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drawings/drawing3.xml" ContentType="application/vnd.openxmlformats-officedocument.drawing+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6.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15.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ustomProperty20.bin" ContentType="application/vnd.openxmlformats-officedocument.spreadsheetml.customProperty"/>
  <Override PartName="/xl/calcChain.xml" ContentType="application/vnd.openxmlformats-officedocument.spreadsheetml.calcChain+xml"/>
  <Override PartName="/xl/comments8.xml" ContentType="application/vnd.openxmlformats-officedocument.spreadsheetml.comments+xml"/>
  <Override PartName="/xl/comments7.xml" ContentType="application/vnd.openxmlformats-officedocument.spreadsheetml.comments+xml"/>
  <Override PartName="/xl/customProperty3.bin" ContentType="application/vnd.openxmlformats-officedocument.spreadsheetml.customProperty"/>
  <Override PartName="/docProps/app.xml" ContentType="application/vnd.openxmlformats-officedocument.extended-properties+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custom.xml" ContentType="application/vnd.openxmlformats-officedocument.custom-properties+xml"/>
  <Override PartName="/docProps/core.xml" ContentType="application/vnd.openxmlformats-package.core-properties+xml"/>
  <Override PartName="/xl/customProperty18.bin" ContentType="application/vnd.openxmlformats-officedocument.spreadsheetml.customProperty"/>
  <Override PartName="/xl/comments2.xml" ContentType="application/vnd.openxmlformats-officedocument.spreadsheetml.comments+xml"/>
  <Override PartName="/xl/comments1.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trlProps/ctrlProp4.xml" ContentType="application/vnd.ms-excel.controlproperties+xml"/>
  <Override PartName="/xl/customProperty5.bin" ContentType="application/vnd.openxmlformats-officedocument.spreadsheetml.customProperty"/>
  <Override PartName="/xl/customProperty9.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3.xml" ContentType="application/vnd.openxmlformats-officedocument.spreadsheetml.comments+xml"/>
  <Override PartName="/xl/customProperty12.bin" ContentType="application/vnd.openxmlformats-officedocument.spreadsheetml.customProperty"/>
  <Override PartName="/xl/customProperty15.bin" ContentType="application/vnd.openxmlformats-officedocument.spreadsheetml.customProperty"/>
  <Override PartName="/xl/comments6.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4.bin" ContentType="application/vnd.openxmlformats-officedocument.spreadsheetml.customProperty"/>
  <Override PartName="/xl/customProperty14.bin" ContentType="application/vnd.openxmlformats-officedocument.spreadsheetml.customProperty"/>
  <Override PartName="/xl/comments5.xml" ContentType="application/vnd.openxmlformats-officedocument.spreadsheetml.comments+xml"/>
  <Override PartName="/xl/ctrlProps/ctrlProp3.xml" ContentType="application/vnd.ms-excel.controlproperties+xml"/>
  <Override PartName="/xl/comments4.xml" ContentType="application/vnd.openxmlformats-officedocument.spreadsheetml.comments+xml"/>
  <Override PartName="/xl/customProperty13.bin" ContentType="application/vnd.openxmlformats-officedocument.spreadsheetml.customProperty"/>
  <Override PartName="/xl/ctrlProps/ctrlProp2.xml" ContentType="application/vnd.ms-excel.controlproperties+xml"/>
  <Override PartName="/xl/ctrlProps/ctrlProp1.xml" ContentType="application/vnd.ms-excel.controlproperties+xml"/>
  <Override PartName="/xl/customProperty19.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2445" yWindow="0" windowWidth="4770" windowHeight="6600" tabRatio="804"/>
  </bookViews>
  <sheets>
    <sheet name="Lead Sheet" sheetId="53" r:id="rId1"/>
    <sheet name="non core gas" sheetId="52" r:id="rId2"/>
    <sheet name="from Power Costs =&gt;" sheetId="84" r:id="rId3"/>
    <sheet name="Actuals" sheetId="55" r:id="rId4"/>
    <sheet name="Summary normalization" sheetId="71" r:id="rId5"/>
    <sheet name="EA Database" sheetId="72" r:id="rId6"/>
    <sheet name="Prices" sheetId="73" r:id="rId7"/>
    <sheet name="Load" sheetId="74" r:id="rId8"/>
    <sheet name="Normal vs actual load" sheetId="75" r:id="rId9"/>
    <sheet name="Hydro" sheetId="76" r:id="rId10"/>
    <sheet name="Normal Mid-C hydro 2024" sheetId="77" r:id="rId11"/>
    <sheet name="Normal PSE hydro" sheetId="78" r:id="rId12"/>
    <sheet name="Wind" sheetId="79" r:id="rId13"/>
    <sheet name="Normal wind" sheetId="80" r:id="rId14"/>
    <sheet name="Wind integration" sheetId="81" r:id="rId15"/>
    <sheet name="PCA deferral" sheetId="82" r:id="rId16"/>
    <sheet name="Schedule_B 2024" sheetId="83" r:id="rId17"/>
    <sheet name="prior Schedule B===&gt;" sheetId="85" r:id="rId18"/>
    <sheet name="Schedule_B 2022" sheetId="67" r:id="rId19"/>
    <sheet name="Schedule_B 2023" sheetId="68" r:id="rId20"/>
  </sheets>
  <externalReferences>
    <externalReference r:id="rId21"/>
  </externalReferences>
  <definedNames>
    <definedName name="__Jun09">" BS!$AI$7:$AI$1643"</definedName>
    <definedName name="_xlnm._FilterDatabase" localSheetId="18" hidden="1">'Schedule_B 2022'!$F$27:$T$29</definedName>
    <definedName name="_xlnm._FilterDatabase" localSheetId="16" hidden="1">'Schedule_B 2024'!$F$29:$T$30</definedName>
    <definedName name="_Jun09">" BS!$AI$7:$AI$1643"</definedName>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Escalator">1.025</definedName>
    <definedName name="HTML_CodePage">1252</definedName>
    <definedName name="HTML_Control" localSheetId="5">{"'Sheet1'!$A$1:$J$121"}</definedName>
    <definedName name="HTML_Control" localSheetId="10">{"'Sheet1'!$A$1:$J$121"}</definedName>
    <definedName name="HTML_Control" localSheetId="18">{"'Sheet1'!$A$1:$J$121"}</definedName>
    <definedName name="HTML_Control" localSheetId="16">{"'Sheet1'!$A$1:$J$121"}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taxrate">0.4</definedName>
    <definedName name="Last_Row" localSheetId="5">IF('EA Database'!Values_Entered,Header_Row+'EA Database'!Number_of_Payments,Header_Row)</definedName>
    <definedName name="Last_Row" localSheetId="10">IF('Normal Mid-C hydro 2024'!Values_Entered,Header_Row+'Normal Mid-C hydro 2024'!Number_of_Payments,Header_Row)</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c797act" localSheetId="5">'EA Database'!nuc797act</definedName>
    <definedName name="NUC797sum" localSheetId="5">'EA Database'!NUC797sum</definedName>
    <definedName name="nuc97budget" localSheetId="5">'EA Database'!nuc97budget</definedName>
    <definedName name="NUCEVA2ndqtr" localSheetId="5">'EA Database'!NUCEVA2ndqtr</definedName>
    <definedName name="Number_of_Payments" localSheetId="5">MATCH(0.01,End_Bal,-1)+1</definedName>
    <definedName name="Number_of_Payments" localSheetId="10">MATCH(0.01,End_Bal,-1)+1</definedName>
    <definedName name="Number_of_Payments" localSheetId="18">MATCH(0.01,End_Bal,-1)+1</definedName>
    <definedName name="Number_of_Payments" localSheetId="16">MATCH(0.01,End_Bal,-1)+1</definedName>
    <definedName name="Number_of_Payments">MATCH(0.01,End_Bal,-1)+1</definedName>
    <definedName name="NvsASD" localSheetId="18">"V2005-12-31"</definedName>
    <definedName name="NvsASD" localSheetId="16">"V2005-12-31"</definedName>
    <definedName name="NvsASD">"V1999-02-28"</definedName>
    <definedName name="NvsAutoDrillOk">"VN"</definedName>
    <definedName name="NvsElapsedTime" localSheetId="18">0.00881805555400206</definedName>
    <definedName name="NvsElapsedTime" localSheetId="16">0.00881805555400206</definedName>
    <definedName name="NvsElapsedTime">0.00604305555316387</definedName>
    <definedName name="NvsEndTime" localSheetId="18">38831.5955224537</definedName>
    <definedName name="NvsEndTime" localSheetId="16">38831.5955224537</definedName>
    <definedName name="NvsEndTime">36245.5384840278</definedName>
    <definedName name="NvsInstSpec" localSheetId="18">"%"</definedName>
    <definedName name="NvsInstSpec" localSheetId="16">"%"</definedName>
    <definedName name="NvsInstSpec">"%,FPPL_SUPP_RES_CTR,TPPL_RPTD_SRC,NFOSSIL"</definedName>
    <definedName name="NvsLayoutType">"M3"</definedName>
    <definedName name="NvsNplSpec" localSheetId="18">"%,X,RZF..,CZF.."</definedName>
    <definedName name="NvsNplSpec" localSheetId="16">"%,X,RZF..,CZF.."</definedName>
    <definedName name="NvsNplSpec">"%,X,RNF..,CZF.."</definedName>
    <definedName name="NvsPanelEffdt" localSheetId="18">"V2020-12-31"</definedName>
    <definedName name="NvsPanelEffdt" localSheetId="16">"V2020-12-31"</definedName>
    <definedName name="NvsPanelEffdt">"V1900-01-01"</definedName>
    <definedName name="NvsPanelSetid" localSheetId="18">"VCPSTD"</definedName>
    <definedName name="NvsPanelSetid" localSheetId="16">"VCPSTD"</definedName>
    <definedName name="NvsPanelSetid">"VSHARE"</definedName>
    <definedName name="NvsReqBU" localSheetId="18">"VCPSTD"</definedName>
    <definedName name="NvsReqBU" localSheetId="16">"VCPSTD"</definedName>
    <definedName name="NvsReqBU">"V10000"</definedName>
    <definedName name="NvsReqBUOnly">"VN"</definedName>
    <definedName name="NvsTransLed">"VN"</definedName>
    <definedName name="NvsTreeASD" localSheetId="18">"V2005-12-31"</definedName>
    <definedName name="NvsTreeASD" localSheetId="16">"V2005-12-31"</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PE797act" localSheetId="5">'EA Database'!PPE797act</definedName>
    <definedName name="ppe797sum" localSheetId="5">'EA Database'!ppe797sum</definedName>
    <definedName name="_xlnm.Print_Area" localSheetId="18">'Schedule_B 2022'!$A$1:$R$47</definedName>
    <definedName name="_xlnm.Print_Area" localSheetId="16">'Schedule_B 2024'!$A$1:$R$46</definedName>
    <definedName name="Print_Area_Reset" localSheetId="5">OFFSET(Full_Print,0,0,'EA Database'!Last_Row)</definedName>
    <definedName name="Print_Area_Reset" localSheetId="10">OFFSET(Full_Print,0,0,'Normal Mid-C hydro 2024'!Last_Row)</definedName>
    <definedName name="res797act" localSheetId="5">'EA Database'!res797act</definedName>
    <definedName name="res797sum" localSheetId="5">'EA Database'!res797sum</definedName>
    <definedName name="RES97budget" localSheetId="5">'EA Database'!RES97budget</definedName>
    <definedName name="resEVA2ndqtr" localSheetId="5">'EA Database'!resEVA2ndqtr</definedName>
    <definedName name="RETRUN_TO_SUMARY_2" localSheetId="5">'EA Database'!RETRUN_TO_SUMARY_2</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TableName">"Dummy"</definedName>
    <definedName name="TEST">2000</definedName>
    <definedName name="Total_Payment" localSheetId="5">Scheduled_Payment+Extra_Payment</definedName>
    <definedName name="Total_Payment" localSheetId="10">Scheduled_Payment+Extra_Payment</definedName>
    <definedName name="Total_Payment" localSheetId="16">Scheduled_Payment+Extra_Payment</definedName>
    <definedName name="Total_Payment">Scheduled_Payment+Extra_Payment</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 localSheetId="5">IF(Loan_Amount*Interest_Rate*Loan_Years*Loan_Start&gt;0,1,0)</definedName>
    <definedName name="Values_Entered" localSheetId="10">IF(Loan_Amount*Interest_Rate*Loan_Years*Loan_Start&gt;0,1,0)</definedName>
    <definedName name="Values_Entered" localSheetId="18">IF(Loan_Amount*Interest_Rate*Loan_Years*Loan_Start&gt;0,1,0)</definedName>
    <definedName name="Values_Entered" localSheetId="16">IF(Loan_Amount*Interest_Rate*Loan_Years*Loan_Start&gt;0,1,0)</definedName>
    <definedName name="Values_Entered">IF(Loan_Amount*Interest_Rate*Loan_Years*Loan_Start&gt;0,1,0)</definedName>
  </definedNames>
  <calcPr calcId="162913"/>
</workbook>
</file>

<file path=xl/calcChain.xml><?xml version="1.0" encoding="utf-8"?>
<calcChain xmlns="http://schemas.openxmlformats.org/spreadsheetml/2006/main">
  <c r="N12" i="74" l="1"/>
  <c r="I2" i="53" l="1"/>
  <c r="F14" i="53" l="1"/>
  <c r="J33" i="83" l="1"/>
  <c r="J36" i="83" s="1"/>
  <c r="J32" i="83"/>
  <c r="O30" i="83"/>
  <c r="N30" i="83"/>
  <c r="M30" i="83"/>
  <c r="G30" i="83"/>
  <c r="F30" i="83"/>
  <c r="O29" i="83"/>
  <c r="N29" i="83"/>
  <c r="M29" i="83"/>
  <c r="L29" i="83"/>
  <c r="L30" i="83" s="1"/>
  <c r="L32" i="83" s="1"/>
  <c r="L33" i="83" s="1"/>
  <c r="L36" i="83" s="1"/>
  <c r="K29" i="83"/>
  <c r="K30" i="83" s="1"/>
  <c r="K32" i="83" s="1"/>
  <c r="K33" i="83" s="1"/>
  <c r="K36" i="83" s="1"/>
  <c r="J29" i="83"/>
  <c r="J30" i="83" s="1"/>
  <c r="G29" i="83"/>
  <c r="F29" i="83"/>
  <c r="Q27" i="83"/>
  <c r="Q29" i="83" s="1"/>
  <c r="Q30" i="83" s="1"/>
  <c r="P27" i="83"/>
  <c r="P29" i="83" s="1"/>
  <c r="P30" i="83" s="1"/>
  <c r="O27" i="83"/>
  <c r="N27" i="83"/>
  <c r="M27" i="83"/>
  <c r="L27" i="83"/>
  <c r="K27" i="83"/>
  <c r="J27" i="83"/>
  <c r="I27" i="83"/>
  <c r="I29" i="83" s="1"/>
  <c r="I30" i="83" s="1"/>
  <c r="I32" i="83" s="1"/>
  <c r="I33" i="83" s="1"/>
  <c r="I36" i="83" s="1"/>
  <c r="H27" i="83"/>
  <c r="G27" i="83"/>
  <c r="F27" i="83"/>
  <c r="R25" i="83"/>
  <c r="R23" i="83"/>
  <c r="Q20" i="83"/>
  <c r="P20" i="83"/>
  <c r="O20" i="83"/>
  <c r="O32" i="83" s="1"/>
  <c r="O33" i="83" s="1"/>
  <c r="O36" i="83" s="1"/>
  <c r="M20" i="83"/>
  <c r="M32" i="83" s="1"/>
  <c r="M33" i="83" s="1"/>
  <c r="M36" i="83" s="1"/>
  <c r="L20" i="83"/>
  <c r="K20" i="83"/>
  <c r="J20" i="83"/>
  <c r="I20" i="83"/>
  <c r="H20" i="83"/>
  <c r="G20" i="83"/>
  <c r="G32" i="83" s="1"/>
  <c r="G33" i="83" s="1"/>
  <c r="G36" i="83" s="1"/>
  <c r="F20" i="83"/>
  <c r="F32" i="83" s="1"/>
  <c r="F33" i="83" s="1"/>
  <c r="F36" i="83" s="1"/>
  <c r="R19" i="83"/>
  <c r="Q16" i="83"/>
  <c r="P16" i="83"/>
  <c r="O16" i="83"/>
  <c r="N16" i="83"/>
  <c r="N20" i="83" s="1"/>
  <c r="N32" i="83" s="1"/>
  <c r="N33" i="83" s="1"/>
  <c r="N36" i="83" s="1"/>
  <c r="M16" i="83"/>
  <c r="L16" i="83"/>
  <c r="K16" i="83"/>
  <c r="G16" i="83"/>
  <c r="F16" i="83"/>
  <c r="R15" i="83"/>
  <c r="R14" i="83"/>
  <c r="R13" i="83"/>
  <c r="R12" i="83"/>
  <c r="R11" i="83"/>
  <c r="R10" i="83"/>
  <c r="R9" i="83"/>
  <c r="R8" i="83"/>
  <c r="M4" i="82"/>
  <c r="L4" i="82"/>
  <c r="K4" i="82"/>
  <c r="J4" i="82"/>
  <c r="I4" i="82"/>
  <c r="H4" i="82"/>
  <c r="G4" i="82"/>
  <c r="F4" i="82"/>
  <c r="E4" i="82"/>
  <c r="D4" i="82"/>
  <c r="C4" i="82"/>
  <c r="B4" i="82"/>
  <c r="O12" i="80"/>
  <c r="O11" i="80"/>
  <c r="N50" i="79"/>
  <c r="N44" i="79"/>
  <c r="G38" i="79"/>
  <c r="F38" i="79"/>
  <c r="E38" i="79"/>
  <c r="D38" i="79"/>
  <c r="C38" i="79"/>
  <c r="K28" i="79"/>
  <c r="C20" i="79"/>
  <c r="N18" i="79"/>
  <c r="G20" i="79"/>
  <c r="N16" i="79"/>
  <c r="D20" i="79"/>
  <c r="F3" i="79"/>
  <c r="N19" i="78"/>
  <c r="M11" i="78"/>
  <c r="L11" i="78"/>
  <c r="K11" i="78"/>
  <c r="J11" i="78"/>
  <c r="I11" i="78"/>
  <c r="H11" i="78"/>
  <c r="G11" i="78"/>
  <c r="F11" i="78"/>
  <c r="E11" i="78"/>
  <c r="D11" i="78"/>
  <c r="C11" i="78"/>
  <c r="B11" i="78"/>
  <c r="N10" i="78"/>
  <c r="N9" i="78"/>
  <c r="I49" i="77"/>
  <c r="I48" i="77"/>
  <c r="I47" i="77"/>
  <c r="H47" i="77"/>
  <c r="I46" i="77"/>
  <c r="I45" i="77"/>
  <c r="I44" i="77"/>
  <c r="I43" i="77"/>
  <c r="H43" i="77"/>
  <c r="I42" i="77"/>
  <c r="I41" i="77"/>
  <c r="I40" i="77"/>
  <c r="I39" i="77"/>
  <c r="H39" i="77"/>
  <c r="I38" i="77"/>
  <c r="F50" i="77"/>
  <c r="D50" i="77"/>
  <c r="C50" i="77"/>
  <c r="G34" i="77"/>
  <c r="F34" i="77"/>
  <c r="E34" i="77"/>
  <c r="D34" i="77"/>
  <c r="C34" i="77"/>
  <c r="M18" i="77"/>
  <c r="L18" i="77"/>
  <c r="K18" i="77"/>
  <c r="J18" i="77"/>
  <c r="I18" i="77"/>
  <c r="G18" i="77"/>
  <c r="F18" i="77"/>
  <c r="E18" i="77"/>
  <c r="D18" i="77"/>
  <c r="C18" i="77"/>
  <c r="N22" i="76"/>
  <c r="N18" i="76"/>
  <c r="M3" i="76"/>
  <c r="M3" i="79" s="1"/>
  <c r="L3" i="76"/>
  <c r="L3" i="79" s="1"/>
  <c r="K3" i="76"/>
  <c r="K3" i="79" s="1"/>
  <c r="J3" i="76"/>
  <c r="J3" i="79" s="1"/>
  <c r="I3" i="76"/>
  <c r="I3" i="79" s="1"/>
  <c r="H3" i="76"/>
  <c r="H3" i="79" s="1"/>
  <c r="G3" i="76"/>
  <c r="G3" i="79" s="1"/>
  <c r="F3" i="76"/>
  <c r="E3" i="76"/>
  <c r="E3" i="79" s="1"/>
  <c r="D3" i="76"/>
  <c r="D3" i="79" s="1"/>
  <c r="C3" i="76"/>
  <c r="C3" i="79" s="1"/>
  <c r="B3" i="76"/>
  <c r="B3" i="79" s="1"/>
  <c r="D21" i="75"/>
  <c r="C21" i="75"/>
  <c r="B21" i="75"/>
  <c r="E20" i="75"/>
  <c r="Q19" i="75"/>
  <c r="O19" i="75"/>
  <c r="N19" i="75"/>
  <c r="M19" i="75"/>
  <c r="E19" i="75"/>
  <c r="Q18" i="75"/>
  <c r="O18" i="75"/>
  <c r="N18" i="75"/>
  <c r="M18" i="75"/>
  <c r="E18" i="75"/>
  <c r="Q17" i="75"/>
  <c r="O17" i="75"/>
  <c r="N17" i="75"/>
  <c r="M17" i="75"/>
  <c r="E17" i="75"/>
  <c r="Q16" i="75"/>
  <c r="O16" i="75"/>
  <c r="N16" i="75"/>
  <c r="M16" i="75"/>
  <c r="E16" i="75"/>
  <c r="Q15" i="75"/>
  <c r="O15" i="75"/>
  <c r="N15" i="75"/>
  <c r="M15" i="75"/>
  <c r="E15" i="75"/>
  <c r="Q14" i="75"/>
  <c r="O14" i="75"/>
  <c r="N14" i="75"/>
  <c r="M14" i="75"/>
  <c r="E14" i="75"/>
  <c r="G5" i="71" s="1"/>
  <c r="Q13" i="75"/>
  <c r="O13" i="75"/>
  <c r="N13" i="75"/>
  <c r="M13" i="75"/>
  <c r="E13" i="75"/>
  <c r="Q12" i="75"/>
  <c r="O12" i="75"/>
  <c r="N12" i="75"/>
  <c r="M12" i="75"/>
  <c r="E12" i="75"/>
  <c r="Q11" i="75"/>
  <c r="O11" i="75"/>
  <c r="N11" i="75"/>
  <c r="M11" i="75"/>
  <c r="E11" i="75"/>
  <c r="Q10" i="75"/>
  <c r="O10" i="75"/>
  <c r="N10" i="75"/>
  <c r="M10" i="75"/>
  <c r="E10" i="75"/>
  <c r="Q9" i="75"/>
  <c r="O9" i="75"/>
  <c r="N9" i="75"/>
  <c r="M9" i="75"/>
  <c r="E9" i="75"/>
  <c r="F16" i="82"/>
  <c r="G16" i="82"/>
  <c r="H16" i="82"/>
  <c r="D5" i="71"/>
  <c r="M33" i="79"/>
  <c r="M45" i="79" s="1"/>
  <c r="L5" i="71"/>
  <c r="K33" i="79"/>
  <c r="G33" i="79"/>
  <c r="C33" i="79"/>
  <c r="C51" i="79" s="1"/>
  <c r="M5" i="71"/>
  <c r="M3" i="74"/>
  <c r="L3" i="74"/>
  <c r="K3" i="74"/>
  <c r="J3" i="74"/>
  <c r="I3" i="74"/>
  <c r="H3" i="74"/>
  <c r="G3" i="74"/>
  <c r="F3" i="74"/>
  <c r="E3" i="74"/>
  <c r="D3" i="74"/>
  <c r="C3" i="74"/>
  <c r="B3" i="74"/>
  <c r="O12" i="73"/>
  <c r="O15" i="73" s="1"/>
  <c r="O11" i="73"/>
  <c r="O14" i="73" s="1"/>
  <c r="O10" i="73"/>
  <c r="O13" i="73" s="1"/>
  <c r="O9" i="73"/>
  <c r="O8" i="73"/>
  <c r="O7" i="73"/>
  <c r="O6" i="73"/>
  <c r="O88" i="72"/>
  <c r="N88" i="72"/>
  <c r="M10" i="79" s="1"/>
  <c r="M28" i="79" s="1"/>
  <c r="M88" i="72"/>
  <c r="L10" i="79" s="1"/>
  <c r="L28" i="79" s="1"/>
  <c r="L88" i="72"/>
  <c r="K10" i="79" s="1"/>
  <c r="K88" i="72"/>
  <c r="J10" i="79" s="1"/>
  <c r="J28" i="79" s="1"/>
  <c r="J88" i="72"/>
  <c r="I10" i="79" s="1"/>
  <c r="I88" i="72"/>
  <c r="H10" i="79" s="1"/>
  <c r="H28" i="79" s="1"/>
  <c r="H88" i="72"/>
  <c r="G10" i="79" s="1"/>
  <c r="G88" i="72"/>
  <c r="F10" i="79" s="1"/>
  <c r="F88" i="72"/>
  <c r="E10" i="79" s="1"/>
  <c r="E28" i="79" s="1"/>
  <c r="E88" i="72"/>
  <c r="D10" i="79" s="1"/>
  <c r="D28" i="79" s="1"/>
  <c r="D88" i="72"/>
  <c r="C10" i="79" s="1"/>
  <c r="C28" i="79" s="1"/>
  <c r="C88" i="72"/>
  <c r="B10" i="79" s="1"/>
  <c r="B28" i="79" s="1"/>
  <c r="N87" i="72"/>
  <c r="M9" i="79" s="1"/>
  <c r="M87" i="72"/>
  <c r="L9" i="79" s="1"/>
  <c r="L87" i="72"/>
  <c r="K9" i="79" s="1"/>
  <c r="K87" i="72"/>
  <c r="J9" i="79" s="1"/>
  <c r="J87" i="72"/>
  <c r="I9" i="79" s="1"/>
  <c r="I87" i="72"/>
  <c r="H9" i="79" s="1"/>
  <c r="H27" i="79" s="1"/>
  <c r="H87" i="72"/>
  <c r="G9" i="79" s="1"/>
  <c r="G27" i="79" s="1"/>
  <c r="G87" i="72"/>
  <c r="F9" i="79" s="1"/>
  <c r="F27" i="79" s="1"/>
  <c r="F87" i="72"/>
  <c r="E9" i="79" s="1"/>
  <c r="E87" i="72"/>
  <c r="D9" i="79" s="1"/>
  <c r="D87" i="72"/>
  <c r="C9" i="79" s="1"/>
  <c r="C27" i="79" s="1"/>
  <c r="C87" i="72"/>
  <c r="B9" i="79" s="1"/>
  <c r="N86" i="72"/>
  <c r="M8" i="79" s="1"/>
  <c r="M26" i="79" s="1"/>
  <c r="M86" i="72"/>
  <c r="L8" i="79" s="1"/>
  <c r="L26" i="79" s="1"/>
  <c r="L86" i="72"/>
  <c r="K8" i="79" s="1"/>
  <c r="K86" i="72"/>
  <c r="J8" i="79" s="1"/>
  <c r="J86" i="72"/>
  <c r="I8" i="79" s="1"/>
  <c r="I86" i="72"/>
  <c r="H8" i="79" s="1"/>
  <c r="H86" i="72"/>
  <c r="G8" i="79" s="1"/>
  <c r="G26" i="79" s="1"/>
  <c r="G86" i="72"/>
  <c r="F8" i="79" s="1"/>
  <c r="F26" i="79" s="1"/>
  <c r="F86" i="72"/>
  <c r="E8" i="79" s="1"/>
  <c r="E26" i="79" s="1"/>
  <c r="E86" i="72"/>
  <c r="D8" i="79" s="1"/>
  <c r="D26" i="79" s="1"/>
  <c r="D86" i="72"/>
  <c r="C8" i="79" s="1"/>
  <c r="C86" i="72"/>
  <c r="B8" i="79" s="1"/>
  <c r="K84" i="72"/>
  <c r="J6" i="79" s="1"/>
  <c r="J24" i="79" s="1"/>
  <c r="J58" i="79" s="1"/>
  <c r="J84" i="72"/>
  <c r="I6" i="79" s="1"/>
  <c r="I24" i="79" s="1"/>
  <c r="I58" i="79" s="1"/>
  <c r="F84" i="72"/>
  <c r="E6" i="79" s="1"/>
  <c r="I83" i="72"/>
  <c r="H5" i="79" s="1"/>
  <c r="H83" i="72"/>
  <c r="G83" i="72"/>
  <c r="N80" i="72"/>
  <c r="N81" i="72" s="1"/>
  <c r="M80" i="72"/>
  <c r="M81" i="72" s="1"/>
  <c r="L80" i="72"/>
  <c r="L85" i="72" s="1"/>
  <c r="K7" i="79" s="1"/>
  <c r="K80" i="72"/>
  <c r="J80" i="72"/>
  <c r="I80" i="72"/>
  <c r="I81" i="72" s="1"/>
  <c r="H80" i="72"/>
  <c r="H85" i="72" s="1"/>
  <c r="G7" i="79" s="1"/>
  <c r="G80" i="72"/>
  <c r="G81" i="72" s="1"/>
  <c r="F80" i="72"/>
  <c r="F85" i="72" s="1"/>
  <c r="E7" i="79" s="1"/>
  <c r="E80" i="72"/>
  <c r="E81" i="72" s="1"/>
  <c r="D80" i="72"/>
  <c r="D85" i="72" s="1"/>
  <c r="C7" i="79" s="1"/>
  <c r="C80" i="72"/>
  <c r="O79" i="72"/>
  <c r="O78" i="72"/>
  <c r="O77" i="72"/>
  <c r="O76" i="72"/>
  <c r="O74" i="72"/>
  <c r="O73" i="72"/>
  <c r="N84" i="72"/>
  <c r="M6" i="79" s="1"/>
  <c r="M84" i="72"/>
  <c r="L6" i="79" s="1"/>
  <c r="I84" i="72"/>
  <c r="H6" i="79" s="1"/>
  <c r="H84" i="72"/>
  <c r="G6" i="79" s="1"/>
  <c r="G24" i="79" s="1"/>
  <c r="G58" i="79" s="1"/>
  <c r="G84" i="72"/>
  <c r="F6" i="79" s="1"/>
  <c r="F24" i="79" s="1"/>
  <c r="F58" i="79" s="1"/>
  <c r="F81" i="72"/>
  <c r="E84" i="72"/>
  <c r="D6" i="79" s="1"/>
  <c r="D84" i="72"/>
  <c r="C6" i="79" s="1"/>
  <c r="O71" i="72"/>
  <c r="O70" i="72"/>
  <c r="O69" i="72"/>
  <c r="N83" i="72"/>
  <c r="M83" i="72"/>
  <c r="L5" i="79" s="1"/>
  <c r="L23" i="79" s="1"/>
  <c r="L57" i="79" s="1"/>
  <c r="L83" i="72"/>
  <c r="K83" i="72"/>
  <c r="J83" i="72"/>
  <c r="I5" i="79" s="1"/>
  <c r="F83" i="72"/>
  <c r="E83" i="72"/>
  <c r="D5" i="79" s="1"/>
  <c r="D83" i="72"/>
  <c r="O68" i="72"/>
  <c r="O83" i="72" s="1"/>
  <c r="O67" i="72"/>
  <c r="O66" i="72"/>
  <c r="O65" i="72"/>
  <c r="J64" i="72"/>
  <c r="I64" i="72"/>
  <c r="E64" i="72"/>
  <c r="L58" i="72"/>
  <c r="G58" i="72"/>
  <c r="D58" i="72"/>
  <c r="C58" i="72"/>
  <c r="L57" i="72"/>
  <c r="H57" i="72"/>
  <c r="D57" i="72"/>
  <c r="I55" i="72"/>
  <c r="N54" i="72"/>
  <c r="N59" i="72" s="1"/>
  <c r="M54" i="72"/>
  <c r="M59" i="72" s="1"/>
  <c r="L54" i="72"/>
  <c r="K54" i="72"/>
  <c r="J54" i="72"/>
  <c r="J55" i="72" s="1"/>
  <c r="I54" i="72"/>
  <c r="I59" i="72" s="1"/>
  <c r="H54" i="72"/>
  <c r="H55" i="72" s="1"/>
  <c r="G54" i="72"/>
  <c r="G59" i="72" s="1"/>
  <c r="F54" i="72"/>
  <c r="F55" i="72" s="1"/>
  <c r="E54" i="72"/>
  <c r="E59" i="72" s="1"/>
  <c r="D54" i="72"/>
  <c r="C54" i="72"/>
  <c r="O53" i="72"/>
  <c r="O52" i="72"/>
  <c r="O51" i="72"/>
  <c r="O49" i="72"/>
  <c r="O48" i="72"/>
  <c r="E55" i="72"/>
  <c r="O46" i="72"/>
  <c r="O45" i="72"/>
  <c r="O44" i="72"/>
  <c r="N57" i="72"/>
  <c r="M57" i="72"/>
  <c r="J57" i="72"/>
  <c r="I57" i="72"/>
  <c r="G57" i="72"/>
  <c r="F57" i="72"/>
  <c r="E57" i="72"/>
  <c r="O42" i="72"/>
  <c r="O41" i="72"/>
  <c r="O40" i="72"/>
  <c r="N58" i="72"/>
  <c r="M58" i="72"/>
  <c r="K58" i="72"/>
  <c r="J58" i="72"/>
  <c r="I58" i="72"/>
  <c r="H58" i="72"/>
  <c r="F58" i="72"/>
  <c r="E58" i="72"/>
  <c r="O38" i="72"/>
  <c r="O37" i="72"/>
  <c r="O36" i="72"/>
  <c r="G35" i="72"/>
  <c r="F35" i="72"/>
  <c r="E35" i="72"/>
  <c r="D35" i="72"/>
  <c r="C35" i="72"/>
  <c r="O34" i="72"/>
  <c r="O33" i="72"/>
  <c r="O32" i="72"/>
  <c r="M31" i="72"/>
  <c r="K31" i="72"/>
  <c r="J31" i="72"/>
  <c r="I31" i="72"/>
  <c r="N26" i="72"/>
  <c r="M26" i="72"/>
  <c r="L26" i="72"/>
  <c r="K26" i="72"/>
  <c r="J26" i="72"/>
  <c r="I26" i="72"/>
  <c r="H26" i="72"/>
  <c r="G26" i="72"/>
  <c r="F26" i="72"/>
  <c r="F27" i="72" s="1"/>
  <c r="E26" i="72"/>
  <c r="D26" i="72"/>
  <c r="C26" i="72"/>
  <c r="N25" i="72"/>
  <c r="N27" i="72" s="1"/>
  <c r="M25" i="72"/>
  <c r="L25" i="72"/>
  <c r="K25" i="72"/>
  <c r="J25" i="72"/>
  <c r="J27" i="72" s="1"/>
  <c r="I25" i="72"/>
  <c r="H25" i="72"/>
  <c r="H27" i="72" s="1"/>
  <c r="G25" i="72"/>
  <c r="G27" i="72" s="1"/>
  <c r="F25" i="72"/>
  <c r="E25" i="72"/>
  <c r="D25" i="72"/>
  <c r="C25" i="72"/>
  <c r="N23" i="72"/>
  <c r="M23" i="72"/>
  <c r="L23" i="72"/>
  <c r="K23" i="72"/>
  <c r="J23" i="72"/>
  <c r="I23" i="72"/>
  <c r="H23" i="72"/>
  <c r="G23" i="72"/>
  <c r="F23" i="72"/>
  <c r="E23" i="72"/>
  <c r="O23" i="72" s="1"/>
  <c r="D23" i="72"/>
  <c r="C23" i="72"/>
  <c r="O22" i="72"/>
  <c r="O21" i="72"/>
  <c r="O87" i="72" s="1"/>
  <c r="O20" i="72"/>
  <c r="O86" i="72" s="1"/>
  <c r="O19" i="72"/>
  <c r="O18" i="72"/>
  <c r="O17" i="72"/>
  <c r="O26" i="72" s="1"/>
  <c r="O16" i="72"/>
  <c r="O15" i="72"/>
  <c r="O12" i="72"/>
  <c r="O11" i="72"/>
  <c r="N4" i="72"/>
  <c r="N64" i="72" s="1"/>
  <c r="M4" i="72"/>
  <c r="M64" i="72" s="1"/>
  <c r="L4" i="72"/>
  <c r="K4" i="72"/>
  <c r="K64" i="72" s="1"/>
  <c r="J4" i="72"/>
  <c r="I4" i="72"/>
  <c r="H4" i="72"/>
  <c r="H64" i="72" s="1"/>
  <c r="G4" i="72"/>
  <c r="F4" i="72"/>
  <c r="F64" i="72" s="1"/>
  <c r="E4" i="72"/>
  <c r="E31" i="72" s="1"/>
  <c r="D4" i="72"/>
  <c r="C4" i="72"/>
  <c r="C64" i="72" s="1"/>
  <c r="F18" i="71"/>
  <c r="F17" i="71"/>
  <c r="F16" i="71"/>
  <c r="F15" i="71"/>
  <c r="F13" i="71"/>
  <c r="F12" i="71"/>
  <c r="N4" i="71"/>
  <c r="C52" i="79" l="1"/>
  <c r="L81" i="72"/>
  <c r="N85" i="72"/>
  <c r="M7" i="79" s="1"/>
  <c r="I85" i="72"/>
  <c r="H7" i="79" s="1"/>
  <c r="H81" i="72"/>
  <c r="G85" i="72"/>
  <c r="F7" i="79" s="1"/>
  <c r="G55" i="72"/>
  <c r="F59" i="72"/>
  <c r="H59" i="72"/>
  <c r="N55" i="72"/>
  <c r="E27" i="72"/>
  <c r="M27" i="72"/>
  <c r="O25" i="72"/>
  <c r="O27" i="72" s="1"/>
  <c r="J39" i="77"/>
  <c r="J47" i="77"/>
  <c r="C39" i="79"/>
  <c r="N6" i="76"/>
  <c r="J5" i="79"/>
  <c r="J43" i="77"/>
  <c r="O50" i="72"/>
  <c r="D23" i="79"/>
  <c r="D57" i="79" s="1"/>
  <c r="D11" i="79"/>
  <c r="D29" i="79" s="1"/>
  <c r="D32" i="79" s="1"/>
  <c r="D81" i="72"/>
  <c r="K5" i="71"/>
  <c r="J16" i="82"/>
  <c r="E21" i="75"/>
  <c r="M24" i="79"/>
  <c r="M58" i="79" s="1"/>
  <c r="G5" i="79"/>
  <c r="G11" i="79" s="1"/>
  <c r="G29" i="79" s="1"/>
  <c r="G32" i="79" s="1"/>
  <c r="G34" i="79" s="1"/>
  <c r="H89" i="72"/>
  <c r="J33" i="79"/>
  <c r="J5" i="71"/>
  <c r="D64" i="72"/>
  <c r="D31" i="72"/>
  <c r="L64" i="72"/>
  <c r="L31" i="72"/>
  <c r="I27" i="72"/>
  <c r="O47" i="72"/>
  <c r="J59" i="72"/>
  <c r="H11" i="79"/>
  <c r="L84" i="72"/>
  <c r="K6" i="79" s="1"/>
  <c r="E89" i="72"/>
  <c r="C16" i="82"/>
  <c r="K16" i="82"/>
  <c r="N21" i="76"/>
  <c r="N23" i="76"/>
  <c r="K25" i="79"/>
  <c r="K27" i="79"/>
  <c r="J38" i="83"/>
  <c r="J39" i="83" s="1"/>
  <c r="F5" i="82"/>
  <c r="N5" i="74"/>
  <c r="C55" i="72"/>
  <c r="C59" i="72"/>
  <c r="O54" i="72"/>
  <c r="O59" i="72" s="1"/>
  <c r="K55" i="72"/>
  <c r="K59" i="72"/>
  <c r="M55" i="72"/>
  <c r="N10" i="76"/>
  <c r="C5" i="79"/>
  <c r="D89" i="72"/>
  <c r="K5" i="79"/>
  <c r="C83" i="72"/>
  <c r="N9" i="79"/>
  <c r="C48" i="79" s="1"/>
  <c r="B27" i="79"/>
  <c r="H33" i="79"/>
  <c r="H5" i="71"/>
  <c r="H25" i="79"/>
  <c r="D55" i="72"/>
  <c r="D59" i="72"/>
  <c r="F5" i="79"/>
  <c r="F11" i="79" s="1"/>
  <c r="G89" i="72"/>
  <c r="I16" i="82"/>
  <c r="E24" i="79"/>
  <c r="E58" i="79" s="1"/>
  <c r="M5" i="79"/>
  <c r="N89" i="72"/>
  <c r="C31" i="72"/>
  <c r="O43" i="72"/>
  <c r="O57" i="72" s="1"/>
  <c r="C57" i="72"/>
  <c r="K57" i="72"/>
  <c r="O75" i="72"/>
  <c r="J81" i="72"/>
  <c r="J85" i="72"/>
  <c r="I7" i="79" s="1"/>
  <c r="I25" i="79" s="1"/>
  <c r="N8" i="79"/>
  <c r="I89" i="72"/>
  <c r="E5" i="71"/>
  <c r="D33" i="79"/>
  <c r="L33" i="79"/>
  <c r="E50" i="77"/>
  <c r="B5" i="82"/>
  <c r="F38" i="83"/>
  <c r="O38" i="83"/>
  <c r="O39" i="83" s="1"/>
  <c r="K5" i="82"/>
  <c r="I38" i="83"/>
  <c r="I39" i="83" s="1"/>
  <c r="E5" i="82"/>
  <c r="B33" i="79"/>
  <c r="N6" i="74"/>
  <c r="C27" i="72"/>
  <c r="K27" i="72"/>
  <c r="O35" i="72"/>
  <c r="O39" i="72"/>
  <c r="O58" i="72" s="1"/>
  <c r="C81" i="72"/>
  <c r="C85" i="72"/>
  <c r="B7" i="79" s="1"/>
  <c r="O80" i="72"/>
  <c r="O85" i="72" s="1"/>
  <c r="K81" i="72"/>
  <c r="K85" i="72"/>
  <c r="J7" i="79" s="1"/>
  <c r="J25" i="79" s="1"/>
  <c r="E85" i="72"/>
  <c r="D7" i="79" s="1"/>
  <c r="J89" i="72"/>
  <c r="E16" i="82"/>
  <c r="M16" i="82"/>
  <c r="G38" i="83"/>
  <c r="G39" i="83" s="1"/>
  <c r="C5" i="82"/>
  <c r="L55" i="72"/>
  <c r="L59" i="72"/>
  <c r="M85" i="72"/>
  <c r="C5" i="71"/>
  <c r="I33" i="79"/>
  <c r="I23" i="79"/>
  <c r="I57" i="79" s="1"/>
  <c r="I59" i="79" s="1"/>
  <c r="I20" i="79"/>
  <c r="I27" i="79"/>
  <c r="G39" i="79"/>
  <c r="G40" i="79" s="1"/>
  <c r="H38" i="79"/>
  <c r="L38" i="83"/>
  <c r="L39" i="83" s="1"/>
  <c r="H5" i="82"/>
  <c r="E5" i="79"/>
  <c r="E11" i="79" s="1"/>
  <c r="F89" i="72"/>
  <c r="F28" i="79"/>
  <c r="G64" i="72"/>
  <c r="G31" i="72"/>
  <c r="D27" i="72"/>
  <c r="L27" i="72"/>
  <c r="O72" i="72"/>
  <c r="O84" i="72" s="1"/>
  <c r="C84" i="72"/>
  <c r="B6" i="79" s="1"/>
  <c r="N6" i="79" s="1"/>
  <c r="G50" i="77"/>
  <c r="H40" i="77"/>
  <c r="H44" i="77"/>
  <c r="H48" i="77"/>
  <c r="N27" i="79"/>
  <c r="K51" i="79"/>
  <c r="K52" i="79" s="1"/>
  <c r="K45" i="79"/>
  <c r="F5" i="71"/>
  <c r="I50" i="77"/>
  <c r="N11" i="78"/>
  <c r="B20" i="79"/>
  <c r="N14" i="79"/>
  <c r="J23" i="79"/>
  <c r="J57" i="79" s="1"/>
  <c r="J59" i="79" s="1"/>
  <c r="J20" i="79"/>
  <c r="J27" i="79"/>
  <c r="N19" i="79"/>
  <c r="M51" i="79"/>
  <c r="M52" i="79" s="1"/>
  <c r="I5" i="82"/>
  <c r="M38" i="83"/>
  <c r="M39" i="83" s="1"/>
  <c r="H29" i="83"/>
  <c r="R27" i="83"/>
  <c r="F31" i="72"/>
  <c r="N31" i="72"/>
  <c r="N10" i="79"/>
  <c r="N11" i="74"/>
  <c r="H24" i="79"/>
  <c r="H58" i="79" s="1"/>
  <c r="D25" i="79"/>
  <c r="H26" i="79"/>
  <c r="P32" i="83"/>
  <c r="P33" i="83" s="1"/>
  <c r="P36" i="83" s="1"/>
  <c r="D16" i="82"/>
  <c r="L16" i="82"/>
  <c r="H42" i="77"/>
  <c r="H46" i="77"/>
  <c r="E23" i="79"/>
  <c r="E57" i="79" s="1"/>
  <c r="E25" i="79"/>
  <c r="M25" i="79"/>
  <c r="E27" i="79"/>
  <c r="M27" i="79"/>
  <c r="M46" i="79" s="1"/>
  <c r="E33" i="79"/>
  <c r="E39" i="79" s="1"/>
  <c r="E40" i="79" s="1"/>
  <c r="C45" i="79"/>
  <c r="C46" i="79" s="1"/>
  <c r="Q32" i="83"/>
  <c r="Q33" i="83" s="1"/>
  <c r="Q36" i="83" s="1"/>
  <c r="H31" i="72"/>
  <c r="G51" i="79"/>
  <c r="G45" i="79"/>
  <c r="G46" i="79" s="1"/>
  <c r="F23" i="79"/>
  <c r="F57" i="79" s="1"/>
  <c r="F59" i="79" s="1"/>
  <c r="B26" i="79"/>
  <c r="N17" i="79"/>
  <c r="J26" i="79"/>
  <c r="I28" i="79"/>
  <c r="F33" i="79"/>
  <c r="J5" i="82"/>
  <c r="N38" i="83"/>
  <c r="N39" i="83" s="1"/>
  <c r="H41" i="77"/>
  <c r="H45" i="77"/>
  <c r="H49" i="77"/>
  <c r="C24" i="79"/>
  <c r="C58" i="79" s="1"/>
  <c r="K24" i="79"/>
  <c r="K58" i="79" s="1"/>
  <c r="K20" i="79"/>
  <c r="G25" i="79"/>
  <c r="C26" i="79"/>
  <c r="K26" i="79"/>
  <c r="K38" i="83"/>
  <c r="K39" i="83" s="1"/>
  <c r="G5" i="82"/>
  <c r="H23" i="79"/>
  <c r="H57" i="79" s="1"/>
  <c r="H20" i="79"/>
  <c r="D24" i="79"/>
  <c r="D58" i="79" s="1"/>
  <c r="L24" i="79"/>
  <c r="L58" i="79" s="1"/>
  <c r="L59" i="79" s="1"/>
  <c r="L20" i="79"/>
  <c r="H38" i="77"/>
  <c r="R16" i="83"/>
  <c r="R20" i="83" s="1"/>
  <c r="E20" i="79"/>
  <c r="E29" i="79" s="1"/>
  <c r="E32" i="79" s="1"/>
  <c r="M20" i="79"/>
  <c r="C25" i="79"/>
  <c r="F20" i="79"/>
  <c r="F29" i="79" s="1"/>
  <c r="F32" i="79" s="1"/>
  <c r="N15" i="79"/>
  <c r="N24" i="79" s="1"/>
  <c r="F25" i="79"/>
  <c r="I26" i="79"/>
  <c r="D27" i="79"/>
  <c r="L27" i="79"/>
  <c r="G28" i="79"/>
  <c r="H59" i="79" l="1"/>
  <c r="C54" i="79"/>
  <c r="E59" i="79"/>
  <c r="O81" i="72"/>
  <c r="L89" i="72"/>
  <c r="O89" i="72"/>
  <c r="B24" i="79"/>
  <c r="B58" i="79" s="1"/>
  <c r="N58" i="79" s="1"/>
  <c r="H29" i="79"/>
  <c r="H32" i="79" s="1"/>
  <c r="H34" i="79" s="1"/>
  <c r="K46" i="79"/>
  <c r="C40" i="79"/>
  <c r="N24" i="76"/>
  <c r="E34" i="79"/>
  <c r="D34" i="79"/>
  <c r="F34" i="79"/>
  <c r="B16" i="82"/>
  <c r="N16" i="82" s="1"/>
  <c r="N7" i="74"/>
  <c r="B5" i="71"/>
  <c r="K6" i="71"/>
  <c r="C6" i="71"/>
  <c r="G48" i="79"/>
  <c r="I11" i="79"/>
  <c r="I29" i="79" s="1"/>
  <c r="I32" i="79" s="1"/>
  <c r="I34" i="79" s="1"/>
  <c r="I5" i="71"/>
  <c r="N33" i="79"/>
  <c r="B51" i="79"/>
  <c r="B45" i="79"/>
  <c r="B39" i="79"/>
  <c r="B40" i="79" s="1"/>
  <c r="C42" i="79"/>
  <c r="B5" i="79"/>
  <c r="C89" i="72"/>
  <c r="G54" i="79"/>
  <c r="N28" i="79"/>
  <c r="J44" i="77"/>
  <c r="H6" i="71"/>
  <c r="K23" i="79"/>
  <c r="K57" i="79" s="1"/>
  <c r="K59" i="79" s="1"/>
  <c r="K11" i="79"/>
  <c r="K29" i="79" s="1"/>
  <c r="K32" i="79" s="1"/>
  <c r="K34" i="79" s="1"/>
  <c r="N11" i="76"/>
  <c r="K89" i="72"/>
  <c r="B6" i="82"/>
  <c r="J48" i="77"/>
  <c r="L6" i="71"/>
  <c r="I51" i="79"/>
  <c r="I52" i="79" s="1"/>
  <c r="I45" i="79"/>
  <c r="I46" i="79" s="1"/>
  <c r="J38" i="77"/>
  <c r="H50" i="77"/>
  <c r="J50" i="77" s="1"/>
  <c r="F51" i="79"/>
  <c r="F52" i="79" s="1"/>
  <c r="F45" i="79"/>
  <c r="F46" i="79" s="1"/>
  <c r="F39" i="79"/>
  <c r="F40" i="79" s="1"/>
  <c r="G23" i="79"/>
  <c r="G57" i="79" s="1"/>
  <c r="G59" i="79" s="1"/>
  <c r="G52" i="79"/>
  <c r="G7" i="71" s="1"/>
  <c r="P38" i="83"/>
  <c r="P39" i="83" s="1"/>
  <c r="L5" i="82"/>
  <c r="N5" i="76"/>
  <c r="N7" i="76" s="1"/>
  <c r="J40" i="77"/>
  <c r="D6" i="71"/>
  <c r="H39" i="79"/>
  <c r="H40" i="79" s="1"/>
  <c r="H7" i="71" s="1"/>
  <c r="H8" i="71" s="1"/>
  <c r="H15" i="82" s="1"/>
  <c r="H17" i="82" s="1"/>
  <c r="I38" i="79"/>
  <c r="L45" i="79"/>
  <c r="L46" i="79" s="1"/>
  <c r="L51" i="79"/>
  <c r="L52" i="79" s="1"/>
  <c r="O55" i="72"/>
  <c r="J51" i="79"/>
  <c r="J52" i="79" s="1"/>
  <c r="J45" i="79"/>
  <c r="J46" i="79" s="1"/>
  <c r="J11" i="79"/>
  <c r="J29" i="79" s="1"/>
  <c r="J32" i="79" s="1"/>
  <c r="J34" i="79" s="1"/>
  <c r="L7" i="79"/>
  <c r="M89" i="72"/>
  <c r="B25" i="79"/>
  <c r="D51" i="79"/>
  <c r="D52" i="79" s="1"/>
  <c r="D45" i="79"/>
  <c r="D46" i="79" s="1"/>
  <c r="D39" i="79"/>
  <c r="D40" i="79" s="1"/>
  <c r="C23" i="79"/>
  <c r="C57" i="79" s="1"/>
  <c r="C59" i="79" s="1"/>
  <c r="C11" i="79"/>
  <c r="C29" i="79" s="1"/>
  <c r="C32" i="79" s="1"/>
  <c r="C34" i="79" s="1"/>
  <c r="G6" i="71"/>
  <c r="J49" i="77"/>
  <c r="M6" i="71"/>
  <c r="Q38" i="83"/>
  <c r="Q39" i="83" s="1"/>
  <c r="M5" i="82"/>
  <c r="N10" i="74"/>
  <c r="N31" i="76"/>
  <c r="M11" i="79"/>
  <c r="M29" i="79" s="1"/>
  <c r="M32" i="79" s="1"/>
  <c r="M34" i="79" s="1"/>
  <c r="M23" i="79"/>
  <c r="M57" i="79" s="1"/>
  <c r="M59" i="79" s="1"/>
  <c r="H51" i="79"/>
  <c r="H52" i="79" s="1"/>
  <c r="H45" i="79"/>
  <c r="H46" i="79" s="1"/>
  <c r="E51" i="79"/>
  <c r="E52" i="79" s="1"/>
  <c r="E45" i="79"/>
  <c r="E46" i="79" s="1"/>
  <c r="J45" i="77"/>
  <c r="I6" i="71"/>
  <c r="J46" i="77"/>
  <c r="J41" i="77"/>
  <c r="E6" i="71"/>
  <c r="N26" i="79"/>
  <c r="G42" i="79"/>
  <c r="J42" i="77"/>
  <c r="F6" i="71"/>
  <c r="R29" i="83"/>
  <c r="R30" i="83" s="1"/>
  <c r="R32" i="83" s="1"/>
  <c r="R33" i="83" s="1"/>
  <c r="H30" i="83"/>
  <c r="H32" i="83" s="1"/>
  <c r="H33" i="83" s="1"/>
  <c r="H36" i="83" s="1"/>
  <c r="N20" i="79"/>
  <c r="F39" i="83"/>
  <c r="F42" i="83" s="1"/>
  <c r="G42" i="83" s="1"/>
  <c r="F41" i="83"/>
  <c r="G41" i="83" s="1"/>
  <c r="N9" i="76"/>
  <c r="D59" i="79"/>
  <c r="D7" i="71" l="1"/>
  <c r="D8" i="71" s="1"/>
  <c r="D15" i="82" s="1"/>
  <c r="E7" i="71"/>
  <c r="E8" i="71" s="1"/>
  <c r="E15" i="82" s="1"/>
  <c r="E17" i="82" s="1"/>
  <c r="F7" i="71"/>
  <c r="F8" i="71" s="1"/>
  <c r="F15" i="82" s="1"/>
  <c r="F17" i="82" s="1"/>
  <c r="L25" i="79"/>
  <c r="L11" i="79"/>
  <c r="L29" i="79" s="1"/>
  <c r="L32" i="79" s="1"/>
  <c r="L34" i="79" s="1"/>
  <c r="N17" i="76"/>
  <c r="N19" i="76" s="1"/>
  <c r="N26" i="76" s="1"/>
  <c r="O54" i="79"/>
  <c r="O48" i="79"/>
  <c r="N5" i="71"/>
  <c r="I39" i="79"/>
  <c r="I40" i="79" s="1"/>
  <c r="I7" i="71" s="1"/>
  <c r="I8" i="71" s="1"/>
  <c r="I15" i="82" s="1"/>
  <c r="I17" i="82" s="1"/>
  <c r="J38" i="79"/>
  <c r="B11" i="79"/>
  <c r="B29" i="79" s="1"/>
  <c r="B32" i="79" s="1"/>
  <c r="B34" i="79" s="1"/>
  <c r="N5" i="79"/>
  <c r="B23" i="79"/>
  <c r="B57" i="79" s="1"/>
  <c r="N7" i="79"/>
  <c r="N25" i="79" s="1"/>
  <c r="H38" i="83"/>
  <c r="H39" i="83" s="1"/>
  <c r="H42" i="83" s="1"/>
  <c r="I42" i="83" s="1"/>
  <c r="J42" i="83" s="1"/>
  <c r="K42" i="83" s="1"/>
  <c r="L42" i="83" s="1"/>
  <c r="M42" i="83" s="1"/>
  <c r="N42" i="83" s="1"/>
  <c r="O42" i="83" s="1"/>
  <c r="P42" i="83" s="1"/>
  <c r="Q42" i="83" s="1"/>
  <c r="D5" i="82"/>
  <c r="R36" i="83"/>
  <c r="R38" i="83" s="1"/>
  <c r="G8" i="71"/>
  <c r="G15" i="82" s="1"/>
  <c r="G17" i="82" s="1"/>
  <c r="B8" i="82"/>
  <c r="B9" i="82" s="1"/>
  <c r="C6" i="82"/>
  <c r="N12" i="76"/>
  <c r="N14" i="76" s="1"/>
  <c r="J6" i="71"/>
  <c r="C7" i="71"/>
  <c r="C8" i="71" s="1"/>
  <c r="C15" i="82" s="1"/>
  <c r="C17" i="82" s="1"/>
  <c r="I29" i="82"/>
  <c r="H29" i="82"/>
  <c r="B46" i="79"/>
  <c r="N46" i="79" s="1"/>
  <c r="N45" i="79"/>
  <c r="B52" i="79"/>
  <c r="N52" i="79" s="1"/>
  <c r="N51" i="79"/>
  <c r="B12" i="82" l="1"/>
  <c r="J35" i="76"/>
  <c r="C35" i="76"/>
  <c r="G35" i="76"/>
  <c r="L54" i="79"/>
  <c r="J54" i="79"/>
  <c r="B10" i="82"/>
  <c r="B59" i="79"/>
  <c r="N59" i="79" s="1"/>
  <c r="L61" i="79" s="1"/>
  <c r="N57" i="79"/>
  <c r="B14" i="71"/>
  <c r="K38" i="79"/>
  <c r="J39" i="79"/>
  <c r="J40" i="79" s="1"/>
  <c r="J7" i="71" s="1"/>
  <c r="J8" i="71" s="1"/>
  <c r="J15" i="82" s="1"/>
  <c r="J17" i="82" s="1"/>
  <c r="C9" i="82"/>
  <c r="D6" i="82"/>
  <c r="C8" i="82"/>
  <c r="C10" i="82" s="1"/>
  <c r="N32" i="76"/>
  <c r="L35" i="76" s="1"/>
  <c r="B6" i="71"/>
  <c r="G61" i="79"/>
  <c r="J61" i="79" s="1"/>
  <c r="C61" i="79"/>
  <c r="N11" i="79"/>
  <c r="N23" i="79"/>
  <c r="N34" i="79"/>
  <c r="H41" i="83"/>
  <c r="I41" i="83" s="1"/>
  <c r="J41" i="83" s="1"/>
  <c r="K41" i="83" s="1"/>
  <c r="L41" i="83" s="1"/>
  <c r="M41" i="83" s="1"/>
  <c r="N41" i="83" s="1"/>
  <c r="O41" i="83" s="1"/>
  <c r="P41" i="83" s="1"/>
  <c r="Q41" i="83" s="1"/>
  <c r="R39" i="83"/>
  <c r="R42" i="83" s="1"/>
  <c r="R41" i="83"/>
  <c r="D17" i="82"/>
  <c r="N5" i="82"/>
  <c r="L48" i="79"/>
  <c r="J48" i="79"/>
  <c r="N29" i="76"/>
  <c r="N30" i="76" s="1"/>
  <c r="L38" i="79" l="1"/>
  <c r="K39" i="79"/>
  <c r="K40" i="79" s="1"/>
  <c r="K7" i="71" s="1"/>
  <c r="K8" i="71" s="1"/>
  <c r="K15" i="82" s="1"/>
  <c r="K17" i="82" s="1"/>
  <c r="N6" i="71"/>
  <c r="E6" i="82"/>
  <c r="D9" i="82"/>
  <c r="D10" i="82" s="1"/>
  <c r="D8" i="82"/>
  <c r="J36" i="79"/>
  <c r="G36" i="79"/>
  <c r="C36" i="79"/>
  <c r="N29" i="79"/>
  <c r="N32" i="79" s="1"/>
  <c r="L36" i="79"/>
  <c r="B19" i="71"/>
  <c r="B7" i="71"/>
  <c r="B8" i="71" s="1"/>
  <c r="B15" i="82" s="1"/>
  <c r="C12" i="82"/>
  <c r="B17" i="82" l="1"/>
  <c r="D12" i="82"/>
  <c r="E8" i="82"/>
  <c r="F6" i="82"/>
  <c r="C14" i="71"/>
  <c r="M38" i="79"/>
  <c r="M39" i="79" s="1"/>
  <c r="M40" i="79" s="1"/>
  <c r="M7" i="71" s="1"/>
  <c r="M8" i="71" s="1"/>
  <c r="M15" i="82" s="1"/>
  <c r="M17" i="82" s="1"/>
  <c r="L39" i="79"/>
  <c r="L40" i="79" s="1"/>
  <c r="N38" i="79"/>
  <c r="E10" i="82" l="1"/>
  <c r="N39" i="79"/>
  <c r="O42" i="79"/>
  <c r="E9" i="82"/>
  <c r="L7" i="71"/>
  <c r="N40" i="79"/>
  <c r="B18" i="82"/>
  <c r="F8" i="82"/>
  <c r="F9" i="82" s="1"/>
  <c r="G6" i="82"/>
  <c r="C19" i="71"/>
  <c r="F12" i="82" l="1"/>
  <c r="F10" i="82"/>
  <c r="B20" i="82"/>
  <c r="B21" i="82" s="1"/>
  <c r="B22" i="82" s="1"/>
  <c r="C18" i="82"/>
  <c r="L8" i="71"/>
  <c r="L15" i="82" s="1"/>
  <c r="N7" i="71"/>
  <c r="L42" i="79"/>
  <c r="J42" i="79"/>
  <c r="N63" i="79"/>
  <c r="G8" i="82"/>
  <c r="H6" i="82"/>
  <c r="G9" i="82"/>
  <c r="E12" i="82"/>
  <c r="G10" i="82" l="1"/>
  <c r="G12" i="82" s="1"/>
  <c r="H8" i="82"/>
  <c r="I6" i="82"/>
  <c r="H9" i="82"/>
  <c r="D14" i="71"/>
  <c r="N8" i="71"/>
  <c r="B24" i="82"/>
  <c r="B26" i="82" s="1"/>
  <c r="B34" i="82" s="1"/>
  <c r="B35" i="82" s="1"/>
  <c r="B9" i="71" s="1"/>
  <c r="L17" i="82"/>
  <c r="N17" i="82" s="1"/>
  <c r="N15" i="82"/>
  <c r="D18" i="82"/>
  <c r="C20" i="82"/>
  <c r="C21" i="82" s="1"/>
  <c r="C22" i="82" l="1"/>
  <c r="C24" i="82" s="1"/>
  <c r="C26" i="82" s="1"/>
  <c r="C34" i="82" s="1"/>
  <c r="C35" i="82" s="1"/>
  <c r="C9" i="71" s="1"/>
  <c r="D19" i="71"/>
  <c r="H12" i="82"/>
  <c r="E18" i="82"/>
  <c r="D20" i="82"/>
  <c r="D21" i="82" s="1"/>
  <c r="H10" i="82"/>
  <c r="I8" i="82"/>
  <c r="J6" i="82"/>
  <c r="I9" i="82"/>
  <c r="C29" i="82"/>
  <c r="F29" i="82"/>
  <c r="D22" i="82" l="1"/>
  <c r="D24" i="82" s="1"/>
  <c r="D26" i="82" s="1"/>
  <c r="D34" i="82" s="1"/>
  <c r="D35" i="82" s="1"/>
  <c r="D9" i="71" s="1"/>
  <c r="I12" i="82"/>
  <c r="F18" i="82"/>
  <c r="E20" i="82"/>
  <c r="E21" i="82" s="1"/>
  <c r="I10" i="82"/>
  <c r="J8" i="82"/>
  <c r="J9" i="82" s="1"/>
  <c r="K6" i="82"/>
  <c r="E22" i="82" l="1"/>
  <c r="E24" i="82" s="1"/>
  <c r="E26" i="82" s="1"/>
  <c r="E34" i="82" s="1"/>
  <c r="E35" i="82" s="1"/>
  <c r="E9" i="71" s="1"/>
  <c r="J10" i="82"/>
  <c r="J12" i="82" s="1"/>
  <c r="G18" i="82"/>
  <c r="F20" i="82"/>
  <c r="F21" i="82" s="1"/>
  <c r="L6" i="82"/>
  <c r="K8" i="82"/>
  <c r="K9" i="82" s="1"/>
  <c r="F22" i="82" l="1"/>
  <c r="F24" i="82" s="1"/>
  <c r="F26" i="82" s="1"/>
  <c r="F34" i="82" s="1"/>
  <c r="F35" i="82" s="1"/>
  <c r="F9" i="71" s="1"/>
  <c r="G20" i="82"/>
  <c r="G21" i="82" s="1"/>
  <c r="G22" i="82" s="1"/>
  <c r="H18" i="82"/>
  <c r="K10" i="82"/>
  <c r="K12" i="82" s="1"/>
  <c r="M6" i="82"/>
  <c r="L8" i="82"/>
  <c r="G24" i="82" l="1"/>
  <c r="G26" i="82" s="1"/>
  <c r="G34" i="82" s="1"/>
  <c r="G35" i="82" s="1"/>
  <c r="G9" i="71" s="1"/>
  <c r="H20" i="82"/>
  <c r="H21" i="82" s="1"/>
  <c r="I18" i="82"/>
  <c r="L9" i="82"/>
  <c r="M8" i="82"/>
  <c r="M9" i="82" s="1"/>
  <c r="N6" i="82"/>
  <c r="H22" i="82" l="1"/>
  <c r="H24" i="82" s="1"/>
  <c r="H26" i="82" s="1"/>
  <c r="H34" i="82" s="1"/>
  <c r="H35" i="82" s="1"/>
  <c r="H9" i="71" s="1"/>
  <c r="M10" i="82"/>
  <c r="M12" i="82" s="1"/>
  <c r="N12" i="82" s="1"/>
  <c r="C30" i="82" s="1"/>
  <c r="J18" i="82"/>
  <c r="I20" i="82"/>
  <c r="I21" i="82" s="1"/>
  <c r="N8" i="82"/>
  <c r="L10" i="82"/>
  <c r="L12" i="82" s="1"/>
  <c r="I22" i="82" l="1"/>
  <c r="I24" i="82" s="1"/>
  <c r="I26" i="82" s="1"/>
  <c r="I34" i="82" s="1"/>
  <c r="I35" i="82" s="1"/>
  <c r="I9" i="71" s="1"/>
  <c r="J20" i="82"/>
  <c r="J21" i="82" s="1"/>
  <c r="J22" i="82" s="1"/>
  <c r="K18" i="82"/>
  <c r="N9" i="82"/>
  <c r="N10" i="82" s="1"/>
  <c r="J24" i="82" l="1"/>
  <c r="J26" i="82" s="1"/>
  <c r="J34" i="82" s="1"/>
  <c r="J35" i="82" s="1"/>
  <c r="J9" i="71" s="1"/>
  <c r="L18" i="82"/>
  <c r="K20" i="82"/>
  <c r="K21" i="82" s="1"/>
  <c r="K22" i="82" l="1"/>
  <c r="K24" i="82" s="1"/>
  <c r="K26" i="82" s="1"/>
  <c r="K34" i="82" s="1"/>
  <c r="K35" i="82" s="1"/>
  <c r="K9" i="71" s="1"/>
  <c r="M18" i="82"/>
  <c r="L20" i="82"/>
  <c r="M20" i="82" l="1"/>
  <c r="M21" i="82" s="1"/>
  <c r="N18" i="82"/>
  <c r="L21" i="82"/>
  <c r="M29" i="82" l="1"/>
  <c r="K29" i="82"/>
  <c r="N20" i="82"/>
  <c r="G30" i="82"/>
  <c r="N29" i="82"/>
  <c r="F30" i="82" s="1"/>
  <c r="M22" i="82"/>
  <c r="M24" i="82" s="1"/>
  <c r="L22" i="82"/>
  <c r="L24" i="82" s="1"/>
  <c r="L26" i="82" s="1"/>
  <c r="L34" i="82" s="1"/>
  <c r="L35" i="82" s="1"/>
  <c r="L9" i="71" s="1"/>
  <c r="M26" i="82" l="1"/>
  <c r="M34" i="82" s="1"/>
  <c r="M35" i="82" s="1"/>
  <c r="M9" i="71" s="1"/>
  <c r="N9" i="71" s="1"/>
  <c r="N24" i="82"/>
  <c r="N26" i="82" s="1"/>
  <c r="N21" i="82"/>
  <c r="N22" i="82" s="1"/>
  <c r="N10" i="71" l="1"/>
  <c r="F15" i="53" s="1"/>
  <c r="E14" i="71"/>
  <c r="K30" i="82"/>
  <c r="I30" i="82"/>
  <c r="E19" i="71" l="1"/>
  <c r="F14" i="71"/>
  <c r="F19" i="71" s="1"/>
  <c r="G83" i="55" l="1"/>
  <c r="G84" i="55" s="1"/>
  <c r="R36" i="55"/>
  <c r="Q36" i="55"/>
  <c r="P36" i="55"/>
  <c r="O36" i="55"/>
  <c r="N36" i="55"/>
  <c r="M36" i="55"/>
  <c r="L36" i="55"/>
  <c r="K36" i="55"/>
  <c r="J36" i="55"/>
  <c r="F36" i="55" s="1"/>
  <c r="I36" i="55"/>
  <c r="H36" i="55"/>
  <c r="G36" i="55"/>
  <c r="R35" i="55"/>
  <c r="Q35" i="55"/>
  <c r="P35" i="55"/>
  <c r="O35" i="55"/>
  <c r="N35" i="55"/>
  <c r="M35" i="55"/>
  <c r="L35" i="55"/>
  <c r="K35" i="55"/>
  <c r="J35" i="55"/>
  <c r="I35" i="55"/>
  <c r="H35" i="55"/>
  <c r="G35" i="55"/>
  <c r="F35" i="55" s="1"/>
  <c r="R34" i="55"/>
  <c r="Q34" i="55"/>
  <c r="P34" i="55"/>
  <c r="O34" i="55"/>
  <c r="N34" i="55"/>
  <c r="M34" i="55"/>
  <c r="L34" i="55"/>
  <c r="K34" i="55"/>
  <c r="J34" i="55"/>
  <c r="I34" i="55"/>
  <c r="H34" i="55"/>
  <c r="G34" i="55"/>
  <c r="F34" i="55"/>
  <c r="R33" i="55"/>
  <c r="Q33" i="55"/>
  <c r="P33" i="55"/>
  <c r="O33" i="55"/>
  <c r="N33" i="55"/>
  <c r="M33" i="55"/>
  <c r="L33" i="55"/>
  <c r="K33" i="55"/>
  <c r="J33" i="55"/>
  <c r="I33" i="55"/>
  <c r="F33" i="55" s="1"/>
  <c r="H33" i="55"/>
  <c r="G33" i="55"/>
  <c r="R32" i="55"/>
  <c r="Q32" i="55"/>
  <c r="P32" i="55"/>
  <c r="O32" i="55"/>
  <c r="N32" i="55"/>
  <c r="M32" i="55"/>
  <c r="L32" i="55"/>
  <c r="K32" i="55"/>
  <c r="J32" i="55"/>
  <c r="I32" i="55"/>
  <c r="H32" i="55"/>
  <c r="F32" i="55" s="1"/>
  <c r="G32" i="55"/>
  <c r="R31" i="55"/>
  <c r="Q31" i="55"/>
  <c r="P31" i="55"/>
  <c r="O31" i="55"/>
  <c r="N31" i="55"/>
  <c r="M31" i="55"/>
  <c r="F31" i="55" s="1"/>
  <c r="L31" i="55"/>
  <c r="K31" i="55"/>
  <c r="J31" i="55"/>
  <c r="I31" i="55"/>
  <c r="H31" i="55"/>
  <c r="G31" i="55"/>
  <c r="R30" i="55"/>
  <c r="Q30" i="55"/>
  <c r="P30" i="55"/>
  <c r="O30" i="55"/>
  <c r="N30" i="55"/>
  <c r="M30" i="55"/>
  <c r="L30" i="55"/>
  <c r="K30" i="55"/>
  <c r="J30" i="55"/>
  <c r="I30" i="55"/>
  <c r="H30" i="55"/>
  <c r="F30" i="55" s="1"/>
  <c r="G30" i="55"/>
  <c r="R29" i="55"/>
  <c r="R37" i="55" s="1"/>
  <c r="Q29" i="55"/>
  <c r="Q37" i="55" s="1"/>
  <c r="P29" i="55"/>
  <c r="P37" i="55" s="1"/>
  <c r="O29" i="55"/>
  <c r="O37" i="55" s="1"/>
  <c r="N29" i="55"/>
  <c r="N37" i="55" s="1"/>
  <c r="M29" i="55"/>
  <c r="M37" i="55" s="1"/>
  <c r="L29" i="55"/>
  <c r="L37" i="55" s="1"/>
  <c r="K29" i="55"/>
  <c r="K37" i="55" s="1"/>
  <c r="J29" i="55"/>
  <c r="J37" i="55" s="1"/>
  <c r="I29" i="55"/>
  <c r="I37" i="55" s="1"/>
  <c r="H29" i="55"/>
  <c r="H37" i="55" s="1"/>
  <c r="G29" i="55"/>
  <c r="G37" i="55" s="1"/>
  <c r="R26" i="55"/>
  <c r="Q26" i="55"/>
  <c r="P26" i="55"/>
  <c r="O26" i="55"/>
  <c r="N26" i="55"/>
  <c r="M26" i="55"/>
  <c r="L26" i="55"/>
  <c r="K26" i="55"/>
  <c r="J26" i="55"/>
  <c r="I26" i="55"/>
  <c r="H26" i="55"/>
  <c r="G26" i="55"/>
  <c r="F25" i="55"/>
  <c r="F24" i="55"/>
  <c r="F23" i="55"/>
  <c r="F22" i="55"/>
  <c r="F21" i="55"/>
  <c r="F20" i="55"/>
  <c r="F19" i="55"/>
  <c r="F18" i="55"/>
  <c r="F26" i="55" s="1"/>
  <c r="R15" i="55"/>
  <c r="Q15" i="55"/>
  <c r="P15" i="55"/>
  <c r="O15" i="55"/>
  <c r="N15" i="55"/>
  <c r="M15" i="55"/>
  <c r="L15" i="55"/>
  <c r="K15" i="55"/>
  <c r="J15" i="55"/>
  <c r="I15" i="55"/>
  <c r="H15" i="55"/>
  <c r="G15" i="55"/>
  <c r="F14" i="55"/>
  <c r="F13" i="55"/>
  <c r="F12" i="55"/>
  <c r="F11" i="55"/>
  <c r="F10" i="55"/>
  <c r="F9" i="55"/>
  <c r="F8" i="55"/>
  <c r="F7" i="55"/>
  <c r="F15" i="55" s="1"/>
  <c r="F29" i="55" l="1"/>
  <c r="F37" i="55" s="1"/>
  <c r="B15" i="52" l="1"/>
  <c r="C18" i="53"/>
  <c r="C17" i="53"/>
  <c r="C16" i="53"/>
  <c r="C15" i="53"/>
  <c r="C14" i="53" l="1"/>
  <c r="R8" i="68" l="1"/>
  <c r="F16" i="68"/>
  <c r="F20" i="68" s="1"/>
  <c r="R9" i="68"/>
  <c r="L16" i="68"/>
  <c r="L20" i="68" s="1"/>
  <c r="L33" i="68" s="1"/>
  <c r="L34" i="68" s="1"/>
  <c r="L38" i="68" s="1"/>
  <c r="N16" i="68"/>
  <c r="N20" i="68" s="1"/>
  <c r="N33" i="68" s="1"/>
  <c r="N34" i="68" s="1"/>
  <c r="N38" i="68" s="1"/>
  <c r="R10" i="68"/>
  <c r="R11" i="68"/>
  <c r="P16" i="68"/>
  <c r="P20" i="68" s="1"/>
  <c r="P33" i="68" s="1"/>
  <c r="P34" i="68" s="1"/>
  <c r="P38" i="68" s="1"/>
  <c r="R12" i="68"/>
  <c r="R13" i="68"/>
  <c r="R14" i="68"/>
  <c r="R15" i="68"/>
  <c r="M16" i="68"/>
  <c r="M20" i="68" s="1"/>
  <c r="M33" i="68" s="1"/>
  <c r="M34" i="68" s="1"/>
  <c r="M38" i="68" s="1"/>
  <c r="H16" i="68"/>
  <c r="H20" i="68" s="1"/>
  <c r="I16" i="68"/>
  <c r="I20" i="68" s="1"/>
  <c r="J16" i="68"/>
  <c r="J20" i="68" s="1"/>
  <c r="K16" i="68"/>
  <c r="K20" i="68" s="1"/>
  <c r="Q16" i="68"/>
  <c r="Q20" i="68" s="1"/>
  <c r="R19" i="68"/>
  <c r="R23" i="68"/>
  <c r="Q24" i="68"/>
  <c r="F25" i="68"/>
  <c r="R25" i="68"/>
  <c r="F26" i="68"/>
  <c r="F27" i="68"/>
  <c r="G27" i="68"/>
  <c r="H27" i="68"/>
  <c r="I27" i="68"/>
  <c r="J27" i="68"/>
  <c r="K27" i="68"/>
  <c r="L27" i="68"/>
  <c r="M27" i="68"/>
  <c r="N27" i="68"/>
  <c r="O27" i="68"/>
  <c r="P27" i="68"/>
  <c r="Q27" i="68"/>
  <c r="Q30" i="68" s="1"/>
  <c r="R27" i="68"/>
  <c r="F29" i="68"/>
  <c r="R29" i="68"/>
  <c r="F30" i="68"/>
  <c r="G30" i="68"/>
  <c r="H30" i="68"/>
  <c r="I30" i="68"/>
  <c r="J30" i="68"/>
  <c r="K30" i="68"/>
  <c r="L30" i="68"/>
  <c r="L31" i="68" s="1"/>
  <c r="M30" i="68"/>
  <c r="M31" i="68" s="1"/>
  <c r="N30" i="68"/>
  <c r="N31" i="68" s="1"/>
  <c r="O30" i="68"/>
  <c r="O31" i="68" s="1"/>
  <c r="O33" i="68" s="1"/>
  <c r="O34" i="68" s="1"/>
  <c r="O38" i="68" s="1"/>
  <c r="P30" i="68"/>
  <c r="P31" i="68" s="1"/>
  <c r="F31" i="68"/>
  <c r="G31" i="68"/>
  <c r="H31" i="68"/>
  <c r="I31" i="68"/>
  <c r="J31" i="68"/>
  <c r="K31" i="68"/>
  <c r="R8" i="67"/>
  <c r="R9" i="67"/>
  <c r="R10" i="67"/>
  <c r="R11" i="67"/>
  <c r="R12" i="67"/>
  <c r="R13" i="67"/>
  <c r="R14" i="67"/>
  <c r="R15" i="67"/>
  <c r="F16" i="67"/>
  <c r="G16" i="67"/>
  <c r="H16" i="67"/>
  <c r="I16" i="67"/>
  <c r="J16" i="67"/>
  <c r="K16" i="67"/>
  <c r="L16" i="67"/>
  <c r="M16" i="67"/>
  <c r="N16" i="67"/>
  <c r="O16" i="67"/>
  <c r="P16" i="67"/>
  <c r="Q16" i="67"/>
  <c r="R16" i="67"/>
  <c r="R19" i="67"/>
  <c r="F20" i="67"/>
  <c r="G20" i="67"/>
  <c r="H20" i="67"/>
  <c r="I20" i="67"/>
  <c r="J20" i="67"/>
  <c r="K20" i="67"/>
  <c r="K31" i="67" s="1"/>
  <c r="K32" i="67" s="1"/>
  <c r="K35" i="67" s="1"/>
  <c r="K37" i="67" s="1"/>
  <c r="K38" i="67" s="1"/>
  <c r="L20" i="67"/>
  <c r="L31" i="67" s="1"/>
  <c r="L32" i="67" s="1"/>
  <c r="L35" i="67" s="1"/>
  <c r="L37" i="67" s="1"/>
  <c r="L38" i="67" s="1"/>
  <c r="M20" i="67"/>
  <c r="M31" i="67" s="1"/>
  <c r="M32" i="67" s="1"/>
  <c r="M35" i="67" s="1"/>
  <c r="M37" i="67" s="1"/>
  <c r="N20" i="67"/>
  <c r="N31" i="67" s="1"/>
  <c r="N32" i="67" s="1"/>
  <c r="O20" i="67"/>
  <c r="O31" i="67" s="1"/>
  <c r="O32" i="67" s="1"/>
  <c r="P20" i="67"/>
  <c r="Q20" i="67"/>
  <c r="R20" i="67"/>
  <c r="R23" i="67"/>
  <c r="R24" i="67"/>
  <c r="F25" i="67"/>
  <c r="G25" i="67"/>
  <c r="H25" i="67"/>
  <c r="I25" i="67"/>
  <c r="J25" i="67"/>
  <c r="K25" i="67"/>
  <c r="L25" i="67"/>
  <c r="M25" i="67"/>
  <c r="N25" i="67"/>
  <c r="O25" i="67"/>
  <c r="P25" i="67"/>
  <c r="Q25" i="67"/>
  <c r="F27" i="67"/>
  <c r="G27" i="67"/>
  <c r="G29" i="67" s="1"/>
  <c r="H27" i="67"/>
  <c r="H29" i="67" s="1"/>
  <c r="H31" i="67" s="1"/>
  <c r="H32" i="67" s="1"/>
  <c r="H35" i="67" s="1"/>
  <c r="I27" i="67"/>
  <c r="J27" i="67"/>
  <c r="J29" i="67" s="1"/>
  <c r="J31" i="67" s="1"/>
  <c r="J32" i="67" s="1"/>
  <c r="J35" i="67" s="1"/>
  <c r="J37" i="67" s="1"/>
  <c r="J38" i="67" s="1"/>
  <c r="K27" i="67"/>
  <c r="K29" i="67" s="1"/>
  <c r="L27" i="67"/>
  <c r="L29" i="67" s="1"/>
  <c r="M27" i="67"/>
  <c r="N27" i="67"/>
  <c r="O27" i="67"/>
  <c r="P27" i="67"/>
  <c r="Q27" i="67"/>
  <c r="I29" i="67"/>
  <c r="M29" i="67"/>
  <c r="N29" i="67"/>
  <c r="O29" i="67"/>
  <c r="P29" i="67"/>
  <c r="Q29" i="67"/>
  <c r="G31" i="67"/>
  <c r="G32" i="67" s="1"/>
  <c r="G35" i="67" s="1"/>
  <c r="I31" i="67"/>
  <c r="I32" i="67" s="1"/>
  <c r="I35" i="67" s="1"/>
  <c r="I37" i="67" s="1"/>
  <c r="I38" i="67" s="1"/>
  <c r="P31" i="67"/>
  <c r="P32" i="67" s="1"/>
  <c r="N35" i="67"/>
  <c r="N37" i="67" s="1"/>
  <c r="O35" i="67"/>
  <c r="O37" i="67" s="1"/>
  <c r="P35" i="67"/>
  <c r="P37" i="67" s="1"/>
  <c r="G37" i="67"/>
  <c r="G38" i="67" s="1"/>
  <c r="H37" i="67"/>
  <c r="H38" i="67" s="1"/>
  <c r="M38" i="67"/>
  <c r="N38" i="67"/>
  <c r="O38" i="67"/>
  <c r="P38" i="67"/>
  <c r="G16" i="68" l="1"/>
  <c r="G20" i="68" s="1"/>
  <c r="G33" i="68" s="1"/>
  <c r="G34" i="68" s="1"/>
  <c r="G38" i="68" s="1"/>
  <c r="Q31" i="68"/>
  <c r="Q33" i="68" s="1"/>
  <c r="Q34" i="68" s="1"/>
  <c r="Q38" i="68" s="1"/>
  <c r="R30" i="68"/>
  <c r="R31" i="68" s="1"/>
  <c r="G40" i="68"/>
  <c r="G41" i="68" s="1"/>
  <c r="P40" i="68"/>
  <c r="P41" i="68" s="1"/>
  <c r="O40" i="68"/>
  <c r="O41" i="68" s="1"/>
  <c r="N40" i="68"/>
  <c r="N41" i="68" s="1"/>
  <c r="J33" i="68"/>
  <c r="J34" i="68" s="1"/>
  <c r="J38" i="68" s="1"/>
  <c r="M40" i="68"/>
  <c r="M41" i="68" s="1"/>
  <c r="K33" i="68"/>
  <c r="K34" i="68" s="1"/>
  <c r="K38" i="68" s="1"/>
  <c r="I33" i="68"/>
  <c r="I34" i="68" s="1"/>
  <c r="I38" i="68" s="1"/>
  <c r="R27" i="67"/>
  <c r="R29" i="67" s="1"/>
  <c r="R31" i="67" s="1"/>
  <c r="R32" i="67" s="1"/>
  <c r="F29" i="67"/>
  <c r="F31" i="67" s="1"/>
  <c r="F32" i="67" s="1"/>
  <c r="F35" i="67" s="1"/>
  <c r="L40" i="68"/>
  <c r="L41" i="68" s="1"/>
  <c r="H33" i="68"/>
  <c r="H34" i="68" s="1"/>
  <c r="H38" i="68" s="1"/>
  <c r="R16" i="68"/>
  <c r="R20" i="68" s="1"/>
  <c r="Q31" i="67"/>
  <c r="Q32" i="67" s="1"/>
  <c r="Q35" i="67" s="1"/>
  <c r="Q37" i="67" s="1"/>
  <c r="Q38" i="67" s="1"/>
  <c r="F33" i="68"/>
  <c r="F34" i="68" s="1"/>
  <c r="Q40" i="68" l="1"/>
  <c r="Q41" i="68" s="1"/>
  <c r="F37" i="68"/>
  <c r="F38" i="68"/>
  <c r="R38" i="68" s="1"/>
  <c r="J40" i="68"/>
  <c r="J41" i="68" s="1"/>
  <c r="H40" i="68"/>
  <c r="H41" i="68" s="1"/>
  <c r="R33" i="68"/>
  <c r="R34" i="68" s="1"/>
  <c r="F37" i="67"/>
  <c r="R35" i="67"/>
  <c r="R37" i="67" s="1"/>
  <c r="I40" i="68"/>
  <c r="I41" i="68" s="1"/>
  <c r="K40" i="68"/>
  <c r="K41" i="68" s="1"/>
  <c r="F40" i="68" l="1"/>
  <c r="R37" i="68"/>
  <c r="R40" i="68" s="1"/>
  <c r="R40" i="67"/>
  <c r="R38" i="67"/>
  <c r="R41" i="67" s="1"/>
  <c r="F40" i="67"/>
  <c r="G40" i="67" s="1"/>
  <c r="H40" i="67" s="1"/>
  <c r="I40" i="67" s="1"/>
  <c r="J40" i="67" s="1"/>
  <c r="K40" i="67" s="1"/>
  <c r="L40" i="67" s="1"/>
  <c r="M40" i="67" s="1"/>
  <c r="N40" i="67" s="1"/>
  <c r="O40" i="67" s="1"/>
  <c r="P40" i="67" s="1"/>
  <c r="Q40" i="67" s="1"/>
  <c r="F38" i="67"/>
  <c r="F41" i="67" s="1"/>
  <c r="G41" i="67" s="1"/>
  <c r="H41" i="67" s="1"/>
  <c r="I41" i="67" s="1"/>
  <c r="J41" i="67" s="1"/>
  <c r="K41" i="67" s="1"/>
  <c r="L41" i="67" s="1"/>
  <c r="M41" i="67" s="1"/>
  <c r="N41" i="67" s="1"/>
  <c r="O41" i="67" s="1"/>
  <c r="P41" i="67" s="1"/>
  <c r="Q41" i="67" s="1"/>
  <c r="R43" i="68" l="1"/>
  <c r="R41" i="68"/>
  <c r="R44" i="68" s="1"/>
  <c r="F41" i="68"/>
  <c r="F44" i="68" s="1"/>
  <c r="G44" i="68" s="1"/>
  <c r="H44" i="68" s="1"/>
  <c r="I44" i="68" s="1"/>
  <c r="J44" i="68" s="1"/>
  <c r="K44" i="68" s="1"/>
  <c r="L44" i="68" s="1"/>
  <c r="M44" i="68" s="1"/>
  <c r="N44" i="68" s="1"/>
  <c r="O44" i="68" s="1"/>
  <c r="P44" i="68" s="1"/>
  <c r="Q44" i="68" s="1"/>
  <c r="F43" i="68"/>
  <c r="G43" i="68" s="1"/>
  <c r="H43" i="68" s="1"/>
  <c r="I43" i="68" s="1"/>
  <c r="J43" i="68" s="1"/>
  <c r="K43" i="68" s="1"/>
  <c r="L43" i="68" s="1"/>
  <c r="M43" i="68" s="1"/>
  <c r="N43" i="68" s="1"/>
  <c r="O43" i="68" s="1"/>
  <c r="P43" i="68" s="1"/>
  <c r="Q43" i="68" s="1"/>
  <c r="C19" i="53" l="1"/>
  <c r="D18" i="53" l="1"/>
  <c r="A15" i="53"/>
  <c r="A16" i="53" s="1"/>
  <c r="A17" i="53" s="1"/>
  <c r="A18" i="53" s="1"/>
  <c r="A19" i="53" s="1"/>
  <c r="A20" i="53" s="1"/>
  <c r="A21" i="53" s="1"/>
  <c r="A22" i="53" s="1"/>
  <c r="A23" i="53" s="1"/>
  <c r="A24" i="53" s="1"/>
  <c r="A25" i="53" s="1"/>
  <c r="D14" i="53"/>
  <c r="A14" i="53"/>
  <c r="D16" i="53" l="1"/>
  <c r="D17" i="53"/>
  <c r="D19" i="53"/>
  <c r="C20" i="53"/>
  <c r="E15" i="53" l="1"/>
  <c r="F20" i="53"/>
  <c r="E20" i="53" l="1"/>
  <c r="E22" i="53" s="1"/>
  <c r="E24" i="53" s="1"/>
  <c r="E25" i="53" s="1"/>
  <c r="E29" i="53" s="1"/>
  <c r="D15" i="53"/>
  <c r="D20" i="53" l="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Kuhn, Greg</author>
  </authors>
  <commentList>
    <comment ref="G8" authorId="0" shapeId="0">
      <text>
        <r>
          <rPr>
            <b/>
            <sz val="9"/>
            <color indexed="81"/>
            <rFont val="Tahoma"/>
            <family val="2"/>
          </rPr>
          <t>Kuhn, Greg:</t>
        </r>
        <r>
          <rPr>
            <sz val="9"/>
            <color indexed="81"/>
            <rFont val="Tahoma"/>
            <family val="2"/>
          </rPr>
          <t xml:space="preserve">
From F24 Final Load Forecast Sumary_053024.xlsx</t>
        </r>
      </text>
    </comment>
  </commentList>
</comments>
</file>

<file path=xl/comments3.xml><?xml version="1.0" encoding="utf-8"?>
<comments xmlns="http://schemas.openxmlformats.org/spreadsheetml/2006/main">
  <authors>
    <author>Kuhn, Greg</author>
  </authors>
  <commentList>
    <comment ref="C4" authorId="0" shapeId="0">
      <text>
        <r>
          <rPr>
            <b/>
            <sz val="9"/>
            <color indexed="81"/>
            <rFont val="Tahoma"/>
            <family val="2"/>
          </rPr>
          <t>Kuhn, Greg:</t>
        </r>
        <r>
          <rPr>
            <sz val="9"/>
            <color indexed="81"/>
            <rFont val="Tahoma"/>
            <family val="2"/>
          </rPr>
          <t xml:space="preserve">
From 2022 GRC/2024 PCU working papers.
BDM WP ( C ) hydro resource inputs.xlsx</t>
        </r>
      </text>
    </comment>
    <comment ref="C20" authorId="0" shapeId="0">
      <text>
        <r>
          <rPr>
            <b/>
            <sz val="9"/>
            <color indexed="81"/>
            <rFont val="Tahoma"/>
            <family val="2"/>
          </rPr>
          <t>Kuhn, Greg:</t>
        </r>
        <r>
          <rPr>
            <sz val="9"/>
            <color indexed="81"/>
            <rFont val="Tahoma"/>
            <family val="2"/>
          </rPr>
          <t xml:space="preserve">
Source:
I:\Power Costs\Regulatory\GRC\2022 GRC Docket UE-220066\2024 power cost update Docket UE-230805\Workpapers
BDM WP ( C ) Hydro resource inputs.xlsx
Mid C% tab</t>
        </r>
      </text>
    </comment>
  </commentList>
</comments>
</file>

<file path=xl/comments4.xml><?xml version="1.0" encoding="utf-8"?>
<comments xmlns="http://schemas.openxmlformats.org/spreadsheetml/2006/main">
  <authors>
    <author>Kuhn, Greg</author>
  </authors>
  <commentList>
    <comment ref="A19" authorId="0" shapeId="0">
      <text>
        <r>
          <rPr>
            <b/>
            <sz val="9"/>
            <color indexed="81"/>
            <rFont val="Tahoma"/>
            <family val="2"/>
          </rPr>
          <t>Kuhn, Greg:</t>
        </r>
        <r>
          <rPr>
            <sz val="9"/>
            <color indexed="81"/>
            <rFont val="Tahoma"/>
            <family val="2"/>
          </rPr>
          <t xml:space="preserve">
From BDM WP ( C ) Final power cost summary 2024 PCU.xlsx.  Snoqualmie total was given (no plant level detail)</t>
        </r>
      </text>
    </comment>
  </commentList>
</comments>
</file>

<file path=xl/comments5.xml><?xml version="1.0" encoding="utf-8"?>
<comments xmlns="http://schemas.openxmlformats.org/spreadsheetml/2006/main">
  <authors>
    <author>Kuhn, Greg</author>
  </authors>
  <commentList>
    <comment ref="A38" authorId="0" shapeId="0">
      <text>
        <r>
          <rPr>
            <b/>
            <sz val="9"/>
            <color indexed="81"/>
            <rFont val="Tahoma"/>
            <family val="2"/>
          </rPr>
          <t>Kuhn, Greg:</t>
        </r>
        <r>
          <rPr>
            <sz val="9"/>
            <color indexed="81"/>
            <rFont val="Tahoma"/>
            <family val="2"/>
          </rPr>
          <t xml:space="preserve">
Should be updated annually as price changes due to CPI adjustment</t>
        </r>
      </text>
    </comment>
  </commentList>
</comments>
</file>

<file path=xl/comments6.xml><?xml version="1.0" encoding="utf-8"?>
<comments xmlns="http://schemas.openxmlformats.org/spreadsheetml/2006/main">
  <authors>
    <author>Kuhn, Greg</author>
  </authors>
  <commentList>
    <comment ref="A18" authorId="0" shapeId="0">
      <text>
        <r>
          <rPr>
            <b/>
            <sz val="9"/>
            <color indexed="81"/>
            <rFont val="Tahoma"/>
            <family val="2"/>
          </rPr>
          <t>Kuhn, Greg:</t>
        </r>
        <r>
          <rPr>
            <sz val="9"/>
            <color indexed="81"/>
            <rFont val="Tahoma"/>
            <family val="2"/>
          </rPr>
          <t xml:space="preserve">
BDM WP ( C ) Final power cost summary 2024 PCU.xlsx Transmission tab rows 61 &amp; 62</t>
        </r>
      </text>
    </comment>
  </commentList>
</comments>
</file>

<file path=xl/comments7.xml><?xml version="1.0" encoding="utf-8"?>
<comments xmlns="http://schemas.openxmlformats.org/spreadsheetml/2006/main">
  <authors>
    <author>Liu, Yiou</author>
  </authors>
  <commentList>
    <comment ref="I13" authorId="0" shapeId="0">
      <text>
        <r>
          <rPr>
            <b/>
            <sz val="9"/>
            <color indexed="81"/>
            <rFont val="Tahoma"/>
            <family val="2"/>
          </rPr>
          <t>Liu, Yiou:</t>
        </r>
        <r>
          <rPr>
            <sz val="9"/>
            <color indexed="81"/>
            <rFont val="Tahoma"/>
            <family val="2"/>
          </rPr>
          <t xml:space="preserve">
order 44700254 Mercuria Energy mapped to SAP after close by Fiancnail System. The original number used for JE283 was (6,478,499). True-up of April amount in May close.</t>
        </r>
      </text>
    </comment>
    <comment ref="G19" authorId="0" shapeId="0">
      <text>
        <r>
          <rPr>
            <b/>
            <sz val="9"/>
            <color indexed="81"/>
            <rFont val="Tahoma"/>
            <family val="2"/>
          </rPr>
          <t>Liu, Yiou:</t>
        </r>
        <r>
          <rPr>
            <sz val="9"/>
            <color indexed="81"/>
            <rFont val="Tahoma"/>
            <family val="2"/>
          </rPr>
          <t xml:space="preserve">
February 2022 Include 2021 adjustment of $(2,202.93)</t>
        </r>
      </text>
    </comment>
  </commentList>
</comments>
</file>

<file path=xl/comments8.xml><?xml version="1.0" encoding="utf-8"?>
<comments xmlns="http://schemas.openxmlformats.org/spreadsheetml/2006/main">
  <authors>
    <author>Le, Quy</author>
    <author>Liu, Yiou</author>
  </authors>
  <commentList>
    <comment ref="Q24" authorId="0" shapeId="0">
      <text>
        <r>
          <rPr>
            <b/>
            <sz val="9"/>
            <color indexed="81"/>
            <rFont val="Tahoma"/>
            <family val="2"/>
          </rPr>
          <t>Le, Quy:</t>
        </r>
        <r>
          <rPr>
            <sz val="9"/>
            <color indexed="81"/>
            <rFont val="Tahoma"/>
            <family val="2"/>
          </rPr>
          <t xml:space="preserve">
Adjusting out the Demand Response in load by increased 86,780 KWh to increase revenue by $4,036. This adjustment is to comply with the Commision's order.</t>
        </r>
      </text>
    </comment>
    <comment ref="C25" authorId="1" shapeId="0">
      <text>
        <r>
          <rPr>
            <b/>
            <sz val="9"/>
            <color indexed="81"/>
            <rFont val="Tahoma"/>
            <family val="2"/>
          </rPr>
          <t>Liu, Yiou:</t>
        </r>
        <r>
          <rPr>
            <sz val="9"/>
            <color indexed="81"/>
            <rFont val="Tahoma"/>
            <family val="2"/>
          </rPr>
          <t xml:space="preserve">
enter as negative</t>
        </r>
      </text>
    </comment>
  </commentList>
</comments>
</file>

<file path=xl/sharedStrings.xml><?xml version="1.0" encoding="utf-8"?>
<sst xmlns="http://schemas.openxmlformats.org/spreadsheetml/2006/main" count="769" uniqueCount="387">
  <si>
    <t>Revised PCA Exhibit B</t>
  </si>
  <si>
    <t>Subject to PCA Sharing</t>
  </si>
  <si>
    <t>Period</t>
  </si>
  <si>
    <t>Row</t>
  </si>
  <si>
    <t>to Date</t>
  </si>
  <si>
    <t>Explanation or source</t>
  </si>
  <si>
    <t>Total Variable Component Actual</t>
  </si>
  <si>
    <t>FERC Acct.</t>
  </si>
  <si>
    <t>SAP - actual Report GR55 Group Z006 (do not include true-ups prior to July 2002).</t>
  </si>
  <si>
    <t xml:space="preserve"> 3A</t>
  </si>
  <si>
    <t xml:space="preserve">  Revised for change in coal costs.</t>
  </si>
  <si>
    <t>Other Power Generation Fuel</t>
  </si>
  <si>
    <t>45600080, 81</t>
  </si>
  <si>
    <t>Sales to Other Utilities</t>
  </si>
  <si>
    <t>Wheeling</t>
  </si>
  <si>
    <t>Brokerage Fees</t>
  </si>
  <si>
    <t>Montana Electric Energy Tax</t>
  </si>
  <si>
    <t>Subtotal Variable Components</t>
  </si>
  <si>
    <t xml:space="preserve">  Centralia PPA ROR Equity Adjustment</t>
  </si>
  <si>
    <t>17A</t>
  </si>
  <si>
    <t>Total allowable costs</t>
  </si>
  <si>
    <t xml:space="preserve"> A</t>
  </si>
  <si>
    <t>From Subtotal line on Sales of Electricity Report</t>
  </si>
  <si>
    <t xml:space="preserve"> 16A</t>
  </si>
  <si>
    <t>Variable Baseline Rate</t>
  </si>
  <si>
    <t xml:space="preserve"> Surcharge or underrecovery/(refund or overrecovery)</t>
  </si>
  <si>
    <t xml:space="preserve"> C</t>
  </si>
  <si>
    <t>Less Firm Wholesale</t>
  </si>
  <si>
    <t xml:space="preserve"> D</t>
  </si>
  <si>
    <t>Gross PCA</t>
  </si>
  <si>
    <t>Gross PCA Contra</t>
  </si>
  <si>
    <t>Cumulative Gross PCA</t>
  </si>
  <si>
    <t xml:space="preserve"> E</t>
  </si>
  <si>
    <t>Cumulative Gross PCA Contra</t>
  </si>
  <si>
    <t>Total</t>
  </si>
  <si>
    <t>Weather Normalized Load Impact</t>
  </si>
  <si>
    <t>Normalized Hydro Generation Impact</t>
  </si>
  <si>
    <t>Normalized Wind Generation Impact</t>
  </si>
  <si>
    <t xml:space="preserve">TEMPERATURE NORMALIZATION </t>
  </si>
  <si>
    <t>TOTAL</t>
  </si>
  <si>
    <t>Lower Baker</t>
  </si>
  <si>
    <t>Upper Baker</t>
  </si>
  <si>
    <t>in power costs of:</t>
  </si>
  <si>
    <t>Hopkins Ridge</t>
  </si>
  <si>
    <t>Lower Snake River</t>
  </si>
  <si>
    <t>Klondike PPA</t>
  </si>
  <si>
    <t xml:space="preserve">Total </t>
  </si>
  <si>
    <t>RY Avg</t>
  </si>
  <si>
    <t>Sumas</t>
  </si>
  <si>
    <t>Stanfield</t>
  </si>
  <si>
    <t>AECO</t>
  </si>
  <si>
    <t>Station 2</t>
  </si>
  <si>
    <t>MidC On-Peak</t>
  </si>
  <si>
    <t>MidC Off-Peak</t>
  </si>
  <si>
    <t>MidC Flat</t>
  </si>
  <si>
    <t>HR - On Peak</t>
  </si>
  <si>
    <t>HR - Off Peak</t>
  </si>
  <si>
    <t>HR - Flat</t>
  </si>
  <si>
    <t>Wild Horse + WH Expansion</t>
  </si>
  <si>
    <t>UE-130617</t>
  </si>
  <si>
    <t>Wild Horse</t>
  </si>
  <si>
    <t>Jan</t>
  </si>
  <si>
    <t>Feb</t>
  </si>
  <si>
    <t>Mar</t>
  </si>
  <si>
    <t>Apr</t>
  </si>
  <si>
    <t>May</t>
  </si>
  <si>
    <t>Jun</t>
  </si>
  <si>
    <t>Jul</t>
  </si>
  <si>
    <t>Aug</t>
  </si>
  <si>
    <t>Sep</t>
  </si>
  <si>
    <t>Oct</t>
  </si>
  <si>
    <t>Nov</t>
  </si>
  <si>
    <t>Dec</t>
  </si>
  <si>
    <t>Hydro</t>
  </si>
  <si>
    <t>Load</t>
  </si>
  <si>
    <t>Wind</t>
  </si>
  <si>
    <t>Fuel</t>
  </si>
  <si>
    <t>Purchases / Sales of Non Core gas</t>
  </si>
  <si>
    <t>PCA</t>
  </si>
  <si>
    <t>market purchases causing</t>
  </si>
  <si>
    <t>Wells</t>
  </si>
  <si>
    <t>Wanapum</t>
  </si>
  <si>
    <t>Baker Total</t>
  </si>
  <si>
    <t>January</t>
  </si>
  <si>
    <t>February</t>
  </si>
  <si>
    <t>March</t>
  </si>
  <si>
    <t>April</t>
  </si>
  <si>
    <t>June</t>
  </si>
  <si>
    <t>July</t>
  </si>
  <si>
    <t>August</t>
  </si>
  <si>
    <t>September</t>
  </si>
  <si>
    <t>October</t>
  </si>
  <si>
    <t>November</t>
  </si>
  <si>
    <t>December</t>
  </si>
  <si>
    <t>Plant 1</t>
  </si>
  <si>
    <t>Plant 2</t>
  </si>
  <si>
    <t>Baseline Power Costs</t>
  </si>
  <si>
    <t>Steam Operating Fuel</t>
  </si>
  <si>
    <t>Purchased &amp; Interchanged</t>
  </si>
  <si>
    <t>Purchases/Sales of Non-Core Gas</t>
  </si>
  <si>
    <t>Sales to Others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</si>
  <si>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</si>
  <si>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Rocky Reach</t>
  </si>
  <si>
    <t>Rock Island</t>
  </si>
  <si>
    <t>Priest Rapids</t>
  </si>
  <si>
    <t xml:space="preserve">     Total Adjustment to Power Costs</t>
  </si>
  <si>
    <t>Add Fixed Deferral Rec'd in Other Rev for GAAP</t>
  </si>
  <si>
    <t>Change in GPI (MWh)</t>
  </si>
  <si>
    <t>GPI ADJUSTMENTS FOR LOSSES</t>
  </si>
  <si>
    <t>2020 PCORC</t>
  </si>
  <si>
    <r>
      <t xml:space="preserve">PUGET SOUND ENERGY-ELECTRIC SYSTEM </t>
    </r>
    <r>
      <rPr>
        <b/>
        <sz val="10"/>
        <color rgb="FFFF0000"/>
        <rFont val="Arial"/>
        <family val="2"/>
      </rPr>
      <t>excluding Green Direct (Sch. 139) loads</t>
    </r>
  </si>
  <si>
    <t>GPI KWh change</t>
  </si>
  <si>
    <t>Current</t>
  </si>
  <si>
    <r>
      <t>Row</t>
    </r>
    <r>
      <rPr>
        <vertAlign val="superscript"/>
        <sz val="10"/>
        <rFont val="Arial"/>
        <family val="2"/>
      </rPr>
      <t>1</t>
    </r>
  </si>
  <si>
    <t>Adjustments</t>
  </si>
  <si>
    <t xml:space="preserve">PCA period delivered load (Kwh) </t>
  </si>
  <si>
    <t>13a</t>
  </si>
  <si>
    <t>Green Direct - load</t>
  </si>
  <si>
    <t>13b</t>
  </si>
  <si>
    <t xml:space="preserve">July 1, 2021 -   </t>
  </si>
  <si>
    <t>Imbalance for Sharing</t>
  </si>
  <si>
    <t xml:space="preserve">July 1, 2021 -    </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</si>
  <si>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</si>
  <si>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Note: The EIM fixed costs are in the 2020 PCORC baseline rate so as of July 2021 there is no longer an Energy Imbalance Market Fixed Cost Adjustment </t>
  </si>
  <si>
    <t>Normal Mid-C hydro generation</t>
  </si>
  <si>
    <t>Average</t>
  </si>
  <si>
    <t>PSE share of normal Mid C generation, MWh</t>
  </si>
  <si>
    <t>100% project Canadian Entitlement Allocation (CEA), MWh</t>
  </si>
  <si>
    <t>PSE CEA obligation</t>
  </si>
  <si>
    <t>less</t>
  </si>
  <si>
    <t>equals</t>
  </si>
  <si>
    <t>PSE net normal Mid-C hydro</t>
  </si>
  <si>
    <t>Normal hydro generation (MWh)</t>
  </si>
  <si>
    <t>Actual hydro generation (MWh)</t>
  </si>
  <si>
    <t>Net PSE Mid-C hydro</t>
  </si>
  <si>
    <t>Snoqualmie Falls</t>
  </si>
  <si>
    <t>Total normal hydro generation</t>
  </si>
  <si>
    <t>PSE-owned hydro generation</t>
  </si>
  <si>
    <t>Normal PSE-owned hydro generation (MWh)</t>
  </si>
  <si>
    <t>Mid-C prices in rates</t>
  </si>
  <si>
    <t xml:space="preserve">normal hydro, therefore normally there'd be </t>
  </si>
  <si>
    <t>Total actual hydro generation</t>
  </si>
  <si>
    <t>PSE Mid-C generation</t>
  </si>
  <si>
    <r>
      <t xml:space="preserve">CEA returns </t>
    </r>
    <r>
      <rPr>
        <sz val="8"/>
        <rFont val="Arial"/>
        <family val="2"/>
      </rPr>
      <t>(see note 1)</t>
    </r>
  </si>
  <si>
    <t>Power cost impact of hydro generation variance</t>
  </si>
  <si>
    <t>Change in market purchases assuming normal hydro</t>
  </si>
  <si>
    <t>Increase / (decrease) to market purchases cost if normal hydro</t>
  </si>
  <si>
    <t>For the year, actual hydro</t>
  </si>
  <si>
    <t>Power cost normalization for Commission Basis Report</t>
  </si>
  <si>
    <t>Normalized hydro power cost impact</t>
  </si>
  <si>
    <t>Normalized wind power cost impact</t>
  </si>
  <si>
    <t>Actual wind generation (MWh)</t>
  </si>
  <si>
    <t>Normalized load power cost and baseline rate revenue impact</t>
  </si>
  <si>
    <t>Total actual wind generation</t>
  </si>
  <si>
    <t>Normal wind generation MWh</t>
  </si>
  <si>
    <t>Klondike III PPA</t>
  </si>
  <si>
    <t>Total normal wind generation</t>
  </si>
  <si>
    <t>Normal wind generation (MWh)</t>
  </si>
  <si>
    <t>From 2016 Vaisala forecasts for PSE-owned facilities. Klondike III from 2016 owner-provided estimate</t>
  </si>
  <si>
    <t>Power cost impact of wind generation variance</t>
  </si>
  <si>
    <t>Change in market purchases assuming normal wind</t>
  </si>
  <si>
    <t>Increase / (decrease) to market purchases cost if normal wind</t>
  </si>
  <si>
    <t xml:space="preserve">normal wind, therefore normally there'd be </t>
  </si>
  <si>
    <t xml:space="preserve">For the year, actual wind </t>
  </si>
  <si>
    <t>in power costs of</t>
  </si>
  <si>
    <t>Klondike III</t>
  </si>
  <si>
    <t>Day-ahead wind integration cost per MWh</t>
  </si>
  <si>
    <t>Normal wind generation higher / (lower) than actual</t>
  </si>
  <si>
    <t>market purchases causing a</t>
  </si>
  <si>
    <t>Klondike III PPA contract price</t>
  </si>
  <si>
    <t>PPA price higher / (lower) than Mid-C price</t>
  </si>
  <si>
    <t>Increase / (decrease) to PPA cost if normal wind</t>
  </si>
  <si>
    <t>For the year, actual Klondike III generation</t>
  </si>
  <si>
    <t>Klondike purchases causing</t>
  </si>
  <si>
    <t xml:space="preserve">normal, therefore normally there'd be </t>
  </si>
  <si>
    <t xml:space="preserve">because Klondike III price is </t>
  </si>
  <si>
    <t>than the price of market purchases</t>
  </si>
  <si>
    <t>Normal hydro generation higher / (lower) than actual</t>
  </si>
  <si>
    <t>Note 1: In actuals, Mid-C generation is already net of CEA for the Wells and Priest Rapids Projects, so actual CEA returns are only for the Chelan Rocky Reach and Rock Island Project. Forecasted normal CEA includes the obligation for all Mid-C projects.</t>
  </si>
  <si>
    <t>Wind integration cost assumptions included in rates</t>
  </si>
  <si>
    <r>
      <t xml:space="preserve">PSE </t>
    </r>
    <r>
      <rPr>
        <b/>
        <u/>
        <sz val="10"/>
        <color theme="1"/>
        <rFont val="Arial"/>
        <family val="2"/>
      </rPr>
      <t>actual</t>
    </r>
    <r>
      <rPr>
        <b/>
        <sz val="10"/>
        <color theme="1"/>
        <rFont val="Arial"/>
        <family val="2"/>
      </rPr>
      <t xml:space="preserve"> % share for CBR period</t>
    </r>
  </si>
  <si>
    <t>BPA generator imbalance cost per MWh</t>
  </si>
  <si>
    <t xml:space="preserve">Increase / (decrease) to Hopkins Ridge imbalance charges </t>
  </si>
  <si>
    <t xml:space="preserve">Increase / (decrease) to LSR imbalance charges </t>
  </si>
  <si>
    <t>Increase / (decrease) to BPA imbalance charges if normal wind</t>
  </si>
  <si>
    <t>For the year, actual Hopkins &amp; LSR wind</t>
  </si>
  <si>
    <t>wind incurring imbalance charges</t>
  </si>
  <si>
    <t>Total power cost change assuming normal wind</t>
  </si>
  <si>
    <t>Power cost increase / (decrease)</t>
  </si>
  <si>
    <t>Total increase / (decrease) to PCA allowable costs</t>
  </si>
  <si>
    <t>Purchased, interchanged, and other</t>
  </si>
  <si>
    <t xml:space="preserve">     Net power cost normalization adjustment</t>
  </si>
  <si>
    <t>Impact to deferral from normalized load, hydro, and wind</t>
  </si>
  <si>
    <t>Actual PCA under/(over) -recovery from Schedule B</t>
  </si>
  <si>
    <t>Increase / (decrease) to allowable costs from normalization</t>
  </si>
  <si>
    <t>Baseline Rate in effect</t>
  </si>
  <si>
    <t>Baseline Rate revenue increase / (decrease)</t>
  </si>
  <si>
    <t>Mid-C flat</t>
  </si>
  <si>
    <t>Change in delivered load (MWh)</t>
  </si>
  <si>
    <r>
      <t xml:space="preserve">Impact to Baseline Rate revenue </t>
    </r>
    <r>
      <rPr>
        <sz val="10"/>
        <color theme="1"/>
        <rFont val="Arial"/>
        <family val="2"/>
      </rPr>
      <t>(for PCA deferral normalization)</t>
    </r>
  </si>
  <si>
    <t>Impact to power costs</t>
  </si>
  <si>
    <t>Increase / (decrease) to baseline rate revenue from normalization</t>
  </si>
  <si>
    <t>Under / (over) recovery after normalization</t>
  </si>
  <si>
    <t>Cumulative under / (over) recovery after normalization</t>
  </si>
  <si>
    <t>Dead band +/- $17M</t>
  </si>
  <si>
    <t>1st band  ($17-$40M)</t>
  </si>
  <si>
    <t>2nd band (+/-$40M and above)</t>
  </si>
  <si>
    <t>Cumulative customer share (deferral) after normalization</t>
  </si>
  <si>
    <t>Cumualtive actual under/(over) recovery</t>
  </si>
  <si>
    <t>Normalization impact on PCA customer share/deferral</t>
  </si>
  <si>
    <t>-&gt;</t>
  </si>
  <si>
    <t>actual PCA allowable costs by</t>
  </si>
  <si>
    <t xml:space="preserve">and normalized baseline revenue is </t>
  </si>
  <si>
    <t xml:space="preserve">and the customer share of that </t>
  </si>
  <si>
    <t xml:space="preserve">which would </t>
  </si>
  <si>
    <t>net power costs</t>
  </si>
  <si>
    <t>Market prices included in rates</t>
  </si>
  <si>
    <t>$/MMBtu</t>
  </si>
  <si>
    <r>
      <t>$/</t>
    </r>
    <r>
      <rPr>
        <sz val="8"/>
        <rFont val="Calibri"/>
        <family val="2"/>
        <scheme val="minor"/>
      </rPr>
      <t>MW</t>
    </r>
    <r>
      <rPr>
        <sz val="9"/>
        <rFont val="Calibri"/>
        <family val="2"/>
        <scheme val="minor"/>
      </rPr>
      <t>h</t>
    </r>
  </si>
  <si>
    <r>
      <t>MMBtu/</t>
    </r>
    <r>
      <rPr>
        <sz val="8"/>
        <rFont val="Calibri"/>
        <family val="2"/>
        <scheme val="minor"/>
      </rPr>
      <t>MW</t>
    </r>
    <r>
      <rPr>
        <sz val="9"/>
        <rFont val="Calibri"/>
        <family val="2"/>
        <scheme val="minor"/>
      </rPr>
      <t>h</t>
    </r>
  </si>
  <si>
    <t>12-month total</t>
  </si>
  <si>
    <t>ACTUAL KWh</t>
  </si>
  <si>
    <t>Temp-adj. KWh</t>
  </si>
  <si>
    <t>Billed KWh change</t>
  </si>
  <si>
    <t>Schedule B:  Monthly Power Costs -- PCA PERIOD 21</t>
  </si>
  <si>
    <t>MWh from OATI report times $1.23</t>
  </si>
  <si>
    <t xml:space="preserve">From billed/unbilled report in back-up for JE283A </t>
  </si>
  <si>
    <t xml:space="preserve">PCA period net delivered load (Kwh)   </t>
  </si>
  <si>
    <t>Cumulative "actual" customer share (deferral)</t>
  </si>
  <si>
    <t>Total adjustment to net power costs</t>
  </si>
  <si>
    <t>Cumulative customer share increase / (decrease) from normalization</t>
  </si>
  <si>
    <t>Sum of txtVolume</t>
  </si>
  <si>
    <t>Date</t>
  </si>
  <si>
    <t>txtName</t>
  </si>
  <si>
    <t>txtTransTypeDesc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</si>
  <si>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</si>
  <si>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</si>
  <si>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</si>
  <si>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</si>
  <si>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</si>
  <si>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</si>
  <si>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</si>
  <si>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</si>
  <si>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</si>
  <si>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</si>
  <si>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</si>
  <si>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</si>
  <si>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</si>
  <si>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</si>
  <si>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</si>
  <si>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</si>
  <si>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</si>
  <si>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</si>
  <si>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</si>
  <si>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</si>
  <si>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</si>
  <si>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</si>
  <si>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</si>
  <si>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</si>
  <si>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</si>
  <si>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</si>
  <si>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</si>
  <si>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</si>
  <si>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</si>
  <si>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</si>
  <si>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</si>
  <si>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</si>
  <si>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</si>
  <si>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</si>
  <si>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</si>
  <si>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</si>
  <si>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Snoqualmie</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</si>
  <si>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</si>
  <si>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</si>
  <si>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</si>
  <si>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</si>
  <si>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</si>
  <si>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</si>
  <si>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</si>
  <si>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</si>
  <si>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</si>
  <si>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</si>
  <si>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</si>
  <si>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</si>
  <si>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Database\EA-Data.mdb</t>
  </si>
  <si>
    <t xml:space="preserve">  ZO12                      Orders: Actual 12 Month Ended</t>
  </si>
  <si>
    <t>Orders</t>
  </si>
  <si>
    <t>Act. Costs</t>
  </si>
  <si>
    <t>PUGET SOUND ENERGY</t>
  </si>
  <si>
    <t>POWER COSTS</t>
  </si>
  <si>
    <t>COMMISSION BASIS REPORT</t>
  </si>
  <si>
    <t xml:space="preserve">Line </t>
  </si>
  <si>
    <t>INCREASE</t>
  </si>
  <si>
    <t>No.</t>
  </si>
  <si>
    <t>DESCRIPTION</t>
  </si>
  <si>
    <t>ACTUAL</t>
  </si>
  <si>
    <t>RESTATED</t>
  </si>
  <si>
    <t>(DECREASE)</t>
  </si>
  <si>
    <t>PRODUCTION EXPENSES:</t>
  </si>
  <si>
    <t>FUEL (501, 547)</t>
  </si>
  <si>
    <t>Centralia Equity</t>
  </si>
  <si>
    <t>PURCH &amp; INT +ALL OTHER (555, 447)</t>
  </si>
  <si>
    <t>Load, Hydro, Wind (weather related)</t>
  </si>
  <si>
    <t xml:space="preserve">OTHER PWR COSTS (557) </t>
  </si>
  <si>
    <t>WHEELING (565)</t>
  </si>
  <si>
    <t>SALES TO OTHER UTILITIES (447)</t>
  </si>
  <si>
    <t>PURCH/SALES OF NON-CORE GAS (456)</t>
  </si>
  <si>
    <t>SUBTOTAL - POWER COSTS TO BE ADJUSTED</t>
  </si>
  <si>
    <t>Total Normalizing Adjustments</t>
  </si>
  <si>
    <t>INCREASE (DECREASE) INCOME</t>
  </si>
  <si>
    <t>INCREASE (DECREASE) FIT @</t>
  </si>
  <si>
    <t>INCREASE (DECREASE) NOI</t>
  </si>
  <si>
    <t>Schedule B Backup  - Actual Costs</t>
  </si>
  <si>
    <t>FERC/Account</t>
  </si>
  <si>
    <t>Month</t>
  </si>
  <si>
    <t>Year</t>
  </si>
  <si>
    <t>Actual Power Costs:</t>
  </si>
  <si>
    <t>Actual amounts on Rows 1 - 8 are loaded automatically from SAP  PCA report GR55/ Z006 as of Aug'20.</t>
  </si>
  <si>
    <t>45600080/81</t>
  </si>
  <si>
    <t>Adjustments for Power Costs  -  (refer to Section 11 of Attachment A to the 2015 PCA Settlement in UE-130617).</t>
  </si>
  <si>
    <t>45600080,81,74</t>
  </si>
  <si>
    <t xml:space="preserve">Power Costs Included in PCA Schedule B </t>
  </si>
  <si>
    <t xml:space="preserve"> </t>
  </si>
  <si>
    <t>45600080  Othr Elect Rev - Sale of Non-Core Gas</t>
  </si>
  <si>
    <t>45600081  Othr Elect Rev - Cost Non-Core Gas sold</t>
  </si>
  <si>
    <t>Clearwater PPA</t>
  </si>
  <si>
    <t>Golden Hills PPA</t>
  </si>
  <si>
    <t>Clearwater Wind</t>
  </si>
  <si>
    <t>Avangrid Renewable (Golden Hills)</t>
  </si>
  <si>
    <t>2022 GRC</t>
  </si>
  <si>
    <r>
      <t xml:space="preserve">PSE's share of CEA obligation </t>
    </r>
    <r>
      <rPr>
        <sz val="8"/>
        <rFont val="Arial"/>
        <family val="2"/>
      </rPr>
      <t>(see note 1)</t>
    </r>
  </si>
  <si>
    <t>Year Total</t>
  </si>
  <si>
    <t xml:space="preserve">because Clearwater price is </t>
  </si>
  <si>
    <t>Clearwater purchases causing</t>
  </si>
  <si>
    <t>For the year, actual Clearwater generation</t>
  </si>
  <si>
    <t>Clearwater PPA contract price</t>
  </si>
  <si>
    <t xml:space="preserve">because Golden Hills price is </t>
  </si>
  <si>
    <t>Golden Hills purchases causing</t>
  </si>
  <si>
    <t>For the year, actual Golden Hills generation</t>
  </si>
  <si>
    <t>Golden Hills PPA contract price</t>
  </si>
  <si>
    <t>Clearwater</t>
  </si>
  <si>
    <t>Golden Hills</t>
  </si>
  <si>
    <t>would be</t>
  </si>
  <si>
    <t>actual</t>
  </si>
  <si>
    <t>is</t>
  </si>
  <si>
    <t>actual baseline rate revenue. Therefore, normalized</t>
  </si>
  <si>
    <t>Normalized PCA allowable costs are</t>
  </si>
  <si>
    <t>Start cumulative at earliest month</t>
  </si>
  <si>
    <t>*Note 2: Adjusting out the Demand Response in load by increased 86,780 KWh to increase revenue by $4,036. This adjustment is to comply with the Commision's order.</t>
  </si>
  <si>
    <t>Note: Removing Montana Energy Tax in PCA per 22GRC accounting instruction as the tax will be included in the Colstrip Tracker starting the 22GGRC effective rate date Jan 11 2023. This is the Acct 18239811 bal as of 06-2023 booked by GA with support from Tax that already has January prorated.</t>
  </si>
  <si>
    <t xml:space="preserve">Jan 11, 2023 - </t>
  </si>
  <si>
    <t>Jul 1, 2021 -   Jan 10, 2023</t>
  </si>
  <si>
    <t xml:space="preserve">Green Direct - load Jan 11,2023 - </t>
  </si>
  <si>
    <t>Green Direct - load Jan 1 - Jan 10,2023</t>
  </si>
  <si>
    <r>
      <t xml:space="preserve">PCA period delivered load (Kwh) </t>
    </r>
    <r>
      <rPr>
        <sz val="9"/>
        <rFont val="Arial"/>
        <family val="2"/>
      </rPr>
      <t xml:space="preserve">Jan 11, 2023 - </t>
    </r>
  </si>
  <si>
    <t>PCA period delivered load (Kwh) Jan 1- Jan 10, 2023</t>
  </si>
  <si>
    <t>Schedule B:  Monthly Power Costs -- PCA PERIOD 22</t>
  </si>
  <si>
    <t>Schedule B:  Monthly Power Costs -- PCA PERIOD 23</t>
  </si>
  <si>
    <t>PCA period delivered load (Kwh)</t>
  </si>
  <si>
    <t xml:space="preserve">Green Direct - load </t>
  </si>
  <si>
    <t>1/1/2024 until baseline rate is changed</t>
  </si>
  <si>
    <t>Sharing effective 1/1/2024</t>
  </si>
  <si>
    <t>PCA Period 23:  January 1, 2024 through December 31, 2024</t>
  </si>
  <si>
    <t>FOR THE TWELVE MONTHS ENDED Dec 31, 2024</t>
  </si>
  <si>
    <r>
      <t>12 months ended Dec</t>
    </r>
    <r>
      <rPr>
        <sz val="11"/>
        <color rgb="FF00B0F0"/>
        <rFont val="Calibri"/>
        <family val="2"/>
        <scheme val="minor"/>
      </rPr>
      <t xml:space="preserve"> 2024</t>
    </r>
  </si>
  <si>
    <t>MidC + PPA Wind</t>
  </si>
  <si>
    <t>2022 GRC / 2024 PCU</t>
  </si>
  <si>
    <t>Source:</t>
  </si>
  <si>
    <t>I:\Power Costs\Regulatory\GRC\2022 GRC Docket UE-220066\2024 power cost update Docket UE-230805\Workpapers\BDM WP (C) Final power cost summary 2024 PCU (Energy Prices (C) tab)</t>
  </si>
  <si>
    <r>
      <t>FOR THE TWELVE MONTHS ENDED</t>
    </r>
    <r>
      <rPr>
        <b/>
        <sz val="10"/>
        <rFont val="Arial"/>
        <family val="2"/>
      </rPr>
      <t xml:space="preserve"> </t>
    </r>
    <r>
      <rPr>
        <b/>
        <sz val="10"/>
        <color rgb="FFFF0000"/>
        <rFont val="Arial"/>
        <family val="2"/>
      </rPr>
      <t>December</t>
    </r>
    <r>
      <rPr>
        <b/>
        <sz val="10"/>
        <color rgb="FF0070C0"/>
        <rFont val="Arial"/>
        <family val="2"/>
      </rPr>
      <t xml:space="preserve"> </t>
    </r>
    <r>
      <rPr>
        <sz val="10"/>
        <color theme="1"/>
        <rFont val="Arial"/>
        <family val="2"/>
      </rPr>
      <t>2024</t>
    </r>
  </si>
  <si>
    <t>2022 GRC - 2024 PCU</t>
  </si>
  <si>
    <t>Change</t>
  </si>
  <si>
    <t>Jan 24 - Dec 24</t>
  </si>
  <si>
    <t>Prior Report Data</t>
  </si>
  <si>
    <t>%Change</t>
  </si>
  <si>
    <t>PSE's share of 30-yr median Mid-C generation</t>
  </si>
  <si>
    <t>100% project generation (30-year median), MWh</t>
  </si>
  <si>
    <t>Yr</t>
  </si>
  <si>
    <t>generation is based on 30-year median inflows, but varies between rate cases due to planned outage schedules</t>
  </si>
  <si>
    <t>BAKER GENERATION in 2022 GRC/2024 PCU</t>
  </si>
  <si>
    <t>Jan 2024 – Dec 2024 rate year</t>
  </si>
  <si>
    <t>SNOQUALMIE GENERATION in 2022 GRC/2024 PCU</t>
  </si>
  <si>
    <t>PC Details WP</t>
  </si>
  <si>
    <t>2024 PCU to 2022 GRC</t>
  </si>
  <si>
    <t>&gt;&gt; references last month in 12-month period</t>
  </si>
  <si>
    <t>Above reverse sign (P&amp;L side)</t>
  </si>
  <si>
    <t>Monthly Adjustment for SOX 604 (55700130 in 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</si>
</sst>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0_);\(0\)"/>
    <numFmt numFmtId="167" formatCode="_(* #,##0_);_(* \(#,##0\);_(* &quot;-&quot;??_);_(@_)"/>
    <numFmt numFmtId="168" formatCode="&quot;$&quot;#,##0.000_);\(&quot;$&quot;#,##0.000\)"/>
    <numFmt numFmtId="169" formatCode="&quot;$&quot;#,##0.000000_);\(&quot;$&quot;#,##0.000000\)"/>
    <numFmt numFmtId="170" formatCode="0.00000%"/>
    <numFmt numFmtId="171" formatCode="[$-409]mmm\-yy;@"/>
    <numFmt numFmtId="172" formatCode="0.000%"/>
    <numFmt numFmtId="173" formatCode="[$-409]mmmm\-yy;@"/>
    <numFmt numFmtId="174" formatCode="&quot;$&quot;#,##0.00000_);\(&quot;$&quot;#,##0.00000\)"/>
    <numFmt numFmtId="175" formatCode="&quot;$&quot;#,##0.0000"/>
    <numFmt numFmtId="176" formatCode="_(* #,##0.0000_);_(* \(#,##0.0000\);_(* &quot;-&quot;??_);_(@_)"/>
    <numFmt numFmtId="177" formatCode="mm/dd/yy;@"/>
    <numFmt numFmtId="178" formatCode="0.000000%"/>
  </numFmts>
  <fonts count="82">
    <font>
      <sz val="10"/>
      <name val="Arial"/>
    </font>
    <font>
      <sz val="11"/>
      <color theme="1"/>
      <name val="Calibri"/>
      <family val="2"/>
      <scheme val="minor"/>
    </font>
    <font>
      <b/>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4"/>
      <color indexed="10"/>
      <name val="Arial"/>
      <family val="2"/>
    </font>
    <font>
      <b/>
      <sz val="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b/>
      <sz val="11"/>
      <name val="Arial"/>
      <family val="2"/>
    </font>
    <font>
      <sz val="9"/>
      <name val="Arial"/>
      <family val="2"/>
    </font>
    <font>
      <sz val="8"/>
      <name val="Arial"/>
      <family val="2"/>
    </font>
    <font>
      <sz val="10"/>
      <name val="Times New Roman"/>
      <family val="1"/>
    </font>
    <font>
      <sz val="10"/>
      <name val="Geneva"/>
    </font>
    <font>
      <b/>
      <i/>
      <sz val="10"/>
      <name val="Arial"/>
      <family val="2"/>
    </font>
    <font>
      <b/>
      <sz val="9"/>
      <name val="Arial"/>
      <family val="2"/>
    </font>
    <font>
      <b/>
      <sz val="9"/>
      <color indexed="81"/>
      <name val="Tahoma"/>
      <family val="2"/>
    </font>
    <font>
      <sz val="9"/>
      <color indexed="81"/>
      <name val="Tahoma"/>
      <family val="2"/>
    </font>
    <font>
      <b/>
      <sz val="14"/>
      <color theme="1"/>
      <name val="Calibri"/>
      <family val="2"/>
      <scheme val="minor"/>
    </font>
    <font>
      <b/>
      <sz val="9"/>
      <color rgb="FFFF0000"/>
      <name val="Calibri"/>
      <family val="2"/>
      <scheme val="minor"/>
    </font>
    <font>
      <b/>
      <sz val="11"/>
      <color rgb="FFFF0000"/>
      <name val="Calibri"/>
      <family val="2"/>
      <scheme val="minor"/>
    </font>
    <font>
      <u/>
      <sz val="10"/>
      <name val="Arial"/>
      <family val="2"/>
    </font>
    <font>
      <b/>
      <u/>
      <sz val="11"/>
      <name val="Arial"/>
      <family val="2"/>
    </font>
    <font>
      <sz val="10"/>
      <color rgb="FFFF0000"/>
      <name val="Arial"/>
      <family val="2"/>
    </font>
    <font>
      <sz val="12"/>
      <name val="Arial"/>
      <family val="2"/>
    </font>
    <font>
      <sz val="11"/>
      <color rgb="FFFF0000"/>
      <name val="Calibri"/>
      <family val="2"/>
      <scheme val="minor"/>
    </font>
    <font>
      <sz val="10"/>
      <color theme="1"/>
      <name val="Arial"/>
      <family val="2"/>
    </font>
    <font>
      <b/>
      <sz val="8"/>
      <name val="Arial"/>
      <family val="2"/>
    </font>
    <font>
      <b/>
      <sz val="10"/>
      <color indexed="8"/>
      <name val="Arial"/>
      <family val="2"/>
    </font>
    <font>
      <i/>
      <sz val="10"/>
      <name val="Arial"/>
      <family val="2"/>
    </font>
    <font>
      <sz val="10"/>
      <name val="Calibri"/>
      <family val="2"/>
      <scheme val="minor"/>
    </font>
    <font>
      <b/>
      <sz val="11"/>
      <name val="Calibri"/>
      <family val="2"/>
      <scheme val="minor"/>
    </font>
    <font>
      <sz val="9"/>
      <name val="Geneva"/>
    </font>
    <font>
      <sz val="10"/>
      <color rgb="FF00B050"/>
      <name val="Arial"/>
      <family val="2"/>
    </font>
    <font>
      <i/>
      <sz val="8"/>
      <name val="Arial"/>
      <family val="2"/>
    </font>
    <font>
      <vertAlign val="superscript"/>
      <sz val="10"/>
      <name val="Arial"/>
      <family val="2"/>
    </font>
    <font>
      <b/>
      <sz val="9"/>
      <color rgb="FFFF0000"/>
      <name val="Arial"/>
      <family val="2"/>
    </font>
    <font>
      <b/>
      <sz val="11"/>
      <color rgb="FFFF0000"/>
      <name val="Arial"/>
      <family val="2"/>
    </font>
    <font>
      <sz val="20"/>
      <name val="Arial"/>
      <family val="2"/>
    </font>
    <font>
      <i/>
      <sz val="8"/>
      <color rgb="FFFF0000"/>
      <name val="Arial"/>
      <family val="2"/>
    </font>
    <font>
      <u/>
      <sz val="10"/>
      <color rgb="FF00B050"/>
      <name val="Arial"/>
      <family val="2"/>
    </font>
    <font>
      <b/>
      <u/>
      <sz val="8"/>
      <name val="Arial"/>
      <family val="2"/>
    </font>
    <font>
      <b/>
      <u/>
      <sz val="14"/>
      <name val="Arial"/>
      <family val="2"/>
    </font>
    <font>
      <sz val="11"/>
      <color theme="1"/>
      <name val="Arial"/>
      <family val="2"/>
    </font>
    <font>
      <b/>
      <sz val="10"/>
      <color theme="1"/>
      <name val="Arial"/>
      <family val="2"/>
    </font>
    <font>
      <sz val="11"/>
      <name val="Calibri"/>
      <family val="2"/>
      <scheme val="minor"/>
    </font>
    <font>
      <i/>
      <sz val="10"/>
      <color theme="3"/>
      <name val="Arial"/>
      <family val="2"/>
    </font>
    <font>
      <b/>
      <u/>
      <sz val="10"/>
      <color theme="1"/>
      <name val="Arial"/>
      <family val="2"/>
    </font>
    <font>
      <sz val="10"/>
      <color theme="3"/>
      <name val="Arial"/>
      <family val="2"/>
    </font>
    <font>
      <u/>
      <sz val="10"/>
      <color theme="3"/>
      <name val="Arial"/>
      <family val="2"/>
    </font>
    <font>
      <b/>
      <sz val="12"/>
      <name val="Calibri"/>
      <family val="2"/>
      <scheme val="minor"/>
    </font>
    <font>
      <u/>
      <sz val="9"/>
      <name val="Calibri"/>
      <family val="2"/>
      <scheme val="minor"/>
    </font>
    <font>
      <b/>
      <u/>
      <sz val="11"/>
      <name val="Calibri"/>
      <family val="2"/>
      <scheme val="minor"/>
    </font>
    <font>
      <sz val="9"/>
      <name val="Calibri"/>
      <family val="2"/>
      <scheme val="minor"/>
    </font>
    <font>
      <sz val="8"/>
      <name val="Calibri"/>
      <family val="2"/>
      <scheme val="minor"/>
    </font>
    <font>
      <sz val="10"/>
      <color theme="0"/>
      <name val="Arial"/>
      <family val="2"/>
    </font>
    <font>
      <i/>
      <sz val="9"/>
      <name val="Arial"/>
      <family val="2"/>
    </font>
    <font>
      <b/>
      <sz val="10"/>
      <name val="Geneva"/>
    </font>
    <font>
      <sz val="12"/>
      <color rgb="FF002060"/>
      <name val="Arial"/>
      <family val="2"/>
    </font>
    <font>
      <sz val="10"/>
      <color rgb="FF000000"/>
      <name val="Arial"/>
      <family val="2"/>
    </font>
    <font>
      <b/>
      <u val="singleAccounting"/>
      <sz val="10"/>
      <name val="Arial"/>
      <family val="2"/>
    </font>
    <font>
      <b/>
      <u/>
      <sz val="12"/>
      <name val="Arial"/>
      <family val="2"/>
    </font>
    <font>
      <sz val="10"/>
      <color rgb="FF0070C0"/>
      <name val="Arial"/>
      <family val="2"/>
    </font>
    <font>
      <b/>
      <sz val="10"/>
      <color rgb="FF0070C0"/>
      <name val="Arial"/>
      <family val="2"/>
    </font>
    <font>
      <b/>
      <u/>
      <sz val="10"/>
      <color rgb="FF0070C0"/>
      <name val="Arial"/>
      <family val="2"/>
    </font>
    <font>
      <sz val="11"/>
      <color rgb="FF00B0F0"/>
      <name val="Calibri"/>
      <family val="2"/>
      <scheme val="minor"/>
    </font>
    <font>
      <b/>
      <sz val="11"/>
      <color rgb="FF0070C0"/>
      <name val="Calibri"/>
      <family val="2"/>
      <scheme val="minor"/>
    </font>
    <font>
      <b/>
      <u/>
      <sz val="11"/>
      <color theme="1"/>
      <name val="Calibri"/>
      <family val="2"/>
      <scheme val="minor"/>
    </font>
    <font>
      <b/>
      <i/>
      <sz val="11"/>
      <name val="Calibri"/>
      <family val="2"/>
      <scheme val="minor"/>
    </font>
    <font>
      <sz val="10"/>
      <color rgb="FF002060"/>
      <name val="Arial"/>
      <family val="2"/>
    </font>
    <font>
      <sz val="10"/>
      <color rgb="FF7030A0"/>
      <name val="Arial"/>
      <family val="2"/>
    </font>
    <font>
      <b/>
      <sz val="10"/>
      <color rgb="FF7030A0"/>
      <name val="Arial"/>
      <family val="2"/>
    </font>
    <font>
      <sz val="12"/>
      <color rgb="FFFF0000"/>
      <name val="Arial"/>
      <family val="2"/>
    </font>
    <font>
      <sz val="10"/>
      <color rgb="FF00B0F0"/>
      <name val="Arial"/>
      <family val="2"/>
    </font>
    <font>
      <b/>
      <sz val="10"/>
      <color rgb="FF00B050"/>
      <name val="Arial"/>
      <family val="2"/>
    </font>
    <font>
      <b/>
      <i/>
      <sz val="10"/>
      <color theme="1"/>
      <name val="Arial"/>
      <family val="2"/>
    </font>
    <font>
      <b/>
      <sz val="14"/>
      <color rgb="FFFF0000"/>
      <name val="Calibri"/>
      <family val="2"/>
      <scheme val="minor"/>
    </font>
    <font>
      <b/>
      <i/>
      <sz val="10"/>
      <color rgb="FF00B0F0"/>
      <name val="Arial"/>
      <family val="2"/>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right/>
      <top style="dotted">
        <color indexed="64"/>
      </top>
      <bottom style="dotted">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bottom style="thick">
        <color rgb="FFFFFF00"/>
      </bottom>
      <diagonal/>
    </border>
    <border>
      <left/>
      <right style="thick">
        <color rgb="FFFFFF00"/>
      </right>
      <top/>
      <bottom/>
      <diagonal/>
    </border>
    <border>
      <left/>
      <right style="thick">
        <color rgb="FFFFFF00"/>
      </right>
      <top/>
      <bottom style="thick">
        <color rgb="FFFFFF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style="thin">
        <color indexed="8"/>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164" fontId="0" fillId="0" borderId="0">
      <alignment horizontal="left" wrapText="1"/>
    </xf>
  </cellStyleXfs>
  <cellXfs count="651">
    <xf numFmtId="164" fontId="0" fillId="0" borderId="0" xfId="0">
      <alignment horizontal="left" wrapText="1"/>
    </xf>
    <xf numFmtId="0" fontId="8" fillId="0" borderId="0" xfId="0" applyNumberFormat="1" applyFont="1" applyAlignment="1">
      <alignment horizontal="center"/>
    </xf>
    <xf numFmtId="0" fontId="8" fillId="0" borderId="0" xfId="0" applyNumberFormat="1" applyFont="1" applyAlignment="1"/>
    <xf numFmtId="17" fontId="12" fillId="0" borderId="0" xfId="0" applyNumberFormat="1" applyFont="1" applyFill="1" applyAlignment="1">
      <alignment horizontal="center"/>
    </xf>
    <xf numFmtId="167" fontId="6" fillId="0" borderId="0" xfId="0" applyNumberFormat="1" applyFont="1" applyFill="1" applyBorder="1" applyAlignment="1"/>
    <xf numFmtId="167" fontId="6" fillId="0" borderId="0" xfId="0" applyNumberFormat="1" applyFont="1" applyBorder="1" applyAlignment="1"/>
    <xf numFmtId="167" fontId="8" fillId="0" borderId="0" xfId="0" applyNumberFormat="1" applyFont="1" applyAlignment="1"/>
    <xf numFmtId="0" fontId="6" fillId="0" borderId="0" xfId="0" applyNumberFormat="1" applyFont="1" applyAlignment="1">
      <alignment horizontal="center"/>
    </xf>
    <xf numFmtId="167" fontId="6" fillId="0" borderId="0" xfId="0" applyNumberFormat="1" applyFont="1" applyAlignment="1"/>
    <xf numFmtId="167" fontId="6" fillId="0" borderId="0" xfId="0" applyNumberFormat="1" applyFont="1" applyAlignment="1">
      <alignment horizontal="right"/>
    </xf>
    <xf numFmtId="17" fontId="12" fillId="0" borderId="0" xfId="0" applyNumberFormat="1" applyFont="1" applyAlignment="1">
      <alignment horizontal="center"/>
    </xf>
    <xf numFmtId="0" fontId="6" fillId="0" borderId="0" xfId="0" applyNumberFormat="1" applyFont="1" applyFill="1" applyAlignment="1">
      <alignment horizontal="right"/>
    </xf>
    <xf numFmtId="0" fontId="6" fillId="0" borderId="0" xfId="0" applyNumberFormat="1" applyFont="1" applyAlignment="1">
      <alignment horizontal="right"/>
    </xf>
    <xf numFmtId="0" fontId="6" fillId="0" borderId="0" xfId="0" applyNumberFormat="1" applyFont="1" applyFill="1" applyAlignment="1"/>
    <xf numFmtId="0" fontId="27" fillId="0" borderId="0" xfId="0" applyNumberFormat="1" applyFont="1" applyFill="1" applyAlignment="1"/>
    <xf numFmtId="0" fontId="6" fillId="0" borderId="0" xfId="0" applyNumberFormat="1" applyFont="1" applyAlignment="1"/>
    <xf numFmtId="43" fontId="6" fillId="0" borderId="0" xfId="0" applyNumberFormat="1" applyFont="1" applyAlignment="1"/>
    <xf numFmtId="167" fontId="6" fillId="0" borderId="0" xfId="0" applyNumberFormat="1" applyFont="1" applyFill="1" applyAlignment="1"/>
    <xf numFmtId="167" fontId="6" fillId="0" borderId="2" xfId="0" applyNumberFormat="1" applyFont="1" applyBorder="1" applyAlignment="1"/>
    <xf numFmtId="0" fontId="6" fillId="0" borderId="0" xfId="0" applyNumberFormat="1" applyFont="1" applyAlignment="1">
      <alignment horizontal="center"/>
    </xf>
    <xf numFmtId="0" fontId="3" fillId="0" borderId="0" xfId="0" applyNumberFormat="1" applyFont="1" applyAlignment="1">
      <alignment horizontal="left"/>
    </xf>
    <xf numFmtId="0" fontId="6" fillId="0" borderId="0" xfId="0" applyNumberFormat="1" applyFont="1" applyAlignment="1"/>
    <xf numFmtId="164" fontId="4" fillId="0" borderId="0" xfId="0" applyFont="1" applyAlignment="1">
      <alignment horizontal="left"/>
    </xf>
    <xf numFmtId="0" fontId="11" fillId="0" borderId="0" xfId="0" applyNumberFormat="1" applyFont="1" applyAlignment="1"/>
    <xf numFmtId="0" fontId="5" fillId="0" borderId="0" xfId="0" applyNumberFormat="1" applyFont="1" applyAlignment="1">
      <alignment horizontal="left"/>
    </xf>
    <xf numFmtId="0" fontId="6" fillId="0" borderId="0" xfId="0" applyNumberFormat="1" applyFont="1" applyAlignment="1"/>
    <xf numFmtId="167" fontId="7" fillId="0" borderId="0" xfId="0" applyNumberFormat="1" applyFont="1" applyAlignment="1"/>
    <xf numFmtId="0" fontId="6" fillId="0" borderId="0" xfId="0" applyNumberFormat="1" applyFont="1" applyAlignment="1">
      <alignment horizontal="left"/>
    </xf>
    <xf numFmtId="0" fontId="8" fillId="0" borderId="0" xfId="0" applyNumberFormat="1" applyFont="1" applyAlignment="1">
      <alignment horizontal="center"/>
    </xf>
    <xf numFmtId="0" fontId="8" fillId="0" borderId="0" xfId="0" applyNumberFormat="1" applyFont="1" applyAlignment="1"/>
    <xf numFmtId="0" fontId="5" fillId="0" borderId="0" xfId="0" applyNumberFormat="1" applyFont="1" applyFill="1" applyAlignment="1">
      <alignment horizontal="left"/>
    </xf>
    <xf numFmtId="0" fontId="8" fillId="0" borderId="0" xfId="0" applyNumberFormat="1" applyFont="1" applyFill="1" applyBorder="1" applyAlignment="1">
      <alignment horizontal="centerContinuous"/>
    </xf>
    <xf numFmtId="0" fontId="6" fillId="0" borderId="0" xfId="0" applyNumberFormat="1" applyFont="1" applyAlignment="1">
      <alignment horizontal="center"/>
    </xf>
    <xf numFmtId="0" fontId="6" fillId="0" borderId="0" xfId="0" applyNumberFormat="1" applyFont="1" applyBorder="1" applyAlignment="1"/>
    <xf numFmtId="0" fontId="6" fillId="0" borderId="0" xfId="0" applyNumberFormat="1" applyFont="1" applyBorder="1" applyAlignment="1">
      <alignment horizontal="center"/>
    </xf>
    <xf numFmtId="17" fontId="8" fillId="0" borderId="0" xfId="0" applyNumberFormat="1" applyFont="1" applyFill="1" applyBorder="1" applyAlignment="1">
      <alignment horizontal="center"/>
    </xf>
    <xf numFmtId="17" fontId="8" fillId="0" borderId="0" xfId="0" applyNumberFormat="1" applyFont="1" applyBorder="1" applyAlignment="1">
      <alignment horizontal="center"/>
    </xf>
    <xf numFmtId="0" fontId="8" fillId="0" borderId="0" xfId="0" applyNumberFormat="1" applyFont="1" applyBorder="1" applyAlignment="1"/>
    <xf numFmtId="43" fontId="9" fillId="0" borderId="0" xfId="0" applyNumberFormat="1" applyFont="1" applyAlignment="1">
      <alignment horizontal="center"/>
    </xf>
    <xf numFmtId="43" fontId="6" fillId="0" borderId="0" xfId="0" applyNumberFormat="1" applyFont="1" applyAlignment="1"/>
    <xf numFmtId="165" fontId="10" fillId="0" borderId="0" xfId="0" applyNumberFormat="1" applyFont="1" applyBorder="1" applyAlignment="1"/>
    <xf numFmtId="0" fontId="6" fillId="0" borderId="1" xfId="0" applyNumberFormat="1" applyFont="1" applyBorder="1" applyAlignment="1">
      <alignment wrapText="1"/>
    </xf>
    <xf numFmtId="0" fontId="6" fillId="0" borderId="0" xfId="0" applyNumberFormat="1" applyFont="1" applyAlignment="1">
      <alignment horizontal="left" indent="1"/>
    </xf>
    <xf numFmtId="166" fontId="6" fillId="0" borderId="0" xfId="0" applyNumberFormat="1" applyFont="1" applyAlignment="1">
      <alignment horizontal="center"/>
    </xf>
    <xf numFmtId="165" fontId="6" fillId="0" borderId="0" xfId="0" applyNumberFormat="1" applyFont="1" applyFill="1" applyBorder="1" applyAlignment="1"/>
    <xf numFmtId="0" fontId="6" fillId="0" borderId="1" xfId="0" applyNumberFormat="1" applyFont="1" applyFill="1" applyBorder="1" applyAlignment="1">
      <alignment wrapText="1"/>
    </xf>
    <xf numFmtId="167" fontId="6" fillId="0" borderId="0" xfId="0" applyNumberFormat="1" applyFont="1" applyFill="1" applyBorder="1" applyAlignment="1"/>
    <xf numFmtId="0" fontId="6" fillId="0" borderId="0" xfId="0" applyNumberFormat="1" applyFont="1" applyFill="1" applyAlignment="1">
      <alignment horizontal="left" indent="1"/>
    </xf>
    <xf numFmtId="166" fontId="6" fillId="0" borderId="0" xfId="0" applyNumberFormat="1" applyFont="1" applyFill="1" applyAlignment="1">
      <alignment horizontal="center"/>
    </xf>
    <xf numFmtId="43" fontId="6" fillId="0" borderId="0" xfId="0" applyNumberFormat="1" applyFont="1" applyFill="1" applyAlignment="1"/>
    <xf numFmtId="0" fontId="8" fillId="0" borderId="0" xfId="0" applyNumberFormat="1" applyFont="1" applyFill="1" applyAlignment="1"/>
    <xf numFmtId="0" fontId="6" fillId="0" borderId="0" xfId="0" applyNumberFormat="1" applyFont="1" applyFill="1" applyAlignment="1"/>
    <xf numFmtId="0" fontId="6" fillId="0" borderId="0" xfId="0" applyNumberFormat="1" applyFont="1" applyFill="1" applyAlignment="1">
      <alignment horizontal="left" indent="1"/>
    </xf>
    <xf numFmtId="165" fontId="6" fillId="0" borderId="2" xfId="0" applyNumberFormat="1" applyFont="1" applyFill="1" applyBorder="1" applyAlignment="1"/>
    <xf numFmtId="165" fontId="10" fillId="0" borderId="0" xfId="0" applyNumberFormat="1" applyFont="1" applyFill="1" applyBorder="1" applyAlignment="1"/>
    <xf numFmtId="0" fontId="12" fillId="0" borderId="0" xfId="0" applyNumberFormat="1" applyFont="1" applyAlignment="1"/>
    <xf numFmtId="37" fontId="6" fillId="0" borderId="0" xfId="0" applyNumberFormat="1" applyFont="1" applyAlignment="1"/>
    <xf numFmtId="37" fontId="6" fillId="0" borderId="0" xfId="0" applyNumberFormat="1" applyFont="1" applyFill="1" applyAlignment="1"/>
    <xf numFmtId="43" fontId="6" fillId="0" borderId="0" xfId="0" applyNumberFormat="1" applyFont="1" applyBorder="1" applyAlignment="1"/>
    <xf numFmtId="167" fontId="10" fillId="0" borderId="0" xfId="0" applyNumberFormat="1" applyFont="1" applyFill="1" applyBorder="1" applyAlignment="1"/>
    <xf numFmtId="0" fontId="6" fillId="0" borderId="1" xfId="0" applyNumberFormat="1" applyFont="1" applyBorder="1" applyAlignment="1">
      <alignment wrapText="1"/>
    </xf>
    <xf numFmtId="168" fontId="6" fillId="0" borderId="0" xfId="0" applyNumberFormat="1" applyFont="1" applyBorder="1" applyAlignment="1"/>
    <xf numFmtId="165" fontId="6" fillId="0" borderId="3" xfId="0" applyNumberFormat="1" applyFont="1" applyBorder="1" applyAlignment="1"/>
    <xf numFmtId="0" fontId="13" fillId="0" borderId="0" xfId="0" applyNumberFormat="1" applyFont="1" applyAlignment="1"/>
    <xf numFmtId="0" fontId="40" fillId="0" borderId="0" xfId="0" applyNumberFormat="1" applyFont="1" applyAlignment="1">
      <alignment horizontal="right" vertical="top"/>
    </xf>
    <xf numFmtId="0" fontId="11" fillId="0" borderId="0" xfId="0" applyNumberFormat="1" applyFont="1" applyFill="1" applyAlignment="1">
      <alignment horizontal="right"/>
    </xf>
    <xf numFmtId="0" fontId="11" fillId="0" borderId="0" xfId="0" applyNumberFormat="1" applyFont="1" applyFill="1" applyAlignment="1">
      <alignment horizontal="right" vertical="top"/>
    </xf>
    <xf numFmtId="49" fontId="41" fillId="0" borderId="0" xfId="0" applyNumberFormat="1" applyFont="1" applyAlignment="1">
      <alignment horizontal="right" vertical="top"/>
    </xf>
    <xf numFmtId="0" fontId="11" fillId="0" borderId="0" xfId="0" applyNumberFormat="1" applyFont="1" applyAlignment="1">
      <alignment horizontal="center" vertical="top"/>
    </xf>
    <xf numFmtId="37" fontId="6" fillId="0" borderId="0" xfId="0" applyNumberFormat="1" applyFont="1" applyBorder="1" applyAlignment="1"/>
    <xf numFmtId="0" fontId="6" fillId="0" borderId="0" xfId="0" applyNumberFormat="1" applyFont="1" applyAlignment="1" applyProtection="1">
      <alignment horizontal="left"/>
      <protection locked="0"/>
    </xf>
    <xf numFmtId="37" fontId="10" fillId="0" borderId="0" xfId="0" applyNumberFormat="1" applyFont="1" applyFill="1" applyBorder="1" applyAlignment="1"/>
    <xf numFmtId="167" fontId="6" fillId="0" borderId="0" xfId="0" applyNumberFormat="1" applyFont="1" applyBorder="1" applyAlignment="1"/>
    <xf numFmtId="43" fontId="8" fillId="0" borderId="0" xfId="0" applyNumberFormat="1" applyFont="1" applyFill="1" applyBorder="1" applyAlignment="1"/>
    <xf numFmtId="37" fontId="11" fillId="0" borderId="0" xfId="0" applyNumberFormat="1" applyFont="1" applyFill="1" applyBorder="1" applyAlignment="1"/>
    <xf numFmtId="0" fontId="6" fillId="0" borderId="1" xfId="0" applyNumberFormat="1" applyFont="1" applyFill="1" applyBorder="1" applyAlignment="1">
      <alignment wrapText="1"/>
    </xf>
    <xf numFmtId="0" fontId="6" fillId="0" borderId="0" xfId="0" applyNumberFormat="1" applyFont="1" applyFill="1" applyAlignment="1">
      <alignment horizontal="left"/>
    </xf>
    <xf numFmtId="167" fontId="6" fillId="0" borderId="2" xfId="0" applyNumberFormat="1" applyFont="1" applyBorder="1" applyAlignment="1"/>
    <xf numFmtId="169" fontId="14" fillId="0" borderId="0" xfId="0" applyNumberFormat="1" applyFont="1" applyFill="1" applyBorder="1" applyAlignment="1"/>
    <xf numFmtId="165" fontId="6" fillId="0" borderId="0" xfId="0" applyNumberFormat="1" applyFont="1" applyBorder="1" applyAlignment="1"/>
    <xf numFmtId="0" fontId="6" fillId="0" borderId="0" xfId="0" applyNumberFormat="1" applyFont="1" applyFill="1" applyAlignment="1"/>
    <xf numFmtId="0" fontId="6" fillId="0" borderId="0" xfId="0" applyNumberFormat="1" applyFont="1" applyAlignment="1">
      <alignment horizontal="right"/>
    </xf>
    <xf numFmtId="0" fontId="11" fillId="0" borderId="0" xfId="0" applyNumberFormat="1" applyFont="1" applyFill="1" applyAlignment="1">
      <alignment horizontal="left"/>
    </xf>
    <xf numFmtId="165" fontId="11" fillId="0" borderId="0" xfId="0" applyNumberFormat="1" applyFont="1" applyBorder="1" applyAlignment="1"/>
    <xf numFmtId="0" fontId="12" fillId="0" borderId="0" xfId="0" applyNumberFormat="1" applyFont="1" applyAlignment="1">
      <alignment horizontal="left"/>
    </xf>
    <xf numFmtId="49" fontId="41" fillId="0" borderId="0" xfId="0" applyNumberFormat="1" applyFont="1" applyFill="1" applyAlignment="1">
      <alignment horizontal="center" vertical="top"/>
    </xf>
    <xf numFmtId="165" fontId="6" fillId="0" borderId="4" xfId="0" applyNumberFormat="1" applyFont="1" applyBorder="1" applyAlignment="1"/>
    <xf numFmtId="0" fontId="6" fillId="0" borderId="0" xfId="0" applyNumberFormat="1" applyFont="1" applyAlignment="1">
      <alignment horizontal="right"/>
    </xf>
    <xf numFmtId="165" fontId="11" fillId="0" borderId="0" xfId="0" applyNumberFormat="1" applyFont="1" applyBorder="1" applyAlignment="1">
      <alignment horizontal="center" vertical="top"/>
    </xf>
    <xf numFmtId="167" fontId="10" fillId="0" borderId="0" xfId="0" applyNumberFormat="1" applyFont="1" applyBorder="1" applyAlignment="1"/>
    <xf numFmtId="0" fontId="8" fillId="0" borderId="0" xfId="0" quotePrefix="1" applyNumberFormat="1" applyFont="1" applyAlignment="1" applyProtection="1">
      <alignment horizontal="left"/>
      <protection locked="0"/>
    </xf>
    <xf numFmtId="0" fontId="14" fillId="0" borderId="0" xfId="0" applyNumberFormat="1" applyFont="1" applyAlignment="1"/>
    <xf numFmtId="165" fontId="6" fillId="0" borderId="0" xfId="0" applyNumberFormat="1" applyFont="1" applyAlignment="1"/>
    <xf numFmtId="0" fontId="14" fillId="0" borderId="0" xfId="0" quotePrefix="1" applyNumberFormat="1" applyFont="1" applyAlignment="1">
      <alignment horizontal="center"/>
    </xf>
    <xf numFmtId="165" fontId="6" fillId="0" borderId="0" xfId="0" applyNumberFormat="1" applyFont="1" applyAlignment="1"/>
    <xf numFmtId="0" fontId="6" fillId="0" borderId="0" xfId="0" applyNumberFormat="1" applyFont="1" applyFill="1" applyAlignment="1">
      <alignment horizontal="right"/>
    </xf>
    <xf numFmtId="170" fontId="14" fillId="0" borderId="0" xfId="0" applyNumberFormat="1" applyFont="1" applyFill="1" applyAlignment="1"/>
    <xf numFmtId="165" fontId="6" fillId="0" borderId="0" xfId="0" applyNumberFormat="1" applyFont="1" applyFill="1" applyBorder="1" applyAlignment="1">
      <alignment horizontal="left" wrapText="1"/>
    </xf>
    <xf numFmtId="0" fontId="6" fillId="0" borderId="0" xfId="0" applyNumberFormat="1" applyFont="1" applyBorder="1" applyAlignment="1">
      <alignment horizontal="left" wrapText="1"/>
    </xf>
    <xf numFmtId="0" fontId="6" fillId="0" borderId="0" xfId="0" applyNumberFormat="1" applyFont="1" applyBorder="1" applyAlignment="1">
      <alignment wrapText="1"/>
    </xf>
    <xf numFmtId="164" fontId="8" fillId="0" borderId="0" xfId="0" applyFont="1" applyAlignment="1">
      <alignment wrapText="1"/>
    </xf>
    <xf numFmtId="44" fontId="6" fillId="0" borderId="0" xfId="0" applyNumberFormat="1" applyFont="1" applyBorder="1" applyAlignment="1"/>
    <xf numFmtId="167" fontId="6" fillId="0" borderId="0" xfId="0" applyNumberFormat="1" applyFont="1" applyAlignment="1"/>
    <xf numFmtId="0" fontId="42" fillId="0" borderId="0" xfId="0" applyNumberFormat="1" applyFont="1" applyAlignment="1"/>
    <xf numFmtId="43" fontId="6" fillId="0" borderId="0" xfId="0" applyNumberFormat="1" applyFont="1" applyAlignment="1"/>
    <xf numFmtId="44" fontId="6" fillId="0" borderId="0" xfId="0" applyNumberFormat="1" applyFont="1" applyAlignment="1"/>
    <xf numFmtId="167" fontId="6" fillId="0" borderId="0" xfId="0" applyNumberFormat="1" applyFont="1" applyAlignment="1"/>
    <xf numFmtId="0" fontId="6" fillId="0" borderId="0" xfId="0" applyNumberFormat="1" applyFont="1" applyAlignment="1" applyProtection="1">
      <alignment horizontal="center"/>
      <protection locked="0"/>
    </xf>
    <xf numFmtId="164" fontId="6" fillId="0" borderId="0" xfId="0" applyFont="1">
      <alignment horizontal="left" wrapText="1"/>
    </xf>
    <xf numFmtId="164" fontId="6" fillId="0" borderId="37" xfId="0" applyFont="1" applyFill="1" applyBorder="1" applyAlignment="1"/>
    <xf numFmtId="167" fontId="6" fillId="0" borderId="37" xfId="0" applyNumberFormat="1" applyFont="1" applyFill="1" applyBorder="1" applyAlignment="1"/>
    <xf numFmtId="167" fontId="6" fillId="0" borderId="27" xfId="0" applyNumberFormat="1" applyFont="1" applyFill="1" applyBorder="1" applyAlignment="1"/>
    <xf numFmtId="167" fontId="6" fillId="0" borderId="40" xfId="0" applyNumberFormat="1" applyFont="1" applyFill="1" applyBorder="1" applyAlignment="1"/>
    <xf numFmtId="164" fontId="6" fillId="0" borderId="41" xfId="0" applyFont="1" applyFill="1" applyBorder="1" applyAlignment="1"/>
    <xf numFmtId="164" fontId="6" fillId="0" borderId="42" xfId="0" applyFont="1" applyFill="1" applyBorder="1" applyAlignment="1"/>
    <xf numFmtId="167" fontId="6" fillId="0" borderId="43" xfId="0" applyNumberFormat="1" applyFont="1" applyFill="1" applyBorder="1" applyAlignment="1"/>
    <xf numFmtId="164" fontId="6" fillId="0" borderId="38" xfId="0" applyFont="1" applyFill="1" applyBorder="1" applyAlignment="1"/>
    <xf numFmtId="164" fontId="6" fillId="0" borderId="0" xfId="0" applyFont="1" applyFill="1" applyAlignment="1"/>
    <xf numFmtId="164" fontId="6" fillId="0" borderId="0" xfId="0" applyFont="1">
      <alignment horizontal="left" wrapText="1"/>
    </xf>
    <xf numFmtId="164" fontId="5" fillId="0" borderId="0" xfId="0" applyFont="1" applyFill="1" applyAlignment="1">
      <alignment horizontal="centerContinuous"/>
    </xf>
    <xf numFmtId="164" fontId="28" fillId="0" borderId="0" xfId="0" applyFont="1" applyFill="1" applyAlignment="1"/>
    <xf numFmtId="164" fontId="5" fillId="0" borderId="0" xfId="0" applyFont="1" applyFill="1" applyBorder="1" applyAlignment="1">
      <alignment horizontal="center"/>
    </xf>
    <xf numFmtId="164" fontId="28" fillId="0" borderId="0" xfId="0" applyFont="1" applyFill="1" applyBorder="1" applyAlignment="1"/>
    <xf numFmtId="164" fontId="28" fillId="0" borderId="2" xfId="0" applyFont="1" applyFill="1" applyBorder="1" applyAlignment="1"/>
    <xf numFmtId="165" fontId="28" fillId="0" borderId="0" xfId="0" applyNumberFormat="1" applyFont="1" applyFill="1" applyAlignment="1"/>
    <xf numFmtId="167" fontId="28" fillId="0" borderId="0" xfId="0" applyNumberFormat="1" applyFont="1" applyFill="1" applyAlignment="1"/>
    <xf numFmtId="164" fontId="6" fillId="0" borderId="0" xfId="0" applyFont="1" applyFill="1">
      <alignment horizontal="left" wrapText="1"/>
    </xf>
    <xf numFmtId="164" fontId="6" fillId="0" borderId="0" xfId="0" applyFont="1" applyFill="1" applyAlignment="1">
      <alignment horizontal="left"/>
    </xf>
    <xf numFmtId="167" fontId="28" fillId="0" borderId="2" xfId="0" applyNumberFormat="1" applyFont="1" applyFill="1" applyBorder="1" applyAlignment="1"/>
    <xf numFmtId="164" fontId="6" fillId="0" borderId="0" xfId="0" applyFont="1" applyFill="1">
      <alignment horizontal="left" wrapText="1"/>
    </xf>
    <xf numFmtId="9" fontId="28" fillId="0" borderId="0" xfId="0" applyNumberFormat="1" applyFont="1" applyFill="1" applyAlignment="1"/>
    <xf numFmtId="165" fontId="28" fillId="0" borderId="5" xfId="0" applyNumberFormat="1" applyFont="1" applyFill="1" applyBorder="1" applyAlignment="1"/>
    <xf numFmtId="164" fontId="28" fillId="0" borderId="0" xfId="0" applyFont="1" applyFill="1" applyAlignment="1">
      <alignment horizontal="centerContinuous"/>
    </xf>
    <xf numFmtId="164" fontId="27" fillId="0" borderId="0" xfId="0" applyFont="1" applyFill="1" applyAlignment="1">
      <alignment horizontal="left"/>
    </xf>
    <xf numFmtId="164" fontId="0" fillId="0" borderId="0" xfId="0" applyAlignment="1"/>
    <xf numFmtId="167" fontId="0" fillId="0" borderId="0" xfId="0" applyNumberFormat="1" applyFont="1" applyAlignment="1"/>
    <xf numFmtId="0" fontId="5" fillId="0" borderId="0" xfId="0" applyNumberFormat="1" applyFont="1" applyAlignment="1"/>
    <xf numFmtId="164" fontId="4" fillId="0" borderId="0" xfId="0" applyFont="1" applyAlignment="1">
      <alignment horizontal="left"/>
    </xf>
    <xf numFmtId="0" fontId="11" fillId="0" borderId="0" xfId="0" applyNumberFormat="1" applyFont="1" applyAlignment="1"/>
    <xf numFmtId="0" fontId="4" fillId="0" borderId="0" xfId="0" applyNumberFormat="1" applyFont="1" applyFill="1" applyAlignment="1"/>
    <xf numFmtId="0" fontId="4" fillId="0" borderId="0" xfId="0" applyNumberFormat="1" applyFont="1" applyAlignment="1"/>
    <xf numFmtId="0" fontId="12" fillId="0" borderId="0" xfId="0" applyNumberFormat="1" applyFont="1" applyAlignment="1">
      <alignment horizontal="center"/>
    </xf>
    <xf numFmtId="167" fontId="64" fillId="0" borderId="23" xfId="0" applyNumberFormat="1" applyFont="1" applyBorder="1" applyAlignment="1"/>
    <xf numFmtId="0" fontId="65" fillId="0" borderId="0" xfId="0" applyNumberFormat="1" applyFont="1" applyAlignment="1"/>
    <xf numFmtId="0" fontId="6" fillId="0" borderId="23" xfId="0" applyNumberFormat="1" applyFont="1" applyBorder="1" applyAlignment="1"/>
    <xf numFmtId="49" fontId="6" fillId="0" borderId="23" xfId="0" applyNumberFormat="1" applyFont="1" applyBorder="1" applyAlignment="1"/>
    <xf numFmtId="0" fontId="0" fillId="0" borderId="0" xfId="0" applyNumberFormat="1" applyAlignment="1">
      <alignment horizontal="left" indent="1"/>
    </xf>
    <xf numFmtId="0" fontId="0" fillId="0" borderId="0" xfId="0" applyNumberFormat="1" applyFill="1" applyAlignment="1">
      <alignment horizontal="left" indent="1"/>
    </xf>
    <xf numFmtId="167" fontId="11" fillId="0" borderId="0" xfId="0" applyNumberFormat="1" applyFont="1" applyAlignment="1"/>
    <xf numFmtId="0" fontId="6" fillId="0" borderId="0" xfId="0" applyNumberFormat="1" applyFont="1" applyFill="1" applyAlignment="1">
      <alignment horizontal="left" indent="1"/>
    </xf>
    <xf numFmtId="167" fontId="6" fillId="0" borderId="4" xfId="0" applyNumberFormat="1" applyFont="1" applyBorder="1" applyAlignment="1"/>
    <xf numFmtId="167" fontId="6" fillId="0" borderId="4" xfId="0" applyNumberFormat="1" applyFont="1" applyFill="1" applyBorder="1" applyAlignment="1"/>
    <xf numFmtId="9" fontId="6" fillId="0" borderId="0" xfId="0" applyNumberFormat="1" applyFont="1" applyAlignment="1"/>
    <xf numFmtId="167" fontId="10" fillId="0" borderId="0" xfId="0" applyNumberFormat="1" applyFont="1" applyFill="1" applyAlignment="1"/>
    <xf numFmtId="167" fontId="10" fillId="0" borderId="0" xfId="0" applyNumberFormat="1" applyFont="1" applyAlignment="1"/>
    <xf numFmtId="167" fontId="14" fillId="0" borderId="0" xfId="0" applyNumberFormat="1" applyFont="1" applyAlignment="1">
      <alignment horizontal="center"/>
    </xf>
    <xf numFmtId="0" fontId="14" fillId="0" borderId="0" xfId="0" applyNumberFormat="1" applyFont="1" applyFill="1" applyAlignment="1">
      <alignment horizontal="right"/>
    </xf>
    <xf numFmtId="167" fontId="8" fillId="0" borderId="0" xfId="0" applyNumberFormat="1" applyFont="1" applyFill="1" applyAlignment="1"/>
    <xf numFmtId="49" fontId="41" fillId="0" borderId="0" xfId="0" applyNumberFormat="1" applyFont="1" applyAlignment="1"/>
    <xf numFmtId="166" fontId="6" fillId="0" borderId="0" xfId="0" applyNumberFormat="1" applyFont="1" applyAlignment="1">
      <alignment horizontal="right"/>
    </xf>
    <xf numFmtId="167" fontId="8" fillId="0" borderId="0" xfId="0" applyNumberFormat="1" applyFont="1" applyAlignment="1">
      <alignment horizontal="left"/>
    </xf>
    <xf numFmtId="0" fontId="6" fillId="0" borderId="0" xfId="0" applyNumberFormat="1" applyFont="1" applyAlignment="1">
      <alignment wrapText="1"/>
    </xf>
    <xf numFmtId="167" fontId="27" fillId="0" borderId="0" xfId="0" applyNumberFormat="1" applyFont="1" applyFill="1" applyBorder="1" applyAlignment="1"/>
    <xf numFmtId="167" fontId="66" fillId="0" borderId="0" xfId="0" applyNumberFormat="1" applyFont="1" applyFill="1" applyAlignment="1"/>
    <xf numFmtId="167" fontId="30" fillId="0" borderId="0" xfId="0" applyNumberFormat="1" applyFont="1" applyFill="1" applyAlignment="1"/>
    <xf numFmtId="0" fontId="27" fillId="0" borderId="0" xfId="0" applyNumberFormat="1" applyFont="1" applyAlignment="1"/>
    <xf numFmtId="167" fontId="6" fillId="0" borderId="33" xfId="0" applyNumberFormat="1" applyFont="1" applyFill="1" applyBorder="1" applyAlignment="1">
      <alignment horizontal="center"/>
    </xf>
    <xf numFmtId="167" fontId="6" fillId="0" borderId="0" xfId="0" applyNumberFormat="1" applyFont="1" applyFill="1" applyAlignment="1"/>
    <xf numFmtId="9" fontId="10" fillId="0" borderId="0" xfId="0" applyNumberFormat="1" applyFont="1" applyFill="1" applyBorder="1" applyAlignment="1"/>
    <xf numFmtId="0" fontId="6" fillId="0" borderId="0" xfId="0" applyNumberFormat="1" applyFont="1" applyFill="1" applyAlignment="1" applyProtection="1">
      <alignment horizontal="left"/>
      <protection locked="0"/>
    </xf>
    <xf numFmtId="165" fontId="0" fillId="0" borderId="0" xfId="0" applyNumberFormat="1" applyFont="1" applyFill="1" applyAlignment="1"/>
    <xf numFmtId="0" fontId="5" fillId="0" borderId="0" xfId="0" applyNumberFormat="1" applyFont="1" applyFill="1" applyAlignment="1">
      <alignment horizontal="left"/>
    </xf>
    <xf numFmtId="0" fontId="8" fillId="0" borderId="0" xfId="0" applyNumberFormat="1" applyFont="1" applyFill="1" applyBorder="1" applyAlignment="1">
      <alignment horizontal="centerContinuous"/>
    </xf>
    <xf numFmtId="17" fontId="8" fillId="0" borderId="0" xfId="0" applyNumberFormat="1" applyFont="1" applyFill="1" applyBorder="1" applyAlignment="1">
      <alignment horizontal="center"/>
    </xf>
    <xf numFmtId="165" fontId="6" fillId="0" borderId="0" xfId="0" applyNumberFormat="1" applyFont="1" applyFill="1" applyBorder="1" applyAlignment="1"/>
    <xf numFmtId="0" fontId="0" fillId="0" borderId="1" xfId="0" applyNumberFormat="1" applyFill="1" applyBorder="1" applyAlignment="1">
      <alignment wrapText="1"/>
    </xf>
    <xf numFmtId="166" fontId="6" fillId="0" borderId="0" xfId="0" applyNumberFormat="1" applyFont="1" applyFill="1" applyAlignment="1">
      <alignment horizontal="center"/>
    </xf>
    <xf numFmtId="43" fontId="6" fillId="0" borderId="0" xfId="0" applyNumberFormat="1" applyFont="1" applyFill="1" applyAlignment="1"/>
    <xf numFmtId="0" fontId="0" fillId="0" borderId="0" xfId="0" applyNumberFormat="1" applyFill="1" applyAlignment="1"/>
    <xf numFmtId="165" fontId="6" fillId="0" borderId="2" xfId="0" applyNumberFormat="1" applyFont="1" applyFill="1" applyBorder="1" applyAlignment="1"/>
    <xf numFmtId="165" fontId="10" fillId="0" borderId="0" xfId="0" applyNumberFormat="1" applyFont="1" applyFill="1" applyBorder="1" applyAlignment="1"/>
    <xf numFmtId="37" fontId="6" fillId="0" borderId="0" xfId="0" applyNumberFormat="1" applyFont="1" applyFill="1" applyAlignment="1"/>
    <xf numFmtId="167" fontId="10" fillId="0" borderId="0" xfId="0" applyNumberFormat="1" applyFont="1" applyFill="1" applyBorder="1" applyAlignment="1"/>
    <xf numFmtId="0" fontId="11" fillId="0" borderId="0" xfId="0" applyNumberFormat="1" applyFont="1" applyFill="1" applyAlignment="1">
      <alignment horizontal="right"/>
    </xf>
    <xf numFmtId="0" fontId="11" fillId="0" borderId="0" xfId="0" applyNumberFormat="1" applyFont="1" applyFill="1" applyAlignment="1">
      <alignment horizontal="right" vertical="top"/>
    </xf>
    <xf numFmtId="37" fontId="10" fillId="0" borderId="0" xfId="0" applyNumberFormat="1" applyFont="1" applyFill="1" applyBorder="1" applyAlignment="1"/>
    <xf numFmtId="43" fontId="8" fillId="0" borderId="0" xfId="0" applyNumberFormat="1" applyFont="1" applyFill="1" applyBorder="1" applyAlignment="1"/>
    <xf numFmtId="37" fontId="11" fillId="0" borderId="0" xfId="0" applyNumberFormat="1" applyFont="1" applyFill="1" applyBorder="1" applyAlignment="1"/>
    <xf numFmtId="0" fontId="6" fillId="0" borderId="1" xfId="0" applyNumberFormat="1" applyFont="1" applyFill="1" applyBorder="1" applyAlignment="1">
      <alignment wrapText="1"/>
    </xf>
    <xf numFmtId="0" fontId="6" fillId="0" borderId="0" xfId="0" applyNumberFormat="1" applyFont="1" applyFill="1" applyAlignment="1" applyProtection="1">
      <alignment horizontal="left"/>
      <protection locked="0"/>
    </xf>
    <xf numFmtId="0" fontId="6" fillId="0" borderId="0" xfId="0" applyNumberFormat="1" applyFont="1" applyFill="1" applyAlignment="1">
      <alignment horizontal="left"/>
    </xf>
    <xf numFmtId="169" fontId="14" fillId="0" borderId="0" xfId="0" applyNumberFormat="1" applyFont="1" applyFill="1" applyBorder="1" applyAlignment="1"/>
    <xf numFmtId="49" fontId="41" fillId="0" borderId="0" xfId="0" applyNumberFormat="1" applyFont="1" applyFill="1" applyAlignment="1">
      <alignment horizontal="center" vertical="top"/>
    </xf>
    <xf numFmtId="178" fontId="14" fillId="0" borderId="0" xfId="0" applyNumberFormat="1" applyFont="1" applyFill="1" applyAlignment="1"/>
    <xf numFmtId="170" fontId="14" fillId="0" borderId="0" xfId="0" applyNumberFormat="1" applyFont="1" applyFill="1" applyAlignment="1"/>
    <xf numFmtId="165" fontId="0" fillId="0" borderId="0" xfId="0" applyNumberFormat="1" applyFill="1" applyBorder="1" applyAlignment="1">
      <alignment horizontal="left" wrapText="1"/>
    </xf>
    <xf numFmtId="0" fontId="22" fillId="0" borderId="0" xfId="0" applyNumberFormat="1" applyFont="1" applyAlignment="1"/>
    <xf numFmtId="0" fontId="1" fillId="0" borderId="0" xfId="0" applyNumberFormat="1" applyFont="1" applyAlignment="1"/>
    <xf numFmtId="0" fontId="1" fillId="0" borderId="0" xfId="0" applyNumberFormat="1" applyFont="1" applyFill="1" applyAlignment="1">
      <alignment horizontal="center"/>
    </xf>
    <xf numFmtId="0" fontId="1" fillId="0" borderId="0" xfId="0" applyNumberFormat="1" applyFont="1" applyFill="1" applyAlignment="1"/>
    <xf numFmtId="0" fontId="2" fillId="0" borderId="0" xfId="0" applyNumberFormat="1" applyFont="1" applyAlignment="1">
      <alignment horizontal="left"/>
    </xf>
    <xf numFmtId="17" fontId="2" fillId="0" borderId="0" xfId="0" applyNumberFormat="1" applyFont="1" applyFill="1" applyAlignment="1">
      <alignment horizontal="center"/>
    </xf>
    <xf numFmtId="17" fontId="2" fillId="0" borderId="0" xfId="0" applyNumberFormat="1" applyFont="1" applyFill="1" applyBorder="1" applyAlignment="1">
      <alignment horizontal="center"/>
    </xf>
    <xf numFmtId="17" fontId="35" fillId="0" borderId="0" xfId="0" applyNumberFormat="1" applyFont="1" applyFill="1" applyBorder="1" applyAlignment="1">
      <alignment horizontal="center"/>
    </xf>
    <xf numFmtId="17" fontId="35" fillId="0" borderId="0" xfId="0" applyNumberFormat="1" applyFont="1" applyFill="1" applyAlignment="1">
      <alignment horizontal="center"/>
    </xf>
    <xf numFmtId="17" fontId="70" fillId="0" borderId="0" xfId="0" applyNumberFormat="1" applyFont="1" applyFill="1" applyBorder="1" applyAlignment="1">
      <alignment horizontal="center"/>
    </xf>
    <xf numFmtId="17" fontId="2" fillId="0" borderId="25" xfId="0" applyNumberFormat="1" applyFont="1" applyFill="1" applyBorder="1" applyAlignment="1">
      <alignment horizontal="center" wrapText="1"/>
    </xf>
    <xf numFmtId="17" fontId="1" fillId="0" borderId="0" xfId="0" applyNumberFormat="1" applyFont="1" applyAlignment="1"/>
    <xf numFmtId="0" fontId="1" fillId="0" borderId="0" xfId="0" applyNumberFormat="1" applyFont="1" applyAlignment="1">
      <alignment horizontal="right"/>
    </xf>
    <xf numFmtId="5" fontId="1" fillId="0" borderId="0" xfId="0" applyNumberFormat="1" applyFont="1" applyFill="1" applyAlignment="1"/>
    <xf numFmtId="5" fontId="1" fillId="0" borderId="0" xfId="0" applyNumberFormat="1" applyFont="1" applyFill="1" applyBorder="1" applyAlignment="1"/>
    <xf numFmtId="5" fontId="1" fillId="0" borderId="25" xfId="0" applyNumberFormat="1" applyFont="1" applyFill="1" applyBorder="1" applyAlignment="1"/>
    <xf numFmtId="5" fontId="29" fillId="0" borderId="0" xfId="0" applyNumberFormat="1" applyFont="1" applyAlignment="1"/>
    <xf numFmtId="0" fontId="29" fillId="0" borderId="0" xfId="0" applyNumberFormat="1" applyFont="1" applyAlignment="1"/>
    <xf numFmtId="0" fontId="2" fillId="0" borderId="0" xfId="0" applyNumberFormat="1" applyFont="1" applyBorder="1" applyAlignment="1">
      <alignment horizontal="right"/>
    </xf>
    <xf numFmtId="5" fontId="2" fillId="0" borderId="0" xfId="0" applyNumberFormat="1" applyFont="1" applyFill="1" applyBorder="1" applyAlignment="1"/>
    <xf numFmtId="5" fontId="2" fillId="0" borderId="25" xfId="0" applyNumberFormat="1" applyFont="1" applyFill="1" applyBorder="1" applyAlignment="1"/>
    <xf numFmtId="0" fontId="1" fillId="0" borderId="0" xfId="0" applyNumberFormat="1" applyFont="1" applyBorder="1" applyAlignment="1"/>
    <xf numFmtId="0" fontId="1" fillId="0" borderId="0" xfId="0" applyNumberFormat="1" applyFont="1" applyBorder="1" applyAlignment="1">
      <alignment horizontal="right"/>
    </xf>
    <xf numFmtId="5" fontId="49" fillId="0" borderId="0" xfId="0" quotePrefix="1" applyNumberFormat="1" applyFont="1" applyFill="1" applyBorder="1" applyAlignment="1">
      <alignment horizontal="right"/>
    </xf>
    <xf numFmtId="0" fontId="2" fillId="0" borderId="0" xfId="0" applyNumberFormat="1" applyFont="1" applyAlignment="1">
      <alignment horizontal="right"/>
    </xf>
    <xf numFmtId="5" fontId="49" fillId="0" borderId="0" xfId="0" quotePrefix="1" applyNumberFormat="1" applyFont="1" applyFill="1" applyBorder="1" applyAlignment="1">
      <alignment horizontal="center"/>
    </xf>
    <xf numFmtId="0" fontId="2" fillId="0" borderId="0" xfId="0" applyNumberFormat="1" applyFont="1" applyAlignment="1"/>
    <xf numFmtId="37" fontId="24" fillId="0" borderId="0" xfId="0" applyNumberFormat="1" applyFont="1" applyFill="1" applyAlignment="1">
      <alignment horizontal="center"/>
    </xf>
    <xf numFmtId="0" fontId="23" fillId="0" borderId="0" xfId="0" applyNumberFormat="1" applyFont="1" applyAlignment="1">
      <alignment horizontal="right"/>
    </xf>
    <xf numFmtId="165" fontId="1" fillId="0" borderId="0" xfId="0" applyNumberFormat="1" applyFont="1" applyFill="1" applyAlignment="1"/>
    <xf numFmtId="42" fontId="1" fillId="0" borderId="0" xfId="0" applyNumberFormat="1" applyFont="1" applyFill="1" applyAlignment="1"/>
    <xf numFmtId="43" fontId="1" fillId="0" borderId="0" xfId="0" applyNumberFormat="1" applyFont="1" applyAlignment="1"/>
    <xf numFmtId="44" fontId="1" fillId="0" borderId="0" xfId="0" applyNumberFormat="1" applyFont="1" applyAlignment="1"/>
    <xf numFmtId="165" fontId="1" fillId="0" borderId="0" xfId="0" applyNumberFormat="1" applyFont="1" applyAlignment="1"/>
    <xf numFmtId="167" fontId="30" fillId="0" borderId="42" xfId="0" applyNumberFormat="1" applyFont="1" applyFill="1" applyBorder="1" applyAlignment="1"/>
    <xf numFmtId="167" fontId="30" fillId="0" borderId="27" xfId="0" applyNumberFormat="1" applyFont="1" applyFill="1" applyBorder="1" applyAlignment="1"/>
    <xf numFmtId="167" fontId="6" fillId="0" borderId="42" xfId="0" applyNumberFormat="1" applyFont="1" applyFill="1" applyBorder="1" applyAlignment="1"/>
    <xf numFmtId="167" fontId="66" fillId="0" borderId="27" xfId="0" applyNumberFormat="1" applyFont="1" applyFill="1" applyBorder="1" applyAlignment="1"/>
    <xf numFmtId="164" fontId="5" fillId="0" borderId="0" xfId="0" applyFont="1" applyAlignment="1">
      <alignment horizontal="left"/>
    </xf>
    <xf numFmtId="164" fontId="54" fillId="0" borderId="33" xfId="0" applyFont="1" applyFill="1" applyBorder="1" applyAlignment="1"/>
    <xf numFmtId="164" fontId="34" fillId="0" borderId="33" xfId="0" applyFont="1" applyFill="1" applyBorder="1" applyAlignment="1"/>
    <xf numFmtId="0" fontId="33" fillId="0" borderId="0" xfId="0" applyNumberFormat="1" applyFont="1" applyFill="1" applyAlignment="1">
      <alignment wrapText="1"/>
    </xf>
    <xf numFmtId="164" fontId="55" fillId="0" borderId="0" xfId="0" applyFont="1" applyFill="1" applyBorder="1" applyAlignment="1">
      <alignment wrapText="1"/>
    </xf>
    <xf numFmtId="171" fontId="56" fillId="0" borderId="0" xfId="0" applyNumberFormat="1" applyFont="1" applyBorder="1" applyAlignment="1">
      <alignment horizontal="center"/>
    </xf>
    <xf numFmtId="171" fontId="56" fillId="0" borderId="0" xfId="0" applyNumberFormat="1" applyFont="1" applyFill="1" applyBorder="1" applyAlignment="1">
      <alignment horizontal="center"/>
    </xf>
    <xf numFmtId="171" fontId="71" fillId="0" borderId="0" xfId="0" applyNumberFormat="1" applyFont="1" applyBorder="1" applyAlignment="1">
      <alignment horizontal="center"/>
    </xf>
    <xf numFmtId="164" fontId="56" fillId="0" borderId="0" xfId="0" applyFont="1" applyFill="1" applyBorder="1" applyAlignment="1">
      <alignment horizontal="center" wrapText="1"/>
    </xf>
    <xf numFmtId="164" fontId="49" fillId="0" borderId="0" xfId="0" applyFont="1" applyFill="1" applyAlignment="1">
      <alignment horizontal="right"/>
    </xf>
    <xf numFmtId="164" fontId="57" fillId="0" borderId="0" xfId="0" applyFont="1" applyFill="1" applyAlignment="1">
      <alignment horizontal="center"/>
    </xf>
    <xf numFmtId="7" fontId="1" fillId="0" borderId="0" xfId="0" applyNumberFormat="1" applyFont="1" applyFill="1" applyBorder="1" applyAlignment="1"/>
    <xf numFmtId="7" fontId="35" fillId="0" borderId="0" xfId="0" applyNumberFormat="1" applyFont="1" applyFill="1" applyBorder="1" applyAlignment="1"/>
    <xf numFmtId="7" fontId="35" fillId="0" borderId="34" xfId="0" applyNumberFormat="1" applyFont="1" applyFill="1" applyBorder="1" applyAlignment="1"/>
    <xf numFmtId="7" fontId="35" fillId="2" borderId="35" xfId="0" applyNumberFormat="1" applyFont="1" applyFill="1" applyBorder="1" applyAlignment="1"/>
    <xf numFmtId="39" fontId="35" fillId="2" borderId="35" xfId="0" applyNumberFormat="1" applyFont="1" applyFill="1" applyBorder="1" applyAlignment="1"/>
    <xf numFmtId="39" fontId="35" fillId="2" borderId="36" xfId="0" applyNumberFormat="1" applyFont="1" applyFill="1" applyBorder="1" applyAlignment="1"/>
    <xf numFmtId="164" fontId="72" fillId="0" borderId="0" xfId="0" applyNumberFormat="1" applyFont="1" applyFill="1" applyAlignment="1">
      <alignment horizontal="right"/>
    </xf>
    <xf numFmtId="0" fontId="73" fillId="0" borderId="0" xfId="0" applyNumberFormat="1" applyFont="1" applyAlignment="1"/>
    <xf numFmtId="2" fontId="0" fillId="0" borderId="0" xfId="0" applyNumberFormat="1">
      <alignment horizontal="left" wrapText="1"/>
    </xf>
    <xf numFmtId="0" fontId="8" fillId="0" borderId="0" xfId="0" applyNumberFormat="1" applyFont="1" applyFill="1" applyAlignment="1">
      <alignment horizontal="left"/>
    </xf>
    <xf numFmtId="17" fontId="48" fillId="0" borderId="0" xfId="0" applyNumberFormat="1" applyFont="1" applyFill="1" applyAlignment="1">
      <alignment horizontal="center"/>
    </xf>
    <xf numFmtId="7" fontId="27" fillId="0" borderId="0" xfId="0" applyNumberFormat="1" applyFont="1" applyFill="1" applyAlignment="1"/>
    <xf numFmtId="0" fontId="6" fillId="0" borderId="0" xfId="0" applyNumberFormat="1" applyFont="1" applyFill="1" applyAlignment="1">
      <alignment horizontal="centerContinuous"/>
    </xf>
    <xf numFmtId="0" fontId="19" fillId="0" borderId="0" xfId="0" applyNumberFormat="1" applyFont="1" applyFill="1" applyBorder="1" applyAlignment="1">
      <alignment horizontal="center"/>
    </xf>
    <xf numFmtId="167" fontId="66" fillId="0" borderId="0" xfId="0" applyNumberFormat="1" applyFont="1" applyFill="1" applyBorder="1" applyAlignment="1"/>
    <xf numFmtId="167" fontId="74" fillId="0" borderId="0" xfId="0" applyNumberFormat="1" applyFont="1" applyFill="1" applyBorder="1" applyAlignment="1"/>
    <xf numFmtId="167" fontId="75" fillId="0" borderId="0" xfId="0" applyNumberFormat="1" applyFont="1" applyFill="1" applyBorder="1" applyAlignment="1"/>
    <xf numFmtId="173" fontId="30" fillId="0" borderId="33" xfId="0" applyNumberFormat="1" applyFont="1" applyFill="1" applyBorder="1" applyAlignment="1">
      <alignment horizontal="right"/>
    </xf>
    <xf numFmtId="167" fontId="66" fillId="0" borderId="33" xfId="0" applyNumberFormat="1" applyFont="1" applyFill="1" applyBorder="1" applyAlignment="1"/>
    <xf numFmtId="167" fontId="66" fillId="0" borderId="0" xfId="0" applyNumberFormat="1" applyFont="1" applyFill="1" applyAlignment="1">
      <alignment horizontal="right"/>
    </xf>
    <xf numFmtId="167" fontId="6" fillId="0" borderId="0" xfId="0" applyNumberFormat="1" applyFont="1" applyFill="1" applyBorder="1" applyAlignment="1"/>
    <xf numFmtId="167" fontId="8" fillId="0" borderId="0" xfId="0" applyNumberFormat="1" applyFont="1" applyFill="1" applyBorder="1" applyAlignment="1"/>
    <xf numFmtId="37" fontId="8" fillId="0" borderId="0" xfId="0" applyNumberFormat="1" applyFont="1" applyFill="1" applyBorder="1" applyAlignment="1"/>
    <xf numFmtId="37" fontId="8" fillId="0" borderId="2" xfId="0" applyNumberFormat="1" applyFont="1" applyFill="1" applyBorder="1" applyAlignment="1"/>
    <xf numFmtId="164" fontId="0" fillId="0" borderId="0" xfId="0" applyFill="1">
      <alignment horizontal="left" wrapText="1"/>
    </xf>
    <xf numFmtId="0" fontId="6" fillId="0" borderId="0" xfId="0" applyNumberFormat="1" applyFont="1" applyFill="1" applyAlignment="1">
      <alignment horizontal="center"/>
    </xf>
    <xf numFmtId="171" fontId="43" fillId="0" borderId="0" xfId="0" applyNumberFormat="1" applyFont="1" applyFill="1" applyAlignment="1">
      <alignment horizontal="left"/>
    </xf>
    <xf numFmtId="171" fontId="25" fillId="0" borderId="0" xfId="0" applyNumberFormat="1" applyFont="1" applyFill="1" applyAlignment="1">
      <alignment horizontal="center"/>
    </xf>
    <xf numFmtId="37" fontId="31" fillId="0" borderId="0" xfId="0" applyNumberFormat="1" applyFont="1" applyFill="1" applyBorder="1" applyAlignment="1"/>
    <xf numFmtId="37" fontId="52" fillId="0" borderId="0" xfId="0" applyNumberFormat="1" applyFont="1" applyFill="1" applyAlignment="1"/>
    <xf numFmtId="37" fontId="6" fillId="0" borderId="25" xfId="0" applyNumberFormat="1" applyFont="1" applyFill="1" applyBorder="1" applyAlignment="1"/>
    <xf numFmtId="37" fontId="53" fillId="0" borderId="0" xfId="0" applyNumberFormat="1" applyFont="1" applyFill="1" applyAlignment="1"/>
    <xf numFmtId="37" fontId="25" fillId="0" borderId="25" xfId="0" applyNumberFormat="1" applyFont="1" applyFill="1" applyBorder="1" applyAlignment="1"/>
    <xf numFmtId="37" fontId="45" fillId="0" borderId="0" xfId="0" applyNumberFormat="1" applyFont="1" applyFill="1" applyBorder="1" applyAlignment="1"/>
    <xf numFmtId="37" fontId="6" fillId="0" borderId="0" xfId="0" applyNumberFormat="1" applyFont="1" applyFill="1" applyBorder="1" applyAlignment="1"/>
    <xf numFmtId="37" fontId="12" fillId="0" borderId="0" xfId="0" applyNumberFormat="1" applyFont="1" applyFill="1" applyBorder="1" applyAlignment="1"/>
    <xf numFmtId="0" fontId="8" fillId="0" borderId="0" xfId="0" applyNumberFormat="1" applyFont="1" applyFill="1" applyAlignment="1">
      <alignment horizontal="right"/>
    </xf>
    <xf numFmtId="37" fontId="6" fillId="0" borderId="3" xfId="0" applyNumberFormat="1" applyFont="1" applyFill="1" applyBorder="1" applyAlignment="1"/>
    <xf numFmtId="37" fontId="6" fillId="0" borderId="20" xfId="0" applyNumberFormat="1" applyFont="1" applyFill="1" applyBorder="1" applyAlignment="1"/>
    <xf numFmtId="0" fontId="6" fillId="0" borderId="25" xfId="0" applyNumberFormat="1" applyFont="1" applyFill="1" applyBorder="1" applyAlignment="1"/>
    <xf numFmtId="167" fontId="30" fillId="0" borderId="0" xfId="0" applyNumberFormat="1" applyFont="1" applyFill="1" applyAlignment="1">
      <alignment horizontal="center"/>
    </xf>
    <xf numFmtId="167" fontId="30" fillId="0" borderId="33" xfId="0" applyNumberFormat="1" applyFont="1" applyFill="1" applyBorder="1" applyAlignment="1">
      <alignment horizontal="center"/>
    </xf>
    <xf numFmtId="37" fontId="6" fillId="0" borderId="24" xfId="0" applyNumberFormat="1" applyFont="1" applyFill="1" applyBorder="1" applyAlignment="1"/>
    <xf numFmtId="5" fontId="8" fillId="0" borderId="5" xfId="0" applyNumberFormat="1" applyFont="1" applyFill="1" applyBorder="1" applyAlignment="1"/>
    <xf numFmtId="5" fontId="8" fillId="0" borderId="32" xfId="0" applyNumberFormat="1" applyFont="1" applyFill="1" applyBorder="1" applyAlignment="1"/>
    <xf numFmtId="37" fontId="8" fillId="0" borderId="0" xfId="0" applyNumberFormat="1" applyFont="1" applyFill="1" applyAlignment="1"/>
    <xf numFmtId="0" fontId="8" fillId="0" borderId="0" xfId="0" applyNumberFormat="1" applyFont="1" applyFill="1" applyAlignment="1"/>
    <xf numFmtId="0" fontId="8" fillId="0" borderId="0" xfId="0" applyNumberFormat="1" applyFont="1" applyFill="1" applyBorder="1" applyAlignment="1"/>
    <xf numFmtId="0" fontId="8" fillId="0" borderId="0" xfId="0" applyNumberFormat="1" applyFont="1" applyFill="1" applyBorder="1" applyAlignment="1">
      <alignment horizontal="center"/>
    </xf>
    <xf numFmtId="0" fontId="48" fillId="0" borderId="0" xfId="0" applyNumberFormat="1" applyFont="1" applyFill="1" applyBorder="1" applyAlignment="1"/>
    <xf numFmtId="164" fontId="5" fillId="0" borderId="0" xfId="0" applyFont="1" applyAlignment="1"/>
    <xf numFmtId="164" fontId="6" fillId="0" borderId="0" xfId="0" applyFont="1" applyAlignment="1"/>
    <xf numFmtId="164" fontId="6" fillId="0" borderId="0" xfId="0" applyFont="1" applyBorder="1" applyAlignment="1"/>
    <xf numFmtId="164" fontId="6" fillId="0" borderId="0" xfId="0" applyFont="1" applyFill="1" applyBorder="1" applyAlignment="1">
      <alignment horizontal="right"/>
    </xf>
    <xf numFmtId="164" fontId="6" fillId="0" borderId="0" xfId="0" applyFont="1" applyAlignment="1">
      <alignment horizontal="right"/>
    </xf>
    <xf numFmtId="164" fontId="66" fillId="0" borderId="0" xfId="0" applyFont="1" applyAlignment="1"/>
    <xf numFmtId="164" fontId="66" fillId="0" borderId="0" xfId="0" applyFont="1" applyAlignment="1">
      <alignment horizontal="left"/>
    </xf>
    <xf numFmtId="164" fontId="6" fillId="0" borderId="0" xfId="0" applyFont="1" applyAlignment="1">
      <alignment horizontal="left"/>
    </xf>
    <xf numFmtId="164" fontId="30" fillId="0" borderId="0" xfId="0" applyFont="1" applyBorder="1" applyAlignment="1">
      <alignment horizontal="right"/>
    </xf>
    <xf numFmtId="164" fontId="8" fillId="0" borderId="0" xfId="0" applyFont="1" applyAlignment="1">
      <alignment horizontal="right"/>
    </xf>
    <xf numFmtId="164" fontId="6" fillId="0" borderId="0" xfId="0" applyFont="1" applyAlignment="1">
      <alignment horizontal="center"/>
    </xf>
    <xf numFmtId="3" fontId="66" fillId="0" borderId="0" xfId="0" applyNumberFormat="1" applyFont="1" applyAlignment="1"/>
    <xf numFmtId="3" fontId="66" fillId="0" borderId="0" xfId="0" applyNumberFormat="1" applyFont="1" applyBorder="1" applyAlignment="1"/>
    <xf numFmtId="3" fontId="6" fillId="0" borderId="0" xfId="0" applyNumberFormat="1" applyFont="1" applyAlignment="1"/>
    <xf numFmtId="3" fontId="30" fillId="0" borderId="0" xfId="0" applyNumberFormat="1" applyFont="1" applyBorder="1" applyAlignment="1"/>
    <xf numFmtId="3" fontId="6" fillId="0" borderId="0" xfId="0" applyNumberFormat="1" applyFont="1" applyBorder="1" applyAlignment="1"/>
    <xf numFmtId="1" fontId="6" fillId="0" borderId="0" xfId="0" applyNumberFormat="1" applyFont="1" applyBorder="1" applyAlignment="1"/>
    <xf numFmtId="164" fontId="8" fillId="0" borderId="0" xfId="0" applyFont="1" applyAlignment="1"/>
    <xf numFmtId="164" fontId="48" fillId="0" borderId="0" xfId="0" applyFont="1" applyBorder="1" applyAlignment="1">
      <alignment horizontal="right"/>
    </xf>
    <xf numFmtId="0" fontId="17" fillId="0" borderId="0" xfId="0" applyNumberFormat="1" applyFont="1" applyFill="1" applyAlignment="1">
      <alignment horizontal="center"/>
    </xf>
    <xf numFmtId="17" fontId="51" fillId="0" borderId="0" xfId="0" applyNumberFormat="1" applyFont="1" applyFill="1" applyAlignment="1">
      <alignment horizontal="center"/>
    </xf>
    <xf numFmtId="5" fontId="37" fillId="0" borderId="0" xfId="0" applyNumberFormat="1" applyFont="1" applyFill="1" applyAlignment="1">
      <alignment horizontal="right" vertical="center"/>
    </xf>
    <xf numFmtId="5" fontId="8" fillId="0" borderId="4" xfId="0" applyNumberFormat="1" applyFont="1" applyFill="1" applyBorder="1" applyAlignment="1"/>
    <xf numFmtId="5" fontId="8" fillId="0" borderId="30" xfId="0" applyNumberFormat="1" applyFont="1" applyFill="1" applyBorder="1" applyAlignment="1"/>
    <xf numFmtId="5" fontId="8" fillId="0" borderId="0" xfId="0" applyNumberFormat="1" applyFont="1" applyFill="1" applyBorder="1" applyAlignment="1"/>
    <xf numFmtId="5" fontId="8" fillId="0" borderId="25" xfId="0" applyNumberFormat="1" applyFont="1" applyFill="1" applyBorder="1" applyAlignment="1"/>
    <xf numFmtId="5" fontId="78" fillId="0" borderId="0" xfId="0" applyNumberFormat="1" applyFont="1" applyFill="1" applyBorder="1" applyAlignment="1">
      <alignment horizontal="center" vertical="center"/>
    </xf>
    <xf numFmtId="7" fontId="52" fillId="0" borderId="0" xfId="0" applyNumberFormat="1" applyFont="1" applyFill="1" applyAlignment="1"/>
    <xf numFmtId="0" fontId="13" fillId="0" borderId="0" xfId="0" applyNumberFormat="1" applyFont="1" applyFill="1" applyAlignment="1">
      <alignment horizontal="right"/>
    </xf>
    <xf numFmtId="5" fontId="13" fillId="0" borderId="4" xfId="0" applyNumberFormat="1" applyFont="1" applyFill="1" applyBorder="1" applyAlignment="1"/>
    <xf numFmtId="5" fontId="13" fillId="0" borderId="30" xfId="0" applyNumberFormat="1" applyFont="1" applyFill="1" applyBorder="1" applyAlignment="1"/>
    <xf numFmtId="164" fontId="6" fillId="0" borderId="0" xfId="0" applyFont="1">
      <alignment horizontal="left" wrapText="1"/>
    </xf>
    <xf numFmtId="164" fontId="12" fillId="0" borderId="0" xfId="0" applyFont="1" applyAlignment="1">
      <alignment horizontal="left"/>
    </xf>
    <xf numFmtId="164" fontId="6" fillId="0" borderId="0" xfId="0" applyFont="1" applyAlignment="1">
      <alignment horizontal="center" wrapText="1"/>
    </xf>
    <xf numFmtId="167" fontId="6" fillId="0" borderId="0" xfId="0" applyNumberFormat="1" applyFont="1" applyAlignment="1">
      <alignment horizontal="left" wrapText="1"/>
    </xf>
    <xf numFmtId="0" fontId="79" fillId="0" borderId="0" xfId="0" applyNumberFormat="1" applyFont="1" applyFill="1" applyBorder="1" applyAlignment="1">
      <alignment horizontal="right"/>
    </xf>
    <xf numFmtId="164" fontId="30" fillId="0" borderId="0" xfId="0" applyFont="1" applyFill="1" applyBorder="1" applyAlignment="1">
      <alignment horizontal="left"/>
    </xf>
    <xf numFmtId="164" fontId="30" fillId="0" borderId="0" xfId="0" applyFont="1" applyFill="1" applyBorder="1">
      <alignment horizontal="left" wrapText="1"/>
    </xf>
    <xf numFmtId="164" fontId="48" fillId="0" borderId="0" xfId="0" applyFont="1" applyFill="1" applyBorder="1" applyAlignment="1">
      <alignment horizontal="center" wrapText="1"/>
    </xf>
    <xf numFmtId="164" fontId="30" fillId="0" borderId="0" xfId="0" applyFont="1" applyFill="1" applyBorder="1" applyAlignment="1">
      <alignment horizontal="right"/>
    </xf>
    <xf numFmtId="167" fontId="30" fillId="0" borderId="0" xfId="0" applyNumberFormat="1" applyFont="1" applyFill="1" applyBorder="1" applyAlignment="1">
      <alignment horizontal="right" wrapText="1"/>
    </xf>
    <xf numFmtId="164" fontId="6" fillId="0" borderId="0" xfId="0" applyFont="1" applyFill="1" applyBorder="1">
      <alignment horizontal="left" wrapText="1"/>
    </xf>
    <xf numFmtId="164" fontId="48" fillId="0" borderId="0" xfId="0" applyFont="1" applyFill="1" applyBorder="1" applyAlignment="1">
      <alignment horizontal="right"/>
    </xf>
    <xf numFmtId="0" fontId="6" fillId="0" borderId="0" xfId="0" applyNumberFormat="1" applyFont="1" applyFill="1" applyBorder="1" applyAlignment="1">
      <alignment horizontal="right"/>
    </xf>
    <xf numFmtId="0" fontId="48" fillId="0" borderId="0" xfId="0" applyNumberFormat="1" applyFont="1" applyFill="1" applyBorder="1" applyAlignment="1">
      <alignment horizontal="right"/>
    </xf>
    <xf numFmtId="0" fontId="35" fillId="0" borderId="0" xfId="0" applyNumberFormat="1" applyFont="1" applyFill="1" applyBorder="1" applyAlignment="1">
      <alignment horizontal="left"/>
    </xf>
    <xf numFmtId="17" fontId="2" fillId="0" borderId="0" xfId="0" applyNumberFormat="1" applyFont="1" applyBorder="1" applyAlignment="1">
      <alignment horizontal="center"/>
    </xf>
    <xf numFmtId="0" fontId="49" fillId="0" borderId="0" xfId="0" applyNumberFormat="1" applyFont="1" applyFill="1" applyBorder="1" applyAlignment="1">
      <alignment horizontal="left"/>
    </xf>
    <xf numFmtId="164" fontId="49" fillId="0" borderId="0" xfId="0" applyNumberFormat="1" applyFont="1" applyFill="1" applyBorder="1" applyAlignment="1">
      <alignment horizontal="right"/>
    </xf>
    <xf numFmtId="175" fontId="49" fillId="0" borderId="0" xfId="0" applyNumberFormat="1" applyFont="1" applyFill="1" applyBorder="1" applyAlignment="1"/>
    <xf numFmtId="175" fontId="80" fillId="0" borderId="0" xfId="0" applyNumberFormat="1" applyFont="1" applyFill="1" applyBorder="1" applyAlignment="1"/>
    <xf numFmtId="164" fontId="81" fillId="0" borderId="0" xfId="0" applyFont="1" applyAlignment="1">
      <alignment horizontal="right" wrapText="1"/>
    </xf>
    <xf numFmtId="164" fontId="6" fillId="0" borderId="0" xfId="0" applyFont="1" applyAlignment="1">
      <alignment horizontal="right" wrapText="1"/>
    </xf>
    <xf numFmtId="7" fontId="77" fillId="0" borderId="0" xfId="0" applyNumberFormat="1" applyFont="1" applyAlignment="1">
      <alignment horizontal="right" wrapText="1"/>
    </xf>
    <xf numFmtId="164" fontId="25" fillId="0" borderId="0" xfId="0" applyFont="1" applyAlignment="1">
      <alignment horizontal="right" wrapText="1"/>
    </xf>
    <xf numFmtId="7" fontId="0" fillId="0" borderId="0" xfId="0" applyNumberFormat="1" applyAlignment="1">
      <alignment horizontal="right" wrapText="1"/>
    </xf>
    <xf numFmtId="17" fontId="0" fillId="0" borderId="0" xfId="0" applyNumberFormat="1" applyFill="1" applyBorder="1" applyAlignment="1"/>
    <xf numFmtId="5" fontId="8" fillId="0" borderId="0" xfId="0" applyNumberFormat="1" applyFont="1" applyFill="1" applyBorder="1" applyAlignment="1">
      <alignment horizontal="right"/>
    </xf>
    <xf numFmtId="0" fontId="0" fillId="0" borderId="0" xfId="0" applyNumberFormat="1" applyFill="1" applyBorder="1" applyAlignment="1">
      <alignment wrapText="1"/>
    </xf>
    <xf numFmtId="0" fontId="0" fillId="0" borderId="0" xfId="0" applyNumberFormat="1" applyFill="1" applyBorder="1" applyAlignment="1"/>
    <xf numFmtId="43" fontId="6" fillId="0" borderId="0" xfId="0" applyNumberFormat="1" applyFont="1" applyFill="1" applyBorder="1" applyAlignment="1"/>
    <xf numFmtId="167" fontId="6" fillId="0" borderId="0" xfId="0" applyNumberFormat="1" applyFont="1" applyFill="1" applyBorder="1" applyAlignment="1">
      <alignment horizontal="right"/>
    </xf>
    <xf numFmtId="0" fontId="0" fillId="0" borderId="0" xfId="0" applyNumberFormat="1" applyFill="1" applyBorder="1" applyAlignment="1">
      <alignment horizontal="center"/>
    </xf>
    <xf numFmtId="0" fontId="0" fillId="0" borderId="0" xfId="0" applyNumberFormat="1" applyFill="1" applyBorder="1" applyAlignment="1">
      <alignment horizontal="left" indent="1"/>
    </xf>
    <xf numFmtId="165" fontId="50" fillId="0" borderId="0" xfId="0" applyNumberFormat="1" applyFont="1" applyFill="1" applyBorder="1" applyAlignment="1">
      <alignment horizontal="left" vertical="center"/>
    </xf>
    <xf numFmtId="0" fontId="11" fillId="0" borderId="7" xfId="0" applyNumberFormat="1" applyFont="1" applyFill="1" applyBorder="1" applyAlignment="1">
      <alignment horizontal="left"/>
    </xf>
    <xf numFmtId="43" fontId="8" fillId="0" borderId="7" xfId="0" applyNumberFormat="1" applyFont="1" applyFill="1" applyBorder="1" applyAlignment="1"/>
    <xf numFmtId="37" fontId="11" fillId="0" borderId="7" xfId="0" applyNumberFormat="1" applyFont="1" applyFill="1" applyBorder="1" applyAlignment="1"/>
    <xf numFmtId="37" fontId="10" fillId="0" borderId="7" xfId="0" applyNumberFormat="1" applyFont="1" applyFill="1" applyBorder="1" applyAlignment="1"/>
    <xf numFmtId="37" fontId="10" fillId="0" borderId="52" xfId="0" applyNumberFormat="1" applyFont="1" applyFill="1" applyBorder="1" applyAlignment="1"/>
    <xf numFmtId="0" fontId="6" fillId="0" borderId="0" xfId="0" applyNumberFormat="1" applyFont="1" applyFill="1" applyBorder="1" applyAlignment="1"/>
    <xf numFmtId="0" fontId="11" fillId="0" borderId="29" xfId="0" applyNumberFormat="1" applyFont="1" applyFill="1" applyBorder="1" applyAlignment="1">
      <alignment horizontal="left"/>
    </xf>
    <xf numFmtId="167" fontId="10" fillId="0" borderId="29" xfId="0" applyNumberFormat="1" applyFont="1" applyFill="1" applyBorder="1" applyAlignment="1"/>
    <xf numFmtId="0" fontId="11" fillId="0" borderId="0" xfId="0" applyNumberFormat="1" applyFont="1" applyFill="1" applyBorder="1" applyAlignment="1">
      <alignment horizontal="left"/>
    </xf>
    <xf numFmtId="165" fontId="11" fillId="0" borderId="0" xfId="0" applyNumberFormat="1" applyFont="1" applyFill="1" applyBorder="1" applyAlignment="1"/>
    <xf numFmtId="49" fontId="41" fillId="0" borderId="0" xfId="0" applyNumberFormat="1" applyFont="1" applyFill="1" applyBorder="1" applyAlignment="1">
      <alignment horizontal="center" vertical="top"/>
    </xf>
    <xf numFmtId="0" fontId="11" fillId="0" borderId="0" xfId="0" applyNumberFormat="1" applyFont="1" applyFill="1" applyBorder="1" applyAlignment="1">
      <alignment horizontal="right" vertical="top"/>
    </xf>
    <xf numFmtId="170" fontId="14" fillId="0" borderId="0" xfId="0" applyNumberFormat="1" applyFont="1" applyFill="1" applyBorder="1" applyAlignment="1"/>
    <xf numFmtId="164" fontId="6" fillId="0" borderId="2" xfId="0" applyFont="1" applyFill="1" applyBorder="1">
      <alignment horizontal="left" wrapText="1"/>
    </xf>
    <xf numFmtId="0" fontId="6" fillId="0" borderId="0" xfId="0" applyNumberFormat="1" applyFont="1" applyFill="1" applyAlignment="1">
      <alignment horizontal="center" wrapText="1"/>
    </xf>
    <xf numFmtId="165" fontId="62" fillId="0" borderId="0" xfId="0" applyNumberFormat="1" applyFont="1" applyFill="1" applyAlignment="1"/>
    <xf numFmtId="167" fontId="6" fillId="0" borderId="0" xfId="0" applyNumberFormat="1" applyFont="1" applyFill="1" applyAlignment="1">
      <alignment horizontal="left" wrapText="1"/>
    </xf>
    <xf numFmtId="167" fontId="0" fillId="0" borderId="0" xfId="0" applyNumberFormat="1" applyFont="1" applyFill="1" applyAlignment="1"/>
    <xf numFmtId="0" fontId="2" fillId="0" borderId="50" xfId="0" applyNumberFormat="1" applyFont="1" applyFill="1" applyBorder="1" applyAlignment="1">
      <alignment horizontal="right"/>
    </xf>
    <xf numFmtId="0" fontId="2" fillId="0" borderId="6" xfId="0" applyNumberFormat="1" applyFont="1" applyFill="1" applyBorder="1" applyAlignment="1">
      <alignment horizontal="center"/>
    </xf>
    <xf numFmtId="0" fontId="2" fillId="0" borderId="7" xfId="0" applyNumberFormat="1" applyFont="1" applyFill="1" applyBorder="1" applyAlignment="1">
      <alignment horizontal="center"/>
    </xf>
    <xf numFmtId="0" fontId="2" fillId="0" borderId="8" xfId="0" applyNumberFormat="1" applyFont="1" applyFill="1" applyBorder="1" applyAlignment="1">
      <alignment horizontal="center" wrapText="1"/>
    </xf>
    <xf numFmtId="0" fontId="1" fillId="0" borderId="28" xfId="0" applyNumberFormat="1" applyFont="1" applyFill="1" applyBorder="1" applyAlignment="1">
      <alignment horizontal="right"/>
    </xf>
    <xf numFmtId="0" fontId="1" fillId="0" borderId="15" xfId="0" applyNumberFormat="1" applyFont="1" applyFill="1" applyBorder="1" applyAlignment="1"/>
    <xf numFmtId="0" fontId="1" fillId="0" borderId="16" xfId="0" applyNumberFormat="1" applyFont="1" applyFill="1" applyBorder="1" applyAlignment="1"/>
    <xf numFmtId="0" fontId="1" fillId="0" borderId="2" xfId="0" applyNumberFormat="1" applyFont="1" applyFill="1" applyBorder="1" applyAlignment="1"/>
    <xf numFmtId="37" fontId="1" fillId="0" borderId="17" xfId="0" applyNumberFormat="1" applyFont="1" applyFill="1" applyBorder="1" applyAlignment="1"/>
    <xf numFmtId="0" fontId="1" fillId="0" borderId="9" xfId="0" applyNumberFormat="1" applyFont="1" applyFill="1" applyBorder="1" applyAlignment="1">
      <alignment horizontal="right"/>
    </xf>
    <xf numFmtId="5" fontId="1" fillId="0" borderId="10" xfId="0" applyNumberFormat="1" applyFont="1" applyFill="1" applyBorder="1" applyAlignment="1"/>
    <xf numFmtId="5" fontId="1" fillId="0" borderId="11" xfId="0" applyNumberFormat="1" applyFont="1" applyFill="1" applyBorder="1" applyAlignment="1"/>
    <xf numFmtId="5" fontId="1" fillId="0" borderId="12" xfId="0" applyNumberFormat="1" applyFont="1" applyFill="1" applyBorder="1" applyAlignment="1"/>
    <xf numFmtId="0" fontId="1" fillId="0" borderId="10" xfId="0" applyNumberFormat="1" applyFont="1" applyFill="1" applyBorder="1" applyAlignment="1"/>
    <xf numFmtId="0" fontId="1" fillId="0" borderId="11" xfId="0" applyNumberFormat="1" applyFont="1" applyFill="1" applyBorder="1" applyAlignment="1"/>
    <xf numFmtId="0" fontId="1" fillId="0" borderId="0" xfId="0" applyNumberFormat="1" applyFont="1" applyFill="1" applyBorder="1" applyAlignment="1"/>
    <xf numFmtId="37" fontId="1" fillId="0" borderId="12" xfId="0" applyNumberFormat="1" applyFont="1" applyFill="1" applyBorder="1" applyAlignment="1"/>
    <xf numFmtId="0" fontId="1" fillId="0" borderId="13" xfId="0" applyNumberFormat="1" applyFont="1" applyFill="1" applyBorder="1" applyAlignment="1"/>
    <xf numFmtId="0" fontId="2" fillId="0" borderId="18" xfId="0" applyNumberFormat="1" applyFont="1" applyFill="1" applyBorder="1" applyAlignment="1">
      <alignment horizontal="right"/>
    </xf>
    <xf numFmtId="5" fontId="1" fillId="0" borderId="19" xfId="0" applyNumberFormat="1" applyFont="1" applyFill="1" applyBorder="1" applyAlignment="1"/>
    <xf numFmtId="5" fontId="1" fillId="0" borderId="20" xfId="0" applyNumberFormat="1" applyFont="1" applyFill="1" applyBorder="1" applyAlignment="1"/>
    <xf numFmtId="5" fontId="1" fillId="0" borderId="21" xfId="0" applyNumberFormat="1" applyFont="1" applyFill="1" applyBorder="1" applyAlignment="1"/>
    <xf numFmtId="164" fontId="8" fillId="0" borderId="0" xfId="0" applyFont="1" applyFill="1" applyAlignment="1"/>
    <xf numFmtId="164" fontId="6" fillId="0" borderId="39" xfId="0" applyFont="1" applyFill="1" applyBorder="1" applyAlignment="1"/>
    <xf numFmtId="171" fontId="30" fillId="0" borderId="37" xfId="0" applyNumberFormat="1" applyFont="1" applyFill="1" applyBorder="1" applyAlignment="1">
      <alignment horizontal="left"/>
    </xf>
    <xf numFmtId="171" fontId="30" fillId="0" borderId="27" xfId="0" applyNumberFormat="1" applyFont="1" applyFill="1" applyBorder="1" applyAlignment="1">
      <alignment horizontal="left"/>
    </xf>
    <xf numFmtId="171" fontId="6" fillId="0" borderId="27" xfId="0" applyNumberFormat="1" applyFont="1" applyFill="1" applyBorder="1" applyAlignment="1">
      <alignment horizontal="left"/>
    </xf>
    <xf numFmtId="164" fontId="6" fillId="0" borderId="40" xfId="0" applyFont="1" applyFill="1" applyBorder="1" applyAlignment="1"/>
    <xf numFmtId="167" fontId="66" fillId="0" borderId="37" xfId="0" applyNumberFormat="1" applyFont="1" applyFill="1" applyBorder="1" applyAlignment="1"/>
    <xf numFmtId="167" fontId="66" fillId="0" borderId="42" xfId="0" applyNumberFormat="1" applyFont="1" applyFill="1" applyBorder="1" applyAlignment="1"/>
    <xf numFmtId="167" fontId="30" fillId="0" borderId="37" xfId="0" applyNumberFormat="1" applyFont="1" applyFill="1" applyBorder="1" applyAlignment="1"/>
    <xf numFmtId="164" fontId="6" fillId="0" borderId="44" xfId="0" applyFont="1" applyFill="1" applyBorder="1" applyAlignment="1"/>
    <xf numFmtId="164" fontId="6" fillId="0" borderId="45" xfId="0" applyFont="1" applyFill="1" applyBorder="1" applyAlignment="1"/>
    <xf numFmtId="167" fontId="6" fillId="0" borderId="44" xfId="0" applyNumberFormat="1" applyFont="1" applyFill="1" applyBorder="1" applyAlignment="1"/>
    <xf numFmtId="167" fontId="6" fillId="0" borderId="26" xfId="0" applyNumberFormat="1" applyFont="1" applyFill="1" applyBorder="1" applyAlignment="1"/>
    <xf numFmtId="167" fontId="6" fillId="0" borderId="46" xfId="0" applyNumberFormat="1" applyFont="1" applyFill="1" applyBorder="1" applyAlignment="1"/>
    <xf numFmtId="164" fontId="6" fillId="0" borderId="47" xfId="0" applyFont="1" applyFill="1" applyBorder="1" applyAlignment="1"/>
    <xf numFmtId="167" fontId="6" fillId="0" borderId="2" xfId="0" applyNumberFormat="1" applyFont="1" applyFill="1" applyBorder="1" applyAlignment="1"/>
    <xf numFmtId="167" fontId="6" fillId="0" borderId="16" xfId="0" applyNumberFormat="1" applyFont="1" applyFill="1" applyBorder="1" applyAlignment="1"/>
    <xf numFmtId="164" fontId="6" fillId="0" borderId="25" xfId="0" applyFont="1" applyFill="1" applyBorder="1" applyAlignment="1"/>
    <xf numFmtId="167" fontId="6" fillId="0" borderId="33" xfId="0" applyNumberFormat="1" applyFont="1" applyFill="1" applyBorder="1" applyAlignment="1"/>
    <xf numFmtId="167" fontId="6" fillId="0" borderId="14" xfId="0" applyNumberFormat="1" applyFont="1" applyFill="1" applyBorder="1" applyAlignment="1"/>
    <xf numFmtId="164" fontId="6" fillId="0" borderId="24" xfId="0" applyFont="1" applyFill="1" applyBorder="1" applyAlignment="1"/>
    <xf numFmtId="167" fontId="32" fillId="0" borderId="33" xfId="0" applyNumberFormat="1" applyFont="1" applyFill="1" applyBorder="1" applyAlignment="1"/>
    <xf numFmtId="167" fontId="32" fillId="0" borderId="14" xfId="0" applyNumberFormat="1" applyFont="1" applyFill="1" applyBorder="1" applyAlignment="1"/>
    <xf numFmtId="171" fontId="6" fillId="0" borderId="37" xfId="0" applyNumberFormat="1" applyFont="1" applyFill="1" applyBorder="1" applyAlignment="1">
      <alignment horizontal="left"/>
    </xf>
    <xf numFmtId="171" fontId="6" fillId="0" borderId="48" xfId="0" applyNumberFormat="1" applyFont="1" applyFill="1" applyBorder="1" applyAlignment="1">
      <alignment horizontal="left"/>
    </xf>
    <xf numFmtId="0" fontId="8" fillId="0" borderId="47" xfId="0" applyNumberFormat="1" applyFont="1" applyFill="1" applyBorder="1" applyAlignment="1"/>
    <xf numFmtId="0" fontId="8" fillId="0" borderId="25" xfId="0" applyNumberFormat="1" applyFont="1" applyFill="1" applyBorder="1" applyAlignment="1"/>
    <xf numFmtId="167" fontId="6" fillId="0" borderId="11" xfId="0" applyNumberFormat="1" applyFont="1" applyFill="1" applyBorder="1" applyAlignment="1"/>
    <xf numFmtId="0" fontId="8" fillId="0" borderId="24" xfId="0" applyNumberFormat="1" applyFont="1" applyFill="1" applyBorder="1" applyAlignment="1"/>
    <xf numFmtId="43" fontId="6" fillId="0" borderId="33" xfId="0" applyNumberFormat="1" applyFont="1" applyFill="1" applyBorder="1" applyAlignment="1"/>
    <xf numFmtId="0" fontId="17" fillId="0" borderId="47" xfId="0" applyNumberFormat="1" applyFont="1" applyFill="1" applyBorder="1" applyAlignment="1"/>
    <xf numFmtId="43" fontId="6" fillId="0" borderId="2" xfId="0" applyNumberFormat="1" applyFont="1" applyFill="1" applyBorder="1" applyAlignment="1"/>
    <xf numFmtId="0" fontId="17" fillId="0" borderId="25" xfId="0" applyNumberFormat="1" applyFont="1" applyFill="1" applyBorder="1" applyAlignment="1"/>
    <xf numFmtId="0" fontId="61" fillId="0" borderId="24" xfId="0" applyNumberFormat="1" applyFont="1" applyFill="1" applyBorder="1" applyAlignment="1"/>
    <xf numFmtId="167" fontId="8" fillId="0" borderId="33" xfId="0" applyNumberFormat="1" applyFont="1" applyFill="1" applyBorder="1" applyAlignment="1"/>
    <xf numFmtId="167" fontId="8" fillId="0" borderId="14" xfId="0" applyNumberFormat="1" applyFont="1" applyFill="1" applyBorder="1" applyAlignment="1"/>
    <xf numFmtId="0" fontId="46" fillId="0" borderId="0" xfId="0" applyNumberFormat="1" applyFont="1" applyFill="1" applyAlignment="1"/>
    <xf numFmtId="0" fontId="47" fillId="0" borderId="0" xfId="0" applyNumberFormat="1" applyFont="1" applyFill="1" applyAlignment="1"/>
    <xf numFmtId="0" fontId="47" fillId="0" borderId="0" xfId="0" applyNumberFormat="1" applyFont="1" applyFill="1" applyAlignment="1">
      <alignment horizontal="center"/>
    </xf>
    <xf numFmtId="0" fontId="47" fillId="0" borderId="25" xfId="0" applyNumberFormat="1" applyFont="1" applyFill="1" applyBorder="1" applyAlignment="1"/>
    <xf numFmtId="0" fontId="30" fillId="0" borderId="0" xfId="0" applyNumberFormat="1" applyFont="1" applyFill="1" applyAlignment="1"/>
    <xf numFmtId="0" fontId="12" fillId="0" borderId="25" xfId="0" applyNumberFormat="1" applyFont="1" applyFill="1" applyBorder="1" applyAlignment="1">
      <alignment horizontal="center"/>
    </xf>
    <xf numFmtId="0" fontId="48" fillId="0" borderId="0" xfId="0" applyNumberFormat="1" applyFont="1" applyFill="1" applyAlignment="1"/>
    <xf numFmtId="17" fontId="48" fillId="0" borderId="25" xfId="0" applyNumberFormat="1" applyFont="1" applyFill="1" applyBorder="1" applyAlignment="1">
      <alignment horizontal="center"/>
    </xf>
    <xf numFmtId="0" fontId="30" fillId="0" borderId="0" xfId="0" applyNumberFormat="1" applyFont="1" applyFill="1" applyAlignment="1">
      <alignment horizontal="right"/>
    </xf>
    <xf numFmtId="167" fontId="30" fillId="0" borderId="0" xfId="0" applyNumberFormat="1" applyFont="1" applyFill="1" applyBorder="1" applyAlignment="1"/>
    <xf numFmtId="167" fontId="30" fillId="0" borderId="25" xfId="0" applyNumberFormat="1" applyFont="1" applyFill="1" applyBorder="1" applyAlignment="1"/>
    <xf numFmtId="7" fontId="30" fillId="0" borderId="30" xfId="0" applyNumberFormat="1" applyFont="1" applyFill="1" applyBorder="1" applyAlignment="1"/>
    <xf numFmtId="7" fontId="30" fillId="0" borderId="4" xfId="0" applyNumberFormat="1" applyFont="1" applyFill="1" applyBorder="1" applyAlignment="1"/>
    <xf numFmtId="7" fontId="30" fillId="0" borderId="0" xfId="0" applyNumberFormat="1" applyFont="1" applyFill="1" applyBorder="1" applyAlignment="1"/>
    <xf numFmtId="5" fontId="30" fillId="0" borderId="49" xfId="0" applyNumberFormat="1" applyFont="1" applyFill="1" applyBorder="1" applyAlignment="1"/>
    <xf numFmtId="5" fontId="48" fillId="0" borderId="32" xfId="0" applyNumberFormat="1" applyFont="1" applyFill="1" applyBorder="1" applyAlignment="1"/>
    <xf numFmtId="0" fontId="30" fillId="0" borderId="25" xfId="0" applyNumberFormat="1" applyFont="1" applyFill="1" applyBorder="1" applyAlignment="1"/>
    <xf numFmtId="7" fontId="66" fillId="0" borderId="30" xfId="0" applyNumberFormat="1" applyFont="1" applyFill="1" applyBorder="1" applyAlignment="1"/>
    <xf numFmtId="7" fontId="66" fillId="0" borderId="31" xfId="0" applyNumberFormat="1" applyFont="1" applyFill="1" applyBorder="1" applyAlignment="1"/>
    <xf numFmtId="7" fontId="30" fillId="0" borderId="0" xfId="0" applyNumberFormat="1" applyFont="1" applyFill="1" applyAlignment="1"/>
    <xf numFmtId="43" fontId="47" fillId="0" borderId="0" xfId="0" applyNumberFormat="1" applyFont="1" applyFill="1" applyAlignment="1"/>
    <xf numFmtId="167" fontId="47" fillId="0" borderId="0" xfId="0" applyNumberFormat="1" applyFont="1" applyFill="1" applyAlignment="1"/>
    <xf numFmtId="14" fontId="47" fillId="0" borderId="0" xfId="0" applyNumberFormat="1" applyFont="1" applyFill="1" applyAlignment="1"/>
    <xf numFmtId="0" fontId="8" fillId="0" borderId="0" xfId="0" applyNumberFormat="1" applyFont="1" applyFill="1" applyAlignment="1" applyProtection="1">
      <alignment horizontal="left"/>
      <protection locked="0"/>
    </xf>
    <xf numFmtId="0" fontId="8" fillId="0" borderId="0" xfId="0" applyNumberFormat="1" applyFont="1" applyFill="1" applyAlignment="1" applyProtection="1">
      <alignment horizontal="centerContinuous"/>
      <protection locked="0"/>
    </xf>
    <xf numFmtId="0" fontId="6" fillId="0" borderId="0" xfId="0" applyNumberFormat="1" applyFont="1" applyFill="1" applyAlignment="1" applyProtection="1">
      <alignment horizontal="centerContinuous"/>
      <protection locked="0"/>
    </xf>
    <xf numFmtId="0" fontId="8" fillId="0" borderId="0" xfId="0" applyNumberFormat="1" applyFont="1" applyFill="1" applyAlignment="1" applyProtection="1">
      <protection locked="0"/>
    </xf>
    <xf numFmtId="0" fontId="6" fillId="0" borderId="33" xfId="0" applyNumberFormat="1" applyFont="1" applyFill="1" applyBorder="1" applyAlignment="1"/>
    <xf numFmtId="0" fontId="19" fillId="0" borderId="0" xfId="0" applyNumberFormat="1" applyFont="1" applyFill="1" applyAlignment="1"/>
    <xf numFmtId="0" fontId="14" fillId="0" borderId="0" xfId="0" applyNumberFormat="1" applyFont="1" applyFill="1" applyAlignment="1">
      <alignment horizontal="center"/>
    </xf>
    <xf numFmtId="0" fontId="19" fillId="0" borderId="0" xfId="0" quotePrefix="1" applyNumberFormat="1" applyFont="1" applyFill="1" applyAlignment="1">
      <alignment horizontal="center"/>
    </xf>
    <xf numFmtId="0" fontId="18" fillId="0" borderId="0" xfId="0" applyNumberFormat="1" applyFont="1" applyFill="1" applyAlignment="1"/>
    <xf numFmtId="173" fontId="66" fillId="0" borderId="0" xfId="0" applyNumberFormat="1" applyFont="1" applyFill="1" applyAlignment="1">
      <alignment horizontal="right"/>
    </xf>
    <xf numFmtId="0" fontId="38" fillId="0" borderId="0" xfId="0" applyNumberFormat="1" applyFont="1" applyFill="1" applyAlignment="1">
      <alignment horizontal="right"/>
    </xf>
    <xf numFmtId="10" fontId="6" fillId="0" borderId="22" xfId="0" applyNumberFormat="1" applyFont="1" applyFill="1" applyBorder="1" applyAlignment="1">
      <alignment horizontal="center"/>
    </xf>
    <xf numFmtId="173" fontId="74" fillId="0" borderId="0" xfId="0" applyNumberFormat="1" applyFont="1" applyFill="1" applyAlignment="1">
      <alignment horizontal="right"/>
    </xf>
    <xf numFmtId="167" fontId="74" fillId="0" borderId="0" xfId="0" applyNumberFormat="1" applyFont="1" applyFill="1" applyAlignment="1">
      <alignment horizontal="right"/>
    </xf>
    <xf numFmtId="10" fontId="6" fillId="0" borderId="0" xfId="0" applyNumberFormat="1" applyFont="1" applyFill="1" applyAlignment="1"/>
    <xf numFmtId="176" fontId="6" fillId="0" borderId="0" xfId="0" applyNumberFormat="1" applyFont="1" applyFill="1" applyAlignment="1"/>
    <xf numFmtId="177" fontId="6" fillId="0" borderId="0" xfId="0" applyNumberFormat="1" applyFont="1" applyFill="1" applyAlignment="1"/>
    <xf numFmtId="167" fontId="6" fillId="0" borderId="0" xfId="0" applyNumberFormat="1" applyFont="1" applyFill="1" applyAlignment="1">
      <alignment horizontal="right"/>
    </xf>
    <xf numFmtId="164" fontId="76" fillId="0" borderId="0" xfId="0" applyFont="1" applyFill="1" applyAlignment="1">
      <alignment horizontal="left"/>
    </xf>
    <xf numFmtId="172" fontId="6" fillId="0" borderId="0" xfId="0" applyNumberFormat="1" applyFont="1" applyFill="1" applyAlignment="1"/>
    <xf numFmtId="167" fontId="0" fillId="0" borderId="0" xfId="0" applyNumberFormat="1" applyFont="1" applyFill="1" applyAlignment="1">
      <alignment horizontal="left" wrapText="1"/>
    </xf>
    <xf numFmtId="0" fontId="16" fillId="0" borderId="0" xfId="0" applyNumberFormat="1" applyFont="1" applyFill="1" applyAlignment="1"/>
    <xf numFmtId="0" fontId="8" fillId="0" borderId="0" xfId="0" applyNumberFormat="1" applyFont="1" applyFill="1" applyAlignment="1">
      <alignment horizontal="center"/>
    </xf>
    <xf numFmtId="0" fontId="26" fillId="0" borderId="25" xfId="0" applyNumberFormat="1" applyFont="1" applyFill="1" applyBorder="1" applyAlignment="1">
      <alignment horizontal="center"/>
    </xf>
    <xf numFmtId="0" fontId="12" fillId="0" borderId="0" xfId="0" applyNumberFormat="1" applyFont="1" applyFill="1" applyAlignment="1"/>
    <xf numFmtId="0" fontId="25" fillId="0" borderId="0" xfId="0" applyNumberFormat="1" applyFont="1" applyFill="1" applyAlignment="1">
      <alignment horizontal="right"/>
    </xf>
    <xf numFmtId="0" fontId="12" fillId="0" borderId="0" xfId="0" applyNumberFormat="1" applyFont="1" applyFill="1" applyBorder="1" applyAlignment="1"/>
    <xf numFmtId="1" fontId="44" fillId="0" borderId="0" xfId="0" applyNumberFormat="1" applyFont="1" applyFill="1" applyBorder="1" applyAlignment="1"/>
    <xf numFmtId="1" fontId="12" fillId="0" borderId="0" xfId="0" applyNumberFormat="1" applyFont="1" applyFill="1" applyBorder="1" applyAlignment="1"/>
    <xf numFmtId="1" fontId="37" fillId="0" borderId="0" xfId="0" applyNumberFormat="1" applyFont="1" applyFill="1" applyAlignment="1"/>
    <xf numFmtId="1" fontId="8" fillId="0" borderId="0" xfId="0" applyNumberFormat="1" applyFont="1" applyFill="1" applyAlignment="1"/>
    <xf numFmtId="167" fontId="66" fillId="0" borderId="0" xfId="0" applyNumberFormat="1" applyFont="1" applyFill="1" applyAlignment="1">
      <alignment horizontal="center"/>
    </xf>
    <xf numFmtId="37" fontId="6" fillId="0" borderId="2" xfId="0" applyNumberFormat="1" applyFont="1" applyFill="1" applyBorder="1" applyAlignment="1"/>
    <xf numFmtId="7" fontId="6" fillId="0" borderId="0" xfId="0" applyNumberFormat="1" applyFont="1" applyFill="1" applyAlignment="1"/>
    <xf numFmtId="7" fontId="8" fillId="0" borderId="25" xfId="0" applyNumberFormat="1" applyFont="1" applyFill="1" applyBorder="1" applyAlignment="1"/>
    <xf numFmtId="7" fontId="11" fillId="0" borderId="0" xfId="0" applyNumberFormat="1" applyFont="1" applyFill="1" applyBorder="1" applyAlignment="1"/>
    <xf numFmtId="0" fontId="11" fillId="0" borderId="0" xfId="0" applyNumberFormat="1" applyFont="1" applyFill="1" applyBorder="1" applyAlignment="1"/>
    <xf numFmtId="9" fontId="6" fillId="0" borderId="0" xfId="0" applyNumberFormat="1" applyFont="1" applyFill="1" applyAlignment="1"/>
    <xf numFmtId="167" fontId="6" fillId="0" borderId="25" xfId="0" applyNumberFormat="1" applyFont="1" applyFill="1" applyBorder="1" applyAlignment="1"/>
    <xf numFmtId="0" fontId="50" fillId="0" borderId="0" xfId="0" applyNumberFormat="1" applyFont="1" applyFill="1" applyBorder="1" applyAlignment="1"/>
    <xf numFmtId="5" fontId="50" fillId="0" borderId="0" xfId="0" applyNumberFormat="1" applyFont="1" applyFill="1" applyBorder="1" applyAlignment="1">
      <alignment horizontal="right"/>
    </xf>
    <xf numFmtId="5" fontId="50" fillId="0" borderId="0" xfId="0" applyNumberFormat="1" applyFont="1" applyFill="1" applyBorder="1" applyAlignment="1">
      <alignment horizontal="center"/>
    </xf>
    <xf numFmtId="5" fontId="50" fillId="0" borderId="0" xfId="0" applyNumberFormat="1" applyFont="1" applyFill="1" applyBorder="1" applyAlignment="1"/>
    <xf numFmtId="0" fontId="14" fillId="0" borderId="0" xfId="0" applyNumberFormat="1" applyFont="1" applyFill="1" applyAlignment="1"/>
    <xf numFmtId="0" fontId="3" fillId="0" borderId="0" xfId="0" applyNumberFormat="1" applyFont="1" applyFill="1" applyAlignment="1"/>
    <xf numFmtId="167" fontId="6" fillId="0" borderId="0" xfId="0" applyNumberFormat="1" applyFont="1" applyFill="1" applyAlignment="1">
      <alignment horizontal="center"/>
    </xf>
    <xf numFmtId="0" fontId="30" fillId="0" borderId="33" xfId="0" applyNumberFormat="1" applyFont="1" applyFill="1" applyBorder="1" applyAlignment="1">
      <alignment horizontal="right"/>
    </xf>
    <xf numFmtId="43" fontId="30" fillId="0" borderId="0" xfId="0" applyNumberFormat="1" applyFont="1" applyFill="1" applyAlignment="1"/>
    <xf numFmtId="0" fontId="77" fillId="0" borderId="0" xfId="0" applyNumberFormat="1" applyFont="1" applyFill="1" applyAlignment="1"/>
    <xf numFmtId="0" fontId="77" fillId="0" borderId="0" xfId="0" applyNumberFormat="1" applyFont="1" applyFill="1" applyAlignment="1">
      <alignment horizontal="right"/>
    </xf>
    <xf numFmtId="10" fontId="77" fillId="0" borderId="23" xfId="0" applyNumberFormat="1" applyFont="1" applyFill="1" applyBorder="1" applyAlignment="1">
      <alignment horizontal="center"/>
    </xf>
    <xf numFmtId="10" fontId="77" fillId="0" borderId="23" xfId="0" applyNumberFormat="1" applyFont="1" applyFill="1" applyBorder="1" applyAlignment="1"/>
    <xf numFmtId="10" fontId="30" fillId="0" borderId="0" xfId="0" applyNumberFormat="1" applyFont="1" applyFill="1" applyAlignment="1"/>
    <xf numFmtId="0" fontId="77" fillId="0" borderId="33" xfId="0" applyNumberFormat="1" applyFont="1" applyFill="1" applyBorder="1" applyAlignment="1">
      <alignment horizontal="right"/>
    </xf>
    <xf numFmtId="10" fontId="30" fillId="0" borderId="0" xfId="0" applyNumberFormat="1" applyFont="1" applyFill="1" applyAlignment="1">
      <alignment horizontal="center"/>
    </xf>
    <xf numFmtId="0" fontId="48" fillId="0" borderId="23" xfId="0" applyNumberFormat="1" applyFont="1" applyFill="1" applyBorder="1" applyAlignment="1">
      <alignment horizontal="center"/>
    </xf>
    <xf numFmtId="0" fontId="6" fillId="0" borderId="25" xfId="0" applyNumberFormat="1" applyFont="1" applyFill="1" applyBorder="1" applyAlignment="1">
      <alignment horizontal="center"/>
    </xf>
    <xf numFmtId="0" fontId="6" fillId="0" borderId="0" xfId="0" applyNumberFormat="1" applyFont="1" applyFill="1" applyBorder="1" applyAlignment="1">
      <alignment horizontal="center" wrapText="1"/>
    </xf>
    <xf numFmtId="0" fontId="6" fillId="0" borderId="0" xfId="0" applyNumberFormat="1" applyFont="1" applyFill="1" applyBorder="1" applyAlignment="1">
      <alignment horizontal="center"/>
    </xf>
    <xf numFmtId="167" fontId="6" fillId="0" borderId="11" xfId="0" applyNumberFormat="1" applyFont="1" applyFill="1" applyBorder="1" applyAlignment="1">
      <alignment horizontal="center"/>
    </xf>
    <xf numFmtId="0" fontId="30" fillId="0" borderId="10" xfId="0" applyNumberFormat="1" applyFont="1" applyFill="1" applyBorder="1" applyAlignment="1">
      <alignment horizontal="center" wrapText="1"/>
    </xf>
    <xf numFmtId="167" fontId="30" fillId="0" borderId="11" xfId="0" applyNumberFormat="1" applyFont="1" applyFill="1" applyBorder="1" applyAlignment="1"/>
    <xf numFmtId="167" fontId="30" fillId="0" borderId="10" xfId="0" applyNumberFormat="1" applyFont="1" applyFill="1" applyBorder="1" applyAlignment="1"/>
    <xf numFmtId="37" fontId="30" fillId="0" borderId="10" xfId="0" applyNumberFormat="1" applyFont="1" applyFill="1" applyBorder="1" applyAlignment="1"/>
    <xf numFmtId="167" fontId="30" fillId="0" borderId="24" xfId="0" applyNumberFormat="1" applyFont="1" applyFill="1" applyBorder="1" applyAlignment="1"/>
    <xf numFmtId="167" fontId="30" fillId="0" borderId="33" xfId="0" applyNumberFormat="1" applyFont="1" applyFill="1" applyBorder="1" applyAlignment="1"/>
    <xf numFmtId="167" fontId="30" fillId="0" borderId="14" xfId="0" applyNumberFormat="1" applyFont="1" applyFill="1" applyBorder="1" applyAlignment="1"/>
    <xf numFmtId="167" fontId="30" fillId="0" borderId="13" xfId="0" applyNumberFormat="1" applyFont="1" applyFill="1" applyBorder="1" applyAlignment="1"/>
    <xf numFmtId="37" fontId="30" fillId="0" borderId="13" xfId="0" applyNumberFormat="1" applyFont="1" applyFill="1" applyBorder="1" applyAlignment="1"/>
    <xf numFmtId="0" fontId="48" fillId="0" borderId="0" xfId="0" applyNumberFormat="1" applyFont="1" applyFill="1" applyAlignment="1">
      <alignment horizontal="right"/>
    </xf>
    <xf numFmtId="167" fontId="6" fillId="0" borderId="24" xfId="0" applyNumberFormat="1" applyFont="1" applyFill="1" applyBorder="1" applyAlignment="1">
      <alignment horizontal="center"/>
    </xf>
    <xf numFmtId="167" fontId="6" fillId="0" borderId="14" xfId="0" applyNumberFormat="1" applyFont="1" applyFill="1" applyBorder="1" applyAlignment="1">
      <alignment horizontal="center"/>
    </xf>
    <xf numFmtId="167" fontId="6" fillId="0" borderId="13" xfId="0" applyNumberFormat="1" applyFont="1" applyFill="1" applyBorder="1" applyAlignment="1">
      <alignment horizontal="center"/>
    </xf>
    <xf numFmtId="0" fontId="17" fillId="0" borderId="0" xfId="0" applyNumberFormat="1" applyFont="1" applyFill="1" applyAlignment="1"/>
    <xf numFmtId="17" fontId="68" fillId="0" borderId="0" xfId="0" applyNumberFormat="1" applyFont="1" applyFill="1" applyAlignment="1">
      <alignment horizontal="center"/>
    </xf>
    <xf numFmtId="37" fontId="30" fillId="0" borderId="0" xfId="0" applyNumberFormat="1" applyFont="1" applyFill="1" applyAlignment="1"/>
    <xf numFmtId="0" fontId="12" fillId="0" borderId="0" xfId="0" applyNumberFormat="1" applyFont="1" applyFill="1" applyAlignment="1">
      <alignment horizontal="left"/>
    </xf>
    <xf numFmtId="44" fontId="6" fillId="0" borderId="0" xfId="0" applyNumberFormat="1" applyFont="1" applyFill="1" applyAlignment="1"/>
    <xf numFmtId="7" fontId="6" fillId="0" borderId="25" xfId="0" applyNumberFormat="1" applyFont="1" applyFill="1" applyBorder="1" applyAlignment="1"/>
    <xf numFmtId="0" fontId="50" fillId="0" borderId="0" xfId="0" applyNumberFormat="1" applyFont="1" applyFill="1" applyBorder="1" applyAlignment="1">
      <alignment vertical="center"/>
    </xf>
    <xf numFmtId="5" fontId="50" fillId="0" borderId="0" xfId="0" applyNumberFormat="1" applyFont="1" applyFill="1" applyBorder="1" applyAlignment="1">
      <alignment horizontal="right" vertical="center"/>
    </xf>
    <xf numFmtId="5" fontId="50" fillId="0" borderId="0" xfId="0" applyNumberFormat="1" applyFont="1" applyFill="1" applyBorder="1" applyAlignment="1">
      <alignment horizontal="center" vertical="center"/>
    </xf>
    <xf numFmtId="5" fontId="50" fillId="0" borderId="0" xfId="0" applyNumberFormat="1" applyFont="1" applyFill="1" applyBorder="1" applyAlignment="1">
      <alignment vertical="center"/>
    </xf>
    <xf numFmtId="5" fontId="6" fillId="0" borderId="25" xfId="0" applyNumberFormat="1" applyFont="1" applyFill="1" applyBorder="1" applyAlignment="1"/>
    <xf numFmtId="44" fontId="6" fillId="0" borderId="0" xfId="0" applyNumberFormat="1" applyFont="1" applyFill="1" applyBorder="1" applyAlignment="1"/>
    <xf numFmtId="0" fontId="6" fillId="0" borderId="0" xfId="0" applyNumberFormat="1" applyFont="1" applyFill="1" applyAlignment="1">
      <alignment vertical="center"/>
    </xf>
    <xf numFmtId="5" fontId="6" fillId="0" borderId="0" xfId="0" applyNumberFormat="1" applyFont="1" applyFill="1" applyAlignment="1"/>
    <xf numFmtId="5" fontId="8" fillId="0" borderId="0" xfId="0" applyNumberFormat="1" applyFont="1" applyFill="1" applyBorder="1" applyAlignment="1">
      <alignment horizontal="center" vertical="center"/>
    </xf>
    <xf numFmtId="5" fontId="8" fillId="0" borderId="0" xfId="0" applyNumberFormat="1" applyFont="1" applyFill="1" applyBorder="1" applyAlignment="1">
      <alignment vertical="center"/>
    </xf>
    <xf numFmtId="0" fontId="6" fillId="0" borderId="0" xfId="0" applyNumberFormat="1" applyFont="1" applyFill="1" applyAlignment="1">
      <alignment horizontal="right" vertical="center"/>
    </xf>
    <xf numFmtId="7" fontId="6" fillId="0" borderId="0" xfId="0" applyNumberFormat="1" applyFont="1" applyFill="1" applyAlignment="1">
      <alignment horizontal="right" vertical="center"/>
    </xf>
    <xf numFmtId="7" fontId="6" fillId="0" borderId="25" xfId="0" applyNumberFormat="1" applyFont="1" applyFill="1" applyBorder="1" applyAlignment="1">
      <alignment horizontal="right" vertical="center"/>
    </xf>
    <xf numFmtId="5" fontId="6" fillId="0" borderId="0" xfId="0" applyNumberFormat="1" applyFont="1" applyFill="1" applyAlignment="1">
      <alignment horizontal="right" vertical="center"/>
    </xf>
    <xf numFmtId="5" fontId="50" fillId="0" borderId="25" xfId="0" applyNumberFormat="1" applyFont="1" applyFill="1" applyBorder="1" applyAlignment="1"/>
    <xf numFmtId="5" fontId="30" fillId="0" borderId="0" xfId="0" applyNumberFormat="1" applyFont="1" applyFill="1" applyAlignment="1">
      <alignment horizontal="right" vertical="center" wrapText="1"/>
    </xf>
    <xf numFmtId="5" fontId="6" fillId="0" borderId="0" xfId="0" applyNumberFormat="1" applyFont="1" applyFill="1" applyAlignment="1">
      <alignment horizontal="right" vertical="center" wrapText="1"/>
    </xf>
    <xf numFmtId="5" fontId="6" fillId="0" borderId="25" xfId="0" applyNumberFormat="1" applyFont="1" applyFill="1" applyBorder="1" applyAlignment="1">
      <alignment horizontal="right" vertical="center" wrapText="1"/>
    </xf>
    <xf numFmtId="0" fontId="36" fillId="0" borderId="0" xfId="0" applyNumberFormat="1" applyFont="1" applyFill="1" applyAlignment="1"/>
    <xf numFmtId="5" fontId="17" fillId="0" borderId="0" xfId="0" applyNumberFormat="1" applyFont="1" applyFill="1" applyAlignment="1"/>
    <xf numFmtId="5" fontId="17" fillId="0" borderId="25" xfId="0" applyNumberFormat="1" applyFont="1" applyFill="1" applyBorder="1" applyAlignment="1"/>
    <xf numFmtId="7" fontId="17" fillId="0" borderId="0" xfId="0" applyNumberFormat="1" applyFont="1" applyFill="1" applyAlignment="1"/>
    <xf numFmtId="7" fontId="17" fillId="0" borderId="25" xfId="0" applyNumberFormat="1" applyFont="1" applyFill="1" applyBorder="1" applyAlignment="1"/>
    <xf numFmtId="0" fontId="3" fillId="0" borderId="0" xfId="0" applyNumberFormat="1" applyFont="1" applyFill="1" applyBorder="1" applyAlignment="1">
      <alignment horizontal="left"/>
    </xf>
    <xf numFmtId="164" fontId="4" fillId="0" borderId="0" xfId="0" applyFont="1" applyFill="1" applyBorder="1" applyAlignment="1">
      <alignment horizontal="left"/>
    </xf>
    <xf numFmtId="0" fontId="33" fillId="0" borderId="0" xfId="0" applyNumberFormat="1" applyFont="1" applyFill="1" applyBorder="1" applyAlignment="1">
      <alignment horizontal="right"/>
    </xf>
    <xf numFmtId="0" fontId="5" fillId="0" borderId="0" xfId="0" applyNumberFormat="1" applyFont="1" applyFill="1" applyBorder="1" applyAlignment="1">
      <alignment horizontal="left"/>
    </xf>
    <xf numFmtId="167" fontId="7" fillId="0" borderId="0" xfId="0" applyNumberFormat="1" applyFont="1" applyFill="1" applyBorder="1" applyAlignment="1"/>
    <xf numFmtId="0" fontId="0" fillId="0" borderId="0" xfId="0" applyNumberFormat="1" applyFill="1" applyBorder="1" applyAlignment="1">
      <alignment horizontal="right"/>
    </xf>
    <xf numFmtId="0" fontId="0" fillId="0" borderId="0" xfId="0" applyNumberFormat="1" applyFill="1" applyBorder="1" applyAlignment="1">
      <alignment horizontal="left"/>
    </xf>
    <xf numFmtId="0" fontId="12" fillId="0" borderId="0" xfId="0" applyNumberFormat="1" applyFont="1" applyFill="1" applyBorder="1" applyAlignment="1">
      <alignment horizontal="center"/>
    </xf>
    <xf numFmtId="5" fontId="6" fillId="0" borderId="0" xfId="0" applyNumberFormat="1" applyFont="1" applyFill="1" applyBorder="1" applyAlignment="1">
      <alignment horizontal="right"/>
    </xf>
    <xf numFmtId="17" fontId="60" fillId="0" borderId="0" xfId="0" applyNumberFormat="1" applyFont="1" applyFill="1" applyBorder="1" applyAlignment="1">
      <alignment horizontal="left" vertical="center"/>
    </xf>
    <xf numFmtId="5" fontId="59" fillId="0" borderId="0" xfId="0" applyNumberFormat="1" applyFont="1" applyFill="1" applyBorder="1" applyAlignment="1">
      <alignment horizontal="right"/>
    </xf>
    <xf numFmtId="5" fontId="0" fillId="0" borderId="0" xfId="0" applyNumberFormat="1" applyFill="1" applyBorder="1" applyAlignment="1">
      <alignment horizontal="right"/>
    </xf>
    <xf numFmtId="5" fontId="66" fillId="0" borderId="0" xfId="0" applyNumberFormat="1" applyFont="1" applyFill="1" applyBorder="1" applyAlignment="1">
      <alignment horizontal="right"/>
    </xf>
    <xf numFmtId="5" fontId="0" fillId="0" borderId="0" xfId="0" applyNumberFormat="1" applyFill="1" applyBorder="1" applyAlignment="1"/>
    <xf numFmtId="5" fontId="27" fillId="0" borderId="0" xfId="0" applyNumberFormat="1" applyFont="1" applyFill="1" applyBorder="1" applyAlignment="1">
      <alignment horizontal="right"/>
    </xf>
    <xf numFmtId="0" fontId="0" fillId="0" borderId="0" xfId="0" applyNumberFormat="1" applyFill="1" applyBorder="1" applyAlignment="1">
      <alignment horizontal="right" indent="1"/>
    </xf>
    <xf numFmtId="7" fontId="0" fillId="0" borderId="0" xfId="0" applyNumberFormat="1" applyFill="1" applyBorder="1" applyAlignment="1">
      <alignment horizontal="right"/>
    </xf>
    <xf numFmtId="5" fontId="33" fillId="0" borderId="0" xfId="0" applyNumberFormat="1" applyFont="1" applyFill="1" applyBorder="1" applyAlignment="1">
      <alignment horizontal="center" vertical="center"/>
    </xf>
    <xf numFmtId="5" fontId="50" fillId="0" borderId="0" xfId="0" applyNumberFormat="1" applyFont="1" applyFill="1" applyBorder="1" applyAlignment="1">
      <alignment horizontal="left" vertical="center"/>
    </xf>
    <xf numFmtId="5" fontId="33" fillId="0" borderId="0" xfId="0" applyNumberFormat="1" applyFont="1" applyFill="1" applyBorder="1" applyAlignment="1">
      <alignment vertical="center"/>
    </xf>
    <xf numFmtId="5" fontId="50" fillId="0" borderId="0" xfId="0" applyNumberFormat="1" applyFont="1" applyFill="1" applyBorder="1" applyAlignment="1">
      <alignment horizontal="left" vertical="center" wrapText="1"/>
    </xf>
    <xf numFmtId="0" fontId="13" fillId="0" borderId="0" xfId="0" applyNumberFormat="1" applyFont="1" applyFill="1" applyBorder="1" applyAlignment="1"/>
    <xf numFmtId="0" fontId="50" fillId="0" borderId="0" xfId="0" applyNumberFormat="1" applyFont="1" applyFill="1" applyBorder="1" applyAlignment="1">
      <alignment horizontal="right" vertical="center"/>
    </xf>
    <xf numFmtId="0" fontId="50"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top"/>
    </xf>
    <xf numFmtId="0" fontId="6" fillId="0" borderId="0" xfId="0" applyNumberFormat="1" applyFont="1" applyFill="1" applyBorder="1" applyAlignment="1" applyProtection="1">
      <alignment horizontal="left"/>
      <protection locked="0"/>
    </xf>
    <xf numFmtId="0" fontId="6" fillId="0" borderId="51" xfId="0" applyNumberFormat="1" applyFont="1" applyFill="1" applyBorder="1" applyAlignment="1">
      <alignment horizontal="center"/>
    </xf>
    <xf numFmtId="0" fontId="6" fillId="0" borderId="7" xfId="0" applyNumberFormat="1" applyFont="1" applyFill="1" applyBorder="1" applyAlignment="1">
      <alignment horizontal="center"/>
    </xf>
    <xf numFmtId="0" fontId="11" fillId="0" borderId="9" xfId="0" applyNumberFormat="1" applyFont="1" applyFill="1" applyBorder="1" applyAlignment="1">
      <alignment horizontal="right"/>
    </xf>
    <xf numFmtId="5" fontId="6" fillId="0" borderId="0" xfId="0" applyNumberFormat="1" applyFont="1" applyFill="1" applyBorder="1" applyAlignment="1">
      <alignment horizontal="center"/>
    </xf>
    <xf numFmtId="5" fontId="6" fillId="0" borderId="53" xfId="0" applyNumberFormat="1" applyFont="1" applyFill="1" applyBorder="1" applyAlignment="1">
      <alignment horizontal="center"/>
    </xf>
    <xf numFmtId="0" fontId="6" fillId="0" borderId="9" xfId="0" applyNumberFormat="1" applyFont="1" applyFill="1" applyBorder="1" applyAlignment="1">
      <alignment horizontal="center"/>
    </xf>
    <xf numFmtId="165" fontId="6" fillId="0" borderId="53" xfId="0" applyNumberFormat="1" applyFont="1" applyFill="1" applyBorder="1" applyAlignment="1"/>
    <xf numFmtId="0" fontId="6" fillId="0" borderId="18" xfId="0" applyNumberFormat="1" applyFont="1" applyFill="1" applyBorder="1" applyAlignment="1">
      <alignment horizontal="center"/>
    </xf>
    <xf numFmtId="0" fontId="6" fillId="0" borderId="29" xfId="0" applyNumberFormat="1" applyFont="1" applyFill="1" applyBorder="1" applyAlignment="1">
      <alignment horizontal="center"/>
    </xf>
    <xf numFmtId="0" fontId="6" fillId="0" borderId="29" xfId="0" applyNumberFormat="1" applyFont="1" applyFill="1" applyBorder="1" applyAlignment="1"/>
    <xf numFmtId="174" fontId="11" fillId="0" borderId="29" xfId="0" applyNumberFormat="1" applyFont="1" applyFill="1" applyBorder="1" applyAlignment="1"/>
    <xf numFmtId="174" fontId="11" fillId="0" borderId="54" xfId="0" applyNumberFormat="1" applyFont="1" applyFill="1" applyBorder="1" applyAlignment="1"/>
    <xf numFmtId="174" fontId="11" fillId="0" borderId="0" xfId="0" applyNumberFormat="1" applyFont="1" applyFill="1" applyBorder="1" applyAlignment="1"/>
    <xf numFmtId="0" fontId="12" fillId="0" borderId="0" xfId="0" applyNumberFormat="1" applyFont="1" applyFill="1" applyBorder="1" applyAlignment="1">
      <alignment horizontal="left"/>
    </xf>
    <xf numFmtId="0" fontId="40" fillId="0" borderId="0" xfId="0" applyNumberFormat="1" applyFont="1" applyFill="1" applyBorder="1" applyAlignment="1">
      <alignment horizontal="right" vertical="top"/>
    </xf>
    <xf numFmtId="49" fontId="41" fillId="0" borderId="0" xfId="0" applyNumberFormat="1" applyFont="1" applyFill="1" applyBorder="1" applyAlignment="1">
      <alignment horizontal="right" vertical="top"/>
    </xf>
    <xf numFmtId="165" fontId="11" fillId="0" borderId="0" xfId="0" applyNumberFormat="1" applyFont="1" applyFill="1" applyBorder="1" applyAlignment="1">
      <alignment horizontal="center" vertical="top"/>
    </xf>
    <xf numFmtId="0" fontId="8" fillId="0" borderId="0" xfId="0" quotePrefix="1" applyNumberFormat="1" applyFont="1" applyFill="1" applyBorder="1" applyAlignment="1" applyProtection="1">
      <alignment horizontal="left"/>
      <protection locked="0"/>
    </xf>
    <xf numFmtId="0" fontId="14" fillId="0" borderId="0" xfId="0" applyNumberFormat="1" applyFont="1" applyFill="1" applyBorder="1" applyAlignment="1"/>
    <xf numFmtId="165" fontId="0" fillId="0" borderId="0" xfId="0" applyNumberFormat="1" applyFill="1" applyBorder="1" applyAlignment="1"/>
    <xf numFmtId="0" fontId="14" fillId="0" borderId="0" xfId="0" quotePrefix="1" applyNumberFormat="1" applyFont="1" applyFill="1" applyBorder="1" applyAlignment="1">
      <alignment horizontal="center"/>
    </xf>
    <xf numFmtId="0" fontId="0" fillId="0" borderId="0" xfId="0" applyNumberFormat="1" applyFill="1" applyBorder="1" applyAlignment="1">
      <alignment horizontal="left" wrapText="1"/>
    </xf>
    <xf numFmtId="164" fontId="8" fillId="0" borderId="0" xfId="0" applyFont="1" applyFill="1" applyBorder="1" applyAlignment="1">
      <alignment wrapText="1"/>
    </xf>
    <xf numFmtId="167" fontId="0" fillId="0" borderId="0" xfId="0" applyNumberFormat="1" applyFont="1" applyFill="1" applyBorder="1" applyAlignment="1"/>
    <xf numFmtId="0" fontId="42" fillId="0" borderId="0" xfId="0" applyNumberFormat="1" applyFont="1" applyFill="1" applyBorder="1" applyAlignment="1"/>
    <xf numFmtId="43" fontId="0" fillId="0" borderId="0" xfId="0" applyNumberFormat="1" applyFill="1" applyBorder="1" applyAlignment="1"/>
    <xf numFmtId="44" fontId="0" fillId="0" borderId="0" xfId="0" applyNumberFormat="1" applyFill="1" applyBorder="1" applyAlignment="1"/>
    <xf numFmtId="43" fontId="0" fillId="0" borderId="0" xfId="0" applyNumberFormat="1" applyFont="1" applyFill="1" applyBorder="1" applyAlignment="1"/>
    <xf numFmtId="167" fontId="0" fillId="0" borderId="0" xfId="0" applyNumberFormat="1" applyFill="1" applyBorder="1" applyAlignment="1"/>
    <xf numFmtId="0" fontId="0" fillId="0" borderId="0" xfId="0" applyNumberFormat="1" applyFill="1" applyBorder="1" applyAlignment="1" applyProtection="1">
      <alignment horizontal="center"/>
      <protection locked="0"/>
    </xf>
    <xf numFmtId="0" fontId="0" fillId="0" borderId="0" xfId="0" applyNumberFormat="1" applyFill="1" applyAlignment="1">
      <alignment horizontal="center"/>
    </xf>
    <xf numFmtId="0" fontId="3" fillId="0" borderId="0" xfId="0" applyNumberFormat="1" applyFont="1" applyFill="1" applyAlignment="1">
      <alignment horizontal="left"/>
    </xf>
    <xf numFmtId="164" fontId="4" fillId="0" borderId="0" xfId="0" applyFont="1" applyFill="1" applyAlignment="1">
      <alignment horizontal="left"/>
    </xf>
    <xf numFmtId="0" fontId="11" fillId="0" borderId="0" xfId="0" applyNumberFormat="1" applyFont="1" applyFill="1" applyAlignment="1"/>
    <xf numFmtId="167" fontId="7" fillId="0" borderId="0" xfId="0" applyNumberFormat="1" applyFont="1" applyFill="1" applyAlignment="1"/>
    <xf numFmtId="0" fontId="0" fillId="0" borderId="0" xfId="0" applyNumberFormat="1" applyFill="1" applyAlignment="1">
      <alignment horizontal="left"/>
    </xf>
    <xf numFmtId="43" fontId="9" fillId="0" borderId="0" xfId="0" applyNumberFormat="1" applyFont="1" applyFill="1" applyAlignment="1">
      <alignment horizontal="center"/>
    </xf>
    <xf numFmtId="168" fontId="6" fillId="0" borderId="0" xfId="0" applyNumberFormat="1" applyFont="1" applyFill="1" applyBorder="1" applyAlignment="1"/>
    <xf numFmtId="165" fontId="6" fillId="0" borderId="3" xfId="0" applyNumberFormat="1" applyFont="1" applyFill="1" applyBorder="1" applyAlignment="1"/>
    <xf numFmtId="0" fontId="13" fillId="0" borderId="0" xfId="0" applyNumberFormat="1" applyFont="1" applyFill="1" applyAlignment="1"/>
    <xf numFmtId="0" fontId="40" fillId="0" borderId="0" xfId="0" applyNumberFormat="1" applyFont="1" applyFill="1" applyAlignment="1">
      <alignment horizontal="right" vertical="top"/>
    </xf>
    <xf numFmtId="49" fontId="41" fillId="0" borderId="0" xfId="0" applyNumberFormat="1" applyFont="1" applyFill="1" applyAlignment="1">
      <alignment horizontal="right" vertical="top"/>
    </xf>
    <xf numFmtId="0" fontId="11" fillId="0" borderId="0" xfId="0" applyNumberFormat="1" applyFont="1" applyFill="1" applyAlignment="1">
      <alignment horizontal="center" vertical="top"/>
    </xf>
    <xf numFmtId="14" fontId="6" fillId="0" borderId="0" xfId="0" applyNumberFormat="1" applyFont="1" applyFill="1" applyAlignment="1">
      <alignment horizontal="right"/>
    </xf>
    <xf numFmtId="165" fontId="6" fillId="0" borderId="4" xfId="0" applyNumberFormat="1" applyFont="1" applyFill="1" applyBorder="1" applyAlignment="1"/>
    <xf numFmtId="0" fontId="0" fillId="0" borderId="0" xfId="0" applyNumberFormat="1" applyFill="1" applyAlignment="1">
      <alignment horizontal="right"/>
    </xf>
    <xf numFmtId="0" fontId="8" fillId="0" borderId="0" xfId="0" quotePrefix="1" applyNumberFormat="1" applyFont="1" applyFill="1" applyAlignment="1" applyProtection="1">
      <alignment horizontal="left"/>
      <protection locked="0"/>
    </xf>
    <xf numFmtId="165" fontId="0" fillId="0" borderId="0" xfId="0" applyNumberFormat="1" applyFill="1" applyAlignment="1"/>
    <xf numFmtId="0" fontId="14" fillId="0" borderId="0" xfId="0" quotePrefix="1" applyNumberFormat="1" applyFont="1" applyFill="1" applyAlignment="1">
      <alignment horizontal="center"/>
    </xf>
    <xf numFmtId="165" fontId="6" fillId="0" borderId="0" xfId="0" applyNumberFormat="1" applyFont="1" applyFill="1" applyAlignment="1"/>
    <xf numFmtId="164" fontId="8" fillId="0" borderId="0" xfId="0" applyFont="1" applyFill="1" applyAlignment="1">
      <alignment wrapText="1"/>
    </xf>
    <xf numFmtId="0" fontId="6" fillId="0" borderId="0" xfId="0" applyNumberFormat="1" applyFont="1" applyFill="1" applyAlignment="1" applyProtection="1">
      <alignment horizontal="center"/>
      <protection locked="0"/>
    </xf>
    <xf numFmtId="0" fontId="6" fillId="0" borderId="0" xfId="0" applyNumberFormat="1" applyFont="1" applyFill="1" applyBorder="1" applyAlignment="1">
      <alignment horizontal="left" wrapText="1"/>
    </xf>
    <xf numFmtId="0" fontId="6" fillId="0" borderId="0" xfId="0" applyNumberFormat="1" applyFont="1" applyFill="1" applyBorder="1" applyAlignment="1">
      <alignment wrapText="1"/>
    </xf>
    <xf numFmtId="0" fontId="42" fillId="0" borderId="0" xfId="0" applyNumberFormat="1" applyFont="1" applyFill="1" applyAlignment="1"/>
    <xf numFmtId="0" fontId="8" fillId="0" borderId="30" xfId="0" applyNumberFormat="1" applyFont="1" applyFill="1" applyBorder="1" applyAlignment="1">
      <alignment horizontal="center"/>
    </xf>
    <xf numFmtId="0" fontId="8" fillId="0" borderId="4" xfId="0" applyNumberFormat="1" applyFont="1" applyFill="1" applyBorder="1" applyAlignment="1">
      <alignment horizontal="center"/>
    </xf>
    <xf numFmtId="0" fontId="8" fillId="0" borderId="31" xfId="0" applyNumberFormat="1" applyFont="1" applyFill="1" applyBorder="1" applyAlignment="1">
      <alignment horizontal="center"/>
    </xf>
    <xf numFmtId="0" fontId="48" fillId="0" borderId="30" xfId="0" applyNumberFormat="1" applyFont="1" applyFill="1" applyBorder="1" applyAlignment="1">
      <alignment horizontal="center"/>
    </xf>
    <xf numFmtId="0" fontId="48" fillId="0" borderId="4" xfId="0" applyNumberFormat="1" applyFont="1" applyFill="1" applyBorder="1" applyAlignment="1">
      <alignment horizontal="center"/>
    </xf>
    <xf numFmtId="0" fontId="48" fillId="0" borderId="31" xfId="0" applyNumberFormat="1" applyFont="1" applyFill="1" applyBorder="1" applyAlignment="1">
      <alignment horizontal="center"/>
    </xf>
    <xf numFmtId="0" fontId="6" fillId="0" borderId="0" xfId="0" applyNumberFormat="1" applyFont="1" applyFill="1" applyBorder="1" applyAlignment="1">
      <alignment wrapText="1"/>
    </xf>
    <xf numFmtId="0" fontId="6" fillId="0" borderId="0" xfId="0" applyNumberFormat="1" applyFont="1" applyFill="1" applyAlignment="1">
      <alignment wrapText="1"/>
    </xf>
    <xf numFmtId="0" fontId="6" fillId="0" borderId="0" xfId="0" applyNumberFormat="1" applyFont="1" applyAlignment="1">
      <alignment wrapText="1"/>
    </xf>
  </cellXfs>
  <cellStyles count="1">
    <cellStyle name="Normal" xfId="0" builtinId="0"/>
  </cellStyles>
  <dxfs count="0"/>
  <tableStyles count="0" defaultTableStyle="TableStyleMedium2" defaultPivotStyle="PivotStyleLight16"/>
  <colors>
    <mruColors>
      <color rgb="FFFFCCCC"/>
      <color rgb="FF00FF00"/>
      <color rgb="FF00FFFF"/>
      <color rgb="FFCCFF33"/>
      <color rgb="FFCCFFFF"/>
      <color rgb="FFFFFF99"/>
      <color rgb="FFCCFFCC"/>
      <color rgb="FFFF00FF"/>
      <color rgb="FFCC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481853</xdr:colOff>
      <xdr:row>3</xdr:row>
      <xdr:rowOff>168089</xdr:rowOff>
    </xdr:from>
    <xdr:to>
      <xdr:col>15</xdr:col>
      <xdr:colOff>296822</xdr:colOff>
      <xdr:row>16</xdr:row>
      <xdr:rowOff>91021</xdr:rowOff>
    </xdr:to>
    <xdr:pic>
      <xdr:nvPicPr>
        <xdr:cNvPr id="3" name="Picture 2"/>
        <xdr:cNvPicPr>
          <a:picLocks noChangeAspect="1"/>
        </xdr:cNvPicPr>
      </xdr:nvPicPr>
      <xdr:blipFill>
        <a:blip xmlns:r="http://schemas.openxmlformats.org/officeDocument/2006/relationships" r:embed="rId1"/>
        <a:stretch>
          <a:fillRect/>
        </a:stretch>
      </xdr:blipFill>
      <xdr:spPr>
        <a:xfrm>
          <a:off x="11721353" y="638736"/>
          <a:ext cx="5552381" cy="24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12</xdr:col>
      <xdr:colOff>532800</xdr:colOff>
      <xdr:row>20</xdr:row>
      <xdr:rowOff>56859</xdr:rowOff>
    </xdr:to>
    <xdr:pic>
      <xdr:nvPicPr>
        <xdr:cNvPr id="2" name="Picture 1"/>
        <xdr:cNvPicPr>
          <a:picLocks noChangeAspect="1"/>
        </xdr:cNvPicPr>
      </xdr:nvPicPr>
      <xdr:blipFill>
        <a:blip xmlns:r="http://schemas.openxmlformats.org/officeDocument/2006/relationships" r:embed="rId1"/>
        <a:stretch>
          <a:fillRect/>
        </a:stretch>
      </xdr:blipFill>
      <xdr:spPr>
        <a:xfrm>
          <a:off x="3505200" y="971550"/>
          <a:ext cx="4800000" cy="23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108545" name="Button 1" hidden="1">
              <a:extLst>
                <a:ext uri="{63B3BB69-23CF-44E3-9099-C40C66FF867C}">
                  <a14:compatExt spid="_x0000_s1085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108550" name="Button 6" hidden="1">
              <a:extLst>
                <a:ext uri="{63B3BB69-23CF-44E3-9099-C40C66FF867C}">
                  <a14:compatExt spid="_x0000_s1085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108556" name="Button 12" hidden="1">
              <a:extLst>
                <a:ext uri="{63B3BB69-23CF-44E3-9099-C40C66FF867C}">
                  <a14:compatExt spid="_x0000_s1085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108557" name="Button 13" hidden="1">
              <a:extLst>
                <a:ext uri="{63B3BB69-23CF-44E3-9099-C40C66FF867C}">
                  <a14:compatExt spid="_x0000_s1085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178328</xdr:colOff>
      <xdr:row>12</xdr:row>
      <xdr:rowOff>46566</xdr:rowOff>
    </xdr:from>
    <xdr:ext cx="7079721" cy="994834"/>
    <xdr:sp macro="" textlink="">
      <xdr:nvSpPr>
        <xdr:cNvPr id="2" name="TextBox 1"/>
        <xdr:cNvSpPr txBox="1"/>
      </xdr:nvSpPr>
      <xdr:spPr>
        <a:xfrm>
          <a:off x="9608078" y="3151716"/>
          <a:ext cx="7079721" cy="99483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0">
              <a:solidFill>
                <a:srgbClr val="FF0000"/>
              </a:solidFill>
              <a:effectLst/>
              <a:latin typeface="+mn-lt"/>
              <a:ea typeface="+mn-ea"/>
              <a:cs typeface="+mn-cs"/>
            </a:rPr>
            <a:t>Under Normal conditions, there is less load -&gt; less market purchases -&gt; decrease power costs</a:t>
          </a:r>
          <a:endParaRPr lang="en-US" sz="1100">
            <a:solidFill>
              <a:srgbClr val="FF0000"/>
            </a:solidFill>
          </a:endParaRPr>
        </a:p>
        <a:p>
          <a:r>
            <a:rPr lang="en-US" sz="1100">
              <a:solidFill>
                <a:srgbClr val="FF0000"/>
              </a:solidFill>
            </a:rPr>
            <a:t>Under Normal</a:t>
          </a:r>
          <a:r>
            <a:rPr lang="en-US" sz="1100" baseline="0">
              <a:solidFill>
                <a:srgbClr val="FF0000"/>
              </a:solidFill>
            </a:rPr>
            <a:t> conditions, there is more hydro -&gt; less market purchases -&gt; decrease power costs</a:t>
          </a:r>
        </a:p>
        <a:p>
          <a:r>
            <a:rPr lang="en-US" sz="1100" baseline="0">
              <a:solidFill>
                <a:srgbClr val="FF0000"/>
              </a:solidFill>
            </a:rPr>
            <a:t>Under Normal conditions, there is more wind -&gt; less market purchases -&gt; decrease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Under Normal conditions, PCA imbalance is lower -&gt; PSE defers less to customers -&gt; increase net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	</a:t>
          </a:r>
          <a:endParaRPr lang="en-US" sz="1100" i="1" baseline="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899584</xdr:colOff>
      <xdr:row>0</xdr:row>
      <xdr:rowOff>1</xdr:rowOff>
    </xdr:from>
    <xdr:to>
      <xdr:col>9</xdr:col>
      <xdr:colOff>486834</xdr:colOff>
      <xdr:row>4</xdr:row>
      <xdr:rowOff>52917</xdr:rowOff>
    </xdr:to>
    <xdr:pic>
      <xdr:nvPicPr>
        <xdr:cNvPr id="2" name="Picture 1"/>
        <xdr:cNvPicPr>
          <a:picLocks noChangeAspect="1"/>
        </xdr:cNvPicPr>
      </xdr:nvPicPr>
      <xdr:blipFill>
        <a:blip xmlns:r="http://schemas.openxmlformats.org/officeDocument/2006/relationships" r:embed="rId1"/>
        <a:stretch>
          <a:fillRect/>
        </a:stretch>
      </xdr:blipFill>
      <xdr:spPr>
        <a:xfrm>
          <a:off x="6519334" y="1"/>
          <a:ext cx="3902075" cy="7006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500062</xdr:colOff>
      <xdr:row>34</xdr:row>
      <xdr:rowOff>142876</xdr:rowOff>
    </xdr:from>
    <xdr:to>
      <xdr:col>39</xdr:col>
      <xdr:colOff>200840</xdr:colOff>
      <xdr:row>43</xdr:row>
      <xdr:rowOff>14117</xdr:rowOff>
    </xdr:to>
    <xdr:pic>
      <xdr:nvPicPr>
        <xdr:cNvPr id="2" name="Picture 1"/>
        <xdr:cNvPicPr>
          <a:picLocks noChangeAspect="1"/>
        </xdr:cNvPicPr>
      </xdr:nvPicPr>
      <xdr:blipFill>
        <a:blip xmlns:r="http://schemas.openxmlformats.org/officeDocument/2006/relationships" r:embed="rId1"/>
        <a:stretch>
          <a:fillRect/>
        </a:stretch>
      </xdr:blipFill>
      <xdr:spPr>
        <a:xfrm>
          <a:off x="20512087" y="5743576"/>
          <a:ext cx="12569053" cy="13285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142096</xdr:colOff>
      <xdr:row>27</xdr:row>
      <xdr:rowOff>189869</xdr:rowOff>
    </xdr:from>
    <xdr:to>
      <xdr:col>9</xdr:col>
      <xdr:colOff>818796</xdr:colOff>
      <xdr:row>32</xdr:row>
      <xdr:rowOff>114054</xdr:rowOff>
    </xdr:to>
    <xdr:sp macro="" textlink="">
      <xdr:nvSpPr>
        <xdr:cNvPr id="2" name="Text Box 1" hidden="1"/>
        <xdr:cNvSpPr txBox="1">
          <a:spLocks noChangeArrowheads="1"/>
        </xdr:cNvSpPr>
      </xdr:nvSpPr>
      <xdr:spPr bwMode="auto">
        <a:xfrm>
          <a:off x="6485746" y="5019044"/>
          <a:ext cx="2715050" cy="107671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41241</xdr:colOff>
      <xdr:row>24</xdr:row>
      <xdr:rowOff>42707</xdr:rowOff>
    </xdr:from>
    <xdr:to>
      <xdr:col>8</xdr:col>
      <xdr:colOff>71721</xdr:colOff>
      <xdr:row>27</xdr:row>
      <xdr:rowOff>33906</xdr:rowOff>
    </xdr:to>
    <xdr:sp macro="" textlink="">
      <xdr:nvSpPr>
        <xdr:cNvPr id="3" name="Text Box 2" hidden="1"/>
        <xdr:cNvSpPr txBox="1">
          <a:spLocks noChangeArrowheads="1"/>
        </xdr:cNvSpPr>
      </xdr:nvSpPr>
      <xdr:spPr bwMode="auto">
        <a:xfrm>
          <a:off x="7404066" y="4348007"/>
          <a:ext cx="30480" cy="515074"/>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absoluteAnchor>
    <xdr:pos x="6484625" y="4929957"/>
    <xdr:ext cx="2716171" cy="1078391"/>
    <xdr:sp macro="" textlink="">
      <xdr:nvSpPr>
        <xdr:cNvPr id="2" name="Text Box 1" hidden="1"/>
        <xdr:cNvSpPr txBox="1">
          <a:spLocks noChangeArrowheads="1"/>
        </xdr:cNvSpPr>
      </xdr:nvSpPr>
      <xdr:spPr bwMode="auto">
        <a:xfrm>
          <a:off x="6484625" y="4929957"/>
          <a:ext cx="2716171" cy="10783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03506" y="4267325"/>
    <xdr:ext cx="30480" cy="506669"/>
    <xdr:sp macro="" textlink="">
      <xdr:nvSpPr>
        <xdr:cNvPr id="3" name="Text Box 2" hidden="1"/>
        <xdr:cNvSpPr txBox="1">
          <a:spLocks noChangeArrowheads="1"/>
        </xdr:cNvSpPr>
      </xdr:nvSpPr>
      <xdr:spPr bwMode="auto">
        <a:xfrm>
          <a:off x="7403506" y="4267325"/>
          <a:ext cx="30480" cy="506669"/>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24%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 val="Topsides Q4 24"/>
    </sheetNames>
    <sheetDataSet>
      <sheetData sheetId="0"/>
      <sheetData sheetId="1">
        <row r="9">
          <cell r="B9">
            <v>3002846860.5500002</v>
          </cell>
        </row>
        <row r="11">
          <cell r="B11">
            <v>381190070.37</v>
          </cell>
        </row>
        <row r="18">
          <cell r="B18">
            <v>336725396.80000001</v>
          </cell>
        </row>
        <row r="20">
          <cell r="B20">
            <v>163156079.44999999</v>
          </cell>
        </row>
      </sheetData>
      <sheetData sheetId="2"/>
      <sheetData sheetId="3">
        <row r="49">
          <cell r="B49">
            <v>1037604586.9</v>
          </cell>
        </row>
        <row r="50">
          <cell r="B50">
            <v>25460357.710000001</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1.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12.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3.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7.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9.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2:I45"/>
  <sheetViews>
    <sheetView tabSelected="1" zoomScale="85" zoomScaleNormal="85" workbookViewId="0">
      <selection activeCell="B37" sqref="B37"/>
    </sheetView>
  </sheetViews>
  <sheetFormatPr defaultColWidth="9.140625" defaultRowHeight="12.75"/>
  <cols>
    <col min="1" max="1" width="9.140625" style="129"/>
    <col min="2" max="2" width="54.42578125" style="129" customWidth="1"/>
    <col min="3" max="3" width="18.7109375" style="129" customWidth="1"/>
    <col min="4" max="4" width="18.5703125" style="129" bestFit="1" customWidth="1"/>
    <col min="5" max="5" width="15.85546875" style="129" bestFit="1" customWidth="1"/>
    <col min="6" max="6" width="18.42578125" style="129" customWidth="1"/>
    <col min="7" max="7" width="33.42578125" style="118" bestFit="1" customWidth="1"/>
    <col min="8" max="8" width="19.5703125" style="118" bestFit="1" customWidth="1"/>
    <col min="9" max="9" width="12.140625" style="118" bestFit="1" customWidth="1"/>
    <col min="10" max="16384" width="9.140625" style="118"/>
  </cols>
  <sheetData>
    <row r="2" spans="1:9">
      <c r="I2" s="376">
        <f>-86451943</f>
        <v>-86451943</v>
      </c>
    </row>
    <row r="4" spans="1:9" ht="15.75">
      <c r="B4" s="119" t="s">
        <v>288</v>
      </c>
      <c r="C4" s="132"/>
      <c r="D4" s="132"/>
      <c r="E4" s="132"/>
    </row>
    <row r="5" spans="1:9" ht="15.75">
      <c r="B5" s="119" t="s">
        <v>289</v>
      </c>
      <c r="C5" s="132"/>
      <c r="D5" s="132"/>
      <c r="E5" s="132"/>
    </row>
    <row r="6" spans="1:9" ht="15.75">
      <c r="B6" s="119" t="s">
        <v>363</v>
      </c>
      <c r="C6" s="132"/>
      <c r="D6" s="132"/>
      <c r="E6" s="132"/>
    </row>
    <row r="7" spans="1:9" ht="15.75">
      <c r="B7" s="119" t="s">
        <v>290</v>
      </c>
      <c r="C7" s="132"/>
      <c r="D7" s="132"/>
      <c r="E7" s="132"/>
    </row>
    <row r="8" spans="1:9" ht="15">
      <c r="B8" s="120"/>
      <c r="C8" s="120"/>
      <c r="D8" s="120"/>
      <c r="E8" s="120"/>
    </row>
    <row r="9" spans="1:9" ht="15">
      <c r="B9" s="120"/>
      <c r="C9" s="120"/>
      <c r="D9" s="120"/>
      <c r="E9" s="120"/>
    </row>
    <row r="10" spans="1:9" ht="15.75">
      <c r="A10" s="121" t="s">
        <v>291</v>
      </c>
      <c r="B10" s="122"/>
      <c r="C10" s="121"/>
      <c r="D10" s="121"/>
      <c r="E10" s="121" t="s">
        <v>292</v>
      </c>
    </row>
    <row r="11" spans="1:9" ht="15.75">
      <c r="A11" s="121" t="s">
        <v>293</v>
      </c>
      <c r="B11" s="121" t="s">
        <v>294</v>
      </c>
      <c r="C11" s="121" t="s">
        <v>295</v>
      </c>
      <c r="D11" s="121" t="s">
        <v>296</v>
      </c>
      <c r="E11" s="121" t="s">
        <v>297</v>
      </c>
    </row>
    <row r="12" spans="1:9" ht="15">
      <c r="A12" s="373"/>
      <c r="B12" s="123"/>
      <c r="C12" s="123"/>
      <c r="D12" s="123"/>
      <c r="E12" s="123"/>
    </row>
    <row r="13" spans="1:9" ht="15">
      <c r="A13" s="374">
        <v>1</v>
      </c>
      <c r="B13" s="120" t="s">
        <v>298</v>
      </c>
      <c r="C13" s="133"/>
      <c r="D13" s="120"/>
      <c r="E13" s="120"/>
    </row>
    <row r="14" spans="1:9" ht="15">
      <c r="A14" s="374">
        <f t="shared" ref="A14:A25" si="0">+A13+1</f>
        <v>2</v>
      </c>
      <c r="B14" s="120" t="s">
        <v>299</v>
      </c>
      <c r="C14" s="375">
        <f>+'[1]Allocated (CBR)'!$B$18</f>
        <v>336725396.80000001</v>
      </c>
      <c r="D14" s="124">
        <f>C14+E14</f>
        <v>336725396.80000001</v>
      </c>
      <c r="E14" s="124"/>
      <c r="F14" s="125">
        <f>'Schedule_B 2024'!R19</f>
        <v>4105624.7800000003</v>
      </c>
      <c r="G14" s="126" t="s">
        <v>300</v>
      </c>
    </row>
    <row r="15" spans="1:9" ht="15">
      <c r="A15" s="374">
        <f t="shared" si="0"/>
        <v>3</v>
      </c>
      <c r="B15" s="120" t="s">
        <v>301</v>
      </c>
      <c r="C15" s="125">
        <f>+'[1]Unallocated Detail (CBR)'!$B$49</f>
        <v>1037604586.9</v>
      </c>
      <c r="D15" s="125">
        <f>C15+E15</f>
        <v>1029724809.2971652</v>
      </c>
      <c r="E15" s="125">
        <f>+F14+F15</f>
        <v>-7879777.6028348664</v>
      </c>
      <c r="F15" s="125">
        <f>+'Summary normalization'!N10</f>
        <v>-11985402.382834867</v>
      </c>
      <c r="G15" s="127" t="s">
        <v>302</v>
      </c>
    </row>
    <row r="16" spans="1:9" ht="15">
      <c r="A16" s="374">
        <f t="shared" si="0"/>
        <v>4</v>
      </c>
      <c r="B16" s="120" t="s">
        <v>303</v>
      </c>
      <c r="C16" s="125">
        <f>+'[1]Unallocated Detail (CBR)'!$B$50</f>
        <v>25460357.710000001</v>
      </c>
      <c r="D16" s="125">
        <f t="shared" ref="D16:D19" si="1">C16+E16</f>
        <v>25460357.710000001</v>
      </c>
      <c r="E16" s="125"/>
      <c r="F16" s="125"/>
      <c r="G16" s="127"/>
    </row>
    <row r="17" spans="1:7" ht="15">
      <c r="A17" s="374">
        <f t="shared" si="0"/>
        <v>5</v>
      </c>
      <c r="B17" s="120" t="s">
        <v>304</v>
      </c>
      <c r="C17" s="125">
        <f>+'[1]Allocated (CBR)'!$B$20</f>
        <v>163156079.44999999</v>
      </c>
      <c r="D17" s="125">
        <f t="shared" si="1"/>
        <v>163156079.44999999</v>
      </c>
      <c r="E17" s="125"/>
      <c r="F17" s="125"/>
      <c r="G17" s="126"/>
    </row>
    <row r="18" spans="1:7" ht="15">
      <c r="A18" s="374">
        <f t="shared" si="0"/>
        <v>6</v>
      </c>
      <c r="B18" s="120" t="s">
        <v>305</v>
      </c>
      <c r="C18" s="125">
        <f>-'[1]Allocated (CBR)'!$B$11</f>
        <v>-381190070.37</v>
      </c>
      <c r="D18" s="125">
        <f t="shared" si="1"/>
        <v>-381190070.37</v>
      </c>
      <c r="E18" s="125"/>
      <c r="G18" s="126"/>
    </row>
    <row r="19" spans="1:7" ht="15">
      <c r="A19" s="374">
        <f t="shared" si="0"/>
        <v>7</v>
      </c>
      <c r="B19" s="120" t="s">
        <v>306</v>
      </c>
      <c r="C19" s="125">
        <f>+'non core gas'!B15</f>
        <v>20685743.469999999</v>
      </c>
      <c r="D19" s="125">
        <f t="shared" si="1"/>
        <v>20685743.469999999</v>
      </c>
      <c r="E19" s="125"/>
      <c r="G19" s="126"/>
    </row>
    <row r="20" spans="1:7" ht="15">
      <c r="A20" s="374">
        <f t="shared" si="0"/>
        <v>8</v>
      </c>
      <c r="B20" s="120" t="s">
        <v>307</v>
      </c>
      <c r="C20" s="128">
        <f>SUM(C14:C19)</f>
        <v>1202442093.9600003</v>
      </c>
      <c r="D20" s="128">
        <f>SUM(D14:D19)</f>
        <v>1194562316.3571651</v>
      </c>
      <c r="E20" s="128">
        <f>SUM(E14:E19)</f>
        <v>-7879777.6028348664</v>
      </c>
      <c r="F20" s="128">
        <f>SUM(F14:F19)</f>
        <v>-7879777.6028348664</v>
      </c>
      <c r="G20" s="127" t="s">
        <v>308</v>
      </c>
    </row>
    <row r="21" spans="1:7" ht="15">
      <c r="A21" s="374">
        <f t="shared" si="0"/>
        <v>9</v>
      </c>
      <c r="B21" s="120"/>
      <c r="C21" s="125"/>
      <c r="D21" s="125"/>
      <c r="E21" s="125"/>
      <c r="G21" s="129"/>
    </row>
    <row r="22" spans="1:7" ht="15">
      <c r="A22" s="374">
        <f t="shared" si="0"/>
        <v>10</v>
      </c>
      <c r="B22" s="120" t="s">
        <v>309</v>
      </c>
      <c r="C22" s="125"/>
      <c r="D22" s="125"/>
      <c r="E22" s="125">
        <f>-E20</f>
        <v>7879777.6028348664</v>
      </c>
      <c r="G22" s="108"/>
    </row>
    <row r="23" spans="1:7" ht="15">
      <c r="A23" s="374">
        <f t="shared" si="0"/>
        <v>11</v>
      </c>
      <c r="B23" s="120"/>
      <c r="C23" s="125"/>
      <c r="D23" s="125"/>
      <c r="E23" s="125"/>
    </row>
    <row r="24" spans="1:7" ht="15">
      <c r="A24" s="374">
        <f t="shared" si="0"/>
        <v>12</v>
      </c>
      <c r="B24" s="120" t="s">
        <v>310</v>
      </c>
      <c r="C24" s="130">
        <v>0.21</v>
      </c>
      <c r="D24" s="125"/>
      <c r="E24" s="125">
        <f>E22*C24</f>
        <v>1654753.296595322</v>
      </c>
    </row>
    <row r="25" spans="1:7" ht="15.75" thickBot="1">
      <c r="A25" s="374">
        <f t="shared" si="0"/>
        <v>13</v>
      </c>
      <c r="B25" s="120" t="s">
        <v>311</v>
      </c>
      <c r="C25" s="125"/>
      <c r="D25" s="125"/>
      <c r="E25" s="131">
        <f>E22-E24</f>
        <v>6225024.3062395444</v>
      </c>
    </row>
    <row r="26" spans="1:7" ht="13.5" thickTop="1"/>
    <row r="28" spans="1:7" ht="15.75" thickBot="1">
      <c r="A28" s="269"/>
      <c r="B28" s="269"/>
      <c r="C28" s="269"/>
      <c r="D28" s="269"/>
      <c r="E28" s="131">
        <v>6225024.3062395444</v>
      </c>
      <c r="F28" s="269"/>
      <c r="G28"/>
    </row>
    <row r="29" spans="1:7" ht="16.5" thickTop="1" thickBot="1">
      <c r="A29" s="269"/>
      <c r="B29" s="269"/>
      <c r="C29" s="269"/>
      <c r="D29" s="269"/>
      <c r="E29" s="131">
        <f>E28-E25</f>
        <v>0</v>
      </c>
      <c r="F29" s="269"/>
      <c r="G29"/>
    </row>
    <row r="30" spans="1:7" ht="13.5" thickTop="1">
      <c r="A30" s="269"/>
      <c r="B30" s="269"/>
      <c r="C30" s="269"/>
      <c r="D30" s="269"/>
      <c r="E30" s="269"/>
      <c r="F30" s="269"/>
      <c r="G30"/>
    </row>
    <row r="31" spans="1:7">
      <c r="A31" s="269"/>
      <c r="B31" s="269"/>
      <c r="C31" s="269"/>
      <c r="D31" s="269"/>
      <c r="E31" s="269"/>
      <c r="F31" s="269"/>
      <c r="G31"/>
    </row>
    <row r="32" spans="1:7">
      <c r="A32" s="269"/>
      <c r="B32" s="269"/>
      <c r="C32" s="269"/>
      <c r="D32" s="269"/>
      <c r="E32" s="269"/>
      <c r="F32" s="269"/>
      <c r="G32"/>
    </row>
    <row r="33" spans="1:7">
      <c r="A33" s="269"/>
      <c r="B33" s="269"/>
      <c r="C33" s="269"/>
      <c r="D33" s="269"/>
      <c r="E33" s="269"/>
      <c r="F33" s="269"/>
      <c r="G33"/>
    </row>
    <row r="34" spans="1:7">
      <c r="A34" s="269"/>
      <c r="B34" s="269"/>
      <c r="C34" s="269"/>
      <c r="D34" s="269"/>
      <c r="E34" s="269"/>
      <c r="F34" s="269"/>
      <c r="G34"/>
    </row>
    <row r="35" spans="1:7">
      <c r="A35" s="269"/>
      <c r="B35" s="269"/>
      <c r="C35" s="269"/>
      <c r="D35" s="269"/>
      <c r="E35" s="269"/>
      <c r="F35" s="269"/>
      <c r="G35"/>
    </row>
    <row r="36" spans="1:7">
      <c r="A36" s="269"/>
      <c r="B36" s="269"/>
      <c r="C36" s="269"/>
      <c r="D36" s="269"/>
      <c r="E36" s="269"/>
      <c r="F36" s="269"/>
      <c r="G36"/>
    </row>
    <row r="37" spans="1:7">
      <c r="A37" s="269"/>
      <c r="B37" s="269"/>
      <c r="C37" s="269"/>
      <c r="D37" s="269"/>
      <c r="E37" s="269"/>
      <c r="F37" s="269"/>
      <c r="G37"/>
    </row>
    <row r="38" spans="1:7">
      <c r="A38" s="269"/>
      <c r="B38" s="269"/>
      <c r="C38" s="269"/>
      <c r="D38" s="269"/>
      <c r="E38" s="269"/>
      <c r="F38" s="269"/>
      <c r="G38"/>
    </row>
    <row r="39" spans="1:7">
      <c r="A39" s="269"/>
      <c r="B39" s="269"/>
      <c r="C39" s="269"/>
      <c r="D39" s="269"/>
      <c r="E39" s="269"/>
      <c r="F39" s="269"/>
      <c r="G39"/>
    </row>
    <row r="40" spans="1:7">
      <c r="A40" s="269"/>
      <c r="B40" s="269"/>
      <c r="C40" s="269"/>
      <c r="D40" s="269"/>
      <c r="E40" s="269"/>
      <c r="F40" s="269"/>
      <c r="G40"/>
    </row>
    <row r="41" spans="1:7">
      <c r="A41" s="269"/>
      <c r="B41" s="269"/>
      <c r="C41" s="269"/>
      <c r="D41" s="269"/>
      <c r="E41" s="269"/>
      <c r="F41" s="269"/>
      <c r="G41"/>
    </row>
    <row r="42" spans="1:7">
      <c r="A42" s="269"/>
      <c r="B42" s="269"/>
      <c r="C42" s="269"/>
      <c r="D42" s="269"/>
      <c r="E42" s="269"/>
      <c r="F42" s="269"/>
      <c r="G42"/>
    </row>
    <row r="43" spans="1:7">
      <c r="A43" s="269"/>
      <c r="B43" s="269"/>
      <c r="C43" s="269"/>
      <c r="D43" s="269"/>
      <c r="E43" s="269"/>
      <c r="F43" s="269"/>
      <c r="G43"/>
    </row>
    <row r="44" spans="1:7">
      <c r="A44" s="269"/>
      <c r="B44" s="269"/>
      <c r="C44" s="269"/>
      <c r="D44" s="269"/>
      <c r="E44" s="269"/>
      <c r="F44" s="269"/>
      <c r="G44"/>
    </row>
    <row r="45" spans="1:7">
      <c r="A45" s="269"/>
      <c r="B45" s="269"/>
      <c r="C45" s="269"/>
      <c r="D45" s="269"/>
      <c r="E45" s="269"/>
      <c r="F45" s="269"/>
      <c r="G45"/>
    </row>
  </sheetData>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B17"/>
  <sheetViews>
    <sheetView workbookViewId="0">
      <pane xSplit="2" ySplit="1" topLeftCell="C2" activePane="bottomRight" state="frozen"/>
      <selection activeCell="G43" sqref="G43"/>
      <selection pane="topRight" activeCell="G43" sqref="G43"/>
      <selection pane="bottomLeft" activeCell="G43" sqref="G43"/>
      <selection pane="bottomRight" activeCell="B13" sqref="B13:B15"/>
    </sheetView>
  </sheetViews>
  <sheetFormatPr defaultColWidth="9.140625" defaultRowHeight="12.75"/>
  <cols>
    <col min="1" max="1" width="9.140625" style="134"/>
    <col min="2" max="2" width="16" style="134" bestFit="1" customWidth="1"/>
    <col min="3" max="16384" width="9.140625" style="134"/>
  </cols>
  <sheetData>
    <row r="1" spans="1:2">
      <c r="A1" s="134" t="s">
        <v>285</v>
      </c>
    </row>
    <row r="12" spans="1:2">
      <c r="A12" s="134" t="s">
        <v>286</v>
      </c>
      <c r="B12" s="134" t="s">
        <v>287</v>
      </c>
    </row>
    <row r="13" spans="1:2">
      <c r="A13" s="134" t="s">
        <v>323</v>
      </c>
      <c r="B13" s="377">
        <v>-106293008.79000001</v>
      </c>
    </row>
    <row r="14" spans="1:2">
      <c r="A14" s="134" t="s">
        <v>324</v>
      </c>
      <c r="B14" s="377">
        <v>126978752.26000001</v>
      </c>
    </row>
    <row r="15" spans="1:2">
      <c r="A15" s="134" t="s">
        <v>34</v>
      </c>
      <c r="B15" s="377">
        <f>SUM(B13:B14)</f>
        <v>20685743.469999999</v>
      </c>
    </row>
    <row r="16" spans="1:2">
      <c r="B16" s="135"/>
    </row>
    <row r="17" spans="2:2">
      <c r="B17" s="135"/>
    </row>
  </sheetData>
  <pageMargins left="0.7" right="0.7" top="0.75" bottom="0.75" header="0.3" footer="0.3"/>
  <customProperties>
    <customPr name="_pios_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workbookViewId="0">
      <selection activeCell="G43" sqref="G43"/>
    </sheetView>
  </sheetViews>
  <sheetFormatPr defaultRowHeight="12.75"/>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IM301"/>
  <sheetViews>
    <sheetView zoomScaleNormal="100" workbookViewId="0">
      <selection activeCell="Q10" sqref="Q10"/>
    </sheetView>
  </sheetViews>
  <sheetFormatPr defaultColWidth="9.140625" defaultRowHeight="12.75"/>
  <cols>
    <col min="1" max="1" width="3.42578125" style="15" customWidth="1"/>
    <col min="2" max="2" width="5" style="15" customWidth="1"/>
    <col min="3" max="3" width="32.7109375" style="15" customWidth="1"/>
    <col min="4" max="4" width="11.42578125" style="15" customWidth="1"/>
    <col min="5" max="5" width="3.42578125" style="15" customWidth="1"/>
    <col min="6" max="6" width="14" style="15" bestFit="1" customWidth="1"/>
    <col min="7" max="7" width="14.42578125" style="15" customWidth="1"/>
    <col min="8" max="8" width="13.140625" style="15" customWidth="1"/>
    <col min="9" max="9" width="12.140625" style="15" customWidth="1"/>
    <col min="10" max="10" width="12" style="15" customWidth="1"/>
    <col min="11" max="11" width="12.7109375" style="15" customWidth="1"/>
    <col min="12" max="12" width="12.42578125" style="15" customWidth="1"/>
    <col min="13" max="14" width="12.140625" style="15" customWidth="1"/>
    <col min="15" max="15" width="12.5703125" style="15" bestFit="1" customWidth="1"/>
    <col min="16" max="16" width="12.28515625" style="15" customWidth="1"/>
    <col min="17" max="18" width="13" style="15" customWidth="1"/>
    <col min="19" max="19" width="4.85546875" style="15" customWidth="1"/>
    <col min="20" max="20" width="9.28515625" style="15" customWidth="1"/>
    <col min="21" max="21" width="8.7109375" style="15" customWidth="1"/>
    <col min="22" max="22" width="17.85546875" style="15" customWidth="1"/>
    <col min="23" max="16384" width="9.140625" style="15"/>
  </cols>
  <sheetData>
    <row r="1" spans="2:247" ht="19.5" customHeight="1">
      <c r="B1" s="136" t="s">
        <v>312</v>
      </c>
      <c r="F1" s="137"/>
    </row>
    <row r="2" spans="2:247" ht="15.75">
      <c r="B2" s="136" t="s">
        <v>362</v>
      </c>
      <c r="F2" s="138"/>
      <c r="G2" s="139"/>
      <c r="H2" s="138"/>
      <c r="K2" s="140"/>
      <c r="L2" s="13"/>
    </row>
    <row r="3" spans="2:247" ht="9.75" customHeight="1">
      <c r="B3" s="2"/>
    </row>
    <row r="4" spans="2:247" ht="6.75" customHeight="1"/>
    <row r="5" spans="2:247" s="141" customFormat="1" ht="15">
      <c r="B5" s="141" t="s">
        <v>3</v>
      </c>
      <c r="D5" s="141" t="s">
        <v>313</v>
      </c>
      <c r="F5" s="141" t="s">
        <v>34</v>
      </c>
      <c r="G5" s="3">
        <v>45292</v>
      </c>
      <c r="H5" s="10">
        <v>45323</v>
      </c>
      <c r="I5" s="10">
        <v>45352</v>
      </c>
      <c r="J5" s="10">
        <v>45383</v>
      </c>
      <c r="K5" s="10">
        <v>45413</v>
      </c>
      <c r="L5" s="10">
        <v>45444</v>
      </c>
      <c r="M5" s="10">
        <v>45474</v>
      </c>
      <c r="N5" s="10">
        <v>45505</v>
      </c>
      <c r="O5" s="10">
        <v>45536</v>
      </c>
      <c r="P5" s="10">
        <v>45566</v>
      </c>
      <c r="Q5" s="10">
        <v>45597</v>
      </c>
      <c r="R5" s="10">
        <v>45627</v>
      </c>
      <c r="T5" s="142" t="s">
        <v>314</v>
      </c>
      <c r="U5" s="142" t="s">
        <v>315</v>
      </c>
    </row>
    <row r="6" spans="2:247" ht="15.75">
      <c r="C6" s="143" t="s">
        <v>316</v>
      </c>
      <c r="F6" s="8"/>
      <c r="G6" s="8"/>
      <c r="H6" s="8"/>
      <c r="I6" s="8"/>
      <c r="J6" s="8"/>
      <c r="K6" s="8"/>
      <c r="L6" s="8"/>
      <c r="M6" s="8"/>
      <c r="N6" s="8"/>
      <c r="O6" s="8"/>
      <c r="P6" s="8"/>
      <c r="Q6" s="8"/>
      <c r="R6" s="8"/>
      <c r="S6" s="8"/>
      <c r="T6" s="144"/>
      <c r="U6" s="145"/>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row>
    <row r="7" spans="2:247" ht="15.75" customHeight="1">
      <c r="B7" s="15">
        <v>1</v>
      </c>
      <c r="C7" s="146" t="s">
        <v>97</v>
      </c>
      <c r="D7" s="15">
        <v>501</v>
      </c>
      <c r="F7" s="17">
        <f>SUM(G7:R7)</f>
        <v>54004141.75</v>
      </c>
      <c r="G7" s="17">
        <v>5332261</v>
      </c>
      <c r="H7" s="17">
        <v>5264753</v>
      </c>
      <c r="I7" s="17">
        <v>4085094</v>
      </c>
      <c r="J7" s="17">
        <v>4143319</v>
      </c>
      <c r="K7" s="17">
        <v>1206593</v>
      </c>
      <c r="L7" s="17">
        <v>1619303</v>
      </c>
      <c r="M7" s="17">
        <v>4216763</v>
      </c>
      <c r="N7" s="17">
        <v>5923833</v>
      </c>
      <c r="O7" s="17">
        <v>5762555</v>
      </c>
      <c r="P7" s="17">
        <v>5693446.75</v>
      </c>
      <c r="Q7" s="17">
        <v>4726654</v>
      </c>
      <c r="R7" s="17">
        <v>6029567</v>
      </c>
      <c r="S7" s="6"/>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row>
    <row r="8" spans="2:247">
      <c r="B8" s="15">
        <v>2</v>
      </c>
      <c r="C8" s="146" t="s">
        <v>11</v>
      </c>
      <c r="D8" s="15">
        <v>547</v>
      </c>
      <c r="F8" s="17">
        <f t="shared" ref="F8:F14" si="0">SUM(G8:R8)</f>
        <v>282721256.94</v>
      </c>
      <c r="G8" s="17">
        <v>44127707</v>
      </c>
      <c r="H8" s="17">
        <v>33184241</v>
      </c>
      <c r="I8" s="17">
        <v>25563177</v>
      </c>
      <c r="J8" s="17">
        <v>17381453</v>
      </c>
      <c r="K8" s="17">
        <v>9346157</v>
      </c>
      <c r="L8" s="17">
        <v>11734081</v>
      </c>
      <c r="M8" s="17">
        <v>22070074</v>
      </c>
      <c r="N8" s="17">
        <v>21448847</v>
      </c>
      <c r="O8" s="17">
        <v>18882694</v>
      </c>
      <c r="P8" s="17">
        <v>16932184.940000001</v>
      </c>
      <c r="Q8" s="17">
        <v>26110972</v>
      </c>
      <c r="R8" s="17">
        <v>35939669</v>
      </c>
      <c r="S8" s="6"/>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row>
    <row r="9" spans="2:247">
      <c r="B9" s="15">
        <v>3</v>
      </c>
      <c r="C9" s="147" t="s">
        <v>98</v>
      </c>
      <c r="D9" s="13">
        <v>555</v>
      </c>
      <c r="F9" s="17">
        <f t="shared" si="0"/>
        <v>980949085.67999995</v>
      </c>
      <c r="G9" s="17">
        <v>210531905</v>
      </c>
      <c r="H9" s="17">
        <v>92981824</v>
      </c>
      <c r="I9" s="17">
        <v>80882165</v>
      </c>
      <c r="J9" s="17">
        <v>49945881</v>
      </c>
      <c r="K9" s="17">
        <v>66245933</v>
      </c>
      <c r="L9" s="17">
        <v>66298850</v>
      </c>
      <c r="M9" s="17">
        <v>70014379</v>
      </c>
      <c r="N9" s="17">
        <v>59686402</v>
      </c>
      <c r="O9" s="17">
        <v>55418397</v>
      </c>
      <c r="P9" s="17">
        <v>63342383.68</v>
      </c>
      <c r="Q9" s="17">
        <v>71560038</v>
      </c>
      <c r="R9" s="17">
        <v>94040928</v>
      </c>
      <c r="S9" s="6"/>
      <c r="T9" s="8" t="s">
        <v>317</v>
      </c>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row>
    <row r="10" spans="2:247">
      <c r="B10" s="15">
        <v>4</v>
      </c>
      <c r="C10" s="146" t="s">
        <v>99</v>
      </c>
      <c r="D10" s="11" t="s">
        <v>318</v>
      </c>
      <c r="F10" s="17">
        <f t="shared" si="0"/>
        <v>20641427.649999999</v>
      </c>
      <c r="G10" s="17">
        <v>-5775975</v>
      </c>
      <c r="H10" s="17">
        <v>-984841</v>
      </c>
      <c r="I10" s="17">
        <v>4688047</v>
      </c>
      <c r="J10" s="17">
        <v>1829950</v>
      </c>
      <c r="K10" s="17">
        <v>2711578</v>
      </c>
      <c r="L10" s="17">
        <v>2476854</v>
      </c>
      <c r="M10" s="17">
        <v>3133359</v>
      </c>
      <c r="N10" s="17">
        <v>5342231</v>
      </c>
      <c r="O10" s="17">
        <v>4191641</v>
      </c>
      <c r="P10" s="17">
        <v>2031523.65</v>
      </c>
      <c r="Q10" s="17">
        <v>1072069</v>
      </c>
      <c r="R10" s="17">
        <v>-75009</v>
      </c>
      <c r="S10" s="6"/>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c r="B11" s="15">
        <v>5</v>
      </c>
      <c r="C11" s="146" t="s">
        <v>15</v>
      </c>
      <c r="D11" s="13">
        <v>55700003</v>
      </c>
      <c r="E11" s="13"/>
      <c r="F11" s="17">
        <f t="shared" si="0"/>
        <v>535918.44999999995</v>
      </c>
      <c r="G11" s="17">
        <v>20425</v>
      </c>
      <c r="H11" s="17">
        <v>67591</v>
      </c>
      <c r="I11" s="17">
        <v>46731</v>
      </c>
      <c r="J11" s="17">
        <v>54906</v>
      </c>
      <c r="K11" s="17">
        <v>55394</v>
      </c>
      <c r="L11" s="17">
        <v>40741</v>
      </c>
      <c r="M11" s="17">
        <v>40129</v>
      </c>
      <c r="N11" s="17">
        <v>44417</v>
      </c>
      <c r="O11" s="17">
        <v>32307</v>
      </c>
      <c r="P11" s="17">
        <v>38519.449999999997</v>
      </c>
      <c r="Q11" s="17">
        <v>46822</v>
      </c>
      <c r="R11" s="17">
        <v>47936</v>
      </c>
      <c r="S11" s="6"/>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row>
    <row r="12" spans="2:247">
      <c r="B12" s="15">
        <v>6</v>
      </c>
      <c r="C12" s="146" t="s">
        <v>100</v>
      </c>
      <c r="D12" s="13">
        <v>447</v>
      </c>
      <c r="F12" s="17">
        <f t="shared" si="0"/>
        <v>-277982814.14999998</v>
      </c>
      <c r="G12" s="17">
        <v>-59960620</v>
      </c>
      <c r="H12" s="17">
        <v>-37485269</v>
      </c>
      <c r="I12" s="17">
        <v>-19475825</v>
      </c>
      <c r="J12" s="17">
        <v>-10571955</v>
      </c>
      <c r="K12" s="17">
        <v>-7324959</v>
      </c>
      <c r="L12" s="17">
        <v>-14308316</v>
      </c>
      <c r="M12" s="17">
        <v>-26227473</v>
      </c>
      <c r="N12" s="17">
        <v>-20555517</v>
      </c>
      <c r="O12" s="17">
        <v>-19746150</v>
      </c>
      <c r="P12" s="17">
        <v>-20042917.149999999</v>
      </c>
      <c r="Q12" s="17">
        <v>-18579917</v>
      </c>
      <c r="R12" s="4">
        <v>-23703896</v>
      </c>
      <c r="S12" s="6"/>
      <c r="T12" s="14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row>
    <row r="13" spans="2:247">
      <c r="B13" s="15">
        <v>7</v>
      </c>
      <c r="C13" s="146" t="s">
        <v>14</v>
      </c>
      <c r="D13" s="13">
        <v>565</v>
      </c>
      <c r="F13" s="17">
        <f t="shared" si="0"/>
        <v>163156079.47</v>
      </c>
      <c r="G13" s="17">
        <v>19152378</v>
      </c>
      <c r="H13" s="17">
        <v>13670723</v>
      </c>
      <c r="I13" s="17">
        <v>13206137</v>
      </c>
      <c r="J13" s="17">
        <v>13032917</v>
      </c>
      <c r="K13" s="17">
        <v>12684076</v>
      </c>
      <c r="L13" s="17">
        <v>12485118</v>
      </c>
      <c r="M13" s="17">
        <v>13672423</v>
      </c>
      <c r="N13" s="17">
        <v>12703937</v>
      </c>
      <c r="O13" s="17">
        <v>13326344</v>
      </c>
      <c r="P13" s="17">
        <v>12749648.470000001</v>
      </c>
      <c r="Q13" s="17">
        <v>12372034</v>
      </c>
      <c r="R13" s="17">
        <v>14100344</v>
      </c>
      <c r="S13" s="6"/>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2:247">
      <c r="B14" s="15">
        <v>8</v>
      </c>
      <c r="C14" s="149" t="s">
        <v>16</v>
      </c>
      <c r="D14" s="13">
        <v>40810005</v>
      </c>
      <c r="E14" s="7"/>
      <c r="F14" s="17">
        <f t="shared" si="0"/>
        <v>0</v>
      </c>
      <c r="G14" s="17"/>
      <c r="H14" s="17"/>
      <c r="I14" s="17"/>
      <c r="J14" s="17"/>
      <c r="K14" s="17"/>
      <c r="L14" s="17"/>
      <c r="M14" s="17"/>
      <c r="N14" s="17"/>
      <c r="O14" s="17"/>
      <c r="P14" s="17"/>
      <c r="Q14" s="17"/>
      <c r="R14" s="17"/>
      <c r="S14" s="6"/>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row>
    <row r="15" spans="2:247">
      <c r="B15" s="15">
        <v>9</v>
      </c>
      <c r="D15" s="13"/>
      <c r="F15" s="150">
        <f t="shared" ref="F15:P15" si="1">SUM(F7:F14)</f>
        <v>1224025095.79</v>
      </c>
      <c r="G15" s="150">
        <f t="shared" si="1"/>
        <v>213428081</v>
      </c>
      <c r="H15" s="151">
        <f>SUM(H7:H14)</f>
        <v>106699022</v>
      </c>
      <c r="I15" s="151">
        <f>SUM(I7:I14)</f>
        <v>108995526</v>
      </c>
      <c r="J15" s="151">
        <f t="shared" si="1"/>
        <v>75816471</v>
      </c>
      <c r="K15" s="150">
        <f t="shared" si="1"/>
        <v>84924772</v>
      </c>
      <c r="L15" s="150">
        <f t="shared" si="1"/>
        <v>80346631</v>
      </c>
      <c r="M15" s="150">
        <f>SUM(M7:M14)</f>
        <v>86919654</v>
      </c>
      <c r="N15" s="150">
        <f>SUM(N7:N14)-1</f>
        <v>84594149</v>
      </c>
      <c r="O15" s="150">
        <f t="shared" si="1"/>
        <v>77867788</v>
      </c>
      <c r="P15" s="150">
        <f t="shared" si="1"/>
        <v>80744789.790000021</v>
      </c>
      <c r="Q15" s="150">
        <f>SUM(Q7:Q14)</f>
        <v>97308672</v>
      </c>
      <c r="R15" s="150">
        <f>SUM(R7:R14)-1</f>
        <v>126379538</v>
      </c>
      <c r="S15" s="6"/>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row>
    <row r="16" spans="2:247" ht="18.75" customHeight="1">
      <c r="B16" s="15">
        <v>10</v>
      </c>
      <c r="D16" s="12"/>
      <c r="Q16" s="8"/>
      <c r="R16" s="8"/>
    </row>
    <row r="17" spans="1:247" ht="15.75">
      <c r="B17" s="15">
        <v>11</v>
      </c>
      <c r="C17" s="143" t="s">
        <v>319</v>
      </c>
      <c r="D17" s="143"/>
      <c r="E17" s="143"/>
      <c r="F17" s="143"/>
      <c r="G17" s="143"/>
      <c r="H17" s="143"/>
      <c r="I17" s="152"/>
      <c r="J17" s="8"/>
      <c r="K17" s="8"/>
      <c r="L17" s="8"/>
      <c r="M17" s="8"/>
      <c r="N17" s="8"/>
      <c r="O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c r="B18" s="15">
        <v>12</v>
      </c>
      <c r="C18" s="146" t="s">
        <v>97</v>
      </c>
      <c r="D18" s="15">
        <v>501</v>
      </c>
      <c r="E18" s="1"/>
      <c r="F18" s="8">
        <f t="shared" ref="F18:F25" si="2">SUM(G18:R18)</f>
        <v>0</v>
      </c>
      <c r="G18" s="8"/>
      <c r="H18" s="17"/>
      <c r="I18" s="153"/>
      <c r="J18" s="17"/>
      <c r="K18" s="17"/>
      <c r="L18" s="153"/>
      <c r="M18" s="17"/>
      <c r="N18" s="17"/>
      <c r="O18" s="154"/>
      <c r="P18" s="17"/>
      <c r="Q18" s="153"/>
      <c r="R18" s="153"/>
      <c r="S18" s="155"/>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c r="B19" s="15">
        <v>13</v>
      </c>
      <c r="C19" s="146" t="s">
        <v>11</v>
      </c>
      <c r="D19" s="15">
        <v>547</v>
      </c>
      <c r="E19" s="1"/>
      <c r="F19" s="8">
        <f t="shared" si="2"/>
        <v>0</v>
      </c>
      <c r="G19" s="154"/>
      <c r="H19" s="154"/>
      <c r="I19" s="154"/>
      <c r="J19" s="154"/>
      <c r="K19" s="154"/>
      <c r="L19" s="153"/>
      <c r="M19" s="154"/>
      <c r="N19" s="154"/>
      <c r="O19" s="154"/>
      <c r="P19" s="154"/>
      <c r="Q19" s="154"/>
      <c r="R19" s="154"/>
      <c r="S19" s="6"/>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row>
    <row r="20" spans="1:247">
      <c r="B20" s="15">
        <v>14</v>
      </c>
      <c r="C20" s="147" t="s">
        <v>98</v>
      </c>
      <c r="D20" s="15">
        <v>555</v>
      </c>
      <c r="E20" s="7"/>
      <c r="F20" s="154">
        <f t="shared" si="2"/>
        <v>0</v>
      </c>
      <c r="G20" s="154"/>
      <c r="H20" s="154"/>
      <c r="I20" s="154"/>
      <c r="J20" s="154"/>
      <c r="K20" s="154"/>
      <c r="L20" s="154"/>
      <c r="M20" s="154"/>
      <c r="N20" s="154"/>
      <c r="O20" s="154"/>
      <c r="P20" s="154"/>
      <c r="Q20" s="154"/>
      <c r="R20" s="154"/>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row>
    <row r="21" spans="1:247">
      <c r="B21" s="15">
        <v>15</v>
      </c>
      <c r="C21" s="146" t="s">
        <v>99</v>
      </c>
      <c r="D21" s="156" t="s">
        <v>320</v>
      </c>
      <c r="E21" s="1"/>
      <c r="F21" s="8">
        <f t="shared" si="2"/>
        <v>0</v>
      </c>
      <c r="G21" s="8"/>
      <c r="H21" s="157"/>
      <c r="I21" s="157"/>
      <c r="J21" s="157"/>
      <c r="K21" s="17"/>
      <c r="L21" s="17"/>
      <c r="M21" s="17"/>
      <c r="N21" s="157"/>
      <c r="O21" s="154"/>
      <c r="P21" s="17"/>
      <c r="Q21" s="17"/>
      <c r="R21" s="17"/>
      <c r="S21" s="6"/>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row>
    <row r="22" spans="1:247">
      <c r="B22" s="15">
        <v>16</v>
      </c>
      <c r="C22" s="146" t="s">
        <v>15</v>
      </c>
      <c r="D22" s="13">
        <v>55700003</v>
      </c>
      <c r="E22" s="7"/>
      <c r="F22" s="8">
        <f t="shared" si="2"/>
        <v>0</v>
      </c>
      <c r="G22" s="8"/>
      <c r="H22" s="17"/>
      <c r="I22" s="17"/>
      <c r="J22" s="157"/>
      <c r="K22" s="17"/>
      <c r="L22" s="17"/>
      <c r="M22" s="17"/>
      <c r="N22" s="17"/>
      <c r="O22" s="17"/>
      <c r="P22" s="17"/>
      <c r="Q22" s="17"/>
      <c r="R22" s="153"/>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row>
    <row r="23" spans="1:247">
      <c r="B23" s="15">
        <v>17</v>
      </c>
      <c r="C23" s="146" t="s">
        <v>100</v>
      </c>
      <c r="D23" s="15">
        <v>447</v>
      </c>
      <c r="E23" s="7"/>
      <c r="F23" s="8">
        <f t="shared" si="2"/>
        <v>0</v>
      </c>
      <c r="G23" s="8"/>
      <c r="H23" s="17"/>
      <c r="I23" s="17"/>
      <c r="J23" s="17"/>
      <c r="K23" s="17"/>
      <c r="L23" s="17"/>
      <c r="M23" s="17"/>
      <c r="N23" s="157"/>
      <c r="O23" s="154"/>
      <c r="P23" s="157"/>
      <c r="Q23" s="17"/>
      <c r="R23" s="153"/>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row>
    <row r="24" spans="1:247">
      <c r="B24" s="15">
        <v>18</v>
      </c>
      <c r="C24" s="146" t="s">
        <v>14</v>
      </c>
      <c r="D24" s="15">
        <v>565</v>
      </c>
      <c r="E24" s="7"/>
      <c r="F24" s="8">
        <f t="shared" si="2"/>
        <v>0</v>
      </c>
      <c r="G24" s="8"/>
      <c r="H24" s="17"/>
      <c r="I24" s="17"/>
      <c r="J24" s="17"/>
      <c r="K24" s="17"/>
      <c r="L24" s="17"/>
      <c r="M24" s="17"/>
      <c r="N24" s="17"/>
      <c r="O24" s="154"/>
      <c r="P24" s="17"/>
      <c r="Q24" s="157"/>
      <c r="R24" s="153"/>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row>
    <row r="25" spans="1:247">
      <c r="B25" s="15">
        <v>19</v>
      </c>
      <c r="C25" s="149" t="s">
        <v>16</v>
      </c>
      <c r="D25" s="13">
        <v>40810005</v>
      </c>
      <c r="F25" s="8">
        <f t="shared" si="2"/>
        <v>0</v>
      </c>
      <c r="O25" s="154"/>
      <c r="R25" s="153"/>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row>
    <row r="26" spans="1:247">
      <c r="B26" s="15">
        <v>20</v>
      </c>
      <c r="F26" s="150">
        <f t="shared" ref="F26:R26" si="3">SUM(F18:F25)</f>
        <v>0</v>
      </c>
      <c r="G26" s="150">
        <f t="shared" si="3"/>
        <v>0</v>
      </c>
      <c r="H26" s="150">
        <f t="shared" si="3"/>
        <v>0</v>
      </c>
      <c r="I26" s="150">
        <f>SUM(I18:I25)</f>
        <v>0</v>
      </c>
      <c r="J26" s="150">
        <f t="shared" si="3"/>
        <v>0</v>
      </c>
      <c r="K26" s="150">
        <f t="shared" si="3"/>
        <v>0</v>
      </c>
      <c r="L26" s="150">
        <f t="shared" si="3"/>
        <v>0</v>
      </c>
      <c r="M26" s="150">
        <f t="shared" si="3"/>
        <v>0</v>
      </c>
      <c r="N26" s="150">
        <f t="shared" si="3"/>
        <v>0</v>
      </c>
      <c r="O26" s="150">
        <f t="shared" si="3"/>
        <v>0</v>
      </c>
      <c r="P26" s="150">
        <f t="shared" si="3"/>
        <v>0</v>
      </c>
      <c r="Q26" s="150">
        <f t="shared" si="3"/>
        <v>0</v>
      </c>
      <c r="R26" s="150">
        <f t="shared" si="3"/>
        <v>0</v>
      </c>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row>
    <row r="27" spans="1:247" ht="9" customHeight="1">
      <c r="B27" s="15">
        <v>21</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row>
    <row r="28" spans="1:247" ht="15.75">
      <c r="B28" s="15">
        <v>22</v>
      </c>
      <c r="C28" s="143" t="s">
        <v>321</v>
      </c>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row>
    <row r="29" spans="1:247" ht="15">
      <c r="A29" s="15" t="s">
        <v>322</v>
      </c>
      <c r="B29" s="15">
        <v>23</v>
      </c>
      <c r="C29" s="146" t="s">
        <v>97</v>
      </c>
      <c r="D29" s="15">
        <v>501</v>
      </c>
      <c r="F29" s="8">
        <f>SUM(G29:R29)</f>
        <v>54004141.75</v>
      </c>
      <c r="G29" s="8">
        <f>G18+G7</f>
        <v>5332261</v>
      </c>
      <c r="H29" s="8">
        <f>H18+H7</f>
        <v>5264753</v>
      </c>
      <c r="I29" s="8">
        <f t="shared" ref="I29:R29" si="4">I18+I7</f>
        <v>4085094</v>
      </c>
      <c r="J29" s="8">
        <f t="shared" si="4"/>
        <v>4143319</v>
      </c>
      <c r="K29" s="8">
        <f t="shared" si="4"/>
        <v>1206593</v>
      </c>
      <c r="L29" s="8">
        <f t="shared" si="4"/>
        <v>1619303</v>
      </c>
      <c r="M29" s="8">
        <f>M18+M7</f>
        <v>4216763</v>
      </c>
      <c r="N29" s="8">
        <f t="shared" si="4"/>
        <v>5923833</v>
      </c>
      <c r="O29" s="8">
        <f t="shared" si="4"/>
        <v>5762555</v>
      </c>
      <c r="P29" s="8">
        <f t="shared" si="4"/>
        <v>5693446.75</v>
      </c>
      <c r="Q29" s="8">
        <f t="shared" si="4"/>
        <v>4726654</v>
      </c>
      <c r="R29" s="8">
        <f t="shared" si="4"/>
        <v>6029567</v>
      </c>
      <c r="S29" s="15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row>
    <row r="30" spans="1:247">
      <c r="B30" s="15">
        <v>24</v>
      </c>
      <c r="C30" s="146" t="s">
        <v>11</v>
      </c>
      <c r="D30" s="15">
        <v>547</v>
      </c>
      <c r="F30" s="8">
        <f t="shared" ref="F30:F36" si="5">SUM(G30:R30)</f>
        <v>282721256.94</v>
      </c>
      <c r="G30" s="8">
        <f t="shared" ref="G30:R35" si="6">G19+G8</f>
        <v>44127707</v>
      </c>
      <c r="H30" s="8">
        <f t="shared" si="6"/>
        <v>33184241</v>
      </c>
      <c r="I30" s="8">
        <f t="shared" si="6"/>
        <v>25563177</v>
      </c>
      <c r="J30" s="8">
        <f t="shared" si="6"/>
        <v>17381453</v>
      </c>
      <c r="K30" s="8">
        <f t="shared" si="6"/>
        <v>9346157</v>
      </c>
      <c r="L30" s="8">
        <f t="shared" si="6"/>
        <v>11734081</v>
      </c>
      <c r="M30" s="8">
        <f>M19+M8</f>
        <v>22070074</v>
      </c>
      <c r="N30" s="8">
        <f t="shared" si="6"/>
        <v>21448847</v>
      </c>
      <c r="O30" s="8">
        <f t="shared" si="6"/>
        <v>18882694</v>
      </c>
      <c r="P30" s="8">
        <f t="shared" si="6"/>
        <v>16932184.940000001</v>
      </c>
      <c r="Q30" s="8">
        <f t="shared" si="6"/>
        <v>26110972</v>
      </c>
      <c r="R30" s="8">
        <f t="shared" si="6"/>
        <v>35939669</v>
      </c>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row>
    <row r="31" spans="1:247">
      <c r="B31" s="15">
        <v>25</v>
      </c>
      <c r="C31" s="147" t="s">
        <v>98</v>
      </c>
      <c r="D31" s="15">
        <v>555</v>
      </c>
      <c r="F31" s="8">
        <f t="shared" si="5"/>
        <v>980949085.67999995</v>
      </c>
      <c r="G31" s="8">
        <f t="shared" si="6"/>
        <v>210531905</v>
      </c>
      <c r="H31" s="8">
        <f t="shared" si="6"/>
        <v>92981824</v>
      </c>
      <c r="I31" s="8">
        <f t="shared" si="6"/>
        <v>80882165</v>
      </c>
      <c r="J31" s="8">
        <f t="shared" si="6"/>
        <v>49945881</v>
      </c>
      <c r="K31" s="8">
        <f t="shared" si="6"/>
        <v>66245933</v>
      </c>
      <c r="L31" s="8">
        <f t="shared" si="6"/>
        <v>66298850</v>
      </c>
      <c r="M31" s="8">
        <f>M20+M9</f>
        <v>70014379</v>
      </c>
      <c r="N31" s="8">
        <f t="shared" si="6"/>
        <v>59686402</v>
      </c>
      <c r="O31" s="8">
        <f t="shared" si="6"/>
        <v>55418397</v>
      </c>
      <c r="P31" s="8">
        <f t="shared" si="6"/>
        <v>63342383.68</v>
      </c>
      <c r="Q31" s="8">
        <f t="shared" si="6"/>
        <v>71560038</v>
      </c>
      <c r="R31" s="8">
        <f t="shared" si="6"/>
        <v>94040928</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c r="B32" s="15">
        <v>26</v>
      </c>
      <c r="C32" s="146" t="s">
        <v>99</v>
      </c>
      <c r="D32" s="159" t="s">
        <v>12</v>
      </c>
      <c r="F32" s="8">
        <f t="shared" si="5"/>
        <v>20641427.649999999</v>
      </c>
      <c r="G32" s="8">
        <f t="shared" si="6"/>
        <v>-5775975</v>
      </c>
      <c r="H32" s="8">
        <f>H21+H10</f>
        <v>-984841</v>
      </c>
      <c r="I32" s="8">
        <f t="shared" si="6"/>
        <v>4688047</v>
      </c>
      <c r="J32" s="8">
        <f t="shared" si="6"/>
        <v>1829950</v>
      </c>
      <c r="K32" s="8">
        <f t="shared" si="6"/>
        <v>2711578</v>
      </c>
      <c r="L32" s="8">
        <f t="shared" si="6"/>
        <v>2476854</v>
      </c>
      <c r="M32" s="8">
        <f t="shared" si="6"/>
        <v>3133359</v>
      </c>
      <c r="N32" s="8">
        <f t="shared" si="6"/>
        <v>5342231</v>
      </c>
      <c r="O32" s="8">
        <f t="shared" si="6"/>
        <v>4191641</v>
      </c>
      <c r="P32" s="8">
        <f t="shared" si="6"/>
        <v>2031523.65</v>
      </c>
      <c r="Q32" s="8">
        <f>Q21+Q10</f>
        <v>1072069</v>
      </c>
      <c r="R32" s="8">
        <f>R21+R10</f>
        <v>-75009</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row>
    <row r="33" spans="2:247">
      <c r="B33" s="15">
        <v>27</v>
      </c>
      <c r="C33" s="146" t="s">
        <v>15</v>
      </c>
      <c r="D33" s="15">
        <v>55700003</v>
      </c>
      <c r="F33" s="8">
        <f t="shared" si="5"/>
        <v>535918.44999999995</v>
      </c>
      <c r="G33" s="8">
        <f t="shared" si="6"/>
        <v>20425</v>
      </c>
      <c r="H33" s="8">
        <f t="shared" si="6"/>
        <v>67591</v>
      </c>
      <c r="I33" s="8">
        <f t="shared" si="6"/>
        <v>46731</v>
      </c>
      <c r="J33" s="8">
        <f t="shared" si="6"/>
        <v>54906</v>
      </c>
      <c r="K33" s="8">
        <f t="shared" si="6"/>
        <v>55394</v>
      </c>
      <c r="L33" s="8">
        <f t="shared" si="6"/>
        <v>40741</v>
      </c>
      <c r="M33" s="8">
        <f t="shared" si="6"/>
        <v>40129</v>
      </c>
      <c r="N33" s="8">
        <f t="shared" si="6"/>
        <v>44417</v>
      </c>
      <c r="O33" s="8">
        <f t="shared" si="6"/>
        <v>32307</v>
      </c>
      <c r="P33" s="8">
        <f t="shared" si="6"/>
        <v>38519.449999999997</v>
      </c>
      <c r="Q33" s="8">
        <f t="shared" si="6"/>
        <v>46822</v>
      </c>
      <c r="R33" s="8">
        <f t="shared" si="6"/>
        <v>47936</v>
      </c>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row>
    <row r="34" spans="2:247">
      <c r="B34" s="15">
        <v>28</v>
      </c>
      <c r="C34" s="146" t="s">
        <v>100</v>
      </c>
      <c r="D34" s="15">
        <v>447</v>
      </c>
      <c r="F34" s="8">
        <f t="shared" si="5"/>
        <v>-277982814.14999998</v>
      </c>
      <c r="G34" s="8">
        <f t="shared" si="6"/>
        <v>-59960620</v>
      </c>
      <c r="H34" s="8">
        <f t="shared" si="6"/>
        <v>-37485269</v>
      </c>
      <c r="I34" s="8">
        <f t="shared" si="6"/>
        <v>-19475825</v>
      </c>
      <c r="J34" s="8">
        <f t="shared" si="6"/>
        <v>-10571955</v>
      </c>
      <c r="K34" s="8">
        <f t="shared" si="6"/>
        <v>-7324959</v>
      </c>
      <c r="L34" s="8">
        <f t="shared" si="6"/>
        <v>-14308316</v>
      </c>
      <c r="M34" s="8">
        <f t="shared" si="6"/>
        <v>-26227473</v>
      </c>
      <c r="N34" s="8">
        <f t="shared" si="6"/>
        <v>-20555517</v>
      </c>
      <c r="O34" s="8">
        <f>O23+O12</f>
        <v>-19746150</v>
      </c>
      <c r="P34" s="8">
        <f t="shared" si="6"/>
        <v>-20042917.149999999</v>
      </c>
      <c r="Q34" s="8">
        <f t="shared" si="6"/>
        <v>-18579917</v>
      </c>
      <c r="R34" s="8">
        <f t="shared" si="6"/>
        <v>-23703896</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row>
    <row r="35" spans="2:247">
      <c r="B35" s="15">
        <v>29</v>
      </c>
      <c r="C35" s="146" t="s">
        <v>14</v>
      </c>
      <c r="D35" s="15">
        <v>565</v>
      </c>
      <c r="F35" s="8">
        <f t="shared" si="5"/>
        <v>163156079.47</v>
      </c>
      <c r="G35" s="8">
        <f t="shared" si="6"/>
        <v>19152378</v>
      </c>
      <c r="H35" s="8">
        <f t="shared" si="6"/>
        <v>13670723</v>
      </c>
      <c r="I35" s="8">
        <f t="shared" si="6"/>
        <v>13206137</v>
      </c>
      <c r="J35" s="8">
        <f t="shared" si="6"/>
        <v>13032917</v>
      </c>
      <c r="K35" s="8">
        <f t="shared" si="6"/>
        <v>12684076</v>
      </c>
      <c r="L35" s="8">
        <f t="shared" si="6"/>
        <v>12485118</v>
      </c>
      <c r="M35" s="8">
        <f t="shared" si="6"/>
        <v>13672423</v>
      </c>
      <c r="N35" s="8">
        <f t="shared" si="6"/>
        <v>12703937</v>
      </c>
      <c r="O35" s="8">
        <f>O24+O13</f>
        <v>13326344</v>
      </c>
      <c r="P35" s="8">
        <f t="shared" si="6"/>
        <v>12749648.470000001</v>
      </c>
      <c r="Q35" s="8">
        <f t="shared" si="6"/>
        <v>12372034</v>
      </c>
      <c r="R35" s="8">
        <f t="shared" si="6"/>
        <v>14100344</v>
      </c>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row>
    <row r="36" spans="2:247">
      <c r="B36" s="15">
        <v>30</v>
      </c>
      <c r="C36" s="149" t="s">
        <v>16</v>
      </c>
      <c r="D36" s="15">
        <v>40810005</v>
      </c>
      <c r="F36" s="8">
        <f t="shared" si="5"/>
        <v>0</v>
      </c>
      <c r="G36" s="8">
        <f t="shared" ref="G36:M36" si="7">+G14+G25</f>
        <v>0</v>
      </c>
      <c r="H36" s="8">
        <f t="shared" si="7"/>
        <v>0</v>
      </c>
      <c r="I36" s="8">
        <f t="shared" si="7"/>
        <v>0</v>
      </c>
      <c r="J36" s="8">
        <f t="shared" si="7"/>
        <v>0</v>
      </c>
      <c r="K36" s="8">
        <f t="shared" si="7"/>
        <v>0</v>
      </c>
      <c r="L36" s="8">
        <f t="shared" si="7"/>
        <v>0</v>
      </c>
      <c r="M36" s="8">
        <f t="shared" si="7"/>
        <v>0</v>
      </c>
      <c r="N36" s="8">
        <f>+N14+N22</f>
        <v>0</v>
      </c>
      <c r="O36" s="8">
        <f>+O14+O22</f>
        <v>0</v>
      </c>
      <c r="P36" s="8">
        <f>+P14+P22</f>
        <v>0</v>
      </c>
      <c r="Q36" s="8">
        <f>+Q14+Q22</f>
        <v>0</v>
      </c>
      <c r="R36" s="8">
        <f>+R14+R22</f>
        <v>0</v>
      </c>
      <c r="S36" s="160"/>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row>
    <row r="37" spans="2:247">
      <c r="B37" s="15">
        <v>31</v>
      </c>
      <c r="F37" s="150">
        <f t="shared" ref="F37:P37" si="8">SUM(F29:F36)</f>
        <v>1224025095.79</v>
      </c>
      <c r="G37" s="150">
        <f t="shared" si="8"/>
        <v>213428081</v>
      </c>
      <c r="H37" s="150">
        <f t="shared" si="8"/>
        <v>106699022</v>
      </c>
      <c r="I37" s="150">
        <f t="shared" si="8"/>
        <v>108995526</v>
      </c>
      <c r="J37" s="150">
        <f t="shared" si="8"/>
        <v>75816471</v>
      </c>
      <c r="K37" s="150">
        <f t="shared" si="8"/>
        <v>84924772</v>
      </c>
      <c r="L37" s="150">
        <f t="shared" si="8"/>
        <v>80346631</v>
      </c>
      <c r="M37" s="150">
        <f t="shared" si="8"/>
        <v>86919654</v>
      </c>
      <c r="N37" s="150">
        <f>SUM(N29:N36)-1</f>
        <v>84594149</v>
      </c>
      <c r="O37" s="150">
        <f t="shared" si="8"/>
        <v>77867788</v>
      </c>
      <c r="P37" s="150">
        <f t="shared" si="8"/>
        <v>80744789.790000021</v>
      </c>
      <c r="Q37" s="150">
        <f>SUM(Q29:Q36)</f>
        <v>97308672</v>
      </c>
      <c r="R37" s="150">
        <f>SUM(R29:R36)-1</f>
        <v>126379538</v>
      </c>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row>
    <row r="38" spans="2:247">
      <c r="F38" s="5"/>
      <c r="G38" s="5"/>
      <c r="H38" s="5"/>
      <c r="I38" s="5"/>
      <c r="J38" s="5"/>
      <c r="K38" s="5"/>
      <c r="L38" s="5"/>
      <c r="M38" s="5"/>
      <c r="N38" s="5"/>
      <c r="O38" s="5"/>
      <c r="P38" s="5"/>
      <c r="Q38" s="5"/>
      <c r="R38" s="5"/>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row>
    <row r="39" spans="2:247">
      <c r="F39" s="5"/>
      <c r="G39" s="5"/>
      <c r="H39" s="5"/>
      <c r="I39" s="5"/>
      <c r="J39" s="5"/>
      <c r="K39" s="5"/>
      <c r="L39" s="5"/>
      <c r="M39" s="5"/>
      <c r="N39" s="5"/>
      <c r="P39" s="5"/>
      <c r="Q39" s="5"/>
      <c r="R39" s="5"/>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row>
    <row r="40" spans="2:247">
      <c r="F40" s="5"/>
      <c r="G40" s="5"/>
      <c r="H40" s="5"/>
      <c r="I40" s="5"/>
      <c r="J40" s="5"/>
      <c r="K40" s="5"/>
      <c r="L40" s="5"/>
      <c r="M40" s="5"/>
      <c r="N40" s="5"/>
      <c r="P40" s="5"/>
      <c r="Q40" s="5"/>
      <c r="R40" s="5"/>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row>
    <row r="41" spans="2:247">
      <c r="F41" s="161"/>
      <c r="G41" s="161"/>
      <c r="H41" s="161"/>
      <c r="I41" s="161"/>
      <c r="J41" s="161"/>
      <c r="K41" s="161"/>
      <c r="L41" s="5"/>
      <c r="M41" s="5"/>
      <c r="N41" s="5"/>
      <c r="P41" s="5"/>
      <c r="Q41" s="5"/>
      <c r="R41" s="5"/>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row>
    <row r="42" spans="2:247">
      <c r="C42" s="13"/>
      <c r="D42" s="14"/>
      <c r="E42" s="14"/>
      <c r="F42" s="162"/>
      <c r="G42" s="162"/>
      <c r="H42" s="162"/>
      <c r="I42" s="162"/>
      <c r="J42" s="162"/>
      <c r="K42" s="4"/>
      <c r="L42" s="5"/>
      <c r="M42" s="5"/>
      <c r="N42" s="5"/>
      <c r="P42" s="5"/>
      <c r="Q42" s="5"/>
      <c r="R42" s="5"/>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row>
    <row r="43" spans="2:247">
      <c r="F43" s="5"/>
      <c r="G43" s="5"/>
      <c r="H43" s="5"/>
      <c r="I43" s="5"/>
      <c r="J43" s="5"/>
      <c r="K43" s="5"/>
      <c r="N43" s="17"/>
      <c r="P43" s="5"/>
      <c r="Q43" s="5"/>
      <c r="R43" s="5"/>
      <c r="S43" s="8"/>
      <c r="T43" s="16"/>
      <c r="U43" s="16"/>
      <c r="V43" s="16"/>
      <c r="W43" s="16"/>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row>
    <row r="44" spans="2:247">
      <c r="F44" s="5"/>
      <c r="G44" s="5"/>
      <c r="H44" s="5"/>
      <c r="I44" s="5"/>
      <c r="J44" s="5"/>
      <c r="K44" s="5"/>
      <c r="L44" s="5"/>
      <c r="M44" s="5"/>
      <c r="N44" s="5"/>
      <c r="P44" s="5"/>
      <c r="Q44" s="5"/>
      <c r="R44" s="5"/>
      <c r="S44" s="8"/>
      <c r="T44" s="16"/>
      <c r="U44" s="16"/>
      <c r="V44" s="16"/>
      <c r="W44" s="16"/>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row>
    <row r="45" spans="2:247" ht="10.5" customHeight="1">
      <c r="F45" s="5"/>
      <c r="G45" s="5"/>
      <c r="H45" s="5"/>
      <c r="I45" s="5"/>
      <c r="J45" s="5"/>
      <c r="K45" s="5"/>
      <c r="L45" s="5"/>
      <c r="M45" s="5"/>
      <c r="N45" s="17"/>
      <c r="P45" s="5"/>
      <c r="Q45" s="5"/>
      <c r="R45" s="5"/>
      <c r="S45" s="8"/>
      <c r="T45" s="16"/>
      <c r="U45" s="16"/>
      <c r="V45" s="16"/>
      <c r="W45" s="16"/>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row>
    <row r="46" spans="2:247">
      <c r="D46" s="7"/>
      <c r="E46" s="7"/>
      <c r="F46" s="5"/>
      <c r="G46" s="5"/>
      <c r="H46" s="5"/>
      <c r="I46" s="5"/>
      <c r="J46" s="5"/>
      <c r="K46" s="5"/>
      <c r="L46" s="5"/>
      <c r="M46" s="5"/>
      <c r="N46" s="5"/>
      <c r="P46" s="5"/>
      <c r="Q46" s="5"/>
      <c r="R46" s="5"/>
      <c r="S46" s="8"/>
      <c r="T46" s="16"/>
      <c r="U46" s="16"/>
      <c r="V46" s="16"/>
      <c r="W46" s="16"/>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row>
    <row r="47" spans="2:247">
      <c r="F47" s="5"/>
      <c r="G47" s="5"/>
      <c r="H47" s="5"/>
      <c r="I47" s="5"/>
      <c r="J47" s="5"/>
      <c r="K47" s="5"/>
      <c r="L47" s="5"/>
      <c r="M47" s="5"/>
      <c r="N47" s="5"/>
      <c r="O47" s="5"/>
      <c r="P47" s="5"/>
      <c r="Q47" s="5"/>
      <c r="R47" s="5"/>
      <c r="S47" s="8"/>
      <c r="T47" s="16"/>
      <c r="U47" s="16"/>
      <c r="V47" s="16"/>
      <c r="W47" s="16"/>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row>
    <row r="48" spans="2:247">
      <c r="D48" s="2"/>
      <c r="F48" s="5"/>
      <c r="G48" s="5"/>
      <c r="H48" s="5"/>
      <c r="I48" s="5"/>
      <c r="J48" s="5"/>
      <c r="K48" s="5"/>
      <c r="L48" s="5"/>
      <c r="M48" s="5"/>
      <c r="N48" s="5"/>
      <c r="O48" s="5"/>
      <c r="P48" s="5"/>
      <c r="Q48" s="5"/>
      <c r="R48" s="5"/>
      <c r="S48" s="8"/>
      <c r="T48" s="16"/>
      <c r="U48" s="16"/>
      <c r="V48" s="16"/>
      <c r="W48" s="16"/>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row>
    <row r="49" spans="5:247">
      <c r="F49" s="5"/>
      <c r="G49" s="5"/>
      <c r="H49" s="5"/>
      <c r="I49" s="5"/>
      <c r="J49" s="5"/>
      <c r="K49" s="5"/>
      <c r="L49" s="5"/>
      <c r="M49" s="5"/>
      <c r="N49" s="5"/>
      <c r="O49" s="5"/>
      <c r="P49" s="5"/>
      <c r="Q49" s="5"/>
      <c r="R49" s="5"/>
      <c r="S49" s="8"/>
      <c r="T49" s="16"/>
      <c r="U49" s="16"/>
      <c r="V49" s="16"/>
      <c r="W49" s="16"/>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row>
    <row r="50" spans="5:247">
      <c r="F50" s="8"/>
      <c r="G50" s="8"/>
      <c r="H50" s="8"/>
      <c r="I50" s="8"/>
      <c r="J50" s="8"/>
      <c r="K50" s="8"/>
      <c r="L50" s="8"/>
      <c r="M50" s="8"/>
      <c r="N50" s="8"/>
      <c r="O50" s="8"/>
      <c r="P50" s="8"/>
      <c r="Q50" s="8"/>
      <c r="R50" s="8"/>
      <c r="S50" s="8"/>
      <c r="T50" s="16"/>
      <c r="U50" s="16"/>
      <c r="V50" s="16"/>
      <c r="W50" s="16"/>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row>
    <row r="51" spans="5:247">
      <c r="F51" s="8"/>
      <c r="G51" s="8"/>
      <c r="H51" s="8"/>
      <c r="I51" s="8"/>
      <c r="J51" s="8"/>
      <c r="K51" s="8"/>
      <c r="L51" s="9"/>
      <c r="M51" s="8"/>
      <c r="N51" s="8"/>
      <c r="O51" s="8"/>
      <c r="P51" s="8"/>
      <c r="Q51" s="8"/>
      <c r="R51" s="8"/>
      <c r="S51" s="8"/>
      <c r="T51" s="16"/>
      <c r="U51" s="16"/>
      <c r="V51" s="16"/>
      <c r="W51" s="16"/>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row>
    <row r="52" spans="5:247">
      <c r="F52" s="8"/>
      <c r="G52" s="8"/>
      <c r="H52" s="8"/>
      <c r="I52" s="8"/>
      <c r="J52" s="8"/>
      <c r="K52" s="6"/>
      <c r="L52" s="9"/>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row>
    <row r="53" spans="5:247">
      <c r="F53" s="8"/>
      <c r="G53" s="8"/>
      <c r="H53" s="8"/>
      <c r="I53" s="8"/>
      <c r="J53" s="8"/>
      <c r="K53" s="6"/>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row>
    <row r="54" spans="5:247">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row>
    <row r="55" spans="5:247">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row>
    <row r="56" spans="5:247">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row>
    <row r="57" spans="5:247">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row>
    <row r="58" spans="5:247">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row>
    <row r="59" spans="5:247">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row>
    <row r="60" spans="5:247">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row>
    <row r="61" spans="5:247">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row>
    <row r="62" spans="5:247">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row>
    <row r="63" spans="5:247">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row>
    <row r="64" spans="5:247">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row>
    <row r="65" spans="6:247">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row>
    <row r="66" spans="6:247">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row>
    <row r="67" spans="6:247">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row>
    <row r="68" spans="6:247">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row>
    <row r="69" spans="6:247">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row>
    <row r="70" spans="6:247">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row>
    <row r="71" spans="6:247">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row>
    <row r="72" spans="6:247">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row>
    <row r="73" spans="6:247">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row>
    <row r="74" spans="6:247">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row>
    <row r="75" spans="6:247">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row>
    <row r="76" spans="6:247">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row>
    <row r="77" spans="6:247">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row>
    <row r="78" spans="6:247">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row>
    <row r="79" spans="6:247">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row>
    <row r="80" spans="6:247">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row>
    <row r="81" spans="6:247">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row>
    <row r="82" spans="6:247">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row>
    <row r="83" spans="6:247">
      <c r="F83" s="8"/>
      <c r="G83" s="8">
        <f>1687-1991</f>
        <v>-304</v>
      </c>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row>
    <row r="84" spans="6:247">
      <c r="F84" s="8"/>
      <c r="G84" s="8">
        <f>G83*160</f>
        <v>-48640</v>
      </c>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row>
    <row r="85" spans="6:247">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row>
    <row r="86" spans="6:247">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row>
    <row r="87" spans="6:247">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row>
    <row r="88" spans="6:247">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row>
    <row r="89" spans="6:247">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row>
    <row r="90" spans="6:247">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row>
    <row r="91" spans="6:247">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row>
    <row r="92" spans="6:247">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row>
    <row r="93" spans="6:247">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row>
    <row r="94" spans="6:247">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row>
    <row r="95" spans="6:247">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row>
    <row r="96" spans="6:247">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row>
    <row r="97" spans="6:247">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row>
    <row r="98" spans="6:247">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row>
    <row r="99" spans="6:247">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row>
    <row r="100" spans="6:247">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row>
    <row r="101" spans="6:247">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row>
    <row r="102" spans="6:247">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row>
    <row r="103" spans="6:247">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row>
    <row r="104" spans="6:247">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row>
    <row r="105" spans="6:247">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row>
    <row r="106" spans="6:247">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row>
    <row r="107" spans="6:247">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row>
    <row r="108" spans="6:247">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row>
    <row r="109" spans="6:247">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row>
    <row r="110" spans="6:247">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row>
    <row r="111" spans="6:247">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row>
    <row r="112" spans="6:247">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row>
    <row r="113" spans="6:247">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row>
    <row r="114" spans="6:247">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row>
    <row r="115" spans="6:247">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row>
    <row r="116" spans="6:247">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row>
    <row r="117" spans="6:247">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row>
    <row r="118" spans="6:247">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row>
    <row r="119" spans="6:247">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row>
    <row r="120" spans="6:247">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row>
    <row r="121" spans="6:247">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row>
    <row r="122" spans="6:247">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row>
    <row r="123" spans="6:247">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row>
    <row r="124" spans="6:247">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row>
    <row r="125" spans="6:247">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row>
    <row r="126" spans="6:247">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row>
    <row r="127" spans="6:247">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row>
    <row r="128" spans="6:247">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row>
    <row r="129" spans="6:247">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row>
    <row r="130" spans="6:247">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row>
    <row r="131" spans="6:247">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row>
    <row r="132" spans="6:247">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row>
    <row r="133" spans="6:247">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row>
    <row r="134" spans="6:247">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row>
    <row r="135" spans="6:247">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row>
    <row r="136" spans="6:247">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row>
    <row r="137" spans="6:247">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row>
    <row r="138" spans="6:247">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row>
    <row r="139" spans="6:247">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row>
    <row r="140" spans="6:247">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row>
    <row r="141" spans="6:247">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row>
    <row r="142" spans="6:247">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row>
    <row r="143" spans="6:247">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row>
    <row r="144" spans="6:247">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row>
    <row r="145" spans="6:247">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row>
    <row r="146" spans="6:247">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row>
    <row r="147" spans="6:247">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row>
    <row r="148" spans="6:247">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row>
    <row r="149" spans="6:247">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row>
    <row r="150" spans="6:247">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row>
    <row r="151" spans="6:247">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row>
    <row r="152" spans="6:247">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row>
    <row r="153" spans="6:247">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row>
    <row r="154" spans="6:247">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row>
    <row r="155" spans="6:247">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row>
    <row r="156" spans="6:247">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row>
    <row r="157" spans="6:247">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row>
    <row r="158" spans="6:247">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row>
    <row r="159" spans="6:247">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row>
    <row r="160" spans="6:247">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row>
    <row r="161" spans="6:247">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row>
    <row r="162" spans="6:247">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row>
    <row r="163" spans="6:247">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row>
    <row r="164" spans="6:247">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row>
    <row r="165" spans="6:247">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row>
    <row r="166" spans="6:247">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row>
    <row r="167" spans="6:247">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row>
    <row r="168" spans="6:247">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row>
    <row r="169" spans="6:247">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row>
    <row r="170" spans="6:247">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row>
    <row r="171" spans="6:247">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row>
    <row r="172" spans="6:247">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row>
    <row r="173" spans="6:247">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row>
    <row r="174" spans="6:247">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row>
    <row r="175" spans="6:247">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row>
    <row r="176" spans="6:247">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row>
    <row r="177" spans="6:247">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row>
    <row r="178" spans="6:247">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row>
    <row r="179" spans="6:247">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row>
    <row r="180" spans="6:247">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row>
    <row r="181" spans="6:247">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row>
    <row r="182" spans="6:247">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row>
    <row r="183" spans="6:247">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row>
    <row r="184" spans="6:247">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row>
    <row r="185" spans="6:247">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row>
    <row r="186" spans="6:247">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row>
    <row r="187" spans="6:247">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row>
    <row r="188" spans="6:247">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row>
    <row r="189" spans="6:247">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row>
    <row r="190" spans="6:247">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row>
    <row r="191" spans="6:247">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row>
    <row r="192" spans="6:247">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row>
    <row r="193" spans="6:247">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row>
    <row r="194" spans="6:247">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row>
    <row r="195" spans="6:247">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row>
    <row r="196" spans="6:247">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row>
    <row r="197" spans="6:247">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row>
    <row r="198" spans="6:247">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row>
    <row r="199" spans="6:247">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row>
    <row r="200" spans="6:247">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row>
    <row r="201" spans="6:247">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row>
    <row r="202" spans="6:247">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row>
    <row r="203" spans="6:247">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row>
    <row r="204" spans="6:247">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row>
    <row r="205" spans="6:247">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row>
    <row r="206" spans="6:247">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row>
    <row r="207" spans="6:247">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row>
    <row r="208" spans="6:247">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row>
    <row r="209" spans="6:247">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row>
    <row r="210" spans="6:247">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row>
    <row r="211" spans="6:247">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row>
    <row r="212" spans="6:247">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row>
    <row r="213" spans="6:247">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row>
    <row r="214" spans="6:247">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row>
    <row r="215" spans="6:247">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row>
    <row r="216" spans="6:247">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row>
    <row r="217" spans="6:247">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row>
    <row r="218" spans="6:247">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row>
    <row r="219" spans="6:247">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row>
    <row r="220" spans="6:247">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row>
    <row r="221" spans="6:247">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row>
    <row r="222" spans="6:247">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row>
    <row r="223" spans="6:247">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row>
    <row r="224" spans="6:247">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row>
    <row r="225" spans="6:247">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row>
    <row r="226" spans="6:247">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row>
    <row r="227" spans="6:247">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row>
    <row r="228" spans="6:247">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row>
    <row r="229" spans="6:247">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row>
    <row r="230" spans="6:247">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row>
    <row r="231" spans="6:247">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row>
    <row r="232" spans="6:247">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row>
    <row r="233" spans="6:247">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row>
    <row r="234" spans="6:247">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row>
    <row r="235" spans="6:247">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row>
    <row r="236" spans="6:247">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row>
    <row r="237" spans="6:247">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row>
    <row r="238" spans="6:247">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row>
    <row r="239" spans="6:247">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row>
    <row r="240" spans="6:247">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row>
    <row r="241" spans="6:247">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row>
    <row r="242" spans="6:247">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row>
    <row r="243" spans="6:247">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row>
    <row r="244" spans="6:247">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row>
    <row r="245" spans="6:247">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row>
    <row r="246" spans="6:247">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row>
    <row r="247" spans="6:247">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row>
    <row r="248" spans="6:247">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row>
    <row r="249" spans="6:247">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row>
    <row r="250" spans="6:247">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row>
    <row r="251" spans="6:247">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row>
    <row r="252" spans="6:247">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row>
    <row r="253" spans="6:247">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row>
    <row r="254" spans="6:247">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row>
    <row r="255" spans="6:247">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row>
    <row r="256" spans="6:247">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row>
    <row r="257" spans="6:247">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row>
    <row r="258" spans="6:247">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row>
    <row r="259" spans="6:247">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row>
    <row r="260" spans="6:247">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row>
    <row r="261" spans="6:247">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row>
    <row r="262" spans="6:247">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row>
    <row r="263" spans="6:247">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row>
    <row r="264" spans="6:247">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row>
    <row r="265" spans="6:247">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row>
    <row r="266" spans="6:247">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row>
    <row r="267" spans="6:247">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row>
    <row r="268" spans="6:247">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row>
    <row r="269" spans="6:247">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row>
    <row r="270" spans="6:247">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row>
    <row r="271" spans="6:247">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row>
    <row r="272" spans="6:247">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row>
    <row r="273" spans="6:247">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row>
    <row r="274" spans="6:247">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row>
    <row r="275" spans="6:247">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row>
    <row r="276" spans="6:247">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row>
    <row r="277" spans="6:247">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row>
    <row r="278" spans="6:247">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row>
    <row r="279" spans="6:247">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row>
    <row r="280" spans="6:247">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row>
    <row r="281" spans="6:247">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row>
    <row r="282" spans="6:247">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row>
    <row r="283" spans="6:247">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row>
    <row r="284" spans="6:247">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row>
    <row r="285" spans="6:247">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row>
    <row r="286" spans="6:247">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row>
    <row r="287" spans="6:247">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row>
    <row r="288" spans="6:247">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row>
    <row r="289" spans="6:247">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row>
    <row r="290" spans="6:247">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row>
    <row r="291" spans="6:247">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row>
    <row r="292" spans="6:247">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row>
    <row r="293" spans="6:247">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row>
    <row r="294" spans="6:247">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row>
    <row r="295" spans="6:247">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row>
    <row r="296" spans="6:247">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row>
    <row r="297" spans="6:247">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row>
    <row r="298" spans="6:247">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row>
    <row r="299" spans="6:247">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row>
    <row r="300" spans="6:247">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row>
    <row r="301" spans="6:247">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row>
  </sheetData>
  <dataValidations count="2">
    <dataValidation type="list" allowBlank="1" showInputMessage="1" showErrorMessage="1" sqref="U6">
      <formula1>Years</formula1>
    </dataValidation>
    <dataValidation type="list" allowBlank="1" showInputMessage="1" showErrorMessage="1" sqref="T6">
      <formula1>Months</formula1>
    </dataValidation>
  </dataValidations>
  <printOptions horizontalCentered="1"/>
  <pageMargins left="0" right="0" top="0.75" bottom="0.4" header="0.2" footer="0.3"/>
  <pageSetup scale="65" orientation="landscape" cellComments="asDisplayed" r:id="rId1"/>
  <headerFooter alignWithMargins="0">
    <oddFooter xml:space="preserve">&amp;LPrepared By: Annette Moore &amp;D&amp;R&amp;F &amp;A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8545" r:id="rId5" name="Button 1">
              <controlPr defaultSize="0" print="0" autoFill="0" autoPict="0" macro="[0]!GetActuals">
                <anchor moveWithCells="1" sizeWithCells="1">
                  <from>
                    <xdr:col>21</xdr:col>
                    <xdr:colOff>38100</xdr:colOff>
                    <xdr:row>4</xdr:row>
                    <xdr:rowOff>19050</xdr:rowOff>
                  </from>
                  <to>
                    <xdr:col>22</xdr:col>
                    <xdr:colOff>0</xdr:colOff>
                    <xdr:row>6</xdr:row>
                    <xdr:rowOff>28575</xdr:rowOff>
                  </to>
                </anchor>
              </controlPr>
            </control>
          </mc:Choice>
        </mc:AlternateContent>
        <mc:AlternateContent xmlns:mc="http://schemas.openxmlformats.org/markup-compatibility/2006">
          <mc:Choice Requires="x14">
            <control shapeId="108550" r:id="rId6" name="Button 6">
              <controlPr defaultSize="0" print="0" autoFill="0" autoPict="0">
                <anchor moveWithCells="1" sizeWithCells="1">
                  <from>
                    <xdr:col>21</xdr:col>
                    <xdr:colOff>38100</xdr:colOff>
                    <xdr:row>4</xdr:row>
                    <xdr:rowOff>19050</xdr:rowOff>
                  </from>
                  <to>
                    <xdr:col>22</xdr:col>
                    <xdr:colOff>0</xdr:colOff>
                    <xdr:row>6</xdr:row>
                    <xdr:rowOff>28575</xdr:rowOff>
                  </to>
                </anchor>
              </controlPr>
            </control>
          </mc:Choice>
        </mc:AlternateContent>
        <mc:AlternateContent xmlns:mc="http://schemas.openxmlformats.org/markup-compatibility/2006">
          <mc:Choice Requires="x14">
            <control shapeId="108556" r:id="rId7" name="Button 12">
              <controlPr defaultSize="0" print="0" autoFill="0" autoPict="0">
                <anchor moveWithCells="1" sizeWithCells="1">
                  <from>
                    <xdr:col>21</xdr:col>
                    <xdr:colOff>38100</xdr:colOff>
                    <xdr:row>4</xdr:row>
                    <xdr:rowOff>19050</xdr:rowOff>
                  </from>
                  <to>
                    <xdr:col>22</xdr:col>
                    <xdr:colOff>0</xdr:colOff>
                    <xdr:row>6</xdr:row>
                    <xdr:rowOff>28575</xdr:rowOff>
                  </to>
                </anchor>
              </controlPr>
            </control>
          </mc:Choice>
        </mc:AlternateContent>
        <mc:AlternateContent xmlns:mc="http://schemas.openxmlformats.org/markup-compatibility/2006">
          <mc:Choice Requires="x14">
            <control shapeId="108557" r:id="rId8" name="Button 13">
              <controlPr defaultSize="0" print="0" autoFill="0" autoPict="0">
                <anchor moveWithCells="1" sizeWithCells="1">
                  <from>
                    <xdr:col>21</xdr:col>
                    <xdr:colOff>38100</xdr:colOff>
                    <xdr:row>4</xdr:row>
                    <xdr:rowOff>19050</xdr:rowOff>
                  </from>
                  <to>
                    <xdr:col>22</xdr:col>
                    <xdr:colOff>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33"/>
  <sheetViews>
    <sheetView zoomScale="80" zoomScaleNormal="80" workbookViewId="0">
      <selection activeCell="M7" sqref="M7"/>
    </sheetView>
  </sheetViews>
  <sheetFormatPr defaultColWidth="9.140625" defaultRowHeight="15"/>
  <cols>
    <col min="1" max="1" width="53.5703125" style="197" customWidth="1"/>
    <col min="2" max="2" width="23.42578125" style="197" bestFit="1" customWidth="1"/>
    <col min="3" max="3" width="17.140625" style="197" bestFit="1" customWidth="1"/>
    <col min="4" max="4" width="16" style="197" bestFit="1" customWidth="1"/>
    <col min="5" max="5" width="15.28515625" style="197" bestFit="1" customWidth="1"/>
    <col min="6" max="6" width="16" style="197" bestFit="1" customWidth="1"/>
    <col min="7" max="7" width="14.140625" style="197" customWidth="1"/>
    <col min="8" max="8" width="13.42578125" style="197" bestFit="1" customWidth="1"/>
    <col min="9" max="9" width="14" style="197" customWidth="1"/>
    <col min="10" max="10" width="13.42578125" style="197" bestFit="1" customWidth="1"/>
    <col min="11" max="11" width="15.140625" style="197" bestFit="1" customWidth="1"/>
    <col min="12" max="12" width="13.42578125" style="197" bestFit="1" customWidth="1"/>
    <col min="13" max="13" width="14.85546875" style="197" customWidth="1"/>
    <col min="14" max="14" width="15.7109375" style="197" bestFit="1" customWidth="1"/>
    <col min="15" max="15" width="12.7109375" style="197" bestFit="1" customWidth="1"/>
    <col min="16" max="16384" width="9.140625" style="197"/>
  </cols>
  <sheetData>
    <row r="1" spans="1:35" ht="18.75">
      <c r="A1" s="196" t="s">
        <v>148</v>
      </c>
    </row>
    <row r="2" spans="1:35">
      <c r="A2" s="197" t="s">
        <v>364</v>
      </c>
    </row>
    <row r="3" spans="1:35">
      <c r="B3" s="198"/>
      <c r="C3" s="198"/>
      <c r="D3" s="198"/>
      <c r="E3" s="198"/>
      <c r="F3" s="198"/>
      <c r="G3" s="198"/>
      <c r="H3" s="198"/>
      <c r="I3" s="198"/>
      <c r="J3" s="198"/>
      <c r="K3" s="198"/>
      <c r="L3" s="198"/>
      <c r="M3" s="198"/>
      <c r="N3" s="199"/>
    </row>
    <row r="4" spans="1:35" ht="30">
      <c r="A4" s="200" t="s">
        <v>188</v>
      </c>
      <c r="B4" s="201">
        <v>45292</v>
      </c>
      <c r="C4" s="202">
        <v>45323</v>
      </c>
      <c r="D4" s="203">
        <v>45352</v>
      </c>
      <c r="E4" s="204">
        <v>45383</v>
      </c>
      <c r="F4" s="203">
        <v>45413</v>
      </c>
      <c r="G4" s="204">
        <v>45444</v>
      </c>
      <c r="H4" s="204">
        <v>45474</v>
      </c>
      <c r="I4" s="204">
        <v>45505</v>
      </c>
      <c r="J4" s="201">
        <v>45536</v>
      </c>
      <c r="K4" s="201">
        <v>45566</v>
      </c>
      <c r="L4" s="202">
        <v>45597</v>
      </c>
      <c r="M4" s="205">
        <v>45627</v>
      </c>
      <c r="N4" s="206" t="str">
        <f>"Total year ended "&amp;RIGHT(A2,8)</f>
        <v>Total year ended Dec 2024</v>
      </c>
      <c r="O4" s="207"/>
      <c r="P4" s="207"/>
      <c r="Q4" s="207"/>
      <c r="R4" s="207"/>
      <c r="S4" s="207"/>
      <c r="T4" s="207"/>
      <c r="U4" s="207"/>
      <c r="V4" s="207"/>
      <c r="W4" s="207"/>
      <c r="X4" s="207"/>
      <c r="Y4" s="207"/>
      <c r="Z4" s="207"/>
      <c r="AA4" s="207"/>
      <c r="AB4" s="207"/>
      <c r="AC4" s="207"/>
      <c r="AD4" s="207"/>
      <c r="AE4" s="207"/>
      <c r="AF4" s="207"/>
      <c r="AG4" s="207"/>
      <c r="AH4" s="207"/>
      <c r="AI4" s="207"/>
    </row>
    <row r="5" spans="1:35">
      <c r="A5" s="208" t="s">
        <v>35</v>
      </c>
      <c r="B5" s="209">
        <f>+Load!B7</f>
        <v>-6854285.2130676042</v>
      </c>
      <c r="C5" s="210">
        <f>+Load!C7</f>
        <v>-39487.420027320477</v>
      </c>
      <c r="D5" s="210">
        <f>+Load!D7</f>
        <v>-1185126.5754047497</v>
      </c>
      <c r="E5" s="210">
        <f>+Load!E7</f>
        <v>-1324606.6250133677</v>
      </c>
      <c r="F5" s="210">
        <f>+Load!F7</f>
        <v>-987383.60142041673</v>
      </c>
      <c r="G5" s="210">
        <f>+Load!G7</f>
        <v>686233.42290145776</v>
      </c>
      <c r="H5" s="210">
        <f>+Load!H7</f>
        <v>-2067264.9691604546</v>
      </c>
      <c r="I5" s="210">
        <f>+Load!I7</f>
        <v>3839116.8066328359</v>
      </c>
      <c r="J5" s="210">
        <f>+Load!J7</f>
        <v>578637.43278871116</v>
      </c>
      <c r="K5" s="210">
        <f>+Load!K7</f>
        <v>-322519.68491772626</v>
      </c>
      <c r="L5" s="210">
        <f>+Load!L7</f>
        <v>-2568072.4200184988</v>
      </c>
      <c r="M5" s="210">
        <f>+Load!M7</f>
        <v>3403023.7405503117</v>
      </c>
      <c r="N5" s="211">
        <f>SUM(B5:M5)</f>
        <v>-6841735.1061568242</v>
      </c>
      <c r="O5" s="212"/>
      <c r="P5" s="213"/>
    </row>
    <row r="6" spans="1:35">
      <c r="A6" s="208" t="s">
        <v>36</v>
      </c>
      <c r="B6" s="209">
        <f>+Hydro!B32</f>
        <v>-7604192.2659645649</v>
      </c>
      <c r="C6" s="210">
        <f>+Hydro!C32</f>
        <v>-6418005.180730002</v>
      </c>
      <c r="D6" s="210">
        <f>+Hydro!D32</f>
        <v>-4165897.6518010395</v>
      </c>
      <c r="E6" s="210">
        <f>+Hydro!E32</f>
        <v>-4870702.4913455974</v>
      </c>
      <c r="F6" s="210">
        <f>+Hydro!F32</f>
        <v>-3070631.6668667202</v>
      </c>
      <c r="G6" s="210">
        <f>+Hydro!G32</f>
        <v>-3919061.0918969968</v>
      </c>
      <c r="H6" s="210">
        <f>+Hydro!H32</f>
        <v>-4107789.4591949973</v>
      </c>
      <c r="I6" s="210">
        <f>+Hydro!I32</f>
        <v>-3221355.5075984392</v>
      </c>
      <c r="J6" s="210">
        <f>+Hydro!J32</f>
        <v>-3263434.9105839985</v>
      </c>
      <c r="K6" s="210">
        <f>+Hydro!K32</f>
        <v>-1619359.6356709998</v>
      </c>
      <c r="L6" s="210">
        <f>+Hydro!L32</f>
        <v>838483.58809702226</v>
      </c>
      <c r="M6" s="210">
        <f>+Hydro!M32</f>
        <v>1947685.0431924022</v>
      </c>
      <c r="N6" s="211">
        <f>SUM(B6:M6)</f>
        <v>-39474261.23036392</v>
      </c>
      <c r="O6" s="212"/>
      <c r="P6" s="213"/>
    </row>
    <row r="7" spans="1:35">
      <c r="A7" s="208" t="s">
        <v>37</v>
      </c>
      <c r="B7" s="209">
        <f>+Wind!B63</f>
        <v>-8819841.7489586677</v>
      </c>
      <c r="C7" s="210">
        <f>+Wind!C63</f>
        <v>2622603.4004851184</v>
      </c>
      <c r="D7" s="210">
        <f>+Wind!D63</f>
        <v>-3931643.3852268741</v>
      </c>
      <c r="E7" s="210">
        <f>+Wind!E63</f>
        <v>3102545.2486891295</v>
      </c>
      <c r="F7" s="210">
        <f>+Wind!F63</f>
        <v>1750033.1375371332</v>
      </c>
      <c r="G7" s="210">
        <f>+Wind!G63</f>
        <v>27789.004144867788</v>
      </c>
      <c r="H7" s="210">
        <f>+Wind!H63</f>
        <v>-3312005.5298382039</v>
      </c>
      <c r="I7" s="210">
        <f>+Wind!I63</f>
        <v>-1737320.2789143033</v>
      </c>
      <c r="J7" s="210">
        <f>+Wind!J63</f>
        <v>1379880.8918986081</v>
      </c>
      <c r="K7" s="210">
        <f>+Wind!K63</f>
        <v>-1970850.693583857</v>
      </c>
      <c r="L7" s="210">
        <f>+Wind!L63</f>
        <v>-380458.74947147258</v>
      </c>
      <c r="M7" s="210">
        <f>+Wind!M63</f>
        <v>-3473021.4891893617</v>
      </c>
      <c r="N7" s="211">
        <f>SUM(B7:M7)</f>
        <v>-14742290.192427883</v>
      </c>
      <c r="O7" s="212"/>
      <c r="P7" s="213"/>
    </row>
    <row r="8" spans="1:35" s="217" customFormat="1">
      <c r="A8" s="214" t="s">
        <v>189</v>
      </c>
      <c r="B8" s="215">
        <f>SUM(B5:B7)</f>
        <v>-23278319.227990836</v>
      </c>
      <c r="C8" s="215">
        <f t="shared" ref="C8:M8" si="0">SUM(C5:C7)</f>
        <v>-3834889.2002722039</v>
      </c>
      <c r="D8" s="215">
        <f t="shared" si="0"/>
        <v>-9282667.6124326624</v>
      </c>
      <c r="E8" s="215">
        <f t="shared" si="0"/>
        <v>-3092763.8676698362</v>
      </c>
      <c r="F8" s="215">
        <f t="shared" si="0"/>
        <v>-2307982.1307500042</v>
      </c>
      <c r="G8" s="215">
        <f t="shared" si="0"/>
        <v>-3205038.6648506713</v>
      </c>
      <c r="H8" s="215">
        <f t="shared" si="0"/>
        <v>-9487059.9581936561</v>
      </c>
      <c r="I8" s="215">
        <f t="shared" si="0"/>
        <v>-1119558.9798799066</v>
      </c>
      <c r="J8" s="215">
        <f t="shared" si="0"/>
        <v>-1304916.5858966794</v>
      </c>
      <c r="K8" s="215">
        <f t="shared" si="0"/>
        <v>-3912730.0141725829</v>
      </c>
      <c r="L8" s="215">
        <f t="shared" si="0"/>
        <v>-2110047.581392949</v>
      </c>
      <c r="M8" s="215">
        <f t="shared" si="0"/>
        <v>1877687.2945533521</v>
      </c>
      <c r="N8" s="216">
        <f>SUM(N5:N7)</f>
        <v>-61058286.528948627</v>
      </c>
    </row>
    <row r="9" spans="1:35" s="217" customFormat="1">
      <c r="A9" s="218" t="s">
        <v>209</v>
      </c>
      <c r="B9" s="219">
        <f>'PCA deferral'!B35</f>
        <v>17208645.656924546</v>
      </c>
      <c r="C9" s="219">
        <f>'PCA deferral'!C35</f>
        <v>3427535.5819086432</v>
      </c>
      <c r="D9" s="219">
        <f>'PCA deferral'!D35</f>
        <v>7298368.2070554197</v>
      </c>
      <c r="E9" s="219">
        <f>'PCA deferral'!E35</f>
        <v>1288195.3563885391</v>
      </c>
      <c r="F9" s="219">
        <f>'PCA deferral'!F35</f>
        <v>50771.012342989445</v>
      </c>
      <c r="G9" s="219">
        <f>'PCA deferral'!G35</f>
        <v>3926631.1160967126</v>
      </c>
      <c r="H9" s="219">
        <f>'PCA deferral'!H35</f>
        <v>6523352.048170343</v>
      </c>
      <c r="I9" s="219">
        <f>'PCA deferral'!I35</f>
        <v>4170351.4244205579</v>
      </c>
      <c r="J9" s="219">
        <f>'PCA deferral'!J35</f>
        <v>1636931.1887741238</v>
      </c>
      <c r="K9" s="219">
        <f>'PCA deferral'!K35</f>
        <v>3253801.2076249719</v>
      </c>
      <c r="L9" s="219">
        <f>'PCA deferral'!L35</f>
        <v>-123529.22021285444</v>
      </c>
      <c r="M9" s="219">
        <f>'PCA deferral'!M35</f>
        <v>411830.56661976874</v>
      </c>
      <c r="N9" s="216">
        <f>SUM(B9:M9)</f>
        <v>49072884.146113761</v>
      </c>
      <c r="O9" s="215"/>
    </row>
    <row r="10" spans="1:35">
      <c r="A10" s="220" t="s">
        <v>191</v>
      </c>
      <c r="B10" s="221" t="s">
        <v>210</v>
      </c>
      <c r="C10" s="221" t="s">
        <v>210</v>
      </c>
      <c r="D10" s="221" t="s">
        <v>210</v>
      </c>
      <c r="E10" s="221" t="s">
        <v>210</v>
      </c>
      <c r="F10" s="221" t="s">
        <v>210</v>
      </c>
      <c r="G10" s="221" t="s">
        <v>210</v>
      </c>
      <c r="H10" s="221" t="s">
        <v>210</v>
      </c>
      <c r="I10" s="221" t="s">
        <v>210</v>
      </c>
      <c r="J10" s="221" t="s">
        <v>210</v>
      </c>
      <c r="K10" s="221" t="s">
        <v>210</v>
      </c>
      <c r="L10" s="221" t="s">
        <v>210</v>
      </c>
      <c r="M10" s="221" t="s">
        <v>210</v>
      </c>
      <c r="N10" s="216">
        <f>+N9+N8</f>
        <v>-11985402.382834867</v>
      </c>
    </row>
    <row r="11" spans="1:35" ht="15.75" thickBot="1">
      <c r="A11" s="222"/>
      <c r="B11" s="215"/>
      <c r="C11" s="215"/>
      <c r="D11" s="215"/>
      <c r="E11" s="215"/>
      <c r="F11" s="215"/>
      <c r="G11" s="215"/>
      <c r="H11" s="215"/>
      <c r="I11" s="215"/>
      <c r="J11" s="215"/>
      <c r="K11" s="215"/>
      <c r="L11" s="215"/>
      <c r="M11" s="215"/>
      <c r="N11" s="216"/>
    </row>
    <row r="12" spans="1:35" ht="60">
      <c r="A12" s="378" t="s">
        <v>229</v>
      </c>
      <c r="B12" s="379" t="s">
        <v>74</v>
      </c>
      <c r="C12" s="379" t="s">
        <v>73</v>
      </c>
      <c r="D12" s="379" t="s">
        <v>75</v>
      </c>
      <c r="E12" s="380" t="s">
        <v>78</v>
      </c>
      <c r="F12" s="381" t="str">
        <f>"Year ended "&amp;RIGHT(A2,8)&amp;" power cost normalization adjustment"</f>
        <v>Year ended Dec 2024 power cost normalization adjustment</v>
      </c>
      <c r="G12" s="199"/>
      <c r="H12" s="199"/>
      <c r="I12" s="199"/>
      <c r="J12" s="199"/>
      <c r="K12" s="199"/>
      <c r="L12" s="199"/>
      <c r="M12" s="199"/>
      <c r="N12" s="199"/>
    </row>
    <row r="13" spans="1:35">
      <c r="A13" s="382" t="s">
        <v>76</v>
      </c>
      <c r="B13" s="383"/>
      <c r="C13" s="383"/>
      <c r="D13" s="384"/>
      <c r="E13" s="385"/>
      <c r="F13" s="386">
        <f t="shared" ref="F13:F18" si="1">SUM(B13:E13)</f>
        <v>0</v>
      </c>
      <c r="G13" s="199"/>
      <c r="H13" s="199"/>
      <c r="I13" s="199"/>
      <c r="J13" s="199"/>
      <c r="K13" s="199"/>
      <c r="L13" s="199"/>
      <c r="M13" s="199"/>
      <c r="N13" s="199"/>
    </row>
    <row r="14" spans="1:35">
      <c r="A14" s="387" t="s">
        <v>190</v>
      </c>
      <c r="B14" s="388">
        <f>N5</f>
        <v>-6841735.1061568242</v>
      </c>
      <c r="C14" s="388">
        <f>N6</f>
        <v>-39474261.23036392</v>
      </c>
      <c r="D14" s="389">
        <f>N7</f>
        <v>-14742290.192427883</v>
      </c>
      <c r="E14" s="210">
        <f>N9</f>
        <v>49072884.146113761</v>
      </c>
      <c r="F14" s="390">
        <f t="shared" si="1"/>
        <v>-11985402.382834867</v>
      </c>
      <c r="G14" s="199"/>
      <c r="H14" s="199"/>
      <c r="I14" s="199"/>
      <c r="J14" s="199"/>
      <c r="K14" s="199"/>
      <c r="L14" s="199"/>
      <c r="M14" s="199"/>
      <c r="N14" s="199"/>
    </row>
    <row r="15" spans="1:35">
      <c r="A15" s="387" t="s">
        <v>14</v>
      </c>
      <c r="B15" s="391"/>
      <c r="C15" s="391"/>
      <c r="D15" s="392"/>
      <c r="E15" s="393"/>
      <c r="F15" s="394">
        <f t="shared" si="1"/>
        <v>0</v>
      </c>
      <c r="G15" s="199"/>
      <c r="H15" s="199"/>
      <c r="I15" s="199"/>
      <c r="J15" s="199"/>
      <c r="K15" s="199"/>
      <c r="L15" s="199"/>
      <c r="M15" s="199"/>
      <c r="N15" s="199"/>
    </row>
    <row r="16" spans="1:35">
      <c r="A16" s="387" t="s">
        <v>13</v>
      </c>
      <c r="B16" s="391"/>
      <c r="C16" s="391"/>
      <c r="D16" s="392"/>
      <c r="E16" s="393"/>
      <c r="F16" s="394">
        <f t="shared" si="1"/>
        <v>0</v>
      </c>
      <c r="G16" s="199"/>
      <c r="H16" s="199"/>
      <c r="I16" s="199"/>
      <c r="J16" s="199"/>
      <c r="K16" s="199"/>
      <c r="L16" s="199"/>
      <c r="M16" s="199"/>
      <c r="N16" s="199"/>
    </row>
    <row r="17" spans="1:14">
      <c r="A17" s="387" t="s">
        <v>77</v>
      </c>
      <c r="B17" s="391"/>
      <c r="C17" s="391"/>
      <c r="D17" s="392"/>
      <c r="E17" s="393"/>
      <c r="F17" s="394">
        <f t="shared" si="1"/>
        <v>0</v>
      </c>
      <c r="G17" s="199"/>
      <c r="H17" s="199"/>
      <c r="I17" s="199"/>
      <c r="J17" s="199"/>
      <c r="K17" s="199"/>
      <c r="L17" s="199"/>
      <c r="M17" s="199"/>
      <c r="N17" s="199"/>
    </row>
    <row r="18" spans="1:14">
      <c r="A18" s="387" t="s">
        <v>106</v>
      </c>
      <c r="B18" s="391"/>
      <c r="C18" s="395"/>
      <c r="D18" s="392"/>
      <c r="E18" s="393"/>
      <c r="F18" s="394">
        <f t="shared" si="1"/>
        <v>0</v>
      </c>
      <c r="G18" s="199"/>
      <c r="H18" s="199"/>
      <c r="I18" s="199"/>
      <c r="J18" s="199"/>
      <c r="K18" s="199"/>
      <c r="L18" s="199"/>
      <c r="M18" s="199"/>
      <c r="N18" s="199"/>
    </row>
    <row r="19" spans="1:14" ht="15.75" thickBot="1">
      <c r="A19" s="396" t="s">
        <v>105</v>
      </c>
      <c r="B19" s="397">
        <f>SUM(B13:B18)</f>
        <v>-6841735.1061568242</v>
      </c>
      <c r="C19" s="397">
        <f>SUM(C13:C18)</f>
        <v>-39474261.23036392</v>
      </c>
      <c r="D19" s="397">
        <f>SUM(D13:D18)</f>
        <v>-14742290.192427883</v>
      </c>
      <c r="E19" s="398">
        <f>SUM(E13:E18)</f>
        <v>49072884.146113761</v>
      </c>
      <c r="F19" s="399">
        <f>SUM(F13:F18)</f>
        <v>-11985402.382834867</v>
      </c>
      <c r="G19" s="199"/>
      <c r="H19" s="199"/>
      <c r="I19" s="199"/>
      <c r="J19" s="199"/>
      <c r="K19" s="199"/>
      <c r="L19" s="199"/>
      <c r="M19" s="199"/>
      <c r="N19" s="199"/>
    </row>
    <row r="20" spans="1:14">
      <c r="A20"/>
      <c r="B20" s="223"/>
      <c r="C20" s="199"/>
      <c r="D20" s="199"/>
      <c r="E20" s="199"/>
      <c r="F20" s="199"/>
      <c r="G20" s="199"/>
      <c r="H20" s="199"/>
      <c r="I20" s="199"/>
      <c r="J20" s="199"/>
      <c r="K20" s="199"/>
      <c r="L20" s="199"/>
      <c r="M20" s="199"/>
      <c r="N20" s="199"/>
    </row>
    <row r="21" spans="1:14">
      <c r="A21" s="224"/>
      <c r="B21" s="199"/>
      <c r="C21" s="199"/>
      <c r="D21" s="199"/>
      <c r="E21" s="199"/>
      <c r="F21" s="199"/>
      <c r="G21" s="199"/>
      <c r="H21" s="199"/>
      <c r="I21" s="199"/>
      <c r="J21" s="199"/>
      <c r="K21" s="199"/>
      <c r="L21" s="199"/>
      <c r="M21" s="199"/>
      <c r="N21" s="199"/>
    </row>
    <row r="22" spans="1:14">
      <c r="A22" s="220"/>
      <c r="B22" s="225"/>
      <c r="C22" s="225"/>
      <c r="D22" s="225"/>
      <c r="E22" s="225"/>
      <c r="F22" s="225"/>
      <c r="G22" s="199"/>
      <c r="H22" s="199"/>
      <c r="I22" s="199"/>
      <c r="J22" s="199"/>
      <c r="K22" s="199"/>
      <c r="L22" s="199"/>
      <c r="M22" s="199"/>
      <c r="N22" s="199"/>
    </row>
    <row r="23" spans="1:14">
      <c r="A23" s="220"/>
      <c r="B23" s="226"/>
      <c r="C23" s="226"/>
      <c r="D23" s="226"/>
      <c r="E23" s="226"/>
      <c r="F23" s="226"/>
      <c r="G23" s="199"/>
    </row>
    <row r="24" spans="1:14">
      <c r="A24" s="220"/>
      <c r="B24" s="209"/>
      <c r="C24" s="209"/>
      <c r="D24" s="209"/>
      <c r="E24" s="209"/>
      <c r="F24" s="209"/>
      <c r="G24" s="199"/>
    </row>
    <row r="25" spans="1:14">
      <c r="B25" s="199"/>
      <c r="C25" s="199"/>
      <c r="D25" s="199"/>
      <c r="E25" s="199"/>
      <c r="F25" s="199"/>
      <c r="G25" s="199"/>
    </row>
    <row r="26" spans="1:14">
      <c r="B26" s="199"/>
      <c r="C26" s="199"/>
      <c r="D26" s="199"/>
      <c r="E26" s="199"/>
      <c r="F26" s="199"/>
      <c r="G26" s="199"/>
    </row>
    <row r="27" spans="1:14">
      <c r="A27" s="208"/>
      <c r="B27" s="227"/>
      <c r="C27" s="227"/>
      <c r="D27" s="227"/>
      <c r="E27" s="227"/>
      <c r="F27" s="227"/>
    </row>
    <row r="30" spans="1:14">
      <c r="K30" s="228"/>
    </row>
    <row r="31" spans="1:14">
      <c r="K31" s="228"/>
    </row>
    <row r="32" spans="1:14">
      <c r="G32" s="229"/>
    </row>
    <row r="33" spans="6:7">
      <c r="F33" s="170"/>
      <c r="G33" s="229"/>
    </row>
  </sheetData>
  <pageMargins left="0.7" right="0.7" top="0.75" bottom="0.75" header="0.3" footer="0.3"/>
  <pageSetup scale="63"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O92"/>
  <sheetViews>
    <sheetView zoomScale="80" zoomScaleNormal="80" workbookViewId="0">
      <selection activeCell="C65" sqref="C65:N79"/>
    </sheetView>
  </sheetViews>
  <sheetFormatPr defaultColWidth="9.140625" defaultRowHeight="12.75"/>
  <cols>
    <col min="1" max="1" width="32.5703125" style="117" bestFit="1" customWidth="1"/>
    <col min="2" max="2" width="25.140625" style="117" bestFit="1" customWidth="1"/>
    <col min="3" max="3" width="14.85546875" style="117" customWidth="1"/>
    <col min="4" max="8" width="13.42578125" style="117" bestFit="1" customWidth="1"/>
    <col min="9" max="10" width="14" style="117" bestFit="1" customWidth="1"/>
    <col min="11" max="13" width="16.85546875" style="129" bestFit="1" customWidth="1"/>
    <col min="14" max="14" width="13.42578125" style="129" bestFit="1" customWidth="1"/>
    <col min="15" max="15" width="15.140625" style="129" bestFit="1" customWidth="1"/>
    <col min="16" max="16" width="16.5703125" style="129" bestFit="1" customWidth="1"/>
    <col min="17" max="18" width="9.140625" style="129"/>
    <col min="19" max="19" width="10.28515625" style="129" bestFit="1" customWidth="1"/>
    <col min="20" max="16384" width="9.140625" style="129"/>
  </cols>
  <sheetData>
    <row r="2" spans="1:15">
      <c r="A2" s="400" t="s">
        <v>365</v>
      </c>
    </row>
    <row r="3" spans="1:15">
      <c r="A3" s="109" t="s">
        <v>231</v>
      </c>
      <c r="B3" s="116"/>
      <c r="C3" s="109" t="s">
        <v>232</v>
      </c>
      <c r="D3" s="116"/>
      <c r="E3" s="116"/>
      <c r="F3" s="116"/>
      <c r="G3" s="116"/>
      <c r="H3" s="116"/>
      <c r="I3" s="116"/>
      <c r="J3" s="116"/>
      <c r="K3" s="116"/>
      <c r="L3" s="116"/>
      <c r="M3" s="116"/>
      <c r="N3" s="116"/>
      <c r="O3" s="401"/>
    </row>
    <row r="4" spans="1:15">
      <c r="A4" s="109" t="s">
        <v>233</v>
      </c>
      <c r="B4" s="109" t="s">
        <v>234</v>
      </c>
      <c r="C4" s="402">
        <f>'Summary normalization'!B4</f>
        <v>45292</v>
      </c>
      <c r="D4" s="403">
        <f>'Summary normalization'!C4</f>
        <v>45323</v>
      </c>
      <c r="E4" s="403">
        <f>'Summary normalization'!D4</f>
        <v>45352</v>
      </c>
      <c r="F4" s="403">
        <f>'Summary normalization'!E4</f>
        <v>45383</v>
      </c>
      <c r="G4" s="403">
        <f>'Summary normalization'!F4</f>
        <v>45413</v>
      </c>
      <c r="H4" s="403">
        <f>'Summary normalization'!G4</f>
        <v>45444</v>
      </c>
      <c r="I4" s="403">
        <f>'Summary normalization'!H4</f>
        <v>45474</v>
      </c>
      <c r="J4" s="403">
        <f>'Summary normalization'!I4</f>
        <v>45505</v>
      </c>
      <c r="K4" s="404">
        <f>'Summary normalization'!J4</f>
        <v>45536</v>
      </c>
      <c r="L4" s="404">
        <f>'Summary normalization'!K4</f>
        <v>45566</v>
      </c>
      <c r="M4" s="404">
        <f>'Summary normalization'!L4</f>
        <v>45597</v>
      </c>
      <c r="N4" s="404">
        <f>'Summary normalization'!M4</f>
        <v>45627</v>
      </c>
      <c r="O4" s="405" t="s">
        <v>235</v>
      </c>
    </row>
    <row r="5" spans="1:15">
      <c r="A5" s="109" t="s">
        <v>236</v>
      </c>
      <c r="B5" s="109" t="s">
        <v>237</v>
      </c>
      <c r="C5" s="406"/>
      <c r="D5" s="233"/>
      <c r="E5" s="231"/>
      <c r="F5" s="231"/>
      <c r="G5" s="231"/>
      <c r="H5" s="231"/>
      <c r="I5" s="231"/>
      <c r="J5" s="231"/>
      <c r="K5" s="233"/>
      <c r="L5" s="233"/>
      <c r="M5" s="233"/>
      <c r="N5" s="111"/>
      <c r="O5" s="112"/>
    </row>
    <row r="6" spans="1:15">
      <c r="A6" s="113"/>
      <c r="B6" s="114" t="s">
        <v>238</v>
      </c>
      <c r="C6" s="407"/>
      <c r="D6" s="163"/>
      <c r="E6" s="164"/>
      <c r="F6" s="164"/>
      <c r="G6" s="164"/>
      <c r="H6" s="164"/>
      <c r="I6" s="164"/>
      <c r="J6" s="164"/>
      <c r="K6" s="163"/>
      <c r="L6" s="163"/>
      <c r="M6" s="163"/>
      <c r="N6" s="167"/>
      <c r="O6" s="115"/>
    </row>
    <row r="7" spans="1:15">
      <c r="A7" s="113"/>
      <c r="B7" s="114" t="s">
        <v>239</v>
      </c>
      <c r="C7" s="407"/>
      <c r="D7" s="163"/>
      <c r="E7" s="164"/>
      <c r="F7" s="164"/>
      <c r="G7" s="164"/>
      <c r="H7" s="164"/>
      <c r="I7" s="164"/>
      <c r="J7" s="164"/>
      <c r="K7" s="163"/>
      <c r="L7" s="163"/>
      <c r="M7" s="163"/>
      <c r="N7" s="167"/>
      <c r="O7" s="115"/>
    </row>
    <row r="8" spans="1:15">
      <c r="A8" s="113"/>
      <c r="B8" s="114" t="s">
        <v>240</v>
      </c>
      <c r="C8" s="407"/>
      <c r="D8" s="163"/>
      <c r="E8" s="164"/>
      <c r="F8" s="164"/>
      <c r="G8" s="164"/>
      <c r="H8" s="164"/>
      <c r="I8" s="164"/>
      <c r="J8" s="164"/>
      <c r="K8" s="163"/>
      <c r="L8" s="163"/>
      <c r="M8" s="163"/>
      <c r="N8" s="167"/>
      <c r="O8" s="115"/>
    </row>
    <row r="9" spans="1:15">
      <c r="A9" s="113"/>
      <c r="B9" s="114" t="s">
        <v>241</v>
      </c>
      <c r="C9" s="407"/>
      <c r="D9" s="163"/>
      <c r="E9" s="164"/>
      <c r="F9" s="164"/>
      <c r="G9" s="164"/>
      <c r="H9" s="164"/>
      <c r="I9" s="164"/>
      <c r="J9" s="164"/>
      <c r="K9" s="163"/>
      <c r="L9" s="163"/>
      <c r="M9" s="163"/>
      <c r="N9" s="167"/>
      <c r="O9" s="115"/>
    </row>
    <row r="10" spans="1:15">
      <c r="A10" s="113"/>
      <c r="B10" s="114" t="s">
        <v>242</v>
      </c>
      <c r="C10" s="407"/>
      <c r="D10" s="163"/>
      <c r="E10" s="164"/>
      <c r="F10" s="164"/>
      <c r="G10" s="164"/>
      <c r="H10" s="164"/>
      <c r="I10" s="164"/>
      <c r="J10" s="164"/>
      <c r="K10" s="163"/>
      <c r="L10" s="163"/>
      <c r="M10" s="163"/>
      <c r="N10" s="167"/>
      <c r="O10" s="115"/>
    </row>
    <row r="11" spans="1:15">
      <c r="A11" s="113"/>
      <c r="B11" s="114" t="s">
        <v>243</v>
      </c>
      <c r="C11" s="230"/>
      <c r="D11" s="164"/>
      <c r="E11" s="164"/>
      <c r="F11" s="164"/>
      <c r="G11" s="164"/>
      <c r="H11" s="164"/>
      <c r="I11" s="164"/>
      <c r="J11" s="164"/>
      <c r="K11" s="164"/>
      <c r="L11" s="164"/>
      <c r="M11" s="164"/>
      <c r="N11" s="163"/>
      <c r="O11" s="115">
        <f>SUM(C11:N11)</f>
        <v>0</v>
      </c>
    </row>
    <row r="12" spans="1:15">
      <c r="A12" s="113"/>
      <c r="B12" s="114" t="s">
        <v>244</v>
      </c>
      <c r="C12" s="230"/>
      <c r="D12" s="164"/>
      <c r="E12" s="164"/>
      <c r="F12" s="164"/>
      <c r="G12" s="164"/>
      <c r="H12" s="164"/>
      <c r="I12" s="164"/>
      <c r="J12" s="164"/>
      <c r="K12" s="164"/>
      <c r="L12" s="164"/>
      <c r="M12" s="164"/>
      <c r="N12" s="163"/>
      <c r="O12" s="115">
        <f>SUM(C12:N12)</f>
        <v>0</v>
      </c>
    </row>
    <row r="13" spans="1:15">
      <c r="A13" s="113"/>
      <c r="B13" s="114" t="s">
        <v>245</v>
      </c>
      <c r="C13" s="230"/>
      <c r="D13" s="164"/>
      <c r="E13" s="164"/>
      <c r="F13" s="164"/>
      <c r="G13" s="164"/>
      <c r="H13" s="164"/>
      <c r="I13" s="164"/>
      <c r="J13" s="164"/>
      <c r="K13" s="164"/>
      <c r="L13" s="164"/>
      <c r="M13" s="164"/>
      <c r="N13" s="163"/>
      <c r="O13" s="115"/>
    </row>
    <row r="14" spans="1:15">
      <c r="A14" s="113"/>
      <c r="B14" s="114" t="s">
        <v>246</v>
      </c>
      <c r="C14" s="230"/>
      <c r="D14" s="164"/>
      <c r="E14" s="164"/>
      <c r="F14" s="164"/>
      <c r="G14" s="164"/>
      <c r="H14" s="164"/>
      <c r="I14" s="164"/>
      <c r="J14" s="164"/>
      <c r="K14" s="164"/>
      <c r="L14" s="164"/>
      <c r="M14" s="164"/>
      <c r="N14" s="163"/>
      <c r="O14" s="115"/>
    </row>
    <row r="15" spans="1:15">
      <c r="A15" s="113"/>
      <c r="B15" s="114" t="s">
        <v>247</v>
      </c>
      <c r="C15" s="230"/>
      <c r="D15" s="164"/>
      <c r="E15" s="164"/>
      <c r="F15" s="164"/>
      <c r="G15" s="164"/>
      <c r="H15" s="164"/>
      <c r="I15" s="164"/>
      <c r="J15" s="164"/>
      <c r="K15" s="164"/>
      <c r="L15" s="164"/>
      <c r="M15" s="164"/>
      <c r="N15" s="163"/>
      <c r="O15" s="115">
        <f>SUM(C15:N15)</f>
        <v>0</v>
      </c>
    </row>
    <row r="16" spans="1:15">
      <c r="A16" s="109" t="s">
        <v>248</v>
      </c>
      <c r="B16" s="109" t="s">
        <v>249</v>
      </c>
      <c r="C16" s="408"/>
      <c r="D16" s="231"/>
      <c r="E16" s="231"/>
      <c r="F16" s="231"/>
      <c r="G16" s="231"/>
      <c r="H16" s="231"/>
      <c r="I16" s="231"/>
      <c r="J16" s="231"/>
      <c r="K16" s="231"/>
      <c r="L16" s="231"/>
      <c r="M16" s="231"/>
      <c r="N16" s="233"/>
      <c r="O16" s="112">
        <f t="shared" ref="O16:O23" si="0">SUM(C16:N16)</f>
        <v>0</v>
      </c>
    </row>
    <row r="17" spans="1:15">
      <c r="A17" s="109" t="s">
        <v>250</v>
      </c>
      <c r="B17" s="109" t="s">
        <v>249</v>
      </c>
      <c r="C17" s="408"/>
      <c r="D17" s="231"/>
      <c r="E17" s="231"/>
      <c r="F17" s="231"/>
      <c r="G17" s="231"/>
      <c r="H17" s="231"/>
      <c r="I17" s="231"/>
      <c r="J17" s="231"/>
      <c r="K17" s="231"/>
      <c r="L17" s="231"/>
      <c r="M17" s="231"/>
      <c r="N17" s="233"/>
      <c r="O17" s="112">
        <f t="shared" si="0"/>
        <v>0</v>
      </c>
    </row>
    <row r="18" spans="1:15">
      <c r="A18" s="109" t="s">
        <v>251</v>
      </c>
      <c r="B18" s="109" t="s">
        <v>252</v>
      </c>
      <c r="C18" s="408"/>
      <c r="D18" s="231"/>
      <c r="E18" s="231"/>
      <c r="F18" s="231"/>
      <c r="G18" s="231"/>
      <c r="H18" s="231"/>
      <c r="I18" s="231"/>
      <c r="J18" s="231"/>
      <c r="K18" s="231"/>
      <c r="L18" s="231"/>
      <c r="M18" s="231"/>
      <c r="N18" s="233"/>
      <c r="O18" s="112">
        <f t="shared" si="0"/>
        <v>0</v>
      </c>
    </row>
    <row r="19" spans="1:15">
      <c r="A19" s="109" t="s">
        <v>253</v>
      </c>
      <c r="B19" s="109" t="s">
        <v>252</v>
      </c>
      <c r="C19" s="408"/>
      <c r="D19" s="231"/>
      <c r="E19" s="231"/>
      <c r="F19" s="231"/>
      <c r="G19" s="231"/>
      <c r="H19" s="231"/>
      <c r="I19" s="231"/>
      <c r="J19" s="231"/>
      <c r="K19" s="231"/>
      <c r="L19" s="231"/>
      <c r="M19" s="231"/>
      <c r="N19" s="233"/>
      <c r="O19" s="112">
        <f t="shared" si="0"/>
        <v>0</v>
      </c>
    </row>
    <row r="20" spans="1:15">
      <c r="A20" s="109" t="s">
        <v>254</v>
      </c>
      <c r="B20" s="109" t="s">
        <v>255</v>
      </c>
      <c r="C20" s="408"/>
      <c r="D20" s="231"/>
      <c r="E20" s="231"/>
      <c r="F20" s="231"/>
      <c r="G20" s="231"/>
      <c r="H20" s="231"/>
      <c r="I20" s="231"/>
      <c r="J20" s="231"/>
      <c r="K20" s="231"/>
      <c r="L20" s="231"/>
      <c r="M20" s="231"/>
      <c r="N20" s="233"/>
      <c r="O20" s="112">
        <f>SUM(C20:N20)</f>
        <v>0</v>
      </c>
    </row>
    <row r="21" spans="1:15">
      <c r="A21" s="109" t="s">
        <v>328</v>
      </c>
      <c r="B21" s="109" t="s">
        <v>255</v>
      </c>
      <c r="C21" s="408"/>
      <c r="D21" s="231"/>
      <c r="E21" s="231"/>
      <c r="F21" s="231"/>
      <c r="G21" s="231"/>
      <c r="H21" s="231"/>
      <c r="I21" s="231"/>
      <c r="J21" s="231"/>
      <c r="K21" s="231"/>
      <c r="L21" s="231"/>
      <c r="M21" s="231"/>
      <c r="N21" s="233"/>
      <c r="O21" s="112">
        <f>SUM(C21:N21)</f>
        <v>0</v>
      </c>
    </row>
    <row r="22" spans="1:15">
      <c r="A22" s="109" t="s">
        <v>327</v>
      </c>
      <c r="B22" s="109" t="s">
        <v>255</v>
      </c>
      <c r="C22" s="408"/>
      <c r="D22" s="231"/>
      <c r="E22" s="231"/>
      <c r="F22" s="231"/>
      <c r="G22" s="231"/>
      <c r="H22" s="231"/>
      <c r="I22" s="231"/>
      <c r="J22" s="231"/>
      <c r="K22" s="231"/>
      <c r="L22" s="231"/>
      <c r="M22" s="231"/>
      <c r="N22" s="233"/>
      <c r="O22" s="112">
        <f>SUM(C22:N22)</f>
        <v>0</v>
      </c>
    </row>
    <row r="23" spans="1:15">
      <c r="A23" s="409" t="s">
        <v>235</v>
      </c>
      <c r="B23" s="410"/>
      <c r="C23" s="411">
        <f>SUM(C5:C22)</f>
        <v>0</v>
      </c>
      <c r="D23" s="412">
        <f t="shared" ref="D23:N23" si="1">SUM(D5:D22)</f>
        <v>0</v>
      </c>
      <c r="E23" s="412">
        <f t="shared" si="1"/>
        <v>0</v>
      </c>
      <c r="F23" s="412">
        <f t="shared" si="1"/>
        <v>0</v>
      </c>
      <c r="G23" s="412">
        <f t="shared" si="1"/>
        <v>0</v>
      </c>
      <c r="H23" s="412">
        <f t="shared" si="1"/>
        <v>0</v>
      </c>
      <c r="I23" s="412">
        <f t="shared" si="1"/>
        <v>0</v>
      </c>
      <c r="J23" s="412">
        <f t="shared" si="1"/>
        <v>0</v>
      </c>
      <c r="K23" s="412">
        <f t="shared" si="1"/>
        <v>0</v>
      </c>
      <c r="L23" s="412">
        <f t="shared" si="1"/>
        <v>0</v>
      </c>
      <c r="M23" s="412">
        <f t="shared" si="1"/>
        <v>0</v>
      </c>
      <c r="N23" s="412">
        <f t="shared" si="1"/>
        <v>0</v>
      </c>
      <c r="O23" s="413">
        <f t="shared" si="0"/>
        <v>0</v>
      </c>
    </row>
    <row r="25" spans="1:15">
      <c r="B25" s="414" t="s">
        <v>256</v>
      </c>
      <c r="C25" s="415">
        <f>(C11+C15+C18+C19)/1000</f>
        <v>0</v>
      </c>
      <c r="D25" s="415">
        <f t="shared" ref="D25:O25" si="2">(D11+D15+D18+D19)/1000</f>
        <v>0</v>
      </c>
      <c r="E25" s="415">
        <f>(E11+E15+E18+E19)/1000</f>
        <v>0</v>
      </c>
      <c r="F25" s="415">
        <f t="shared" si="2"/>
        <v>0</v>
      </c>
      <c r="G25" s="415">
        <f t="shared" si="2"/>
        <v>0</v>
      </c>
      <c r="H25" s="415">
        <f>(H11+H15+H18+H19)/1000</f>
        <v>0</v>
      </c>
      <c r="I25" s="415">
        <f t="shared" si="2"/>
        <v>0</v>
      </c>
      <c r="J25" s="415">
        <f t="shared" si="2"/>
        <v>0</v>
      </c>
      <c r="K25" s="415">
        <f t="shared" si="2"/>
        <v>0</v>
      </c>
      <c r="L25" s="415">
        <f t="shared" si="2"/>
        <v>0</v>
      </c>
      <c r="M25" s="415">
        <f t="shared" si="2"/>
        <v>0</v>
      </c>
      <c r="N25" s="415">
        <f t="shared" si="2"/>
        <v>0</v>
      </c>
      <c r="O25" s="416">
        <f t="shared" si="2"/>
        <v>0</v>
      </c>
    </row>
    <row r="26" spans="1:15">
      <c r="B26" s="417" t="s">
        <v>257</v>
      </c>
      <c r="C26" s="418">
        <f>(C16+C17)/1000</f>
        <v>0</v>
      </c>
      <c r="D26" s="418">
        <f t="shared" ref="D26:O26" si="3">(D16+D17)/1000</f>
        <v>0</v>
      </c>
      <c r="E26" s="418">
        <f>(E16+E17)/1000</f>
        <v>0</v>
      </c>
      <c r="F26" s="418">
        <f t="shared" si="3"/>
        <v>0</v>
      </c>
      <c r="G26" s="418">
        <f t="shared" si="3"/>
        <v>0</v>
      </c>
      <c r="H26" s="418">
        <f>(H16+H17)/1000</f>
        <v>0</v>
      </c>
      <c r="I26" s="418">
        <f t="shared" si="3"/>
        <v>0</v>
      </c>
      <c r="J26" s="418">
        <f t="shared" si="3"/>
        <v>0</v>
      </c>
      <c r="K26" s="418">
        <f t="shared" si="3"/>
        <v>0</v>
      </c>
      <c r="L26" s="418">
        <f t="shared" si="3"/>
        <v>0</v>
      </c>
      <c r="M26" s="418">
        <f t="shared" si="3"/>
        <v>0</v>
      </c>
      <c r="N26" s="418">
        <f t="shared" si="3"/>
        <v>0</v>
      </c>
      <c r="O26" s="419">
        <f t="shared" si="3"/>
        <v>0</v>
      </c>
    </row>
    <row r="27" spans="1:15">
      <c r="B27" s="420"/>
      <c r="C27" s="421">
        <f>SUM(C25:C26)</f>
        <v>0</v>
      </c>
      <c r="D27" s="421">
        <f t="shared" ref="D27:O27" si="4">SUM(D25:D26)</f>
        <v>0</v>
      </c>
      <c r="E27" s="421">
        <f>SUM(E25:E26)</f>
        <v>0</v>
      </c>
      <c r="F27" s="421">
        <f t="shared" si="4"/>
        <v>0</v>
      </c>
      <c r="G27" s="421">
        <f t="shared" si="4"/>
        <v>0</v>
      </c>
      <c r="H27" s="421">
        <f>SUM(H25:H26)</f>
        <v>0</v>
      </c>
      <c r="I27" s="421">
        <f t="shared" si="4"/>
        <v>0</v>
      </c>
      <c r="J27" s="421">
        <f t="shared" si="4"/>
        <v>0</v>
      </c>
      <c r="K27" s="421">
        <f t="shared" si="4"/>
        <v>0</v>
      </c>
      <c r="L27" s="421">
        <f t="shared" si="4"/>
        <v>0</v>
      </c>
      <c r="M27" s="421">
        <f t="shared" si="4"/>
        <v>0</v>
      </c>
      <c r="N27" s="421">
        <f t="shared" si="4"/>
        <v>0</v>
      </c>
      <c r="O27" s="422">
        <f t="shared" si="4"/>
        <v>0</v>
      </c>
    </row>
    <row r="29" spans="1:15">
      <c r="A29" s="400" t="s">
        <v>73</v>
      </c>
    </row>
    <row r="30" spans="1:15" s="117" customFormat="1">
      <c r="A30" s="109" t="s">
        <v>231</v>
      </c>
      <c r="B30" s="116"/>
      <c r="C30" s="109" t="s">
        <v>232</v>
      </c>
      <c r="D30" s="116"/>
      <c r="E30" s="116"/>
      <c r="F30" s="116"/>
      <c r="G30" s="116"/>
      <c r="H30" s="116"/>
      <c r="I30" s="116"/>
      <c r="J30" s="116"/>
      <c r="K30" s="116"/>
      <c r="L30" s="116"/>
      <c r="M30" s="116"/>
      <c r="N30" s="116"/>
      <c r="O30" s="401"/>
    </row>
    <row r="31" spans="1:15">
      <c r="A31" s="109" t="s">
        <v>233</v>
      </c>
      <c r="B31" s="109" t="s">
        <v>234</v>
      </c>
      <c r="C31" s="423">
        <f t="shared" ref="C31:N31" si="5">C4</f>
        <v>45292</v>
      </c>
      <c r="D31" s="404">
        <f t="shared" si="5"/>
        <v>45323</v>
      </c>
      <c r="E31" s="404">
        <f t="shared" si="5"/>
        <v>45352</v>
      </c>
      <c r="F31" s="404">
        <f t="shared" si="5"/>
        <v>45383</v>
      </c>
      <c r="G31" s="404">
        <f t="shared" si="5"/>
        <v>45413</v>
      </c>
      <c r="H31" s="404">
        <f t="shared" si="5"/>
        <v>45444</v>
      </c>
      <c r="I31" s="404">
        <f t="shared" si="5"/>
        <v>45474</v>
      </c>
      <c r="J31" s="404">
        <f t="shared" si="5"/>
        <v>45505</v>
      </c>
      <c r="K31" s="404">
        <f t="shared" si="5"/>
        <v>45536</v>
      </c>
      <c r="L31" s="404">
        <f t="shared" si="5"/>
        <v>45566</v>
      </c>
      <c r="M31" s="404">
        <f t="shared" si="5"/>
        <v>45597</v>
      </c>
      <c r="N31" s="424">
        <f t="shared" si="5"/>
        <v>45627</v>
      </c>
      <c r="O31" s="405" t="s">
        <v>235</v>
      </c>
    </row>
    <row r="32" spans="1:15" s="117" customFormat="1">
      <c r="A32" s="109" t="s">
        <v>258</v>
      </c>
      <c r="B32" s="109" t="s">
        <v>259</v>
      </c>
      <c r="C32" s="110">
        <v>0</v>
      </c>
      <c r="D32" s="111">
        <v>0</v>
      </c>
      <c r="E32" s="111">
        <v>0</v>
      </c>
      <c r="F32" s="111">
        <v>0</v>
      </c>
      <c r="G32" s="111">
        <v>0</v>
      </c>
      <c r="H32" s="111"/>
      <c r="I32" s="111"/>
      <c r="J32" s="111"/>
      <c r="K32" s="111"/>
      <c r="L32" s="111"/>
      <c r="M32" s="111"/>
      <c r="N32" s="111"/>
      <c r="O32" s="112">
        <f t="shared" ref="O32:O36" si="6">SUM(C32:N32)</f>
        <v>0</v>
      </c>
    </row>
    <row r="33" spans="1:15" s="117" customFormat="1">
      <c r="A33" s="113"/>
      <c r="B33" s="114" t="s">
        <v>260</v>
      </c>
      <c r="C33" s="232">
        <v>0</v>
      </c>
      <c r="D33" s="167">
        <v>0</v>
      </c>
      <c r="E33" s="167">
        <v>0</v>
      </c>
      <c r="F33" s="167">
        <v>0</v>
      </c>
      <c r="G33" s="167">
        <v>0</v>
      </c>
      <c r="H33" s="167"/>
      <c r="I33" s="167"/>
      <c r="J33" s="167"/>
      <c r="K33" s="167"/>
      <c r="L33" s="167"/>
      <c r="M33" s="167"/>
      <c r="N33" s="167"/>
      <c r="O33" s="115">
        <f t="shared" si="6"/>
        <v>0</v>
      </c>
    </row>
    <row r="34" spans="1:15" s="117" customFormat="1">
      <c r="A34" s="113"/>
      <c r="B34" s="114" t="s">
        <v>261</v>
      </c>
      <c r="C34" s="232">
        <v>0</v>
      </c>
      <c r="D34" s="167">
        <v>0</v>
      </c>
      <c r="E34" s="167">
        <v>0</v>
      </c>
      <c r="F34" s="167">
        <v>0</v>
      </c>
      <c r="G34" s="167">
        <v>0</v>
      </c>
      <c r="H34" s="167"/>
      <c r="I34" s="167"/>
      <c r="J34" s="167"/>
      <c r="K34" s="167"/>
      <c r="L34" s="167"/>
      <c r="M34" s="167"/>
      <c r="N34" s="167"/>
      <c r="O34" s="115">
        <f t="shared" si="6"/>
        <v>0</v>
      </c>
    </row>
    <row r="35" spans="1:15" s="117" customFormat="1">
      <c r="A35" s="109" t="s">
        <v>262</v>
      </c>
      <c r="B35" s="116"/>
      <c r="C35" s="110">
        <f>SUM(C32:C34)</f>
        <v>0</v>
      </c>
      <c r="D35" s="111">
        <f t="shared" ref="D35:G35" si="7">SUM(D32:D34)</f>
        <v>0</v>
      </c>
      <c r="E35" s="111">
        <f t="shared" si="7"/>
        <v>0</v>
      </c>
      <c r="F35" s="111">
        <f t="shared" si="7"/>
        <v>0</v>
      </c>
      <c r="G35" s="111">
        <f t="shared" si="7"/>
        <v>0</v>
      </c>
      <c r="H35" s="111"/>
      <c r="I35" s="111"/>
      <c r="J35" s="111"/>
      <c r="K35" s="111"/>
      <c r="L35" s="111"/>
      <c r="M35" s="111"/>
      <c r="N35" s="111"/>
      <c r="O35" s="112">
        <f t="shared" si="6"/>
        <v>0</v>
      </c>
    </row>
    <row r="36" spans="1:15" s="117" customFormat="1">
      <c r="A36" s="109" t="s">
        <v>40</v>
      </c>
      <c r="B36" s="109" t="s">
        <v>259</v>
      </c>
      <c r="C36" s="110">
        <v>0</v>
      </c>
      <c r="D36" s="111">
        <v>0</v>
      </c>
      <c r="E36" s="111">
        <v>0</v>
      </c>
      <c r="F36" s="111">
        <v>0</v>
      </c>
      <c r="G36" s="111">
        <v>0</v>
      </c>
      <c r="H36" s="111"/>
      <c r="I36" s="111"/>
      <c r="J36" s="111"/>
      <c r="K36" s="111"/>
      <c r="L36" s="111"/>
      <c r="M36" s="111"/>
      <c r="N36" s="111"/>
      <c r="O36" s="112">
        <f t="shared" si="6"/>
        <v>0</v>
      </c>
    </row>
    <row r="37" spans="1:15" s="117" customFormat="1">
      <c r="A37" s="113"/>
      <c r="B37" s="114" t="s">
        <v>260</v>
      </c>
      <c r="C37" s="230"/>
      <c r="D37" s="164"/>
      <c r="E37" s="164"/>
      <c r="F37" s="164"/>
      <c r="G37" s="164"/>
      <c r="H37" s="164"/>
      <c r="I37" s="164"/>
      <c r="J37" s="164"/>
      <c r="K37" s="164"/>
      <c r="L37" s="164"/>
      <c r="M37" s="164"/>
      <c r="N37" s="163"/>
      <c r="O37" s="115">
        <f>SUM(C37:N37)</f>
        <v>0</v>
      </c>
    </row>
    <row r="38" spans="1:15" s="117" customFormat="1">
      <c r="A38" s="113"/>
      <c r="B38" s="114" t="s">
        <v>261</v>
      </c>
      <c r="C38" s="230"/>
      <c r="D38" s="164"/>
      <c r="E38" s="164"/>
      <c r="F38" s="164"/>
      <c r="G38" s="164"/>
      <c r="H38" s="164"/>
      <c r="I38" s="164"/>
      <c r="J38" s="164"/>
      <c r="K38" s="164"/>
      <c r="L38" s="164"/>
      <c r="M38" s="164"/>
      <c r="N38" s="163"/>
      <c r="O38" s="115">
        <f>SUM(C38:N38)</f>
        <v>0</v>
      </c>
    </row>
    <row r="39" spans="1:15" s="117" customFormat="1">
      <c r="A39" s="109" t="s">
        <v>263</v>
      </c>
      <c r="B39" s="116"/>
      <c r="C39" s="110"/>
      <c r="D39" s="111"/>
      <c r="E39" s="231"/>
      <c r="F39" s="231"/>
      <c r="G39" s="231"/>
      <c r="H39" s="231"/>
      <c r="I39" s="231"/>
      <c r="J39" s="231"/>
      <c r="K39" s="231"/>
      <c r="L39" s="231"/>
      <c r="M39" s="231"/>
      <c r="N39" s="231"/>
      <c r="O39" s="112">
        <f t="shared" ref="O39:O51" si="8">SUM(C39:N39)</f>
        <v>0</v>
      </c>
    </row>
    <row r="40" spans="1:15" s="117" customFormat="1">
      <c r="A40" s="109" t="s">
        <v>264</v>
      </c>
      <c r="B40" s="109" t="s">
        <v>259</v>
      </c>
      <c r="C40" s="110"/>
      <c r="D40" s="111"/>
      <c r="E40" s="231"/>
      <c r="F40" s="231"/>
      <c r="G40" s="231"/>
      <c r="H40" s="111"/>
      <c r="I40" s="111"/>
      <c r="J40" s="111"/>
      <c r="K40" s="111"/>
      <c r="L40" s="111"/>
      <c r="M40" s="111"/>
      <c r="N40" s="111"/>
      <c r="O40" s="112">
        <f t="shared" si="8"/>
        <v>0</v>
      </c>
    </row>
    <row r="41" spans="1:15" s="117" customFormat="1">
      <c r="A41" s="113"/>
      <c r="B41" s="114" t="s">
        <v>260</v>
      </c>
      <c r="C41" s="230"/>
      <c r="D41" s="164"/>
      <c r="E41" s="164"/>
      <c r="F41" s="164"/>
      <c r="G41" s="164"/>
      <c r="H41" s="164"/>
      <c r="I41" s="164"/>
      <c r="J41" s="164"/>
      <c r="K41" s="164"/>
      <c r="L41" s="164"/>
      <c r="M41" s="164"/>
      <c r="N41" s="163"/>
      <c r="O41" s="115">
        <f t="shared" si="8"/>
        <v>0</v>
      </c>
    </row>
    <row r="42" spans="1:15" s="117" customFormat="1">
      <c r="A42" s="113"/>
      <c r="B42" s="114" t="s">
        <v>261</v>
      </c>
      <c r="C42" s="230"/>
      <c r="D42" s="164"/>
      <c r="E42" s="164"/>
      <c r="F42" s="164"/>
      <c r="G42" s="164"/>
      <c r="H42" s="164"/>
      <c r="I42" s="164"/>
      <c r="J42" s="164"/>
      <c r="K42" s="164"/>
      <c r="L42" s="164"/>
      <c r="M42" s="164"/>
      <c r="N42" s="163"/>
      <c r="O42" s="115">
        <f t="shared" si="8"/>
        <v>0</v>
      </c>
    </row>
    <row r="43" spans="1:15" s="117" customFormat="1">
      <c r="A43" s="109" t="s">
        <v>265</v>
      </c>
      <c r="B43" s="116"/>
      <c r="C43" s="110"/>
      <c r="D43" s="111"/>
      <c r="E43" s="231"/>
      <c r="F43" s="231"/>
      <c r="G43" s="231"/>
      <c r="H43" s="231"/>
      <c r="I43" s="231"/>
      <c r="J43" s="231"/>
      <c r="K43" s="231"/>
      <c r="L43" s="231"/>
      <c r="M43" s="231"/>
      <c r="N43" s="231"/>
      <c r="O43" s="112">
        <f t="shared" si="8"/>
        <v>0</v>
      </c>
    </row>
    <row r="44" spans="1:15" s="117" customFormat="1">
      <c r="A44" s="109" t="s">
        <v>266</v>
      </c>
      <c r="B44" s="109" t="s">
        <v>259</v>
      </c>
      <c r="C44" s="110"/>
      <c r="D44" s="111"/>
      <c r="E44" s="231"/>
      <c r="F44" s="231"/>
      <c r="G44" s="231"/>
      <c r="H44" s="111"/>
      <c r="I44" s="111"/>
      <c r="J44" s="111"/>
      <c r="K44" s="111"/>
      <c r="L44" s="111"/>
      <c r="M44" s="111"/>
      <c r="N44" s="111"/>
      <c r="O44" s="112">
        <f t="shared" si="8"/>
        <v>0</v>
      </c>
    </row>
    <row r="45" spans="1:15" s="117" customFormat="1">
      <c r="A45" s="113"/>
      <c r="B45" s="114" t="s">
        <v>260</v>
      </c>
      <c r="C45" s="232"/>
      <c r="D45" s="167"/>
      <c r="E45" s="164"/>
      <c r="F45" s="164"/>
      <c r="G45" s="164"/>
      <c r="H45" s="164"/>
      <c r="I45" s="164"/>
      <c r="J45" s="164"/>
      <c r="K45" s="164"/>
      <c r="L45" s="164"/>
      <c r="M45" s="164"/>
      <c r="N45" s="163"/>
      <c r="O45" s="115">
        <f t="shared" si="8"/>
        <v>0</v>
      </c>
    </row>
    <row r="46" spans="1:15" s="117" customFormat="1">
      <c r="A46" s="113"/>
      <c r="B46" s="114" t="s">
        <v>261</v>
      </c>
      <c r="C46" s="232"/>
      <c r="D46" s="167"/>
      <c r="E46" s="164"/>
      <c r="F46" s="164"/>
      <c r="G46" s="164"/>
      <c r="H46" s="164"/>
      <c r="I46" s="164"/>
      <c r="J46" s="164"/>
      <c r="K46" s="164"/>
      <c r="L46" s="164"/>
      <c r="M46" s="164"/>
      <c r="N46" s="163"/>
      <c r="O46" s="115">
        <f t="shared" si="8"/>
        <v>0</v>
      </c>
    </row>
    <row r="47" spans="1:15" s="117" customFormat="1">
      <c r="A47" s="109" t="s">
        <v>267</v>
      </c>
      <c r="B47" s="116"/>
      <c r="C47" s="110"/>
      <c r="D47" s="111"/>
      <c r="E47" s="111"/>
      <c r="F47" s="111"/>
      <c r="G47" s="111"/>
      <c r="H47" s="111"/>
      <c r="I47" s="111"/>
      <c r="J47" s="111"/>
      <c r="K47" s="111"/>
      <c r="L47" s="111"/>
      <c r="M47" s="111"/>
      <c r="N47" s="111"/>
      <c r="O47" s="112">
        <f t="shared" si="8"/>
        <v>0</v>
      </c>
    </row>
    <row r="48" spans="1:15" s="117" customFormat="1">
      <c r="A48" s="109" t="s">
        <v>268</v>
      </c>
      <c r="B48" s="109" t="s">
        <v>259</v>
      </c>
      <c r="C48" s="110"/>
      <c r="D48" s="111"/>
      <c r="E48" s="111"/>
      <c r="F48" s="111"/>
      <c r="G48" s="111"/>
      <c r="H48" s="111"/>
      <c r="I48" s="111"/>
      <c r="J48" s="111"/>
      <c r="K48" s="111"/>
      <c r="L48" s="111"/>
      <c r="M48" s="111"/>
      <c r="N48" s="111"/>
      <c r="O48" s="112">
        <f t="shared" si="8"/>
        <v>0</v>
      </c>
    </row>
    <row r="49" spans="1:15" s="117" customFormat="1">
      <c r="A49" s="113"/>
      <c r="B49" s="114" t="s">
        <v>260</v>
      </c>
      <c r="C49" s="232"/>
      <c r="D49" s="167"/>
      <c r="E49" s="167"/>
      <c r="F49" s="167"/>
      <c r="G49" s="167"/>
      <c r="H49" s="167"/>
      <c r="I49" s="167"/>
      <c r="J49" s="167"/>
      <c r="K49" s="167"/>
      <c r="L49" s="167"/>
      <c r="M49" s="167"/>
      <c r="N49" s="167"/>
      <c r="O49" s="115">
        <f t="shared" si="8"/>
        <v>0</v>
      </c>
    </row>
    <row r="50" spans="1:15" s="117" customFormat="1">
      <c r="A50" s="109" t="s">
        <v>269</v>
      </c>
      <c r="B50" s="116"/>
      <c r="C50" s="110"/>
      <c r="D50" s="111"/>
      <c r="E50" s="111"/>
      <c r="F50" s="111"/>
      <c r="G50" s="111"/>
      <c r="H50" s="111"/>
      <c r="I50" s="111"/>
      <c r="J50" s="111"/>
      <c r="K50" s="111"/>
      <c r="L50" s="111"/>
      <c r="M50" s="111"/>
      <c r="N50" s="111"/>
      <c r="O50" s="112">
        <f t="shared" si="8"/>
        <v>0</v>
      </c>
    </row>
    <row r="51" spans="1:15" s="117" customFormat="1">
      <c r="A51" s="109" t="s">
        <v>41</v>
      </c>
      <c r="B51" s="109" t="s">
        <v>259</v>
      </c>
      <c r="C51" s="110"/>
      <c r="D51" s="111"/>
      <c r="E51" s="111"/>
      <c r="F51" s="111"/>
      <c r="G51" s="111"/>
      <c r="H51" s="111"/>
      <c r="I51" s="111"/>
      <c r="J51" s="111"/>
      <c r="K51" s="111"/>
      <c r="L51" s="111"/>
      <c r="M51" s="111"/>
      <c r="N51" s="111"/>
      <c r="O51" s="112">
        <f t="shared" si="8"/>
        <v>0</v>
      </c>
    </row>
    <row r="52" spans="1:15" s="117" customFormat="1">
      <c r="A52" s="113"/>
      <c r="B52" s="114" t="s">
        <v>260</v>
      </c>
      <c r="C52" s="232"/>
      <c r="D52" s="167"/>
      <c r="E52" s="164"/>
      <c r="F52" s="164"/>
      <c r="G52" s="164"/>
      <c r="H52" s="164"/>
      <c r="I52" s="164"/>
      <c r="J52" s="164"/>
      <c r="K52" s="164"/>
      <c r="L52" s="164"/>
      <c r="M52" s="164"/>
      <c r="N52" s="163"/>
      <c r="O52" s="115">
        <f>SUM(C52:N52)</f>
        <v>0</v>
      </c>
    </row>
    <row r="53" spans="1:15" s="117" customFormat="1">
      <c r="A53" s="113"/>
      <c r="B53" s="114" t="s">
        <v>261</v>
      </c>
      <c r="C53" s="232"/>
      <c r="D53" s="167"/>
      <c r="E53" s="164"/>
      <c r="F53" s="164"/>
      <c r="G53" s="164"/>
      <c r="H53" s="164"/>
      <c r="I53" s="164"/>
      <c r="J53" s="164"/>
      <c r="K53" s="164"/>
      <c r="L53" s="164"/>
      <c r="M53" s="164"/>
      <c r="N53" s="163"/>
      <c r="O53" s="115">
        <f>SUM(C53:N53)</f>
        <v>0</v>
      </c>
    </row>
    <row r="54" spans="1:15" s="117" customFormat="1">
      <c r="A54" s="109" t="s">
        <v>270</v>
      </c>
      <c r="B54" s="116"/>
      <c r="C54" s="110">
        <f>SUM(C51:C53)</f>
        <v>0</v>
      </c>
      <c r="D54" s="111">
        <f t="shared" ref="D54:N54" si="9">SUM(D51:D53)</f>
        <v>0</v>
      </c>
      <c r="E54" s="111">
        <f t="shared" si="9"/>
        <v>0</v>
      </c>
      <c r="F54" s="111">
        <f t="shared" si="9"/>
        <v>0</v>
      </c>
      <c r="G54" s="111">
        <f t="shared" si="9"/>
        <v>0</v>
      </c>
      <c r="H54" s="111">
        <f t="shared" si="9"/>
        <v>0</v>
      </c>
      <c r="I54" s="111">
        <f t="shared" si="9"/>
        <v>0</v>
      </c>
      <c r="J54" s="111">
        <f t="shared" si="9"/>
        <v>0</v>
      </c>
      <c r="K54" s="111">
        <f t="shared" si="9"/>
        <v>0</v>
      </c>
      <c r="L54" s="111">
        <f t="shared" si="9"/>
        <v>0</v>
      </c>
      <c r="M54" s="111">
        <f t="shared" si="9"/>
        <v>0</v>
      </c>
      <c r="N54" s="111">
        <f t="shared" si="9"/>
        <v>0</v>
      </c>
      <c r="O54" s="112">
        <f>SUM(C54:N54)</f>
        <v>0</v>
      </c>
    </row>
    <row r="55" spans="1:15" s="117" customFormat="1">
      <c r="A55" s="409" t="s">
        <v>235</v>
      </c>
      <c r="B55" s="410"/>
      <c r="C55" s="411">
        <f>SUM(C54+C47+C43+C39)</f>
        <v>0</v>
      </c>
      <c r="D55" s="412">
        <f t="shared" ref="D55:G55" si="10">SUM(D54+D47+D43+D39)</f>
        <v>0</v>
      </c>
      <c r="E55" s="412">
        <f t="shared" si="10"/>
        <v>0</v>
      </c>
      <c r="F55" s="412">
        <f t="shared" si="10"/>
        <v>0</v>
      </c>
      <c r="G55" s="412">
        <f t="shared" si="10"/>
        <v>0</v>
      </c>
      <c r="H55" s="412">
        <f>SUM(H54+H47+H43+H39)</f>
        <v>0</v>
      </c>
      <c r="I55" s="412">
        <f t="shared" ref="I55:N55" si="11">SUM(I54+I47+I43+I39)</f>
        <v>0</v>
      </c>
      <c r="J55" s="412">
        <f t="shared" si="11"/>
        <v>0</v>
      </c>
      <c r="K55" s="412">
        <f t="shared" si="11"/>
        <v>0</v>
      </c>
      <c r="L55" s="412">
        <f t="shared" si="11"/>
        <v>0</v>
      </c>
      <c r="M55" s="412">
        <f t="shared" si="11"/>
        <v>0</v>
      </c>
      <c r="N55" s="412">
        <f t="shared" si="11"/>
        <v>0</v>
      </c>
      <c r="O55" s="413">
        <f>SUM(C55:N55)</f>
        <v>0</v>
      </c>
    </row>
    <row r="57" spans="1:15">
      <c r="B57" s="425" t="s">
        <v>271</v>
      </c>
      <c r="C57" s="415">
        <f>(C43+C47)/1000</f>
        <v>0</v>
      </c>
      <c r="D57" s="415">
        <f t="shared" ref="D57:N57" si="12">(D43+D47)/1000</f>
        <v>0</v>
      </c>
      <c r="E57" s="415">
        <f t="shared" si="12"/>
        <v>0</v>
      </c>
      <c r="F57" s="415">
        <f t="shared" si="12"/>
        <v>0</v>
      </c>
      <c r="G57" s="415">
        <f t="shared" si="12"/>
        <v>0</v>
      </c>
      <c r="H57" s="415">
        <f>(H43+H47)/1000</f>
        <v>0</v>
      </c>
      <c r="I57" s="415">
        <f t="shared" si="12"/>
        <v>0</v>
      </c>
      <c r="J57" s="415">
        <f t="shared" si="12"/>
        <v>0</v>
      </c>
      <c r="K57" s="415">
        <f t="shared" si="12"/>
        <v>0</v>
      </c>
      <c r="L57" s="415">
        <f t="shared" si="12"/>
        <v>0</v>
      </c>
      <c r="M57" s="415">
        <f t="shared" si="12"/>
        <v>0</v>
      </c>
      <c r="N57" s="415">
        <f t="shared" si="12"/>
        <v>0</v>
      </c>
      <c r="O57" s="416">
        <f>(O43+O47)/1000</f>
        <v>0</v>
      </c>
    </row>
    <row r="58" spans="1:15">
      <c r="B58" s="426" t="s">
        <v>40</v>
      </c>
      <c r="C58" s="265">
        <f>C39/1000</f>
        <v>0</v>
      </c>
      <c r="D58" s="265">
        <f t="shared" ref="D58:N58" si="13">D39/1000</f>
        <v>0</v>
      </c>
      <c r="E58" s="265">
        <f t="shared" si="13"/>
        <v>0</v>
      </c>
      <c r="F58" s="265">
        <f t="shared" si="13"/>
        <v>0</v>
      </c>
      <c r="G58" s="265">
        <f t="shared" si="13"/>
        <v>0</v>
      </c>
      <c r="H58" s="355">
        <f>H39/1000</f>
        <v>0</v>
      </c>
      <c r="I58" s="265">
        <f t="shared" si="13"/>
        <v>0</v>
      </c>
      <c r="J58" s="265">
        <f t="shared" si="13"/>
        <v>0</v>
      </c>
      <c r="K58" s="265">
        <f t="shared" si="13"/>
        <v>0</v>
      </c>
      <c r="L58" s="265">
        <f t="shared" si="13"/>
        <v>0</v>
      </c>
      <c r="M58" s="265">
        <f t="shared" si="13"/>
        <v>0</v>
      </c>
      <c r="N58" s="265">
        <f t="shared" si="13"/>
        <v>0</v>
      </c>
      <c r="O58" s="427">
        <f>O39/1000</f>
        <v>0</v>
      </c>
    </row>
    <row r="59" spans="1:15">
      <c r="B59" s="428" t="s">
        <v>41</v>
      </c>
      <c r="C59" s="418">
        <f>C54/1000</f>
        <v>0</v>
      </c>
      <c r="D59" s="418">
        <f t="shared" ref="D59:N59" si="14">D54/1000</f>
        <v>0</v>
      </c>
      <c r="E59" s="418">
        <f t="shared" si="14"/>
        <v>0</v>
      </c>
      <c r="F59" s="418">
        <f t="shared" si="14"/>
        <v>0</v>
      </c>
      <c r="G59" s="418">
        <f t="shared" si="14"/>
        <v>0</v>
      </c>
      <c r="H59" s="429">
        <f>H54/1000</f>
        <v>0</v>
      </c>
      <c r="I59" s="418">
        <f t="shared" si="14"/>
        <v>0</v>
      </c>
      <c r="J59" s="418">
        <f t="shared" si="14"/>
        <v>0</v>
      </c>
      <c r="K59" s="418">
        <f t="shared" si="14"/>
        <v>0</v>
      </c>
      <c r="L59" s="418">
        <f t="shared" si="14"/>
        <v>0</v>
      </c>
      <c r="M59" s="418">
        <f t="shared" si="14"/>
        <v>0</v>
      </c>
      <c r="N59" s="418">
        <f t="shared" si="14"/>
        <v>0</v>
      </c>
      <c r="O59" s="419">
        <f>O54/1000</f>
        <v>0</v>
      </c>
    </row>
    <row r="62" spans="1:15">
      <c r="A62" s="400" t="s">
        <v>75</v>
      </c>
    </row>
    <row r="63" spans="1:15">
      <c r="A63" s="109" t="s">
        <v>231</v>
      </c>
      <c r="B63" s="116"/>
      <c r="C63" s="109" t="s">
        <v>232</v>
      </c>
      <c r="D63" s="116"/>
      <c r="E63" s="116"/>
      <c r="F63" s="116"/>
      <c r="G63" s="116"/>
      <c r="H63" s="116"/>
      <c r="I63" s="116"/>
      <c r="J63" s="116"/>
      <c r="K63" s="116"/>
      <c r="L63" s="116"/>
      <c r="M63" s="116"/>
      <c r="N63" s="116"/>
      <c r="O63" s="401"/>
    </row>
    <row r="64" spans="1:15">
      <c r="A64" s="109" t="s">
        <v>233</v>
      </c>
      <c r="B64" s="109" t="s">
        <v>234</v>
      </c>
      <c r="C64" s="423">
        <f t="shared" ref="C64:N64" si="15">C4</f>
        <v>45292</v>
      </c>
      <c r="D64" s="404">
        <f t="shared" si="15"/>
        <v>45323</v>
      </c>
      <c r="E64" s="404">
        <f t="shared" si="15"/>
        <v>45352</v>
      </c>
      <c r="F64" s="404">
        <f t="shared" si="15"/>
        <v>45383</v>
      </c>
      <c r="G64" s="404">
        <f t="shared" si="15"/>
        <v>45413</v>
      </c>
      <c r="H64" s="404">
        <f t="shared" si="15"/>
        <v>45444</v>
      </c>
      <c r="I64" s="404">
        <f t="shared" si="15"/>
        <v>45474</v>
      </c>
      <c r="J64" s="404">
        <f t="shared" si="15"/>
        <v>45505</v>
      </c>
      <c r="K64" s="404">
        <f t="shared" si="15"/>
        <v>45536</v>
      </c>
      <c r="L64" s="404">
        <f t="shared" si="15"/>
        <v>45566</v>
      </c>
      <c r="M64" s="404">
        <f t="shared" si="15"/>
        <v>45597</v>
      </c>
      <c r="N64" s="404">
        <f t="shared" si="15"/>
        <v>45627</v>
      </c>
      <c r="O64" s="405" t="s">
        <v>235</v>
      </c>
    </row>
    <row r="65" spans="1:15">
      <c r="A65" s="109" t="s">
        <v>272</v>
      </c>
      <c r="B65" s="109" t="s">
        <v>273</v>
      </c>
      <c r="C65" s="110"/>
      <c r="D65" s="111"/>
      <c r="E65" s="111"/>
      <c r="F65" s="111"/>
      <c r="G65" s="111"/>
      <c r="H65" s="111"/>
      <c r="I65" s="111"/>
      <c r="J65" s="111"/>
      <c r="K65" s="233"/>
      <c r="L65" s="233"/>
      <c r="M65" s="233"/>
      <c r="N65" s="111"/>
      <c r="O65" s="112">
        <f t="shared" ref="O65:O66" si="16">SUM(C65:N65)</f>
        <v>0</v>
      </c>
    </row>
    <row r="66" spans="1:15">
      <c r="A66" s="113"/>
      <c r="B66" s="114" t="s">
        <v>274</v>
      </c>
      <c r="C66" s="232"/>
      <c r="D66" s="167"/>
      <c r="E66" s="167"/>
      <c r="F66" s="167"/>
      <c r="G66" s="167"/>
      <c r="H66" s="167"/>
      <c r="I66" s="167"/>
      <c r="J66" s="167"/>
      <c r="K66" s="163"/>
      <c r="L66" s="163"/>
      <c r="M66" s="163"/>
      <c r="N66" s="167"/>
      <c r="O66" s="115">
        <f t="shared" si="16"/>
        <v>0</v>
      </c>
    </row>
    <row r="67" spans="1:15">
      <c r="A67" s="113"/>
      <c r="B67" s="114" t="s">
        <v>275</v>
      </c>
      <c r="C67" s="230"/>
      <c r="D67" s="164"/>
      <c r="E67" s="164"/>
      <c r="F67" s="164"/>
      <c r="G67" s="164"/>
      <c r="H67" s="164"/>
      <c r="I67" s="164"/>
      <c r="J67" s="164"/>
      <c r="K67" s="164"/>
      <c r="L67" s="164"/>
      <c r="M67" s="164"/>
      <c r="N67" s="163"/>
      <c r="O67" s="115">
        <f>SUM(C67:N67)</f>
        <v>0</v>
      </c>
    </row>
    <row r="68" spans="1:15">
      <c r="A68" s="109" t="s">
        <v>276</v>
      </c>
      <c r="B68" s="116"/>
      <c r="C68" s="110"/>
      <c r="D68" s="111"/>
      <c r="E68" s="111"/>
      <c r="F68" s="111"/>
      <c r="G68" s="111"/>
      <c r="H68" s="111"/>
      <c r="I68" s="111"/>
      <c r="J68" s="111"/>
      <c r="K68" s="111"/>
      <c r="L68" s="111"/>
      <c r="M68" s="111"/>
      <c r="N68" s="111"/>
      <c r="O68" s="112">
        <f>SUM(C68:N68)</f>
        <v>0</v>
      </c>
    </row>
    <row r="69" spans="1:15">
      <c r="A69" s="109" t="s">
        <v>44</v>
      </c>
      <c r="B69" s="109" t="s">
        <v>273</v>
      </c>
      <c r="C69" s="110"/>
      <c r="D69" s="111"/>
      <c r="E69" s="111"/>
      <c r="F69" s="111"/>
      <c r="G69" s="111"/>
      <c r="H69" s="111"/>
      <c r="I69" s="111"/>
      <c r="J69" s="111"/>
      <c r="K69" s="233"/>
      <c r="L69" s="233"/>
      <c r="M69" s="233"/>
      <c r="N69" s="111"/>
      <c r="O69" s="112">
        <f t="shared" ref="O69:O77" si="17">SUM(C69:N69)</f>
        <v>0</v>
      </c>
    </row>
    <row r="70" spans="1:15">
      <c r="A70" s="113"/>
      <c r="B70" s="114" t="s">
        <v>274</v>
      </c>
      <c r="C70" s="232"/>
      <c r="D70" s="167"/>
      <c r="E70" s="167"/>
      <c r="F70" s="167"/>
      <c r="G70" s="167"/>
      <c r="H70" s="167"/>
      <c r="I70" s="167"/>
      <c r="J70" s="167"/>
      <c r="K70" s="163"/>
      <c r="L70" s="163"/>
      <c r="M70" s="163"/>
      <c r="N70" s="167"/>
      <c r="O70" s="115">
        <f t="shared" si="17"/>
        <v>0</v>
      </c>
    </row>
    <row r="71" spans="1:15">
      <c r="A71" s="113"/>
      <c r="B71" s="114" t="s">
        <v>275</v>
      </c>
      <c r="C71" s="230"/>
      <c r="D71" s="164"/>
      <c r="E71" s="164"/>
      <c r="F71" s="164"/>
      <c r="G71" s="164"/>
      <c r="H71" s="164"/>
      <c r="I71" s="164"/>
      <c r="J71" s="164"/>
      <c r="K71" s="164"/>
      <c r="L71" s="164"/>
      <c r="M71" s="164"/>
      <c r="N71" s="163"/>
      <c r="O71" s="115">
        <f t="shared" si="17"/>
        <v>0</v>
      </c>
    </row>
    <row r="72" spans="1:15">
      <c r="A72" s="109" t="s">
        <v>277</v>
      </c>
      <c r="B72" s="116"/>
      <c r="C72" s="110"/>
      <c r="D72" s="111"/>
      <c r="E72" s="111"/>
      <c r="F72" s="111"/>
      <c r="G72" s="111"/>
      <c r="H72" s="111"/>
      <c r="I72" s="111"/>
      <c r="J72" s="111"/>
      <c r="K72" s="111"/>
      <c r="L72" s="111"/>
      <c r="M72" s="111"/>
      <c r="N72" s="111"/>
      <c r="O72" s="112">
        <f t="shared" si="17"/>
        <v>0</v>
      </c>
    </row>
    <row r="73" spans="1:15">
      <c r="A73" s="109" t="s">
        <v>278</v>
      </c>
      <c r="B73" s="109" t="s">
        <v>273</v>
      </c>
      <c r="C73" s="110"/>
      <c r="D73" s="111"/>
      <c r="E73" s="111"/>
      <c r="F73" s="111"/>
      <c r="G73" s="111"/>
      <c r="H73" s="111"/>
      <c r="I73" s="111"/>
      <c r="J73" s="111"/>
      <c r="K73" s="233"/>
      <c r="L73" s="233"/>
      <c r="M73" s="233"/>
      <c r="N73" s="111"/>
      <c r="O73" s="112">
        <f t="shared" si="17"/>
        <v>0</v>
      </c>
    </row>
    <row r="74" spans="1:15">
      <c r="A74" s="113"/>
      <c r="B74" s="114" t="s">
        <v>274</v>
      </c>
      <c r="C74" s="232"/>
      <c r="D74" s="167"/>
      <c r="E74" s="167"/>
      <c r="F74" s="167"/>
      <c r="G74" s="167"/>
      <c r="H74" s="167"/>
      <c r="I74" s="167"/>
      <c r="J74" s="167"/>
      <c r="K74" s="163"/>
      <c r="L74" s="163"/>
      <c r="M74" s="163"/>
      <c r="N74" s="167"/>
      <c r="O74" s="115">
        <f t="shared" si="17"/>
        <v>0</v>
      </c>
    </row>
    <row r="75" spans="1:15">
      <c r="A75" s="109" t="s">
        <v>279</v>
      </c>
      <c r="B75" s="116"/>
      <c r="C75" s="110"/>
      <c r="D75" s="111"/>
      <c r="E75" s="111"/>
      <c r="F75" s="111"/>
      <c r="G75" s="111"/>
      <c r="H75" s="111"/>
      <c r="I75" s="111"/>
      <c r="J75" s="111"/>
      <c r="K75" s="111"/>
      <c r="L75" s="111"/>
      <c r="M75" s="111"/>
      <c r="N75" s="111"/>
      <c r="O75" s="112">
        <f t="shared" si="17"/>
        <v>0</v>
      </c>
    </row>
    <row r="76" spans="1:15">
      <c r="A76" s="109" t="s">
        <v>280</v>
      </c>
      <c r="B76" s="109" t="s">
        <v>273</v>
      </c>
      <c r="C76" s="110"/>
      <c r="D76" s="111"/>
      <c r="E76" s="111"/>
      <c r="F76" s="111"/>
      <c r="G76" s="111"/>
      <c r="H76" s="111"/>
      <c r="I76" s="111"/>
      <c r="J76" s="111"/>
      <c r="K76" s="233"/>
      <c r="L76" s="233"/>
      <c r="M76" s="233"/>
      <c r="N76" s="111"/>
      <c r="O76" s="112">
        <f t="shared" si="17"/>
        <v>0</v>
      </c>
    </row>
    <row r="77" spans="1:15">
      <c r="A77" s="113"/>
      <c r="B77" s="114" t="s">
        <v>274</v>
      </c>
      <c r="C77" s="232"/>
      <c r="D77" s="167"/>
      <c r="E77" s="167"/>
      <c r="F77" s="167"/>
      <c r="G77" s="167"/>
      <c r="H77" s="167"/>
      <c r="I77" s="167"/>
      <c r="J77" s="167"/>
      <c r="K77" s="163"/>
      <c r="L77" s="163"/>
      <c r="M77" s="163"/>
      <c r="N77" s="167"/>
      <c r="O77" s="115">
        <f t="shared" si="17"/>
        <v>0</v>
      </c>
    </row>
    <row r="78" spans="1:15">
      <c r="A78" s="113"/>
      <c r="B78" s="114" t="s">
        <v>275</v>
      </c>
      <c r="C78" s="232"/>
      <c r="D78" s="167"/>
      <c r="E78" s="164"/>
      <c r="F78" s="164"/>
      <c r="G78" s="164"/>
      <c r="H78" s="164"/>
      <c r="I78" s="164"/>
      <c r="J78" s="164"/>
      <c r="K78" s="164"/>
      <c r="L78" s="164"/>
      <c r="M78" s="164"/>
      <c r="N78" s="163"/>
      <c r="O78" s="115">
        <f>SUM(C78:N78)</f>
        <v>0</v>
      </c>
    </row>
    <row r="79" spans="1:15">
      <c r="A79" s="113"/>
      <c r="B79" s="114" t="s">
        <v>281</v>
      </c>
      <c r="C79" s="232"/>
      <c r="D79" s="167"/>
      <c r="E79" s="164"/>
      <c r="F79" s="164"/>
      <c r="G79" s="164"/>
      <c r="H79" s="164"/>
      <c r="I79" s="164"/>
      <c r="J79" s="164"/>
      <c r="K79" s="164"/>
      <c r="L79" s="164"/>
      <c r="M79" s="164"/>
      <c r="N79" s="163"/>
      <c r="O79" s="115">
        <f>SUM(C79:N79)</f>
        <v>0</v>
      </c>
    </row>
    <row r="80" spans="1:15">
      <c r="A80" s="109" t="s">
        <v>282</v>
      </c>
      <c r="B80" s="116"/>
      <c r="C80" s="110">
        <f>SUM(C76:C79)</f>
        <v>0</v>
      </c>
      <c r="D80" s="111">
        <f t="shared" ref="D80:N80" si="18">SUM(D76:D79)</f>
        <v>0</v>
      </c>
      <c r="E80" s="111">
        <f t="shared" si="18"/>
        <v>0</v>
      </c>
      <c r="F80" s="111">
        <f t="shared" si="18"/>
        <v>0</v>
      </c>
      <c r="G80" s="111">
        <f t="shared" si="18"/>
        <v>0</v>
      </c>
      <c r="H80" s="111">
        <f t="shared" si="18"/>
        <v>0</v>
      </c>
      <c r="I80" s="111">
        <f t="shared" si="18"/>
        <v>0</v>
      </c>
      <c r="J80" s="111">
        <f t="shared" si="18"/>
        <v>0</v>
      </c>
      <c r="K80" s="111">
        <f t="shared" si="18"/>
        <v>0</v>
      </c>
      <c r="L80" s="111">
        <f t="shared" si="18"/>
        <v>0</v>
      </c>
      <c r="M80" s="111">
        <f t="shared" si="18"/>
        <v>0</v>
      </c>
      <c r="N80" s="111">
        <f t="shared" si="18"/>
        <v>0</v>
      </c>
      <c r="O80" s="112">
        <f>SUM(C80:N80)</f>
        <v>0</v>
      </c>
    </row>
    <row r="81" spans="1:15">
      <c r="A81" s="409" t="s">
        <v>235</v>
      </c>
      <c r="B81" s="410"/>
      <c r="C81" s="411">
        <f>C80+C72+C68</f>
        <v>0</v>
      </c>
      <c r="D81" s="412">
        <f t="shared" ref="D81:N81" si="19">D80+D72+D68</f>
        <v>0</v>
      </c>
      <c r="E81" s="412">
        <f t="shared" si="19"/>
        <v>0</v>
      </c>
      <c r="F81" s="412">
        <f t="shared" si="19"/>
        <v>0</v>
      </c>
      <c r="G81" s="412">
        <f t="shared" si="19"/>
        <v>0</v>
      </c>
      <c r="H81" s="412">
        <f t="shared" si="19"/>
        <v>0</v>
      </c>
      <c r="I81" s="412">
        <f t="shared" si="19"/>
        <v>0</v>
      </c>
      <c r="J81" s="412">
        <f t="shared" si="19"/>
        <v>0</v>
      </c>
      <c r="K81" s="412">
        <f t="shared" si="19"/>
        <v>0</v>
      </c>
      <c r="L81" s="412">
        <f t="shared" si="19"/>
        <v>0</v>
      </c>
      <c r="M81" s="412">
        <f t="shared" si="19"/>
        <v>0</v>
      </c>
      <c r="N81" s="412">
        <f t="shared" si="19"/>
        <v>0</v>
      </c>
      <c r="O81" s="413">
        <f>SUM(C81:N81)</f>
        <v>0</v>
      </c>
    </row>
    <row r="83" spans="1:15">
      <c r="B83" s="430" t="s">
        <v>43</v>
      </c>
      <c r="C83" s="415">
        <f>C68/1000</f>
        <v>0</v>
      </c>
      <c r="D83" s="415">
        <f t="shared" ref="D83:O83" si="20">D68/1000</f>
        <v>0</v>
      </c>
      <c r="E83" s="415">
        <f t="shared" si="20"/>
        <v>0</v>
      </c>
      <c r="F83" s="415">
        <f t="shared" si="20"/>
        <v>0</v>
      </c>
      <c r="G83" s="415">
        <f t="shared" si="20"/>
        <v>0</v>
      </c>
      <c r="H83" s="431">
        <f>H68/1000</f>
        <v>0</v>
      </c>
      <c r="I83" s="431">
        <f>I68/1000</f>
        <v>0</v>
      </c>
      <c r="J83" s="415">
        <f t="shared" si="20"/>
        <v>0</v>
      </c>
      <c r="K83" s="415">
        <f t="shared" si="20"/>
        <v>0</v>
      </c>
      <c r="L83" s="415">
        <f t="shared" si="20"/>
        <v>0</v>
      </c>
      <c r="M83" s="415">
        <f t="shared" si="20"/>
        <v>0</v>
      </c>
      <c r="N83" s="415">
        <f t="shared" si="20"/>
        <v>0</v>
      </c>
      <c r="O83" s="416">
        <f t="shared" si="20"/>
        <v>0</v>
      </c>
    </row>
    <row r="84" spans="1:15">
      <c r="B84" s="284" t="s">
        <v>44</v>
      </c>
      <c r="C84" s="265">
        <f>C72/1000</f>
        <v>0</v>
      </c>
      <c r="D84" s="265">
        <f t="shared" ref="D84:O84" si="21">D72/1000</f>
        <v>0</v>
      </c>
      <c r="E84" s="265">
        <f t="shared" si="21"/>
        <v>0</v>
      </c>
      <c r="F84" s="265">
        <f t="shared" si="21"/>
        <v>0</v>
      </c>
      <c r="G84" s="265">
        <f t="shared" si="21"/>
        <v>0</v>
      </c>
      <c r="H84" s="355">
        <f>H72/1000</f>
        <v>0</v>
      </c>
      <c r="I84" s="265">
        <f>I72/1000</f>
        <v>0</v>
      </c>
      <c r="J84" s="265">
        <f t="shared" si="21"/>
        <v>0</v>
      </c>
      <c r="K84" s="265">
        <f t="shared" si="21"/>
        <v>0</v>
      </c>
      <c r="L84" s="265">
        <f t="shared" si="21"/>
        <v>0</v>
      </c>
      <c r="M84" s="265">
        <f t="shared" si="21"/>
        <v>0</v>
      </c>
      <c r="N84" s="265">
        <f t="shared" si="21"/>
        <v>0</v>
      </c>
      <c r="O84" s="427">
        <f t="shared" si="21"/>
        <v>0</v>
      </c>
    </row>
    <row r="85" spans="1:15">
      <c r="B85" s="432" t="s">
        <v>58</v>
      </c>
      <c r="C85" s="265">
        <f>C80/1000</f>
        <v>0</v>
      </c>
      <c r="D85" s="265">
        <f t="shared" ref="D85:O85" si="22">D80/1000</f>
        <v>0</v>
      </c>
      <c r="E85" s="265">
        <f t="shared" si="22"/>
        <v>0</v>
      </c>
      <c r="F85" s="265">
        <f t="shared" si="22"/>
        <v>0</v>
      </c>
      <c r="G85" s="265">
        <f t="shared" si="22"/>
        <v>0</v>
      </c>
      <c r="H85" s="355">
        <f>H80/1000</f>
        <v>0</v>
      </c>
      <c r="I85" s="355">
        <f>I80/1000</f>
        <v>0</v>
      </c>
      <c r="J85" s="265">
        <f t="shared" si="22"/>
        <v>0</v>
      </c>
      <c r="K85" s="265">
        <f t="shared" si="22"/>
        <v>0</v>
      </c>
      <c r="L85" s="265">
        <f t="shared" si="22"/>
        <v>0</v>
      </c>
      <c r="M85" s="265">
        <f t="shared" si="22"/>
        <v>0</v>
      </c>
      <c r="N85" s="265">
        <f t="shared" si="22"/>
        <v>0</v>
      </c>
      <c r="O85" s="427">
        <f t="shared" si="22"/>
        <v>0</v>
      </c>
    </row>
    <row r="86" spans="1:15">
      <c r="B86" s="432" t="s">
        <v>45</v>
      </c>
      <c r="C86" s="265">
        <f>C20/1000</f>
        <v>0</v>
      </c>
      <c r="D86" s="265">
        <f t="shared" ref="D86:O88" si="23">D20/1000</f>
        <v>0</v>
      </c>
      <c r="E86" s="265">
        <f t="shared" si="23"/>
        <v>0</v>
      </c>
      <c r="F86" s="265">
        <f t="shared" si="23"/>
        <v>0</v>
      </c>
      <c r="G86" s="265">
        <f t="shared" si="23"/>
        <v>0</v>
      </c>
      <c r="H86" s="265">
        <f>H20/1000</f>
        <v>0</v>
      </c>
      <c r="I86" s="265">
        <f>I20/1000</f>
        <v>0</v>
      </c>
      <c r="J86" s="265">
        <f t="shared" si="23"/>
        <v>0</v>
      </c>
      <c r="K86" s="265">
        <f t="shared" si="23"/>
        <v>0</v>
      </c>
      <c r="L86" s="265">
        <f t="shared" si="23"/>
        <v>0</v>
      </c>
      <c r="M86" s="265">
        <f t="shared" si="23"/>
        <v>0</v>
      </c>
      <c r="N86" s="265">
        <f t="shared" si="23"/>
        <v>0</v>
      </c>
      <c r="O86" s="427">
        <f>O20/1000</f>
        <v>0</v>
      </c>
    </row>
    <row r="87" spans="1:15">
      <c r="B87" s="432" t="s">
        <v>326</v>
      </c>
      <c r="C87" s="265">
        <f>C21/1000</f>
        <v>0</v>
      </c>
      <c r="D87" s="265">
        <f t="shared" si="23"/>
        <v>0</v>
      </c>
      <c r="E87" s="265">
        <f t="shared" si="23"/>
        <v>0</v>
      </c>
      <c r="F87" s="265">
        <f t="shared" si="23"/>
        <v>0</v>
      </c>
      <c r="G87" s="265">
        <f t="shared" si="23"/>
        <v>0</v>
      </c>
      <c r="H87" s="265">
        <f>H21/1000</f>
        <v>0</v>
      </c>
      <c r="I87" s="265">
        <f>I21/1000</f>
        <v>0</v>
      </c>
      <c r="J87" s="265">
        <f t="shared" si="23"/>
        <v>0</v>
      </c>
      <c r="K87" s="265">
        <f t="shared" si="23"/>
        <v>0</v>
      </c>
      <c r="L87" s="265">
        <f t="shared" si="23"/>
        <v>0</v>
      </c>
      <c r="M87" s="265">
        <f t="shared" si="23"/>
        <v>0</v>
      </c>
      <c r="N87" s="265">
        <f t="shared" si="23"/>
        <v>0</v>
      </c>
      <c r="O87" s="427">
        <f t="shared" si="23"/>
        <v>0</v>
      </c>
    </row>
    <row r="88" spans="1:15">
      <c r="B88" s="432" t="s">
        <v>325</v>
      </c>
      <c r="C88" s="265">
        <f>C22/1000</f>
        <v>0</v>
      </c>
      <c r="D88" s="265">
        <f t="shared" si="23"/>
        <v>0</v>
      </c>
      <c r="E88" s="265">
        <f>E22/1000</f>
        <v>0</v>
      </c>
      <c r="F88" s="265">
        <f t="shared" si="23"/>
        <v>0</v>
      </c>
      <c r="G88" s="265">
        <f t="shared" si="23"/>
        <v>0</v>
      </c>
      <c r="H88" s="355">
        <f>H22/1000</f>
        <v>0</v>
      </c>
      <c r="I88" s="265">
        <f t="shared" si="23"/>
        <v>0</v>
      </c>
      <c r="J88" s="265">
        <f t="shared" si="23"/>
        <v>0</v>
      </c>
      <c r="K88" s="265">
        <f t="shared" si="23"/>
        <v>0</v>
      </c>
      <c r="L88" s="265">
        <f t="shared" si="23"/>
        <v>0</v>
      </c>
      <c r="M88" s="265">
        <f t="shared" si="23"/>
        <v>0</v>
      </c>
      <c r="N88" s="265">
        <f t="shared" si="23"/>
        <v>0</v>
      </c>
      <c r="O88" s="427">
        <f t="shared" si="23"/>
        <v>0</v>
      </c>
    </row>
    <row r="89" spans="1:15">
      <c r="B89" s="433" t="s">
        <v>283</v>
      </c>
      <c r="C89" s="434">
        <f t="shared" ref="C89:M89" si="24">SUM(C83:C88)</f>
        <v>0</v>
      </c>
      <c r="D89" s="434">
        <f t="shared" si="24"/>
        <v>0</v>
      </c>
      <c r="E89" s="434">
        <f>SUM(E83:E88)</f>
        <v>0</v>
      </c>
      <c r="F89" s="434">
        <f t="shared" si="24"/>
        <v>0</v>
      </c>
      <c r="G89" s="434">
        <f t="shared" si="24"/>
        <v>0</v>
      </c>
      <c r="H89" s="434">
        <f t="shared" si="24"/>
        <v>0</v>
      </c>
      <c r="I89" s="434">
        <f t="shared" si="24"/>
        <v>0</v>
      </c>
      <c r="J89" s="434">
        <f t="shared" si="24"/>
        <v>0</v>
      </c>
      <c r="K89" s="434">
        <f t="shared" si="24"/>
        <v>0</v>
      </c>
      <c r="L89" s="434">
        <f t="shared" si="24"/>
        <v>0</v>
      </c>
      <c r="M89" s="434">
        <f t="shared" si="24"/>
        <v>0</v>
      </c>
      <c r="N89" s="434">
        <f>SUM(N83:N88)</f>
        <v>0</v>
      </c>
      <c r="O89" s="435">
        <f>SUM(O83:O88)</f>
        <v>0</v>
      </c>
    </row>
    <row r="92" spans="1:15">
      <c r="A92" s="400" t="s">
        <v>284</v>
      </c>
    </row>
  </sheetData>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O32"/>
  <sheetViews>
    <sheetView workbookViewId="0">
      <selection activeCell="N26" sqref="N26"/>
    </sheetView>
  </sheetViews>
  <sheetFormatPr defaultColWidth="9.140625" defaultRowHeight="12.75" customHeight="1"/>
  <cols>
    <col min="1" max="1" width="18.28515625" style="15" customWidth="1"/>
    <col min="2" max="2" width="11.85546875" style="15" customWidth="1"/>
    <col min="3" max="8" width="7.85546875" style="15" customWidth="1"/>
    <col min="9" max="13" width="8.5703125" style="15" bestFit="1" customWidth="1"/>
    <col min="14" max="14" width="9.7109375" style="15" bestFit="1" customWidth="1"/>
    <col min="15" max="15" width="11.140625" style="15" customWidth="1"/>
    <col min="16" max="16384" width="9.140625" style="15"/>
  </cols>
  <sheetData>
    <row r="1" spans="1:15" ht="15.75">
      <c r="A1" s="234" t="s">
        <v>216</v>
      </c>
    </row>
    <row r="2" spans="1:15" ht="12.75" customHeight="1">
      <c r="A2" s="234"/>
    </row>
    <row r="4" spans="1:15" ht="15.75">
      <c r="A4" s="235" t="s">
        <v>366</v>
      </c>
      <c r="B4" s="235"/>
      <c r="C4" s="236"/>
      <c r="D4" s="236"/>
      <c r="E4" s="236"/>
      <c r="F4" s="236"/>
      <c r="G4" s="236"/>
      <c r="H4" s="236"/>
      <c r="I4" s="236"/>
      <c r="J4" s="236"/>
      <c r="K4" s="236"/>
      <c r="L4" s="236"/>
      <c r="M4" s="236"/>
      <c r="N4" s="236"/>
      <c r="O4" s="236"/>
    </row>
    <row r="5" spans="1:15" ht="15">
      <c r="A5" s="237"/>
      <c r="B5" s="238"/>
      <c r="C5" s="239">
        <v>45292</v>
      </c>
      <c r="D5" s="239">
        <v>45323</v>
      </c>
      <c r="E5" s="239">
        <v>45352</v>
      </c>
      <c r="F5" s="239">
        <v>45383</v>
      </c>
      <c r="G5" s="239">
        <v>45413</v>
      </c>
      <c r="H5" s="240">
        <v>45444</v>
      </c>
      <c r="I5" s="240">
        <v>45474</v>
      </c>
      <c r="J5" s="240">
        <v>45505</v>
      </c>
      <c r="K5" s="240">
        <v>45536</v>
      </c>
      <c r="L5" s="240">
        <v>45566</v>
      </c>
      <c r="M5" s="240">
        <v>45597</v>
      </c>
      <c r="N5" s="241">
        <v>45627</v>
      </c>
      <c r="O5" s="242" t="s">
        <v>47</v>
      </c>
    </row>
    <row r="6" spans="1:15" ht="12.75" customHeight="1">
      <c r="A6" s="243" t="s">
        <v>48</v>
      </c>
      <c r="B6" s="244" t="s">
        <v>217</v>
      </c>
      <c r="C6" s="245"/>
      <c r="D6" s="245"/>
      <c r="E6" s="245"/>
      <c r="F6" s="245"/>
      <c r="G6" s="245"/>
      <c r="H6" s="245"/>
      <c r="I6" s="245"/>
      <c r="J6" s="245"/>
      <c r="K6" s="245"/>
      <c r="L6" s="245"/>
      <c r="M6" s="245"/>
      <c r="N6" s="245"/>
      <c r="O6" s="246" t="e">
        <f t="shared" ref="O6:O12" si="0">AVERAGE(C6:N6)</f>
        <v>#DIV/0!</v>
      </c>
    </row>
    <row r="7" spans="1:15" ht="12.75" customHeight="1">
      <c r="A7" s="243" t="s">
        <v>49</v>
      </c>
      <c r="B7" s="244" t="s">
        <v>217</v>
      </c>
      <c r="C7" s="245"/>
      <c r="D7" s="245"/>
      <c r="E7" s="245"/>
      <c r="F7" s="245"/>
      <c r="G7" s="245"/>
      <c r="H7" s="245"/>
      <c r="I7" s="245"/>
      <c r="J7" s="245"/>
      <c r="K7" s="245"/>
      <c r="L7" s="245"/>
      <c r="M7" s="245"/>
      <c r="N7" s="245"/>
      <c r="O7" s="246" t="e">
        <f t="shared" si="0"/>
        <v>#DIV/0!</v>
      </c>
    </row>
    <row r="8" spans="1:15" ht="12.75" customHeight="1">
      <c r="A8" s="243" t="s">
        <v>50</v>
      </c>
      <c r="B8" s="244" t="s">
        <v>217</v>
      </c>
      <c r="C8" s="245"/>
      <c r="D8" s="245"/>
      <c r="E8" s="245"/>
      <c r="F8" s="245"/>
      <c r="G8" s="245"/>
      <c r="H8" s="245"/>
      <c r="I8" s="245"/>
      <c r="J8" s="245"/>
      <c r="K8" s="245"/>
      <c r="L8" s="245"/>
      <c r="M8" s="245"/>
      <c r="N8" s="245"/>
      <c r="O8" s="246" t="e">
        <f t="shared" si="0"/>
        <v>#DIV/0!</v>
      </c>
    </row>
    <row r="9" spans="1:15" ht="12.75" customHeight="1" thickBot="1">
      <c r="A9" s="243" t="s">
        <v>51</v>
      </c>
      <c r="B9" s="244" t="s">
        <v>217</v>
      </c>
      <c r="C9" s="245"/>
      <c r="D9" s="245"/>
      <c r="E9" s="245"/>
      <c r="F9" s="245"/>
      <c r="G9" s="245"/>
      <c r="H9" s="245"/>
      <c r="I9" s="245"/>
      <c r="J9" s="245"/>
      <c r="K9" s="245"/>
      <c r="L9" s="245"/>
      <c r="M9" s="245"/>
      <c r="N9" s="245"/>
      <c r="O9" s="247" t="e">
        <f t="shared" si="0"/>
        <v>#DIV/0!</v>
      </c>
    </row>
    <row r="10" spans="1:15" ht="12.75" customHeight="1" thickTop="1">
      <c r="A10" s="243" t="s">
        <v>52</v>
      </c>
      <c r="B10" s="244" t="s">
        <v>218</v>
      </c>
      <c r="C10" s="245"/>
      <c r="D10" s="245"/>
      <c r="E10" s="245"/>
      <c r="F10" s="245"/>
      <c r="G10" s="245"/>
      <c r="H10" s="245"/>
      <c r="I10" s="245"/>
      <c r="J10" s="245"/>
      <c r="K10" s="245"/>
      <c r="L10" s="245"/>
      <c r="M10" s="245"/>
      <c r="N10" s="245"/>
      <c r="O10" s="248" t="e">
        <f t="shared" si="0"/>
        <v>#DIV/0!</v>
      </c>
    </row>
    <row r="11" spans="1:15" ht="12.75" customHeight="1">
      <c r="A11" s="243" t="s">
        <v>53</v>
      </c>
      <c r="B11" s="244" t="s">
        <v>218</v>
      </c>
      <c r="C11" s="245"/>
      <c r="D11" s="245"/>
      <c r="E11" s="245"/>
      <c r="F11" s="245"/>
      <c r="G11" s="245"/>
      <c r="H11" s="245"/>
      <c r="I11" s="245"/>
      <c r="J11" s="245"/>
      <c r="K11" s="245"/>
      <c r="L11" s="245"/>
      <c r="M11" s="245"/>
      <c r="N11" s="245"/>
      <c r="O11" s="248" t="e">
        <f t="shared" si="0"/>
        <v>#DIV/0!</v>
      </c>
    </row>
    <row r="12" spans="1:15" ht="12.75" customHeight="1">
      <c r="A12" s="243" t="s">
        <v>54</v>
      </c>
      <c r="B12" s="244" t="s">
        <v>218</v>
      </c>
      <c r="C12" s="245"/>
      <c r="D12" s="245"/>
      <c r="E12" s="245"/>
      <c r="F12" s="245"/>
      <c r="G12" s="245"/>
      <c r="H12" s="245"/>
      <c r="I12" s="245"/>
      <c r="J12" s="245"/>
      <c r="K12" s="245"/>
      <c r="L12" s="245"/>
      <c r="M12" s="245"/>
      <c r="N12" s="245"/>
      <c r="O12" s="248" t="e">
        <f t="shared" si="0"/>
        <v>#DIV/0!</v>
      </c>
    </row>
    <row r="13" spans="1:15" ht="12.75" customHeight="1">
      <c r="A13" s="243" t="s">
        <v>55</v>
      </c>
      <c r="B13" s="244" t="s">
        <v>219</v>
      </c>
      <c r="C13" s="245"/>
      <c r="D13" s="245"/>
      <c r="E13" s="245"/>
      <c r="F13" s="245"/>
      <c r="G13" s="245"/>
      <c r="H13" s="245"/>
      <c r="I13" s="245"/>
      <c r="J13" s="245"/>
      <c r="K13" s="245"/>
      <c r="L13" s="245"/>
      <c r="M13" s="245"/>
      <c r="N13" s="245"/>
      <c r="O13" s="249" t="e">
        <f>O10/O6</f>
        <v>#DIV/0!</v>
      </c>
    </row>
    <row r="14" spans="1:15" ht="12.75" customHeight="1">
      <c r="A14" s="243" t="s">
        <v>56</v>
      </c>
      <c r="B14" s="244" t="s">
        <v>219</v>
      </c>
      <c r="C14" s="245"/>
      <c r="D14" s="245"/>
      <c r="E14" s="245"/>
      <c r="F14" s="245"/>
      <c r="G14" s="245"/>
      <c r="H14" s="245"/>
      <c r="I14" s="245"/>
      <c r="J14" s="245"/>
      <c r="K14" s="245"/>
      <c r="L14" s="245"/>
      <c r="M14" s="245"/>
      <c r="N14" s="245"/>
      <c r="O14" s="249" t="e">
        <f>O11/O6</f>
        <v>#DIV/0!</v>
      </c>
    </row>
    <row r="15" spans="1:15" ht="12.75" customHeight="1" thickBot="1">
      <c r="A15" s="243" t="s">
        <v>57</v>
      </c>
      <c r="B15" s="244" t="s">
        <v>219</v>
      </c>
      <c r="C15" s="245"/>
      <c r="D15" s="245"/>
      <c r="E15" s="245"/>
      <c r="F15" s="245"/>
      <c r="G15" s="245"/>
      <c r="H15" s="245"/>
      <c r="I15" s="245"/>
      <c r="J15" s="245"/>
      <c r="K15" s="245"/>
      <c r="L15" s="245"/>
      <c r="M15" s="245"/>
      <c r="N15" s="245"/>
      <c r="O15" s="250" t="e">
        <f>O12/O6</f>
        <v>#DIV/0!</v>
      </c>
    </row>
    <row r="16" spans="1:15" ht="12.75" customHeight="1" thickTop="1">
      <c r="B16" s="7"/>
    </row>
    <row r="17" spans="1:14" ht="12.75" customHeight="1">
      <c r="B17" s="7"/>
    </row>
    <row r="18" spans="1:14" ht="12.75" customHeight="1">
      <c r="A18" s="251" t="s">
        <v>367</v>
      </c>
      <c r="B18" s="252" t="s">
        <v>368</v>
      </c>
    </row>
    <row r="20" spans="1:14" ht="12.75" customHeight="1">
      <c r="A20"/>
      <c r="B20"/>
      <c r="C20"/>
      <c r="D20"/>
      <c r="E20"/>
      <c r="F20"/>
      <c r="G20"/>
      <c r="H20"/>
      <c r="I20"/>
      <c r="J20"/>
      <c r="K20"/>
      <c r="L20"/>
      <c r="M20"/>
      <c r="N20"/>
    </row>
    <row r="21" spans="1:14" ht="12.75" customHeight="1">
      <c r="A21"/>
      <c r="B21"/>
      <c r="C21"/>
      <c r="D21"/>
      <c r="E21"/>
      <c r="F21"/>
      <c r="G21"/>
      <c r="H21"/>
      <c r="I21"/>
      <c r="J21"/>
      <c r="K21"/>
      <c r="L21"/>
      <c r="M21"/>
      <c r="N21"/>
    </row>
    <row r="22" spans="1:14" ht="12.75" customHeight="1">
      <c r="A22"/>
      <c r="B22"/>
      <c r="C22" s="253"/>
      <c r="D22" s="253"/>
      <c r="E22" s="253"/>
      <c r="F22" s="253"/>
      <c r="G22" s="253"/>
      <c r="H22" s="253"/>
      <c r="I22" s="253"/>
      <c r="J22" s="253"/>
      <c r="K22" s="253"/>
      <c r="L22" s="253"/>
      <c r="M22" s="253"/>
      <c r="N22" s="253"/>
    </row>
    <row r="23" spans="1:14" ht="12.75" customHeight="1">
      <c r="A23"/>
      <c r="B23"/>
      <c r="C23"/>
      <c r="D23"/>
      <c r="E23"/>
      <c r="F23"/>
      <c r="G23"/>
      <c r="H23"/>
      <c r="I23"/>
      <c r="J23"/>
      <c r="K23"/>
      <c r="L23"/>
      <c r="M23"/>
      <c r="N23"/>
    </row>
    <row r="24" spans="1:14" ht="12.75" customHeight="1">
      <c r="A24"/>
      <c r="B24"/>
      <c r="C24"/>
      <c r="D24"/>
      <c r="E24"/>
      <c r="F24"/>
      <c r="G24"/>
      <c r="H24"/>
      <c r="I24"/>
      <c r="J24"/>
      <c r="K24"/>
      <c r="L24"/>
      <c r="M24"/>
      <c r="N24"/>
    </row>
    <row r="25" spans="1:14" ht="12.75" customHeight="1">
      <c r="A25"/>
      <c r="B25"/>
      <c r="C25"/>
      <c r="D25"/>
      <c r="E25"/>
      <c r="F25"/>
      <c r="G25"/>
      <c r="H25"/>
      <c r="I25"/>
      <c r="J25"/>
      <c r="K25"/>
      <c r="L25"/>
      <c r="M25"/>
      <c r="N25"/>
    </row>
    <row r="26" spans="1:14" ht="12.75" customHeight="1">
      <c r="A26"/>
      <c r="B26"/>
      <c r="C26"/>
      <c r="D26"/>
      <c r="E26"/>
      <c r="F26"/>
      <c r="G26"/>
      <c r="H26"/>
      <c r="I26"/>
      <c r="J26"/>
      <c r="K26"/>
      <c r="L26"/>
      <c r="M26"/>
      <c r="N26"/>
    </row>
    <row r="27" spans="1:14" ht="12.75" customHeight="1">
      <c r="A27"/>
      <c r="B27"/>
      <c r="C27"/>
      <c r="D27"/>
      <c r="E27"/>
      <c r="F27"/>
      <c r="G27"/>
      <c r="H27"/>
      <c r="I27"/>
      <c r="J27"/>
      <c r="K27"/>
      <c r="L27"/>
      <c r="M27"/>
      <c r="N27"/>
    </row>
    <row r="28" spans="1:14" ht="12.75" customHeight="1">
      <c r="A28"/>
      <c r="B28"/>
      <c r="C28"/>
      <c r="D28"/>
      <c r="E28"/>
      <c r="F28"/>
      <c r="G28"/>
      <c r="H28"/>
      <c r="I28"/>
      <c r="J28"/>
      <c r="K28"/>
      <c r="L28"/>
      <c r="M28"/>
      <c r="N28"/>
    </row>
    <row r="29" spans="1:14" ht="12.75" customHeight="1">
      <c r="A29"/>
      <c r="B29"/>
      <c r="C29"/>
      <c r="D29"/>
      <c r="E29"/>
      <c r="F29"/>
      <c r="G29"/>
      <c r="H29"/>
      <c r="I29"/>
      <c r="J29"/>
      <c r="K29"/>
      <c r="L29"/>
      <c r="M29"/>
      <c r="N29"/>
    </row>
    <row r="30" spans="1:14" ht="12.75" customHeight="1">
      <c r="A30"/>
      <c r="B30"/>
      <c r="C30"/>
      <c r="D30"/>
      <c r="E30"/>
      <c r="F30"/>
      <c r="G30"/>
      <c r="H30"/>
      <c r="I30"/>
      <c r="J30"/>
      <c r="K30"/>
      <c r="L30"/>
      <c r="M30"/>
      <c r="N30"/>
    </row>
    <row r="31" spans="1:14" ht="12.75" customHeight="1">
      <c r="A31"/>
      <c r="B31"/>
      <c r="C31"/>
      <c r="D31"/>
      <c r="E31"/>
      <c r="F31"/>
      <c r="G31"/>
      <c r="H31"/>
      <c r="I31"/>
      <c r="J31"/>
      <c r="K31"/>
      <c r="L31"/>
      <c r="M31"/>
      <c r="N31"/>
    </row>
    <row r="32" spans="1:14" ht="12.75" customHeight="1">
      <c r="A32"/>
      <c r="B32"/>
      <c r="C32"/>
      <c r="D32"/>
      <c r="E32"/>
      <c r="F32"/>
      <c r="G32"/>
      <c r="H32"/>
      <c r="I32"/>
      <c r="J32"/>
      <c r="K32"/>
      <c r="L32"/>
      <c r="M32"/>
      <c r="N32"/>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P29"/>
  <sheetViews>
    <sheetView zoomScale="90" zoomScaleNormal="90" workbookViewId="0">
      <selection activeCell="G42" sqref="G42"/>
    </sheetView>
  </sheetViews>
  <sheetFormatPr defaultColWidth="9.140625" defaultRowHeight="14.25"/>
  <cols>
    <col min="1" max="1" width="44.140625" style="437" customWidth="1"/>
    <col min="2" max="2" width="15.140625" style="437" bestFit="1" customWidth="1"/>
    <col min="3" max="3" width="14.42578125" style="437" bestFit="1" customWidth="1"/>
    <col min="4" max="4" width="14.85546875" style="437" bestFit="1" customWidth="1"/>
    <col min="5" max="5" width="14.5703125" style="437" bestFit="1" customWidth="1"/>
    <col min="6" max="6" width="16.140625" style="437" bestFit="1" customWidth="1"/>
    <col min="7" max="9" width="14.28515625" style="437" bestFit="1" customWidth="1"/>
    <col min="10" max="13" width="14.140625" style="437" customWidth="1"/>
    <col min="14" max="14" width="13.28515625" style="437" bestFit="1" customWidth="1"/>
    <col min="15" max="16384" width="9.140625" style="437"/>
  </cols>
  <sheetData>
    <row r="1" spans="1:16" ht="18">
      <c r="A1" s="436" t="s">
        <v>152</v>
      </c>
    </row>
    <row r="2" spans="1:16">
      <c r="A2" s="254"/>
      <c r="B2" s="438"/>
      <c r="C2" s="438"/>
      <c r="D2" s="438"/>
      <c r="E2" s="438"/>
      <c r="F2" s="438"/>
      <c r="G2" s="438"/>
      <c r="H2" s="438"/>
      <c r="I2" s="438"/>
      <c r="J2" s="438"/>
      <c r="K2" s="438"/>
      <c r="L2" s="438"/>
      <c r="M2" s="438"/>
      <c r="N2" s="439"/>
    </row>
    <row r="3" spans="1:16" s="440" customFormat="1" ht="12.75">
      <c r="B3" s="255">
        <f>'Summary normalization'!B4</f>
        <v>45292</v>
      </c>
      <c r="C3" s="255">
        <f>'Summary normalization'!C4</f>
        <v>45323</v>
      </c>
      <c r="D3" s="255">
        <f>'Summary normalization'!D4</f>
        <v>45352</v>
      </c>
      <c r="E3" s="255">
        <f>'Summary normalization'!E4</f>
        <v>45383</v>
      </c>
      <c r="F3" s="255">
        <f>'Summary normalization'!F4</f>
        <v>45413</v>
      </c>
      <c r="G3" s="255">
        <f>'Summary normalization'!G4</f>
        <v>45444</v>
      </c>
      <c r="H3" s="255">
        <f>'Summary normalization'!H4</f>
        <v>45474</v>
      </c>
      <c r="I3" s="255">
        <f>'Summary normalization'!I4</f>
        <v>45505</v>
      </c>
      <c r="J3" s="255">
        <f>'Summary normalization'!J4</f>
        <v>45536</v>
      </c>
      <c r="K3" s="255">
        <f>'Summary normalization'!K4</f>
        <v>45566</v>
      </c>
      <c r="L3" s="255">
        <f>'Summary normalization'!L4</f>
        <v>45597</v>
      </c>
      <c r="M3" s="255">
        <f>'Summary normalization'!M4</f>
        <v>45627</v>
      </c>
      <c r="N3" s="441" t="s">
        <v>39</v>
      </c>
    </row>
    <row r="4" spans="1:16" s="440" customFormat="1" ht="12.75">
      <c r="A4" s="442" t="s">
        <v>200</v>
      </c>
      <c r="B4" s="255"/>
      <c r="C4" s="255"/>
      <c r="D4" s="255"/>
      <c r="E4" s="255"/>
      <c r="F4" s="255"/>
      <c r="G4" s="255"/>
      <c r="H4" s="255"/>
      <c r="I4" s="255"/>
      <c r="J4" s="255"/>
      <c r="K4" s="255"/>
      <c r="L4" s="255"/>
      <c r="M4" s="255"/>
      <c r="N4" s="443"/>
    </row>
    <row r="5" spans="1:16" s="440" customFormat="1" ht="12.75">
      <c r="A5" s="444" t="s">
        <v>107</v>
      </c>
      <c r="B5" s="445"/>
      <c r="C5" s="445"/>
      <c r="D5" s="445"/>
      <c r="E5" s="445"/>
      <c r="F5" s="445"/>
      <c r="G5" s="445"/>
      <c r="H5" s="445"/>
      <c r="I5" s="445"/>
      <c r="J5" s="445"/>
      <c r="K5" s="445"/>
      <c r="L5" s="445"/>
      <c r="M5" s="445"/>
      <c r="N5" s="446">
        <f>SUM(B5:M5)</f>
        <v>0</v>
      </c>
    </row>
    <row r="6" spans="1:16" s="440" customFormat="1" ht="12.75">
      <c r="A6" s="444" t="s">
        <v>197</v>
      </c>
      <c r="B6" s="447"/>
      <c r="C6" s="448"/>
      <c r="D6" s="448"/>
      <c r="E6" s="448"/>
      <c r="F6" s="448"/>
      <c r="G6" s="448"/>
      <c r="H6" s="448"/>
      <c r="I6" s="448"/>
      <c r="J6" s="448"/>
      <c r="K6" s="448"/>
      <c r="L6" s="448"/>
      <c r="M6" s="448"/>
      <c r="N6" s="449" t="e">
        <f>AVERAGE(B6:M6)</f>
        <v>#DIV/0!</v>
      </c>
      <c r="O6" s="256"/>
      <c r="P6" s="14"/>
    </row>
    <row r="7" spans="1:16" s="440" customFormat="1" ht="13.5" thickBot="1">
      <c r="A7" s="444" t="s">
        <v>188</v>
      </c>
      <c r="B7" s="450">
        <v>-6854285.2130676042</v>
      </c>
      <c r="C7" s="450">
        <v>-39487.420027320477</v>
      </c>
      <c r="D7" s="450">
        <v>-1185126.5754047497</v>
      </c>
      <c r="E7" s="450">
        <v>-1324606.6250133677</v>
      </c>
      <c r="F7" s="450">
        <v>-987383.60142041673</v>
      </c>
      <c r="G7" s="450">
        <v>686233.42290145776</v>
      </c>
      <c r="H7" s="450">
        <v>-2067264.9691604546</v>
      </c>
      <c r="I7" s="450">
        <v>3839116.8066328359</v>
      </c>
      <c r="J7" s="450">
        <v>578637.43278871116</v>
      </c>
      <c r="K7" s="450">
        <v>-322519.68491772626</v>
      </c>
      <c r="L7" s="450">
        <v>-2568072.4200184988</v>
      </c>
      <c r="M7" s="450">
        <v>3403023.7405503117</v>
      </c>
      <c r="N7" s="451">
        <f>SUM(B7:M7)</f>
        <v>-6841735.1061568242</v>
      </c>
    </row>
    <row r="8" spans="1:16" s="440" customFormat="1" ht="13.5" thickTop="1">
      <c r="N8" s="452"/>
    </row>
    <row r="9" spans="1:16" s="440" customFormat="1" ht="12.75">
      <c r="A9" s="442" t="s">
        <v>199</v>
      </c>
      <c r="N9" s="452"/>
    </row>
    <row r="10" spans="1:16" s="440" customFormat="1" ht="12.75">
      <c r="A10" s="444" t="s">
        <v>198</v>
      </c>
      <c r="B10" s="445"/>
      <c r="C10" s="445"/>
      <c r="D10" s="445"/>
      <c r="E10" s="445"/>
      <c r="F10" s="445"/>
      <c r="G10" s="445"/>
      <c r="H10" s="445"/>
      <c r="I10" s="445"/>
      <c r="J10" s="445"/>
      <c r="K10" s="445"/>
      <c r="L10" s="445"/>
      <c r="M10" s="445"/>
      <c r="N10" s="446">
        <f>SUM(B10:M10)</f>
        <v>0</v>
      </c>
    </row>
    <row r="11" spans="1:16" s="440" customFormat="1" ht="12.75">
      <c r="A11" s="444" t="s">
        <v>195</v>
      </c>
      <c r="B11" s="453"/>
      <c r="C11" s="454"/>
      <c r="D11" s="454"/>
      <c r="E11" s="454"/>
      <c r="F11" s="454"/>
      <c r="G11" s="454"/>
      <c r="H11" s="454"/>
      <c r="I11" s="454"/>
      <c r="J11" s="454"/>
      <c r="K11" s="454"/>
      <c r="L11" s="454"/>
      <c r="M11" s="454"/>
      <c r="N11" s="449" t="e">
        <f>AVERAGE(B11:M11)</f>
        <v>#DIV/0!</v>
      </c>
      <c r="O11" s="256"/>
      <c r="P11" s="14"/>
    </row>
    <row r="12" spans="1:16" s="440" customFormat="1" ht="13.5" thickBot="1">
      <c r="A12" s="444" t="s">
        <v>196</v>
      </c>
      <c r="B12" s="450">
        <v>-4150583.2912607444</v>
      </c>
      <c r="C12" s="450">
        <v>-25118.412289595024</v>
      </c>
      <c r="D12" s="450">
        <v>-1170392.9676578951</v>
      </c>
      <c r="E12" s="450">
        <v>-1660910.30387663</v>
      </c>
      <c r="F12" s="450">
        <v>-2251549.1878736424</v>
      </c>
      <c r="G12" s="450">
        <v>1159486.2726143291</v>
      </c>
      <c r="H12" s="450">
        <v>-2236230.4689176581</v>
      </c>
      <c r="I12" s="450">
        <v>3515865.701410105</v>
      </c>
      <c r="J12" s="450">
        <v>514563.46789071191</v>
      </c>
      <c r="K12" s="450">
        <v>-296068.2773426419</v>
      </c>
      <c r="L12" s="450">
        <v>-2247352.6518678558</v>
      </c>
      <c r="M12" s="450">
        <v>2335444.7779731522</v>
      </c>
      <c r="N12" s="451">
        <f>SUM(B12:M12)</f>
        <v>-6512845.3411983624</v>
      </c>
      <c r="O12" s="455"/>
    </row>
    <row r="13" spans="1:16" ht="15" thickTop="1">
      <c r="N13" s="439"/>
    </row>
    <row r="14" spans="1:16">
      <c r="B14" s="456"/>
      <c r="C14" s="456"/>
      <c r="D14" s="456"/>
      <c r="E14" s="456"/>
      <c r="F14" s="456"/>
      <c r="G14" s="456"/>
      <c r="H14" s="456"/>
      <c r="I14" s="456"/>
      <c r="J14" s="456"/>
      <c r="K14" s="456"/>
      <c r="L14" s="456"/>
      <c r="M14" s="456"/>
    </row>
    <row r="23" spans="5:5">
      <c r="E23" s="456"/>
    </row>
    <row r="27" spans="5:5">
      <c r="E27" s="457"/>
    </row>
    <row r="28" spans="5:5">
      <c r="E28" s="458"/>
    </row>
    <row r="29" spans="5:5">
      <c r="E29" s="457"/>
    </row>
  </sheetData>
  <pageMargins left="0.7" right="0.7" top="0.75" bottom="0.75" header="0.3" footer="0.3"/>
  <pageSetup scale="68"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Q49"/>
  <sheetViews>
    <sheetView zoomScale="90" zoomScaleNormal="90" workbookViewId="0">
      <selection activeCell="J9" sqref="J9:L19"/>
    </sheetView>
  </sheetViews>
  <sheetFormatPr defaultColWidth="9.140625" defaultRowHeight="12.75"/>
  <cols>
    <col min="1" max="1" width="14.85546875" style="80" customWidth="1"/>
    <col min="2" max="2" width="17.7109375" style="80" bestFit="1" customWidth="1"/>
    <col min="3" max="3" width="17.140625" style="80" customWidth="1"/>
    <col min="4" max="4" width="18.42578125" style="80" customWidth="1"/>
    <col min="5" max="5" width="16.140625" style="80" customWidth="1"/>
    <col min="6" max="6" width="26.85546875" style="80" customWidth="1"/>
    <col min="7" max="7" width="16.140625" style="80" bestFit="1" customWidth="1"/>
    <col min="8" max="8" width="4" style="80" customWidth="1"/>
    <col min="9" max="9" width="17.7109375" style="80" bestFit="1" customWidth="1"/>
    <col min="10" max="10" width="17.85546875" style="80" bestFit="1" customWidth="1"/>
    <col min="11" max="11" width="17.7109375" style="80" bestFit="1" customWidth="1"/>
    <col min="12" max="12" width="16.140625" style="80" bestFit="1" customWidth="1"/>
    <col min="13" max="13" width="16.85546875" style="80" bestFit="1" customWidth="1"/>
    <col min="14" max="14" width="14.5703125" style="80" bestFit="1" customWidth="1"/>
    <col min="15" max="15" width="11.7109375" style="80" bestFit="1" customWidth="1"/>
    <col min="16" max="16384" width="9.140625" style="80"/>
  </cols>
  <sheetData>
    <row r="1" spans="1:17">
      <c r="A1" s="459" t="s">
        <v>110</v>
      </c>
      <c r="C1" s="460"/>
      <c r="D1" s="460"/>
      <c r="E1" s="460"/>
    </row>
    <row r="2" spans="1:17">
      <c r="A2" s="189" t="s">
        <v>38</v>
      </c>
      <c r="C2" s="461"/>
      <c r="D2" s="461"/>
      <c r="E2" s="461"/>
    </row>
    <row r="3" spans="1:17">
      <c r="A3" s="190" t="s">
        <v>369</v>
      </c>
      <c r="C3" s="257"/>
      <c r="D3" s="257"/>
      <c r="E3" s="257"/>
    </row>
    <row r="4" spans="1:17">
      <c r="B4" s="462"/>
      <c r="C4" s="462"/>
    </row>
    <row r="5" spans="1:17">
      <c r="B5" s="463"/>
      <c r="C5" s="463"/>
      <c r="D5" s="463"/>
      <c r="E5" s="463"/>
    </row>
    <row r="6" spans="1:17">
      <c r="B6" s="365"/>
      <c r="C6" s="365"/>
      <c r="D6" s="365"/>
      <c r="E6" s="365"/>
    </row>
    <row r="7" spans="1:17">
      <c r="F7" s="464"/>
      <c r="G7" s="465" t="s">
        <v>370</v>
      </c>
      <c r="M7" s="291" t="s">
        <v>371</v>
      </c>
    </row>
    <row r="8" spans="1:17" ht="13.5" thickBot="1">
      <c r="B8" s="466" t="s">
        <v>221</v>
      </c>
      <c r="C8" s="258" t="s">
        <v>222</v>
      </c>
      <c r="D8" s="258" t="s">
        <v>223</v>
      </c>
      <c r="E8" s="258" t="s">
        <v>111</v>
      </c>
      <c r="G8" s="270" t="s">
        <v>372</v>
      </c>
      <c r="I8" s="467" t="s">
        <v>373</v>
      </c>
      <c r="J8" s="466" t="s">
        <v>221</v>
      </c>
      <c r="K8" s="258" t="s">
        <v>222</v>
      </c>
      <c r="L8" s="258" t="s">
        <v>223</v>
      </c>
      <c r="M8" s="466" t="s">
        <v>221</v>
      </c>
      <c r="N8" s="258" t="s">
        <v>222</v>
      </c>
      <c r="O8" s="258" t="s">
        <v>223</v>
      </c>
      <c r="Q8" s="258" t="s">
        <v>374</v>
      </c>
    </row>
    <row r="9" spans="1:17" ht="13.5" thickBot="1">
      <c r="A9" s="468">
        <v>45292</v>
      </c>
      <c r="B9" s="259"/>
      <c r="C9" s="259"/>
      <c r="D9" s="264"/>
      <c r="E9" s="264">
        <f t="shared" ref="E9:E18" si="0">D9/(1-$G$9)</f>
        <v>0</v>
      </c>
      <c r="F9" s="469" t="s">
        <v>108</v>
      </c>
      <c r="G9" s="470">
        <v>7.2999999999999995E-2</v>
      </c>
      <c r="I9" s="471">
        <v>45292</v>
      </c>
      <c r="J9" s="260"/>
      <c r="K9" s="260"/>
      <c r="L9" s="472"/>
      <c r="M9" s="177">
        <f>B9-J9</f>
        <v>0</v>
      </c>
      <c r="N9" s="177">
        <f>C9-K9</f>
        <v>0</v>
      </c>
      <c r="O9" s="177">
        <f>D9-L9</f>
        <v>0</v>
      </c>
      <c r="P9" s="473"/>
      <c r="Q9" s="473" t="e">
        <f>B9/J9-1</f>
        <v>#DIV/0!</v>
      </c>
    </row>
    <row r="10" spans="1:17">
      <c r="A10" s="468">
        <v>45323</v>
      </c>
      <c r="B10" s="259"/>
      <c r="C10" s="259"/>
      <c r="D10" s="264"/>
      <c r="E10" s="264">
        <f t="shared" si="0"/>
        <v>0</v>
      </c>
      <c r="F10" s="167"/>
      <c r="I10" s="471">
        <v>45323</v>
      </c>
      <c r="J10" s="260"/>
      <c r="K10" s="260"/>
      <c r="L10" s="472"/>
      <c r="M10" s="177">
        <f t="shared" ref="M10:O19" si="1">B10-J10</f>
        <v>0</v>
      </c>
      <c r="N10" s="177">
        <f t="shared" si="1"/>
        <v>0</v>
      </c>
      <c r="O10" s="177">
        <f t="shared" si="1"/>
        <v>0</v>
      </c>
      <c r="P10" s="473"/>
      <c r="Q10" s="473" t="e">
        <f t="shared" ref="Q10:Q19" si="2">B10/J10-1</f>
        <v>#DIV/0!</v>
      </c>
    </row>
    <row r="11" spans="1:17">
      <c r="A11" s="468">
        <v>45352</v>
      </c>
      <c r="B11" s="259"/>
      <c r="C11" s="259"/>
      <c r="D11" s="264"/>
      <c r="E11" s="264">
        <f t="shared" si="0"/>
        <v>0</v>
      </c>
      <c r="G11" s="465"/>
      <c r="I11" s="471">
        <v>45352</v>
      </c>
      <c r="J11" s="260"/>
      <c r="K11" s="260"/>
      <c r="L11" s="472"/>
      <c r="M11" s="177">
        <f t="shared" si="1"/>
        <v>0</v>
      </c>
      <c r="N11" s="177">
        <f t="shared" si="1"/>
        <v>0</v>
      </c>
      <c r="O11" s="177">
        <f t="shared" si="1"/>
        <v>0</v>
      </c>
      <c r="P11" s="177"/>
      <c r="Q11" s="473" t="e">
        <f t="shared" si="2"/>
        <v>#DIV/0!</v>
      </c>
    </row>
    <row r="12" spans="1:17">
      <c r="A12" s="468">
        <v>45383</v>
      </c>
      <c r="B12" s="259"/>
      <c r="C12" s="259"/>
      <c r="D12" s="264"/>
      <c r="E12" s="264">
        <f t="shared" si="0"/>
        <v>0</v>
      </c>
      <c r="G12" s="474"/>
      <c r="I12" s="471">
        <v>45383</v>
      </c>
      <c r="J12" s="260"/>
      <c r="K12" s="260"/>
      <c r="L12" s="472"/>
      <c r="M12" s="177">
        <f t="shared" si="1"/>
        <v>0</v>
      </c>
      <c r="N12" s="177">
        <f t="shared" si="1"/>
        <v>0</v>
      </c>
      <c r="O12" s="177">
        <f t="shared" si="1"/>
        <v>0</v>
      </c>
      <c r="P12" s="177"/>
      <c r="Q12" s="473" t="e">
        <f t="shared" si="2"/>
        <v>#DIV/0!</v>
      </c>
    </row>
    <row r="13" spans="1:17">
      <c r="A13" s="468">
        <v>45413</v>
      </c>
      <c r="B13" s="259"/>
      <c r="C13" s="259"/>
      <c r="D13" s="264"/>
      <c r="E13" s="264">
        <f t="shared" si="0"/>
        <v>0</v>
      </c>
      <c r="G13" s="167"/>
      <c r="I13" s="471">
        <v>45413</v>
      </c>
      <c r="J13" s="260"/>
      <c r="K13" s="260"/>
      <c r="L13" s="472"/>
      <c r="M13" s="177">
        <f t="shared" si="1"/>
        <v>0</v>
      </c>
      <c r="N13" s="177">
        <f t="shared" si="1"/>
        <v>0</v>
      </c>
      <c r="O13" s="177">
        <f t="shared" si="1"/>
        <v>0</v>
      </c>
      <c r="P13" s="177"/>
      <c r="Q13" s="473" t="e">
        <f t="shared" si="2"/>
        <v>#DIV/0!</v>
      </c>
    </row>
    <row r="14" spans="1:17">
      <c r="A14" s="468">
        <v>45444</v>
      </c>
      <c r="B14" s="259"/>
      <c r="C14" s="259"/>
      <c r="D14" s="259"/>
      <c r="E14" s="264">
        <f t="shared" si="0"/>
        <v>0</v>
      </c>
      <c r="G14" s="474"/>
      <c r="I14" s="471">
        <v>45444</v>
      </c>
      <c r="J14" s="260"/>
      <c r="K14" s="260"/>
      <c r="L14" s="260"/>
      <c r="M14" s="177">
        <f t="shared" si="1"/>
        <v>0</v>
      </c>
      <c r="N14" s="177">
        <f t="shared" si="1"/>
        <v>0</v>
      </c>
      <c r="O14" s="177">
        <f t="shared" si="1"/>
        <v>0</v>
      </c>
      <c r="P14" s="177"/>
      <c r="Q14" s="473" t="e">
        <f t="shared" si="2"/>
        <v>#DIV/0!</v>
      </c>
    </row>
    <row r="15" spans="1:17">
      <c r="A15" s="468">
        <v>45474</v>
      </c>
      <c r="B15" s="259"/>
      <c r="C15" s="259"/>
      <c r="D15" s="259"/>
      <c r="E15" s="264">
        <f t="shared" si="0"/>
        <v>0</v>
      </c>
      <c r="G15" s="474"/>
      <c r="I15" s="471">
        <v>45474</v>
      </c>
      <c r="J15" s="260"/>
      <c r="K15" s="260"/>
      <c r="L15" s="260"/>
      <c r="M15" s="177">
        <f t="shared" si="1"/>
        <v>0</v>
      </c>
      <c r="N15" s="177">
        <f t="shared" si="1"/>
        <v>0</v>
      </c>
      <c r="O15" s="177">
        <f t="shared" si="1"/>
        <v>0</v>
      </c>
      <c r="P15" s="177"/>
      <c r="Q15" s="473" t="e">
        <f t="shared" si="2"/>
        <v>#DIV/0!</v>
      </c>
    </row>
    <row r="16" spans="1:17">
      <c r="A16" s="468">
        <v>45505</v>
      </c>
      <c r="B16" s="259"/>
      <c r="C16" s="259"/>
      <c r="D16" s="259"/>
      <c r="E16" s="264">
        <f t="shared" si="0"/>
        <v>0</v>
      </c>
      <c r="F16" s="177"/>
      <c r="G16" s="474"/>
      <c r="I16" s="471">
        <v>45505</v>
      </c>
      <c r="J16" s="260"/>
      <c r="K16" s="260"/>
      <c r="L16" s="260"/>
      <c r="M16" s="177">
        <f t="shared" si="1"/>
        <v>0</v>
      </c>
      <c r="N16" s="177">
        <f t="shared" si="1"/>
        <v>0</v>
      </c>
      <c r="O16" s="177">
        <f t="shared" si="1"/>
        <v>0</v>
      </c>
      <c r="P16" s="177"/>
      <c r="Q16" s="473" t="e">
        <f t="shared" si="2"/>
        <v>#DIV/0!</v>
      </c>
    </row>
    <row r="17" spans="1:17">
      <c r="A17" s="468">
        <v>45536</v>
      </c>
      <c r="B17" s="259"/>
      <c r="C17" s="259"/>
      <c r="D17" s="264"/>
      <c r="E17" s="264">
        <f>D17/(1-$G$9)</f>
        <v>0</v>
      </c>
      <c r="F17" s="177"/>
      <c r="G17" s="167"/>
      <c r="I17" s="471">
        <v>45536</v>
      </c>
      <c r="J17" s="260"/>
      <c r="K17" s="261"/>
      <c r="L17" s="472"/>
      <c r="M17" s="177">
        <f t="shared" si="1"/>
        <v>0</v>
      </c>
      <c r="N17" s="177">
        <f t="shared" si="1"/>
        <v>0</v>
      </c>
      <c r="O17" s="177">
        <f t="shared" si="1"/>
        <v>0</v>
      </c>
      <c r="P17" s="177"/>
      <c r="Q17" s="473" t="e">
        <f t="shared" si="2"/>
        <v>#DIV/0!</v>
      </c>
    </row>
    <row r="18" spans="1:17">
      <c r="A18" s="468">
        <v>45566</v>
      </c>
      <c r="B18" s="259"/>
      <c r="C18" s="259"/>
      <c r="D18" s="264"/>
      <c r="E18" s="264">
        <f t="shared" si="0"/>
        <v>0</v>
      </c>
      <c r="F18" s="177"/>
      <c r="G18" s="474"/>
      <c r="I18" s="471">
        <v>45566</v>
      </c>
      <c r="J18" s="260"/>
      <c r="K18" s="261"/>
      <c r="L18" s="472"/>
      <c r="M18" s="177">
        <f t="shared" si="1"/>
        <v>0</v>
      </c>
      <c r="N18" s="177">
        <f t="shared" si="1"/>
        <v>0</v>
      </c>
      <c r="O18" s="177">
        <f t="shared" si="1"/>
        <v>0</v>
      </c>
      <c r="P18" s="177"/>
      <c r="Q18" s="473" t="e">
        <f t="shared" si="2"/>
        <v>#DIV/0!</v>
      </c>
    </row>
    <row r="19" spans="1:17">
      <c r="A19" s="468">
        <v>45597</v>
      </c>
      <c r="B19" s="259"/>
      <c r="C19" s="259"/>
      <c r="D19" s="264"/>
      <c r="E19" s="264">
        <f>D19/(1-$G$9)</f>
        <v>0</v>
      </c>
      <c r="G19" s="474"/>
      <c r="I19" s="471">
        <v>45597</v>
      </c>
      <c r="J19" s="260"/>
      <c r="K19" s="261"/>
      <c r="L19" s="472"/>
      <c r="M19" s="177">
        <f t="shared" si="1"/>
        <v>0</v>
      </c>
      <c r="N19" s="177">
        <f t="shared" si="1"/>
        <v>0</v>
      </c>
      <c r="O19" s="177">
        <f t="shared" si="1"/>
        <v>0</v>
      </c>
      <c r="P19" s="177"/>
      <c r="Q19" s="473" t="e">
        <f t="shared" si="2"/>
        <v>#DIV/0!</v>
      </c>
    </row>
    <row r="20" spans="1:17">
      <c r="A20" s="262">
        <v>45627</v>
      </c>
      <c r="B20" s="263"/>
      <c r="C20" s="259"/>
      <c r="D20" s="264"/>
      <c r="E20" s="264">
        <f>D20/(1-$G$9)</f>
        <v>0</v>
      </c>
      <c r="G20" s="474"/>
      <c r="I20" s="475"/>
      <c r="J20" s="265"/>
      <c r="K20" s="266"/>
      <c r="L20" s="476"/>
      <c r="M20" s="177"/>
      <c r="N20" s="177"/>
      <c r="O20" s="177"/>
      <c r="P20" s="177"/>
    </row>
    <row r="21" spans="1:17">
      <c r="A21" s="95" t="s">
        <v>220</v>
      </c>
      <c r="B21" s="267">
        <f>SUM(B9:B20)</f>
        <v>0</v>
      </c>
      <c r="C21" s="268">
        <f>SUM(C9:C20)</f>
        <v>0</v>
      </c>
      <c r="D21" s="268">
        <f>SUM(D9:D20)</f>
        <v>0</v>
      </c>
      <c r="E21" s="268">
        <f>SUM(E9:E20)</f>
        <v>0</v>
      </c>
      <c r="G21" s="474"/>
      <c r="J21" s="167"/>
    </row>
    <row r="22" spans="1:17">
      <c r="B22" s="269"/>
      <c r="C22" s="269"/>
      <c r="D22" s="269"/>
      <c r="E22" s="269"/>
      <c r="G22" s="474"/>
      <c r="J22" s="167"/>
    </row>
    <row r="23" spans="1:17" ht="15">
      <c r="B23" s="477"/>
      <c r="C23" s="269"/>
      <c r="D23" s="269"/>
      <c r="E23" s="269"/>
      <c r="F23" s="269"/>
      <c r="G23" s="474"/>
      <c r="H23" s="269"/>
      <c r="J23" s="478"/>
      <c r="K23" s="167"/>
      <c r="L23" s="167"/>
    </row>
    <row r="24" spans="1:17">
      <c r="B24" s="265"/>
      <c r="C24" s="269"/>
      <c r="D24" s="269"/>
      <c r="E24" s="269"/>
      <c r="F24" s="269"/>
      <c r="G24" s="474"/>
      <c r="H24" s="269"/>
      <c r="J24" s="167"/>
      <c r="K24" s="167"/>
      <c r="L24" s="167"/>
    </row>
    <row r="25" spans="1:17">
      <c r="A25" s="14"/>
      <c r="B25" s="265"/>
      <c r="C25" s="265"/>
      <c r="D25" s="265"/>
      <c r="E25" s="265"/>
      <c r="F25" s="269"/>
      <c r="G25" s="269"/>
      <c r="H25" s="269"/>
      <c r="J25" s="167"/>
      <c r="K25" s="167"/>
      <c r="L25" s="167"/>
    </row>
    <row r="26" spans="1:17">
      <c r="B26" s="265"/>
      <c r="C26" s="269"/>
      <c r="D26" s="269"/>
      <c r="E26" s="269"/>
      <c r="F26" s="269"/>
      <c r="G26" s="479"/>
      <c r="H26" s="479"/>
      <c r="I26" s="167"/>
      <c r="J26" s="167"/>
      <c r="K26" s="167"/>
      <c r="L26" s="167"/>
    </row>
    <row r="27" spans="1:17">
      <c r="B27" s="265"/>
      <c r="C27" s="269"/>
      <c r="D27" s="269"/>
      <c r="E27" s="269"/>
      <c r="F27" s="269"/>
      <c r="G27" s="479"/>
      <c r="H27" s="479"/>
      <c r="I27" s="167"/>
      <c r="J27" s="167"/>
      <c r="K27" s="167"/>
      <c r="L27" s="167"/>
    </row>
    <row r="28" spans="1:17">
      <c r="B28" s="265"/>
      <c r="C28" s="269"/>
      <c r="D28" s="269"/>
      <c r="E28" s="269"/>
      <c r="F28" s="269"/>
      <c r="G28" s="479"/>
      <c r="H28" s="479"/>
      <c r="I28" s="167"/>
      <c r="J28" s="167"/>
      <c r="K28" s="167"/>
      <c r="L28" s="167"/>
    </row>
    <row r="29" spans="1:17">
      <c r="B29" s="265"/>
      <c r="C29" s="269"/>
      <c r="D29" s="269"/>
      <c r="E29" s="269"/>
      <c r="F29" s="269"/>
      <c r="G29" s="479"/>
      <c r="H29" s="479"/>
      <c r="I29" s="167"/>
      <c r="J29" s="167"/>
      <c r="K29" s="167"/>
      <c r="L29" s="167"/>
    </row>
    <row r="30" spans="1:17">
      <c r="B30" s="265"/>
      <c r="C30" s="269"/>
      <c r="D30" s="269"/>
      <c r="E30" s="269"/>
      <c r="F30" s="269"/>
      <c r="G30" s="479"/>
      <c r="H30" s="479"/>
      <c r="I30" s="167"/>
      <c r="J30" s="167"/>
      <c r="K30" s="167"/>
      <c r="L30" s="167"/>
    </row>
    <row r="31" spans="1:17">
      <c r="B31" s="265"/>
      <c r="C31" s="269"/>
      <c r="D31" s="269"/>
      <c r="E31" s="269"/>
      <c r="F31" s="269"/>
      <c r="G31" s="269"/>
      <c r="H31" s="269"/>
      <c r="J31" s="167"/>
      <c r="K31" s="167"/>
      <c r="L31" s="167"/>
    </row>
    <row r="32" spans="1:17">
      <c r="B32" s="265"/>
      <c r="C32" s="269"/>
      <c r="D32" s="269"/>
      <c r="E32" s="269"/>
      <c r="F32" s="269"/>
      <c r="G32" s="269"/>
      <c r="H32" s="269"/>
      <c r="J32" s="167"/>
      <c r="K32" s="167"/>
      <c r="L32" s="167"/>
    </row>
    <row r="33" spans="2:11">
      <c r="B33" s="265"/>
      <c r="C33" s="269"/>
      <c r="D33" s="269"/>
      <c r="E33" s="269"/>
      <c r="F33" s="269"/>
      <c r="G33" s="269"/>
      <c r="H33" s="269"/>
      <c r="J33" s="167"/>
      <c r="K33" s="167"/>
    </row>
    <row r="34" spans="2:11">
      <c r="B34" s="265"/>
      <c r="C34" s="269"/>
      <c r="D34" s="269"/>
      <c r="E34" s="269"/>
      <c r="F34" s="269"/>
      <c r="G34" s="269"/>
      <c r="H34" s="269"/>
      <c r="J34" s="167"/>
      <c r="K34" s="167"/>
    </row>
    <row r="35" spans="2:11">
      <c r="B35" s="265"/>
      <c r="C35" s="269"/>
      <c r="D35" s="269"/>
      <c r="E35" s="269"/>
      <c r="F35" s="269"/>
      <c r="G35" s="269"/>
      <c r="H35" s="269"/>
      <c r="K35" s="167"/>
    </row>
    <row r="36" spans="2:11">
      <c r="B36" s="269"/>
      <c r="C36" s="269"/>
      <c r="D36" s="269"/>
      <c r="E36" s="269"/>
      <c r="F36" s="269"/>
      <c r="G36" s="269"/>
      <c r="H36" s="269"/>
      <c r="K36" s="167"/>
    </row>
    <row r="37" spans="2:11">
      <c r="B37" s="269"/>
      <c r="C37" s="269"/>
      <c r="D37" s="269"/>
      <c r="E37" s="269"/>
      <c r="F37" s="269"/>
      <c r="G37" s="269"/>
      <c r="H37" s="269"/>
      <c r="K37" s="167"/>
    </row>
    <row r="38" spans="2:11">
      <c r="B38" s="269"/>
      <c r="C38" s="269"/>
      <c r="D38" s="269"/>
      <c r="E38" s="269"/>
      <c r="F38" s="269"/>
      <c r="G38" s="269"/>
      <c r="H38" s="269"/>
      <c r="K38" s="167"/>
    </row>
    <row r="39" spans="2:11">
      <c r="B39" s="269"/>
      <c r="C39" s="269"/>
      <c r="D39" s="269"/>
      <c r="E39" s="269"/>
      <c r="F39" s="269"/>
      <c r="G39" s="269"/>
      <c r="H39" s="269"/>
      <c r="K39" s="167"/>
    </row>
    <row r="40" spans="2:11">
      <c r="B40" s="269"/>
      <c r="C40" s="269"/>
      <c r="D40" s="269"/>
      <c r="E40" s="269"/>
      <c r="F40" s="269"/>
      <c r="G40" s="269"/>
      <c r="H40" s="269"/>
      <c r="K40" s="167"/>
    </row>
    <row r="41" spans="2:11">
      <c r="B41" s="269"/>
      <c r="C41" s="269"/>
      <c r="D41" s="269"/>
      <c r="E41" s="269"/>
      <c r="F41" s="269"/>
      <c r="G41" s="269"/>
      <c r="H41" s="269"/>
      <c r="K41" s="167"/>
    </row>
    <row r="42" spans="2:11">
      <c r="B42" s="269"/>
      <c r="C42" s="269"/>
      <c r="D42" s="269"/>
      <c r="E42" s="269"/>
      <c r="F42" s="269"/>
      <c r="G42" s="269"/>
      <c r="H42" s="269"/>
    </row>
    <row r="43" spans="2:11">
      <c r="B43" s="269"/>
      <c r="C43" s="269"/>
      <c r="D43" s="269"/>
      <c r="E43" s="269"/>
      <c r="F43" s="269"/>
      <c r="G43" s="269"/>
      <c r="H43" s="269"/>
    </row>
    <row r="44" spans="2:11">
      <c r="B44" s="269"/>
      <c r="C44" s="269"/>
      <c r="D44" s="269"/>
      <c r="E44" s="269"/>
      <c r="F44" s="269"/>
      <c r="G44" s="269"/>
      <c r="H44" s="269"/>
    </row>
    <row r="45" spans="2:11">
      <c r="B45" s="269"/>
      <c r="C45" s="269"/>
      <c r="D45" s="269"/>
      <c r="E45" s="269"/>
      <c r="F45" s="269"/>
      <c r="G45" s="269"/>
      <c r="H45" s="269"/>
    </row>
    <row r="46" spans="2:11">
      <c r="B46" s="269"/>
      <c r="C46" s="269"/>
      <c r="D46" s="269"/>
      <c r="E46" s="269"/>
      <c r="F46" s="269"/>
      <c r="G46" s="269"/>
      <c r="H46" s="269"/>
    </row>
    <row r="47" spans="2:11">
      <c r="B47" s="269"/>
      <c r="C47" s="269"/>
      <c r="D47" s="269"/>
      <c r="E47" s="269"/>
      <c r="F47" s="269"/>
      <c r="G47" s="269"/>
      <c r="H47" s="269"/>
    </row>
    <row r="48" spans="2:11">
      <c r="B48" s="480"/>
      <c r="C48" s="480"/>
      <c r="D48" s="480"/>
      <c r="E48" s="480"/>
      <c r="F48" s="269"/>
      <c r="G48" s="269"/>
      <c r="H48" s="269"/>
    </row>
    <row r="49" spans="2:5">
      <c r="B49" s="480"/>
      <c r="C49" s="480"/>
      <c r="D49" s="480"/>
      <c r="E49" s="480"/>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C38"/>
  <sheetViews>
    <sheetView zoomScale="80" zoomScaleNormal="80" workbookViewId="0">
      <selection activeCell="J49" sqref="J49"/>
    </sheetView>
  </sheetViews>
  <sheetFormatPr defaultColWidth="9.140625" defaultRowHeight="12.75"/>
  <cols>
    <col min="1" max="1" width="56" style="291" customWidth="1"/>
    <col min="2" max="2" width="15.85546875" style="80" bestFit="1" customWidth="1"/>
    <col min="3" max="3" width="13.85546875" style="80" customWidth="1"/>
    <col min="4" max="4" width="15" style="80" customWidth="1"/>
    <col min="5" max="7" width="12.85546875" style="80" customWidth="1"/>
    <col min="8" max="8" width="15.42578125" style="80" customWidth="1"/>
    <col min="9" max="10" width="14" style="80" customWidth="1"/>
    <col min="11" max="11" width="14.7109375" style="80" customWidth="1"/>
    <col min="12" max="13" width="13.42578125" style="80" bestFit="1" customWidth="1"/>
    <col min="14" max="14" width="15.140625" style="80" customWidth="1"/>
    <col min="15" max="15" width="14.85546875" style="292" customWidth="1"/>
    <col min="16" max="16" width="12.140625" style="292" bestFit="1" customWidth="1"/>
    <col min="17" max="17" width="12.140625" style="291" bestFit="1" customWidth="1"/>
    <col min="18" max="18" width="10.5703125" style="291" bestFit="1" customWidth="1"/>
    <col min="19" max="19" width="9.85546875" style="291" bestFit="1" customWidth="1"/>
    <col min="20" max="28" width="9.140625" style="291"/>
    <col min="29" max="29" width="10.5703125" style="291" bestFit="1" customWidth="1"/>
    <col min="30" max="16384" width="9.140625" style="291"/>
  </cols>
  <sheetData>
    <row r="1" spans="1:29" ht="18">
      <c r="A1" s="436" t="s">
        <v>149</v>
      </c>
    </row>
    <row r="2" spans="1:29">
      <c r="B2" s="270"/>
      <c r="C2" s="270"/>
      <c r="D2" s="270"/>
      <c r="E2" s="270"/>
      <c r="F2" s="270"/>
      <c r="G2" s="270"/>
      <c r="H2" s="270"/>
      <c r="I2" s="270"/>
      <c r="J2" s="270"/>
      <c r="K2" s="270"/>
      <c r="L2" s="270"/>
      <c r="M2" s="270"/>
      <c r="N2" s="284"/>
    </row>
    <row r="3" spans="1:29" s="481" customFormat="1" ht="15">
      <c r="B3" s="3">
        <f>'Summary normalization'!B4</f>
        <v>45292</v>
      </c>
      <c r="C3" s="3">
        <f>'Summary normalization'!C4</f>
        <v>45323</v>
      </c>
      <c r="D3" s="3">
        <f>'Summary normalization'!D4</f>
        <v>45352</v>
      </c>
      <c r="E3" s="3">
        <f>'Summary normalization'!E4</f>
        <v>45383</v>
      </c>
      <c r="F3" s="3">
        <f>'Summary normalization'!F4</f>
        <v>45413</v>
      </c>
      <c r="G3" s="3">
        <f>'Summary normalization'!G4</f>
        <v>45444</v>
      </c>
      <c r="H3" s="3">
        <f>'Summary normalization'!H4</f>
        <v>45474</v>
      </c>
      <c r="I3" s="3">
        <f>'Summary normalization'!I4</f>
        <v>45505</v>
      </c>
      <c r="J3" s="3">
        <f>'Summary normalization'!J4</f>
        <v>45536</v>
      </c>
      <c r="K3" s="3">
        <f>'Summary normalization'!K4</f>
        <v>45566</v>
      </c>
      <c r="L3" s="3">
        <f>'Summary normalization'!L4</f>
        <v>45597</v>
      </c>
      <c r="M3" s="3">
        <f>'Summary normalization'!M4</f>
        <v>45627</v>
      </c>
      <c r="N3" s="482" t="s">
        <v>39</v>
      </c>
      <c r="O3" s="293"/>
      <c r="P3" s="293"/>
    </row>
    <row r="4" spans="1:29">
      <c r="A4" s="483" t="s">
        <v>133</v>
      </c>
      <c r="B4" s="271"/>
      <c r="C4" s="272"/>
      <c r="D4" s="272"/>
      <c r="E4" s="272"/>
      <c r="F4" s="272"/>
      <c r="G4" s="272"/>
      <c r="H4" s="272"/>
      <c r="I4" s="272"/>
      <c r="J4" s="272"/>
      <c r="K4" s="272"/>
      <c r="L4" s="272"/>
      <c r="M4" s="272"/>
      <c r="N4" s="284"/>
      <c r="O4" s="273"/>
    </row>
    <row r="5" spans="1:29">
      <c r="A5" s="95" t="s">
        <v>142</v>
      </c>
      <c r="B5" s="274"/>
      <c r="C5" s="274"/>
      <c r="D5" s="274"/>
      <c r="E5" s="274"/>
      <c r="F5" s="274"/>
      <c r="G5" s="274"/>
      <c r="H5" s="274"/>
      <c r="I5" s="274"/>
      <c r="J5" s="274"/>
      <c r="K5" s="274"/>
      <c r="L5" s="274"/>
      <c r="M5" s="274"/>
      <c r="N5" s="275">
        <f>SUM(B5:M5)</f>
        <v>0</v>
      </c>
      <c r="O5" s="273"/>
    </row>
    <row r="6" spans="1:29" s="483" customFormat="1">
      <c r="A6" s="484" t="s">
        <v>143</v>
      </c>
      <c r="B6" s="276"/>
      <c r="C6" s="276"/>
      <c r="D6" s="276"/>
      <c r="E6" s="276"/>
      <c r="F6" s="276"/>
      <c r="G6" s="276"/>
      <c r="H6" s="276"/>
      <c r="I6" s="276"/>
      <c r="J6" s="276"/>
      <c r="K6" s="276"/>
      <c r="L6" s="276"/>
      <c r="M6" s="276"/>
      <c r="N6" s="277">
        <f>SUM(B6:M6)</f>
        <v>0</v>
      </c>
      <c r="O6" s="278"/>
      <c r="P6" s="485"/>
    </row>
    <row r="7" spans="1:29" s="485" customFormat="1">
      <c r="A7" s="338" t="s">
        <v>134</v>
      </c>
      <c r="B7" s="279"/>
      <c r="C7" s="279"/>
      <c r="D7" s="279"/>
      <c r="E7" s="279"/>
      <c r="F7" s="279"/>
      <c r="G7" s="279"/>
      <c r="H7" s="279"/>
      <c r="I7" s="279"/>
      <c r="J7" s="279"/>
      <c r="K7" s="279"/>
      <c r="L7" s="279"/>
      <c r="M7" s="279"/>
      <c r="N7" s="275">
        <f t="shared" ref="C7:N7" si="0">SUM(N5:N6)</f>
        <v>0</v>
      </c>
      <c r="O7" s="280"/>
      <c r="P7" s="280"/>
      <c r="Q7" s="486"/>
      <c r="R7" s="487"/>
      <c r="S7" s="487"/>
      <c r="T7" s="487"/>
      <c r="U7" s="487"/>
      <c r="V7" s="487"/>
      <c r="W7" s="487"/>
      <c r="X7" s="487"/>
      <c r="Y7" s="487"/>
      <c r="Z7" s="487"/>
      <c r="AA7" s="487"/>
      <c r="AB7" s="487"/>
      <c r="AC7" s="280"/>
    </row>
    <row r="8" spans="1:29" ht="7.9" customHeight="1">
      <c r="A8" s="95"/>
      <c r="B8" s="272"/>
      <c r="C8" s="272"/>
      <c r="D8" s="272"/>
      <c r="E8" s="272"/>
      <c r="F8" s="272"/>
      <c r="G8" s="272"/>
      <c r="H8" s="272"/>
      <c r="I8" s="272"/>
      <c r="J8" s="272"/>
      <c r="K8" s="272"/>
      <c r="L8" s="272"/>
      <c r="M8" s="272"/>
      <c r="N8" s="284"/>
      <c r="O8" s="273"/>
    </row>
    <row r="9" spans="1:29">
      <c r="A9" s="95" t="s">
        <v>135</v>
      </c>
      <c r="B9" s="274"/>
      <c r="C9" s="274"/>
      <c r="D9" s="274"/>
      <c r="E9" s="274"/>
      <c r="F9" s="274"/>
      <c r="G9" s="274"/>
      <c r="H9" s="274"/>
      <c r="I9" s="274"/>
      <c r="J9" s="274"/>
      <c r="K9" s="274"/>
      <c r="L9" s="274"/>
      <c r="M9" s="274"/>
      <c r="N9" s="275">
        <f>SUM(B9:M9)</f>
        <v>0</v>
      </c>
      <c r="O9" s="273"/>
    </row>
    <row r="10" spans="1:29">
      <c r="A10" s="95" t="s">
        <v>40</v>
      </c>
      <c r="B10" s="274"/>
      <c r="C10" s="274"/>
      <c r="D10" s="274"/>
      <c r="E10" s="274"/>
      <c r="F10" s="274"/>
      <c r="G10" s="274"/>
      <c r="H10" s="274"/>
      <c r="I10" s="274"/>
      <c r="J10" s="274"/>
      <c r="K10" s="274"/>
      <c r="L10" s="274"/>
      <c r="M10" s="274"/>
      <c r="N10" s="275">
        <f>SUM(B10:M10)</f>
        <v>0</v>
      </c>
      <c r="O10" s="273"/>
    </row>
    <row r="11" spans="1:29" s="483" customFormat="1">
      <c r="A11" s="484" t="s">
        <v>41</v>
      </c>
      <c r="B11" s="276"/>
      <c r="C11" s="276"/>
      <c r="D11" s="276"/>
      <c r="E11" s="276"/>
      <c r="F11" s="276"/>
      <c r="G11" s="276"/>
      <c r="H11" s="276"/>
      <c r="I11" s="276"/>
      <c r="J11" s="276"/>
      <c r="K11" s="276"/>
      <c r="L11" s="276"/>
      <c r="M11" s="276"/>
      <c r="N11" s="277">
        <f>SUM(B11:M11)</f>
        <v>0</v>
      </c>
      <c r="O11" s="278"/>
      <c r="P11" s="485"/>
    </row>
    <row r="12" spans="1:29">
      <c r="A12" s="95" t="s">
        <v>137</v>
      </c>
      <c r="B12" s="181"/>
      <c r="C12" s="181"/>
      <c r="D12" s="181"/>
      <c r="E12" s="181"/>
      <c r="F12" s="181"/>
      <c r="G12" s="181"/>
      <c r="H12" s="181"/>
      <c r="I12" s="181"/>
      <c r="J12" s="181"/>
      <c r="K12" s="181"/>
      <c r="L12" s="181"/>
      <c r="M12" s="181"/>
      <c r="N12" s="275">
        <f>SUM(B12:M12)</f>
        <v>0</v>
      </c>
      <c r="O12" s="273"/>
    </row>
    <row r="13" spans="1:29" ht="8.4499999999999993" customHeight="1">
      <c r="A13" s="95"/>
      <c r="B13" s="181"/>
      <c r="C13" s="181"/>
      <c r="D13" s="181"/>
      <c r="E13" s="181"/>
      <c r="F13" s="181"/>
      <c r="G13" s="181"/>
      <c r="H13" s="181"/>
      <c r="I13" s="181"/>
      <c r="J13" s="181"/>
      <c r="K13" s="181"/>
      <c r="L13" s="181"/>
      <c r="M13" s="181"/>
      <c r="N13" s="275"/>
      <c r="O13" s="273"/>
    </row>
    <row r="14" spans="1:29" ht="13.5" thickBot="1">
      <c r="A14" s="281" t="s">
        <v>141</v>
      </c>
      <c r="B14" s="282"/>
      <c r="C14" s="282"/>
      <c r="D14" s="282"/>
      <c r="E14" s="282"/>
      <c r="F14" s="282"/>
      <c r="G14" s="282"/>
      <c r="H14" s="282"/>
      <c r="I14" s="282"/>
      <c r="J14" s="282"/>
      <c r="K14" s="282"/>
      <c r="L14" s="282"/>
      <c r="M14" s="282"/>
      <c r="N14" s="283">
        <f t="shared" ref="C14:N14" si="1">N7+N12</f>
        <v>0</v>
      </c>
      <c r="O14" s="267"/>
    </row>
    <row r="15" spans="1:29">
      <c r="N15" s="284"/>
    </row>
    <row r="16" spans="1:29">
      <c r="A16" s="483" t="s">
        <v>132</v>
      </c>
      <c r="B16" s="14"/>
      <c r="N16" s="284"/>
    </row>
    <row r="17" spans="1:29">
      <c r="A17" s="95" t="s">
        <v>375</v>
      </c>
      <c r="B17" s="285"/>
      <c r="C17" s="285"/>
      <c r="D17" s="285"/>
      <c r="E17" s="285"/>
      <c r="F17" s="285"/>
      <c r="G17" s="285"/>
      <c r="H17" s="285"/>
      <c r="I17" s="285"/>
      <c r="J17" s="285"/>
      <c r="K17" s="285"/>
      <c r="L17" s="285"/>
      <c r="M17" s="285"/>
      <c r="N17" s="275">
        <f>SUM(B17:M17)</f>
        <v>0</v>
      </c>
      <c r="O17" s="267"/>
      <c r="P17" s="267"/>
      <c r="Q17" s="488"/>
      <c r="R17" s="489"/>
      <c r="S17" s="489"/>
      <c r="T17" s="489"/>
      <c r="U17" s="489"/>
      <c r="V17" s="489"/>
      <c r="W17" s="489"/>
      <c r="X17" s="489"/>
      <c r="Y17" s="489"/>
      <c r="Z17" s="489"/>
      <c r="AA17" s="489"/>
      <c r="AB17" s="489"/>
      <c r="AC17" s="290"/>
    </row>
    <row r="18" spans="1:29" s="485" customFormat="1">
      <c r="A18" s="338" t="s">
        <v>330</v>
      </c>
      <c r="B18" s="166"/>
      <c r="C18" s="166"/>
      <c r="D18" s="286"/>
      <c r="E18" s="286"/>
      <c r="F18" s="286"/>
      <c r="G18" s="286"/>
      <c r="H18" s="286"/>
      <c r="I18" s="286"/>
      <c r="J18" s="286"/>
      <c r="K18" s="286"/>
      <c r="L18" s="286"/>
      <c r="M18" s="286"/>
      <c r="N18" s="287">
        <f>SUM(B18:M18)</f>
        <v>0</v>
      </c>
      <c r="O18" s="280"/>
      <c r="P18" s="280"/>
      <c r="Q18" s="486"/>
      <c r="R18" s="487"/>
      <c r="S18" s="487"/>
      <c r="T18" s="487"/>
      <c r="U18" s="487"/>
      <c r="V18" s="487"/>
      <c r="W18" s="487"/>
      <c r="X18" s="487"/>
      <c r="Y18" s="487"/>
      <c r="Z18" s="487"/>
      <c r="AA18" s="487"/>
      <c r="AB18" s="487"/>
      <c r="AC18" s="280"/>
    </row>
    <row r="19" spans="1:29">
      <c r="A19" s="95" t="s">
        <v>134</v>
      </c>
      <c r="B19" s="279"/>
      <c r="C19" s="279"/>
      <c r="D19" s="279"/>
      <c r="E19" s="279"/>
      <c r="F19" s="279"/>
      <c r="G19" s="279"/>
      <c r="H19" s="279"/>
      <c r="I19" s="279"/>
      <c r="J19" s="279"/>
      <c r="K19" s="279"/>
      <c r="L19" s="279"/>
      <c r="M19" s="279"/>
      <c r="N19" s="275">
        <f t="shared" ref="B19:N19" si="2">SUM(N17:N18)</f>
        <v>0</v>
      </c>
      <c r="O19" s="267"/>
      <c r="P19" s="267"/>
      <c r="Q19" s="488"/>
      <c r="R19" s="489"/>
      <c r="S19" s="157"/>
    </row>
    <row r="20" spans="1:29" ht="8.4499999999999993" customHeight="1">
      <c r="B20" s="181"/>
      <c r="C20" s="181"/>
      <c r="D20" s="181"/>
      <c r="E20" s="181"/>
      <c r="F20" s="181"/>
      <c r="G20" s="181"/>
      <c r="H20" s="181"/>
      <c r="I20" s="181"/>
      <c r="J20" s="181"/>
      <c r="K20" s="181"/>
      <c r="L20" s="181"/>
      <c r="M20" s="181"/>
      <c r="N20" s="275"/>
      <c r="O20" s="267"/>
      <c r="P20" s="267"/>
      <c r="R20" s="157"/>
      <c r="S20" s="157"/>
    </row>
    <row r="21" spans="1:29">
      <c r="A21" s="95" t="s">
        <v>135</v>
      </c>
      <c r="B21" s="285"/>
      <c r="C21" s="285"/>
      <c r="D21" s="285"/>
      <c r="E21" s="285"/>
      <c r="F21" s="285"/>
      <c r="G21" s="285"/>
      <c r="H21" s="285"/>
      <c r="I21" s="285"/>
      <c r="J21" s="285"/>
      <c r="K21" s="285"/>
      <c r="L21" s="285"/>
      <c r="M21" s="490"/>
      <c r="N21" s="275">
        <f>SUM(B21:M21)</f>
        <v>0</v>
      </c>
      <c r="O21" s="273"/>
      <c r="P21" s="267"/>
      <c r="Q21" s="488"/>
      <c r="R21" s="489"/>
      <c r="S21" s="157"/>
      <c r="T21" s="157"/>
      <c r="U21" s="157"/>
      <c r="V21" s="157"/>
      <c r="W21" s="157"/>
      <c r="X21" s="157"/>
      <c r="Y21" s="157"/>
      <c r="Z21" s="157"/>
      <c r="AA21" s="157"/>
      <c r="AB21" s="157"/>
      <c r="AC21" s="157"/>
    </row>
    <row r="22" spans="1:29">
      <c r="A22" s="95" t="s">
        <v>40</v>
      </c>
      <c r="B22" s="285"/>
      <c r="C22" s="285"/>
      <c r="D22" s="285"/>
      <c r="E22" s="285"/>
      <c r="F22" s="285"/>
      <c r="G22" s="285"/>
      <c r="H22" s="285"/>
      <c r="I22" s="285"/>
      <c r="J22" s="285"/>
      <c r="K22" s="285"/>
      <c r="L22" s="285"/>
      <c r="M22" s="490"/>
      <c r="N22" s="275">
        <f>SUM(B22:M22)</f>
        <v>0</v>
      </c>
      <c r="O22" s="273"/>
      <c r="P22" s="267"/>
      <c r="Q22" s="488"/>
      <c r="R22" s="489"/>
      <c r="S22" s="157"/>
      <c r="T22" s="157"/>
      <c r="U22" s="157"/>
      <c r="V22" s="157"/>
      <c r="W22" s="157"/>
      <c r="X22" s="157"/>
      <c r="Y22" s="157"/>
      <c r="Z22" s="157"/>
      <c r="AA22" s="157"/>
      <c r="AB22" s="157"/>
      <c r="AC22" s="157"/>
    </row>
    <row r="23" spans="1:29">
      <c r="A23" s="95" t="s">
        <v>41</v>
      </c>
      <c r="B23" s="285"/>
      <c r="C23" s="285"/>
      <c r="D23" s="285"/>
      <c r="E23" s="285"/>
      <c r="F23" s="285"/>
      <c r="G23" s="285"/>
      <c r="H23" s="285"/>
      <c r="I23" s="285"/>
      <c r="J23" s="285"/>
      <c r="K23" s="285"/>
      <c r="L23" s="285"/>
      <c r="M23" s="490"/>
      <c r="N23" s="287">
        <f>SUM(B23:M23)</f>
        <v>0</v>
      </c>
      <c r="O23" s="273"/>
      <c r="P23" s="267"/>
      <c r="Q23" s="488"/>
      <c r="R23" s="489"/>
      <c r="S23" s="157"/>
      <c r="T23" s="157"/>
      <c r="U23" s="157"/>
      <c r="V23" s="157"/>
      <c r="W23" s="157"/>
      <c r="X23" s="157"/>
      <c r="Y23" s="157"/>
      <c r="Z23" s="157"/>
      <c r="AA23" s="157"/>
      <c r="AB23" s="157"/>
      <c r="AC23" s="157"/>
    </row>
    <row r="24" spans="1:29">
      <c r="A24" s="95" t="s">
        <v>137</v>
      </c>
      <c r="B24" s="491"/>
      <c r="C24" s="491"/>
      <c r="D24" s="491"/>
      <c r="E24" s="491"/>
      <c r="F24" s="491"/>
      <c r="G24" s="491"/>
      <c r="H24" s="491"/>
      <c r="I24" s="491"/>
      <c r="J24" s="491"/>
      <c r="K24" s="491"/>
      <c r="L24" s="491"/>
      <c r="M24" s="491"/>
      <c r="N24" s="275">
        <f t="shared" ref="B24:N24" si="3">SUM(N21:N23)</f>
        <v>0</v>
      </c>
      <c r="O24" s="273"/>
      <c r="P24" s="267"/>
      <c r="Q24" s="488"/>
      <c r="R24" s="489"/>
      <c r="S24" s="157"/>
    </row>
    <row r="25" spans="1:29" ht="7.9" customHeight="1">
      <c r="B25" s="181"/>
      <c r="C25" s="181"/>
      <c r="D25" s="181"/>
      <c r="E25" s="181"/>
      <c r="F25" s="181"/>
      <c r="G25" s="181"/>
      <c r="H25" s="181"/>
      <c r="I25" s="181"/>
      <c r="J25" s="181"/>
      <c r="K25" s="181"/>
      <c r="L25" s="181"/>
      <c r="M25" s="181"/>
      <c r="N25" s="275"/>
      <c r="S25" s="290"/>
    </row>
    <row r="26" spans="1:29" ht="13.5" thickBot="1">
      <c r="A26" s="281" t="s">
        <v>136</v>
      </c>
      <c r="B26" s="282"/>
      <c r="C26" s="282"/>
      <c r="D26" s="282"/>
      <c r="E26" s="282"/>
      <c r="F26" s="282"/>
      <c r="G26" s="282"/>
      <c r="H26" s="282"/>
      <c r="I26" s="282"/>
      <c r="J26" s="282"/>
      <c r="K26" s="282"/>
      <c r="L26" s="282"/>
      <c r="M26" s="282"/>
      <c r="N26" s="283">
        <f>N24+N19</f>
        <v>0</v>
      </c>
    </row>
    <row r="27" spans="1:29">
      <c r="N27" s="284"/>
    </row>
    <row r="28" spans="1:29">
      <c r="A28" s="483" t="s">
        <v>144</v>
      </c>
      <c r="N28" s="284"/>
    </row>
    <row r="29" spans="1:29">
      <c r="A29" s="95" t="s">
        <v>177</v>
      </c>
      <c r="B29" s="279"/>
      <c r="C29" s="279"/>
      <c r="D29" s="279"/>
      <c r="E29" s="279"/>
      <c r="F29" s="279"/>
      <c r="G29" s="279"/>
      <c r="H29" s="279"/>
      <c r="I29" s="279"/>
      <c r="J29" s="279"/>
      <c r="K29" s="279"/>
      <c r="L29" s="279"/>
      <c r="M29" s="279"/>
      <c r="N29" s="275">
        <f>SUM(B29:M29)</f>
        <v>0</v>
      </c>
    </row>
    <row r="30" spans="1:29">
      <c r="A30" s="95" t="s">
        <v>145</v>
      </c>
      <c r="B30" s="181"/>
      <c r="C30" s="181"/>
      <c r="D30" s="181"/>
      <c r="E30" s="181"/>
      <c r="F30" s="181"/>
      <c r="G30" s="181"/>
      <c r="H30" s="181"/>
      <c r="I30" s="181"/>
      <c r="J30" s="181"/>
      <c r="K30" s="181"/>
      <c r="L30" s="181"/>
      <c r="M30" s="181"/>
      <c r="N30" s="275">
        <f>-N29</f>
        <v>0</v>
      </c>
    </row>
    <row r="31" spans="1:29">
      <c r="A31" s="95" t="s">
        <v>139</v>
      </c>
      <c r="B31" s="492"/>
      <c r="C31" s="492"/>
      <c r="D31" s="492"/>
      <c r="E31" s="492"/>
      <c r="F31" s="492"/>
      <c r="G31" s="492"/>
      <c r="H31" s="492"/>
      <c r="I31" s="492"/>
      <c r="J31" s="492"/>
      <c r="K31" s="492"/>
      <c r="L31" s="492"/>
      <c r="M31" s="492"/>
      <c r="N31" s="493" t="e">
        <f>AVERAGE(B31:M31)</f>
        <v>#DIV/0!</v>
      </c>
      <c r="O31" s="494"/>
      <c r="P31" s="495"/>
    </row>
    <row r="32" spans="1:29" ht="13.5" thickBot="1">
      <c r="A32" s="281" t="s">
        <v>146</v>
      </c>
      <c r="B32" s="288">
        <v>-7604192.2659645649</v>
      </c>
      <c r="C32" s="288">
        <v>-6418005.180730002</v>
      </c>
      <c r="D32" s="288">
        <v>-4165897.6518010395</v>
      </c>
      <c r="E32" s="288">
        <v>-4870702.4913455974</v>
      </c>
      <c r="F32" s="288">
        <v>-3070631.6668667202</v>
      </c>
      <c r="G32" s="288">
        <v>-3919061.0918969968</v>
      </c>
      <c r="H32" s="288">
        <v>-4107789.4591949973</v>
      </c>
      <c r="I32" s="288">
        <v>-3221355.5075984392</v>
      </c>
      <c r="J32" s="288">
        <v>-3263434.9105839985</v>
      </c>
      <c r="K32" s="288">
        <v>-1619359.6356709998</v>
      </c>
      <c r="L32" s="288">
        <v>838483.58809702226</v>
      </c>
      <c r="M32" s="288">
        <v>1947685.0431924022</v>
      </c>
      <c r="N32" s="289">
        <f>SUM(B32:M32)</f>
        <v>-39474261.23036392</v>
      </c>
      <c r="P32" s="267"/>
      <c r="Q32" s="290"/>
      <c r="R32" s="290"/>
    </row>
    <row r="33" spans="1:14" ht="13.5" thickTop="1">
      <c r="B33" s="496"/>
      <c r="C33" s="496"/>
      <c r="D33" s="496"/>
      <c r="E33" s="496"/>
      <c r="F33" s="496"/>
      <c r="G33" s="496"/>
      <c r="H33" s="496"/>
      <c r="I33" s="496"/>
      <c r="J33" s="167"/>
      <c r="K33" s="167"/>
      <c r="L33" s="167"/>
      <c r="M33" s="167"/>
      <c r="N33" s="497"/>
    </row>
    <row r="35" spans="1:14" s="498" customFormat="1">
      <c r="B35" s="499" t="s">
        <v>147</v>
      </c>
      <c r="C35" s="500" t="str">
        <f>IF(N14 &gt;N26,"&gt;","&lt;")</f>
        <v>&lt;</v>
      </c>
      <c r="D35" s="501" t="s">
        <v>140</v>
      </c>
      <c r="E35" s="501"/>
      <c r="F35" s="501"/>
      <c r="G35" s="500" t="str">
        <f>IF(N14 &gt;N26,"MORE","LESS")</f>
        <v>LESS</v>
      </c>
      <c r="H35" s="501" t="s">
        <v>168</v>
      </c>
      <c r="I35" s="501"/>
      <c r="J35" s="500" t="str">
        <f>IF(N14 &gt;N26,"INCREASE","DECREASE")</f>
        <v>DECREASE</v>
      </c>
      <c r="K35" s="501" t="s">
        <v>42</v>
      </c>
      <c r="L35" s="501">
        <f>+N32</f>
        <v>-39474261.23036392</v>
      </c>
    </row>
    <row r="38" spans="1:14">
      <c r="A38" s="502" t="s">
        <v>178</v>
      </c>
    </row>
  </sheetData>
  <pageMargins left="0.7" right="0.7" top="0.75" bottom="0.75" header="0.3" footer="0.3"/>
  <pageSetup scale="47"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A50"/>
  <sheetViews>
    <sheetView zoomScale="90" zoomScaleNormal="90" workbookViewId="0">
      <selection activeCell="C6" sqref="C6:M17"/>
    </sheetView>
  </sheetViews>
  <sheetFormatPr defaultColWidth="9.140625" defaultRowHeight="12.75"/>
  <cols>
    <col min="1" max="1" width="4" style="440" bestFit="1" customWidth="1"/>
    <col min="2" max="2" width="14.140625" style="440" bestFit="1" customWidth="1"/>
    <col min="3" max="3" width="11.85546875" style="440" customWidth="1"/>
    <col min="4" max="4" width="11.140625" style="440" bestFit="1" customWidth="1"/>
    <col min="5" max="5" width="11.42578125" style="440" bestFit="1" customWidth="1"/>
    <col min="6" max="8" width="11.140625" style="440" bestFit="1" customWidth="1"/>
    <col min="9" max="9" width="10.140625" style="440" bestFit="1" customWidth="1"/>
    <col min="10" max="10" width="10.7109375" style="440" bestFit="1" customWidth="1"/>
    <col min="11" max="11" width="11.42578125" style="440" bestFit="1" customWidth="1"/>
    <col min="12" max="12" width="12.140625" style="440" bestFit="1" customWidth="1"/>
    <col min="13" max="14" width="11.140625" style="440" bestFit="1" customWidth="1"/>
    <col min="15" max="15" width="13.85546875" style="440" bestFit="1" customWidth="1"/>
    <col min="16" max="16" width="11.7109375" style="440" bestFit="1" customWidth="1"/>
    <col min="17" max="17" width="12.140625" style="440" bestFit="1" customWidth="1"/>
    <col min="18" max="21" width="9.140625" style="440"/>
    <col min="22" max="23" width="10.140625" style="440" bestFit="1" customWidth="1"/>
    <col min="24" max="16384" width="9.140625" style="440"/>
  </cols>
  <sheetData>
    <row r="1" spans="1:27" ht="18">
      <c r="A1" s="503" t="s">
        <v>124</v>
      </c>
    </row>
    <row r="3" spans="1:27">
      <c r="F3" s="14"/>
    </row>
    <row r="4" spans="1:27">
      <c r="B4" s="291"/>
      <c r="C4" s="642" t="s">
        <v>376</v>
      </c>
      <c r="D4" s="643"/>
      <c r="E4" s="643"/>
      <c r="F4" s="643"/>
      <c r="G4" s="644"/>
      <c r="H4" s="292"/>
      <c r="I4" s="642" t="s">
        <v>127</v>
      </c>
      <c r="J4" s="643"/>
      <c r="K4" s="643"/>
      <c r="L4" s="643"/>
      <c r="M4" s="644"/>
    </row>
    <row r="5" spans="1:27" ht="25.5">
      <c r="B5" s="293"/>
      <c r="C5" s="270" t="s">
        <v>80</v>
      </c>
      <c r="D5" s="374" t="s">
        <v>102</v>
      </c>
      <c r="E5" s="270" t="s">
        <v>103</v>
      </c>
      <c r="F5" s="270" t="s">
        <v>81</v>
      </c>
      <c r="G5" s="374" t="s">
        <v>104</v>
      </c>
      <c r="H5" s="504"/>
      <c r="I5" s="270" t="s">
        <v>80</v>
      </c>
      <c r="J5" s="374" t="s">
        <v>102</v>
      </c>
      <c r="K5" s="270" t="s">
        <v>103</v>
      </c>
      <c r="L5" s="270" t="s">
        <v>81</v>
      </c>
      <c r="M5" s="374" t="s">
        <v>104</v>
      </c>
    </row>
    <row r="6" spans="1:27">
      <c r="B6" s="444" t="s">
        <v>83</v>
      </c>
      <c r="C6" s="163"/>
      <c r="D6" s="163"/>
      <c r="E6" s="163"/>
      <c r="F6" s="163"/>
      <c r="G6" s="163"/>
      <c r="H6" s="164"/>
      <c r="I6" s="163"/>
      <c r="J6" s="163"/>
      <c r="K6" s="163"/>
      <c r="L6" s="163"/>
      <c r="M6" s="163"/>
      <c r="U6" s="164"/>
      <c r="V6" s="164"/>
      <c r="W6" s="164"/>
      <c r="X6" s="164"/>
      <c r="Y6" s="164"/>
      <c r="Z6" s="164"/>
      <c r="AA6" s="164"/>
    </row>
    <row r="7" spans="1:27">
      <c r="B7" s="444" t="s">
        <v>84</v>
      </c>
      <c r="C7" s="163"/>
      <c r="D7" s="163"/>
      <c r="E7" s="163"/>
      <c r="F7" s="163"/>
      <c r="G7" s="163"/>
      <c r="H7" s="164"/>
      <c r="I7" s="163"/>
      <c r="J7" s="163"/>
      <c r="K7" s="163"/>
      <c r="L7" s="163"/>
      <c r="M7" s="163"/>
      <c r="U7" s="164"/>
      <c r="V7" s="164"/>
      <c r="W7" s="164"/>
      <c r="X7" s="164"/>
      <c r="Y7" s="164"/>
      <c r="Z7" s="164"/>
      <c r="AA7" s="164"/>
    </row>
    <row r="8" spans="1:27">
      <c r="B8" s="444" t="s">
        <v>85</v>
      </c>
      <c r="C8" s="163"/>
      <c r="D8" s="163"/>
      <c r="E8" s="163"/>
      <c r="F8" s="163"/>
      <c r="G8" s="163"/>
      <c r="H8" s="164"/>
      <c r="I8" s="163"/>
      <c r="J8" s="163"/>
      <c r="K8" s="163"/>
      <c r="L8" s="163"/>
      <c r="M8" s="163"/>
      <c r="U8" s="164"/>
      <c r="V8" s="164"/>
      <c r="W8" s="164"/>
      <c r="X8" s="164"/>
      <c r="Y8" s="164"/>
      <c r="Z8" s="164"/>
      <c r="AA8" s="164"/>
    </row>
    <row r="9" spans="1:27">
      <c r="B9" s="444" t="s">
        <v>86</v>
      </c>
      <c r="C9" s="163"/>
      <c r="D9" s="163"/>
      <c r="E9" s="163"/>
      <c r="F9" s="163"/>
      <c r="G9" s="163"/>
      <c r="H9" s="164"/>
      <c r="I9" s="163"/>
      <c r="J9" s="163"/>
      <c r="K9" s="163"/>
      <c r="L9" s="163"/>
      <c r="M9" s="163"/>
      <c r="U9" s="164"/>
      <c r="V9" s="164"/>
      <c r="W9" s="164"/>
      <c r="X9" s="164"/>
      <c r="Y9" s="164"/>
      <c r="Z9" s="164"/>
      <c r="AA9" s="164"/>
    </row>
    <row r="10" spans="1:27">
      <c r="B10" s="444" t="s">
        <v>65</v>
      </c>
      <c r="C10" s="163"/>
      <c r="D10" s="163"/>
      <c r="E10" s="163"/>
      <c r="F10" s="163"/>
      <c r="G10" s="163"/>
      <c r="H10" s="164"/>
      <c r="I10" s="163"/>
      <c r="J10" s="163"/>
      <c r="K10" s="163"/>
      <c r="L10" s="163"/>
      <c r="M10" s="163"/>
      <c r="U10" s="164"/>
      <c r="V10" s="164"/>
      <c r="W10" s="164"/>
      <c r="X10" s="164"/>
      <c r="Y10" s="164"/>
      <c r="Z10" s="164"/>
      <c r="AA10" s="164"/>
    </row>
    <row r="11" spans="1:27">
      <c r="B11" s="444" t="s">
        <v>87</v>
      </c>
      <c r="C11" s="163"/>
      <c r="D11" s="163"/>
      <c r="E11" s="163"/>
      <c r="F11" s="163"/>
      <c r="G11" s="163"/>
      <c r="H11" s="164"/>
      <c r="I11" s="163"/>
      <c r="J11" s="163"/>
      <c r="K11" s="163"/>
      <c r="L11" s="163"/>
      <c r="M11" s="163"/>
      <c r="U11" s="164"/>
      <c r="V11" s="164"/>
      <c r="W11" s="164"/>
      <c r="X11" s="164"/>
      <c r="Y11" s="164"/>
      <c r="Z11" s="164"/>
      <c r="AA11" s="164"/>
    </row>
    <row r="12" spans="1:27">
      <c r="B12" s="444" t="s">
        <v>88</v>
      </c>
      <c r="C12" s="163"/>
      <c r="D12" s="163"/>
      <c r="E12" s="163"/>
      <c r="F12" s="163"/>
      <c r="G12" s="163"/>
      <c r="H12" s="164"/>
      <c r="I12" s="163"/>
      <c r="J12" s="163"/>
      <c r="K12" s="163"/>
      <c r="L12" s="163"/>
      <c r="M12" s="163"/>
      <c r="U12" s="164"/>
      <c r="V12" s="164"/>
      <c r="W12" s="164"/>
      <c r="X12" s="164"/>
      <c r="Y12" s="164"/>
      <c r="Z12" s="164"/>
      <c r="AA12" s="164"/>
    </row>
    <row r="13" spans="1:27">
      <c r="B13" s="444" t="s">
        <v>89</v>
      </c>
      <c r="C13" s="163"/>
      <c r="D13" s="163"/>
      <c r="E13" s="163"/>
      <c r="F13" s="163"/>
      <c r="G13" s="163"/>
      <c r="H13" s="164"/>
      <c r="I13" s="163"/>
      <c r="J13" s="163"/>
      <c r="K13" s="163"/>
      <c r="L13" s="163"/>
      <c r="M13" s="163"/>
      <c r="U13" s="164"/>
      <c r="V13" s="164"/>
      <c r="W13" s="164"/>
      <c r="X13" s="164"/>
      <c r="Y13" s="164"/>
      <c r="Z13" s="164"/>
      <c r="AA13" s="164"/>
    </row>
    <row r="14" spans="1:27">
      <c r="B14" s="444" t="s">
        <v>90</v>
      </c>
      <c r="C14" s="163"/>
      <c r="D14" s="163"/>
      <c r="E14" s="163"/>
      <c r="F14" s="163"/>
      <c r="G14" s="163"/>
      <c r="H14" s="164"/>
      <c r="I14" s="163"/>
      <c r="J14" s="163"/>
      <c r="K14" s="163"/>
      <c r="L14" s="163"/>
      <c r="M14" s="163"/>
      <c r="U14" s="164"/>
      <c r="V14" s="164"/>
      <c r="W14" s="164"/>
      <c r="X14" s="164"/>
      <c r="Y14" s="164"/>
      <c r="Z14" s="164"/>
      <c r="AA14" s="164"/>
    </row>
    <row r="15" spans="1:27">
      <c r="B15" s="444" t="s">
        <v>91</v>
      </c>
      <c r="C15" s="163"/>
      <c r="D15" s="163"/>
      <c r="E15" s="163"/>
      <c r="F15" s="163"/>
      <c r="G15" s="163"/>
      <c r="H15" s="164"/>
      <c r="I15" s="163"/>
      <c r="J15" s="163"/>
      <c r="K15" s="163"/>
      <c r="L15" s="163"/>
      <c r="M15" s="163"/>
      <c r="U15" s="164"/>
      <c r="V15" s="164"/>
      <c r="W15" s="164"/>
      <c r="X15" s="164"/>
      <c r="Y15" s="164"/>
      <c r="Z15" s="164"/>
      <c r="AA15" s="164"/>
    </row>
    <row r="16" spans="1:27">
      <c r="B16" s="444" t="s">
        <v>92</v>
      </c>
      <c r="C16" s="163"/>
      <c r="D16" s="163"/>
      <c r="E16" s="163"/>
      <c r="F16" s="163"/>
      <c r="G16" s="163"/>
      <c r="H16" s="164"/>
      <c r="I16" s="163"/>
      <c r="J16" s="163"/>
      <c r="K16" s="163"/>
      <c r="L16" s="163"/>
      <c r="M16" s="163"/>
      <c r="U16" s="164"/>
      <c r="V16" s="164"/>
      <c r="W16" s="164"/>
      <c r="X16" s="164"/>
      <c r="Y16" s="164"/>
      <c r="Z16" s="164"/>
      <c r="AA16" s="164"/>
    </row>
    <row r="17" spans="1:27">
      <c r="B17" s="505" t="s">
        <v>93</v>
      </c>
      <c r="C17" s="263"/>
      <c r="D17" s="263"/>
      <c r="E17" s="263"/>
      <c r="F17" s="263"/>
      <c r="G17" s="263"/>
      <c r="H17" s="445"/>
      <c r="I17" s="263"/>
      <c r="J17" s="263"/>
      <c r="K17" s="263"/>
      <c r="L17" s="263"/>
      <c r="M17" s="263"/>
      <c r="U17" s="164"/>
      <c r="V17" s="164"/>
      <c r="W17" s="164"/>
      <c r="X17" s="164"/>
      <c r="Y17" s="164"/>
      <c r="Z17" s="164"/>
      <c r="AA17" s="164"/>
    </row>
    <row r="18" spans="1:27">
      <c r="B18" s="444" t="s">
        <v>34</v>
      </c>
      <c r="C18" s="504">
        <f>SUM(C6:C17)</f>
        <v>0</v>
      </c>
      <c r="D18" s="504">
        <f t="shared" ref="D18:G18" si="0">SUM(D6:D17)</f>
        <v>0</v>
      </c>
      <c r="E18" s="504">
        <f t="shared" si="0"/>
        <v>0</v>
      </c>
      <c r="F18" s="504">
        <f t="shared" si="0"/>
        <v>0</v>
      </c>
      <c r="G18" s="504">
        <f t="shared" si="0"/>
        <v>0</v>
      </c>
      <c r="H18" s="504"/>
      <c r="I18" s="504">
        <f>SUM(I6:I17)</f>
        <v>0</v>
      </c>
      <c r="J18" s="504">
        <f t="shared" ref="J18:M18" si="1">SUM(J6:J17)</f>
        <v>0</v>
      </c>
      <c r="K18" s="504">
        <f t="shared" si="1"/>
        <v>0</v>
      </c>
      <c r="L18" s="504">
        <f t="shared" si="1"/>
        <v>0</v>
      </c>
      <c r="M18" s="504">
        <f t="shared" si="1"/>
        <v>0</v>
      </c>
      <c r="U18" s="164"/>
      <c r="V18" s="164"/>
      <c r="W18" s="164"/>
      <c r="X18" s="164"/>
      <c r="Y18" s="164"/>
      <c r="Z18" s="164"/>
    </row>
    <row r="19" spans="1:27">
      <c r="J19" s="167"/>
      <c r="K19" s="167"/>
      <c r="L19" s="167"/>
      <c r="M19" s="167"/>
      <c r="N19" s="167"/>
      <c r="O19" s="167"/>
    </row>
    <row r="20" spans="1:27">
      <c r="B20" s="291"/>
      <c r="C20" s="645" t="s">
        <v>180</v>
      </c>
      <c r="D20" s="646"/>
      <c r="E20" s="646"/>
      <c r="F20" s="646"/>
      <c r="G20" s="647"/>
      <c r="H20" s="294"/>
      <c r="I20" s="294"/>
      <c r="U20" s="506"/>
      <c r="V20" s="506"/>
      <c r="W20" s="506"/>
      <c r="X20" s="506"/>
      <c r="Y20" s="506"/>
    </row>
    <row r="21" spans="1:27" ht="25.5">
      <c r="A21" s="440" t="s">
        <v>377</v>
      </c>
      <c r="B21" s="293"/>
      <c r="C21" s="270" t="s">
        <v>80</v>
      </c>
      <c r="D21" s="374" t="s">
        <v>102</v>
      </c>
      <c r="E21" s="270" t="s">
        <v>103</v>
      </c>
      <c r="F21" s="270" t="s">
        <v>81</v>
      </c>
      <c r="G21" s="374" t="s">
        <v>104</v>
      </c>
      <c r="I21" s="442"/>
    </row>
    <row r="22" spans="1:27">
      <c r="A22" s="507">
        <v>24</v>
      </c>
      <c r="B22" s="508" t="s">
        <v>83</v>
      </c>
      <c r="C22" s="509">
        <v>8.5999999999999993E-2</v>
      </c>
      <c r="D22" s="509">
        <v>0.35</v>
      </c>
      <c r="E22" s="509">
        <v>0.35</v>
      </c>
      <c r="F22" s="510">
        <v>4.82E-2</v>
      </c>
      <c r="G22" s="510">
        <v>4.82E-2</v>
      </c>
      <c r="K22" s="511"/>
    </row>
    <row r="23" spans="1:27">
      <c r="A23" s="507">
        <v>24</v>
      </c>
      <c r="B23" s="508" t="s">
        <v>84</v>
      </c>
      <c r="C23" s="509">
        <v>8.5999999999999993E-2</v>
      </c>
      <c r="D23" s="509">
        <v>0.35</v>
      </c>
      <c r="E23" s="509">
        <v>0.35</v>
      </c>
      <c r="F23" s="510">
        <v>4.82E-2</v>
      </c>
      <c r="G23" s="510">
        <v>4.82E-2</v>
      </c>
      <c r="K23" s="511"/>
    </row>
    <row r="24" spans="1:27">
      <c r="A24" s="507">
        <v>24</v>
      </c>
      <c r="B24" s="508" t="s">
        <v>85</v>
      </c>
      <c r="C24" s="509">
        <v>0.1729</v>
      </c>
      <c r="D24" s="509">
        <v>0.35</v>
      </c>
      <c r="E24" s="509">
        <v>0.35</v>
      </c>
      <c r="F24" s="510">
        <v>4.82E-2</v>
      </c>
      <c r="G24" s="510">
        <v>4.82E-2</v>
      </c>
      <c r="K24" s="511"/>
    </row>
    <row r="25" spans="1:27">
      <c r="A25" s="507">
        <v>24</v>
      </c>
      <c r="B25" s="508" t="s">
        <v>86</v>
      </c>
      <c r="C25" s="509">
        <v>0.22579999999999997</v>
      </c>
      <c r="D25" s="509">
        <v>0.35</v>
      </c>
      <c r="E25" s="509">
        <v>0.35</v>
      </c>
      <c r="F25" s="510">
        <v>4.82E-2</v>
      </c>
      <c r="G25" s="510">
        <v>4.82E-2</v>
      </c>
      <c r="I25" s="511"/>
      <c r="K25" s="511"/>
    </row>
    <row r="26" spans="1:27">
      <c r="A26" s="507">
        <v>24</v>
      </c>
      <c r="B26" s="508" t="s">
        <v>65</v>
      </c>
      <c r="C26" s="509">
        <v>0.22579999999999997</v>
      </c>
      <c r="D26" s="509">
        <v>0.35</v>
      </c>
      <c r="E26" s="509">
        <v>0.35</v>
      </c>
      <c r="F26" s="510">
        <v>4.82E-2</v>
      </c>
      <c r="G26" s="510">
        <v>4.82E-2</v>
      </c>
      <c r="I26" s="511"/>
      <c r="K26" s="511"/>
    </row>
    <row r="27" spans="1:27">
      <c r="A27" s="507">
        <v>24</v>
      </c>
      <c r="B27" s="508" t="s">
        <v>87</v>
      </c>
      <c r="C27" s="509">
        <v>0.22579999999999997</v>
      </c>
      <c r="D27" s="509">
        <v>0.35</v>
      </c>
      <c r="E27" s="509">
        <v>0.35</v>
      </c>
      <c r="F27" s="510">
        <v>4.82E-2</v>
      </c>
      <c r="G27" s="510">
        <v>4.82E-2</v>
      </c>
      <c r="I27" s="511"/>
      <c r="K27" s="511"/>
    </row>
    <row r="28" spans="1:27">
      <c r="A28" s="507">
        <v>24</v>
      </c>
      <c r="B28" s="508" t="s">
        <v>88</v>
      </c>
      <c r="C28" s="509">
        <v>0.22579999999999997</v>
      </c>
      <c r="D28" s="509">
        <v>0.35</v>
      </c>
      <c r="E28" s="509">
        <v>0.35</v>
      </c>
      <c r="F28" s="510">
        <v>4.82E-2</v>
      </c>
      <c r="G28" s="510">
        <v>4.82E-2</v>
      </c>
      <c r="I28" s="511"/>
      <c r="K28" s="511"/>
    </row>
    <row r="29" spans="1:27">
      <c r="A29" s="507">
        <v>24</v>
      </c>
      <c r="B29" s="508" t="s">
        <v>89</v>
      </c>
      <c r="C29" s="509">
        <v>0.22579999999999997</v>
      </c>
      <c r="D29" s="509">
        <v>0.35</v>
      </c>
      <c r="E29" s="509">
        <v>0.35</v>
      </c>
      <c r="F29" s="510">
        <v>4.82E-2</v>
      </c>
      <c r="G29" s="510">
        <v>4.82E-2</v>
      </c>
      <c r="I29" s="511"/>
      <c r="K29" s="511"/>
    </row>
    <row r="30" spans="1:27">
      <c r="A30" s="507">
        <v>24</v>
      </c>
      <c r="B30" s="508" t="s">
        <v>90</v>
      </c>
      <c r="C30" s="509">
        <v>0.1729</v>
      </c>
      <c r="D30" s="509">
        <v>0.35</v>
      </c>
      <c r="E30" s="509">
        <v>0.35</v>
      </c>
      <c r="F30" s="510">
        <v>4.82E-2</v>
      </c>
      <c r="G30" s="510">
        <v>4.82E-2</v>
      </c>
      <c r="I30" s="511"/>
      <c r="K30" s="511"/>
    </row>
    <row r="31" spans="1:27">
      <c r="A31" s="507">
        <v>24</v>
      </c>
      <c r="B31" s="508" t="s">
        <v>91</v>
      </c>
      <c r="C31" s="509">
        <v>0.1729</v>
      </c>
      <c r="D31" s="509">
        <v>0.35</v>
      </c>
      <c r="E31" s="509">
        <v>0.35</v>
      </c>
      <c r="F31" s="510">
        <v>4.82E-2</v>
      </c>
      <c r="G31" s="510">
        <v>4.82E-2</v>
      </c>
      <c r="I31" s="511"/>
      <c r="K31" s="511"/>
    </row>
    <row r="32" spans="1:27">
      <c r="A32" s="507">
        <v>24</v>
      </c>
      <c r="B32" s="508" t="s">
        <v>92</v>
      </c>
      <c r="C32" s="509">
        <v>0.1729</v>
      </c>
      <c r="D32" s="509">
        <v>0.35</v>
      </c>
      <c r="E32" s="509">
        <v>0.35</v>
      </c>
      <c r="F32" s="510">
        <v>4.82E-2</v>
      </c>
      <c r="G32" s="510">
        <v>4.82E-2</v>
      </c>
      <c r="I32" s="511"/>
      <c r="K32" s="511"/>
    </row>
    <row r="33" spans="1:10">
      <c r="A33" s="507">
        <v>24</v>
      </c>
      <c r="B33" s="512" t="s">
        <v>93</v>
      </c>
      <c r="C33" s="509">
        <v>8.5999999999999993E-2</v>
      </c>
      <c r="D33" s="509">
        <v>0.35</v>
      </c>
      <c r="E33" s="509">
        <v>0.35</v>
      </c>
      <c r="F33" s="510">
        <v>4.82E-2</v>
      </c>
      <c r="G33" s="510">
        <v>4.82E-2</v>
      </c>
      <c r="I33" s="511"/>
    </row>
    <row r="34" spans="1:10">
      <c r="B34" s="444" t="s">
        <v>125</v>
      </c>
      <c r="C34" s="511">
        <f>AVERAGE(C22:C33)</f>
        <v>0.17321666666666669</v>
      </c>
      <c r="D34" s="513">
        <f t="shared" ref="D34:G34" si="2">AVERAGE(D22:D33)</f>
        <v>0.35000000000000003</v>
      </c>
      <c r="E34" s="513">
        <f t="shared" si="2"/>
        <v>0.35000000000000003</v>
      </c>
      <c r="F34" s="511">
        <f t="shared" si="2"/>
        <v>4.8200000000000014E-2</v>
      </c>
      <c r="G34" s="511">
        <f t="shared" si="2"/>
        <v>4.8200000000000014E-2</v>
      </c>
      <c r="H34" s="504"/>
      <c r="I34" s="504"/>
    </row>
    <row r="36" spans="1:10">
      <c r="B36" s="291"/>
      <c r="C36" s="642" t="s">
        <v>126</v>
      </c>
      <c r="D36" s="643"/>
      <c r="E36" s="643"/>
      <c r="F36" s="643"/>
      <c r="G36" s="643"/>
      <c r="H36" s="644"/>
      <c r="I36" s="514" t="s">
        <v>129</v>
      </c>
      <c r="J36" s="514" t="s">
        <v>130</v>
      </c>
    </row>
    <row r="37" spans="1:10" ht="38.25">
      <c r="B37" s="293"/>
      <c r="C37" s="515" t="s">
        <v>80</v>
      </c>
      <c r="D37" s="516" t="s">
        <v>102</v>
      </c>
      <c r="E37" s="517" t="s">
        <v>103</v>
      </c>
      <c r="F37" s="517" t="s">
        <v>81</v>
      </c>
      <c r="G37" s="516" t="s">
        <v>104</v>
      </c>
      <c r="H37" s="518" t="s">
        <v>34</v>
      </c>
      <c r="I37" s="519" t="s">
        <v>128</v>
      </c>
      <c r="J37" s="519" t="s">
        <v>131</v>
      </c>
    </row>
    <row r="38" spans="1:10">
      <c r="B38" s="444" t="s">
        <v>83</v>
      </c>
      <c r="C38" s="446"/>
      <c r="D38" s="445"/>
      <c r="E38" s="445"/>
      <c r="F38" s="445"/>
      <c r="G38" s="445"/>
      <c r="H38" s="520">
        <f>SUM(C38:G38)</f>
        <v>0</v>
      </c>
      <c r="I38" s="521">
        <f t="shared" ref="I38:I49" si="3">SUMPRODUCT(C22:G22,I6:M6)</f>
        <v>0</v>
      </c>
      <c r="J38" s="522">
        <f>H38+I38</f>
        <v>0</v>
      </c>
    </row>
    <row r="39" spans="1:10">
      <c r="B39" s="444" t="s">
        <v>84</v>
      </c>
      <c r="C39" s="446"/>
      <c r="D39" s="445"/>
      <c r="E39" s="445"/>
      <c r="F39" s="445"/>
      <c r="G39" s="445"/>
      <c r="H39" s="520">
        <f t="shared" ref="H39:H49" si="4">SUM(C39:G39)</f>
        <v>0</v>
      </c>
      <c r="I39" s="521">
        <f t="shared" si="3"/>
        <v>0</v>
      </c>
      <c r="J39" s="522">
        <f t="shared" ref="J39:J50" si="5">H39+I39</f>
        <v>0</v>
      </c>
    </row>
    <row r="40" spans="1:10">
      <c r="B40" s="444" t="s">
        <v>85</v>
      </c>
      <c r="C40" s="446"/>
      <c r="D40" s="445"/>
      <c r="E40" s="445"/>
      <c r="F40" s="445"/>
      <c r="G40" s="445"/>
      <c r="H40" s="520">
        <f t="shared" si="4"/>
        <v>0</v>
      </c>
      <c r="I40" s="521">
        <f t="shared" si="3"/>
        <v>0</v>
      </c>
      <c r="J40" s="522">
        <f t="shared" si="5"/>
        <v>0</v>
      </c>
    </row>
    <row r="41" spans="1:10">
      <c r="B41" s="444" t="s">
        <v>86</v>
      </c>
      <c r="C41" s="446"/>
      <c r="D41" s="445"/>
      <c r="E41" s="445"/>
      <c r="F41" s="445"/>
      <c r="G41" s="445"/>
      <c r="H41" s="520">
        <f t="shared" si="4"/>
        <v>0</v>
      </c>
      <c r="I41" s="521">
        <f t="shared" si="3"/>
        <v>0</v>
      </c>
      <c r="J41" s="522">
        <f t="shared" si="5"/>
        <v>0</v>
      </c>
    </row>
    <row r="42" spans="1:10">
      <c r="B42" s="444" t="s">
        <v>65</v>
      </c>
      <c r="C42" s="446"/>
      <c r="D42" s="445"/>
      <c r="E42" s="445"/>
      <c r="F42" s="445"/>
      <c r="G42" s="445"/>
      <c r="H42" s="520">
        <f t="shared" si="4"/>
        <v>0</v>
      </c>
      <c r="I42" s="521">
        <f t="shared" si="3"/>
        <v>0</v>
      </c>
      <c r="J42" s="522">
        <f t="shared" si="5"/>
        <v>0</v>
      </c>
    </row>
    <row r="43" spans="1:10">
      <c r="B43" s="444" t="s">
        <v>87</v>
      </c>
      <c r="C43" s="446"/>
      <c r="D43" s="445"/>
      <c r="E43" s="445"/>
      <c r="F43" s="445"/>
      <c r="G43" s="445"/>
      <c r="H43" s="520">
        <f t="shared" si="4"/>
        <v>0</v>
      </c>
      <c r="I43" s="521">
        <f t="shared" si="3"/>
        <v>0</v>
      </c>
      <c r="J43" s="522">
        <f t="shared" si="5"/>
        <v>0</v>
      </c>
    </row>
    <row r="44" spans="1:10">
      <c r="B44" s="444" t="s">
        <v>88</v>
      </c>
      <c r="C44" s="446"/>
      <c r="D44" s="445"/>
      <c r="E44" s="445"/>
      <c r="F44" s="445"/>
      <c r="G44" s="445"/>
      <c r="H44" s="520">
        <f t="shared" si="4"/>
        <v>0</v>
      </c>
      <c r="I44" s="521">
        <f t="shared" si="3"/>
        <v>0</v>
      </c>
      <c r="J44" s="522">
        <f t="shared" si="5"/>
        <v>0</v>
      </c>
    </row>
    <row r="45" spans="1:10">
      <c r="B45" s="444" t="s">
        <v>89</v>
      </c>
      <c r="C45" s="446"/>
      <c r="D45" s="445"/>
      <c r="E45" s="445"/>
      <c r="F45" s="445"/>
      <c r="G45" s="445"/>
      <c r="H45" s="520">
        <f t="shared" si="4"/>
        <v>0</v>
      </c>
      <c r="I45" s="521">
        <f t="shared" si="3"/>
        <v>0</v>
      </c>
      <c r="J45" s="522">
        <f t="shared" si="5"/>
        <v>0</v>
      </c>
    </row>
    <row r="46" spans="1:10">
      <c r="B46" s="444" t="s">
        <v>90</v>
      </c>
      <c r="C46" s="446"/>
      <c r="D46" s="445"/>
      <c r="E46" s="445"/>
      <c r="F46" s="445"/>
      <c r="G46" s="445"/>
      <c r="H46" s="520">
        <f t="shared" si="4"/>
        <v>0</v>
      </c>
      <c r="I46" s="521">
        <f t="shared" si="3"/>
        <v>0</v>
      </c>
      <c r="J46" s="522">
        <f t="shared" si="5"/>
        <v>0</v>
      </c>
    </row>
    <row r="47" spans="1:10">
      <c r="B47" s="444" t="s">
        <v>91</v>
      </c>
      <c r="C47" s="446"/>
      <c r="D47" s="445"/>
      <c r="E47" s="445"/>
      <c r="F47" s="445"/>
      <c r="G47" s="445"/>
      <c r="H47" s="520">
        <f t="shared" si="4"/>
        <v>0</v>
      </c>
      <c r="I47" s="521">
        <f t="shared" si="3"/>
        <v>0</v>
      </c>
      <c r="J47" s="522">
        <f t="shared" si="5"/>
        <v>0</v>
      </c>
    </row>
    <row r="48" spans="1:10">
      <c r="B48" s="444" t="s">
        <v>92</v>
      </c>
      <c r="C48" s="446"/>
      <c r="D48" s="445"/>
      <c r="E48" s="445"/>
      <c r="F48" s="445"/>
      <c r="G48" s="445"/>
      <c r="H48" s="520">
        <f t="shared" si="4"/>
        <v>0</v>
      </c>
      <c r="I48" s="521">
        <f t="shared" si="3"/>
        <v>0</v>
      </c>
      <c r="J48" s="522">
        <f t="shared" si="5"/>
        <v>0</v>
      </c>
    </row>
    <row r="49" spans="2:10">
      <c r="B49" s="505" t="s">
        <v>93</v>
      </c>
      <c r="C49" s="523"/>
      <c r="D49" s="524"/>
      <c r="E49" s="524"/>
      <c r="F49" s="524"/>
      <c r="G49" s="524"/>
      <c r="H49" s="525">
        <f t="shared" si="4"/>
        <v>0</v>
      </c>
      <c r="I49" s="526">
        <f t="shared" si="3"/>
        <v>0</v>
      </c>
      <c r="J49" s="527">
        <f t="shared" si="5"/>
        <v>0</v>
      </c>
    </row>
    <row r="50" spans="2:10">
      <c r="B50" s="528" t="s">
        <v>34</v>
      </c>
      <c r="C50" s="529">
        <f>SUM(C38:C49)</f>
        <v>0</v>
      </c>
      <c r="D50" s="166">
        <f t="shared" ref="D50:H50" si="6">SUM(D38:D49)</f>
        <v>0</v>
      </c>
      <c r="E50" s="166">
        <f t="shared" si="6"/>
        <v>0</v>
      </c>
      <c r="F50" s="166">
        <f t="shared" si="6"/>
        <v>0</v>
      </c>
      <c r="G50" s="166">
        <f t="shared" si="6"/>
        <v>0</v>
      </c>
      <c r="H50" s="530">
        <f t="shared" si="6"/>
        <v>0</v>
      </c>
      <c r="I50" s="531">
        <f>SUM(I38:I49)</f>
        <v>0</v>
      </c>
      <c r="J50" s="527">
        <f t="shared" si="5"/>
        <v>0</v>
      </c>
    </row>
  </sheetData>
  <mergeCells count="4">
    <mergeCell ref="C4:G4"/>
    <mergeCell ref="I4:M4"/>
    <mergeCell ref="C20:G20"/>
    <mergeCell ref="C36:H36"/>
  </mergeCells>
  <pageMargins left="0.7" right="0.7" top="0.75" bottom="0.75" header="0.3" footer="0.3"/>
  <pageSetup orientation="portrait"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C39"/>
  <sheetViews>
    <sheetView zoomScale="80" zoomScaleNormal="80" workbookViewId="0">
      <selection activeCell="M29" sqref="M29"/>
    </sheetView>
  </sheetViews>
  <sheetFormatPr defaultColWidth="9.140625" defaultRowHeight="12.75"/>
  <cols>
    <col min="1" max="1" width="13.85546875" style="296" customWidth="1"/>
    <col min="2" max="2" width="8.85546875" style="296" bestFit="1" customWidth="1"/>
    <col min="3" max="3" width="10" style="296" bestFit="1" customWidth="1"/>
    <col min="4" max="4" width="7.28515625" style="296" bestFit="1" customWidth="1"/>
    <col min="5" max="8" width="7.140625" style="296" bestFit="1" customWidth="1"/>
    <col min="9" max="9" width="8.42578125" style="296" bestFit="1" customWidth="1"/>
    <col min="10" max="10" width="12.28515625" style="296" bestFit="1" customWidth="1"/>
    <col min="11" max="11" width="9.140625" style="296" bestFit="1" customWidth="1"/>
    <col min="12" max="12" width="11.42578125" style="296" bestFit="1" customWidth="1"/>
    <col min="13" max="13" width="11.42578125" style="297" bestFit="1" customWidth="1"/>
    <col min="14" max="14" width="12" style="296" bestFit="1" customWidth="1"/>
    <col min="15" max="16384" width="9.140625" style="296"/>
  </cols>
  <sheetData>
    <row r="1" spans="1:28" ht="15.75">
      <c r="A1" s="295" t="s">
        <v>138</v>
      </c>
    </row>
    <row r="2" spans="1:28">
      <c r="A2" s="296" t="s">
        <v>378</v>
      </c>
    </row>
    <row r="4" spans="1:28">
      <c r="B4" s="298"/>
    </row>
    <row r="5" spans="1:28">
      <c r="A5" s="299"/>
      <c r="B5" s="299"/>
      <c r="C5" s="299"/>
      <c r="D5" s="299"/>
      <c r="E5" s="299"/>
      <c r="F5" s="299"/>
      <c r="G5" s="299"/>
      <c r="H5" s="299"/>
      <c r="I5" s="299"/>
      <c r="J5" s="299"/>
      <c r="K5" s="299"/>
      <c r="L5" s="299"/>
    </row>
    <row r="6" spans="1:28">
      <c r="A6" s="300" t="s">
        <v>379</v>
      </c>
      <c r="B6" s="299"/>
      <c r="C6" s="299"/>
      <c r="D6" s="299"/>
      <c r="E6" s="299"/>
      <c r="F6" s="299"/>
      <c r="G6" s="299"/>
      <c r="H6" s="299"/>
      <c r="I6" s="299"/>
      <c r="J6" s="299"/>
      <c r="K6" s="299"/>
      <c r="L6" s="299"/>
    </row>
    <row r="7" spans="1:28">
      <c r="A7" s="301" t="s">
        <v>380</v>
      </c>
      <c r="B7" s="302"/>
      <c r="C7" s="302"/>
      <c r="D7" s="299"/>
      <c r="E7" s="299"/>
      <c r="F7" s="299"/>
      <c r="G7" s="299"/>
      <c r="H7" s="299"/>
      <c r="I7" s="299"/>
      <c r="J7" s="299"/>
      <c r="K7" s="299"/>
      <c r="L7" s="299"/>
    </row>
    <row r="8" spans="1:28">
      <c r="A8" s="299"/>
      <c r="B8" s="299" t="s">
        <v>83</v>
      </c>
      <c r="C8" s="299" t="s">
        <v>84</v>
      </c>
      <c r="D8" s="299" t="s">
        <v>85</v>
      </c>
      <c r="E8" s="299" t="s">
        <v>86</v>
      </c>
      <c r="F8" s="299" t="s">
        <v>65</v>
      </c>
      <c r="G8" s="299" t="s">
        <v>87</v>
      </c>
      <c r="H8" s="299" t="s">
        <v>88</v>
      </c>
      <c r="I8" s="299" t="s">
        <v>89</v>
      </c>
      <c r="J8" s="299" t="s">
        <v>90</v>
      </c>
      <c r="K8" s="299" t="s">
        <v>91</v>
      </c>
      <c r="L8" s="299" t="s">
        <v>92</v>
      </c>
      <c r="M8" s="303" t="s">
        <v>93</v>
      </c>
      <c r="N8" s="304" t="s">
        <v>331</v>
      </c>
    </row>
    <row r="9" spans="1:28">
      <c r="A9" s="305" t="s">
        <v>41</v>
      </c>
      <c r="B9" s="306"/>
      <c r="C9" s="306"/>
      <c r="D9" s="306"/>
      <c r="E9" s="306"/>
      <c r="F9" s="306"/>
      <c r="G9" s="306"/>
      <c r="H9" s="306"/>
      <c r="I9" s="306"/>
      <c r="J9" s="306"/>
      <c r="K9" s="306"/>
      <c r="L9" s="306"/>
      <c r="M9" s="307"/>
      <c r="N9" s="308">
        <f>SUM(B9:M9)</f>
        <v>0</v>
      </c>
    </row>
    <row r="10" spans="1:28">
      <c r="A10" s="305" t="s">
        <v>40</v>
      </c>
      <c r="B10" s="306"/>
      <c r="C10" s="306"/>
      <c r="D10" s="306"/>
      <c r="E10" s="306"/>
      <c r="F10" s="306"/>
      <c r="G10" s="306"/>
      <c r="H10" s="306"/>
      <c r="I10" s="306"/>
      <c r="J10" s="306"/>
      <c r="K10" s="306"/>
      <c r="L10" s="306"/>
      <c r="M10" s="307"/>
      <c r="N10" s="308">
        <f>SUM(B10:M10)</f>
        <v>0</v>
      </c>
    </row>
    <row r="11" spans="1:28">
      <c r="A11" s="305" t="s">
        <v>82</v>
      </c>
      <c r="B11" s="308">
        <f>SUM(B9:B10)</f>
        <v>0</v>
      </c>
      <c r="C11" s="308">
        <f t="shared" ref="C11:M11" si="0">SUM(C9:C10)</f>
        <v>0</v>
      </c>
      <c r="D11" s="308">
        <f t="shared" si="0"/>
        <v>0</v>
      </c>
      <c r="E11" s="308">
        <f t="shared" si="0"/>
        <v>0</v>
      </c>
      <c r="F11" s="308">
        <f t="shared" si="0"/>
        <v>0</v>
      </c>
      <c r="G11" s="308">
        <f t="shared" si="0"/>
        <v>0</v>
      </c>
      <c r="H11" s="308">
        <f t="shared" si="0"/>
        <v>0</v>
      </c>
      <c r="I11" s="308">
        <f t="shared" si="0"/>
        <v>0</v>
      </c>
      <c r="J11" s="308">
        <f t="shared" si="0"/>
        <v>0</v>
      </c>
      <c r="K11" s="308">
        <f t="shared" si="0"/>
        <v>0</v>
      </c>
      <c r="L11" s="308">
        <f t="shared" si="0"/>
        <v>0</v>
      </c>
      <c r="M11" s="309">
        <f t="shared" si="0"/>
        <v>0</v>
      </c>
      <c r="N11" s="308">
        <f>SUM(B11:M11)</f>
        <v>0</v>
      </c>
    </row>
    <row r="12" spans="1:28">
      <c r="A12" s="305"/>
      <c r="B12" s="299"/>
      <c r="C12" s="299"/>
      <c r="D12" s="299"/>
      <c r="E12" s="299"/>
      <c r="F12" s="299"/>
      <c r="G12" s="299"/>
      <c r="H12" s="299"/>
      <c r="I12" s="299"/>
      <c r="J12" s="299"/>
      <c r="K12" s="299"/>
      <c r="L12" s="299"/>
    </row>
    <row r="13" spans="1:28">
      <c r="A13" s="305"/>
      <c r="B13" s="299"/>
      <c r="C13" s="299"/>
      <c r="D13" s="299"/>
      <c r="E13" s="299"/>
      <c r="F13" s="299"/>
      <c r="G13" s="299"/>
      <c r="H13" s="299"/>
      <c r="I13" s="299"/>
      <c r="J13" s="299"/>
      <c r="K13" s="299"/>
      <c r="L13" s="299"/>
    </row>
    <row r="14" spans="1:28">
      <c r="A14" s="300" t="s">
        <v>381</v>
      </c>
    </row>
    <row r="15" spans="1:28">
      <c r="A15" s="301" t="s">
        <v>380</v>
      </c>
      <c r="Q15" s="299"/>
      <c r="R15" s="299"/>
      <c r="S15" s="299"/>
      <c r="T15" s="299"/>
      <c r="U15" s="299"/>
      <c r="V15" s="299"/>
      <c r="W15" s="299"/>
      <c r="X15" s="299"/>
      <c r="Y15" s="299"/>
      <c r="Z15" s="299"/>
      <c r="AA15" s="299"/>
      <c r="AB15" s="297"/>
    </row>
    <row r="16" spans="1:28">
      <c r="B16" s="299" t="s">
        <v>83</v>
      </c>
      <c r="C16" s="299" t="s">
        <v>84</v>
      </c>
      <c r="D16" s="299" t="s">
        <v>85</v>
      </c>
      <c r="E16" s="299" t="s">
        <v>86</v>
      </c>
      <c r="F16" s="299" t="s">
        <v>65</v>
      </c>
      <c r="G16" s="299" t="s">
        <v>87</v>
      </c>
      <c r="H16" s="299" t="s">
        <v>88</v>
      </c>
      <c r="I16" s="299" t="s">
        <v>89</v>
      </c>
      <c r="J16" s="299" t="s">
        <v>90</v>
      </c>
      <c r="K16" s="299" t="s">
        <v>91</v>
      </c>
      <c r="L16" s="299" t="s">
        <v>92</v>
      </c>
      <c r="M16" s="303" t="s">
        <v>93</v>
      </c>
      <c r="N16" s="304" t="s">
        <v>331</v>
      </c>
      <c r="P16" s="302"/>
      <c r="Q16" s="299"/>
      <c r="R16" s="299"/>
      <c r="S16" s="299"/>
      <c r="T16" s="299"/>
      <c r="U16" s="299"/>
      <c r="V16" s="299"/>
      <c r="W16" s="299"/>
      <c r="X16" s="299"/>
      <c r="Y16" s="299"/>
      <c r="Z16" s="299"/>
      <c r="AA16" s="299"/>
      <c r="AB16" s="297"/>
    </row>
    <row r="17" spans="1:29">
      <c r="A17" s="305" t="s">
        <v>94</v>
      </c>
      <c r="B17" s="308"/>
      <c r="C17" s="308"/>
      <c r="D17" s="308"/>
      <c r="E17" s="308"/>
      <c r="F17" s="308"/>
      <c r="G17" s="308"/>
      <c r="H17" s="308"/>
      <c r="I17" s="308"/>
      <c r="J17" s="308"/>
      <c r="K17" s="308"/>
      <c r="L17" s="308"/>
      <c r="M17" s="310"/>
      <c r="N17" s="308"/>
      <c r="P17" s="299"/>
      <c r="Q17" s="299"/>
      <c r="R17" s="299"/>
      <c r="S17" s="299"/>
      <c r="T17" s="299"/>
      <c r="U17" s="299"/>
      <c r="V17" s="299"/>
      <c r="W17" s="299"/>
      <c r="X17" s="299"/>
      <c r="Y17" s="299"/>
      <c r="Z17" s="299"/>
      <c r="AA17" s="299"/>
      <c r="AB17" s="303"/>
      <c r="AC17" s="304"/>
    </row>
    <row r="18" spans="1:29">
      <c r="A18" s="305" t="s">
        <v>95</v>
      </c>
      <c r="B18" s="308"/>
      <c r="C18" s="308"/>
      <c r="D18" s="308"/>
      <c r="E18" s="308"/>
      <c r="F18" s="308"/>
      <c r="G18" s="308"/>
      <c r="H18" s="308"/>
      <c r="I18" s="308"/>
      <c r="J18" s="308"/>
      <c r="K18" s="308"/>
      <c r="L18" s="308"/>
      <c r="M18" s="310"/>
      <c r="N18" s="308"/>
      <c r="P18" s="305"/>
      <c r="Q18" s="306"/>
      <c r="R18" s="306"/>
      <c r="S18" s="306"/>
      <c r="T18" s="306"/>
      <c r="U18" s="306"/>
      <c r="V18" s="306"/>
      <c r="W18" s="306"/>
      <c r="X18" s="306"/>
      <c r="Y18" s="306"/>
      <c r="Z18" s="306"/>
      <c r="AA18" s="306"/>
      <c r="AB18" s="307"/>
      <c r="AC18" s="308"/>
    </row>
    <row r="19" spans="1:29">
      <c r="A19" s="305" t="s">
        <v>34</v>
      </c>
      <c r="B19" s="306"/>
      <c r="C19" s="306"/>
      <c r="D19" s="306"/>
      <c r="E19" s="306"/>
      <c r="F19" s="306"/>
      <c r="G19" s="306"/>
      <c r="H19" s="306"/>
      <c r="I19" s="306"/>
      <c r="J19" s="306"/>
      <c r="K19" s="306"/>
      <c r="L19" s="306"/>
      <c r="M19" s="307"/>
      <c r="N19" s="306">
        <f>SUM(B19:M19)</f>
        <v>0</v>
      </c>
      <c r="P19" s="305"/>
      <c r="Q19" s="308"/>
      <c r="R19" s="308"/>
      <c r="S19" s="308"/>
      <c r="T19" s="308"/>
      <c r="U19" s="308"/>
      <c r="V19" s="308"/>
      <c r="W19" s="308"/>
      <c r="X19" s="308"/>
      <c r="Y19" s="308"/>
      <c r="Z19" s="308"/>
      <c r="AA19" s="308"/>
      <c r="AB19" s="310"/>
      <c r="AC19" s="308"/>
    </row>
    <row r="20" spans="1:29">
      <c r="A20" s="305"/>
      <c r="B20" s="308"/>
      <c r="C20" s="308"/>
      <c r="D20" s="308"/>
      <c r="E20" s="308"/>
      <c r="F20" s="308"/>
      <c r="G20" s="308"/>
      <c r="H20" s="308"/>
      <c r="I20" s="308"/>
      <c r="J20" s="308"/>
      <c r="K20" s="308"/>
      <c r="L20" s="308"/>
      <c r="M20" s="309"/>
      <c r="N20" s="308"/>
      <c r="P20" s="305"/>
      <c r="Q20" s="308"/>
      <c r="R20" s="308"/>
      <c r="S20" s="308"/>
      <c r="T20" s="308"/>
      <c r="U20" s="308"/>
      <c r="V20" s="308"/>
      <c r="W20" s="308"/>
      <c r="X20" s="308"/>
      <c r="Y20" s="308"/>
      <c r="Z20" s="308"/>
      <c r="AA20" s="308"/>
      <c r="AB20" s="309"/>
      <c r="AC20" s="308"/>
    </row>
    <row r="21" spans="1:29">
      <c r="A21" s="299"/>
      <c r="B21" s="299"/>
      <c r="C21" s="299"/>
      <c r="D21" s="299"/>
      <c r="E21" s="299"/>
      <c r="F21" s="299"/>
      <c r="G21" s="299"/>
      <c r="H21" s="299"/>
      <c r="I21" s="299"/>
      <c r="J21" s="299"/>
      <c r="K21" s="299"/>
      <c r="L21" s="299"/>
    </row>
    <row r="22" spans="1:29">
      <c r="A22" s="299"/>
      <c r="B22" s="299"/>
      <c r="C22" s="299"/>
      <c r="D22" s="299"/>
      <c r="E22" s="299"/>
      <c r="F22" s="299"/>
      <c r="G22" s="299"/>
      <c r="H22" s="299"/>
      <c r="I22" s="299"/>
      <c r="J22" s="299"/>
      <c r="K22" s="299"/>
      <c r="L22" s="299"/>
    </row>
    <row r="23" spans="1:29">
      <c r="A23" s="299"/>
      <c r="B23" s="299"/>
      <c r="C23" s="299"/>
      <c r="D23" s="299"/>
      <c r="E23" s="299"/>
      <c r="F23" s="299"/>
      <c r="G23" s="299"/>
      <c r="H23" s="299"/>
      <c r="I23" s="299"/>
      <c r="J23" s="299"/>
      <c r="K23" s="299"/>
      <c r="L23" s="299"/>
    </row>
    <row r="24" spans="1:29">
      <c r="B24" s="298"/>
    </row>
    <row r="34" spans="1:29">
      <c r="AB34" s="297"/>
    </row>
    <row r="35" spans="1:29">
      <c r="A35" s="311"/>
      <c r="B35" s="311"/>
      <c r="C35" s="311"/>
      <c r="P35" s="311"/>
      <c r="Q35" s="311"/>
      <c r="R35" s="311"/>
      <c r="AB35" s="297"/>
    </row>
    <row r="36" spans="1:29" s="312" customFormat="1">
      <c r="B36" s="304"/>
      <c r="C36" s="304"/>
      <c r="D36" s="304"/>
      <c r="E36" s="304"/>
      <c r="F36" s="304"/>
      <c r="G36" s="304"/>
      <c r="H36" s="304"/>
      <c r="I36" s="304"/>
      <c r="J36" s="304"/>
      <c r="K36" s="304"/>
      <c r="L36" s="304"/>
      <c r="M36" s="313"/>
      <c r="N36" s="304"/>
      <c r="Q36" s="304"/>
      <c r="R36" s="304"/>
      <c r="S36" s="304"/>
      <c r="T36" s="304"/>
      <c r="U36" s="304"/>
      <c r="V36" s="304"/>
      <c r="W36" s="304"/>
      <c r="X36" s="304"/>
      <c r="Y36" s="304"/>
      <c r="Z36" s="304"/>
      <c r="AA36" s="304"/>
      <c r="AB36" s="313"/>
      <c r="AC36" s="304"/>
    </row>
    <row r="37" spans="1:29">
      <c r="A37" s="305"/>
      <c r="B37" s="308"/>
      <c r="C37" s="308"/>
      <c r="D37" s="308"/>
      <c r="E37" s="308"/>
      <c r="F37" s="308"/>
      <c r="G37" s="308"/>
      <c r="H37" s="308"/>
      <c r="I37" s="308"/>
      <c r="J37" s="308"/>
      <c r="K37" s="308"/>
      <c r="L37" s="308"/>
      <c r="M37" s="310"/>
      <c r="N37" s="308"/>
      <c r="P37" s="305"/>
      <c r="Q37" s="308"/>
      <c r="R37" s="308"/>
      <c r="S37" s="308"/>
      <c r="T37" s="308"/>
      <c r="U37" s="308"/>
      <c r="V37" s="308"/>
      <c r="W37" s="308"/>
      <c r="X37" s="308"/>
      <c r="Y37" s="308"/>
      <c r="Z37" s="308"/>
      <c r="AA37" s="308"/>
      <c r="AB37" s="310"/>
      <c r="AC37" s="308"/>
    </row>
    <row r="38" spans="1:29">
      <c r="A38" s="305"/>
      <c r="B38" s="308"/>
      <c r="C38" s="308"/>
      <c r="D38" s="308"/>
      <c r="E38" s="308"/>
      <c r="F38" s="308"/>
      <c r="G38" s="308"/>
      <c r="H38" s="308"/>
      <c r="I38" s="308"/>
      <c r="J38" s="308"/>
      <c r="K38" s="308"/>
      <c r="L38" s="308"/>
      <c r="M38" s="310"/>
      <c r="N38" s="308"/>
      <c r="P38" s="305"/>
      <c r="Q38" s="308"/>
      <c r="R38" s="308"/>
      <c r="S38" s="308"/>
      <c r="T38" s="308"/>
      <c r="U38" s="308"/>
      <c r="V38" s="308"/>
      <c r="W38" s="308"/>
      <c r="X38" s="308"/>
      <c r="Y38" s="308"/>
      <c r="Z38" s="308"/>
      <c r="AA38" s="308"/>
      <c r="AB38" s="310"/>
      <c r="AC38" s="308"/>
    </row>
    <row r="39" spans="1:29">
      <c r="A39" s="305"/>
      <c r="B39" s="308"/>
      <c r="C39" s="308"/>
      <c r="D39" s="308"/>
      <c r="E39" s="308"/>
      <c r="F39" s="308"/>
      <c r="G39" s="308"/>
      <c r="H39" s="308"/>
      <c r="I39" s="308"/>
      <c r="J39" s="308"/>
      <c r="K39" s="308"/>
      <c r="L39" s="308"/>
      <c r="M39" s="309"/>
      <c r="N39" s="308"/>
      <c r="P39" s="305"/>
      <c r="Q39" s="308"/>
      <c r="R39" s="308"/>
      <c r="S39" s="308"/>
      <c r="T39" s="308"/>
      <c r="U39" s="308"/>
      <c r="V39" s="308"/>
      <c r="W39" s="308"/>
      <c r="X39" s="308"/>
      <c r="Y39" s="308"/>
      <c r="Z39" s="308"/>
      <c r="AA39" s="308"/>
      <c r="AB39" s="309"/>
      <c r="AC39" s="308"/>
    </row>
  </sheetData>
  <pageMargins left="0.7" right="0.7" top="0.75" bottom="0.75" header="0.3" footer="0.3"/>
  <pageSetup orientation="portrait" r:id="rId1"/>
  <customProperties>
    <customPr name="_pios_id" r:id="rId2"/>
  </customPropertie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Z65"/>
  <sheetViews>
    <sheetView zoomScale="80" zoomScaleNormal="80" workbookViewId="0">
      <pane xSplit="1" ySplit="3" topLeftCell="B4" activePane="bottomRight" state="frozen"/>
      <selection activeCell="F23" sqref="F23"/>
      <selection pane="topRight" activeCell="F23" sqref="F23"/>
      <selection pane="bottomLeft" activeCell="F23" sqref="F23"/>
      <selection pane="bottomRight" activeCell="B14" sqref="B14:M19"/>
    </sheetView>
  </sheetViews>
  <sheetFormatPr defaultColWidth="9.140625" defaultRowHeight="12.75"/>
  <cols>
    <col min="1" max="1" width="61" style="532" customWidth="1"/>
    <col min="2" max="2" width="13.42578125" style="532" customWidth="1"/>
    <col min="3" max="3" width="15.42578125" style="532" customWidth="1"/>
    <col min="4" max="4" width="13.7109375" style="532" customWidth="1"/>
    <col min="5" max="8" width="15.5703125" style="532" customWidth="1"/>
    <col min="9" max="9" width="15.7109375" style="532" customWidth="1"/>
    <col min="10" max="10" width="12.85546875" style="532" customWidth="1"/>
    <col min="11" max="11" width="15.42578125" style="532" customWidth="1"/>
    <col min="12" max="12" width="14.140625" style="532" customWidth="1"/>
    <col min="13" max="13" width="13.7109375" style="532" customWidth="1"/>
    <col min="14" max="14" width="15.140625" style="532" bestFit="1" customWidth="1"/>
    <col min="15" max="15" width="10.140625" style="532" bestFit="1" customWidth="1"/>
    <col min="16" max="16" width="11.140625" style="532" bestFit="1" customWidth="1"/>
    <col min="17" max="17" width="10.140625" style="532" bestFit="1" customWidth="1"/>
    <col min="18" max="18" width="15.85546875" style="532" bestFit="1" customWidth="1"/>
    <col min="19" max="19" width="10.140625" style="532" bestFit="1" customWidth="1"/>
    <col min="20" max="16384" width="9.140625" style="532"/>
  </cols>
  <sheetData>
    <row r="1" spans="1:19" ht="18">
      <c r="A1" s="436" t="s">
        <v>150</v>
      </c>
    </row>
    <row r="2" spans="1:19">
      <c r="B2" s="314"/>
      <c r="C2" s="314"/>
      <c r="D2" s="314"/>
      <c r="E2" s="314"/>
      <c r="F2" s="314"/>
      <c r="G2" s="314"/>
      <c r="H2" s="314"/>
      <c r="I2" s="314"/>
      <c r="J2" s="314"/>
      <c r="K2" s="314"/>
      <c r="L2" s="314"/>
      <c r="M2" s="314"/>
    </row>
    <row r="3" spans="1:19" s="80" customFormat="1">
      <c r="B3" s="315">
        <f>Hydro!B3</f>
        <v>45292</v>
      </c>
      <c r="C3" s="315">
        <f>Hydro!C3</f>
        <v>45323</v>
      </c>
      <c r="D3" s="315">
        <f>Hydro!D3</f>
        <v>45352</v>
      </c>
      <c r="E3" s="315">
        <f>Hydro!E3</f>
        <v>45383</v>
      </c>
      <c r="F3" s="315">
        <f>Hydro!F3</f>
        <v>45413</v>
      </c>
      <c r="G3" s="315">
        <f>Hydro!G3</f>
        <v>45444</v>
      </c>
      <c r="H3" s="315">
        <f>Hydro!H3</f>
        <v>45474</v>
      </c>
      <c r="I3" s="315">
        <f>Hydro!I3</f>
        <v>45505</v>
      </c>
      <c r="J3" s="315">
        <f>Hydro!J3</f>
        <v>45536</v>
      </c>
      <c r="K3" s="315">
        <f>Hydro!K3</f>
        <v>45566</v>
      </c>
      <c r="L3" s="315">
        <f>Hydro!L3</f>
        <v>45597</v>
      </c>
      <c r="M3" s="533">
        <f>Hydro!M3</f>
        <v>45627</v>
      </c>
      <c r="N3" s="441" t="s">
        <v>39</v>
      </c>
    </row>
    <row r="4" spans="1:19" s="80" customFormat="1">
      <c r="A4" s="483" t="s">
        <v>151</v>
      </c>
      <c r="N4" s="284"/>
    </row>
    <row r="5" spans="1:19" s="80" customFormat="1">
      <c r="A5" s="95" t="s">
        <v>43</v>
      </c>
      <c r="B5" s="274">
        <f>'EA Database'!C83</f>
        <v>0</v>
      </c>
      <c r="C5" s="274">
        <f>'EA Database'!D83</f>
        <v>0</v>
      </c>
      <c r="D5" s="274">
        <f>'EA Database'!E83</f>
        <v>0</v>
      </c>
      <c r="E5" s="274">
        <f>'EA Database'!F83</f>
        <v>0</v>
      </c>
      <c r="F5" s="274">
        <f>'EA Database'!G83</f>
        <v>0</v>
      </c>
      <c r="G5" s="274">
        <f>'EA Database'!H83</f>
        <v>0</v>
      </c>
      <c r="H5" s="274">
        <f>'EA Database'!I83</f>
        <v>0</v>
      </c>
      <c r="I5" s="274">
        <f>'EA Database'!J83</f>
        <v>0</v>
      </c>
      <c r="J5" s="274">
        <f>'EA Database'!K83</f>
        <v>0</v>
      </c>
      <c r="K5" s="274">
        <f>'EA Database'!L83</f>
        <v>0</v>
      </c>
      <c r="L5" s="274">
        <f>'EA Database'!M83</f>
        <v>0</v>
      </c>
      <c r="M5" s="274">
        <f>'EA Database'!N83</f>
        <v>0</v>
      </c>
      <c r="N5" s="275">
        <f>SUM(B5:M5)</f>
        <v>0</v>
      </c>
      <c r="O5" s="167"/>
      <c r="P5" s="167"/>
      <c r="Q5" s="167"/>
      <c r="R5" s="167"/>
      <c r="S5" s="167"/>
    </row>
    <row r="6" spans="1:19" s="80" customFormat="1">
      <c r="A6" s="95" t="s">
        <v>44</v>
      </c>
      <c r="B6" s="274">
        <f>'EA Database'!C84</f>
        <v>0</v>
      </c>
      <c r="C6" s="274">
        <f>'EA Database'!D84</f>
        <v>0</v>
      </c>
      <c r="D6" s="274">
        <f>'EA Database'!E84</f>
        <v>0</v>
      </c>
      <c r="E6" s="274">
        <f>'EA Database'!F84</f>
        <v>0</v>
      </c>
      <c r="F6" s="274">
        <f>'EA Database'!G84</f>
        <v>0</v>
      </c>
      <c r="G6" s="274">
        <f>'EA Database'!H84</f>
        <v>0</v>
      </c>
      <c r="H6" s="274">
        <f>'EA Database'!I84</f>
        <v>0</v>
      </c>
      <c r="I6" s="274">
        <f>'EA Database'!J84</f>
        <v>0</v>
      </c>
      <c r="J6" s="274">
        <f>'EA Database'!K84</f>
        <v>0</v>
      </c>
      <c r="K6" s="274">
        <f>'EA Database'!L84</f>
        <v>0</v>
      </c>
      <c r="L6" s="274">
        <f>'EA Database'!M84</f>
        <v>0</v>
      </c>
      <c r="M6" s="274">
        <f>'EA Database'!N84</f>
        <v>0</v>
      </c>
      <c r="N6" s="275">
        <f>SUM(B6:M6)</f>
        <v>0</v>
      </c>
      <c r="O6" s="167"/>
      <c r="P6" s="167"/>
      <c r="Q6" s="167"/>
      <c r="R6" s="167"/>
      <c r="S6" s="167"/>
    </row>
    <row r="7" spans="1:19" s="80" customFormat="1">
      <c r="A7" s="95" t="s">
        <v>60</v>
      </c>
      <c r="B7" s="274">
        <f>'EA Database'!C85</f>
        <v>0</v>
      </c>
      <c r="C7" s="274">
        <f>'EA Database'!D85</f>
        <v>0</v>
      </c>
      <c r="D7" s="274">
        <f>'EA Database'!E85</f>
        <v>0</v>
      </c>
      <c r="E7" s="274">
        <f>'EA Database'!F85</f>
        <v>0</v>
      </c>
      <c r="F7" s="274">
        <f>'EA Database'!G85</f>
        <v>0</v>
      </c>
      <c r="G7" s="274">
        <f>'EA Database'!H85</f>
        <v>0</v>
      </c>
      <c r="H7" s="274">
        <f>'EA Database'!I85</f>
        <v>0</v>
      </c>
      <c r="I7" s="274">
        <f>'EA Database'!J85</f>
        <v>0</v>
      </c>
      <c r="J7" s="274">
        <f>'EA Database'!K85</f>
        <v>0</v>
      </c>
      <c r="K7" s="274">
        <f>'EA Database'!L85</f>
        <v>0</v>
      </c>
      <c r="L7" s="274">
        <f>'EA Database'!M85</f>
        <v>0</v>
      </c>
      <c r="M7" s="274">
        <f>'EA Database'!N85</f>
        <v>0</v>
      </c>
      <c r="N7" s="275">
        <f>SUM(B7:M7)</f>
        <v>0</v>
      </c>
    </row>
    <row r="8" spans="1:19" s="80" customFormat="1">
      <c r="A8" s="95" t="s">
        <v>155</v>
      </c>
      <c r="B8" s="274">
        <f>'EA Database'!C86</f>
        <v>0</v>
      </c>
      <c r="C8" s="274">
        <f>'EA Database'!D86</f>
        <v>0</v>
      </c>
      <c r="D8" s="274">
        <f>'EA Database'!E86</f>
        <v>0</v>
      </c>
      <c r="E8" s="274">
        <f>'EA Database'!F86</f>
        <v>0</v>
      </c>
      <c r="F8" s="274">
        <f>'EA Database'!G86</f>
        <v>0</v>
      </c>
      <c r="G8" s="274">
        <f>'EA Database'!H86</f>
        <v>0</v>
      </c>
      <c r="H8" s="274">
        <f>'EA Database'!I86</f>
        <v>0</v>
      </c>
      <c r="I8" s="274">
        <f>'EA Database'!J86</f>
        <v>0</v>
      </c>
      <c r="J8" s="274">
        <f>'EA Database'!K86</f>
        <v>0</v>
      </c>
      <c r="K8" s="274">
        <f>'EA Database'!L86</f>
        <v>0</v>
      </c>
      <c r="L8" s="274">
        <f>'EA Database'!M86</f>
        <v>0</v>
      </c>
      <c r="M8" s="274">
        <f>'EA Database'!N86</f>
        <v>0</v>
      </c>
      <c r="N8" s="275">
        <f>SUM(B8:M8)</f>
        <v>0</v>
      </c>
      <c r="O8" s="167"/>
      <c r="P8" s="167"/>
      <c r="Q8" s="167"/>
      <c r="R8" s="167"/>
      <c r="S8" s="167"/>
    </row>
    <row r="9" spans="1:19" s="80" customFormat="1">
      <c r="A9" s="95" t="s">
        <v>326</v>
      </c>
      <c r="B9" s="274">
        <f>'EA Database'!C87</f>
        <v>0</v>
      </c>
      <c r="C9" s="274">
        <f>'EA Database'!D87</f>
        <v>0</v>
      </c>
      <c r="D9" s="274">
        <f>'EA Database'!E87</f>
        <v>0</v>
      </c>
      <c r="E9" s="274">
        <f>'EA Database'!F87</f>
        <v>0</v>
      </c>
      <c r="F9" s="274">
        <f>'EA Database'!G87</f>
        <v>0</v>
      </c>
      <c r="G9" s="274">
        <f>'EA Database'!H87</f>
        <v>0</v>
      </c>
      <c r="H9" s="274">
        <f>'EA Database'!I87</f>
        <v>0</v>
      </c>
      <c r="I9" s="274">
        <f>'EA Database'!J87</f>
        <v>0</v>
      </c>
      <c r="J9" s="274">
        <f>'EA Database'!K87</f>
        <v>0</v>
      </c>
      <c r="K9" s="274">
        <f>'EA Database'!L87</f>
        <v>0</v>
      </c>
      <c r="L9" s="274">
        <f>'EA Database'!M87</f>
        <v>0</v>
      </c>
      <c r="M9" s="534">
        <f>'EA Database'!N87</f>
        <v>0</v>
      </c>
      <c r="N9" s="275">
        <f t="shared" ref="N9:N10" si="0">SUM(B9:M9)</f>
        <v>0</v>
      </c>
      <c r="O9" s="167"/>
      <c r="P9" s="167"/>
      <c r="Q9" s="167"/>
      <c r="R9" s="167"/>
      <c r="S9" s="167"/>
    </row>
    <row r="10" spans="1:19" s="80" customFormat="1">
      <c r="A10" s="95" t="s">
        <v>325</v>
      </c>
      <c r="B10" s="274">
        <f>'EA Database'!C88</f>
        <v>0</v>
      </c>
      <c r="C10" s="274">
        <f>'EA Database'!D88</f>
        <v>0</v>
      </c>
      <c r="D10" s="274">
        <f>'EA Database'!E88</f>
        <v>0</v>
      </c>
      <c r="E10" s="274">
        <f>'EA Database'!F88</f>
        <v>0</v>
      </c>
      <c r="F10" s="274">
        <f>'EA Database'!G88</f>
        <v>0</v>
      </c>
      <c r="G10" s="274">
        <f>'EA Database'!H88</f>
        <v>0</v>
      </c>
      <c r="H10" s="274">
        <f>'EA Database'!I88</f>
        <v>0</v>
      </c>
      <c r="I10" s="274">
        <f>'EA Database'!J88</f>
        <v>0</v>
      </c>
      <c r="J10" s="274">
        <f>'EA Database'!K88</f>
        <v>0</v>
      </c>
      <c r="K10" s="274">
        <f>'EA Database'!L88</f>
        <v>0</v>
      </c>
      <c r="L10" s="274">
        <f>'EA Database'!M88</f>
        <v>0</v>
      </c>
      <c r="M10" s="534">
        <f>'EA Database'!N88</f>
        <v>0</v>
      </c>
      <c r="N10" s="275">
        <f t="shared" si="0"/>
        <v>0</v>
      </c>
      <c r="O10" s="167"/>
      <c r="P10" s="167"/>
      <c r="Q10" s="167"/>
      <c r="R10" s="167"/>
      <c r="S10" s="167"/>
    </row>
    <row r="11" spans="1:19" s="80" customFormat="1" ht="13.5" thickBot="1">
      <c r="A11" s="281" t="s">
        <v>153</v>
      </c>
      <c r="B11" s="282">
        <f>SUM(B5:B10)</f>
        <v>0</v>
      </c>
      <c r="C11" s="282">
        <f t="shared" ref="C11:M11" si="1">SUM(C5:C10)</f>
        <v>0</v>
      </c>
      <c r="D11" s="282">
        <f t="shared" si="1"/>
        <v>0</v>
      </c>
      <c r="E11" s="282">
        <f t="shared" si="1"/>
        <v>0</v>
      </c>
      <c r="F11" s="282">
        <f t="shared" si="1"/>
        <v>0</v>
      </c>
      <c r="G11" s="282">
        <f t="shared" si="1"/>
        <v>0</v>
      </c>
      <c r="H11" s="282">
        <f t="shared" si="1"/>
        <v>0</v>
      </c>
      <c r="I11" s="282">
        <f t="shared" si="1"/>
        <v>0</v>
      </c>
      <c r="J11" s="282">
        <f t="shared" si="1"/>
        <v>0</v>
      </c>
      <c r="K11" s="282">
        <f t="shared" si="1"/>
        <v>0</v>
      </c>
      <c r="L11" s="282">
        <f t="shared" si="1"/>
        <v>0</v>
      </c>
      <c r="M11" s="282">
        <f t="shared" si="1"/>
        <v>0</v>
      </c>
      <c r="N11" s="283">
        <f>SUM(N5:N10)</f>
        <v>0</v>
      </c>
    </row>
    <row r="12" spans="1:19" s="80" customFormat="1">
      <c r="N12" s="284"/>
    </row>
    <row r="13" spans="1:19" s="80" customFormat="1">
      <c r="A13" s="483" t="s">
        <v>154</v>
      </c>
      <c r="B13" s="14"/>
      <c r="N13" s="284"/>
    </row>
    <row r="14" spans="1:19" s="80" customFormat="1">
      <c r="A14" s="95" t="s">
        <v>43</v>
      </c>
      <c r="B14" s="181"/>
      <c r="C14" s="181"/>
      <c r="D14" s="181"/>
      <c r="E14" s="181"/>
      <c r="F14" s="181"/>
      <c r="G14" s="181"/>
      <c r="H14" s="181"/>
      <c r="I14" s="181"/>
      <c r="J14" s="181"/>
      <c r="K14" s="181"/>
      <c r="L14" s="181"/>
      <c r="M14" s="181"/>
      <c r="N14" s="275">
        <f>SUM(B14:M14)</f>
        <v>0</v>
      </c>
      <c r="O14" s="181"/>
      <c r="P14" s="181"/>
    </row>
    <row r="15" spans="1:19" s="80" customFormat="1">
      <c r="A15" s="95" t="s">
        <v>44</v>
      </c>
      <c r="B15" s="181"/>
      <c r="C15" s="181"/>
      <c r="D15" s="181"/>
      <c r="E15" s="181"/>
      <c r="F15" s="181"/>
      <c r="G15" s="181"/>
      <c r="H15" s="181"/>
      <c r="I15" s="181"/>
      <c r="J15" s="181"/>
      <c r="K15" s="181"/>
      <c r="L15" s="181"/>
      <c r="M15" s="181"/>
      <c r="N15" s="275">
        <f>SUM(B15:M15)</f>
        <v>0</v>
      </c>
      <c r="O15" s="181"/>
      <c r="P15" s="181"/>
    </row>
    <row r="16" spans="1:19" s="80" customFormat="1">
      <c r="A16" s="95" t="s">
        <v>58</v>
      </c>
      <c r="B16" s="181"/>
      <c r="C16" s="181"/>
      <c r="D16" s="181"/>
      <c r="E16" s="181"/>
      <c r="F16" s="181"/>
      <c r="G16" s="181"/>
      <c r="H16" s="181"/>
      <c r="I16" s="181"/>
      <c r="J16" s="181"/>
      <c r="K16" s="181"/>
      <c r="L16" s="181"/>
      <c r="M16" s="181"/>
      <c r="N16" s="275">
        <f>SUM(B16:M16)</f>
        <v>0</v>
      </c>
      <c r="O16" s="181"/>
      <c r="P16" s="181"/>
    </row>
    <row r="17" spans="1:26" s="80" customFormat="1">
      <c r="A17" s="95" t="s">
        <v>155</v>
      </c>
      <c r="B17" s="181"/>
      <c r="C17" s="181"/>
      <c r="D17" s="181"/>
      <c r="E17" s="181"/>
      <c r="F17" s="181"/>
      <c r="G17" s="181"/>
      <c r="H17" s="181"/>
      <c r="I17" s="181"/>
      <c r="J17" s="181"/>
      <c r="K17" s="181"/>
      <c r="L17" s="181"/>
      <c r="M17" s="181"/>
      <c r="N17" s="275">
        <f>SUM(B17:M17)</f>
        <v>0</v>
      </c>
      <c r="O17" s="181"/>
      <c r="P17" s="181"/>
    </row>
    <row r="18" spans="1:26" s="80" customFormat="1">
      <c r="A18" s="95" t="s">
        <v>326</v>
      </c>
      <c r="B18" s="181"/>
      <c r="C18" s="181"/>
      <c r="D18" s="181"/>
      <c r="E18" s="181"/>
      <c r="F18" s="181"/>
      <c r="G18" s="181"/>
      <c r="H18" s="181"/>
      <c r="I18" s="181"/>
      <c r="J18" s="181"/>
      <c r="K18" s="181"/>
      <c r="L18" s="181"/>
      <c r="M18" s="181"/>
      <c r="N18" s="275">
        <f t="shared" ref="N18:N19" si="2">SUM(B18:M18)</f>
        <v>0</v>
      </c>
      <c r="O18" s="181"/>
      <c r="P18" s="181"/>
    </row>
    <row r="19" spans="1:26" s="80" customFormat="1">
      <c r="A19" s="95" t="s">
        <v>325</v>
      </c>
      <c r="B19" s="181"/>
      <c r="C19" s="181"/>
      <c r="D19" s="181"/>
      <c r="E19" s="181"/>
      <c r="F19" s="181"/>
      <c r="G19" s="181"/>
      <c r="H19" s="181"/>
      <c r="I19" s="181"/>
      <c r="J19" s="181"/>
      <c r="K19" s="181"/>
      <c r="L19" s="181"/>
      <c r="M19" s="181"/>
      <c r="N19" s="275">
        <f t="shared" si="2"/>
        <v>0</v>
      </c>
      <c r="O19" s="181"/>
      <c r="P19" s="181"/>
    </row>
    <row r="20" spans="1:26" s="80" customFormat="1" ht="13.5" thickBot="1">
      <c r="A20" s="281" t="s">
        <v>156</v>
      </c>
      <c r="B20" s="282">
        <f>SUM(B14:B19)</f>
        <v>0</v>
      </c>
      <c r="C20" s="282">
        <f t="shared" ref="C20:L20" si="3">SUM(C14:C19)</f>
        <v>0</v>
      </c>
      <c r="D20" s="282">
        <f t="shared" si="3"/>
        <v>0</v>
      </c>
      <c r="E20" s="282">
        <f t="shared" si="3"/>
        <v>0</v>
      </c>
      <c r="F20" s="282">
        <f t="shared" si="3"/>
        <v>0</v>
      </c>
      <c r="G20" s="282">
        <f t="shared" si="3"/>
        <v>0</v>
      </c>
      <c r="H20" s="282">
        <f t="shared" si="3"/>
        <v>0</v>
      </c>
      <c r="I20" s="282">
        <f t="shared" si="3"/>
        <v>0</v>
      </c>
      <c r="J20" s="282">
        <f t="shared" si="3"/>
        <v>0</v>
      </c>
      <c r="K20" s="282">
        <f t="shared" si="3"/>
        <v>0</v>
      </c>
      <c r="L20" s="282">
        <f t="shared" si="3"/>
        <v>0</v>
      </c>
      <c r="M20" s="282">
        <f>SUM(M14:M19)</f>
        <v>0</v>
      </c>
      <c r="N20" s="283">
        <f>SUM(N14:N19)</f>
        <v>0</v>
      </c>
      <c r="O20" s="488"/>
      <c r="P20" s="496"/>
      <c r="Q20" s="181"/>
      <c r="R20" s="181"/>
      <c r="S20" s="181"/>
      <c r="T20" s="181"/>
      <c r="U20" s="181"/>
      <c r="V20" s="181"/>
      <c r="W20" s="181"/>
      <c r="X20" s="181"/>
      <c r="Y20" s="181"/>
      <c r="Z20" s="181"/>
    </row>
    <row r="21" spans="1:26" s="80" customFormat="1">
      <c r="B21" s="181"/>
      <c r="C21" s="181"/>
      <c r="D21" s="181"/>
      <c r="E21" s="181"/>
      <c r="F21" s="181"/>
      <c r="G21" s="181"/>
      <c r="H21" s="181"/>
      <c r="I21" s="181"/>
      <c r="J21" s="181"/>
      <c r="K21" s="181"/>
      <c r="L21" s="181"/>
      <c r="M21" s="181"/>
      <c r="N21" s="275"/>
    </row>
    <row r="22" spans="1:26" s="80" customFormat="1">
      <c r="A22" s="535" t="s">
        <v>167</v>
      </c>
      <c r="N22" s="284"/>
    </row>
    <row r="23" spans="1:26" s="80" customFormat="1">
      <c r="A23" s="95" t="s">
        <v>43</v>
      </c>
      <c r="B23" s="181">
        <f>B14-B5</f>
        <v>0</v>
      </c>
      <c r="C23" s="181">
        <f t="shared" ref="C23:N23" si="4">C14-C5</f>
        <v>0</v>
      </c>
      <c r="D23" s="181">
        <f t="shared" si="4"/>
        <v>0</v>
      </c>
      <c r="E23" s="181">
        <f t="shared" si="4"/>
        <v>0</v>
      </c>
      <c r="F23" s="181">
        <f t="shared" si="4"/>
        <v>0</v>
      </c>
      <c r="G23" s="181">
        <f t="shared" si="4"/>
        <v>0</v>
      </c>
      <c r="H23" s="181">
        <f t="shared" si="4"/>
        <v>0</v>
      </c>
      <c r="I23" s="181">
        <f t="shared" si="4"/>
        <v>0</v>
      </c>
      <c r="J23" s="181">
        <f t="shared" si="4"/>
        <v>0</v>
      </c>
      <c r="K23" s="181">
        <f t="shared" si="4"/>
        <v>0</v>
      </c>
      <c r="L23" s="181">
        <f>L14-L5</f>
        <v>0</v>
      </c>
      <c r="M23" s="181">
        <f t="shared" si="4"/>
        <v>0</v>
      </c>
      <c r="N23" s="275">
        <f t="shared" si="4"/>
        <v>0</v>
      </c>
      <c r="O23" s="181"/>
      <c r="P23" s="181"/>
      <c r="Q23" s="181"/>
      <c r="R23" s="181"/>
      <c r="S23" s="181"/>
      <c r="T23" s="181"/>
      <c r="U23" s="181"/>
      <c r="V23" s="181"/>
      <c r="W23" s="181"/>
      <c r="X23" s="181"/>
      <c r="Y23" s="181"/>
      <c r="Z23" s="181"/>
    </row>
    <row r="24" spans="1:26" s="80" customFormat="1">
      <c r="A24" s="95" t="s">
        <v>44</v>
      </c>
      <c r="B24" s="181">
        <f t="shared" ref="B24:N26" si="5">B15-B6</f>
        <v>0</v>
      </c>
      <c r="C24" s="181">
        <f t="shared" si="5"/>
        <v>0</v>
      </c>
      <c r="D24" s="181">
        <f t="shared" si="5"/>
        <v>0</v>
      </c>
      <c r="E24" s="181">
        <f t="shared" si="5"/>
        <v>0</v>
      </c>
      <c r="F24" s="181">
        <f t="shared" si="5"/>
        <v>0</v>
      </c>
      <c r="G24" s="181">
        <f t="shared" si="5"/>
        <v>0</v>
      </c>
      <c r="H24" s="181">
        <f t="shared" si="5"/>
        <v>0</v>
      </c>
      <c r="I24" s="181">
        <f t="shared" si="5"/>
        <v>0</v>
      </c>
      <c r="J24" s="181">
        <f t="shared" si="5"/>
        <v>0</v>
      </c>
      <c r="K24" s="181">
        <f t="shared" si="5"/>
        <v>0</v>
      </c>
      <c r="L24" s="181">
        <f t="shared" si="5"/>
        <v>0</v>
      </c>
      <c r="M24" s="181">
        <f t="shared" si="5"/>
        <v>0</v>
      </c>
      <c r="N24" s="275">
        <f t="shared" si="5"/>
        <v>0</v>
      </c>
      <c r="O24" s="181"/>
      <c r="P24" s="181"/>
      <c r="Q24" s="181"/>
      <c r="R24" s="181"/>
      <c r="S24" s="181"/>
      <c r="T24" s="181"/>
      <c r="U24" s="181"/>
      <c r="V24" s="181"/>
      <c r="W24" s="181"/>
      <c r="X24" s="181"/>
      <c r="Y24" s="181"/>
      <c r="Z24" s="181"/>
    </row>
    <row r="25" spans="1:26" s="80" customFormat="1">
      <c r="A25" s="95" t="s">
        <v>60</v>
      </c>
      <c r="B25" s="181">
        <f t="shared" si="5"/>
        <v>0</v>
      </c>
      <c r="C25" s="181">
        <f t="shared" si="5"/>
        <v>0</v>
      </c>
      <c r="D25" s="181">
        <f t="shared" si="5"/>
        <v>0</v>
      </c>
      <c r="E25" s="181">
        <f t="shared" si="5"/>
        <v>0</v>
      </c>
      <c r="F25" s="181">
        <f t="shared" si="5"/>
        <v>0</v>
      </c>
      <c r="G25" s="181">
        <f t="shared" si="5"/>
        <v>0</v>
      </c>
      <c r="H25" s="181">
        <f t="shared" si="5"/>
        <v>0</v>
      </c>
      <c r="I25" s="181">
        <f t="shared" si="5"/>
        <v>0</v>
      </c>
      <c r="J25" s="181">
        <f t="shared" si="5"/>
        <v>0</v>
      </c>
      <c r="K25" s="181">
        <f t="shared" si="5"/>
        <v>0</v>
      </c>
      <c r="L25" s="181">
        <f t="shared" si="5"/>
        <v>0</v>
      </c>
      <c r="M25" s="181">
        <f t="shared" si="5"/>
        <v>0</v>
      </c>
      <c r="N25" s="275">
        <f t="shared" si="5"/>
        <v>0</v>
      </c>
      <c r="O25" s="181"/>
      <c r="P25" s="181"/>
      <c r="Q25" s="181"/>
      <c r="R25" s="181"/>
      <c r="S25" s="181"/>
      <c r="T25" s="181"/>
      <c r="U25" s="181"/>
      <c r="V25" s="181"/>
      <c r="W25" s="181"/>
      <c r="X25" s="181"/>
      <c r="Y25" s="181"/>
      <c r="Z25" s="181"/>
    </row>
    <row r="26" spans="1:26" s="80" customFormat="1">
      <c r="A26" s="95" t="s">
        <v>155</v>
      </c>
      <c r="B26" s="181">
        <f>B17-B8</f>
        <v>0</v>
      </c>
      <c r="C26" s="181">
        <f t="shared" si="5"/>
        <v>0</v>
      </c>
      <c r="D26" s="181">
        <f>D17-D8</f>
        <v>0</v>
      </c>
      <c r="E26" s="181">
        <f t="shared" si="5"/>
        <v>0</v>
      </c>
      <c r="F26" s="181">
        <f>F17-F8</f>
        <v>0</v>
      </c>
      <c r="G26" s="181">
        <f t="shared" si="5"/>
        <v>0</v>
      </c>
      <c r="H26" s="181">
        <f t="shared" si="5"/>
        <v>0</v>
      </c>
      <c r="I26" s="181">
        <f t="shared" si="5"/>
        <v>0</v>
      </c>
      <c r="J26" s="181">
        <f t="shared" si="5"/>
        <v>0</v>
      </c>
      <c r="K26" s="181">
        <f t="shared" si="5"/>
        <v>0</v>
      </c>
      <c r="L26" s="181">
        <f t="shared" si="5"/>
        <v>0</v>
      </c>
      <c r="M26" s="181">
        <f t="shared" si="5"/>
        <v>0</v>
      </c>
      <c r="N26" s="275">
        <f t="shared" si="5"/>
        <v>0</v>
      </c>
      <c r="O26" s="181"/>
      <c r="P26" s="181"/>
      <c r="Q26" s="181"/>
      <c r="R26" s="181"/>
      <c r="S26" s="181"/>
      <c r="T26" s="181"/>
      <c r="U26" s="181"/>
      <c r="V26" s="181"/>
      <c r="W26" s="181"/>
      <c r="X26" s="181"/>
      <c r="Y26" s="181"/>
      <c r="Z26" s="181"/>
    </row>
    <row r="27" spans="1:26" s="80" customFormat="1">
      <c r="A27" s="95" t="s">
        <v>326</v>
      </c>
      <c r="B27" s="181">
        <f t="shared" ref="B27:N29" si="6">B18-B9</f>
        <v>0</v>
      </c>
      <c r="C27" s="181">
        <f t="shared" si="6"/>
        <v>0</v>
      </c>
      <c r="D27" s="181">
        <f t="shared" si="6"/>
        <v>0</v>
      </c>
      <c r="E27" s="181">
        <f t="shared" si="6"/>
        <v>0</v>
      </c>
      <c r="F27" s="181">
        <f t="shared" si="6"/>
        <v>0</v>
      </c>
      <c r="G27" s="181">
        <f t="shared" si="6"/>
        <v>0</v>
      </c>
      <c r="H27" s="181">
        <f t="shared" si="6"/>
        <v>0</v>
      </c>
      <c r="I27" s="181">
        <f t="shared" si="6"/>
        <v>0</v>
      </c>
      <c r="J27" s="181">
        <f t="shared" si="6"/>
        <v>0</v>
      </c>
      <c r="K27" s="181">
        <f t="shared" si="6"/>
        <v>0</v>
      </c>
      <c r="L27" s="181">
        <f t="shared" si="6"/>
        <v>0</v>
      </c>
      <c r="M27" s="181">
        <f t="shared" si="6"/>
        <v>0</v>
      </c>
      <c r="N27" s="275">
        <f t="shared" si="6"/>
        <v>0</v>
      </c>
      <c r="O27" s="181"/>
      <c r="P27" s="181"/>
      <c r="Q27" s="181"/>
      <c r="R27" s="181"/>
      <c r="S27" s="181"/>
      <c r="T27" s="181"/>
      <c r="U27" s="181"/>
      <c r="V27" s="181"/>
      <c r="W27" s="181"/>
      <c r="X27" s="181"/>
      <c r="Y27" s="181"/>
      <c r="Z27" s="181"/>
    </row>
    <row r="28" spans="1:26" s="80" customFormat="1">
      <c r="A28" s="95" t="s">
        <v>325</v>
      </c>
      <c r="B28" s="181">
        <f t="shared" si="6"/>
        <v>0</v>
      </c>
      <c r="C28" s="181">
        <f t="shared" si="6"/>
        <v>0</v>
      </c>
      <c r="D28" s="181">
        <f t="shared" si="6"/>
        <v>0</v>
      </c>
      <c r="E28" s="181">
        <f t="shared" si="6"/>
        <v>0</v>
      </c>
      <c r="F28" s="181">
        <f t="shared" si="6"/>
        <v>0</v>
      </c>
      <c r="G28" s="181">
        <f t="shared" si="6"/>
        <v>0</v>
      </c>
      <c r="H28" s="181">
        <f t="shared" si="6"/>
        <v>0</v>
      </c>
      <c r="I28" s="181">
        <f t="shared" si="6"/>
        <v>0</v>
      </c>
      <c r="J28" s="181">
        <f t="shared" si="6"/>
        <v>0</v>
      </c>
      <c r="K28" s="181">
        <f t="shared" si="6"/>
        <v>0</v>
      </c>
      <c r="L28" s="181">
        <f t="shared" si="6"/>
        <v>0</v>
      </c>
      <c r="M28" s="181">
        <f t="shared" si="6"/>
        <v>0</v>
      </c>
      <c r="N28" s="275">
        <f t="shared" si="6"/>
        <v>0</v>
      </c>
      <c r="O28" s="181"/>
      <c r="P28" s="181"/>
      <c r="Q28" s="181"/>
      <c r="R28" s="181"/>
      <c r="S28" s="181"/>
      <c r="T28" s="181"/>
      <c r="U28" s="181"/>
      <c r="V28" s="181"/>
      <c r="W28" s="181"/>
      <c r="X28" s="181"/>
      <c r="Y28" s="181"/>
      <c r="Z28" s="181"/>
    </row>
    <row r="29" spans="1:26" s="80" customFormat="1" ht="13.5" thickBot="1">
      <c r="A29" s="95" t="s">
        <v>46</v>
      </c>
      <c r="B29" s="282">
        <f>B20-B11</f>
        <v>0</v>
      </c>
      <c r="C29" s="282">
        <f t="shared" si="6"/>
        <v>0</v>
      </c>
      <c r="D29" s="282">
        <f t="shared" si="6"/>
        <v>0</v>
      </c>
      <c r="E29" s="282">
        <f t="shared" si="6"/>
        <v>0</v>
      </c>
      <c r="F29" s="282">
        <f t="shared" si="6"/>
        <v>0</v>
      </c>
      <c r="G29" s="282">
        <f t="shared" si="6"/>
        <v>0</v>
      </c>
      <c r="H29" s="282">
        <f t="shared" si="6"/>
        <v>0</v>
      </c>
      <c r="I29" s="282">
        <f t="shared" si="6"/>
        <v>0</v>
      </c>
      <c r="J29" s="282">
        <f t="shared" si="6"/>
        <v>0</v>
      </c>
      <c r="K29" s="282">
        <f t="shared" si="6"/>
        <v>0</v>
      </c>
      <c r="L29" s="282">
        <f t="shared" si="6"/>
        <v>0</v>
      </c>
      <c r="M29" s="282">
        <f t="shared" si="6"/>
        <v>0</v>
      </c>
      <c r="N29" s="283">
        <f t="shared" si="6"/>
        <v>0</v>
      </c>
    </row>
    <row r="30" spans="1:26" s="80" customFormat="1">
      <c r="A30" s="95"/>
      <c r="B30" s="316"/>
      <c r="C30" s="279"/>
      <c r="D30" s="279"/>
      <c r="E30" s="279"/>
      <c r="F30" s="279"/>
      <c r="G30" s="279"/>
      <c r="H30" s="279"/>
      <c r="I30" s="279"/>
      <c r="J30" s="279"/>
      <c r="K30" s="279"/>
      <c r="L30" s="279"/>
      <c r="M30" s="279"/>
      <c r="N30" s="275"/>
    </row>
    <row r="31" spans="1:26" s="80" customFormat="1">
      <c r="A31" s="483" t="s">
        <v>159</v>
      </c>
      <c r="B31" s="279"/>
      <c r="C31" s="279"/>
      <c r="D31" s="279"/>
      <c r="E31" s="279"/>
      <c r="F31" s="279"/>
      <c r="G31" s="279"/>
      <c r="H31" s="279"/>
      <c r="I31" s="279"/>
      <c r="J31" s="279"/>
      <c r="K31" s="279"/>
      <c r="L31" s="279"/>
      <c r="M31" s="279"/>
      <c r="N31" s="275"/>
    </row>
    <row r="32" spans="1:26" s="80" customFormat="1">
      <c r="A32" s="95" t="s">
        <v>160</v>
      </c>
      <c r="B32" s="279">
        <f>-B29</f>
        <v>0</v>
      </c>
      <c r="C32" s="279">
        <f t="shared" ref="C32:L32" si="7">-C29</f>
        <v>0</v>
      </c>
      <c r="D32" s="279">
        <f t="shared" si="7"/>
        <v>0</v>
      </c>
      <c r="E32" s="279">
        <f t="shared" si="7"/>
        <v>0</v>
      </c>
      <c r="F32" s="279">
        <f t="shared" si="7"/>
        <v>0</v>
      </c>
      <c r="G32" s="279">
        <f t="shared" si="7"/>
        <v>0</v>
      </c>
      <c r="H32" s="279">
        <f t="shared" si="7"/>
        <v>0</v>
      </c>
      <c r="I32" s="279">
        <f t="shared" si="7"/>
        <v>0</v>
      </c>
      <c r="J32" s="279">
        <f t="shared" si="7"/>
        <v>0</v>
      </c>
      <c r="K32" s="279">
        <f t="shared" si="7"/>
        <v>0</v>
      </c>
      <c r="L32" s="279">
        <f t="shared" si="7"/>
        <v>0</v>
      </c>
      <c r="M32" s="279">
        <f>-M29</f>
        <v>0</v>
      </c>
      <c r="N32" s="275">
        <f>-N29</f>
        <v>0</v>
      </c>
      <c r="R32" s="536"/>
    </row>
    <row r="33" spans="1:18" s="80" customFormat="1">
      <c r="A33" s="95" t="s">
        <v>139</v>
      </c>
      <c r="B33" s="492">
        <f>Load!B6</f>
        <v>0</v>
      </c>
      <c r="C33" s="492">
        <f>Load!C6</f>
        <v>0</v>
      </c>
      <c r="D33" s="492">
        <f>Load!D6</f>
        <v>0</v>
      </c>
      <c r="E33" s="492">
        <f>Load!E6</f>
        <v>0</v>
      </c>
      <c r="F33" s="492">
        <f>Load!F6</f>
        <v>0</v>
      </c>
      <c r="G33" s="492">
        <f>Load!G6</f>
        <v>0</v>
      </c>
      <c r="H33" s="492">
        <f>Load!H6</f>
        <v>0</v>
      </c>
      <c r="I33" s="492">
        <f>Load!I6</f>
        <v>0</v>
      </c>
      <c r="J33" s="492">
        <f>Load!J6</f>
        <v>0</v>
      </c>
      <c r="K33" s="492">
        <f>Load!K6</f>
        <v>0</v>
      </c>
      <c r="L33" s="492">
        <f>Load!L6</f>
        <v>0</v>
      </c>
      <c r="M33" s="492">
        <f>Load!M6</f>
        <v>0</v>
      </c>
      <c r="N33" s="537">
        <f>AVERAGE(B33:M33)</f>
        <v>0</v>
      </c>
      <c r="R33" s="536"/>
    </row>
    <row r="34" spans="1:18" s="80" customFormat="1">
      <c r="A34" s="281" t="s">
        <v>161</v>
      </c>
      <c r="B34" s="317">
        <f>B32*B33</f>
        <v>0</v>
      </c>
      <c r="C34" s="317">
        <f t="shared" ref="C34:L34" si="8">C32*C33</f>
        <v>0</v>
      </c>
      <c r="D34" s="317">
        <f t="shared" si="8"/>
        <v>0</v>
      </c>
      <c r="E34" s="317">
        <f t="shared" si="8"/>
        <v>0</v>
      </c>
      <c r="F34" s="317">
        <f t="shared" si="8"/>
        <v>0</v>
      </c>
      <c r="G34" s="317">
        <f t="shared" si="8"/>
        <v>0</v>
      </c>
      <c r="H34" s="317">
        <f t="shared" si="8"/>
        <v>0</v>
      </c>
      <c r="I34" s="317">
        <f t="shared" si="8"/>
        <v>0</v>
      </c>
      <c r="J34" s="317">
        <f>J32*J33</f>
        <v>0</v>
      </c>
      <c r="K34" s="317">
        <f t="shared" si="8"/>
        <v>0</v>
      </c>
      <c r="L34" s="317">
        <f t="shared" si="8"/>
        <v>0</v>
      </c>
      <c r="M34" s="317">
        <f>M32*M33</f>
        <v>0</v>
      </c>
      <c r="N34" s="318">
        <f>SUM(B34:M34)</f>
        <v>0</v>
      </c>
      <c r="R34" s="536"/>
    </row>
    <row r="35" spans="1:18" s="80" customFormat="1">
      <c r="A35" s="281"/>
      <c r="B35" s="319"/>
      <c r="C35" s="319"/>
      <c r="D35" s="319"/>
      <c r="E35" s="319"/>
      <c r="F35" s="319"/>
      <c r="G35" s="319"/>
      <c r="H35" s="319"/>
      <c r="I35" s="319"/>
      <c r="J35" s="319"/>
      <c r="K35" s="319"/>
      <c r="L35" s="319"/>
      <c r="M35" s="319"/>
      <c r="N35" s="320"/>
      <c r="R35" s="536"/>
    </row>
    <row r="36" spans="1:18" s="365" customFormat="1">
      <c r="A36" s="538"/>
      <c r="B36" s="539" t="s">
        <v>163</v>
      </c>
      <c r="C36" s="540" t="str">
        <f>IF(N11 &gt;N20,"&gt;","&lt;")</f>
        <v>&lt;</v>
      </c>
      <c r="D36" s="501" t="s">
        <v>162</v>
      </c>
      <c r="E36" s="501"/>
      <c r="F36" s="501"/>
      <c r="G36" s="540" t="str">
        <f>IF(N11 &gt;N20,"MORE","LESS")</f>
        <v>LESS</v>
      </c>
      <c r="H36" s="501" t="s">
        <v>79</v>
      </c>
      <c r="I36" s="501"/>
      <c r="J36" s="540" t="str">
        <f>IF(N11 &gt;N20,"INCREASE","DECREASE")</f>
        <v>DECREASE</v>
      </c>
      <c r="K36" s="501" t="s">
        <v>164</v>
      </c>
      <c r="L36" s="541">
        <f>N34</f>
        <v>0</v>
      </c>
      <c r="M36" s="501"/>
      <c r="N36" s="542"/>
      <c r="R36" s="543"/>
    </row>
    <row r="37" spans="1:18" s="80" customFormat="1">
      <c r="A37" s="544"/>
      <c r="B37" s="316"/>
      <c r="C37" s="321"/>
      <c r="D37" s="545"/>
      <c r="E37" s="545"/>
      <c r="F37" s="545"/>
      <c r="G37" s="546"/>
      <c r="H37" s="545"/>
      <c r="I37" s="545"/>
      <c r="J37" s="546"/>
      <c r="K37" s="545"/>
      <c r="L37" s="547"/>
      <c r="M37" s="545"/>
      <c r="N37" s="542"/>
      <c r="R37" s="536"/>
    </row>
    <row r="38" spans="1:18" s="80" customFormat="1">
      <c r="A38" s="548" t="s">
        <v>169</v>
      </c>
      <c r="B38" s="322">
        <v>76.709999999999994</v>
      </c>
      <c r="C38" s="322">
        <f>B38</f>
        <v>76.709999999999994</v>
      </c>
      <c r="D38" s="322">
        <f t="shared" ref="D38:M38" si="9">C38</f>
        <v>76.709999999999994</v>
      </c>
      <c r="E38" s="322">
        <f t="shared" si="9"/>
        <v>76.709999999999994</v>
      </c>
      <c r="F38" s="322">
        <f t="shared" si="9"/>
        <v>76.709999999999994</v>
      </c>
      <c r="G38" s="322">
        <f t="shared" si="9"/>
        <v>76.709999999999994</v>
      </c>
      <c r="H38" s="322">
        <f t="shared" si="9"/>
        <v>76.709999999999994</v>
      </c>
      <c r="I38" s="322">
        <f t="shared" si="9"/>
        <v>76.709999999999994</v>
      </c>
      <c r="J38" s="322">
        <f t="shared" si="9"/>
        <v>76.709999999999994</v>
      </c>
      <c r="K38" s="322">
        <f t="shared" si="9"/>
        <v>76.709999999999994</v>
      </c>
      <c r="L38" s="322">
        <f t="shared" si="9"/>
        <v>76.709999999999994</v>
      </c>
      <c r="M38" s="322">
        <f t="shared" si="9"/>
        <v>76.709999999999994</v>
      </c>
      <c r="N38" s="537">
        <f>AVERAGE(B38:M38)</f>
        <v>76.710000000000008</v>
      </c>
      <c r="R38" s="536"/>
    </row>
    <row r="39" spans="1:18" s="80" customFormat="1">
      <c r="A39" s="548" t="s">
        <v>170</v>
      </c>
      <c r="B39" s="549">
        <f>B38-B33</f>
        <v>76.709999999999994</v>
      </c>
      <c r="C39" s="549">
        <f>C38-C33</f>
        <v>76.709999999999994</v>
      </c>
      <c r="D39" s="549">
        <f>D38-D33</f>
        <v>76.709999999999994</v>
      </c>
      <c r="E39" s="549">
        <f t="shared" ref="E39:K39" si="10">E38-E33</f>
        <v>76.709999999999994</v>
      </c>
      <c r="F39" s="549">
        <f t="shared" si="10"/>
        <v>76.709999999999994</v>
      </c>
      <c r="G39" s="549">
        <f t="shared" si="10"/>
        <v>76.709999999999994</v>
      </c>
      <c r="H39" s="549">
        <f t="shared" si="10"/>
        <v>76.709999999999994</v>
      </c>
      <c r="I39" s="549">
        <f t="shared" si="10"/>
        <v>76.709999999999994</v>
      </c>
      <c r="J39" s="549">
        <f t="shared" si="10"/>
        <v>76.709999999999994</v>
      </c>
      <c r="K39" s="549">
        <f t="shared" si="10"/>
        <v>76.709999999999994</v>
      </c>
      <c r="L39" s="549">
        <f>L38-L33</f>
        <v>76.709999999999994</v>
      </c>
      <c r="M39" s="549">
        <f>M38-M33</f>
        <v>76.709999999999994</v>
      </c>
      <c r="N39" s="550">
        <f>N38-N33</f>
        <v>76.710000000000008</v>
      </c>
      <c r="R39" s="536"/>
    </row>
    <row r="40" spans="1:18" s="80" customFormat="1">
      <c r="A40" s="281" t="s">
        <v>171</v>
      </c>
      <c r="B40" s="317">
        <f>B39*B26</f>
        <v>0</v>
      </c>
      <c r="C40" s="317">
        <f t="shared" ref="C40:M40" si="11">C39*C26</f>
        <v>0</v>
      </c>
      <c r="D40" s="317">
        <f t="shared" si="11"/>
        <v>0</v>
      </c>
      <c r="E40" s="317">
        <f t="shared" si="11"/>
        <v>0</v>
      </c>
      <c r="F40" s="317">
        <f t="shared" si="11"/>
        <v>0</v>
      </c>
      <c r="G40" s="317">
        <f t="shared" si="11"/>
        <v>0</v>
      </c>
      <c r="H40" s="317">
        <f t="shared" si="11"/>
        <v>0</v>
      </c>
      <c r="I40" s="317">
        <f t="shared" si="11"/>
        <v>0</v>
      </c>
      <c r="J40" s="317">
        <f t="shared" si="11"/>
        <v>0</v>
      </c>
      <c r="K40" s="317">
        <f t="shared" si="11"/>
        <v>0</v>
      </c>
      <c r="L40" s="317">
        <f t="shared" si="11"/>
        <v>0</v>
      </c>
      <c r="M40" s="317">
        <f t="shared" si="11"/>
        <v>0</v>
      </c>
      <c r="N40" s="318">
        <f>SUM(B40:M40)</f>
        <v>0</v>
      </c>
      <c r="R40" s="536"/>
    </row>
    <row r="41" spans="1:18" s="80" customFormat="1">
      <c r="A41" s="544"/>
      <c r="B41" s="551"/>
      <c r="C41" s="546"/>
      <c r="D41" s="545"/>
      <c r="E41" s="545"/>
      <c r="F41" s="545"/>
      <c r="G41" s="546"/>
      <c r="H41" s="545"/>
      <c r="I41" s="545"/>
      <c r="J41" s="546"/>
      <c r="K41" s="545"/>
      <c r="L41" s="547"/>
      <c r="M41" s="545"/>
      <c r="N41" s="542"/>
      <c r="R41" s="536"/>
    </row>
    <row r="42" spans="1:18" s="498" customFormat="1">
      <c r="A42" s="538"/>
      <c r="B42" s="539" t="s">
        <v>172</v>
      </c>
      <c r="C42" s="540" t="str">
        <f>IF(N8 &gt;N17,"&gt;","&lt;")</f>
        <v>&lt;</v>
      </c>
      <c r="D42" s="501" t="s">
        <v>174</v>
      </c>
      <c r="E42" s="501"/>
      <c r="F42" s="501"/>
      <c r="G42" s="540" t="str">
        <f>IF(N17&gt;N8,"MORE","LESS")</f>
        <v>LESS</v>
      </c>
      <c r="H42" s="501" t="s">
        <v>173</v>
      </c>
      <c r="I42" s="501"/>
      <c r="J42" s="540" t="str">
        <f>IF(N40&gt;0,"INCREASE","DECREASE")</f>
        <v>DECREASE</v>
      </c>
      <c r="K42" s="501" t="s">
        <v>164</v>
      </c>
      <c r="L42" s="541">
        <f>N40</f>
        <v>0</v>
      </c>
      <c r="M42" s="501" t="s">
        <v>175</v>
      </c>
      <c r="N42" s="552"/>
      <c r="O42" s="540" t="str">
        <f>IF(N38&gt;N33,"HIGHER","LOWER")</f>
        <v>HIGHER</v>
      </c>
      <c r="P42" s="498" t="s">
        <v>176</v>
      </c>
    </row>
    <row r="43" spans="1:18" s="80" customFormat="1">
      <c r="A43" s="544"/>
      <c r="B43" s="551"/>
      <c r="C43" s="546"/>
      <c r="D43" s="545"/>
      <c r="E43" s="545"/>
      <c r="F43" s="545"/>
      <c r="G43" s="546"/>
      <c r="H43" s="545"/>
      <c r="I43" s="545"/>
      <c r="J43" s="546"/>
      <c r="K43" s="545"/>
      <c r="L43" s="547"/>
      <c r="M43" s="545"/>
      <c r="N43" s="542"/>
    </row>
    <row r="44" spans="1:18" s="80" customFormat="1">
      <c r="A44" s="548" t="s">
        <v>339</v>
      </c>
      <c r="B44" s="322">
        <v>42.3</v>
      </c>
      <c r="C44" s="322">
        <v>42.3</v>
      </c>
      <c r="D44" s="322">
        <v>42.3</v>
      </c>
      <c r="E44" s="322">
        <v>42.3</v>
      </c>
      <c r="F44" s="322">
        <v>42.3</v>
      </c>
      <c r="G44" s="322">
        <v>42.3</v>
      </c>
      <c r="H44" s="322">
        <v>42.3</v>
      </c>
      <c r="I44" s="322">
        <v>42.3</v>
      </c>
      <c r="J44" s="322">
        <v>42.3</v>
      </c>
      <c r="K44" s="322">
        <v>42.3</v>
      </c>
      <c r="L44" s="322">
        <v>42.3</v>
      </c>
      <c r="M44" s="322">
        <v>42.3</v>
      </c>
      <c r="N44" s="537">
        <f>AVERAGE(B44:M44)</f>
        <v>42.300000000000004</v>
      </c>
    </row>
    <row r="45" spans="1:18" s="80" customFormat="1">
      <c r="A45" s="548" t="s">
        <v>170</v>
      </c>
      <c r="B45" s="549">
        <f>B44-B33</f>
        <v>42.3</v>
      </c>
      <c r="C45" s="549">
        <f>C44-C33</f>
        <v>42.3</v>
      </c>
      <c r="D45" s="549">
        <f t="shared" ref="D45:M45" si="12">D44-D33</f>
        <v>42.3</v>
      </c>
      <c r="E45" s="549">
        <f t="shared" si="12"/>
        <v>42.3</v>
      </c>
      <c r="F45" s="549">
        <f t="shared" si="12"/>
        <v>42.3</v>
      </c>
      <c r="G45" s="549">
        <f t="shared" si="12"/>
        <v>42.3</v>
      </c>
      <c r="H45" s="549">
        <f t="shared" si="12"/>
        <v>42.3</v>
      </c>
      <c r="I45" s="549">
        <f t="shared" si="12"/>
        <v>42.3</v>
      </c>
      <c r="J45" s="549">
        <f t="shared" si="12"/>
        <v>42.3</v>
      </c>
      <c r="K45" s="549">
        <f t="shared" si="12"/>
        <v>42.3</v>
      </c>
      <c r="L45" s="549">
        <f t="shared" si="12"/>
        <v>42.3</v>
      </c>
      <c r="M45" s="549">
        <f t="shared" si="12"/>
        <v>42.3</v>
      </c>
      <c r="N45" s="550">
        <f>AVERAGE(B45:M45)</f>
        <v>42.300000000000004</v>
      </c>
    </row>
    <row r="46" spans="1:18" s="80" customFormat="1">
      <c r="A46" s="281" t="s">
        <v>171</v>
      </c>
      <c r="B46" s="317">
        <f>B45*B27</f>
        <v>0</v>
      </c>
      <c r="C46" s="317">
        <f t="shared" ref="C46:M46" si="13">C45*C27</f>
        <v>0</v>
      </c>
      <c r="D46" s="317">
        <f t="shared" si="13"/>
        <v>0</v>
      </c>
      <c r="E46" s="317">
        <f t="shared" si="13"/>
        <v>0</v>
      </c>
      <c r="F46" s="317">
        <f t="shared" si="13"/>
        <v>0</v>
      </c>
      <c r="G46" s="317">
        <f t="shared" si="13"/>
        <v>0</v>
      </c>
      <c r="H46" s="317">
        <f t="shared" si="13"/>
        <v>0</v>
      </c>
      <c r="I46" s="317">
        <f t="shared" si="13"/>
        <v>0</v>
      </c>
      <c r="J46" s="317">
        <f t="shared" si="13"/>
        <v>0</v>
      </c>
      <c r="K46" s="317">
        <f t="shared" si="13"/>
        <v>0</v>
      </c>
      <c r="L46" s="317">
        <f t="shared" si="13"/>
        <v>0</v>
      </c>
      <c r="M46" s="317">
        <f t="shared" si="13"/>
        <v>0</v>
      </c>
      <c r="N46" s="318">
        <f>SUM(B46:M46)</f>
        <v>0</v>
      </c>
    </row>
    <row r="47" spans="1:18" s="80" customFormat="1">
      <c r="A47" s="544"/>
      <c r="B47" s="551"/>
      <c r="C47" s="546"/>
      <c r="D47" s="545"/>
      <c r="E47" s="545"/>
      <c r="F47" s="545"/>
      <c r="G47" s="546"/>
      <c r="H47" s="545"/>
      <c r="I47" s="545"/>
      <c r="J47" s="546"/>
      <c r="K47" s="545"/>
      <c r="L47" s="547"/>
      <c r="M47" s="545"/>
      <c r="N47" s="542"/>
    </row>
    <row r="48" spans="1:18" s="498" customFormat="1">
      <c r="A48" s="538"/>
      <c r="B48" s="539" t="s">
        <v>338</v>
      </c>
      <c r="C48" s="540" t="str">
        <f>IF(N9 &gt;N18,"&gt;","&lt;")</f>
        <v>&lt;</v>
      </c>
      <c r="D48" s="501" t="s">
        <v>174</v>
      </c>
      <c r="E48" s="501"/>
      <c r="F48" s="501"/>
      <c r="G48" s="540" t="str">
        <f>IF(N18&gt;N9,"MORE","LESS")</f>
        <v>LESS</v>
      </c>
      <c r="H48" s="501" t="s">
        <v>337</v>
      </c>
      <c r="I48" s="501"/>
      <c r="J48" s="540" t="str">
        <f>IF(N46&gt;0,"INCREASE","DECREASE")</f>
        <v>DECREASE</v>
      </c>
      <c r="K48" s="501" t="s">
        <v>164</v>
      </c>
      <c r="L48" s="541">
        <f>N46</f>
        <v>0</v>
      </c>
      <c r="M48" s="501" t="s">
        <v>336</v>
      </c>
      <c r="N48" s="552"/>
      <c r="O48" s="540" t="str">
        <f>IF(N44&gt;N33,"HIGHER","LOWER")</f>
        <v>HIGHER</v>
      </c>
      <c r="P48" s="498" t="s">
        <v>176</v>
      </c>
    </row>
    <row r="49" spans="1:16" s="80" customFormat="1">
      <c r="A49" s="544"/>
      <c r="B49" s="551"/>
      <c r="C49" s="546"/>
      <c r="D49" s="545"/>
      <c r="E49" s="545"/>
      <c r="F49" s="545"/>
      <c r="G49" s="546"/>
      <c r="H49" s="545"/>
      <c r="I49" s="545"/>
      <c r="J49" s="546"/>
      <c r="K49" s="545"/>
      <c r="L49" s="547"/>
      <c r="M49" s="545"/>
      <c r="N49" s="542"/>
    </row>
    <row r="50" spans="1:16" s="80" customFormat="1">
      <c r="A50" s="548" t="s">
        <v>335</v>
      </c>
      <c r="B50" s="455">
        <v>26.72</v>
      </c>
      <c r="C50" s="455">
        <v>26.72</v>
      </c>
      <c r="D50" s="455">
        <v>26.72</v>
      </c>
      <c r="E50" s="455">
        <v>26.72</v>
      </c>
      <c r="F50" s="455">
        <v>26.72</v>
      </c>
      <c r="G50" s="455">
        <v>26.72</v>
      </c>
      <c r="H50" s="455">
        <v>26.72</v>
      </c>
      <c r="I50" s="455">
        <v>26.72</v>
      </c>
      <c r="J50" s="455">
        <v>26.72</v>
      </c>
      <c r="K50" s="455">
        <v>26.72</v>
      </c>
      <c r="L50" s="455">
        <v>26.72</v>
      </c>
      <c r="M50" s="455">
        <v>26.72</v>
      </c>
      <c r="N50" s="537">
        <f>AVERAGE(B50:M50)</f>
        <v>26.72</v>
      </c>
    </row>
    <row r="51" spans="1:16" s="80" customFormat="1">
      <c r="A51" s="548" t="s">
        <v>170</v>
      </c>
      <c r="B51" s="549">
        <f>B50-B33</f>
        <v>26.72</v>
      </c>
      <c r="C51" s="549">
        <f>C50-C33</f>
        <v>26.72</v>
      </c>
      <c r="D51" s="549">
        <f t="shared" ref="D51:M51" si="14">D50-D33</f>
        <v>26.72</v>
      </c>
      <c r="E51" s="549">
        <f t="shared" si="14"/>
        <v>26.72</v>
      </c>
      <c r="F51" s="549">
        <f t="shared" si="14"/>
        <v>26.72</v>
      </c>
      <c r="G51" s="549">
        <f t="shared" si="14"/>
        <v>26.72</v>
      </c>
      <c r="H51" s="549">
        <f t="shared" si="14"/>
        <v>26.72</v>
      </c>
      <c r="I51" s="549">
        <f t="shared" si="14"/>
        <v>26.72</v>
      </c>
      <c r="J51" s="549">
        <f t="shared" si="14"/>
        <v>26.72</v>
      </c>
      <c r="K51" s="549">
        <f t="shared" si="14"/>
        <v>26.72</v>
      </c>
      <c r="L51" s="549">
        <f t="shared" si="14"/>
        <v>26.72</v>
      </c>
      <c r="M51" s="549">
        <f t="shared" si="14"/>
        <v>26.72</v>
      </c>
      <c r="N51" s="537">
        <f>AVERAGE(B51:M51)</f>
        <v>26.72</v>
      </c>
    </row>
    <row r="52" spans="1:16" s="80" customFormat="1">
      <c r="A52" s="281" t="s">
        <v>171</v>
      </c>
      <c r="B52" s="317">
        <f>B51*B28</f>
        <v>0</v>
      </c>
      <c r="C52" s="317">
        <f>C51*C28</f>
        <v>0</v>
      </c>
      <c r="D52" s="317">
        <f t="shared" ref="D52:M52" si="15">D51*D28</f>
        <v>0</v>
      </c>
      <c r="E52" s="317">
        <f t="shared" si="15"/>
        <v>0</v>
      </c>
      <c r="F52" s="317">
        <f t="shared" si="15"/>
        <v>0</v>
      </c>
      <c r="G52" s="317">
        <f t="shared" si="15"/>
        <v>0</v>
      </c>
      <c r="H52" s="317">
        <f t="shared" si="15"/>
        <v>0</v>
      </c>
      <c r="I52" s="317">
        <f t="shared" si="15"/>
        <v>0</v>
      </c>
      <c r="J52" s="317">
        <f t="shared" si="15"/>
        <v>0</v>
      </c>
      <c r="K52" s="317">
        <f t="shared" si="15"/>
        <v>0</v>
      </c>
      <c r="L52" s="317">
        <f t="shared" si="15"/>
        <v>0</v>
      </c>
      <c r="M52" s="317">
        <f t="shared" si="15"/>
        <v>0</v>
      </c>
      <c r="N52" s="318">
        <f>SUM(B52:M52)</f>
        <v>0</v>
      </c>
    </row>
    <row r="53" spans="1:16" s="80" customFormat="1">
      <c r="A53" s="544"/>
      <c r="B53" s="551"/>
      <c r="C53" s="546"/>
      <c r="D53" s="545"/>
      <c r="E53" s="545"/>
      <c r="F53" s="545"/>
      <c r="G53" s="546"/>
      <c r="H53" s="545"/>
      <c r="I53" s="545"/>
      <c r="J53" s="546"/>
      <c r="K53" s="545"/>
      <c r="L53" s="547"/>
      <c r="M53" s="545"/>
      <c r="N53" s="542"/>
    </row>
    <row r="54" spans="1:16" s="498" customFormat="1">
      <c r="A54" s="538"/>
      <c r="B54" s="539" t="s">
        <v>334</v>
      </c>
      <c r="C54" s="540" t="str">
        <f>IF(N10 &gt;N19,"&gt;","&lt;")</f>
        <v>&lt;</v>
      </c>
      <c r="D54" s="501" t="s">
        <v>174</v>
      </c>
      <c r="E54" s="501"/>
      <c r="F54" s="501"/>
      <c r="G54" s="540" t="str">
        <f>IF(N19&gt;N10,"MORE","LESS")</f>
        <v>LESS</v>
      </c>
      <c r="H54" s="501" t="s">
        <v>333</v>
      </c>
      <c r="I54" s="501"/>
      <c r="J54" s="540" t="str">
        <f>IF(N52&gt;0,"INCREASE","DECREASE")</f>
        <v>DECREASE</v>
      </c>
      <c r="K54" s="501" t="s">
        <v>164</v>
      </c>
      <c r="L54" s="541">
        <f>N52</f>
        <v>0</v>
      </c>
      <c r="M54" s="501" t="s">
        <v>332</v>
      </c>
      <c r="N54" s="552"/>
      <c r="O54" s="540" t="str">
        <f>IF(N50&gt;N33,"HIGHER","LOWER")</f>
        <v>HIGHER</v>
      </c>
      <c r="P54" s="498" t="s">
        <v>176</v>
      </c>
    </row>
    <row r="55" spans="1:16" s="80" customFormat="1">
      <c r="A55" s="544"/>
      <c r="B55" s="551"/>
      <c r="C55" s="546"/>
      <c r="D55" s="545"/>
      <c r="E55" s="545"/>
      <c r="F55" s="545"/>
      <c r="G55" s="546"/>
      <c r="H55" s="545"/>
      <c r="I55" s="545"/>
      <c r="J55" s="546"/>
      <c r="K55" s="545"/>
      <c r="L55" s="547"/>
      <c r="M55" s="545"/>
      <c r="N55" s="542"/>
    </row>
    <row r="56" spans="1:16" s="80" customFormat="1">
      <c r="A56" s="538"/>
      <c r="B56" s="539"/>
      <c r="C56" s="540"/>
      <c r="D56" s="501"/>
      <c r="E56" s="501"/>
      <c r="F56" s="501"/>
      <c r="G56" s="540"/>
      <c r="H56" s="501"/>
      <c r="I56" s="501"/>
      <c r="J56" s="540"/>
      <c r="K56" s="501"/>
      <c r="L56" s="541"/>
      <c r="M56" s="501"/>
      <c r="N56" s="552"/>
      <c r="O56" s="540"/>
      <c r="P56" s="498"/>
    </row>
    <row r="57" spans="1:16" s="80" customFormat="1">
      <c r="A57" s="95" t="s">
        <v>182</v>
      </c>
      <c r="B57" s="553">
        <f>B23*'Wind integration'!B19</f>
        <v>0</v>
      </c>
      <c r="C57" s="553">
        <f>C23*'Wind integration'!C19</f>
        <v>0</v>
      </c>
      <c r="D57" s="553">
        <f>D23*'Wind integration'!D19</f>
        <v>0</v>
      </c>
      <c r="E57" s="553">
        <f>E23*'Wind integration'!E19</f>
        <v>0</v>
      </c>
      <c r="F57" s="553">
        <f>F23*'Wind integration'!F19</f>
        <v>0</v>
      </c>
      <c r="G57" s="554">
        <f>G23*'Wind integration'!G27</f>
        <v>0</v>
      </c>
      <c r="H57" s="554">
        <f>H23*'Wind integration'!H27</f>
        <v>0</v>
      </c>
      <c r="I57" s="554">
        <f>I23*'Wind integration'!I27</f>
        <v>0</v>
      </c>
      <c r="J57" s="554">
        <f>J23*'Wind integration'!J27</f>
        <v>0</v>
      </c>
      <c r="K57" s="554">
        <f>K23*'Wind integration'!K27</f>
        <v>0</v>
      </c>
      <c r="L57" s="554">
        <f>L23*'Wind integration'!L27</f>
        <v>0</v>
      </c>
      <c r="M57" s="553">
        <f>M23*'Wind integration'!M27</f>
        <v>0</v>
      </c>
      <c r="N57" s="555">
        <f t="shared" ref="N57:N59" si="16">SUM(B57:M57)</f>
        <v>0</v>
      </c>
      <c r="O57" s="540"/>
      <c r="P57" s="498"/>
    </row>
    <row r="58" spans="1:16">
      <c r="A58" s="95" t="s">
        <v>183</v>
      </c>
      <c r="B58" s="553">
        <f>B24*'Wind integration'!B20</f>
        <v>0</v>
      </c>
      <c r="C58" s="553">
        <f>C24*'Wind integration'!C20</f>
        <v>0</v>
      </c>
      <c r="D58" s="553">
        <f>D24*'Wind integration'!D20</f>
        <v>0</v>
      </c>
      <c r="E58" s="553">
        <f>E24*'Wind integration'!E20</f>
        <v>0</v>
      </c>
      <c r="F58" s="553">
        <f>F24*'Wind integration'!F20</f>
        <v>0</v>
      </c>
      <c r="G58" s="554">
        <f>G24*'Wind integration'!G28</f>
        <v>0</v>
      </c>
      <c r="H58" s="554">
        <f>H24*'Wind integration'!H28</f>
        <v>0</v>
      </c>
      <c r="I58" s="554">
        <f>I24*'Wind integration'!I28</f>
        <v>0</v>
      </c>
      <c r="J58" s="554">
        <f>J24*'Wind integration'!J28</f>
        <v>0</v>
      </c>
      <c r="K58" s="554">
        <f>K24*'Wind integration'!K28</f>
        <v>0</v>
      </c>
      <c r="L58" s="554">
        <f>L24*'Wind integration'!L28</f>
        <v>0</v>
      </c>
      <c r="M58" s="553">
        <f>M24*'Wind integration'!M28</f>
        <v>0</v>
      </c>
      <c r="N58" s="555">
        <f t="shared" si="16"/>
        <v>0</v>
      </c>
    </row>
    <row r="59" spans="1:16" s="80" customFormat="1">
      <c r="A59" s="281" t="s">
        <v>184</v>
      </c>
      <c r="B59" s="317">
        <f>B57+B58</f>
        <v>0</v>
      </c>
      <c r="C59" s="317">
        <f t="shared" ref="C59:M59" si="17">C57+C58</f>
        <v>0</v>
      </c>
      <c r="D59" s="317">
        <f t="shared" si="17"/>
        <v>0</v>
      </c>
      <c r="E59" s="317">
        <f t="shared" si="17"/>
        <v>0</v>
      </c>
      <c r="F59" s="317">
        <f t="shared" si="17"/>
        <v>0</v>
      </c>
      <c r="G59" s="317">
        <f t="shared" si="17"/>
        <v>0</v>
      </c>
      <c r="H59" s="317">
        <f t="shared" si="17"/>
        <v>0</v>
      </c>
      <c r="I59" s="317">
        <f t="shared" si="17"/>
        <v>0</v>
      </c>
      <c r="J59" s="317">
        <f t="shared" si="17"/>
        <v>0</v>
      </c>
      <c r="K59" s="317">
        <f t="shared" si="17"/>
        <v>0</v>
      </c>
      <c r="L59" s="317">
        <f t="shared" si="17"/>
        <v>0</v>
      </c>
      <c r="M59" s="317">
        <f t="shared" si="17"/>
        <v>0</v>
      </c>
      <c r="N59" s="318">
        <f t="shared" si="16"/>
        <v>0</v>
      </c>
    </row>
    <row r="60" spans="1:16">
      <c r="A60" s="556"/>
      <c r="N60" s="432"/>
    </row>
    <row r="61" spans="1:16">
      <c r="A61" s="538"/>
      <c r="B61" s="539" t="s">
        <v>185</v>
      </c>
      <c r="C61" s="540" t="str">
        <f>IF(N5+N6 &gt;N14+N15,"&gt;","&lt;")</f>
        <v>&lt;</v>
      </c>
      <c r="D61" s="501" t="s">
        <v>174</v>
      </c>
      <c r="E61" s="501"/>
      <c r="F61" s="501"/>
      <c r="G61" s="540" t="str">
        <f>IF(N5+N6&lt;N14+N15,"MORE","LESS")</f>
        <v>LESS</v>
      </c>
      <c r="H61" s="501" t="s">
        <v>186</v>
      </c>
      <c r="I61" s="501"/>
      <c r="J61" s="540" t="str">
        <f>IF(G61="MORE","INCREASE","DECREASE")</f>
        <v>DECREASE</v>
      </c>
      <c r="K61" s="501" t="s">
        <v>164</v>
      </c>
      <c r="L61" s="541">
        <f>N59</f>
        <v>0</v>
      </c>
      <c r="N61" s="432"/>
    </row>
    <row r="62" spans="1:16">
      <c r="B62" s="557"/>
      <c r="C62" s="557"/>
      <c r="D62" s="557"/>
      <c r="E62" s="557"/>
      <c r="F62" s="557"/>
      <c r="G62" s="557"/>
      <c r="H62" s="557"/>
      <c r="I62" s="557"/>
      <c r="J62" s="557"/>
      <c r="K62" s="557"/>
      <c r="L62" s="557"/>
      <c r="M62" s="557"/>
      <c r="N62" s="558"/>
    </row>
    <row r="63" spans="1:16" s="80" customFormat="1" ht="15">
      <c r="A63" s="323" t="s">
        <v>187</v>
      </c>
      <c r="B63" s="324">
        <v>-8819841.7489586677</v>
      </c>
      <c r="C63" s="324">
        <v>2622603.4004851184</v>
      </c>
      <c r="D63" s="324">
        <v>-3931643.3852268741</v>
      </c>
      <c r="E63" s="324">
        <v>3102545.2486891295</v>
      </c>
      <c r="F63" s="324">
        <v>1750033.1375371332</v>
      </c>
      <c r="G63" s="324">
        <v>27789.004144867788</v>
      </c>
      <c r="H63" s="324">
        <v>-3312005.5298382039</v>
      </c>
      <c r="I63" s="324">
        <v>-1737320.2789143033</v>
      </c>
      <c r="J63" s="324">
        <v>1379880.8918986081</v>
      </c>
      <c r="K63" s="324">
        <v>-1970850.693583857</v>
      </c>
      <c r="L63" s="324">
        <v>-380458.74947147258</v>
      </c>
      <c r="M63" s="324">
        <v>-3473021.4891893617</v>
      </c>
      <c r="N63" s="325">
        <f t="shared" ref="C63:N63" si="18">N34+N40+N46+N52+N59</f>
        <v>0</v>
      </c>
    </row>
    <row r="64" spans="1:16">
      <c r="B64" s="559"/>
      <c r="C64" s="559"/>
      <c r="D64" s="559"/>
      <c r="E64" s="559"/>
      <c r="F64" s="559"/>
      <c r="G64" s="559"/>
      <c r="H64" s="559"/>
      <c r="I64" s="559"/>
      <c r="J64" s="559"/>
      <c r="K64" s="559"/>
      <c r="L64" s="559"/>
      <c r="M64" s="559"/>
      <c r="N64" s="560"/>
    </row>
    <row r="65" spans="1:14">
      <c r="A65" s="538"/>
      <c r="B65" s="539"/>
      <c r="C65" s="540"/>
      <c r="D65" s="501"/>
      <c r="E65" s="501"/>
      <c r="F65" s="501"/>
      <c r="G65" s="540"/>
      <c r="H65" s="501"/>
      <c r="I65" s="501"/>
      <c r="J65" s="540"/>
      <c r="K65" s="501"/>
      <c r="L65" s="541"/>
      <c r="N65" s="432"/>
    </row>
  </sheetData>
  <pageMargins left="0.7" right="0.7" top="0.75" bottom="0.75" header="0.3" footer="0.3"/>
  <pageSetup scale="56" orientation="landscape" r:id="rId1"/>
  <customProperties>
    <customPr name="_pios_id" r:id="rId2"/>
  </customProperties>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P30"/>
  <sheetViews>
    <sheetView zoomScale="90" zoomScaleNormal="90" workbookViewId="0">
      <selection activeCell="P11" sqref="P11:P12"/>
    </sheetView>
  </sheetViews>
  <sheetFormatPr defaultColWidth="8.85546875" defaultRowHeight="12.75"/>
  <cols>
    <col min="1" max="1" width="24.85546875" style="326" customWidth="1"/>
    <col min="2" max="7" width="12.5703125" style="326" bestFit="1" customWidth="1"/>
    <col min="8" max="9" width="11.5703125" style="326" bestFit="1" customWidth="1"/>
    <col min="10" max="13" width="12.5703125" style="326" bestFit="1" customWidth="1"/>
    <col min="14" max="14" width="8.85546875" style="326"/>
    <col min="15" max="16" width="14.7109375" style="326" bestFit="1" customWidth="1"/>
    <col min="17" max="16384" width="8.85546875" style="326"/>
  </cols>
  <sheetData>
    <row r="1" spans="1:16" ht="15.75">
      <c r="A1" s="295" t="s">
        <v>157</v>
      </c>
    </row>
    <row r="2" spans="1:16">
      <c r="A2" s="302" t="s">
        <v>158</v>
      </c>
    </row>
    <row r="5" spans="1:16">
      <c r="A5" s="327"/>
    </row>
    <row r="6" spans="1:16">
      <c r="B6" s="328" t="s">
        <v>61</v>
      </c>
      <c r="C6" s="328" t="s">
        <v>62</v>
      </c>
      <c r="D6" s="328" t="s">
        <v>63</v>
      </c>
      <c r="E6" s="328" t="s">
        <v>64</v>
      </c>
      <c r="F6" s="328" t="s">
        <v>65</v>
      </c>
      <c r="G6" s="328" t="s">
        <v>66</v>
      </c>
      <c r="H6" s="328" t="s">
        <v>67</v>
      </c>
      <c r="I6" s="328" t="s">
        <v>68</v>
      </c>
      <c r="J6" s="328" t="s">
        <v>69</v>
      </c>
      <c r="K6" s="328" t="s">
        <v>70</v>
      </c>
      <c r="L6" s="328" t="s">
        <v>71</v>
      </c>
      <c r="M6" s="328" t="s">
        <v>72</v>
      </c>
      <c r="P6" s="328" t="s">
        <v>382</v>
      </c>
    </row>
    <row r="7" spans="1:16">
      <c r="A7" s="11" t="s">
        <v>43</v>
      </c>
      <c r="B7" s="181"/>
      <c r="C7" s="181"/>
      <c r="D7" s="181"/>
      <c r="E7" s="181"/>
      <c r="F7" s="181"/>
      <c r="G7" s="181"/>
      <c r="H7" s="181"/>
      <c r="I7" s="181"/>
      <c r="J7" s="181"/>
      <c r="K7" s="181"/>
      <c r="L7" s="181"/>
      <c r="M7" s="181"/>
    </row>
    <row r="8" spans="1:16">
      <c r="A8" s="11" t="s">
        <v>44</v>
      </c>
      <c r="B8" s="181"/>
      <c r="C8" s="181"/>
      <c r="D8" s="181"/>
      <c r="E8" s="181"/>
      <c r="F8" s="181"/>
      <c r="G8" s="181"/>
      <c r="H8" s="181"/>
      <c r="I8" s="181"/>
      <c r="J8" s="181"/>
      <c r="K8" s="181"/>
      <c r="L8" s="181"/>
      <c r="M8" s="181"/>
    </row>
    <row r="9" spans="1:16">
      <c r="A9" s="11" t="s">
        <v>58</v>
      </c>
      <c r="B9" s="181"/>
      <c r="C9" s="181"/>
      <c r="D9" s="181"/>
      <c r="E9" s="181"/>
      <c r="F9" s="181"/>
      <c r="G9" s="181"/>
      <c r="H9" s="181"/>
      <c r="I9" s="181"/>
      <c r="J9" s="181"/>
      <c r="K9" s="181"/>
      <c r="L9" s="181"/>
      <c r="M9" s="181"/>
    </row>
    <row r="10" spans="1:16">
      <c r="A10" s="11" t="s">
        <v>155</v>
      </c>
      <c r="B10" s="181"/>
      <c r="C10" s="181"/>
      <c r="D10" s="181"/>
      <c r="E10" s="181"/>
      <c r="F10" s="181"/>
      <c r="G10" s="181"/>
      <c r="H10" s="181"/>
      <c r="I10" s="181"/>
      <c r="J10" s="181"/>
      <c r="K10" s="181"/>
      <c r="L10" s="181"/>
      <c r="M10" s="181"/>
    </row>
    <row r="11" spans="1:16">
      <c r="A11" s="11" t="s">
        <v>326</v>
      </c>
      <c r="B11" s="181"/>
      <c r="C11" s="181"/>
      <c r="D11" s="181"/>
      <c r="E11" s="181"/>
      <c r="F11" s="181"/>
      <c r="G11" s="181"/>
      <c r="H11" s="181"/>
      <c r="I11" s="181"/>
      <c r="J11" s="181"/>
      <c r="K11" s="181"/>
      <c r="L11" s="181"/>
      <c r="M11" s="181"/>
      <c r="O11" s="329">
        <f>SUM(B11:M11)</f>
        <v>0</v>
      </c>
      <c r="P11" s="329"/>
    </row>
    <row r="12" spans="1:16">
      <c r="A12" s="11" t="s">
        <v>325</v>
      </c>
      <c r="B12" s="181"/>
      <c r="C12" s="181"/>
      <c r="D12" s="181"/>
      <c r="E12" s="181"/>
      <c r="F12" s="181"/>
      <c r="G12" s="181"/>
      <c r="H12" s="181"/>
      <c r="I12" s="181"/>
      <c r="J12" s="181"/>
      <c r="K12" s="181"/>
      <c r="L12" s="181"/>
      <c r="M12" s="181"/>
      <c r="O12" s="329">
        <f>SUM(B12:M12)</f>
        <v>0</v>
      </c>
      <c r="P12" s="329"/>
    </row>
    <row r="13" spans="1:16">
      <c r="B13" s="181"/>
      <c r="C13" s="181"/>
    </row>
    <row r="14" spans="1:16">
      <c r="A14" s="330"/>
      <c r="B14" s="331"/>
      <c r="C14" s="332"/>
      <c r="D14" s="332"/>
      <c r="E14" s="332"/>
      <c r="F14" s="332"/>
      <c r="G14" s="332"/>
      <c r="H14" s="332"/>
      <c r="I14" s="332"/>
      <c r="J14" s="332"/>
      <c r="K14" s="332"/>
      <c r="L14" s="332"/>
      <c r="M14" s="332"/>
    </row>
    <row r="15" spans="1:16">
      <c r="A15" s="332"/>
      <c r="B15" s="333"/>
      <c r="C15" s="333"/>
      <c r="D15" s="333"/>
      <c r="E15" s="333"/>
      <c r="F15" s="333"/>
      <c r="G15" s="333"/>
      <c r="H15" s="333"/>
      <c r="I15" s="333"/>
      <c r="J15" s="333"/>
      <c r="K15" s="333"/>
      <c r="L15" s="333"/>
      <c r="M15" s="333"/>
    </row>
    <row r="16" spans="1:16">
      <c r="A16" s="334"/>
      <c r="B16" s="335"/>
      <c r="C16" s="335"/>
      <c r="D16" s="335"/>
      <c r="E16" s="335"/>
      <c r="F16" s="335"/>
      <c r="G16" s="335"/>
      <c r="H16" s="335"/>
      <c r="I16" s="335"/>
      <c r="J16" s="335"/>
      <c r="K16" s="335"/>
      <c r="L16" s="335"/>
      <c r="M16" s="335"/>
    </row>
    <row r="17" spans="1:13">
      <c r="A17" s="334"/>
      <c r="B17" s="335"/>
      <c r="C17" s="335"/>
      <c r="D17" s="335"/>
      <c r="E17" s="335"/>
      <c r="F17" s="335"/>
      <c r="G17" s="335"/>
      <c r="H17" s="335"/>
      <c r="I17" s="335"/>
      <c r="J17" s="335"/>
      <c r="K17" s="335"/>
      <c r="L17" s="335"/>
      <c r="M17" s="335"/>
    </row>
    <row r="18" spans="1:13">
      <c r="A18" s="334"/>
      <c r="B18" s="335"/>
      <c r="C18" s="335"/>
      <c r="D18" s="335"/>
      <c r="E18" s="335"/>
      <c r="F18" s="335"/>
      <c r="G18" s="335"/>
      <c r="H18" s="335"/>
      <c r="I18" s="335"/>
      <c r="J18" s="335"/>
      <c r="K18" s="335"/>
      <c r="L18" s="335"/>
      <c r="M18" s="335"/>
    </row>
    <row r="19" spans="1:13">
      <c r="A19" s="334"/>
      <c r="B19" s="335"/>
      <c r="C19" s="335"/>
      <c r="D19" s="335"/>
      <c r="E19" s="335"/>
      <c r="F19" s="335"/>
      <c r="G19" s="335"/>
      <c r="H19" s="335"/>
      <c r="I19" s="335"/>
      <c r="J19" s="335"/>
      <c r="K19" s="335"/>
      <c r="L19" s="335"/>
      <c r="M19" s="335"/>
    </row>
    <row r="20" spans="1:13">
      <c r="A20" s="334"/>
      <c r="B20" s="335"/>
      <c r="C20" s="335"/>
      <c r="D20" s="335"/>
      <c r="E20" s="335"/>
      <c r="F20" s="335"/>
      <c r="G20" s="335"/>
      <c r="H20" s="335"/>
      <c r="I20" s="335"/>
      <c r="J20" s="335"/>
      <c r="K20" s="335"/>
      <c r="L20" s="335"/>
      <c r="M20" s="335"/>
    </row>
    <row r="21" spans="1:13">
      <c r="A21" s="334"/>
      <c r="B21" s="335"/>
      <c r="C21" s="335"/>
      <c r="D21" s="335"/>
      <c r="E21" s="335"/>
      <c r="F21" s="335"/>
      <c r="G21" s="335"/>
      <c r="H21" s="335"/>
      <c r="I21" s="335"/>
      <c r="J21" s="335"/>
      <c r="K21" s="335"/>
      <c r="L21" s="335"/>
      <c r="M21" s="335"/>
    </row>
    <row r="22" spans="1:13">
      <c r="A22" s="336"/>
      <c r="B22" s="336"/>
      <c r="C22" s="336"/>
      <c r="D22" s="336"/>
      <c r="E22" s="336"/>
      <c r="F22" s="336"/>
      <c r="G22" s="336"/>
      <c r="H22" s="336"/>
      <c r="I22" s="336"/>
      <c r="J22" s="336"/>
      <c r="K22" s="336"/>
      <c r="L22" s="336"/>
      <c r="M22" s="336"/>
    </row>
    <row r="23" spans="1:13">
      <c r="A23" s="337"/>
      <c r="B23" s="336"/>
      <c r="C23" s="336"/>
      <c r="D23" s="336"/>
      <c r="E23" s="336"/>
      <c r="F23" s="336"/>
      <c r="G23" s="336"/>
      <c r="H23" s="336"/>
      <c r="I23" s="336"/>
      <c r="J23" s="336"/>
      <c r="K23" s="336"/>
      <c r="L23" s="336"/>
      <c r="M23" s="336"/>
    </row>
    <row r="24" spans="1:13">
      <c r="A24" s="338"/>
      <c r="B24" s="279"/>
      <c r="C24" s="279"/>
      <c r="D24" s="279"/>
      <c r="E24" s="279"/>
      <c r="F24" s="279"/>
      <c r="G24" s="279"/>
      <c r="H24" s="279"/>
      <c r="I24" s="279"/>
      <c r="J24" s="279"/>
      <c r="K24" s="279"/>
      <c r="L24" s="279"/>
      <c r="M24" s="279"/>
    </row>
    <row r="25" spans="1:13">
      <c r="A25" s="338"/>
      <c r="B25" s="279"/>
      <c r="C25" s="279"/>
      <c r="D25" s="279"/>
      <c r="E25" s="279"/>
      <c r="F25" s="279"/>
      <c r="G25" s="279"/>
      <c r="H25" s="279"/>
      <c r="I25" s="279"/>
      <c r="J25" s="279"/>
      <c r="K25" s="279"/>
      <c r="L25" s="279"/>
      <c r="M25" s="279"/>
    </row>
    <row r="26" spans="1:13">
      <c r="A26" s="338"/>
      <c r="B26" s="279"/>
      <c r="C26" s="279"/>
      <c r="D26" s="279"/>
      <c r="E26" s="279"/>
      <c r="F26" s="279"/>
      <c r="G26" s="279"/>
      <c r="H26" s="279"/>
      <c r="I26" s="279"/>
      <c r="J26" s="279"/>
      <c r="K26" s="279"/>
      <c r="L26" s="279"/>
      <c r="M26" s="279"/>
    </row>
    <row r="27" spans="1:13">
      <c r="A27" s="338"/>
      <c r="B27" s="279"/>
      <c r="C27" s="279"/>
      <c r="D27" s="279"/>
      <c r="E27" s="279"/>
      <c r="F27" s="279"/>
      <c r="G27" s="279"/>
      <c r="H27" s="279"/>
      <c r="I27" s="279"/>
      <c r="J27" s="279"/>
      <c r="K27" s="279"/>
      <c r="L27" s="279"/>
      <c r="M27" s="279"/>
    </row>
    <row r="28" spans="1:13">
      <c r="A28" s="338"/>
      <c r="B28" s="279"/>
      <c r="C28" s="279"/>
      <c r="D28" s="279"/>
      <c r="E28" s="279"/>
      <c r="F28" s="279"/>
      <c r="G28" s="279"/>
      <c r="H28" s="279"/>
      <c r="I28" s="279"/>
      <c r="J28" s="279"/>
      <c r="K28" s="279"/>
      <c r="L28" s="279"/>
      <c r="M28" s="279"/>
    </row>
    <row r="29" spans="1:13">
      <c r="A29" s="338"/>
      <c r="B29" s="279"/>
      <c r="C29" s="279"/>
      <c r="D29" s="279"/>
      <c r="E29" s="279"/>
      <c r="F29" s="279"/>
      <c r="G29" s="279"/>
      <c r="H29" s="279"/>
      <c r="I29" s="279"/>
      <c r="J29" s="279"/>
      <c r="K29" s="279"/>
      <c r="L29" s="279"/>
      <c r="M29" s="279"/>
    </row>
    <row r="30" spans="1:13">
      <c r="A30" s="339"/>
      <c r="B30" s="279"/>
      <c r="C30" s="279"/>
      <c r="D30" s="279"/>
      <c r="E30" s="279"/>
      <c r="F30" s="279"/>
      <c r="G30" s="279"/>
      <c r="H30" s="279"/>
      <c r="I30" s="279"/>
      <c r="J30" s="279"/>
      <c r="K30" s="279"/>
      <c r="L30" s="279"/>
      <c r="M30" s="267"/>
    </row>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M28"/>
  <sheetViews>
    <sheetView zoomScale="90" zoomScaleNormal="90" workbookViewId="0">
      <selection activeCell="L33" sqref="L33"/>
    </sheetView>
  </sheetViews>
  <sheetFormatPr defaultRowHeight="12.75"/>
  <cols>
    <col min="1" max="1" width="24.85546875" customWidth="1"/>
    <col min="2" max="2" width="12.28515625" customWidth="1"/>
    <col min="3" max="3" width="9.5703125" bestFit="1" customWidth="1"/>
    <col min="4" max="4" width="21.140625" bestFit="1" customWidth="1"/>
    <col min="5" max="8" width="6.42578125" bestFit="1" customWidth="1"/>
    <col min="9" max="9" width="7.140625" bestFit="1" customWidth="1"/>
    <col min="10" max="10" width="10.7109375" bestFit="1" customWidth="1"/>
    <col min="11" max="11" width="7.85546875" bestFit="1" customWidth="1"/>
    <col min="12" max="12" width="10.140625" bestFit="1" customWidth="1"/>
    <col min="13" max="13" width="10.28515625" bestFit="1" customWidth="1"/>
  </cols>
  <sheetData>
    <row r="1" spans="1:12" ht="15.75">
      <c r="A1" s="234" t="s">
        <v>179</v>
      </c>
    </row>
    <row r="5" spans="1:12" ht="15">
      <c r="A5" s="340" t="s">
        <v>166</v>
      </c>
      <c r="B5" s="341"/>
      <c r="C5" s="341"/>
      <c r="D5" s="341"/>
    </row>
    <row r="6" spans="1:12" ht="15">
      <c r="A6" s="342"/>
      <c r="B6" s="202" t="s">
        <v>109</v>
      </c>
      <c r="C6" s="202" t="s">
        <v>329</v>
      </c>
      <c r="D6" s="202" t="s">
        <v>383</v>
      </c>
      <c r="E6" s="202"/>
      <c r="F6" s="202"/>
      <c r="G6" s="202"/>
      <c r="H6" s="202"/>
      <c r="I6" s="202"/>
      <c r="J6" s="202"/>
      <c r="K6" s="202"/>
      <c r="L6" s="202"/>
    </row>
    <row r="7" spans="1:12" ht="18.75">
      <c r="A7" s="343" t="s">
        <v>43</v>
      </c>
      <c r="B7" s="344"/>
      <c r="C7" s="344"/>
      <c r="D7" s="344"/>
      <c r="E7" s="344"/>
      <c r="F7" s="345"/>
      <c r="G7" s="344"/>
      <c r="H7" s="344"/>
      <c r="I7" s="344"/>
      <c r="J7" s="344"/>
      <c r="K7" s="344"/>
      <c r="L7" s="344"/>
    </row>
    <row r="8" spans="1:12" ht="15">
      <c r="A8" s="343" t="s">
        <v>44</v>
      </c>
      <c r="B8" s="344"/>
      <c r="C8" s="344"/>
      <c r="D8" s="344"/>
      <c r="E8" s="344"/>
      <c r="F8" s="344"/>
      <c r="G8" s="344"/>
      <c r="H8" s="344"/>
      <c r="I8" s="344"/>
      <c r="J8" s="344"/>
      <c r="K8" s="344"/>
      <c r="L8" s="344"/>
    </row>
    <row r="9" spans="1:12" ht="15">
      <c r="A9" s="343" t="s">
        <v>60</v>
      </c>
      <c r="B9" s="344"/>
      <c r="C9" s="344"/>
      <c r="D9" s="344"/>
      <c r="E9" s="344"/>
      <c r="F9" s="344"/>
      <c r="G9" s="344"/>
      <c r="H9" s="344"/>
      <c r="I9" s="344"/>
      <c r="J9" s="344"/>
      <c r="K9" s="344"/>
      <c r="L9" s="344"/>
    </row>
    <row r="10" spans="1:12" ht="15">
      <c r="A10" s="343" t="s">
        <v>165</v>
      </c>
      <c r="B10" s="344"/>
      <c r="C10" s="344"/>
      <c r="D10" s="344"/>
      <c r="E10" s="344"/>
      <c r="F10" s="344"/>
      <c r="G10" s="344"/>
      <c r="H10" s="344"/>
      <c r="I10" s="344"/>
      <c r="J10" s="344"/>
      <c r="K10" s="344"/>
      <c r="L10" s="344"/>
    </row>
    <row r="11" spans="1:12" ht="15">
      <c r="A11" s="343" t="s">
        <v>341</v>
      </c>
      <c r="B11" s="344"/>
      <c r="C11" s="344"/>
      <c r="D11" s="344"/>
      <c r="E11" s="344"/>
      <c r="F11" s="344"/>
      <c r="G11" s="344"/>
      <c r="H11" s="344"/>
      <c r="I11" s="344"/>
      <c r="J11" s="344"/>
      <c r="K11" s="344"/>
      <c r="L11" s="344"/>
    </row>
    <row r="12" spans="1:12" ht="15">
      <c r="A12" s="343" t="s">
        <v>340</v>
      </c>
      <c r="B12" s="344"/>
      <c r="C12" s="344"/>
      <c r="D12" s="344"/>
      <c r="E12" s="344"/>
      <c r="F12" s="344"/>
      <c r="G12" s="344"/>
      <c r="H12" s="344"/>
      <c r="I12" s="344"/>
      <c r="J12" s="344"/>
      <c r="K12" s="344"/>
      <c r="L12" s="344"/>
    </row>
    <row r="13" spans="1:12" ht="15">
      <c r="A13" s="343"/>
      <c r="B13" s="344"/>
      <c r="C13" s="344"/>
      <c r="D13" s="344"/>
      <c r="E13" s="344"/>
      <c r="F13" s="344"/>
      <c r="G13" s="344"/>
      <c r="H13" s="344"/>
      <c r="I13" s="344"/>
      <c r="J13" s="344"/>
      <c r="K13" s="344"/>
      <c r="L13" s="344"/>
    </row>
    <row r="16" spans="1:12" ht="15">
      <c r="A16" s="340" t="s">
        <v>181</v>
      </c>
    </row>
    <row r="18" spans="1:13">
      <c r="A18" s="346" t="s">
        <v>383</v>
      </c>
      <c r="B18" s="305" t="s">
        <v>83</v>
      </c>
      <c r="C18" s="305" t="s">
        <v>84</v>
      </c>
      <c r="D18" s="305" t="s">
        <v>85</v>
      </c>
      <c r="E18" s="305" t="s">
        <v>86</v>
      </c>
      <c r="F18" s="305" t="s">
        <v>65</v>
      </c>
      <c r="G18" s="305" t="s">
        <v>87</v>
      </c>
      <c r="H18" s="305" t="s">
        <v>88</v>
      </c>
      <c r="I18" s="305" t="s">
        <v>89</v>
      </c>
      <c r="J18" s="305" t="s">
        <v>90</v>
      </c>
      <c r="K18" s="305" t="s">
        <v>91</v>
      </c>
      <c r="L18" s="305" t="s">
        <v>92</v>
      </c>
      <c r="M18" s="305" t="s">
        <v>93</v>
      </c>
    </row>
    <row r="19" spans="1:13">
      <c r="A19" s="347" t="s">
        <v>43</v>
      </c>
      <c r="B19" s="348"/>
      <c r="C19" s="348"/>
      <c r="D19" s="348"/>
      <c r="E19" s="348"/>
      <c r="F19" s="348"/>
      <c r="G19" s="348"/>
      <c r="H19" s="348"/>
      <c r="I19" s="348"/>
      <c r="J19" s="348"/>
      <c r="K19" s="348"/>
      <c r="L19" s="348"/>
      <c r="M19" s="348"/>
    </row>
    <row r="20" spans="1:13">
      <c r="A20" s="347" t="s">
        <v>44</v>
      </c>
      <c r="B20" s="348"/>
      <c r="C20" s="348"/>
      <c r="D20" s="348"/>
      <c r="E20" s="348"/>
      <c r="F20" s="348"/>
      <c r="G20" s="348"/>
      <c r="H20" s="348"/>
      <c r="I20" s="348"/>
      <c r="J20" s="348"/>
      <c r="K20" s="348"/>
      <c r="L20" s="348"/>
      <c r="M20" s="348"/>
    </row>
    <row r="24" spans="1:13" ht="15">
      <c r="A24" s="340" t="s">
        <v>181</v>
      </c>
    </row>
    <row r="26" spans="1:13">
      <c r="A26" s="349" t="s">
        <v>329</v>
      </c>
      <c r="B26" s="305" t="s">
        <v>83</v>
      </c>
      <c r="C26" s="305" t="s">
        <v>84</v>
      </c>
      <c r="D26" s="305" t="s">
        <v>85</v>
      </c>
      <c r="E26" s="305" t="s">
        <v>86</v>
      </c>
      <c r="F26" s="305" t="s">
        <v>65</v>
      </c>
      <c r="G26" s="305" t="s">
        <v>87</v>
      </c>
      <c r="H26" s="305" t="s">
        <v>88</v>
      </c>
      <c r="I26" s="305" t="s">
        <v>89</v>
      </c>
      <c r="J26" s="305" t="s">
        <v>90</v>
      </c>
      <c r="K26" s="305" t="s">
        <v>91</v>
      </c>
      <c r="L26" s="305" t="s">
        <v>92</v>
      </c>
      <c r="M26" s="305" t="s">
        <v>93</v>
      </c>
    </row>
    <row r="27" spans="1:13">
      <c r="A27" s="347" t="s">
        <v>43</v>
      </c>
      <c r="B27" s="350"/>
      <c r="C27" s="350"/>
      <c r="D27" s="350"/>
      <c r="E27" s="350"/>
      <c r="F27" s="350"/>
      <c r="G27" s="350"/>
      <c r="H27" s="350"/>
      <c r="I27" s="350"/>
      <c r="J27" s="350"/>
      <c r="K27" s="350"/>
      <c r="L27" s="350"/>
      <c r="M27" s="350"/>
    </row>
    <row r="28" spans="1:13">
      <c r="A28" s="347" t="s">
        <v>44</v>
      </c>
      <c r="B28" s="350"/>
      <c r="C28" s="350"/>
      <c r="D28" s="350"/>
      <c r="E28" s="350"/>
      <c r="F28" s="350"/>
      <c r="G28" s="350"/>
      <c r="H28" s="350"/>
      <c r="I28" s="350"/>
      <c r="J28" s="350"/>
      <c r="K28" s="350"/>
      <c r="L28" s="350"/>
      <c r="M28" s="350"/>
    </row>
  </sheetData>
  <pageMargins left="0.7" right="0.7" top="0.75" bottom="0.75" header="0.3" footer="0.3"/>
  <customProperties>
    <customPr name="_pios_id" r:id="rId1"/>
  </customPropertie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W3959"/>
  <sheetViews>
    <sheetView zoomScale="85" zoomScaleNormal="85" workbookViewId="0">
      <selection activeCell="J41" sqref="J41"/>
    </sheetView>
  </sheetViews>
  <sheetFormatPr defaultColWidth="8.85546875" defaultRowHeight="12.75"/>
  <cols>
    <col min="1" max="1" width="64.7109375" style="357" customWidth="1"/>
    <col min="2" max="2" width="14.85546875" style="357" customWidth="1"/>
    <col min="3" max="3" width="13.140625" style="354" customWidth="1"/>
    <col min="4" max="4" width="14.7109375" style="354" customWidth="1"/>
    <col min="5" max="5" width="12.28515625" style="354" bestFit="1" customWidth="1"/>
    <col min="6" max="6" width="14" style="354" bestFit="1" customWidth="1"/>
    <col min="7" max="7" width="17.7109375" style="354" customWidth="1"/>
    <col min="8" max="8" width="13.42578125" style="354" bestFit="1" customWidth="1"/>
    <col min="9" max="9" width="14.5703125" style="354" customWidth="1"/>
    <col min="10" max="10" width="17.85546875" style="354" customWidth="1"/>
    <col min="11" max="11" width="13.42578125" style="354" bestFit="1" customWidth="1"/>
    <col min="12" max="12" width="16" style="354" bestFit="1" customWidth="1"/>
    <col min="13" max="13" width="13.85546875" style="354" customWidth="1"/>
    <col min="14" max="14" width="13.85546875" style="354" bestFit="1" customWidth="1"/>
    <col min="15" max="15" width="13" style="354" customWidth="1"/>
    <col min="16" max="16" width="12.28515625" style="354" customWidth="1"/>
    <col min="17" max="17" width="14.85546875" style="354" customWidth="1"/>
    <col min="18" max="18" width="17.42578125" style="354" customWidth="1"/>
    <col min="19" max="19" width="97.28515625" style="354" customWidth="1"/>
    <col min="20" max="20" width="6" style="354" customWidth="1"/>
    <col min="21" max="21" width="10.7109375" style="354" bestFit="1" customWidth="1"/>
    <col min="22" max="22" width="44" style="354" bestFit="1" customWidth="1"/>
    <col min="23" max="23" width="14" style="354" bestFit="1" customWidth="1"/>
    <col min="24" max="24" width="4.85546875" style="354" bestFit="1" customWidth="1"/>
    <col min="25" max="16384" width="8.85546875" style="354"/>
  </cols>
  <sheetData>
    <row r="1" spans="1:23" ht="18">
      <c r="A1" s="436" t="s">
        <v>192</v>
      </c>
      <c r="C1" s="561"/>
      <c r="G1" s="562"/>
      <c r="I1" s="495"/>
      <c r="M1" s="563"/>
      <c r="N1" s="351"/>
    </row>
    <row r="2" spans="1:23" ht="18">
      <c r="C2" s="564"/>
      <c r="G2" s="365"/>
      <c r="H2" s="565"/>
      <c r="J2" s="566"/>
    </row>
    <row r="3" spans="1:23" ht="15.75">
      <c r="A3" s="567"/>
      <c r="B3" s="567"/>
      <c r="C3" s="564"/>
      <c r="E3" s="357"/>
      <c r="F3" s="293"/>
      <c r="G3" s="293"/>
      <c r="H3" s="293"/>
      <c r="I3" s="293"/>
      <c r="J3" s="293"/>
      <c r="K3" s="293"/>
      <c r="L3" s="293"/>
      <c r="M3" s="293"/>
      <c r="N3" s="293"/>
      <c r="O3" s="293"/>
      <c r="P3" s="293"/>
      <c r="Q3" s="293"/>
      <c r="R3" s="293"/>
      <c r="S3" s="292"/>
    </row>
    <row r="4" spans="1:23">
      <c r="A4" s="567"/>
      <c r="B4" s="3">
        <f>'Summary normalization'!B4</f>
        <v>45292</v>
      </c>
      <c r="C4" s="3">
        <f>'Summary normalization'!C4</f>
        <v>45323</v>
      </c>
      <c r="D4" s="3">
        <f>'Summary normalization'!D4</f>
        <v>45352</v>
      </c>
      <c r="E4" s="3">
        <f>'Summary normalization'!E4</f>
        <v>45383</v>
      </c>
      <c r="F4" s="3">
        <f>'Summary normalization'!F4</f>
        <v>45413</v>
      </c>
      <c r="G4" s="3">
        <f>'Summary normalization'!G4</f>
        <v>45444</v>
      </c>
      <c r="H4" s="3">
        <f>'Summary normalization'!H4</f>
        <v>45474</v>
      </c>
      <c r="I4" s="3">
        <f>'Summary normalization'!I4</f>
        <v>45505</v>
      </c>
      <c r="J4" s="3">
        <f>'Summary normalization'!J4</f>
        <v>45536</v>
      </c>
      <c r="K4" s="3">
        <f>'Summary normalization'!K4</f>
        <v>45566</v>
      </c>
      <c r="L4" s="3">
        <f>'Summary normalization'!L4</f>
        <v>45597</v>
      </c>
      <c r="M4" s="3">
        <f>'Summary normalization'!M4</f>
        <v>45627</v>
      </c>
      <c r="N4" s="568" t="s">
        <v>39</v>
      </c>
      <c r="O4" s="172"/>
      <c r="P4" s="172"/>
      <c r="Q4" s="172"/>
      <c r="R4" s="172"/>
      <c r="S4" s="292"/>
    </row>
    <row r="5" spans="1:23" ht="15" customHeight="1">
      <c r="A5" s="95" t="s">
        <v>193</v>
      </c>
      <c r="B5" s="569">
        <f>'Schedule_B 2024'!F36</f>
        <v>92984870.79370214</v>
      </c>
      <c r="C5" s="569">
        <f>'Schedule_B 2024'!G36</f>
        <v>6342341.5915885651</v>
      </c>
      <c r="D5" s="569">
        <f>'Schedule_B 2024'!H36</f>
        <v>11395880.52242244</v>
      </c>
      <c r="E5" s="569">
        <f>'Schedule_B 2024'!I36</f>
        <v>-10960960.069842234</v>
      </c>
      <c r="F5" s="569">
        <f>'Schedule_B 2024'!J36</f>
        <v>2945189.9179144893</v>
      </c>
      <c r="G5" s="569">
        <f>'Schedule_B 2024'!K36</f>
        <v>4406799.3649402391</v>
      </c>
      <c r="H5" s="569">
        <f>'Schedule_B 2024'!L36</f>
        <v>-72211.239394012009</v>
      </c>
      <c r="I5" s="569">
        <f>'Schedule_B 2024'!M36</f>
        <v>2005571.1975060359</v>
      </c>
      <c r="J5" s="569">
        <f>'Schedule_B 2024'!N36</f>
        <v>2031504.341884519</v>
      </c>
      <c r="K5" s="569">
        <f>'Schedule_B 2024'!O36</f>
        <v>-5057591.333040108</v>
      </c>
      <c r="L5" s="569">
        <f>'Schedule_B 2024'!P36</f>
        <v>16941.41212586435</v>
      </c>
      <c r="M5" s="569">
        <f>'Schedule_B 2024'!Q36</f>
        <v>17241602.487156913</v>
      </c>
      <c r="N5" s="352">
        <f>SUM(B5:M5)</f>
        <v>123279938.98696488</v>
      </c>
      <c r="O5" s="570" t="s">
        <v>347</v>
      </c>
      <c r="P5" s="173"/>
      <c r="Q5" s="173"/>
      <c r="R5" s="173"/>
      <c r="S5" s="292"/>
    </row>
    <row r="6" spans="1:23" ht="15" customHeight="1">
      <c r="A6" s="95" t="s">
        <v>208</v>
      </c>
      <c r="B6" s="571">
        <f>B5</f>
        <v>92984870.79370214</v>
      </c>
      <c r="C6" s="571">
        <f t="shared" ref="C6:M6" si="0">B6+C5</f>
        <v>99327212.385290712</v>
      </c>
      <c r="D6" s="571">
        <f t="shared" si="0"/>
        <v>110723092.90771315</v>
      </c>
      <c r="E6" s="571">
        <f t="shared" si="0"/>
        <v>99762132.837870911</v>
      </c>
      <c r="F6" s="571">
        <f t="shared" si="0"/>
        <v>102707322.75578541</v>
      </c>
      <c r="G6" s="571">
        <f t="shared" si="0"/>
        <v>107114122.12072565</v>
      </c>
      <c r="H6" s="571">
        <f t="shared" si="0"/>
        <v>107041910.88133164</v>
      </c>
      <c r="I6" s="571">
        <f t="shared" si="0"/>
        <v>109047482.07883768</v>
      </c>
      <c r="J6" s="571">
        <f t="shared" si="0"/>
        <v>111078986.4207222</v>
      </c>
      <c r="K6" s="571">
        <f t="shared" si="0"/>
        <v>106021395.0876821</v>
      </c>
      <c r="L6" s="571">
        <f t="shared" si="0"/>
        <v>106038336.49980797</v>
      </c>
      <c r="M6" s="571">
        <f t="shared" si="0"/>
        <v>123279938.98696488</v>
      </c>
      <c r="N6" s="352">
        <f>HLOOKUP(MAX(B4:M4),$B$4:$M$26,3,FALSE)</f>
        <v>123279938.98696488</v>
      </c>
      <c r="O6" s="570" t="s">
        <v>384</v>
      </c>
      <c r="P6" s="173"/>
      <c r="Q6" s="173"/>
      <c r="R6" s="173"/>
      <c r="S6" s="292"/>
    </row>
    <row r="7" spans="1:23" ht="8.4499999999999993" customHeight="1">
      <c r="A7" s="95"/>
      <c r="B7" s="569"/>
      <c r="C7" s="569"/>
      <c r="D7" s="569"/>
      <c r="E7" s="569"/>
      <c r="F7" s="569"/>
      <c r="G7" s="569"/>
      <c r="H7" s="569"/>
      <c r="I7" s="569"/>
      <c r="J7" s="569"/>
      <c r="K7" s="569"/>
      <c r="L7" s="569"/>
      <c r="M7" s="569"/>
      <c r="N7" s="352"/>
      <c r="O7" s="173"/>
      <c r="P7" s="173"/>
      <c r="Q7" s="173"/>
      <c r="R7" s="173"/>
      <c r="S7" s="292"/>
    </row>
    <row r="8" spans="1:23" ht="15" customHeight="1">
      <c r="A8" s="566" t="s">
        <v>204</v>
      </c>
      <c r="B8" s="572">
        <f t="shared" ref="B8:M8" si="1">IF(ABS(B6)&gt;17000000,IF(B6&lt;0,-17000000,17000000),B6)</f>
        <v>17000000</v>
      </c>
      <c r="C8" s="572">
        <f t="shared" si="1"/>
        <v>17000000</v>
      </c>
      <c r="D8" s="572">
        <f t="shared" si="1"/>
        <v>17000000</v>
      </c>
      <c r="E8" s="572">
        <f t="shared" si="1"/>
        <v>17000000</v>
      </c>
      <c r="F8" s="572">
        <f t="shared" si="1"/>
        <v>17000000</v>
      </c>
      <c r="G8" s="572">
        <f t="shared" si="1"/>
        <v>17000000</v>
      </c>
      <c r="H8" s="572">
        <f t="shared" si="1"/>
        <v>17000000</v>
      </c>
      <c r="I8" s="572">
        <f t="shared" si="1"/>
        <v>17000000</v>
      </c>
      <c r="J8" s="572">
        <f t="shared" si="1"/>
        <v>17000000</v>
      </c>
      <c r="K8" s="572">
        <f t="shared" si="1"/>
        <v>17000000</v>
      </c>
      <c r="L8" s="572">
        <f t="shared" si="1"/>
        <v>17000000</v>
      </c>
      <c r="M8" s="572">
        <f t="shared" si="1"/>
        <v>17000000</v>
      </c>
      <c r="N8" s="352">
        <f>IF(ABS(N6)&gt;17000000,IF(N6&lt;0,-17000000,17000000),N6)</f>
        <v>17000000</v>
      </c>
      <c r="O8" s="173"/>
      <c r="P8" s="173"/>
      <c r="Q8" s="173"/>
      <c r="R8" s="173"/>
      <c r="S8" s="292"/>
    </row>
    <row r="9" spans="1:23" ht="15" customHeight="1">
      <c r="A9" s="566" t="s">
        <v>205</v>
      </c>
      <c r="B9" s="572">
        <f t="shared" ref="B9:M9" si="2">IF(ABS(B6)-ABS(B8)&gt;=23000000,IF(B6&lt;=0,-23000000,23000000),B6-B8)</f>
        <v>23000000</v>
      </c>
      <c r="C9" s="572">
        <f t="shared" si="2"/>
        <v>23000000</v>
      </c>
      <c r="D9" s="572">
        <f t="shared" si="2"/>
        <v>23000000</v>
      </c>
      <c r="E9" s="572">
        <f t="shared" si="2"/>
        <v>23000000</v>
      </c>
      <c r="F9" s="572">
        <f t="shared" si="2"/>
        <v>23000000</v>
      </c>
      <c r="G9" s="572">
        <f t="shared" si="2"/>
        <v>23000000</v>
      </c>
      <c r="H9" s="572">
        <f t="shared" si="2"/>
        <v>23000000</v>
      </c>
      <c r="I9" s="572">
        <f t="shared" si="2"/>
        <v>23000000</v>
      </c>
      <c r="J9" s="572">
        <f t="shared" si="2"/>
        <v>23000000</v>
      </c>
      <c r="K9" s="572">
        <f t="shared" si="2"/>
        <v>23000000</v>
      </c>
      <c r="L9" s="572">
        <f t="shared" si="2"/>
        <v>23000000</v>
      </c>
      <c r="M9" s="572">
        <f t="shared" si="2"/>
        <v>23000000</v>
      </c>
      <c r="N9" s="352">
        <f>IF(ABS(N6)-ABS(N8)&gt;=23000000,IF(N6&lt;=0,-23000000,23000000),N6-N8)</f>
        <v>23000000</v>
      </c>
      <c r="O9" s="173"/>
      <c r="P9" s="173"/>
      <c r="Q9" s="173"/>
      <c r="R9" s="173"/>
      <c r="S9" s="292"/>
    </row>
    <row r="10" spans="1:23" ht="15" customHeight="1">
      <c r="A10" s="566" t="s">
        <v>206</v>
      </c>
      <c r="B10" s="572">
        <f t="shared" ref="B10:C10" si="3">IF(ABS(B6)&gt;=40000000,B6-SUM(B8:B9),0)</f>
        <v>52984870.79370214</v>
      </c>
      <c r="C10" s="572">
        <f t="shared" si="3"/>
        <v>59327212.385290712</v>
      </c>
      <c r="D10" s="572">
        <f t="shared" ref="D10:M10" si="4">IF(ABS(D6)&gt;=40000000,D6-SUM(D8:D9),0)</f>
        <v>70723092.907713145</v>
      </c>
      <c r="E10" s="572">
        <f t="shared" si="4"/>
        <v>59762132.837870911</v>
      </c>
      <c r="F10" s="572">
        <f t="shared" si="4"/>
        <v>62707322.755785406</v>
      </c>
      <c r="G10" s="572">
        <f t="shared" si="4"/>
        <v>67114122.120725647</v>
      </c>
      <c r="H10" s="572">
        <f t="shared" si="4"/>
        <v>67041910.881331638</v>
      </c>
      <c r="I10" s="572">
        <f t="shared" si="4"/>
        <v>69047482.078837678</v>
      </c>
      <c r="J10" s="572">
        <f t="shared" si="4"/>
        <v>71078986.420722201</v>
      </c>
      <c r="K10" s="572">
        <f t="shared" si="4"/>
        <v>66021395.087682098</v>
      </c>
      <c r="L10" s="572">
        <f t="shared" si="4"/>
        <v>66038336.499807969</v>
      </c>
      <c r="M10" s="572">
        <f t="shared" si="4"/>
        <v>83279938.986964881</v>
      </c>
      <c r="N10" s="352">
        <f>IF(ABS(N6)&gt;=40000000,N6-SUM(N8:N9),0)</f>
        <v>83279938.986964881</v>
      </c>
      <c r="O10" s="173"/>
      <c r="P10" s="173"/>
      <c r="Q10" s="173"/>
      <c r="R10" s="173"/>
      <c r="S10" s="292"/>
    </row>
    <row r="11" spans="1:23" ht="8.4499999999999993" customHeight="1">
      <c r="A11" s="95"/>
      <c r="B11" s="569"/>
      <c r="C11" s="569"/>
      <c r="D11" s="569"/>
      <c r="E11" s="569"/>
      <c r="F11" s="569"/>
      <c r="G11" s="569"/>
      <c r="H11" s="569"/>
      <c r="I11" s="569"/>
      <c r="J11" s="569"/>
      <c r="K11" s="569"/>
      <c r="L11" s="569"/>
      <c r="M11" s="569"/>
      <c r="N11" s="352"/>
      <c r="O11" s="173"/>
      <c r="P11" s="173"/>
      <c r="Q11" s="173"/>
      <c r="R11" s="173"/>
      <c r="S11" s="292"/>
    </row>
    <row r="12" spans="1:23" ht="15" customHeight="1">
      <c r="A12" s="338" t="s">
        <v>228</v>
      </c>
      <c r="B12" s="572">
        <f>IF(B9&gt;0,B9*50%,B9*65%)+B10*90%</f>
        <v>59186383.714331925</v>
      </c>
      <c r="C12" s="572">
        <f t="shared" ref="C12:M12" si="5">IF(C9&gt;0,C9*50%,C9*65%)+C10*90%</f>
        <v>64894491.146761641</v>
      </c>
      <c r="D12" s="572">
        <f t="shared" si="5"/>
        <v>75150783.616941839</v>
      </c>
      <c r="E12" s="572">
        <f t="shared" si="5"/>
        <v>65285919.554083824</v>
      </c>
      <c r="F12" s="572">
        <f t="shared" si="5"/>
        <v>67936590.480206877</v>
      </c>
      <c r="G12" s="572">
        <f t="shared" si="5"/>
        <v>71902709.90865308</v>
      </c>
      <c r="H12" s="572">
        <f t="shared" si="5"/>
        <v>71837719.793198466</v>
      </c>
      <c r="I12" s="572">
        <f t="shared" si="5"/>
        <v>73642733.870953918</v>
      </c>
      <c r="J12" s="572">
        <f t="shared" si="5"/>
        <v>75471087.778649986</v>
      </c>
      <c r="K12" s="572">
        <f t="shared" si="5"/>
        <v>70919255.578913897</v>
      </c>
      <c r="L12" s="572">
        <f t="shared" si="5"/>
        <v>70934502.84982717</v>
      </c>
      <c r="M12" s="572">
        <f t="shared" si="5"/>
        <v>86451945.088268399</v>
      </c>
      <c r="N12" s="352">
        <f>HLOOKUP(MAX(B4:M4),$B$4:$M$26,9,FALSE)</f>
        <v>86451945.088268399</v>
      </c>
      <c r="O12" s="570" t="s">
        <v>384</v>
      </c>
      <c r="P12" s="173"/>
      <c r="Q12" s="173"/>
      <c r="R12" s="173"/>
      <c r="S12" s="292"/>
    </row>
    <row r="13" spans="1:23" ht="15" customHeight="1">
      <c r="A13" s="95"/>
      <c r="B13" s="569"/>
      <c r="C13" s="569"/>
      <c r="D13" s="569"/>
      <c r="E13" s="569"/>
      <c r="F13" s="569"/>
      <c r="G13" s="569"/>
      <c r="H13" s="569"/>
      <c r="I13" s="569"/>
      <c r="J13" s="569"/>
      <c r="K13" s="569"/>
      <c r="L13" s="569"/>
      <c r="M13" s="569"/>
      <c r="N13" s="352"/>
      <c r="O13" s="173"/>
      <c r="P13" s="173"/>
      <c r="Q13" s="173"/>
      <c r="R13" s="173"/>
      <c r="S13" s="292"/>
    </row>
    <row r="14" spans="1:23" ht="15" customHeight="1">
      <c r="A14" s="95"/>
      <c r="B14" s="569"/>
      <c r="C14" s="569"/>
      <c r="D14" s="569"/>
      <c r="E14" s="569"/>
      <c r="F14" s="569"/>
      <c r="G14" s="569"/>
      <c r="H14" s="569"/>
      <c r="I14" s="569"/>
      <c r="J14" s="569"/>
      <c r="K14" s="569"/>
      <c r="L14" s="569"/>
      <c r="M14" s="569"/>
      <c r="N14" s="352"/>
      <c r="O14" s="173"/>
      <c r="P14" s="173"/>
      <c r="Q14" s="173"/>
      <c r="R14" s="173"/>
      <c r="S14" s="292"/>
    </row>
    <row r="15" spans="1:23" ht="15.6" customHeight="1">
      <c r="A15" s="338" t="s">
        <v>194</v>
      </c>
      <c r="B15" s="573">
        <f>'Summary normalization'!B8*(1-'Schedule_B 2024'!$D$36)</f>
        <v>-23269777.71431651</v>
      </c>
      <c r="C15" s="573">
        <f>'Summary normalization'!C8*(1-'Schedule_B 2024'!$D$36)</f>
        <v>-3833482.0643779482</v>
      </c>
      <c r="D15" s="573">
        <f>'Summary normalization'!D8*(1-'Schedule_B 2024'!$D$36)</f>
        <v>-9279261.5232056323</v>
      </c>
      <c r="E15" s="573">
        <f>'Summary normalization'!E8*(1-'Schedule_B 2024'!$D$36)</f>
        <v>-3091629.039823872</v>
      </c>
      <c r="F15" s="573">
        <f>'Summary normalization'!F8*(1-'Schedule_B 2024'!$D$36)</f>
        <v>-2307135.2628667681</v>
      </c>
      <c r="G15" s="573">
        <f>'Summary normalization'!G8*(1-'Schedule_B 2024'!$D$36)</f>
        <v>-3203862.6400133776</v>
      </c>
      <c r="H15" s="573">
        <f>'Summary normalization'!H8*(1-'Schedule_B 2024'!$D$36)</f>
        <v>-9483578.8712831959</v>
      </c>
      <c r="I15" s="573">
        <f>'Summary normalization'!I8*(1-'Schedule_B 2024'!$D$36)</f>
        <v>-1119148.1801034193</v>
      </c>
      <c r="J15" s="573">
        <f>'Summary normalization'!J8*(1-'Schedule_B 2024'!$D$36)</f>
        <v>-1304437.7728538164</v>
      </c>
      <c r="K15" s="573">
        <f>'Summary normalization'!K8*(1-'Schedule_B 2024'!$D$36)</f>
        <v>-3911294.3161484827</v>
      </c>
      <c r="L15" s="573">
        <f>'Summary normalization'!L8*(1-'Schedule_B 2024'!$D$36)</f>
        <v>-2109273.3416339085</v>
      </c>
      <c r="M15" s="573">
        <f>'Summary normalization'!M8*(1-'Schedule_B 2024'!$D$36)</f>
        <v>1876998.3147543615</v>
      </c>
      <c r="N15" s="352">
        <f>SUM(B15:M15)</f>
        <v>-61035882.411872566</v>
      </c>
      <c r="O15" s="574"/>
    </row>
    <row r="16" spans="1:23" ht="15.6" customHeight="1">
      <c r="A16" s="338" t="s">
        <v>201</v>
      </c>
      <c r="B16" s="573">
        <f>Load!B12*(1-'Schedule_B 2024'!$D$36)</f>
        <v>-4149060.3177336822</v>
      </c>
      <c r="C16" s="573">
        <f>Load!C12*(1-'Schedule_B 2024'!$D$36)</f>
        <v>-25109.195590573603</v>
      </c>
      <c r="D16" s="573">
        <f>Load!D12*(1-'Schedule_B 2024'!$D$36)</f>
        <v>-1169963.5153662723</v>
      </c>
      <c r="E16" s="573">
        <f>Load!E12*(1-'Schedule_B 2024'!$D$36)</f>
        <v>-1660300.8660588285</v>
      </c>
      <c r="F16" s="573">
        <f>Load!F12*(1-'Schedule_B 2024'!$D$36)</f>
        <v>-2250723.0269301361</v>
      </c>
      <c r="G16" s="573">
        <f>Load!G12*(1-'Schedule_B 2024'!$D$36)</f>
        <v>1159060.8223163188</v>
      </c>
      <c r="H16" s="573">
        <f>Load!H12*(1-'Schedule_B 2024'!$D$36)</f>
        <v>-2235409.9288716982</v>
      </c>
      <c r="I16" s="573">
        <f>Load!I12*(1-'Schedule_B 2024'!$D$36)</f>
        <v>3514575.6248082868</v>
      </c>
      <c r="J16" s="573">
        <f>Load!J12*(1-'Schedule_B 2024'!$D$36)</f>
        <v>514374.65911743877</v>
      </c>
      <c r="K16" s="573">
        <f>Load!K12*(1-'Schedule_B 2024'!$D$36)</f>
        <v>-295959.64100963657</v>
      </c>
      <c r="L16" s="573">
        <f>Load!L12*(1-'Schedule_B 2024'!$D$36)</f>
        <v>-2246528.0307593062</v>
      </c>
      <c r="M16" s="573">
        <f>Load!M12*(1-'Schedule_B 2024'!$D$36)</f>
        <v>2334587.8332207706</v>
      </c>
      <c r="N16" s="352">
        <f>SUM(B16:M16)</f>
        <v>-6510455.5828573182</v>
      </c>
      <c r="O16" s="180"/>
      <c r="P16" s="180"/>
      <c r="Q16" s="180"/>
      <c r="R16" s="180"/>
      <c r="S16" s="353"/>
      <c r="T16" s="292"/>
      <c r="W16" s="355"/>
    </row>
    <row r="17" spans="1:23" ht="16.149999999999999" customHeight="1">
      <c r="A17" s="338" t="s">
        <v>202</v>
      </c>
      <c r="B17" s="572">
        <f>B5+B15-B16</f>
        <v>73864153.397119313</v>
      </c>
      <c r="C17" s="572">
        <f t="shared" ref="C17:M17" si="6">C5+C15-C16</f>
        <v>2533968.7228011908</v>
      </c>
      <c r="D17" s="572">
        <f t="shared" si="6"/>
        <v>3286582.5145830801</v>
      </c>
      <c r="E17" s="572">
        <f t="shared" si="6"/>
        <v>-12392288.243607277</v>
      </c>
      <c r="F17" s="572">
        <f t="shared" si="6"/>
        <v>2888777.6819778574</v>
      </c>
      <c r="G17" s="572">
        <f t="shared" si="6"/>
        <v>43875.902610542718</v>
      </c>
      <c r="H17" s="572">
        <f t="shared" si="6"/>
        <v>-7320380.1818055101</v>
      </c>
      <c r="I17" s="572">
        <f t="shared" si="6"/>
        <v>-2628152.60740567</v>
      </c>
      <c r="J17" s="572">
        <f t="shared" si="6"/>
        <v>212691.90991326381</v>
      </c>
      <c r="K17" s="572">
        <f t="shared" si="6"/>
        <v>-8672926.0081789549</v>
      </c>
      <c r="L17" s="572">
        <f t="shared" si="6"/>
        <v>154196.10125126201</v>
      </c>
      <c r="M17" s="572">
        <f t="shared" si="6"/>
        <v>16784012.968690507</v>
      </c>
      <c r="N17" s="352">
        <f>SUM(B17:M17)</f>
        <v>68754512.157949597</v>
      </c>
      <c r="O17" s="570" t="s">
        <v>347</v>
      </c>
      <c r="P17" s="174"/>
      <c r="Q17" s="174"/>
      <c r="R17" s="174"/>
      <c r="S17" s="353"/>
      <c r="T17" s="292"/>
      <c r="U17" s="495"/>
      <c r="W17" s="355"/>
    </row>
    <row r="18" spans="1:23">
      <c r="A18" s="566" t="s">
        <v>203</v>
      </c>
      <c r="B18" s="575">
        <f>B17</f>
        <v>73864153.397119313</v>
      </c>
      <c r="C18" s="571">
        <f t="shared" ref="C18:M18" si="7">B18+C17</f>
        <v>76398122.119920507</v>
      </c>
      <c r="D18" s="571">
        <f t="shared" si="7"/>
        <v>79684704.634503588</v>
      </c>
      <c r="E18" s="571">
        <f t="shared" si="7"/>
        <v>67292416.390896305</v>
      </c>
      <c r="F18" s="571">
        <f t="shared" si="7"/>
        <v>70181194.072874159</v>
      </c>
      <c r="G18" s="571">
        <f t="shared" si="7"/>
        <v>70225069.975484699</v>
      </c>
      <c r="H18" s="571">
        <f t="shared" si="7"/>
        <v>62904689.793679193</v>
      </c>
      <c r="I18" s="571">
        <f t="shared" si="7"/>
        <v>60276537.186273523</v>
      </c>
      <c r="J18" s="571">
        <f t="shared" si="7"/>
        <v>60489229.096186787</v>
      </c>
      <c r="K18" s="571">
        <f t="shared" si="7"/>
        <v>51816303.08800783</v>
      </c>
      <c r="L18" s="571">
        <f t="shared" si="7"/>
        <v>51970499.18925909</v>
      </c>
      <c r="M18" s="571">
        <f t="shared" si="7"/>
        <v>68754512.157949597</v>
      </c>
      <c r="N18" s="352">
        <f>HLOOKUP(MAX(B4:M4),$B$4:$M$26,15,FALSE)</f>
        <v>68754512.157949597</v>
      </c>
      <c r="O18" s="570" t="s">
        <v>384</v>
      </c>
      <c r="P18" s="265"/>
      <c r="Q18" s="265"/>
      <c r="R18" s="265"/>
      <c r="S18" s="353"/>
      <c r="T18" s="292"/>
      <c r="W18" s="355"/>
    </row>
    <row r="19" spans="1:23" ht="10.15" customHeight="1">
      <c r="B19" s="566"/>
      <c r="C19" s="576"/>
      <c r="D19" s="576"/>
      <c r="E19" s="576"/>
      <c r="F19" s="576"/>
      <c r="G19" s="576"/>
      <c r="H19" s="576"/>
      <c r="I19" s="576"/>
      <c r="J19" s="576"/>
      <c r="K19" s="576"/>
      <c r="L19" s="576"/>
      <c r="M19" s="576"/>
      <c r="N19" s="356"/>
      <c r="O19" s="265"/>
      <c r="P19" s="265"/>
      <c r="Q19" s="265"/>
      <c r="R19" s="265"/>
      <c r="S19" s="353"/>
      <c r="T19" s="292"/>
      <c r="W19" s="355"/>
    </row>
    <row r="20" spans="1:23" ht="15">
      <c r="A20" s="566" t="s">
        <v>204</v>
      </c>
      <c r="B20" s="572">
        <f t="shared" ref="B20:M20" si="8">IF(ABS(B18)&gt;17000000,IF(B18&lt;0,-17000000,17000000),B18)</f>
        <v>17000000</v>
      </c>
      <c r="C20" s="572">
        <f t="shared" si="8"/>
        <v>17000000</v>
      </c>
      <c r="D20" s="572">
        <f t="shared" si="8"/>
        <v>17000000</v>
      </c>
      <c r="E20" s="572">
        <f t="shared" si="8"/>
        <v>17000000</v>
      </c>
      <c r="F20" s="572">
        <f t="shared" si="8"/>
        <v>17000000</v>
      </c>
      <c r="G20" s="572">
        <f t="shared" si="8"/>
        <v>17000000</v>
      </c>
      <c r="H20" s="572">
        <f t="shared" si="8"/>
        <v>17000000</v>
      </c>
      <c r="I20" s="572">
        <f t="shared" si="8"/>
        <v>17000000</v>
      </c>
      <c r="J20" s="572">
        <f t="shared" si="8"/>
        <v>17000000</v>
      </c>
      <c r="K20" s="572">
        <f t="shared" si="8"/>
        <v>17000000</v>
      </c>
      <c r="L20" s="572">
        <f t="shared" si="8"/>
        <v>17000000</v>
      </c>
      <c r="M20" s="572">
        <f t="shared" si="8"/>
        <v>17000000</v>
      </c>
      <c r="N20" s="352">
        <f>IF(ABS(N18)&gt;17000000,IF(N18&lt;0,-17000000,17000000),N18)</f>
        <v>17000000</v>
      </c>
      <c r="O20" s="209"/>
      <c r="P20" s="265"/>
      <c r="Q20" s="265"/>
      <c r="R20" s="265"/>
      <c r="S20" s="353"/>
      <c r="T20" s="292"/>
      <c r="W20" s="355"/>
    </row>
    <row r="21" spans="1:23" ht="15">
      <c r="A21" s="566" t="s">
        <v>205</v>
      </c>
      <c r="B21" s="572">
        <f>IF(ABS(B18)-ABS(B20)&gt;=23000000,IF(B18&lt;=0,-23000000,23000000),B18-B20)</f>
        <v>23000000</v>
      </c>
      <c r="C21" s="572">
        <f t="shared" ref="C21:N21" si="9">IF(ABS(C18)-ABS(C20)&gt;=23000000,IF(C18&lt;=0,-23000000,23000000),C18-C20)</f>
        <v>23000000</v>
      </c>
      <c r="D21" s="572">
        <f t="shared" si="9"/>
        <v>23000000</v>
      </c>
      <c r="E21" s="572">
        <f t="shared" si="9"/>
        <v>23000000</v>
      </c>
      <c r="F21" s="572">
        <f t="shared" si="9"/>
        <v>23000000</v>
      </c>
      <c r="G21" s="572">
        <f t="shared" si="9"/>
        <v>23000000</v>
      </c>
      <c r="H21" s="572">
        <f t="shared" si="9"/>
        <v>23000000</v>
      </c>
      <c r="I21" s="572">
        <f t="shared" si="9"/>
        <v>23000000</v>
      </c>
      <c r="J21" s="572">
        <f t="shared" si="9"/>
        <v>23000000</v>
      </c>
      <c r="K21" s="572">
        <f t="shared" si="9"/>
        <v>23000000</v>
      </c>
      <c r="L21" s="572">
        <f t="shared" si="9"/>
        <v>23000000</v>
      </c>
      <c r="M21" s="572">
        <f t="shared" si="9"/>
        <v>23000000</v>
      </c>
      <c r="N21" s="352">
        <f t="shared" si="9"/>
        <v>23000000</v>
      </c>
      <c r="O21" s="209"/>
      <c r="P21" s="265"/>
      <c r="Q21" s="265"/>
      <c r="R21" s="265"/>
      <c r="S21" s="353"/>
      <c r="T21" s="292"/>
      <c r="W21" s="355"/>
    </row>
    <row r="22" spans="1:23" ht="15">
      <c r="A22" s="566" t="s">
        <v>206</v>
      </c>
      <c r="B22" s="572">
        <f t="shared" ref="B22:N22" si="10">IF(ABS(B18)&gt;=40000000,B18-SUM(B20:B21),0)</f>
        <v>33864153.397119313</v>
      </c>
      <c r="C22" s="572">
        <f t="shared" si="10"/>
        <v>36398122.119920507</v>
      </c>
      <c r="D22" s="572">
        <f t="shared" ref="D22:M22" si="11">IF(ABS(D18)&gt;=40000000,D18-SUM(D20:D21),0)</f>
        <v>39684704.634503588</v>
      </c>
      <c r="E22" s="572">
        <f t="shared" si="11"/>
        <v>27292416.390896305</v>
      </c>
      <c r="F22" s="572">
        <f t="shared" si="11"/>
        <v>30181194.072874159</v>
      </c>
      <c r="G22" s="572">
        <f t="shared" si="11"/>
        <v>30225069.975484699</v>
      </c>
      <c r="H22" s="572">
        <f t="shared" si="11"/>
        <v>22904689.793679193</v>
      </c>
      <c r="I22" s="572">
        <f t="shared" si="11"/>
        <v>20276537.186273523</v>
      </c>
      <c r="J22" s="572">
        <f t="shared" si="11"/>
        <v>20489229.096186787</v>
      </c>
      <c r="K22" s="572">
        <f t="shared" si="11"/>
        <v>11816303.08800783</v>
      </c>
      <c r="L22" s="572">
        <f t="shared" si="11"/>
        <v>11970499.18925909</v>
      </c>
      <c r="M22" s="572">
        <f t="shared" si="11"/>
        <v>28754512.157949597</v>
      </c>
      <c r="N22" s="352">
        <f t="shared" si="10"/>
        <v>28754512.157949597</v>
      </c>
      <c r="O22" s="209"/>
      <c r="P22" s="265"/>
      <c r="Q22" s="265"/>
      <c r="R22" s="265"/>
      <c r="S22" s="353"/>
      <c r="T22" s="292"/>
      <c r="W22" s="355"/>
    </row>
    <row r="23" spans="1:23" ht="10.15" customHeight="1">
      <c r="C23" s="358"/>
      <c r="D23" s="358"/>
      <c r="E23" s="358"/>
      <c r="F23" s="358"/>
      <c r="G23" s="358"/>
      <c r="H23" s="358"/>
      <c r="I23" s="358"/>
      <c r="J23" s="358"/>
      <c r="K23" s="358"/>
      <c r="L23" s="358"/>
      <c r="M23" s="358"/>
      <c r="N23" s="174"/>
      <c r="O23" s="174"/>
      <c r="P23" s="174"/>
      <c r="Q23" s="174"/>
      <c r="R23" s="174"/>
      <c r="S23" s="353"/>
      <c r="T23" s="292"/>
    </row>
    <row r="24" spans="1:23">
      <c r="A24" s="338" t="s">
        <v>207</v>
      </c>
      <c r="B24" s="577">
        <f>IF(B21&gt;0,B21*50%,B21*65%)+B22*90%</f>
        <v>41977738.057407379</v>
      </c>
      <c r="C24" s="572">
        <f t="shared" ref="C24:M24" si="12">IF(C21&gt;0,C21*50%,C21*65%)+C22*90%</f>
        <v>44258309.907928452</v>
      </c>
      <c r="D24" s="572">
        <f t="shared" si="12"/>
        <v>47216234.171053231</v>
      </c>
      <c r="E24" s="572">
        <f t="shared" si="12"/>
        <v>36063174.751806676</v>
      </c>
      <c r="F24" s="572">
        <f t="shared" si="12"/>
        <v>38663074.66558674</v>
      </c>
      <c r="G24" s="572">
        <f t="shared" si="12"/>
        <v>38702562.977936231</v>
      </c>
      <c r="H24" s="572">
        <f t="shared" si="12"/>
        <v>32114220.814311273</v>
      </c>
      <c r="I24" s="572">
        <f t="shared" si="12"/>
        <v>29748883.46764617</v>
      </c>
      <c r="J24" s="572">
        <f t="shared" si="12"/>
        <v>29940306.186568107</v>
      </c>
      <c r="K24" s="572">
        <f t="shared" si="12"/>
        <v>22134672.779207047</v>
      </c>
      <c r="L24" s="572">
        <f t="shared" si="12"/>
        <v>22273449.270333178</v>
      </c>
      <c r="M24" s="572">
        <f t="shared" si="12"/>
        <v>37379060.942154638</v>
      </c>
      <c r="N24" s="352">
        <f>HLOOKUP(MAX(B4:M4),$B$4:$M$26,21,FALSE)</f>
        <v>37379060.942154638</v>
      </c>
      <c r="O24" s="570" t="s">
        <v>384</v>
      </c>
      <c r="P24" s="180"/>
      <c r="Q24" s="180"/>
      <c r="R24" s="265"/>
      <c r="S24" s="353"/>
      <c r="T24" s="292"/>
    </row>
    <row r="25" spans="1:23">
      <c r="A25" s="338"/>
      <c r="B25" s="572"/>
      <c r="C25" s="572"/>
      <c r="D25" s="572"/>
      <c r="E25" s="572"/>
      <c r="F25" s="572"/>
      <c r="G25" s="572"/>
      <c r="H25" s="572"/>
      <c r="I25" s="572"/>
      <c r="J25" s="572"/>
      <c r="K25" s="572"/>
      <c r="L25" s="572"/>
      <c r="M25" s="572"/>
      <c r="N25" s="352"/>
      <c r="O25" s="180"/>
      <c r="P25" s="180"/>
      <c r="Q25" s="180"/>
      <c r="R25" s="265"/>
      <c r="S25" s="353"/>
      <c r="T25" s="292"/>
    </row>
    <row r="26" spans="1:23">
      <c r="A26" s="338" t="s">
        <v>230</v>
      </c>
      <c r="B26" s="572">
        <f>B24-B12</f>
        <v>-17208645.656924546</v>
      </c>
      <c r="C26" s="572">
        <f t="shared" ref="C26:M26" si="13">C24-C12</f>
        <v>-20636181.238833189</v>
      </c>
      <c r="D26" s="572">
        <f t="shared" si="13"/>
        <v>-27934549.445888609</v>
      </c>
      <c r="E26" s="572">
        <f t="shared" si="13"/>
        <v>-29222744.802277148</v>
      </c>
      <c r="F26" s="572">
        <f t="shared" si="13"/>
        <v>-29273515.814620137</v>
      </c>
      <c r="G26" s="572">
        <f t="shared" si="13"/>
        <v>-33200146.93071685</v>
      </c>
      <c r="H26" s="572">
        <f t="shared" si="13"/>
        <v>-39723498.978887193</v>
      </c>
      <c r="I26" s="572">
        <f t="shared" si="13"/>
        <v>-43893850.403307751</v>
      </c>
      <c r="J26" s="572">
        <f t="shared" si="13"/>
        <v>-45530781.592081875</v>
      </c>
      <c r="K26" s="572">
        <f t="shared" si="13"/>
        <v>-48784582.799706846</v>
      </c>
      <c r="L26" s="572">
        <f t="shared" si="13"/>
        <v>-48661053.579493992</v>
      </c>
      <c r="M26" s="572">
        <f t="shared" si="13"/>
        <v>-49072884.146113761</v>
      </c>
      <c r="N26" s="352">
        <f>N24-N12</f>
        <v>-49072884.146113761</v>
      </c>
      <c r="O26" s="279"/>
      <c r="P26" s="279"/>
      <c r="Q26" s="279"/>
      <c r="R26" s="279"/>
      <c r="S26" s="353"/>
      <c r="T26" s="292"/>
    </row>
    <row r="27" spans="1:23">
      <c r="D27" s="355"/>
      <c r="E27" s="355"/>
      <c r="F27" s="182"/>
      <c r="G27" s="182"/>
      <c r="H27" s="182"/>
      <c r="I27" s="182"/>
      <c r="J27" s="182"/>
      <c r="K27" s="182"/>
      <c r="L27" s="182"/>
      <c r="M27" s="182"/>
      <c r="N27" s="182"/>
      <c r="O27" s="182"/>
      <c r="P27" s="182"/>
      <c r="Q27" s="182"/>
      <c r="R27" s="174"/>
      <c r="S27" s="353"/>
      <c r="T27" s="292"/>
    </row>
    <row r="28" spans="1:23" ht="14.25" customHeight="1">
      <c r="C28" s="365"/>
      <c r="D28" s="355"/>
      <c r="E28" s="355"/>
      <c r="F28" s="182"/>
      <c r="G28" s="182"/>
      <c r="H28" s="182"/>
      <c r="I28" s="182"/>
      <c r="J28" s="182"/>
      <c r="K28" s="182"/>
      <c r="L28" s="182"/>
      <c r="M28" s="182"/>
      <c r="N28" s="182"/>
      <c r="O28" s="182"/>
      <c r="P28" s="182"/>
      <c r="Q28" s="182"/>
      <c r="R28" s="265"/>
      <c r="S28" s="353"/>
      <c r="T28" s="292"/>
    </row>
    <row r="29" spans="1:23" ht="38.25">
      <c r="A29" s="538"/>
      <c r="B29" s="539" t="s">
        <v>346</v>
      </c>
      <c r="C29" s="578" t="str">
        <f>IF(N15&lt;0,"less than","more than")</f>
        <v>less than</v>
      </c>
      <c r="D29" s="579" t="s">
        <v>211</v>
      </c>
      <c r="E29" s="501"/>
      <c r="F29" s="580">
        <f>ABS(N15)</f>
        <v>61035882.411872566</v>
      </c>
      <c r="G29" s="581" t="s">
        <v>212</v>
      </c>
      <c r="H29" s="580">
        <f>ABS(N16)</f>
        <v>6510455.5828573182</v>
      </c>
      <c r="I29" s="578" t="str">
        <f>IF(N16&lt;0,"less than","more than")</f>
        <v>less than</v>
      </c>
      <c r="J29" s="581" t="s">
        <v>345</v>
      </c>
      <c r="K29" s="578" t="str">
        <f>IF(N18&lt;0,"over-recovery","under-recovery")</f>
        <v>under-recovery</v>
      </c>
      <c r="L29" s="539" t="s">
        <v>344</v>
      </c>
      <c r="M29" s="580">
        <f>ABS(N18-N6)</f>
        <v>54525426.829015285</v>
      </c>
      <c r="N29" s="578" t="str">
        <f>IF(AND(N18-N6&lt;0,N18&gt;0),"less than","more than")</f>
        <v>less than</v>
      </c>
      <c r="Q29" s="353"/>
      <c r="R29" s="582"/>
    </row>
    <row r="30" spans="1:23" ht="16.5" customHeight="1">
      <c r="B30" s="359" t="s">
        <v>343</v>
      </c>
      <c r="C30" s="578" t="str">
        <f>IF(N12&lt;0,"over-recovery","under-recovery")</f>
        <v>under-recovery</v>
      </c>
      <c r="E30" s="583" t="s">
        <v>213</v>
      </c>
      <c r="F30" s="578" t="str">
        <f>IF(N29="more than","higher","lower")</f>
        <v>lower</v>
      </c>
      <c r="G30" s="578" t="str">
        <f>IF(N18&lt;0,"over-recovery","under-recovery")</f>
        <v>under-recovery</v>
      </c>
      <c r="H30" s="584" t="s">
        <v>342</v>
      </c>
      <c r="I30" s="580">
        <f>N26</f>
        <v>-49072884.146113761</v>
      </c>
      <c r="J30" s="584" t="s">
        <v>214</v>
      </c>
      <c r="K30" s="578" t="str">
        <f>IF(N26&gt;0,"decrease","increase")</f>
        <v>increase</v>
      </c>
      <c r="L30" s="584" t="s">
        <v>215</v>
      </c>
      <c r="M30" s="585"/>
      <c r="N30" s="585"/>
      <c r="O30" s="585"/>
      <c r="P30" s="585"/>
      <c r="S30" s="292"/>
    </row>
    <row r="31" spans="1:23">
      <c r="Q31" s="279"/>
      <c r="R31" s="353"/>
      <c r="S31" s="292"/>
    </row>
    <row r="32" spans="1:23" ht="13.5" thickBot="1">
      <c r="C32" s="586"/>
      <c r="D32" s="355"/>
      <c r="E32" s="355"/>
      <c r="F32" s="185"/>
      <c r="G32" s="185"/>
      <c r="H32" s="185"/>
      <c r="I32" s="185"/>
      <c r="J32" s="168"/>
      <c r="K32" s="185"/>
      <c r="L32" s="185"/>
      <c r="M32" s="185"/>
      <c r="N32" s="185"/>
      <c r="O32" s="185"/>
      <c r="P32" s="185"/>
      <c r="Q32" s="265"/>
      <c r="R32" s="353"/>
      <c r="S32" s="292"/>
    </row>
    <row r="33" spans="1:20" ht="14.25" customHeight="1">
      <c r="A33" s="587"/>
      <c r="B33" s="588"/>
      <c r="C33" s="360"/>
      <c r="D33" s="361"/>
      <c r="E33" s="361"/>
      <c r="F33" s="362"/>
      <c r="G33" s="362"/>
      <c r="H33" s="362"/>
      <c r="I33" s="362"/>
      <c r="J33" s="362"/>
      <c r="K33" s="362"/>
      <c r="L33" s="363"/>
      <c r="M33" s="364"/>
      <c r="N33" s="185"/>
      <c r="O33" s="185"/>
      <c r="P33" s="185"/>
      <c r="Q33" s="265"/>
      <c r="R33" s="353"/>
      <c r="S33" s="292"/>
    </row>
    <row r="34" spans="1:20" ht="14.25" customHeight="1">
      <c r="A34" s="589" t="s">
        <v>385</v>
      </c>
      <c r="B34" s="590">
        <f>-B26</f>
        <v>17208645.656924546</v>
      </c>
      <c r="C34" s="590">
        <f t="shared" ref="C34:M34" si="14">-C26</f>
        <v>20636181.238833189</v>
      </c>
      <c r="D34" s="590">
        <f t="shared" si="14"/>
        <v>27934549.445888609</v>
      </c>
      <c r="E34" s="590">
        <f t="shared" si="14"/>
        <v>29222744.802277148</v>
      </c>
      <c r="F34" s="590">
        <f t="shared" si="14"/>
        <v>29273515.814620137</v>
      </c>
      <c r="G34" s="590">
        <f t="shared" si="14"/>
        <v>33200146.93071685</v>
      </c>
      <c r="H34" s="590">
        <f t="shared" si="14"/>
        <v>39723498.978887193</v>
      </c>
      <c r="I34" s="590">
        <f t="shared" si="14"/>
        <v>43893850.403307751</v>
      </c>
      <c r="J34" s="590">
        <f t="shared" si="14"/>
        <v>45530781.592081875</v>
      </c>
      <c r="K34" s="590">
        <f t="shared" si="14"/>
        <v>48784582.799706846</v>
      </c>
      <c r="L34" s="590">
        <f t="shared" si="14"/>
        <v>48661053.579493992</v>
      </c>
      <c r="M34" s="591">
        <f t="shared" si="14"/>
        <v>49072884.146113761</v>
      </c>
      <c r="N34" s="265"/>
      <c r="O34" s="265"/>
      <c r="P34" s="265"/>
      <c r="Q34" s="265"/>
      <c r="R34" s="353"/>
      <c r="S34" s="292"/>
    </row>
    <row r="35" spans="1:20" ht="19.5" customHeight="1">
      <c r="A35" s="589" t="s">
        <v>386</v>
      </c>
      <c r="B35" s="590">
        <f>+B34</f>
        <v>17208645.656924546</v>
      </c>
      <c r="C35" s="590">
        <f>+C34-B34</f>
        <v>3427535.5819086432</v>
      </c>
      <c r="D35" s="590">
        <f>+D34-C34</f>
        <v>7298368.2070554197</v>
      </c>
      <c r="E35" s="590">
        <f t="shared" ref="E35:M35" si="15">+E34-D34</f>
        <v>1288195.3563885391</v>
      </c>
      <c r="F35" s="590">
        <f>+F34-E34</f>
        <v>50771.012342989445</v>
      </c>
      <c r="G35" s="590">
        <f>+G34-F34</f>
        <v>3926631.1160967126</v>
      </c>
      <c r="H35" s="590">
        <f t="shared" si="15"/>
        <v>6523352.048170343</v>
      </c>
      <c r="I35" s="590">
        <f t="shared" si="15"/>
        <v>4170351.4244205579</v>
      </c>
      <c r="J35" s="590">
        <f t="shared" si="15"/>
        <v>1636931.1887741238</v>
      </c>
      <c r="K35" s="590">
        <f t="shared" si="15"/>
        <v>3253801.2076249719</v>
      </c>
      <c r="L35" s="590">
        <f t="shared" si="15"/>
        <v>-123529.22021285444</v>
      </c>
      <c r="M35" s="591">
        <f t="shared" si="15"/>
        <v>411830.56661976874</v>
      </c>
      <c r="N35" s="174"/>
      <c r="Q35" s="365"/>
      <c r="R35" s="174"/>
      <c r="S35" s="353"/>
      <c r="T35" s="292"/>
    </row>
    <row r="36" spans="1:20" ht="15">
      <c r="A36" s="592"/>
      <c r="B36" s="517"/>
      <c r="C36" s="338"/>
      <c r="D36" s="191"/>
      <c r="E36" s="355"/>
      <c r="F36" s="174"/>
      <c r="G36" s="174"/>
      <c r="H36" s="174"/>
      <c r="I36" s="174"/>
      <c r="J36" s="174"/>
      <c r="K36" s="174"/>
      <c r="L36" s="365"/>
      <c r="M36" s="593"/>
      <c r="N36" s="174"/>
      <c r="O36" s="174"/>
      <c r="P36" s="174"/>
      <c r="Q36" s="174"/>
      <c r="R36" s="174"/>
      <c r="S36" s="353"/>
      <c r="T36" s="582"/>
    </row>
    <row r="37" spans="1:20" ht="15">
      <c r="A37" s="592"/>
      <c r="B37" s="517"/>
      <c r="C37" s="338"/>
      <c r="D37" s="191"/>
      <c r="E37" s="355"/>
      <c r="F37" s="174"/>
      <c r="G37" s="174"/>
      <c r="H37" s="174"/>
      <c r="I37" s="174"/>
      <c r="J37" s="174"/>
      <c r="K37" s="174"/>
      <c r="L37" s="174"/>
      <c r="M37" s="593"/>
      <c r="N37" s="174"/>
      <c r="O37" s="174"/>
      <c r="P37" s="174"/>
      <c r="Q37" s="174"/>
      <c r="R37" s="174"/>
      <c r="S37" s="353"/>
      <c r="T37" s="582"/>
    </row>
    <row r="38" spans="1:20" ht="16.5" customHeight="1" thickBot="1">
      <c r="A38" s="594"/>
      <c r="B38" s="595"/>
      <c r="C38" s="366"/>
      <c r="D38" s="596"/>
      <c r="E38" s="596"/>
      <c r="F38" s="597"/>
      <c r="G38" s="597"/>
      <c r="H38" s="597"/>
      <c r="I38" s="597"/>
      <c r="J38" s="597"/>
      <c r="K38" s="597"/>
      <c r="L38" s="367"/>
      <c r="M38" s="598"/>
      <c r="N38" s="599"/>
      <c r="O38" s="599"/>
      <c r="P38" s="599"/>
      <c r="Q38" s="599"/>
      <c r="R38" s="265"/>
      <c r="S38" s="353"/>
      <c r="T38" s="292"/>
    </row>
    <row r="39" spans="1:20" ht="15.75" customHeight="1">
      <c r="C39" s="368"/>
      <c r="D39" s="191"/>
      <c r="E39" s="355"/>
      <c r="F39" s="369"/>
      <c r="G39" s="369"/>
      <c r="H39" s="369"/>
      <c r="I39" s="369"/>
      <c r="J39" s="369"/>
      <c r="K39" s="174"/>
      <c r="L39" s="174"/>
      <c r="M39" s="174"/>
      <c r="N39" s="174"/>
      <c r="O39" s="174"/>
      <c r="P39" s="174"/>
      <c r="Q39" s="174"/>
      <c r="R39" s="174"/>
      <c r="S39" s="353"/>
      <c r="T39" s="582"/>
    </row>
    <row r="40" spans="1:20" ht="15.75" customHeight="1">
      <c r="C40" s="368"/>
      <c r="D40" s="191"/>
      <c r="E40" s="355"/>
      <c r="F40" s="369"/>
      <c r="G40" s="369"/>
      <c r="H40" s="369"/>
      <c r="I40" s="369"/>
      <c r="J40" s="369"/>
      <c r="K40" s="369"/>
      <c r="L40" s="174"/>
      <c r="M40" s="174"/>
      <c r="N40" s="174"/>
      <c r="O40" s="174"/>
      <c r="P40" s="174"/>
      <c r="Q40" s="174"/>
      <c r="R40" s="174"/>
      <c r="S40" s="353"/>
      <c r="T40" s="582"/>
    </row>
    <row r="41" spans="1:20" ht="18.75" customHeight="1">
      <c r="C41" s="600"/>
      <c r="D41" s="370"/>
      <c r="E41" s="355"/>
      <c r="F41" s="174"/>
      <c r="G41" s="174"/>
      <c r="H41" s="174"/>
      <c r="I41" s="174"/>
      <c r="J41" s="174"/>
      <c r="K41" s="174"/>
      <c r="L41" s="174"/>
      <c r="M41" s="174"/>
      <c r="N41" s="174"/>
      <c r="O41" s="174"/>
      <c r="P41" s="174"/>
      <c r="Q41" s="174"/>
      <c r="R41" s="174"/>
      <c r="S41" s="353"/>
      <c r="T41" s="582"/>
    </row>
    <row r="42" spans="1:20" ht="20.25" customHeight="1">
      <c r="C42" s="566"/>
      <c r="D42" s="191"/>
      <c r="E42" s="355"/>
      <c r="F42" s="174"/>
      <c r="G42" s="174"/>
      <c r="H42" s="601"/>
      <c r="I42" s="371"/>
      <c r="J42" s="371"/>
      <c r="K42" s="602"/>
      <c r="L42" s="174"/>
      <c r="M42" s="603"/>
      <c r="N42" s="603"/>
      <c r="O42" s="603"/>
      <c r="P42" s="603"/>
      <c r="Q42" s="603"/>
      <c r="R42" s="182"/>
      <c r="S42" s="353"/>
      <c r="T42" s="292"/>
    </row>
    <row r="43" spans="1:20" ht="17.45" customHeight="1">
      <c r="C43" s="604"/>
      <c r="E43" s="355"/>
      <c r="F43" s="174"/>
      <c r="G43" s="174"/>
      <c r="H43" s="174"/>
      <c r="I43" s="174"/>
      <c r="J43" s="174"/>
      <c r="K43" s="174"/>
      <c r="L43" s="174"/>
      <c r="M43" s="174"/>
      <c r="N43" s="174"/>
      <c r="O43" s="174"/>
      <c r="P43" s="174"/>
      <c r="Q43" s="174"/>
      <c r="R43" s="174"/>
      <c r="S43" s="353"/>
      <c r="T43" s="292"/>
    </row>
    <row r="44" spans="1:20" ht="15.75" customHeight="1">
      <c r="C44" s="605"/>
      <c r="F44" s="606"/>
      <c r="G44" s="606"/>
      <c r="H44" s="606"/>
      <c r="I44" s="606"/>
      <c r="J44" s="606"/>
      <c r="K44" s="606"/>
      <c r="L44" s="606"/>
      <c r="M44" s="606"/>
      <c r="N44" s="606"/>
      <c r="O44" s="606"/>
      <c r="P44" s="606"/>
      <c r="Q44" s="606"/>
      <c r="R44" s="606"/>
      <c r="S44" s="353"/>
      <c r="T44" s="582"/>
    </row>
    <row r="45" spans="1:20" ht="15">
      <c r="H45" s="601"/>
      <c r="I45" s="371"/>
      <c r="J45" s="371"/>
      <c r="K45" s="602"/>
      <c r="M45" s="585"/>
      <c r="N45" s="585"/>
      <c r="O45" s="585"/>
      <c r="P45" s="585"/>
      <c r="Q45" s="585"/>
      <c r="T45" s="292"/>
    </row>
    <row r="46" spans="1:20" ht="15">
      <c r="C46" s="292"/>
      <c r="D46" s="607"/>
      <c r="F46" s="174"/>
      <c r="G46" s="174"/>
      <c r="H46" s="174"/>
      <c r="I46" s="174"/>
      <c r="J46" s="174"/>
      <c r="K46" s="174"/>
      <c r="L46" s="174"/>
      <c r="M46" s="174"/>
      <c r="N46" s="174"/>
      <c r="O46" s="174"/>
      <c r="P46" s="174"/>
      <c r="Q46" s="174"/>
      <c r="R46" s="174"/>
      <c r="S46" s="353"/>
      <c r="T46" s="582"/>
    </row>
    <row r="47" spans="1:20" ht="15">
      <c r="C47" s="338"/>
      <c r="D47" s="372"/>
      <c r="E47" s="372"/>
      <c r="F47" s="174"/>
      <c r="G47" s="174"/>
      <c r="H47" s="174"/>
      <c r="I47" s="174"/>
      <c r="J47" s="174"/>
      <c r="K47" s="174"/>
      <c r="L47" s="174"/>
      <c r="M47" s="174"/>
      <c r="N47" s="174"/>
      <c r="O47" s="174"/>
      <c r="P47" s="174"/>
      <c r="Q47" s="174"/>
      <c r="R47" s="174"/>
      <c r="S47" s="195"/>
      <c r="T47" s="582"/>
    </row>
    <row r="48" spans="1:20" ht="15">
      <c r="C48" s="338"/>
      <c r="D48" s="372"/>
      <c r="E48" s="372"/>
      <c r="F48" s="174"/>
      <c r="G48" s="174"/>
      <c r="H48" s="174"/>
      <c r="I48" s="174"/>
      <c r="J48" s="174"/>
      <c r="K48" s="174"/>
      <c r="L48" s="174"/>
      <c r="M48" s="174"/>
      <c r="N48" s="174"/>
      <c r="O48" s="174"/>
      <c r="P48" s="174"/>
      <c r="Q48" s="174"/>
      <c r="R48" s="174"/>
      <c r="S48" s="195"/>
      <c r="T48" s="582"/>
    </row>
    <row r="49" spans="1:20" ht="17.25" customHeight="1">
      <c r="C49" s="365"/>
      <c r="D49" s="370"/>
      <c r="E49" s="372"/>
      <c r="F49" s="174"/>
      <c r="G49" s="174"/>
      <c r="H49" s="601"/>
      <c r="I49" s="371"/>
      <c r="J49" s="371"/>
      <c r="K49" s="602"/>
      <c r="L49" s="174"/>
      <c r="M49" s="585"/>
      <c r="N49" s="585"/>
      <c r="O49" s="174"/>
      <c r="P49" s="585"/>
      <c r="Q49" s="585"/>
      <c r="R49" s="174"/>
      <c r="S49" s="195"/>
      <c r="T49" s="582"/>
    </row>
    <row r="50" spans="1:20">
      <c r="C50" s="292"/>
      <c r="E50" s="355"/>
      <c r="F50" s="174"/>
      <c r="G50" s="174"/>
      <c r="H50" s="174"/>
      <c r="I50" s="174"/>
      <c r="J50" s="174"/>
      <c r="K50" s="174"/>
      <c r="L50" s="174"/>
      <c r="M50" s="174"/>
      <c r="N50" s="174"/>
      <c r="O50" s="174"/>
      <c r="P50" s="174"/>
      <c r="Q50" s="174"/>
      <c r="R50" s="174"/>
      <c r="S50" s="608"/>
      <c r="T50" s="292"/>
    </row>
    <row r="51" spans="1:20">
      <c r="C51" s="292"/>
      <c r="E51" s="355"/>
      <c r="F51" s="174"/>
      <c r="G51" s="174"/>
      <c r="H51" s="174"/>
      <c r="I51" s="174"/>
      <c r="J51" s="174"/>
      <c r="K51" s="174"/>
      <c r="L51" s="174"/>
      <c r="M51" s="174"/>
      <c r="N51" s="174"/>
      <c r="O51" s="174"/>
      <c r="P51" s="174"/>
      <c r="Q51" s="174"/>
      <c r="R51" s="174"/>
      <c r="S51" s="608"/>
      <c r="T51" s="292"/>
    </row>
    <row r="52" spans="1:20">
      <c r="C52" s="292"/>
      <c r="E52" s="355"/>
      <c r="F52" s="174"/>
      <c r="G52" s="174"/>
      <c r="H52" s="174"/>
      <c r="I52" s="174"/>
      <c r="J52" s="174"/>
      <c r="K52" s="174"/>
      <c r="L52" s="174"/>
      <c r="M52" s="174"/>
      <c r="N52" s="174"/>
      <c r="O52" s="585"/>
      <c r="P52" s="174"/>
      <c r="Q52" s="174"/>
      <c r="R52" s="174"/>
      <c r="S52" s="608"/>
      <c r="T52" s="292"/>
    </row>
    <row r="53" spans="1:20" ht="15">
      <c r="C53" s="292"/>
      <c r="E53" s="355"/>
      <c r="F53" s="174"/>
      <c r="G53" s="174"/>
      <c r="H53" s="174"/>
      <c r="I53" s="174"/>
      <c r="J53" s="174"/>
      <c r="K53" s="174"/>
      <c r="L53" s="174"/>
      <c r="M53" s="174"/>
      <c r="N53" s="174"/>
      <c r="O53" s="174"/>
      <c r="P53" s="174"/>
      <c r="Q53" s="174"/>
      <c r="R53" s="174"/>
      <c r="S53" s="608"/>
      <c r="T53" s="582"/>
    </row>
    <row r="54" spans="1:20">
      <c r="C54" s="292"/>
      <c r="E54" s="355"/>
      <c r="F54" s="174"/>
      <c r="G54" s="174"/>
      <c r="H54" s="174"/>
      <c r="I54" s="174"/>
      <c r="J54" s="174"/>
      <c r="K54" s="174"/>
      <c r="L54" s="174"/>
      <c r="M54" s="174"/>
      <c r="N54" s="174"/>
      <c r="O54" s="174"/>
      <c r="P54" s="174"/>
      <c r="Q54" s="174"/>
      <c r="R54" s="174"/>
      <c r="S54" s="608"/>
    </row>
    <row r="55" spans="1:20" ht="15">
      <c r="C55" s="292"/>
      <c r="E55" s="355"/>
      <c r="F55" s="174"/>
      <c r="G55" s="174"/>
      <c r="H55" s="601"/>
      <c r="I55" s="371"/>
      <c r="J55" s="371"/>
      <c r="K55" s="602"/>
      <c r="L55" s="174"/>
      <c r="M55" s="585"/>
      <c r="N55" s="585"/>
      <c r="O55" s="585"/>
      <c r="P55" s="585"/>
      <c r="Q55" s="585"/>
      <c r="R55" s="174"/>
      <c r="S55" s="353"/>
    </row>
    <row r="56" spans="1:20" ht="12.4" customHeight="1">
      <c r="C56" s="609"/>
      <c r="D56" s="609"/>
      <c r="E56" s="609"/>
      <c r="F56" s="609"/>
      <c r="G56" s="609"/>
      <c r="H56" s="609"/>
      <c r="I56" s="609"/>
      <c r="J56" s="174"/>
      <c r="K56" s="543"/>
      <c r="L56" s="174"/>
      <c r="M56" s="174"/>
      <c r="N56" s="174"/>
      <c r="O56" s="174"/>
      <c r="P56" s="174"/>
      <c r="Q56" s="174"/>
      <c r="R56" s="174"/>
      <c r="S56" s="353"/>
    </row>
    <row r="57" spans="1:20" s="365" customFormat="1" ht="34.5" customHeight="1">
      <c r="A57" s="357"/>
      <c r="B57" s="357"/>
      <c r="C57" s="648"/>
      <c r="D57" s="648"/>
      <c r="E57" s="648"/>
      <c r="F57" s="648"/>
      <c r="G57" s="648"/>
      <c r="H57" s="648"/>
      <c r="I57" s="648"/>
      <c r="J57" s="648"/>
      <c r="K57" s="648"/>
      <c r="L57" s="174"/>
      <c r="M57" s="174"/>
      <c r="N57" s="174"/>
      <c r="O57" s="174"/>
      <c r="P57" s="174"/>
      <c r="Q57" s="174"/>
      <c r="R57" s="174"/>
    </row>
    <row r="58" spans="1:20" s="365" customFormat="1" ht="15" customHeight="1">
      <c r="A58" s="357"/>
      <c r="B58" s="357"/>
      <c r="E58" s="355"/>
      <c r="F58" s="174"/>
      <c r="G58" s="174"/>
      <c r="H58" s="174"/>
      <c r="I58" s="174"/>
      <c r="J58" s="174"/>
      <c r="K58" s="174"/>
      <c r="L58" s="174"/>
      <c r="M58" s="174"/>
      <c r="N58" s="174"/>
      <c r="O58" s="174"/>
      <c r="P58" s="174"/>
      <c r="Q58" s="174"/>
      <c r="R58" s="174"/>
    </row>
    <row r="59" spans="1:20" s="365" customFormat="1" ht="42.75" customHeight="1">
      <c r="A59" s="517"/>
      <c r="B59" s="517"/>
      <c r="C59" s="648"/>
      <c r="D59" s="648"/>
      <c r="E59" s="648"/>
      <c r="F59" s="648"/>
      <c r="G59" s="648"/>
      <c r="H59" s="648"/>
      <c r="I59" s="648"/>
      <c r="J59" s="648"/>
      <c r="K59" s="648"/>
      <c r="Q59" s="174"/>
      <c r="R59" s="174"/>
    </row>
    <row r="60" spans="1:20" ht="20.25" customHeight="1">
      <c r="A60" s="354"/>
      <c r="B60" s="354"/>
      <c r="C60" s="365"/>
      <c r="H60" s="610"/>
      <c r="I60" s="606"/>
      <c r="N60" s="611"/>
      <c r="O60" s="611"/>
      <c r="P60" s="611"/>
      <c r="Q60" s="612"/>
    </row>
    <row r="61" spans="1:20">
      <c r="A61" s="354"/>
      <c r="B61" s="354"/>
      <c r="H61" s="610"/>
      <c r="I61" s="606"/>
      <c r="Q61" s="606"/>
    </row>
    <row r="62" spans="1:20">
      <c r="A62" s="354"/>
      <c r="B62" s="354"/>
      <c r="G62" s="613"/>
      <c r="H62" s="614"/>
      <c r="Q62" s="613"/>
    </row>
    <row r="63" spans="1:20">
      <c r="A63" s="354"/>
      <c r="B63" s="354"/>
      <c r="G63" s="613"/>
      <c r="H63" s="610"/>
    </row>
    <row r="64" spans="1:20">
      <c r="A64" s="354"/>
      <c r="B64" s="354"/>
      <c r="F64" s="606"/>
      <c r="H64" s="610"/>
    </row>
    <row r="65" spans="1:11">
      <c r="A65" s="354"/>
      <c r="B65" s="354"/>
      <c r="H65" s="610"/>
      <c r="K65" s="610"/>
    </row>
    <row r="66" spans="1:11">
      <c r="A66" s="354"/>
      <c r="B66" s="354"/>
      <c r="H66" s="610"/>
      <c r="K66" s="610"/>
    </row>
    <row r="67" spans="1:11">
      <c r="A67" s="354"/>
      <c r="B67" s="354"/>
      <c r="K67" s="610"/>
    </row>
    <row r="68" spans="1:11">
      <c r="A68" s="354"/>
      <c r="B68" s="354"/>
      <c r="K68" s="610"/>
    </row>
    <row r="69" spans="1:11">
      <c r="A69" s="354"/>
      <c r="B69" s="354"/>
    </row>
    <row r="70" spans="1:11">
      <c r="A70" s="354"/>
      <c r="B70" s="354"/>
      <c r="K70" s="615"/>
    </row>
    <row r="71" spans="1:11">
      <c r="A71" s="354"/>
      <c r="B71" s="354"/>
    </row>
    <row r="72" spans="1:11">
      <c r="A72" s="354"/>
      <c r="B72" s="354"/>
    </row>
    <row r="73" spans="1:11">
      <c r="A73" s="354"/>
      <c r="B73" s="354"/>
    </row>
    <row r="74" spans="1:11">
      <c r="A74" s="354"/>
      <c r="B74" s="354"/>
    </row>
    <row r="75" spans="1:11">
      <c r="A75" s="354"/>
      <c r="B75" s="354"/>
    </row>
    <row r="76" spans="1:11">
      <c r="A76" s="354"/>
      <c r="B76" s="354"/>
    </row>
    <row r="77" spans="1:11">
      <c r="A77" s="354"/>
      <c r="B77" s="354"/>
    </row>
    <row r="78" spans="1:11">
      <c r="A78" s="354"/>
      <c r="B78" s="354"/>
    </row>
    <row r="79" spans="1:11">
      <c r="A79" s="354"/>
      <c r="B79" s="354"/>
    </row>
    <row r="80" spans="1:11">
      <c r="A80" s="354"/>
      <c r="B80" s="354"/>
    </row>
    <row r="81" spans="1:2">
      <c r="A81" s="616"/>
      <c r="B81" s="616"/>
    </row>
    <row r="82" spans="1:2">
      <c r="A82" s="616"/>
      <c r="B82" s="616"/>
    </row>
    <row r="83" spans="1:2">
      <c r="A83" s="616"/>
      <c r="B83" s="616"/>
    </row>
    <row r="84" spans="1:2">
      <c r="A84" s="616"/>
      <c r="B84" s="616"/>
    </row>
    <row r="85" spans="1:2">
      <c r="A85" s="616"/>
      <c r="B85" s="616"/>
    </row>
    <row r="86" spans="1:2">
      <c r="A86" s="616"/>
      <c r="B86" s="616"/>
    </row>
    <row r="87" spans="1:2">
      <c r="A87" s="616"/>
      <c r="B87" s="616"/>
    </row>
    <row r="88" spans="1:2">
      <c r="A88" s="616"/>
      <c r="B88" s="616"/>
    </row>
    <row r="89" spans="1:2">
      <c r="A89" s="616"/>
      <c r="B89" s="616"/>
    </row>
    <row r="90" spans="1:2">
      <c r="A90" s="616"/>
      <c r="B90" s="616"/>
    </row>
    <row r="91" spans="1:2">
      <c r="A91" s="616"/>
      <c r="B91" s="616"/>
    </row>
    <row r="92" spans="1:2">
      <c r="A92" s="616"/>
      <c r="B92" s="616"/>
    </row>
    <row r="93" spans="1:2">
      <c r="A93" s="616"/>
      <c r="B93" s="616"/>
    </row>
    <row r="94" spans="1:2">
      <c r="A94" s="616"/>
      <c r="B94" s="616"/>
    </row>
    <row r="95" spans="1:2">
      <c r="A95" s="616"/>
      <c r="B95" s="616"/>
    </row>
    <row r="96" spans="1:2">
      <c r="A96" s="616"/>
      <c r="B96" s="616"/>
    </row>
    <row r="97" spans="1:2">
      <c r="A97" s="616"/>
      <c r="B97" s="616"/>
    </row>
    <row r="98" spans="1:2">
      <c r="A98" s="616"/>
      <c r="B98" s="616"/>
    </row>
    <row r="99" spans="1:2">
      <c r="A99" s="616"/>
      <c r="B99" s="616"/>
    </row>
    <row r="100" spans="1:2">
      <c r="A100" s="616"/>
      <c r="B100" s="616"/>
    </row>
    <row r="101" spans="1:2">
      <c r="A101" s="616"/>
      <c r="B101" s="616"/>
    </row>
    <row r="102" spans="1:2">
      <c r="A102" s="616"/>
      <c r="B102" s="616"/>
    </row>
    <row r="103" spans="1:2">
      <c r="A103" s="616"/>
      <c r="B103" s="616"/>
    </row>
    <row r="104" spans="1:2">
      <c r="A104" s="616"/>
      <c r="B104" s="616"/>
    </row>
    <row r="105" spans="1:2">
      <c r="A105" s="616"/>
      <c r="B105" s="616"/>
    </row>
    <row r="106" spans="1:2">
      <c r="A106" s="616"/>
      <c r="B106" s="616"/>
    </row>
    <row r="107" spans="1:2">
      <c r="A107" s="616"/>
      <c r="B107" s="616"/>
    </row>
    <row r="108" spans="1:2">
      <c r="A108" s="616"/>
      <c r="B108" s="616"/>
    </row>
    <row r="109" spans="1:2">
      <c r="A109" s="616"/>
      <c r="B109" s="616"/>
    </row>
    <row r="110" spans="1:2">
      <c r="A110" s="616"/>
      <c r="B110" s="616"/>
    </row>
    <row r="111" spans="1:2">
      <c r="A111" s="616"/>
      <c r="B111" s="616"/>
    </row>
    <row r="112" spans="1:2">
      <c r="A112" s="616"/>
      <c r="B112" s="616"/>
    </row>
    <row r="113" spans="1:2">
      <c r="A113" s="616"/>
      <c r="B113" s="616"/>
    </row>
    <row r="114" spans="1:2">
      <c r="A114" s="616"/>
      <c r="B114" s="616"/>
    </row>
    <row r="115" spans="1:2">
      <c r="A115" s="616"/>
      <c r="B115" s="616"/>
    </row>
    <row r="116" spans="1:2">
      <c r="A116" s="616"/>
      <c r="B116" s="616"/>
    </row>
    <row r="117" spans="1:2">
      <c r="A117" s="616"/>
      <c r="B117" s="616"/>
    </row>
    <row r="118" spans="1:2">
      <c r="A118" s="616"/>
      <c r="B118" s="616"/>
    </row>
    <row r="119" spans="1:2">
      <c r="A119" s="616"/>
      <c r="B119" s="616"/>
    </row>
    <row r="120" spans="1:2">
      <c r="A120" s="616"/>
      <c r="B120" s="616"/>
    </row>
    <row r="121" spans="1:2">
      <c r="A121" s="616"/>
      <c r="B121" s="616"/>
    </row>
    <row r="122" spans="1:2">
      <c r="A122" s="616"/>
      <c r="B122" s="616"/>
    </row>
    <row r="123" spans="1:2">
      <c r="A123" s="616"/>
      <c r="B123" s="616"/>
    </row>
    <row r="124" spans="1:2">
      <c r="A124" s="616"/>
      <c r="B124" s="616"/>
    </row>
    <row r="125" spans="1:2">
      <c r="A125" s="616"/>
      <c r="B125" s="616"/>
    </row>
    <row r="126" spans="1:2">
      <c r="A126" s="616"/>
      <c r="B126" s="616"/>
    </row>
    <row r="127" spans="1:2">
      <c r="A127" s="616"/>
      <c r="B127" s="616"/>
    </row>
    <row r="128" spans="1:2">
      <c r="A128" s="616"/>
      <c r="B128" s="616"/>
    </row>
    <row r="129" spans="1:2">
      <c r="A129" s="616"/>
      <c r="B129" s="616"/>
    </row>
    <row r="130" spans="1:2">
      <c r="A130" s="616"/>
      <c r="B130" s="616"/>
    </row>
    <row r="131" spans="1:2">
      <c r="A131" s="616"/>
      <c r="B131" s="616"/>
    </row>
    <row r="132" spans="1:2">
      <c r="A132" s="616"/>
      <c r="B132" s="616"/>
    </row>
    <row r="133" spans="1:2">
      <c r="A133" s="616"/>
      <c r="B133" s="616"/>
    </row>
    <row r="134" spans="1:2">
      <c r="A134" s="616"/>
      <c r="B134" s="616"/>
    </row>
    <row r="135" spans="1:2">
      <c r="A135" s="616"/>
      <c r="B135" s="616"/>
    </row>
    <row r="136" spans="1:2">
      <c r="A136" s="616"/>
      <c r="B136" s="616"/>
    </row>
    <row r="137" spans="1:2">
      <c r="A137" s="616"/>
      <c r="B137" s="616"/>
    </row>
    <row r="138" spans="1:2">
      <c r="A138" s="616"/>
      <c r="B138" s="616"/>
    </row>
    <row r="139" spans="1:2">
      <c r="A139" s="616"/>
      <c r="B139" s="616"/>
    </row>
    <row r="140" spans="1:2">
      <c r="A140" s="616"/>
      <c r="B140" s="616"/>
    </row>
    <row r="141" spans="1:2">
      <c r="A141" s="616"/>
      <c r="B141" s="616"/>
    </row>
    <row r="142" spans="1:2">
      <c r="A142" s="616"/>
      <c r="B142" s="616"/>
    </row>
    <row r="143" spans="1:2">
      <c r="A143" s="616"/>
      <c r="B143" s="616"/>
    </row>
    <row r="144" spans="1:2">
      <c r="A144" s="616"/>
      <c r="B144" s="616"/>
    </row>
    <row r="145" spans="1:2">
      <c r="A145" s="616"/>
      <c r="B145" s="616"/>
    </row>
    <row r="146" spans="1:2">
      <c r="A146" s="616"/>
      <c r="B146" s="616"/>
    </row>
    <row r="147" spans="1:2">
      <c r="A147" s="616"/>
      <c r="B147" s="616"/>
    </row>
    <row r="148" spans="1:2">
      <c r="A148" s="616"/>
      <c r="B148" s="616"/>
    </row>
    <row r="149" spans="1:2">
      <c r="A149" s="616"/>
      <c r="B149" s="616"/>
    </row>
    <row r="150" spans="1:2">
      <c r="A150" s="616"/>
      <c r="B150" s="616"/>
    </row>
    <row r="151" spans="1:2">
      <c r="A151" s="616"/>
      <c r="B151" s="616"/>
    </row>
    <row r="152" spans="1:2">
      <c r="A152" s="616"/>
      <c r="B152" s="616"/>
    </row>
    <row r="153" spans="1:2">
      <c r="A153" s="616"/>
      <c r="B153" s="616"/>
    </row>
    <row r="154" spans="1:2">
      <c r="A154" s="616"/>
      <c r="B154" s="616"/>
    </row>
    <row r="155" spans="1:2">
      <c r="A155" s="616"/>
      <c r="B155" s="616"/>
    </row>
    <row r="156" spans="1:2">
      <c r="A156" s="616"/>
      <c r="B156" s="616"/>
    </row>
    <row r="157" spans="1:2">
      <c r="A157" s="616"/>
      <c r="B157" s="616"/>
    </row>
    <row r="158" spans="1:2">
      <c r="A158" s="616"/>
      <c r="B158" s="616"/>
    </row>
    <row r="159" spans="1:2">
      <c r="A159" s="616"/>
      <c r="B159" s="616"/>
    </row>
    <row r="160" spans="1:2">
      <c r="A160" s="616"/>
      <c r="B160" s="616"/>
    </row>
    <row r="161" spans="1:2">
      <c r="A161" s="616"/>
      <c r="B161" s="616"/>
    </row>
    <row r="162" spans="1:2">
      <c r="A162" s="616"/>
      <c r="B162" s="616"/>
    </row>
    <row r="163" spans="1:2">
      <c r="A163" s="616"/>
      <c r="B163" s="616"/>
    </row>
    <row r="164" spans="1:2">
      <c r="A164" s="616"/>
      <c r="B164" s="616"/>
    </row>
    <row r="165" spans="1:2">
      <c r="A165" s="616"/>
      <c r="B165" s="616"/>
    </row>
    <row r="166" spans="1:2">
      <c r="A166" s="616"/>
      <c r="B166" s="616"/>
    </row>
    <row r="167" spans="1:2">
      <c r="A167" s="616"/>
      <c r="B167" s="616"/>
    </row>
    <row r="168" spans="1:2">
      <c r="A168" s="616"/>
      <c r="B168" s="616"/>
    </row>
    <row r="169" spans="1:2">
      <c r="A169" s="616"/>
      <c r="B169" s="616"/>
    </row>
    <row r="170" spans="1:2">
      <c r="A170" s="616"/>
      <c r="B170" s="616"/>
    </row>
    <row r="171" spans="1:2">
      <c r="A171" s="616"/>
      <c r="B171" s="616"/>
    </row>
    <row r="172" spans="1:2">
      <c r="A172" s="616"/>
      <c r="B172" s="616"/>
    </row>
    <row r="173" spans="1:2">
      <c r="A173" s="616"/>
      <c r="B173" s="616"/>
    </row>
    <row r="174" spans="1:2">
      <c r="A174" s="616"/>
      <c r="B174" s="616"/>
    </row>
    <row r="175" spans="1:2">
      <c r="A175" s="616"/>
      <c r="B175" s="616"/>
    </row>
    <row r="176" spans="1:2">
      <c r="A176" s="616"/>
      <c r="B176" s="616"/>
    </row>
    <row r="177" spans="1:2">
      <c r="A177" s="616"/>
      <c r="B177" s="616"/>
    </row>
    <row r="178" spans="1:2">
      <c r="A178" s="616"/>
      <c r="B178" s="616"/>
    </row>
    <row r="179" spans="1:2">
      <c r="A179" s="616"/>
      <c r="B179" s="616"/>
    </row>
    <row r="180" spans="1:2">
      <c r="A180" s="616"/>
      <c r="B180" s="616"/>
    </row>
    <row r="181" spans="1:2">
      <c r="A181" s="616"/>
      <c r="B181" s="616"/>
    </row>
    <row r="182" spans="1:2">
      <c r="A182" s="616"/>
      <c r="B182" s="616"/>
    </row>
    <row r="183" spans="1:2">
      <c r="A183" s="616"/>
      <c r="B183" s="616"/>
    </row>
    <row r="184" spans="1:2">
      <c r="A184" s="616"/>
      <c r="B184" s="616"/>
    </row>
    <row r="185" spans="1:2">
      <c r="A185" s="616"/>
      <c r="B185" s="616"/>
    </row>
    <row r="186" spans="1:2">
      <c r="A186" s="616"/>
      <c r="B186" s="616"/>
    </row>
    <row r="187" spans="1:2">
      <c r="A187" s="616"/>
      <c r="B187" s="616"/>
    </row>
    <row r="188" spans="1:2">
      <c r="A188" s="616"/>
      <c r="B188" s="616"/>
    </row>
    <row r="189" spans="1:2">
      <c r="A189" s="616"/>
      <c r="B189" s="616"/>
    </row>
    <row r="190" spans="1:2">
      <c r="A190" s="616"/>
      <c r="B190" s="616"/>
    </row>
    <row r="191" spans="1:2">
      <c r="A191" s="616"/>
      <c r="B191" s="616"/>
    </row>
    <row r="192" spans="1:2">
      <c r="A192" s="616"/>
      <c r="B192" s="616"/>
    </row>
    <row r="193" spans="1:2">
      <c r="A193" s="616"/>
      <c r="B193" s="616"/>
    </row>
    <row r="194" spans="1:2">
      <c r="A194" s="616"/>
      <c r="B194" s="616"/>
    </row>
    <row r="195" spans="1:2">
      <c r="A195" s="616"/>
      <c r="B195" s="616"/>
    </row>
    <row r="196" spans="1:2">
      <c r="A196" s="616"/>
      <c r="B196" s="616"/>
    </row>
    <row r="197" spans="1:2">
      <c r="A197" s="616"/>
      <c r="B197" s="616"/>
    </row>
    <row r="198" spans="1:2">
      <c r="A198" s="616"/>
      <c r="B198" s="616"/>
    </row>
    <row r="199" spans="1:2">
      <c r="A199" s="616"/>
      <c r="B199" s="616"/>
    </row>
    <row r="200" spans="1:2">
      <c r="A200" s="616"/>
      <c r="B200" s="616"/>
    </row>
    <row r="201" spans="1:2">
      <c r="A201" s="616"/>
      <c r="B201" s="616"/>
    </row>
    <row r="202" spans="1:2">
      <c r="A202" s="616"/>
      <c r="B202" s="616"/>
    </row>
    <row r="203" spans="1:2">
      <c r="A203" s="616"/>
      <c r="B203" s="616"/>
    </row>
    <row r="204" spans="1:2">
      <c r="A204" s="616"/>
      <c r="B204" s="616"/>
    </row>
    <row r="205" spans="1:2">
      <c r="A205" s="616"/>
      <c r="B205" s="616"/>
    </row>
    <row r="206" spans="1:2">
      <c r="A206" s="616"/>
      <c r="B206" s="616"/>
    </row>
    <row r="207" spans="1:2">
      <c r="A207" s="616"/>
      <c r="B207" s="616"/>
    </row>
    <row r="208" spans="1:2">
      <c r="A208" s="616"/>
      <c r="B208" s="616"/>
    </row>
    <row r="209" spans="1:2">
      <c r="A209" s="616"/>
      <c r="B209" s="616"/>
    </row>
    <row r="210" spans="1:2">
      <c r="A210" s="616"/>
      <c r="B210" s="616"/>
    </row>
    <row r="211" spans="1:2">
      <c r="A211" s="616"/>
      <c r="B211" s="616"/>
    </row>
    <row r="212" spans="1:2">
      <c r="A212" s="616"/>
      <c r="B212" s="616"/>
    </row>
    <row r="213" spans="1:2">
      <c r="A213" s="616"/>
      <c r="B213" s="616"/>
    </row>
    <row r="214" spans="1:2">
      <c r="A214" s="616"/>
      <c r="B214" s="616"/>
    </row>
    <row r="215" spans="1:2">
      <c r="A215" s="616"/>
      <c r="B215" s="616"/>
    </row>
    <row r="216" spans="1:2">
      <c r="A216" s="616"/>
      <c r="B216" s="616"/>
    </row>
    <row r="217" spans="1:2">
      <c r="A217" s="616"/>
      <c r="B217" s="616"/>
    </row>
    <row r="218" spans="1:2">
      <c r="A218" s="616"/>
      <c r="B218" s="616"/>
    </row>
    <row r="219" spans="1:2">
      <c r="A219" s="616"/>
      <c r="B219" s="616"/>
    </row>
    <row r="220" spans="1:2">
      <c r="A220" s="616"/>
      <c r="B220" s="616"/>
    </row>
    <row r="221" spans="1:2">
      <c r="A221" s="616"/>
      <c r="B221" s="616"/>
    </row>
    <row r="222" spans="1:2">
      <c r="A222" s="616"/>
      <c r="B222" s="616"/>
    </row>
    <row r="223" spans="1:2">
      <c r="A223" s="616"/>
      <c r="B223" s="616"/>
    </row>
    <row r="224" spans="1:2">
      <c r="A224" s="616"/>
      <c r="B224" s="616"/>
    </row>
    <row r="225" spans="1:2">
      <c r="A225" s="616"/>
      <c r="B225" s="616"/>
    </row>
    <row r="226" spans="1:2">
      <c r="A226" s="616"/>
      <c r="B226" s="616"/>
    </row>
    <row r="227" spans="1:2">
      <c r="A227" s="616"/>
      <c r="B227" s="616"/>
    </row>
    <row r="228" spans="1:2">
      <c r="A228" s="616"/>
      <c r="B228" s="616"/>
    </row>
    <row r="229" spans="1:2">
      <c r="A229" s="616"/>
      <c r="B229" s="616"/>
    </row>
    <row r="230" spans="1:2">
      <c r="A230" s="616"/>
      <c r="B230" s="616"/>
    </row>
    <row r="231" spans="1:2">
      <c r="A231" s="616"/>
      <c r="B231" s="616"/>
    </row>
    <row r="232" spans="1:2">
      <c r="A232" s="616"/>
      <c r="B232" s="616"/>
    </row>
    <row r="233" spans="1:2">
      <c r="A233" s="616"/>
      <c r="B233" s="616"/>
    </row>
    <row r="234" spans="1:2">
      <c r="A234" s="616"/>
      <c r="B234" s="616"/>
    </row>
    <row r="235" spans="1:2">
      <c r="A235" s="616"/>
      <c r="B235" s="616"/>
    </row>
    <row r="236" spans="1:2">
      <c r="A236" s="616"/>
      <c r="B236" s="616"/>
    </row>
    <row r="237" spans="1:2">
      <c r="A237" s="616"/>
      <c r="B237" s="616"/>
    </row>
    <row r="238" spans="1:2">
      <c r="A238" s="616"/>
      <c r="B238" s="616"/>
    </row>
    <row r="239" spans="1:2">
      <c r="A239" s="616"/>
      <c r="B239" s="616"/>
    </row>
    <row r="240" spans="1:2">
      <c r="A240" s="616"/>
      <c r="B240" s="616"/>
    </row>
    <row r="241" spans="1:2">
      <c r="A241" s="616"/>
      <c r="B241" s="616"/>
    </row>
    <row r="242" spans="1:2">
      <c r="A242" s="616"/>
      <c r="B242" s="616"/>
    </row>
    <row r="243" spans="1:2">
      <c r="A243" s="616"/>
      <c r="B243" s="616"/>
    </row>
    <row r="244" spans="1:2">
      <c r="A244" s="616"/>
      <c r="B244" s="616"/>
    </row>
    <row r="245" spans="1:2">
      <c r="A245" s="616"/>
      <c r="B245" s="616"/>
    </row>
    <row r="246" spans="1:2">
      <c r="A246" s="616"/>
      <c r="B246" s="616"/>
    </row>
    <row r="247" spans="1:2">
      <c r="A247" s="616"/>
      <c r="B247" s="616"/>
    </row>
    <row r="248" spans="1:2">
      <c r="A248" s="616"/>
      <c r="B248" s="616"/>
    </row>
    <row r="249" spans="1:2">
      <c r="A249" s="616"/>
      <c r="B249" s="616"/>
    </row>
    <row r="250" spans="1:2">
      <c r="A250" s="616"/>
      <c r="B250" s="616"/>
    </row>
    <row r="251" spans="1:2">
      <c r="A251" s="616"/>
      <c r="B251" s="616"/>
    </row>
    <row r="252" spans="1:2">
      <c r="A252" s="616"/>
      <c r="B252" s="616"/>
    </row>
    <row r="253" spans="1:2">
      <c r="A253" s="616"/>
      <c r="B253" s="616"/>
    </row>
    <row r="254" spans="1:2">
      <c r="A254" s="616"/>
      <c r="B254" s="616"/>
    </row>
    <row r="255" spans="1:2">
      <c r="A255" s="616"/>
      <c r="B255" s="616"/>
    </row>
    <row r="256" spans="1:2">
      <c r="A256" s="616"/>
      <c r="B256" s="616"/>
    </row>
    <row r="257" spans="1:2">
      <c r="A257" s="616"/>
      <c r="B257" s="616"/>
    </row>
    <row r="258" spans="1:2">
      <c r="A258" s="616"/>
      <c r="B258" s="616"/>
    </row>
    <row r="259" spans="1:2">
      <c r="A259" s="616"/>
      <c r="B259" s="616"/>
    </row>
    <row r="260" spans="1:2">
      <c r="A260" s="616"/>
      <c r="B260" s="616"/>
    </row>
    <row r="261" spans="1:2">
      <c r="A261" s="616"/>
      <c r="B261" s="616"/>
    </row>
    <row r="262" spans="1:2">
      <c r="A262" s="616"/>
      <c r="B262" s="616"/>
    </row>
    <row r="263" spans="1:2">
      <c r="A263" s="616"/>
      <c r="B263" s="616"/>
    </row>
    <row r="264" spans="1:2">
      <c r="A264" s="616"/>
      <c r="B264" s="616"/>
    </row>
    <row r="265" spans="1:2">
      <c r="A265" s="616"/>
      <c r="B265" s="616"/>
    </row>
    <row r="266" spans="1:2">
      <c r="A266" s="616"/>
      <c r="B266" s="616"/>
    </row>
    <row r="267" spans="1:2">
      <c r="A267" s="616"/>
      <c r="B267" s="616"/>
    </row>
    <row r="268" spans="1:2">
      <c r="A268" s="616"/>
      <c r="B268" s="616"/>
    </row>
    <row r="269" spans="1:2">
      <c r="A269" s="616"/>
      <c r="B269" s="616"/>
    </row>
    <row r="270" spans="1:2">
      <c r="A270" s="616"/>
      <c r="B270" s="616"/>
    </row>
    <row r="271" spans="1:2">
      <c r="A271" s="616"/>
      <c r="B271" s="616"/>
    </row>
    <row r="272" spans="1:2">
      <c r="A272" s="616"/>
      <c r="B272" s="616"/>
    </row>
    <row r="273" spans="1:2">
      <c r="A273" s="616"/>
      <c r="B273" s="616"/>
    </row>
    <row r="274" spans="1:2">
      <c r="A274" s="616"/>
      <c r="B274" s="616"/>
    </row>
    <row r="275" spans="1:2">
      <c r="A275" s="616"/>
      <c r="B275" s="616"/>
    </row>
    <row r="276" spans="1:2">
      <c r="A276" s="616"/>
      <c r="B276" s="616"/>
    </row>
    <row r="277" spans="1:2">
      <c r="A277" s="616"/>
      <c r="B277" s="616"/>
    </row>
    <row r="278" spans="1:2">
      <c r="A278" s="616"/>
      <c r="B278" s="616"/>
    </row>
    <row r="279" spans="1:2">
      <c r="A279" s="616"/>
      <c r="B279" s="616"/>
    </row>
    <row r="280" spans="1:2">
      <c r="A280" s="616"/>
      <c r="B280" s="616"/>
    </row>
    <row r="281" spans="1:2">
      <c r="A281" s="616"/>
      <c r="B281" s="616"/>
    </row>
    <row r="282" spans="1:2">
      <c r="A282" s="616"/>
      <c r="B282" s="616"/>
    </row>
    <row r="283" spans="1:2">
      <c r="A283" s="616"/>
      <c r="B283" s="616"/>
    </row>
    <row r="284" spans="1:2">
      <c r="A284" s="616"/>
      <c r="B284" s="616"/>
    </row>
    <row r="285" spans="1:2">
      <c r="A285" s="616"/>
      <c r="B285" s="616"/>
    </row>
    <row r="286" spans="1:2">
      <c r="A286" s="616"/>
      <c r="B286" s="616"/>
    </row>
    <row r="287" spans="1:2">
      <c r="A287" s="616"/>
      <c r="B287" s="616"/>
    </row>
    <row r="288" spans="1:2">
      <c r="A288" s="616"/>
      <c r="B288" s="616"/>
    </row>
    <row r="289" spans="1:2">
      <c r="A289" s="616"/>
      <c r="B289" s="616"/>
    </row>
    <row r="290" spans="1:2">
      <c r="A290" s="616"/>
      <c r="B290" s="616"/>
    </row>
    <row r="291" spans="1:2">
      <c r="A291" s="616"/>
      <c r="B291" s="616"/>
    </row>
    <row r="292" spans="1:2">
      <c r="A292" s="616"/>
      <c r="B292" s="616"/>
    </row>
    <row r="293" spans="1:2">
      <c r="A293" s="616"/>
      <c r="B293" s="616"/>
    </row>
    <row r="294" spans="1:2">
      <c r="A294" s="616"/>
      <c r="B294" s="616"/>
    </row>
    <row r="295" spans="1:2">
      <c r="A295" s="616"/>
      <c r="B295" s="616"/>
    </row>
    <row r="296" spans="1:2">
      <c r="A296" s="616"/>
      <c r="B296" s="616"/>
    </row>
    <row r="297" spans="1:2">
      <c r="A297" s="616"/>
      <c r="B297" s="616"/>
    </row>
    <row r="298" spans="1:2">
      <c r="A298" s="616"/>
      <c r="B298" s="616"/>
    </row>
    <row r="299" spans="1:2">
      <c r="A299" s="616"/>
      <c r="B299" s="616"/>
    </row>
    <row r="300" spans="1:2">
      <c r="A300" s="616"/>
      <c r="B300" s="616"/>
    </row>
    <row r="301" spans="1:2">
      <c r="A301" s="616"/>
      <c r="B301" s="616"/>
    </row>
    <row r="302" spans="1:2">
      <c r="A302" s="616"/>
      <c r="B302" s="616"/>
    </row>
    <row r="303" spans="1:2">
      <c r="A303" s="616"/>
      <c r="B303" s="616"/>
    </row>
    <row r="304" spans="1:2">
      <c r="A304" s="616"/>
      <c r="B304" s="616"/>
    </row>
    <row r="305" spans="1:2">
      <c r="A305" s="616"/>
      <c r="B305" s="616"/>
    </row>
    <row r="306" spans="1:2">
      <c r="A306" s="616"/>
      <c r="B306" s="616"/>
    </row>
    <row r="307" spans="1:2">
      <c r="A307" s="616"/>
      <c r="B307" s="616"/>
    </row>
    <row r="308" spans="1:2">
      <c r="A308" s="616"/>
      <c r="B308" s="616"/>
    </row>
    <row r="309" spans="1:2">
      <c r="A309" s="616"/>
      <c r="B309" s="616"/>
    </row>
    <row r="310" spans="1:2">
      <c r="A310" s="616"/>
      <c r="B310" s="616"/>
    </row>
    <row r="311" spans="1:2">
      <c r="A311" s="616"/>
      <c r="B311" s="616"/>
    </row>
    <row r="312" spans="1:2">
      <c r="A312" s="616"/>
      <c r="B312" s="616"/>
    </row>
    <row r="313" spans="1:2">
      <c r="A313" s="616"/>
      <c r="B313" s="616"/>
    </row>
    <row r="314" spans="1:2">
      <c r="A314" s="616"/>
      <c r="B314" s="616"/>
    </row>
    <row r="315" spans="1:2">
      <c r="A315" s="616"/>
      <c r="B315" s="616"/>
    </row>
    <row r="316" spans="1:2">
      <c r="A316" s="616"/>
      <c r="B316" s="616"/>
    </row>
    <row r="317" spans="1:2">
      <c r="A317" s="616"/>
      <c r="B317" s="616"/>
    </row>
    <row r="318" spans="1:2">
      <c r="A318" s="616"/>
      <c r="B318" s="616"/>
    </row>
    <row r="319" spans="1:2">
      <c r="A319" s="616"/>
      <c r="B319" s="616"/>
    </row>
    <row r="320" spans="1:2">
      <c r="A320" s="616"/>
      <c r="B320" s="616"/>
    </row>
    <row r="321" spans="1:2">
      <c r="A321" s="616"/>
      <c r="B321" s="616"/>
    </row>
    <row r="322" spans="1:2">
      <c r="A322" s="616"/>
      <c r="B322" s="616"/>
    </row>
    <row r="323" spans="1:2">
      <c r="A323" s="616"/>
      <c r="B323" s="616"/>
    </row>
    <row r="324" spans="1:2">
      <c r="A324" s="616"/>
      <c r="B324" s="616"/>
    </row>
    <row r="325" spans="1:2">
      <c r="A325" s="616"/>
      <c r="B325" s="616"/>
    </row>
    <row r="326" spans="1:2">
      <c r="A326" s="616"/>
      <c r="B326" s="616"/>
    </row>
    <row r="327" spans="1:2">
      <c r="A327" s="616"/>
      <c r="B327" s="616"/>
    </row>
    <row r="328" spans="1:2">
      <c r="A328" s="616"/>
      <c r="B328" s="616"/>
    </row>
    <row r="329" spans="1:2">
      <c r="A329" s="616"/>
      <c r="B329" s="616"/>
    </row>
    <row r="330" spans="1:2">
      <c r="A330" s="616"/>
      <c r="B330" s="616"/>
    </row>
    <row r="331" spans="1:2">
      <c r="A331" s="616"/>
      <c r="B331" s="616"/>
    </row>
    <row r="332" spans="1:2">
      <c r="A332" s="616"/>
      <c r="B332" s="616"/>
    </row>
    <row r="333" spans="1:2">
      <c r="A333" s="616"/>
      <c r="B333" s="616"/>
    </row>
    <row r="334" spans="1:2">
      <c r="A334" s="616"/>
      <c r="B334" s="616"/>
    </row>
    <row r="335" spans="1:2">
      <c r="A335" s="616"/>
      <c r="B335" s="616"/>
    </row>
    <row r="336" spans="1:2">
      <c r="A336" s="616"/>
      <c r="B336" s="616"/>
    </row>
    <row r="337" spans="1:2">
      <c r="A337" s="616"/>
      <c r="B337" s="616"/>
    </row>
    <row r="338" spans="1:2">
      <c r="A338" s="616"/>
      <c r="B338" s="616"/>
    </row>
    <row r="339" spans="1:2">
      <c r="A339" s="616"/>
      <c r="B339" s="616"/>
    </row>
    <row r="340" spans="1:2">
      <c r="A340" s="616"/>
      <c r="B340" s="616"/>
    </row>
    <row r="341" spans="1:2">
      <c r="A341" s="616"/>
      <c r="B341" s="616"/>
    </row>
    <row r="342" spans="1:2">
      <c r="A342" s="616"/>
      <c r="B342" s="616"/>
    </row>
    <row r="343" spans="1:2">
      <c r="A343" s="616"/>
      <c r="B343" s="616"/>
    </row>
    <row r="344" spans="1:2">
      <c r="A344" s="616"/>
      <c r="B344" s="616"/>
    </row>
    <row r="345" spans="1:2">
      <c r="A345" s="616"/>
      <c r="B345" s="616"/>
    </row>
    <row r="346" spans="1:2">
      <c r="A346" s="616"/>
      <c r="B346" s="616"/>
    </row>
    <row r="347" spans="1:2">
      <c r="A347" s="616"/>
      <c r="B347" s="616"/>
    </row>
    <row r="348" spans="1:2">
      <c r="A348" s="616"/>
      <c r="B348" s="616"/>
    </row>
    <row r="349" spans="1:2">
      <c r="A349" s="616"/>
      <c r="B349" s="616"/>
    </row>
    <row r="350" spans="1:2">
      <c r="A350" s="616"/>
      <c r="B350" s="616"/>
    </row>
    <row r="351" spans="1:2">
      <c r="A351" s="616"/>
      <c r="B351" s="616"/>
    </row>
    <row r="352" spans="1:2">
      <c r="A352" s="616"/>
      <c r="B352" s="616"/>
    </row>
    <row r="353" spans="1:2">
      <c r="A353" s="616"/>
      <c r="B353" s="616"/>
    </row>
    <row r="354" spans="1:2">
      <c r="A354" s="616"/>
      <c r="B354" s="616"/>
    </row>
    <row r="355" spans="1:2">
      <c r="A355" s="616"/>
      <c r="B355" s="616"/>
    </row>
    <row r="356" spans="1:2">
      <c r="A356" s="616"/>
      <c r="B356" s="616"/>
    </row>
    <row r="357" spans="1:2">
      <c r="A357" s="616"/>
      <c r="B357" s="616"/>
    </row>
    <row r="358" spans="1:2">
      <c r="A358" s="616"/>
      <c r="B358" s="616"/>
    </row>
    <row r="359" spans="1:2">
      <c r="A359" s="616"/>
      <c r="B359" s="616"/>
    </row>
    <row r="360" spans="1:2">
      <c r="A360" s="616"/>
      <c r="B360" s="616"/>
    </row>
    <row r="361" spans="1:2">
      <c r="A361" s="616"/>
      <c r="B361" s="616"/>
    </row>
    <row r="362" spans="1:2">
      <c r="A362" s="616"/>
      <c r="B362" s="616"/>
    </row>
    <row r="363" spans="1:2">
      <c r="A363" s="616"/>
      <c r="B363" s="616"/>
    </row>
    <row r="364" spans="1:2">
      <c r="A364" s="616"/>
      <c r="B364" s="616"/>
    </row>
    <row r="365" spans="1:2">
      <c r="A365" s="616"/>
      <c r="B365" s="616"/>
    </row>
    <row r="366" spans="1:2">
      <c r="A366" s="616"/>
      <c r="B366" s="616"/>
    </row>
    <row r="367" spans="1:2">
      <c r="A367" s="616"/>
      <c r="B367" s="616"/>
    </row>
    <row r="368" spans="1:2">
      <c r="A368" s="616"/>
      <c r="B368" s="616"/>
    </row>
    <row r="369" spans="1:2">
      <c r="A369" s="616"/>
      <c r="B369" s="616"/>
    </row>
    <row r="370" spans="1:2">
      <c r="A370" s="616"/>
      <c r="B370" s="616"/>
    </row>
    <row r="371" spans="1:2">
      <c r="A371" s="616"/>
      <c r="B371" s="616"/>
    </row>
    <row r="372" spans="1:2">
      <c r="A372" s="616"/>
      <c r="B372" s="616"/>
    </row>
    <row r="373" spans="1:2">
      <c r="A373" s="616"/>
      <c r="B373" s="616"/>
    </row>
    <row r="374" spans="1:2">
      <c r="A374" s="616"/>
      <c r="B374" s="616"/>
    </row>
    <row r="375" spans="1:2">
      <c r="A375" s="616"/>
      <c r="B375" s="616"/>
    </row>
    <row r="376" spans="1:2">
      <c r="A376" s="616"/>
      <c r="B376" s="616"/>
    </row>
    <row r="377" spans="1:2">
      <c r="A377" s="616"/>
      <c r="B377" s="616"/>
    </row>
    <row r="378" spans="1:2">
      <c r="A378" s="616"/>
      <c r="B378" s="616"/>
    </row>
    <row r="379" spans="1:2">
      <c r="A379" s="616"/>
      <c r="B379" s="616"/>
    </row>
    <row r="380" spans="1:2">
      <c r="A380" s="616"/>
      <c r="B380" s="616"/>
    </row>
    <row r="381" spans="1:2">
      <c r="A381" s="616"/>
      <c r="B381" s="616"/>
    </row>
    <row r="382" spans="1:2">
      <c r="A382" s="616"/>
      <c r="B382" s="616"/>
    </row>
    <row r="383" spans="1:2">
      <c r="A383" s="616"/>
      <c r="B383" s="616"/>
    </row>
    <row r="384" spans="1:2">
      <c r="A384" s="616"/>
      <c r="B384" s="616"/>
    </row>
    <row r="385" spans="1:2">
      <c r="A385" s="616"/>
      <c r="B385" s="616"/>
    </row>
    <row r="386" spans="1:2">
      <c r="A386" s="616"/>
      <c r="B386" s="616"/>
    </row>
    <row r="387" spans="1:2">
      <c r="A387" s="616"/>
      <c r="B387" s="616"/>
    </row>
    <row r="388" spans="1:2">
      <c r="A388" s="616"/>
      <c r="B388" s="616"/>
    </row>
    <row r="389" spans="1:2">
      <c r="A389" s="616"/>
      <c r="B389" s="616"/>
    </row>
    <row r="390" spans="1:2">
      <c r="A390" s="616"/>
      <c r="B390" s="616"/>
    </row>
    <row r="391" spans="1:2">
      <c r="A391" s="616"/>
      <c r="B391" s="616"/>
    </row>
    <row r="392" spans="1:2">
      <c r="A392" s="616"/>
      <c r="B392" s="616"/>
    </row>
    <row r="393" spans="1:2">
      <c r="A393" s="616"/>
      <c r="B393" s="616"/>
    </row>
    <row r="394" spans="1:2">
      <c r="A394" s="616"/>
      <c r="B394" s="616"/>
    </row>
    <row r="395" spans="1:2">
      <c r="A395" s="616"/>
      <c r="B395" s="616"/>
    </row>
    <row r="396" spans="1:2">
      <c r="A396" s="616"/>
      <c r="B396" s="616"/>
    </row>
    <row r="397" spans="1:2">
      <c r="A397" s="616"/>
      <c r="B397" s="616"/>
    </row>
    <row r="398" spans="1:2">
      <c r="A398" s="616"/>
      <c r="B398" s="616"/>
    </row>
    <row r="399" spans="1:2">
      <c r="A399" s="616"/>
      <c r="B399" s="616"/>
    </row>
    <row r="400" spans="1:2">
      <c r="A400" s="616"/>
      <c r="B400" s="616"/>
    </row>
    <row r="401" spans="1:2">
      <c r="A401" s="616"/>
      <c r="B401" s="616"/>
    </row>
    <row r="402" spans="1:2">
      <c r="A402" s="616"/>
      <c r="B402" s="616"/>
    </row>
    <row r="403" spans="1:2">
      <c r="A403" s="616"/>
      <c r="B403" s="616"/>
    </row>
    <row r="404" spans="1:2">
      <c r="A404" s="616"/>
      <c r="B404" s="616"/>
    </row>
    <row r="405" spans="1:2">
      <c r="A405" s="616"/>
      <c r="B405" s="616"/>
    </row>
    <row r="406" spans="1:2">
      <c r="A406" s="616"/>
      <c r="B406" s="616"/>
    </row>
    <row r="407" spans="1:2">
      <c r="A407" s="616"/>
      <c r="B407" s="616"/>
    </row>
    <row r="408" spans="1:2">
      <c r="A408" s="616"/>
      <c r="B408" s="616"/>
    </row>
    <row r="409" spans="1:2">
      <c r="A409" s="616"/>
      <c r="B409" s="616"/>
    </row>
    <row r="410" spans="1:2">
      <c r="A410" s="616"/>
      <c r="B410" s="616"/>
    </row>
    <row r="411" spans="1:2">
      <c r="A411" s="616"/>
      <c r="B411" s="616"/>
    </row>
    <row r="412" spans="1:2">
      <c r="A412" s="616"/>
      <c r="B412" s="616"/>
    </row>
    <row r="413" spans="1:2">
      <c r="A413" s="616"/>
      <c r="B413" s="616"/>
    </row>
    <row r="414" spans="1:2">
      <c r="A414" s="616"/>
      <c r="B414" s="616"/>
    </row>
    <row r="415" spans="1:2">
      <c r="A415" s="616"/>
      <c r="B415" s="616"/>
    </row>
    <row r="416" spans="1:2">
      <c r="A416" s="616"/>
      <c r="B416" s="616"/>
    </row>
    <row r="417" spans="1:2">
      <c r="A417" s="616"/>
      <c r="B417" s="616"/>
    </row>
    <row r="418" spans="1:2">
      <c r="A418" s="616"/>
      <c r="B418" s="616"/>
    </row>
    <row r="419" spans="1:2">
      <c r="A419" s="616"/>
      <c r="B419" s="616"/>
    </row>
    <row r="420" spans="1:2">
      <c r="A420" s="616"/>
      <c r="B420" s="616"/>
    </row>
    <row r="421" spans="1:2">
      <c r="A421" s="616"/>
      <c r="B421" s="616"/>
    </row>
    <row r="422" spans="1:2">
      <c r="A422" s="616"/>
      <c r="B422" s="616"/>
    </row>
    <row r="423" spans="1:2">
      <c r="A423" s="616"/>
      <c r="B423" s="616"/>
    </row>
    <row r="424" spans="1:2">
      <c r="A424" s="616"/>
      <c r="B424" s="616"/>
    </row>
    <row r="425" spans="1:2">
      <c r="A425" s="616"/>
      <c r="B425" s="616"/>
    </row>
    <row r="426" spans="1:2">
      <c r="A426" s="616"/>
      <c r="B426" s="616"/>
    </row>
    <row r="427" spans="1:2">
      <c r="A427" s="616"/>
      <c r="B427" s="616"/>
    </row>
    <row r="428" spans="1:2">
      <c r="A428" s="616"/>
      <c r="B428" s="616"/>
    </row>
    <row r="429" spans="1:2">
      <c r="A429" s="616"/>
      <c r="B429" s="616"/>
    </row>
    <row r="430" spans="1:2">
      <c r="A430" s="616"/>
      <c r="B430" s="616"/>
    </row>
    <row r="431" spans="1:2">
      <c r="A431" s="616"/>
      <c r="B431" s="616"/>
    </row>
    <row r="432" spans="1:2">
      <c r="A432" s="616"/>
      <c r="B432" s="616"/>
    </row>
    <row r="433" spans="1:2">
      <c r="A433" s="616"/>
      <c r="B433" s="616"/>
    </row>
    <row r="434" spans="1:2">
      <c r="A434" s="616"/>
      <c r="B434" s="616"/>
    </row>
    <row r="435" spans="1:2">
      <c r="A435" s="616"/>
      <c r="B435" s="616"/>
    </row>
    <row r="436" spans="1:2">
      <c r="A436" s="616"/>
      <c r="B436" s="616"/>
    </row>
    <row r="437" spans="1:2">
      <c r="A437" s="616"/>
      <c r="B437" s="616"/>
    </row>
    <row r="438" spans="1:2">
      <c r="A438" s="616"/>
      <c r="B438" s="616"/>
    </row>
    <row r="439" spans="1:2">
      <c r="A439" s="616"/>
      <c r="B439" s="616"/>
    </row>
    <row r="440" spans="1:2">
      <c r="A440" s="616"/>
      <c r="B440" s="616"/>
    </row>
    <row r="441" spans="1:2">
      <c r="A441" s="616"/>
      <c r="B441" s="616"/>
    </row>
    <row r="442" spans="1:2">
      <c r="A442" s="616"/>
      <c r="B442" s="616"/>
    </row>
    <row r="443" spans="1:2">
      <c r="A443" s="616"/>
      <c r="B443" s="616"/>
    </row>
    <row r="444" spans="1:2">
      <c r="A444" s="616"/>
      <c r="B444" s="616"/>
    </row>
    <row r="445" spans="1:2">
      <c r="A445" s="616"/>
      <c r="B445" s="616"/>
    </row>
    <row r="446" spans="1:2">
      <c r="A446" s="616"/>
      <c r="B446" s="616"/>
    </row>
    <row r="447" spans="1:2">
      <c r="A447" s="616"/>
      <c r="B447" s="616"/>
    </row>
    <row r="448" spans="1:2">
      <c r="A448" s="616"/>
      <c r="B448" s="616"/>
    </row>
    <row r="449" spans="1:2">
      <c r="A449" s="616"/>
      <c r="B449" s="616"/>
    </row>
    <row r="450" spans="1:2">
      <c r="A450" s="616"/>
      <c r="B450" s="616"/>
    </row>
    <row r="451" spans="1:2">
      <c r="A451" s="616"/>
      <c r="B451" s="616"/>
    </row>
    <row r="452" spans="1:2">
      <c r="A452" s="616"/>
      <c r="B452" s="616"/>
    </row>
    <row r="453" spans="1:2">
      <c r="A453" s="616"/>
      <c r="B453" s="616"/>
    </row>
    <row r="454" spans="1:2">
      <c r="A454" s="616"/>
      <c r="B454" s="616"/>
    </row>
    <row r="455" spans="1:2">
      <c r="A455" s="616"/>
      <c r="B455" s="616"/>
    </row>
    <row r="456" spans="1:2">
      <c r="A456" s="616"/>
      <c r="B456" s="616"/>
    </row>
    <row r="457" spans="1:2">
      <c r="A457" s="616"/>
      <c r="B457" s="616"/>
    </row>
    <row r="458" spans="1:2">
      <c r="A458" s="616"/>
      <c r="B458" s="616"/>
    </row>
    <row r="459" spans="1:2">
      <c r="A459" s="616"/>
      <c r="B459" s="616"/>
    </row>
    <row r="460" spans="1:2">
      <c r="A460" s="616"/>
      <c r="B460" s="616"/>
    </row>
    <row r="461" spans="1:2">
      <c r="A461" s="616"/>
      <c r="B461" s="616"/>
    </row>
    <row r="462" spans="1:2">
      <c r="A462" s="616"/>
      <c r="B462" s="616"/>
    </row>
    <row r="463" spans="1:2">
      <c r="A463" s="616"/>
      <c r="B463" s="616"/>
    </row>
    <row r="464" spans="1:2">
      <c r="A464" s="616"/>
      <c r="B464" s="616"/>
    </row>
    <row r="465" spans="1:2">
      <c r="A465" s="616"/>
      <c r="B465" s="616"/>
    </row>
    <row r="466" spans="1:2">
      <c r="A466" s="616"/>
      <c r="B466" s="616"/>
    </row>
    <row r="467" spans="1:2">
      <c r="A467" s="616"/>
      <c r="B467" s="616"/>
    </row>
    <row r="468" spans="1:2">
      <c r="A468" s="616"/>
      <c r="B468" s="616"/>
    </row>
    <row r="469" spans="1:2">
      <c r="A469" s="616"/>
      <c r="B469" s="616"/>
    </row>
    <row r="470" spans="1:2">
      <c r="A470" s="616"/>
      <c r="B470" s="616"/>
    </row>
    <row r="471" spans="1:2">
      <c r="A471" s="616"/>
      <c r="B471" s="616"/>
    </row>
    <row r="472" spans="1:2">
      <c r="A472" s="616"/>
      <c r="B472" s="616"/>
    </row>
    <row r="473" spans="1:2">
      <c r="A473" s="616"/>
      <c r="B473" s="616"/>
    </row>
    <row r="474" spans="1:2">
      <c r="A474" s="616"/>
      <c r="B474" s="616"/>
    </row>
    <row r="475" spans="1:2">
      <c r="A475" s="616"/>
      <c r="B475" s="616"/>
    </row>
    <row r="476" spans="1:2">
      <c r="A476" s="616"/>
      <c r="B476" s="616"/>
    </row>
    <row r="477" spans="1:2">
      <c r="A477" s="616"/>
      <c r="B477" s="616"/>
    </row>
    <row r="478" spans="1:2">
      <c r="A478" s="616"/>
      <c r="B478" s="616"/>
    </row>
    <row r="479" spans="1:2">
      <c r="A479" s="616"/>
      <c r="B479" s="616"/>
    </row>
    <row r="480" spans="1:2">
      <c r="A480" s="616"/>
      <c r="B480" s="616"/>
    </row>
    <row r="481" spans="1:2">
      <c r="A481" s="616"/>
      <c r="B481" s="616"/>
    </row>
    <row r="482" spans="1:2">
      <c r="A482" s="616"/>
      <c r="B482" s="616"/>
    </row>
    <row r="483" spans="1:2">
      <c r="A483" s="616"/>
      <c r="B483" s="616"/>
    </row>
    <row r="484" spans="1:2">
      <c r="A484" s="616"/>
      <c r="B484" s="616"/>
    </row>
    <row r="485" spans="1:2">
      <c r="A485" s="616"/>
      <c r="B485" s="616"/>
    </row>
    <row r="486" spans="1:2">
      <c r="A486" s="616"/>
      <c r="B486" s="616"/>
    </row>
    <row r="487" spans="1:2">
      <c r="A487" s="616"/>
      <c r="B487" s="616"/>
    </row>
    <row r="488" spans="1:2">
      <c r="A488" s="616"/>
      <c r="B488" s="616"/>
    </row>
    <row r="489" spans="1:2">
      <c r="A489" s="616"/>
      <c r="B489" s="616"/>
    </row>
    <row r="490" spans="1:2">
      <c r="A490" s="616"/>
      <c r="B490" s="616"/>
    </row>
    <row r="491" spans="1:2">
      <c r="A491" s="616"/>
      <c r="B491" s="616"/>
    </row>
    <row r="492" spans="1:2">
      <c r="A492" s="616"/>
      <c r="B492" s="616"/>
    </row>
    <row r="493" spans="1:2">
      <c r="A493" s="616"/>
      <c r="B493" s="616"/>
    </row>
    <row r="494" spans="1:2">
      <c r="A494" s="616"/>
      <c r="B494" s="616"/>
    </row>
    <row r="495" spans="1:2">
      <c r="A495" s="616"/>
      <c r="B495" s="616"/>
    </row>
    <row r="496" spans="1:2">
      <c r="A496" s="616"/>
      <c r="B496" s="616"/>
    </row>
    <row r="497" spans="1:2">
      <c r="A497" s="616"/>
      <c r="B497" s="616"/>
    </row>
    <row r="498" spans="1:2">
      <c r="A498" s="616"/>
      <c r="B498" s="616"/>
    </row>
    <row r="499" spans="1:2">
      <c r="A499" s="616"/>
      <c r="B499" s="616"/>
    </row>
    <row r="500" spans="1:2">
      <c r="A500" s="616"/>
      <c r="B500" s="616"/>
    </row>
    <row r="501" spans="1:2">
      <c r="A501" s="616"/>
      <c r="B501" s="616"/>
    </row>
    <row r="502" spans="1:2">
      <c r="A502" s="616"/>
      <c r="B502" s="616"/>
    </row>
    <row r="503" spans="1:2">
      <c r="A503" s="616"/>
      <c r="B503" s="616"/>
    </row>
    <row r="504" spans="1:2">
      <c r="A504" s="616"/>
      <c r="B504" s="616"/>
    </row>
    <row r="505" spans="1:2">
      <c r="A505" s="616"/>
      <c r="B505" s="616"/>
    </row>
    <row r="506" spans="1:2">
      <c r="A506" s="616"/>
      <c r="B506" s="616"/>
    </row>
    <row r="507" spans="1:2">
      <c r="A507" s="616"/>
      <c r="B507" s="616"/>
    </row>
    <row r="508" spans="1:2">
      <c r="A508" s="616"/>
      <c r="B508" s="616"/>
    </row>
    <row r="509" spans="1:2">
      <c r="A509" s="616"/>
      <c r="B509" s="616"/>
    </row>
    <row r="510" spans="1:2">
      <c r="A510" s="616"/>
      <c r="B510" s="616"/>
    </row>
    <row r="511" spans="1:2">
      <c r="A511" s="616"/>
      <c r="B511" s="616"/>
    </row>
    <row r="512" spans="1:2">
      <c r="A512" s="616"/>
      <c r="B512" s="616"/>
    </row>
    <row r="513" spans="1:2">
      <c r="A513" s="616"/>
      <c r="B513" s="616"/>
    </row>
    <row r="514" spans="1:2">
      <c r="A514" s="616"/>
      <c r="B514" s="616"/>
    </row>
    <row r="515" spans="1:2">
      <c r="A515" s="616"/>
      <c r="B515" s="616"/>
    </row>
    <row r="516" spans="1:2">
      <c r="A516" s="616"/>
      <c r="B516" s="616"/>
    </row>
    <row r="517" spans="1:2">
      <c r="A517" s="616"/>
      <c r="B517" s="616"/>
    </row>
    <row r="518" spans="1:2">
      <c r="A518" s="616"/>
      <c r="B518" s="616"/>
    </row>
    <row r="519" spans="1:2">
      <c r="A519" s="616"/>
      <c r="B519" s="616"/>
    </row>
    <row r="520" spans="1:2">
      <c r="A520" s="616"/>
      <c r="B520" s="616"/>
    </row>
    <row r="521" spans="1:2">
      <c r="A521" s="616"/>
      <c r="B521" s="616"/>
    </row>
    <row r="522" spans="1:2">
      <c r="A522" s="616"/>
      <c r="B522" s="616"/>
    </row>
    <row r="523" spans="1:2">
      <c r="A523" s="616"/>
      <c r="B523" s="616"/>
    </row>
    <row r="524" spans="1:2">
      <c r="A524" s="616"/>
      <c r="B524" s="616"/>
    </row>
    <row r="525" spans="1:2">
      <c r="A525" s="616"/>
      <c r="B525" s="616"/>
    </row>
    <row r="526" spans="1:2">
      <c r="A526" s="616"/>
      <c r="B526" s="616"/>
    </row>
    <row r="527" spans="1:2">
      <c r="A527" s="616"/>
      <c r="B527" s="616"/>
    </row>
    <row r="528" spans="1:2">
      <c r="A528" s="616"/>
      <c r="B528" s="616"/>
    </row>
    <row r="529" spans="1:2">
      <c r="A529" s="616"/>
      <c r="B529" s="616"/>
    </row>
    <row r="530" spans="1:2">
      <c r="A530" s="616"/>
      <c r="B530" s="616"/>
    </row>
    <row r="531" spans="1:2">
      <c r="A531" s="616"/>
      <c r="B531" s="616"/>
    </row>
    <row r="532" spans="1:2">
      <c r="A532" s="616"/>
      <c r="B532" s="616"/>
    </row>
    <row r="533" spans="1:2">
      <c r="A533" s="616"/>
      <c r="B533" s="616"/>
    </row>
    <row r="534" spans="1:2">
      <c r="A534" s="616"/>
      <c r="B534" s="616"/>
    </row>
    <row r="535" spans="1:2">
      <c r="A535" s="616"/>
      <c r="B535" s="616"/>
    </row>
    <row r="536" spans="1:2">
      <c r="A536" s="616"/>
      <c r="B536" s="616"/>
    </row>
    <row r="537" spans="1:2">
      <c r="A537" s="616"/>
      <c r="B537" s="616"/>
    </row>
    <row r="538" spans="1:2">
      <c r="A538" s="616"/>
      <c r="B538" s="616"/>
    </row>
    <row r="539" spans="1:2">
      <c r="A539" s="616"/>
      <c r="B539" s="616"/>
    </row>
    <row r="540" spans="1:2">
      <c r="A540" s="616"/>
      <c r="B540" s="616"/>
    </row>
    <row r="541" spans="1:2">
      <c r="A541" s="616"/>
      <c r="B541" s="616"/>
    </row>
    <row r="542" spans="1:2">
      <c r="A542" s="616"/>
      <c r="B542" s="616"/>
    </row>
    <row r="543" spans="1:2">
      <c r="A543" s="616"/>
      <c r="B543" s="616"/>
    </row>
    <row r="544" spans="1:2">
      <c r="A544" s="616"/>
      <c r="B544" s="616"/>
    </row>
    <row r="545" spans="1:2">
      <c r="A545" s="616"/>
      <c r="B545" s="616"/>
    </row>
    <row r="546" spans="1:2">
      <c r="A546" s="616"/>
      <c r="B546" s="616"/>
    </row>
    <row r="547" spans="1:2">
      <c r="A547" s="616"/>
      <c r="B547" s="616"/>
    </row>
    <row r="548" spans="1:2">
      <c r="A548" s="616"/>
      <c r="B548" s="616"/>
    </row>
    <row r="549" spans="1:2">
      <c r="A549" s="616"/>
      <c r="B549" s="616"/>
    </row>
    <row r="550" spans="1:2">
      <c r="A550" s="616"/>
      <c r="B550" s="616"/>
    </row>
    <row r="551" spans="1:2">
      <c r="A551" s="616"/>
      <c r="B551" s="616"/>
    </row>
    <row r="552" spans="1:2">
      <c r="A552" s="616"/>
      <c r="B552" s="616"/>
    </row>
    <row r="553" spans="1:2">
      <c r="A553" s="616"/>
      <c r="B553" s="616"/>
    </row>
    <row r="554" spans="1:2">
      <c r="A554" s="616"/>
      <c r="B554" s="616"/>
    </row>
    <row r="555" spans="1:2">
      <c r="A555" s="616"/>
      <c r="B555" s="616"/>
    </row>
    <row r="556" spans="1:2">
      <c r="A556" s="616"/>
      <c r="B556" s="616"/>
    </row>
    <row r="557" spans="1:2">
      <c r="A557" s="616"/>
      <c r="B557" s="616"/>
    </row>
    <row r="558" spans="1:2">
      <c r="A558" s="616"/>
      <c r="B558" s="616"/>
    </row>
    <row r="559" spans="1:2">
      <c r="A559" s="616"/>
      <c r="B559" s="616"/>
    </row>
    <row r="560" spans="1:2">
      <c r="A560" s="616"/>
      <c r="B560" s="616"/>
    </row>
    <row r="561" spans="1:2">
      <c r="A561" s="616"/>
      <c r="B561" s="616"/>
    </row>
    <row r="562" spans="1:2">
      <c r="A562" s="616"/>
      <c r="B562" s="616"/>
    </row>
    <row r="563" spans="1:2">
      <c r="A563" s="616"/>
      <c r="B563" s="616"/>
    </row>
    <row r="564" spans="1:2">
      <c r="A564" s="616"/>
      <c r="B564" s="616"/>
    </row>
    <row r="565" spans="1:2">
      <c r="A565" s="616"/>
      <c r="B565" s="616"/>
    </row>
    <row r="566" spans="1:2">
      <c r="A566" s="616"/>
      <c r="B566" s="616"/>
    </row>
    <row r="567" spans="1:2">
      <c r="A567" s="616"/>
      <c r="B567" s="616"/>
    </row>
    <row r="568" spans="1:2">
      <c r="A568" s="616"/>
      <c r="B568" s="616"/>
    </row>
    <row r="569" spans="1:2">
      <c r="A569" s="616"/>
      <c r="B569" s="616"/>
    </row>
    <row r="570" spans="1:2">
      <c r="A570" s="616"/>
      <c r="B570" s="616"/>
    </row>
    <row r="571" spans="1:2">
      <c r="A571" s="616"/>
      <c r="B571" s="616"/>
    </row>
    <row r="572" spans="1:2">
      <c r="A572" s="616"/>
      <c r="B572" s="616"/>
    </row>
    <row r="573" spans="1:2">
      <c r="A573" s="616"/>
      <c r="B573" s="616"/>
    </row>
    <row r="574" spans="1:2">
      <c r="A574" s="616"/>
      <c r="B574" s="616"/>
    </row>
    <row r="575" spans="1:2">
      <c r="A575" s="616"/>
      <c r="B575" s="616"/>
    </row>
    <row r="576" spans="1:2">
      <c r="A576" s="616"/>
      <c r="B576" s="616"/>
    </row>
    <row r="577" spans="1:2">
      <c r="A577" s="616"/>
      <c r="B577" s="616"/>
    </row>
    <row r="578" spans="1:2">
      <c r="A578" s="616"/>
      <c r="B578" s="616"/>
    </row>
    <row r="579" spans="1:2">
      <c r="A579" s="616"/>
      <c r="B579" s="616"/>
    </row>
    <row r="580" spans="1:2">
      <c r="A580" s="616"/>
      <c r="B580" s="616"/>
    </row>
    <row r="581" spans="1:2">
      <c r="A581" s="616"/>
      <c r="B581" s="616"/>
    </row>
    <row r="582" spans="1:2">
      <c r="A582" s="616"/>
      <c r="B582" s="616"/>
    </row>
    <row r="583" spans="1:2">
      <c r="A583" s="616"/>
      <c r="B583" s="616"/>
    </row>
    <row r="584" spans="1:2">
      <c r="A584" s="616"/>
      <c r="B584" s="616"/>
    </row>
    <row r="585" spans="1:2">
      <c r="A585" s="616"/>
      <c r="B585" s="616"/>
    </row>
    <row r="586" spans="1:2">
      <c r="A586" s="616"/>
      <c r="B586" s="616"/>
    </row>
    <row r="587" spans="1:2">
      <c r="A587" s="616"/>
      <c r="B587" s="616"/>
    </row>
    <row r="588" spans="1:2">
      <c r="A588" s="616"/>
      <c r="B588" s="616"/>
    </row>
    <row r="589" spans="1:2">
      <c r="A589" s="616"/>
      <c r="B589" s="616"/>
    </row>
    <row r="590" spans="1:2">
      <c r="A590" s="616"/>
      <c r="B590" s="616"/>
    </row>
    <row r="591" spans="1:2">
      <c r="A591" s="616"/>
      <c r="B591" s="616"/>
    </row>
    <row r="592" spans="1:2">
      <c r="A592" s="616"/>
      <c r="B592" s="616"/>
    </row>
    <row r="593" spans="1:2">
      <c r="A593" s="616"/>
      <c r="B593" s="616"/>
    </row>
    <row r="594" spans="1:2">
      <c r="A594" s="616"/>
      <c r="B594" s="616"/>
    </row>
    <row r="595" spans="1:2">
      <c r="A595" s="616"/>
      <c r="B595" s="616"/>
    </row>
    <row r="596" spans="1:2">
      <c r="A596" s="616"/>
      <c r="B596" s="616"/>
    </row>
    <row r="597" spans="1:2">
      <c r="A597" s="616"/>
      <c r="B597" s="616"/>
    </row>
    <row r="598" spans="1:2">
      <c r="A598" s="616"/>
      <c r="B598" s="616"/>
    </row>
    <row r="599" spans="1:2">
      <c r="A599" s="616"/>
      <c r="B599" s="616"/>
    </row>
    <row r="600" spans="1:2">
      <c r="A600" s="616"/>
      <c r="B600" s="616"/>
    </row>
    <row r="601" spans="1:2">
      <c r="A601" s="616"/>
      <c r="B601" s="616"/>
    </row>
    <row r="602" spans="1:2">
      <c r="A602" s="616"/>
      <c r="B602" s="616"/>
    </row>
    <row r="603" spans="1:2">
      <c r="A603" s="616"/>
      <c r="B603" s="616"/>
    </row>
    <row r="604" spans="1:2">
      <c r="A604" s="616"/>
      <c r="B604" s="616"/>
    </row>
    <row r="605" spans="1:2">
      <c r="A605" s="616"/>
      <c r="B605" s="616"/>
    </row>
    <row r="606" spans="1:2">
      <c r="A606" s="616"/>
      <c r="B606" s="616"/>
    </row>
    <row r="607" spans="1:2">
      <c r="A607" s="616"/>
      <c r="B607" s="616"/>
    </row>
    <row r="608" spans="1:2">
      <c r="A608" s="616"/>
      <c r="B608" s="616"/>
    </row>
    <row r="609" spans="1:2">
      <c r="A609" s="616"/>
      <c r="B609" s="616"/>
    </row>
    <row r="610" spans="1:2">
      <c r="A610" s="616"/>
      <c r="B610" s="616"/>
    </row>
    <row r="611" spans="1:2">
      <c r="A611" s="616"/>
      <c r="B611" s="616"/>
    </row>
    <row r="612" spans="1:2">
      <c r="A612" s="616"/>
      <c r="B612" s="616"/>
    </row>
    <row r="613" spans="1:2">
      <c r="A613" s="616"/>
      <c r="B613" s="616"/>
    </row>
    <row r="614" spans="1:2">
      <c r="A614" s="616"/>
      <c r="B614" s="616"/>
    </row>
    <row r="615" spans="1:2">
      <c r="A615" s="616"/>
      <c r="B615" s="616"/>
    </row>
    <row r="616" spans="1:2">
      <c r="A616" s="616"/>
      <c r="B616" s="616"/>
    </row>
    <row r="617" spans="1:2">
      <c r="A617" s="616"/>
      <c r="B617" s="616"/>
    </row>
    <row r="618" spans="1:2">
      <c r="A618" s="616"/>
      <c r="B618" s="616"/>
    </row>
    <row r="619" spans="1:2">
      <c r="A619" s="616"/>
      <c r="B619" s="616"/>
    </row>
    <row r="620" spans="1:2">
      <c r="A620" s="616"/>
      <c r="B620" s="616"/>
    </row>
    <row r="621" spans="1:2">
      <c r="A621" s="616"/>
      <c r="B621" s="616"/>
    </row>
    <row r="622" spans="1:2">
      <c r="A622" s="616"/>
      <c r="B622" s="616"/>
    </row>
    <row r="623" spans="1:2">
      <c r="A623" s="616"/>
      <c r="B623" s="616"/>
    </row>
    <row r="624" spans="1:2">
      <c r="A624" s="616"/>
      <c r="B624" s="616"/>
    </row>
    <row r="625" spans="1:2">
      <c r="A625" s="616"/>
      <c r="B625" s="616"/>
    </row>
    <row r="626" spans="1:2">
      <c r="A626" s="616"/>
      <c r="B626" s="616"/>
    </row>
    <row r="627" spans="1:2">
      <c r="A627" s="616"/>
      <c r="B627" s="616"/>
    </row>
    <row r="628" spans="1:2">
      <c r="A628" s="616"/>
      <c r="B628" s="616"/>
    </row>
    <row r="629" spans="1:2">
      <c r="A629" s="616"/>
      <c r="B629" s="616"/>
    </row>
    <row r="630" spans="1:2">
      <c r="A630" s="616"/>
      <c r="B630" s="616"/>
    </row>
    <row r="631" spans="1:2">
      <c r="A631" s="616"/>
      <c r="B631" s="616"/>
    </row>
    <row r="632" spans="1:2">
      <c r="A632" s="616"/>
      <c r="B632" s="616"/>
    </row>
    <row r="633" spans="1:2">
      <c r="A633" s="616"/>
      <c r="B633" s="616"/>
    </row>
    <row r="634" spans="1:2">
      <c r="A634" s="616"/>
      <c r="B634" s="616"/>
    </row>
    <row r="635" spans="1:2">
      <c r="A635" s="616"/>
      <c r="B635" s="616"/>
    </row>
    <row r="636" spans="1:2">
      <c r="A636" s="616"/>
      <c r="B636" s="616"/>
    </row>
    <row r="637" spans="1:2">
      <c r="A637" s="616"/>
      <c r="B637" s="616"/>
    </row>
    <row r="638" spans="1:2">
      <c r="A638" s="616"/>
      <c r="B638" s="616"/>
    </row>
    <row r="639" spans="1:2">
      <c r="A639" s="616"/>
      <c r="B639" s="616"/>
    </row>
    <row r="640" spans="1:2">
      <c r="A640" s="616"/>
      <c r="B640" s="616"/>
    </row>
    <row r="641" spans="1:2">
      <c r="A641" s="616"/>
      <c r="B641" s="616"/>
    </row>
    <row r="642" spans="1:2">
      <c r="A642" s="616"/>
      <c r="B642" s="616"/>
    </row>
    <row r="643" spans="1:2">
      <c r="A643" s="616"/>
      <c r="B643" s="616"/>
    </row>
    <row r="644" spans="1:2">
      <c r="A644" s="616"/>
      <c r="B644" s="616"/>
    </row>
    <row r="645" spans="1:2">
      <c r="A645" s="616"/>
      <c r="B645" s="616"/>
    </row>
    <row r="646" spans="1:2">
      <c r="A646" s="616"/>
      <c r="B646" s="616"/>
    </row>
    <row r="647" spans="1:2">
      <c r="A647" s="616"/>
      <c r="B647" s="616"/>
    </row>
    <row r="648" spans="1:2">
      <c r="A648" s="616"/>
      <c r="B648" s="616"/>
    </row>
    <row r="649" spans="1:2">
      <c r="A649" s="616"/>
      <c r="B649" s="616"/>
    </row>
    <row r="650" spans="1:2">
      <c r="A650" s="616"/>
      <c r="B650" s="616"/>
    </row>
    <row r="651" spans="1:2">
      <c r="A651" s="616"/>
      <c r="B651" s="616"/>
    </row>
    <row r="652" spans="1:2">
      <c r="A652" s="616"/>
      <c r="B652" s="616"/>
    </row>
    <row r="653" spans="1:2">
      <c r="A653" s="616"/>
      <c r="B653" s="616"/>
    </row>
    <row r="654" spans="1:2">
      <c r="A654" s="616"/>
      <c r="B654" s="616"/>
    </row>
    <row r="655" spans="1:2">
      <c r="A655" s="616"/>
      <c r="B655" s="616"/>
    </row>
    <row r="656" spans="1:2">
      <c r="A656" s="616"/>
      <c r="B656" s="616"/>
    </row>
    <row r="657" spans="1:2">
      <c r="A657" s="616"/>
      <c r="B657" s="616"/>
    </row>
    <row r="658" spans="1:2">
      <c r="A658" s="616"/>
      <c r="B658" s="616"/>
    </row>
    <row r="659" spans="1:2">
      <c r="A659" s="616"/>
      <c r="B659" s="616"/>
    </row>
    <row r="660" spans="1:2">
      <c r="A660" s="616"/>
      <c r="B660" s="616"/>
    </row>
    <row r="661" spans="1:2">
      <c r="A661" s="616"/>
      <c r="B661" s="616"/>
    </row>
    <row r="662" spans="1:2">
      <c r="A662" s="616"/>
      <c r="B662" s="616"/>
    </row>
    <row r="663" spans="1:2">
      <c r="A663" s="616"/>
      <c r="B663" s="616"/>
    </row>
    <row r="664" spans="1:2">
      <c r="A664" s="616"/>
      <c r="B664" s="616"/>
    </row>
    <row r="665" spans="1:2">
      <c r="A665" s="616"/>
      <c r="B665" s="616"/>
    </row>
    <row r="666" spans="1:2">
      <c r="A666" s="616"/>
      <c r="B666" s="616"/>
    </row>
    <row r="667" spans="1:2">
      <c r="A667" s="616"/>
      <c r="B667" s="616"/>
    </row>
    <row r="668" spans="1:2">
      <c r="A668" s="616"/>
      <c r="B668" s="616"/>
    </row>
    <row r="669" spans="1:2">
      <c r="A669" s="616"/>
      <c r="B669" s="616"/>
    </row>
    <row r="670" spans="1:2">
      <c r="A670" s="616"/>
      <c r="B670" s="616"/>
    </row>
    <row r="671" spans="1:2">
      <c r="A671" s="616"/>
      <c r="B671" s="616"/>
    </row>
    <row r="672" spans="1:2">
      <c r="A672" s="616"/>
      <c r="B672" s="616"/>
    </row>
    <row r="673" spans="1:2">
      <c r="A673" s="616"/>
      <c r="B673" s="616"/>
    </row>
    <row r="674" spans="1:2">
      <c r="A674" s="616"/>
      <c r="B674" s="616"/>
    </row>
    <row r="675" spans="1:2">
      <c r="A675" s="616"/>
      <c r="B675" s="616"/>
    </row>
    <row r="676" spans="1:2">
      <c r="A676" s="616"/>
      <c r="B676" s="616"/>
    </row>
    <row r="677" spans="1:2">
      <c r="A677" s="616"/>
      <c r="B677" s="616"/>
    </row>
    <row r="678" spans="1:2">
      <c r="A678" s="616"/>
      <c r="B678" s="616"/>
    </row>
    <row r="679" spans="1:2">
      <c r="A679" s="616"/>
      <c r="B679" s="616"/>
    </row>
    <row r="680" spans="1:2">
      <c r="A680" s="616"/>
      <c r="B680" s="616"/>
    </row>
    <row r="681" spans="1:2">
      <c r="A681" s="616"/>
      <c r="B681" s="616"/>
    </row>
    <row r="682" spans="1:2">
      <c r="A682" s="616"/>
      <c r="B682" s="616"/>
    </row>
    <row r="683" spans="1:2">
      <c r="A683" s="616"/>
      <c r="B683" s="616"/>
    </row>
    <row r="684" spans="1:2">
      <c r="A684" s="616"/>
      <c r="B684" s="616"/>
    </row>
    <row r="685" spans="1:2">
      <c r="A685" s="616"/>
      <c r="B685" s="616"/>
    </row>
    <row r="686" spans="1:2">
      <c r="A686" s="616"/>
      <c r="B686" s="616"/>
    </row>
    <row r="687" spans="1:2">
      <c r="A687" s="616"/>
      <c r="B687" s="616"/>
    </row>
    <row r="688" spans="1:2">
      <c r="A688" s="616"/>
      <c r="B688" s="616"/>
    </row>
    <row r="689" spans="1:2">
      <c r="A689" s="616"/>
      <c r="B689" s="616"/>
    </row>
    <row r="690" spans="1:2">
      <c r="A690" s="616"/>
      <c r="B690" s="616"/>
    </row>
    <row r="691" spans="1:2">
      <c r="A691" s="616"/>
      <c r="B691" s="616"/>
    </row>
    <row r="692" spans="1:2">
      <c r="A692" s="616"/>
      <c r="B692" s="616"/>
    </row>
    <row r="693" spans="1:2">
      <c r="A693" s="616"/>
      <c r="B693" s="616"/>
    </row>
    <row r="694" spans="1:2">
      <c r="A694" s="616"/>
      <c r="B694" s="616"/>
    </row>
    <row r="695" spans="1:2">
      <c r="A695" s="616"/>
      <c r="B695" s="616"/>
    </row>
    <row r="696" spans="1:2">
      <c r="A696" s="616"/>
      <c r="B696" s="616"/>
    </row>
    <row r="697" spans="1:2">
      <c r="A697" s="616"/>
      <c r="B697" s="616"/>
    </row>
    <row r="698" spans="1:2">
      <c r="A698" s="616"/>
      <c r="B698" s="616"/>
    </row>
    <row r="699" spans="1:2">
      <c r="A699" s="616"/>
      <c r="B699" s="616"/>
    </row>
    <row r="700" spans="1:2">
      <c r="A700" s="616"/>
      <c r="B700" s="616"/>
    </row>
    <row r="701" spans="1:2">
      <c r="A701" s="616"/>
      <c r="B701" s="616"/>
    </row>
    <row r="702" spans="1:2">
      <c r="A702" s="616"/>
      <c r="B702" s="616"/>
    </row>
    <row r="703" spans="1:2">
      <c r="A703" s="616"/>
      <c r="B703" s="616"/>
    </row>
    <row r="704" spans="1:2">
      <c r="A704" s="616"/>
      <c r="B704" s="616"/>
    </row>
    <row r="705" spans="1:2">
      <c r="A705" s="616"/>
      <c r="B705" s="616"/>
    </row>
    <row r="706" spans="1:2">
      <c r="A706" s="616"/>
      <c r="B706" s="616"/>
    </row>
    <row r="707" spans="1:2">
      <c r="A707" s="616"/>
      <c r="B707" s="616"/>
    </row>
    <row r="708" spans="1:2">
      <c r="A708" s="616"/>
      <c r="B708" s="616"/>
    </row>
    <row r="709" spans="1:2">
      <c r="A709" s="616"/>
      <c r="B709" s="616"/>
    </row>
    <row r="710" spans="1:2">
      <c r="A710" s="616"/>
      <c r="B710" s="616"/>
    </row>
    <row r="711" spans="1:2">
      <c r="A711" s="616"/>
      <c r="B711" s="616"/>
    </row>
    <row r="712" spans="1:2">
      <c r="A712" s="616"/>
      <c r="B712" s="616"/>
    </row>
    <row r="713" spans="1:2">
      <c r="A713" s="616"/>
      <c r="B713" s="616"/>
    </row>
    <row r="714" spans="1:2">
      <c r="A714" s="616"/>
      <c r="B714" s="616"/>
    </row>
    <row r="715" spans="1:2">
      <c r="A715" s="616"/>
      <c r="B715" s="616"/>
    </row>
    <row r="716" spans="1:2">
      <c r="A716" s="616"/>
      <c r="B716" s="616"/>
    </row>
    <row r="717" spans="1:2">
      <c r="A717" s="616"/>
      <c r="B717" s="616"/>
    </row>
    <row r="718" spans="1:2">
      <c r="A718" s="616"/>
      <c r="B718" s="616"/>
    </row>
    <row r="719" spans="1:2">
      <c r="A719" s="616"/>
      <c r="B719" s="616"/>
    </row>
    <row r="720" spans="1:2">
      <c r="A720" s="616"/>
      <c r="B720" s="616"/>
    </row>
    <row r="721" spans="1:2">
      <c r="A721" s="616"/>
      <c r="B721" s="616"/>
    </row>
    <row r="722" spans="1:2">
      <c r="A722" s="616"/>
      <c r="B722" s="616"/>
    </row>
    <row r="723" spans="1:2">
      <c r="A723" s="616"/>
      <c r="B723" s="616"/>
    </row>
    <row r="724" spans="1:2">
      <c r="A724" s="616"/>
      <c r="B724" s="616"/>
    </row>
    <row r="725" spans="1:2">
      <c r="A725" s="616"/>
      <c r="B725" s="616"/>
    </row>
    <row r="726" spans="1:2">
      <c r="A726" s="616"/>
      <c r="B726" s="616"/>
    </row>
    <row r="727" spans="1:2">
      <c r="A727" s="616"/>
      <c r="B727" s="616"/>
    </row>
    <row r="728" spans="1:2">
      <c r="A728" s="616"/>
      <c r="B728" s="616"/>
    </row>
    <row r="729" spans="1:2">
      <c r="A729" s="616"/>
      <c r="B729" s="616"/>
    </row>
    <row r="730" spans="1:2">
      <c r="A730" s="616"/>
      <c r="B730" s="616"/>
    </row>
    <row r="731" spans="1:2">
      <c r="A731" s="616"/>
      <c r="B731" s="616"/>
    </row>
    <row r="732" spans="1:2">
      <c r="A732" s="616"/>
      <c r="B732" s="616"/>
    </row>
    <row r="733" spans="1:2">
      <c r="A733" s="616"/>
      <c r="B733" s="616"/>
    </row>
    <row r="734" spans="1:2">
      <c r="A734" s="616"/>
      <c r="B734" s="616"/>
    </row>
    <row r="735" spans="1:2">
      <c r="A735" s="616"/>
      <c r="B735" s="616"/>
    </row>
    <row r="736" spans="1:2">
      <c r="A736" s="616"/>
      <c r="B736" s="616"/>
    </row>
    <row r="737" spans="1:2">
      <c r="A737" s="616"/>
      <c r="B737" s="616"/>
    </row>
    <row r="738" spans="1:2">
      <c r="A738" s="616"/>
      <c r="B738" s="616"/>
    </row>
    <row r="739" spans="1:2">
      <c r="A739" s="616"/>
      <c r="B739" s="616"/>
    </row>
    <row r="740" spans="1:2">
      <c r="A740" s="616"/>
      <c r="B740" s="616"/>
    </row>
    <row r="741" spans="1:2">
      <c r="A741" s="616"/>
      <c r="B741" s="616"/>
    </row>
    <row r="742" spans="1:2">
      <c r="A742" s="616"/>
      <c r="B742" s="616"/>
    </row>
    <row r="743" spans="1:2">
      <c r="A743" s="616"/>
      <c r="B743" s="616"/>
    </row>
    <row r="744" spans="1:2">
      <c r="A744" s="616"/>
      <c r="B744" s="616"/>
    </row>
    <row r="745" spans="1:2">
      <c r="A745" s="616"/>
      <c r="B745" s="616"/>
    </row>
    <row r="746" spans="1:2">
      <c r="A746" s="616"/>
      <c r="B746" s="616"/>
    </row>
    <row r="747" spans="1:2">
      <c r="A747" s="616"/>
      <c r="B747" s="616"/>
    </row>
    <row r="748" spans="1:2">
      <c r="A748" s="616"/>
      <c r="B748" s="616"/>
    </row>
    <row r="749" spans="1:2">
      <c r="A749" s="616"/>
      <c r="B749" s="616"/>
    </row>
    <row r="750" spans="1:2">
      <c r="A750" s="616"/>
      <c r="B750" s="616"/>
    </row>
    <row r="751" spans="1:2">
      <c r="A751" s="616"/>
      <c r="B751" s="616"/>
    </row>
    <row r="752" spans="1:2">
      <c r="A752" s="616"/>
      <c r="B752" s="616"/>
    </row>
    <row r="753" spans="1:2">
      <c r="A753" s="616"/>
      <c r="B753" s="616"/>
    </row>
    <row r="754" spans="1:2">
      <c r="A754" s="616"/>
      <c r="B754" s="616"/>
    </row>
    <row r="755" spans="1:2">
      <c r="A755" s="616"/>
      <c r="B755" s="616"/>
    </row>
    <row r="756" spans="1:2">
      <c r="A756" s="616"/>
      <c r="B756" s="616"/>
    </row>
    <row r="757" spans="1:2">
      <c r="A757" s="616"/>
      <c r="B757" s="616"/>
    </row>
    <row r="758" spans="1:2">
      <c r="A758" s="616"/>
      <c r="B758" s="616"/>
    </row>
    <row r="759" spans="1:2">
      <c r="A759" s="616"/>
      <c r="B759" s="616"/>
    </row>
    <row r="760" spans="1:2">
      <c r="A760" s="616"/>
      <c r="B760" s="616"/>
    </row>
    <row r="761" spans="1:2">
      <c r="A761" s="616"/>
      <c r="B761" s="616"/>
    </row>
    <row r="762" spans="1:2">
      <c r="A762" s="616"/>
      <c r="B762" s="616"/>
    </row>
    <row r="763" spans="1:2">
      <c r="A763" s="616"/>
      <c r="B763" s="616"/>
    </row>
    <row r="764" spans="1:2">
      <c r="A764" s="616"/>
      <c r="B764" s="616"/>
    </row>
    <row r="765" spans="1:2">
      <c r="A765" s="616"/>
      <c r="B765" s="616"/>
    </row>
    <row r="766" spans="1:2">
      <c r="A766" s="616"/>
      <c r="B766" s="616"/>
    </row>
    <row r="767" spans="1:2">
      <c r="A767" s="616"/>
      <c r="B767" s="616"/>
    </row>
    <row r="768" spans="1:2">
      <c r="A768" s="616"/>
      <c r="B768" s="616"/>
    </row>
    <row r="769" spans="1:2">
      <c r="A769" s="616"/>
      <c r="B769" s="616"/>
    </row>
    <row r="770" spans="1:2">
      <c r="A770" s="616"/>
      <c r="B770" s="616"/>
    </row>
    <row r="771" spans="1:2">
      <c r="A771" s="616"/>
      <c r="B771" s="616"/>
    </row>
    <row r="772" spans="1:2">
      <c r="A772" s="616"/>
      <c r="B772" s="616"/>
    </row>
    <row r="773" spans="1:2">
      <c r="A773" s="616"/>
      <c r="B773" s="616"/>
    </row>
    <row r="774" spans="1:2">
      <c r="A774" s="616"/>
      <c r="B774" s="616"/>
    </row>
    <row r="775" spans="1:2">
      <c r="A775" s="616"/>
      <c r="B775" s="616"/>
    </row>
    <row r="776" spans="1:2">
      <c r="A776" s="616"/>
      <c r="B776" s="616"/>
    </row>
    <row r="777" spans="1:2">
      <c r="A777" s="616"/>
      <c r="B777" s="616"/>
    </row>
    <row r="778" spans="1:2">
      <c r="A778" s="616"/>
      <c r="B778" s="616"/>
    </row>
    <row r="779" spans="1:2">
      <c r="A779" s="616"/>
      <c r="B779" s="616"/>
    </row>
    <row r="780" spans="1:2">
      <c r="A780" s="616"/>
      <c r="B780" s="616"/>
    </row>
    <row r="781" spans="1:2">
      <c r="A781" s="616"/>
      <c r="B781" s="616"/>
    </row>
    <row r="782" spans="1:2">
      <c r="A782" s="616"/>
      <c r="B782" s="616"/>
    </row>
    <row r="783" spans="1:2">
      <c r="A783" s="616"/>
      <c r="B783" s="616"/>
    </row>
    <row r="784" spans="1:2">
      <c r="A784" s="616"/>
      <c r="B784" s="616"/>
    </row>
    <row r="785" spans="1:2">
      <c r="A785" s="616"/>
      <c r="B785" s="616"/>
    </row>
    <row r="786" spans="1:2">
      <c r="A786" s="616"/>
      <c r="B786" s="616"/>
    </row>
    <row r="787" spans="1:2">
      <c r="A787" s="616"/>
      <c r="B787" s="616"/>
    </row>
    <row r="788" spans="1:2">
      <c r="A788" s="616"/>
      <c r="B788" s="616"/>
    </row>
    <row r="789" spans="1:2">
      <c r="A789" s="616"/>
      <c r="B789" s="616"/>
    </row>
    <row r="790" spans="1:2">
      <c r="A790" s="616"/>
      <c r="B790" s="616"/>
    </row>
    <row r="791" spans="1:2">
      <c r="A791" s="616"/>
      <c r="B791" s="616"/>
    </row>
    <row r="792" spans="1:2">
      <c r="A792" s="616"/>
      <c r="B792" s="616"/>
    </row>
    <row r="793" spans="1:2">
      <c r="A793" s="616"/>
      <c r="B793" s="616"/>
    </row>
    <row r="794" spans="1:2">
      <c r="A794" s="616"/>
      <c r="B794" s="616"/>
    </row>
    <row r="795" spans="1:2">
      <c r="A795" s="616"/>
      <c r="B795" s="616"/>
    </row>
    <row r="796" spans="1:2">
      <c r="A796" s="616"/>
      <c r="B796" s="616"/>
    </row>
    <row r="797" spans="1:2">
      <c r="A797" s="616"/>
      <c r="B797" s="616"/>
    </row>
    <row r="798" spans="1:2">
      <c r="A798" s="616"/>
      <c r="B798" s="616"/>
    </row>
    <row r="799" spans="1:2">
      <c r="A799" s="616"/>
      <c r="B799" s="616"/>
    </row>
    <row r="800" spans="1:2">
      <c r="A800" s="616"/>
      <c r="B800" s="616"/>
    </row>
    <row r="801" spans="1:2">
      <c r="A801" s="616"/>
      <c r="B801" s="616"/>
    </row>
    <row r="802" spans="1:2">
      <c r="A802" s="616"/>
      <c r="B802" s="616"/>
    </row>
    <row r="803" spans="1:2">
      <c r="A803" s="616"/>
      <c r="B803" s="616"/>
    </row>
    <row r="804" spans="1:2">
      <c r="A804" s="616"/>
      <c r="B804" s="616"/>
    </row>
    <row r="805" spans="1:2">
      <c r="A805" s="616"/>
      <c r="B805" s="616"/>
    </row>
    <row r="806" spans="1:2">
      <c r="A806" s="616"/>
      <c r="B806" s="616"/>
    </row>
    <row r="807" spans="1:2">
      <c r="A807" s="616"/>
      <c r="B807" s="616"/>
    </row>
    <row r="808" spans="1:2">
      <c r="A808" s="616"/>
      <c r="B808" s="616"/>
    </row>
    <row r="809" spans="1:2">
      <c r="A809" s="616"/>
      <c r="B809" s="616"/>
    </row>
    <row r="810" spans="1:2">
      <c r="A810" s="616"/>
      <c r="B810" s="616"/>
    </row>
    <row r="811" spans="1:2">
      <c r="A811" s="616"/>
      <c r="B811" s="616"/>
    </row>
    <row r="812" spans="1:2">
      <c r="A812" s="616"/>
      <c r="B812" s="616"/>
    </row>
    <row r="813" spans="1:2">
      <c r="A813" s="616"/>
      <c r="B813" s="616"/>
    </row>
    <row r="814" spans="1:2">
      <c r="A814" s="616"/>
      <c r="B814" s="616"/>
    </row>
    <row r="815" spans="1:2">
      <c r="A815" s="616"/>
      <c r="B815" s="616"/>
    </row>
    <row r="816" spans="1:2">
      <c r="A816" s="616"/>
      <c r="B816" s="616"/>
    </row>
    <row r="817" spans="1:2">
      <c r="A817" s="616"/>
      <c r="B817" s="616"/>
    </row>
    <row r="818" spans="1:2">
      <c r="A818" s="616"/>
      <c r="B818" s="616"/>
    </row>
    <row r="819" spans="1:2">
      <c r="A819" s="616"/>
      <c r="B819" s="616"/>
    </row>
    <row r="820" spans="1:2">
      <c r="A820" s="616"/>
      <c r="B820" s="616"/>
    </row>
    <row r="821" spans="1:2">
      <c r="A821" s="616"/>
      <c r="B821" s="616"/>
    </row>
    <row r="822" spans="1:2">
      <c r="A822" s="616"/>
      <c r="B822" s="616"/>
    </row>
    <row r="823" spans="1:2">
      <c r="A823" s="616"/>
      <c r="B823" s="616"/>
    </row>
    <row r="824" spans="1:2">
      <c r="A824" s="616"/>
      <c r="B824" s="616"/>
    </row>
    <row r="825" spans="1:2">
      <c r="A825" s="616"/>
      <c r="B825" s="616"/>
    </row>
    <row r="826" spans="1:2">
      <c r="A826" s="616"/>
      <c r="B826" s="616"/>
    </row>
    <row r="827" spans="1:2">
      <c r="A827" s="616"/>
      <c r="B827" s="616"/>
    </row>
    <row r="828" spans="1:2">
      <c r="A828" s="616"/>
      <c r="B828" s="616"/>
    </row>
    <row r="829" spans="1:2">
      <c r="A829" s="616"/>
      <c r="B829" s="616"/>
    </row>
    <row r="830" spans="1:2">
      <c r="A830" s="616"/>
      <c r="B830" s="616"/>
    </row>
    <row r="831" spans="1:2">
      <c r="A831" s="616"/>
      <c r="B831" s="616"/>
    </row>
    <row r="832" spans="1:2">
      <c r="A832" s="616"/>
      <c r="B832" s="616"/>
    </row>
    <row r="833" spans="1:2">
      <c r="A833" s="616"/>
      <c r="B833" s="616"/>
    </row>
    <row r="834" spans="1:2">
      <c r="A834" s="616"/>
      <c r="B834" s="616"/>
    </row>
    <row r="835" spans="1:2">
      <c r="A835" s="616"/>
      <c r="B835" s="616"/>
    </row>
    <row r="836" spans="1:2">
      <c r="A836" s="616"/>
      <c r="B836" s="616"/>
    </row>
    <row r="837" spans="1:2">
      <c r="A837" s="616"/>
      <c r="B837" s="616"/>
    </row>
    <row r="838" spans="1:2">
      <c r="A838" s="616"/>
      <c r="B838" s="616"/>
    </row>
    <row r="839" spans="1:2">
      <c r="A839" s="616"/>
      <c r="B839" s="616"/>
    </row>
    <row r="840" spans="1:2">
      <c r="A840" s="616"/>
      <c r="B840" s="616"/>
    </row>
    <row r="841" spans="1:2">
      <c r="A841" s="616"/>
      <c r="B841" s="616"/>
    </row>
    <row r="842" spans="1:2">
      <c r="A842" s="616"/>
      <c r="B842" s="616"/>
    </row>
    <row r="843" spans="1:2">
      <c r="A843" s="616"/>
      <c r="B843" s="616"/>
    </row>
    <row r="844" spans="1:2">
      <c r="A844" s="616"/>
      <c r="B844" s="616"/>
    </row>
    <row r="845" spans="1:2">
      <c r="A845" s="616"/>
      <c r="B845" s="616"/>
    </row>
    <row r="846" spans="1:2">
      <c r="A846" s="616"/>
      <c r="B846" s="616"/>
    </row>
    <row r="847" spans="1:2">
      <c r="A847" s="616"/>
      <c r="B847" s="616"/>
    </row>
    <row r="848" spans="1:2">
      <c r="A848" s="616"/>
      <c r="B848" s="616"/>
    </row>
    <row r="849" spans="1:2">
      <c r="A849" s="616"/>
      <c r="B849" s="616"/>
    </row>
    <row r="850" spans="1:2">
      <c r="A850" s="616"/>
      <c r="B850" s="616"/>
    </row>
    <row r="851" spans="1:2">
      <c r="A851" s="616"/>
      <c r="B851" s="616"/>
    </row>
    <row r="852" spans="1:2">
      <c r="A852" s="616"/>
      <c r="B852" s="616"/>
    </row>
    <row r="853" spans="1:2">
      <c r="A853" s="616"/>
      <c r="B853" s="616"/>
    </row>
    <row r="854" spans="1:2">
      <c r="A854" s="616"/>
      <c r="B854" s="616"/>
    </row>
    <row r="855" spans="1:2">
      <c r="A855" s="616"/>
      <c r="B855" s="616"/>
    </row>
    <row r="856" spans="1:2">
      <c r="A856" s="616"/>
      <c r="B856" s="616"/>
    </row>
    <row r="857" spans="1:2">
      <c r="A857" s="616"/>
      <c r="B857" s="616"/>
    </row>
    <row r="858" spans="1:2">
      <c r="A858" s="616"/>
      <c r="B858" s="616"/>
    </row>
    <row r="859" spans="1:2">
      <c r="A859" s="616"/>
      <c r="B859" s="616"/>
    </row>
    <row r="860" spans="1:2">
      <c r="A860" s="616"/>
      <c r="B860" s="616"/>
    </row>
    <row r="861" spans="1:2">
      <c r="A861" s="616"/>
      <c r="B861" s="616"/>
    </row>
    <row r="862" spans="1:2">
      <c r="A862" s="616"/>
      <c r="B862" s="616"/>
    </row>
    <row r="863" spans="1:2">
      <c r="A863" s="616"/>
      <c r="B863" s="616"/>
    </row>
    <row r="864" spans="1:2">
      <c r="A864" s="616"/>
      <c r="B864" s="616"/>
    </row>
    <row r="865" spans="1:2">
      <c r="A865" s="616"/>
      <c r="B865" s="616"/>
    </row>
    <row r="866" spans="1:2">
      <c r="A866" s="616"/>
      <c r="B866" s="616"/>
    </row>
    <row r="867" spans="1:2">
      <c r="A867" s="616"/>
      <c r="B867" s="616"/>
    </row>
    <row r="868" spans="1:2">
      <c r="A868" s="616"/>
      <c r="B868" s="616"/>
    </row>
    <row r="869" spans="1:2">
      <c r="A869" s="616"/>
      <c r="B869" s="616"/>
    </row>
    <row r="870" spans="1:2">
      <c r="A870" s="616"/>
      <c r="B870" s="616"/>
    </row>
    <row r="871" spans="1:2">
      <c r="A871" s="616"/>
      <c r="B871" s="616"/>
    </row>
    <row r="872" spans="1:2">
      <c r="A872" s="616"/>
      <c r="B872" s="616"/>
    </row>
    <row r="873" spans="1:2">
      <c r="A873" s="616"/>
      <c r="B873" s="616"/>
    </row>
    <row r="874" spans="1:2">
      <c r="A874" s="616"/>
      <c r="B874" s="616"/>
    </row>
    <row r="875" spans="1:2">
      <c r="A875" s="616"/>
      <c r="B875" s="616"/>
    </row>
    <row r="876" spans="1:2">
      <c r="A876" s="616"/>
      <c r="B876" s="616"/>
    </row>
    <row r="877" spans="1:2">
      <c r="A877" s="616"/>
      <c r="B877" s="616"/>
    </row>
    <row r="878" spans="1:2">
      <c r="A878" s="616"/>
      <c r="B878" s="616"/>
    </row>
    <row r="879" spans="1:2">
      <c r="A879" s="616"/>
      <c r="B879" s="616"/>
    </row>
    <row r="880" spans="1:2">
      <c r="A880" s="616"/>
      <c r="B880" s="616"/>
    </row>
    <row r="881" spans="1:2">
      <c r="A881" s="616"/>
      <c r="B881" s="616"/>
    </row>
    <row r="882" spans="1:2">
      <c r="A882" s="616"/>
      <c r="B882" s="616"/>
    </row>
    <row r="883" spans="1:2">
      <c r="A883" s="616"/>
      <c r="B883" s="616"/>
    </row>
    <row r="884" spans="1:2">
      <c r="A884" s="616"/>
      <c r="B884" s="616"/>
    </row>
    <row r="885" spans="1:2">
      <c r="A885" s="616"/>
      <c r="B885" s="616"/>
    </row>
    <row r="886" spans="1:2">
      <c r="A886" s="616"/>
      <c r="B886" s="616"/>
    </row>
    <row r="887" spans="1:2">
      <c r="A887" s="616"/>
      <c r="B887" s="616"/>
    </row>
    <row r="888" spans="1:2">
      <c r="A888" s="616"/>
      <c r="B888" s="616"/>
    </row>
    <row r="889" spans="1:2">
      <c r="A889" s="616"/>
      <c r="B889" s="616"/>
    </row>
    <row r="890" spans="1:2">
      <c r="A890" s="616"/>
      <c r="B890" s="616"/>
    </row>
    <row r="891" spans="1:2">
      <c r="A891" s="616"/>
      <c r="B891" s="616"/>
    </row>
    <row r="892" spans="1:2">
      <c r="A892" s="616"/>
      <c r="B892" s="616"/>
    </row>
    <row r="893" spans="1:2">
      <c r="A893" s="616"/>
      <c r="B893" s="616"/>
    </row>
    <row r="894" spans="1:2">
      <c r="A894" s="616"/>
      <c r="B894" s="616"/>
    </row>
    <row r="895" spans="1:2">
      <c r="A895" s="616"/>
      <c r="B895" s="616"/>
    </row>
    <row r="896" spans="1:2">
      <c r="A896" s="616"/>
      <c r="B896" s="616"/>
    </row>
    <row r="897" spans="1:2">
      <c r="A897" s="616"/>
      <c r="B897" s="616"/>
    </row>
    <row r="898" spans="1:2">
      <c r="A898" s="616"/>
      <c r="B898" s="616"/>
    </row>
    <row r="899" spans="1:2">
      <c r="A899" s="616"/>
      <c r="B899" s="616"/>
    </row>
    <row r="900" spans="1:2">
      <c r="A900" s="616"/>
      <c r="B900" s="616"/>
    </row>
    <row r="901" spans="1:2">
      <c r="A901" s="616"/>
      <c r="B901" s="616"/>
    </row>
    <row r="902" spans="1:2">
      <c r="A902" s="616"/>
      <c r="B902" s="616"/>
    </row>
    <row r="903" spans="1:2">
      <c r="A903" s="616"/>
      <c r="B903" s="616"/>
    </row>
    <row r="904" spans="1:2">
      <c r="A904" s="616"/>
      <c r="B904" s="616"/>
    </row>
    <row r="905" spans="1:2">
      <c r="A905" s="616"/>
      <c r="B905" s="616"/>
    </row>
    <row r="906" spans="1:2">
      <c r="A906" s="616"/>
      <c r="B906" s="616"/>
    </row>
    <row r="907" spans="1:2">
      <c r="A907" s="616"/>
      <c r="B907" s="616"/>
    </row>
    <row r="908" spans="1:2">
      <c r="A908" s="616"/>
      <c r="B908" s="616"/>
    </row>
    <row r="909" spans="1:2">
      <c r="A909" s="616"/>
      <c r="B909" s="616"/>
    </row>
    <row r="910" spans="1:2">
      <c r="A910" s="616"/>
      <c r="B910" s="616"/>
    </row>
    <row r="911" spans="1:2">
      <c r="A911" s="616"/>
      <c r="B911" s="616"/>
    </row>
    <row r="912" spans="1:2">
      <c r="A912" s="616"/>
      <c r="B912" s="616"/>
    </row>
    <row r="913" spans="1:2">
      <c r="A913" s="616"/>
      <c r="B913" s="616"/>
    </row>
    <row r="914" spans="1:2">
      <c r="A914" s="616"/>
      <c r="B914" s="616"/>
    </row>
    <row r="915" spans="1:2">
      <c r="A915" s="616"/>
      <c r="B915" s="616"/>
    </row>
    <row r="916" spans="1:2">
      <c r="A916" s="616"/>
      <c r="B916" s="616"/>
    </row>
    <row r="917" spans="1:2">
      <c r="A917" s="616"/>
      <c r="B917" s="616"/>
    </row>
    <row r="918" spans="1:2">
      <c r="A918" s="616"/>
      <c r="B918" s="616"/>
    </row>
    <row r="919" spans="1:2">
      <c r="A919" s="616"/>
      <c r="B919" s="616"/>
    </row>
    <row r="920" spans="1:2">
      <c r="A920" s="616"/>
      <c r="B920" s="616"/>
    </row>
    <row r="921" spans="1:2">
      <c r="A921" s="616"/>
      <c r="B921" s="616"/>
    </row>
    <row r="922" spans="1:2">
      <c r="A922" s="616"/>
      <c r="B922" s="616"/>
    </row>
    <row r="923" spans="1:2">
      <c r="A923" s="616"/>
      <c r="B923" s="616"/>
    </row>
    <row r="924" spans="1:2">
      <c r="A924" s="616"/>
      <c r="B924" s="616"/>
    </row>
    <row r="925" spans="1:2">
      <c r="A925" s="616"/>
      <c r="B925" s="616"/>
    </row>
    <row r="926" spans="1:2">
      <c r="A926" s="616"/>
      <c r="B926" s="616"/>
    </row>
    <row r="927" spans="1:2">
      <c r="A927" s="616"/>
      <c r="B927" s="616"/>
    </row>
    <row r="928" spans="1:2">
      <c r="A928" s="616"/>
      <c r="B928" s="616"/>
    </row>
    <row r="929" spans="1:2">
      <c r="A929" s="616"/>
      <c r="B929" s="616"/>
    </row>
    <row r="930" spans="1:2">
      <c r="A930" s="616"/>
      <c r="B930" s="616"/>
    </row>
    <row r="931" spans="1:2">
      <c r="A931" s="616"/>
      <c r="B931" s="616"/>
    </row>
    <row r="932" spans="1:2">
      <c r="A932" s="616"/>
      <c r="B932" s="616"/>
    </row>
    <row r="933" spans="1:2">
      <c r="A933" s="616"/>
      <c r="B933" s="616"/>
    </row>
    <row r="934" spans="1:2">
      <c r="A934" s="616"/>
      <c r="B934" s="616"/>
    </row>
    <row r="935" spans="1:2">
      <c r="A935" s="616"/>
      <c r="B935" s="616"/>
    </row>
    <row r="936" spans="1:2">
      <c r="A936" s="616"/>
      <c r="B936" s="616"/>
    </row>
    <row r="937" spans="1:2">
      <c r="A937" s="616"/>
      <c r="B937" s="616"/>
    </row>
    <row r="938" spans="1:2">
      <c r="A938" s="616"/>
      <c r="B938" s="616"/>
    </row>
    <row r="939" spans="1:2">
      <c r="A939" s="616"/>
      <c r="B939" s="616"/>
    </row>
    <row r="940" spans="1:2">
      <c r="A940" s="616"/>
      <c r="B940" s="616"/>
    </row>
    <row r="941" spans="1:2">
      <c r="A941" s="616"/>
      <c r="B941" s="616"/>
    </row>
    <row r="942" spans="1:2">
      <c r="A942" s="616"/>
      <c r="B942" s="616"/>
    </row>
    <row r="943" spans="1:2">
      <c r="A943" s="616"/>
      <c r="B943" s="616"/>
    </row>
    <row r="944" spans="1:2">
      <c r="A944" s="616"/>
      <c r="B944" s="616"/>
    </row>
    <row r="945" spans="1:2">
      <c r="A945" s="616"/>
      <c r="B945" s="616"/>
    </row>
    <row r="946" spans="1:2">
      <c r="A946" s="616"/>
      <c r="B946" s="616"/>
    </row>
    <row r="947" spans="1:2">
      <c r="A947" s="616"/>
      <c r="B947" s="616"/>
    </row>
    <row r="948" spans="1:2">
      <c r="A948" s="616"/>
      <c r="B948" s="616"/>
    </row>
    <row r="949" spans="1:2">
      <c r="A949" s="616"/>
      <c r="B949" s="616"/>
    </row>
    <row r="950" spans="1:2">
      <c r="A950" s="616"/>
      <c r="B950" s="616"/>
    </row>
    <row r="951" spans="1:2">
      <c r="A951" s="616"/>
      <c r="B951" s="616"/>
    </row>
    <row r="952" spans="1:2">
      <c r="A952" s="616"/>
      <c r="B952" s="616"/>
    </row>
    <row r="953" spans="1:2">
      <c r="A953" s="616"/>
      <c r="B953" s="616"/>
    </row>
    <row r="954" spans="1:2">
      <c r="A954" s="616"/>
      <c r="B954" s="616"/>
    </row>
    <row r="955" spans="1:2">
      <c r="A955" s="616"/>
      <c r="B955" s="616"/>
    </row>
    <row r="956" spans="1:2">
      <c r="A956" s="616"/>
      <c r="B956" s="616"/>
    </row>
    <row r="957" spans="1:2">
      <c r="A957" s="616"/>
      <c r="B957" s="616"/>
    </row>
    <row r="958" spans="1:2">
      <c r="A958" s="616"/>
      <c r="B958" s="616"/>
    </row>
    <row r="959" spans="1:2">
      <c r="A959" s="616"/>
      <c r="B959" s="616"/>
    </row>
    <row r="960" spans="1:2">
      <c r="A960" s="616"/>
      <c r="B960" s="616"/>
    </row>
    <row r="961" spans="1:2">
      <c r="A961" s="616"/>
      <c r="B961" s="616"/>
    </row>
    <row r="962" spans="1:2">
      <c r="A962" s="616"/>
      <c r="B962" s="616"/>
    </row>
    <row r="963" spans="1:2">
      <c r="A963" s="616"/>
      <c r="B963" s="616"/>
    </row>
    <row r="964" spans="1:2">
      <c r="A964" s="616"/>
      <c r="B964" s="616"/>
    </row>
    <row r="965" spans="1:2">
      <c r="A965" s="616"/>
      <c r="B965" s="616"/>
    </row>
    <row r="966" spans="1:2">
      <c r="A966" s="616"/>
      <c r="B966" s="616"/>
    </row>
    <row r="967" spans="1:2">
      <c r="A967" s="616"/>
      <c r="B967" s="616"/>
    </row>
    <row r="968" spans="1:2">
      <c r="A968" s="616"/>
      <c r="B968" s="616"/>
    </row>
    <row r="969" spans="1:2">
      <c r="A969" s="616"/>
      <c r="B969" s="616"/>
    </row>
    <row r="970" spans="1:2">
      <c r="A970" s="616"/>
      <c r="B970" s="616"/>
    </row>
    <row r="971" spans="1:2">
      <c r="A971" s="616"/>
      <c r="B971" s="616"/>
    </row>
    <row r="972" spans="1:2">
      <c r="A972" s="616"/>
      <c r="B972" s="616"/>
    </row>
    <row r="973" spans="1:2">
      <c r="A973" s="616"/>
      <c r="B973" s="616"/>
    </row>
    <row r="974" spans="1:2">
      <c r="A974" s="616"/>
      <c r="B974" s="616"/>
    </row>
    <row r="975" spans="1:2">
      <c r="A975" s="616"/>
      <c r="B975" s="616"/>
    </row>
    <row r="976" spans="1:2">
      <c r="A976" s="616"/>
      <c r="B976" s="616"/>
    </row>
    <row r="977" spans="1:2">
      <c r="A977" s="616"/>
      <c r="B977" s="616"/>
    </row>
    <row r="978" spans="1:2">
      <c r="A978" s="616"/>
      <c r="B978" s="616"/>
    </row>
    <row r="979" spans="1:2">
      <c r="A979" s="616"/>
      <c r="B979" s="616"/>
    </row>
    <row r="980" spans="1:2">
      <c r="A980" s="616"/>
      <c r="B980" s="616"/>
    </row>
    <row r="981" spans="1:2">
      <c r="A981" s="616"/>
      <c r="B981" s="616"/>
    </row>
    <row r="982" spans="1:2">
      <c r="A982" s="616"/>
      <c r="B982" s="616"/>
    </row>
    <row r="983" spans="1:2">
      <c r="A983" s="616"/>
      <c r="B983" s="616"/>
    </row>
    <row r="984" spans="1:2">
      <c r="A984" s="616"/>
      <c r="B984" s="616"/>
    </row>
    <row r="985" spans="1:2">
      <c r="A985" s="616"/>
      <c r="B985" s="616"/>
    </row>
    <row r="986" spans="1:2">
      <c r="A986" s="616"/>
      <c r="B986" s="616"/>
    </row>
    <row r="987" spans="1:2">
      <c r="A987" s="616"/>
      <c r="B987" s="616"/>
    </row>
    <row r="988" spans="1:2">
      <c r="A988" s="616"/>
      <c r="B988" s="616"/>
    </row>
    <row r="989" spans="1:2">
      <c r="A989" s="616"/>
      <c r="B989" s="616"/>
    </row>
    <row r="990" spans="1:2">
      <c r="A990" s="616"/>
      <c r="B990" s="616"/>
    </row>
    <row r="991" spans="1:2">
      <c r="A991" s="616"/>
      <c r="B991" s="616"/>
    </row>
    <row r="992" spans="1:2">
      <c r="A992" s="616"/>
      <c r="B992" s="616"/>
    </row>
    <row r="993" spans="1:2">
      <c r="A993" s="616"/>
      <c r="B993" s="616"/>
    </row>
    <row r="994" spans="1:2">
      <c r="A994" s="616"/>
      <c r="B994" s="616"/>
    </row>
    <row r="995" spans="1:2">
      <c r="A995" s="616"/>
      <c r="B995" s="616"/>
    </row>
    <row r="996" spans="1:2">
      <c r="A996" s="616"/>
      <c r="B996" s="616"/>
    </row>
    <row r="997" spans="1:2">
      <c r="A997" s="616"/>
      <c r="B997" s="616"/>
    </row>
    <row r="998" spans="1:2">
      <c r="A998" s="616"/>
      <c r="B998" s="616"/>
    </row>
    <row r="999" spans="1:2">
      <c r="A999" s="616"/>
      <c r="B999" s="616"/>
    </row>
    <row r="1000" spans="1:2">
      <c r="A1000" s="616"/>
      <c r="B1000" s="616"/>
    </row>
    <row r="1001" spans="1:2">
      <c r="A1001" s="616"/>
      <c r="B1001" s="616"/>
    </row>
    <row r="1002" spans="1:2">
      <c r="A1002" s="616"/>
      <c r="B1002" s="616"/>
    </row>
    <row r="1003" spans="1:2">
      <c r="A1003" s="616"/>
      <c r="B1003" s="616"/>
    </row>
    <row r="1004" spans="1:2">
      <c r="A1004" s="616"/>
      <c r="B1004" s="616"/>
    </row>
    <row r="1005" spans="1:2">
      <c r="A1005" s="616"/>
      <c r="B1005" s="616"/>
    </row>
    <row r="1006" spans="1:2">
      <c r="A1006" s="616"/>
      <c r="B1006" s="616"/>
    </row>
    <row r="1007" spans="1:2">
      <c r="A1007" s="616"/>
      <c r="B1007" s="616"/>
    </row>
    <row r="1008" spans="1:2">
      <c r="A1008" s="616"/>
      <c r="B1008" s="616"/>
    </row>
    <row r="1009" spans="1:2">
      <c r="A1009" s="616"/>
      <c r="B1009" s="616"/>
    </row>
    <row r="1010" spans="1:2">
      <c r="A1010" s="616"/>
      <c r="B1010" s="616"/>
    </row>
    <row r="1011" spans="1:2">
      <c r="A1011" s="616"/>
      <c r="B1011" s="616"/>
    </row>
    <row r="1012" spans="1:2">
      <c r="A1012" s="616"/>
      <c r="B1012" s="616"/>
    </row>
    <row r="1013" spans="1:2">
      <c r="A1013" s="616"/>
      <c r="B1013" s="616"/>
    </row>
    <row r="1014" spans="1:2">
      <c r="A1014" s="616"/>
      <c r="B1014" s="616"/>
    </row>
    <row r="1015" spans="1:2">
      <c r="A1015" s="616"/>
      <c r="B1015" s="616"/>
    </row>
    <row r="1016" spans="1:2">
      <c r="A1016" s="616"/>
      <c r="B1016" s="616"/>
    </row>
    <row r="1017" spans="1:2">
      <c r="A1017" s="616"/>
      <c r="B1017" s="616"/>
    </row>
    <row r="1018" spans="1:2">
      <c r="A1018" s="616"/>
      <c r="B1018" s="616"/>
    </row>
    <row r="1019" spans="1:2">
      <c r="A1019" s="616"/>
      <c r="B1019" s="616"/>
    </row>
    <row r="1020" spans="1:2">
      <c r="A1020" s="616"/>
      <c r="B1020" s="616"/>
    </row>
    <row r="1021" spans="1:2">
      <c r="A1021" s="616"/>
      <c r="B1021" s="616"/>
    </row>
    <row r="1022" spans="1:2">
      <c r="A1022" s="616"/>
      <c r="B1022" s="616"/>
    </row>
    <row r="1023" spans="1:2">
      <c r="A1023" s="616"/>
      <c r="B1023" s="616"/>
    </row>
    <row r="1024" spans="1:2">
      <c r="A1024" s="616"/>
      <c r="B1024" s="616"/>
    </row>
    <row r="1025" spans="1:2">
      <c r="A1025" s="616"/>
      <c r="B1025" s="616"/>
    </row>
    <row r="1026" spans="1:2">
      <c r="A1026" s="616"/>
      <c r="B1026" s="616"/>
    </row>
    <row r="1027" spans="1:2">
      <c r="A1027" s="616"/>
      <c r="B1027" s="616"/>
    </row>
    <row r="1028" spans="1:2">
      <c r="A1028" s="616"/>
      <c r="B1028" s="616"/>
    </row>
    <row r="1029" spans="1:2">
      <c r="A1029" s="616"/>
      <c r="B1029" s="616"/>
    </row>
    <row r="1030" spans="1:2">
      <c r="A1030" s="616"/>
      <c r="B1030" s="616"/>
    </row>
    <row r="1031" spans="1:2">
      <c r="A1031" s="616"/>
      <c r="B1031" s="616"/>
    </row>
    <row r="1032" spans="1:2">
      <c r="A1032" s="616"/>
      <c r="B1032" s="616"/>
    </row>
    <row r="1033" spans="1:2">
      <c r="A1033" s="616"/>
      <c r="B1033" s="616"/>
    </row>
    <row r="1034" spans="1:2">
      <c r="A1034" s="616"/>
      <c r="B1034" s="616"/>
    </row>
    <row r="1035" spans="1:2">
      <c r="A1035" s="616"/>
      <c r="B1035" s="616"/>
    </row>
    <row r="1036" spans="1:2">
      <c r="A1036" s="616"/>
      <c r="B1036" s="616"/>
    </row>
    <row r="1037" spans="1:2">
      <c r="A1037" s="616"/>
      <c r="B1037" s="616"/>
    </row>
    <row r="1038" spans="1:2">
      <c r="A1038" s="616"/>
      <c r="B1038" s="616"/>
    </row>
    <row r="1039" spans="1:2">
      <c r="A1039" s="616"/>
      <c r="B1039" s="616"/>
    </row>
    <row r="1040" spans="1:2">
      <c r="A1040" s="616"/>
      <c r="B1040" s="616"/>
    </row>
    <row r="1041" spans="1:2">
      <c r="A1041" s="616"/>
      <c r="B1041" s="616"/>
    </row>
    <row r="1042" spans="1:2">
      <c r="A1042" s="616"/>
      <c r="B1042" s="616"/>
    </row>
    <row r="1043" spans="1:2">
      <c r="A1043" s="616"/>
      <c r="B1043" s="616"/>
    </row>
    <row r="1044" spans="1:2">
      <c r="A1044" s="616"/>
      <c r="B1044" s="616"/>
    </row>
    <row r="1045" spans="1:2">
      <c r="A1045" s="616"/>
      <c r="B1045" s="616"/>
    </row>
    <row r="1046" spans="1:2">
      <c r="A1046" s="616"/>
      <c r="B1046" s="616"/>
    </row>
    <row r="1047" spans="1:2">
      <c r="A1047" s="616"/>
      <c r="B1047" s="616"/>
    </row>
    <row r="1048" spans="1:2">
      <c r="A1048" s="616"/>
      <c r="B1048" s="616"/>
    </row>
    <row r="1049" spans="1:2">
      <c r="A1049" s="616"/>
      <c r="B1049" s="616"/>
    </row>
    <row r="1050" spans="1:2">
      <c r="A1050" s="616"/>
      <c r="B1050" s="616"/>
    </row>
    <row r="1051" spans="1:2">
      <c r="A1051" s="616"/>
      <c r="B1051" s="616"/>
    </row>
    <row r="1052" spans="1:2">
      <c r="A1052" s="616"/>
      <c r="B1052" s="616"/>
    </row>
    <row r="1053" spans="1:2">
      <c r="A1053" s="616"/>
      <c r="B1053" s="616"/>
    </row>
    <row r="1054" spans="1:2">
      <c r="A1054" s="616"/>
      <c r="B1054" s="616"/>
    </row>
    <row r="1055" spans="1:2">
      <c r="A1055" s="616"/>
      <c r="B1055" s="616"/>
    </row>
    <row r="1056" spans="1:2">
      <c r="A1056" s="616"/>
      <c r="B1056" s="616"/>
    </row>
    <row r="1057" spans="1:2">
      <c r="A1057" s="616"/>
      <c r="B1057" s="616"/>
    </row>
    <row r="1058" spans="1:2">
      <c r="A1058" s="616"/>
      <c r="B1058" s="616"/>
    </row>
    <row r="1059" spans="1:2">
      <c r="A1059" s="616"/>
      <c r="B1059" s="616"/>
    </row>
    <row r="1060" spans="1:2">
      <c r="A1060" s="616"/>
      <c r="B1060" s="616"/>
    </row>
    <row r="1061" spans="1:2">
      <c r="A1061" s="616"/>
      <c r="B1061" s="616"/>
    </row>
    <row r="1062" spans="1:2">
      <c r="A1062" s="616"/>
      <c r="B1062" s="616"/>
    </row>
    <row r="1063" spans="1:2">
      <c r="A1063" s="616"/>
      <c r="B1063" s="616"/>
    </row>
    <row r="1064" spans="1:2">
      <c r="A1064" s="616"/>
      <c r="B1064" s="616"/>
    </row>
    <row r="1065" spans="1:2">
      <c r="A1065" s="616"/>
      <c r="B1065" s="616"/>
    </row>
    <row r="1066" spans="1:2">
      <c r="A1066" s="616"/>
      <c r="B1066" s="616"/>
    </row>
    <row r="1067" spans="1:2">
      <c r="A1067" s="616"/>
      <c r="B1067" s="616"/>
    </row>
    <row r="1068" spans="1:2">
      <c r="A1068" s="616"/>
      <c r="B1068" s="616"/>
    </row>
    <row r="1069" spans="1:2">
      <c r="A1069" s="616"/>
      <c r="B1069" s="616"/>
    </row>
    <row r="1070" spans="1:2">
      <c r="A1070" s="616"/>
      <c r="B1070" s="616"/>
    </row>
    <row r="1071" spans="1:2">
      <c r="A1071" s="616"/>
      <c r="B1071" s="616"/>
    </row>
    <row r="1072" spans="1:2">
      <c r="A1072" s="616"/>
      <c r="B1072" s="616"/>
    </row>
    <row r="1073" spans="1:2">
      <c r="A1073" s="616"/>
      <c r="B1073" s="616"/>
    </row>
    <row r="1074" spans="1:2">
      <c r="A1074" s="616"/>
      <c r="B1074" s="616"/>
    </row>
    <row r="1075" spans="1:2">
      <c r="A1075" s="616"/>
      <c r="B1075" s="616"/>
    </row>
    <row r="1076" spans="1:2">
      <c r="A1076" s="616"/>
      <c r="B1076" s="616"/>
    </row>
    <row r="1077" spans="1:2">
      <c r="A1077" s="616"/>
      <c r="B1077" s="616"/>
    </row>
    <row r="1078" spans="1:2">
      <c r="A1078" s="616"/>
      <c r="B1078" s="616"/>
    </row>
    <row r="1079" spans="1:2">
      <c r="A1079" s="616"/>
      <c r="B1079" s="616"/>
    </row>
    <row r="1080" spans="1:2">
      <c r="A1080" s="616"/>
      <c r="B1080" s="616"/>
    </row>
    <row r="1081" spans="1:2">
      <c r="A1081" s="616"/>
      <c r="B1081" s="616"/>
    </row>
    <row r="1082" spans="1:2">
      <c r="A1082" s="616"/>
      <c r="B1082" s="616"/>
    </row>
    <row r="1083" spans="1:2">
      <c r="A1083" s="616"/>
      <c r="B1083" s="616"/>
    </row>
    <row r="1084" spans="1:2">
      <c r="A1084" s="616"/>
      <c r="B1084" s="616"/>
    </row>
    <row r="1085" spans="1:2">
      <c r="A1085" s="616"/>
      <c r="B1085" s="616"/>
    </row>
    <row r="1086" spans="1:2">
      <c r="A1086" s="616"/>
      <c r="B1086" s="616"/>
    </row>
    <row r="1087" spans="1:2">
      <c r="A1087" s="616"/>
      <c r="B1087" s="616"/>
    </row>
    <row r="1088" spans="1:2">
      <c r="A1088" s="616"/>
      <c r="B1088" s="616"/>
    </row>
    <row r="1089" spans="1:2">
      <c r="A1089" s="616"/>
      <c r="B1089" s="616"/>
    </row>
    <row r="1090" spans="1:2">
      <c r="A1090" s="616"/>
      <c r="B1090" s="616"/>
    </row>
    <row r="1091" spans="1:2">
      <c r="A1091" s="616"/>
      <c r="B1091" s="616"/>
    </row>
    <row r="1092" spans="1:2">
      <c r="A1092" s="616"/>
      <c r="B1092" s="616"/>
    </row>
    <row r="1093" spans="1:2">
      <c r="A1093" s="616"/>
      <c r="B1093" s="616"/>
    </row>
    <row r="1094" spans="1:2">
      <c r="A1094" s="616"/>
      <c r="B1094" s="616"/>
    </row>
    <row r="1095" spans="1:2">
      <c r="A1095" s="616"/>
      <c r="B1095" s="616"/>
    </row>
    <row r="1096" spans="1:2">
      <c r="A1096" s="616"/>
      <c r="B1096" s="616"/>
    </row>
    <row r="1097" spans="1:2">
      <c r="A1097" s="616"/>
      <c r="B1097" s="616"/>
    </row>
    <row r="1098" spans="1:2">
      <c r="A1098" s="616"/>
      <c r="B1098" s="616"/>
    </row>
    <row r="1099" spans="1:2">
      <c r="A1099" s="616"/>
      <c r="B1099" s="616"/>
    </row>
    <row r="1100" spans="1:2">
      <c r="A1100" s="616"/>
      <c r="B1100" s="616"/>
    </row>
    <row r="1101" spans="1:2">
      <c r="A1101" s="616"/>
      <c r="B1101" s="616"/>
    </row>
    <row r="1102" spans="1:2">
      <c r="A1102" s="616"/>
      <c r="B1102" s="616"/>
    </row>
    <row r="1103" spans="1:2">
      <c r="A1103" s="616"/>
      <c r="B1103" s="616"/>
    </row>
    <row r="1104" spans="1:2">
      <c r="A1104" s="616"/>
      <c r="B1104" s="616"/>
    </row>
    <row r="1105" spans="1:2">
      <c r="A1105" s="616"/>
      <c r="B1105" s="616"/>
    </row>
    <row r="1106" spans="1:2">
      <c r="A1106" s="616"/>
      <c r="B1106" s="616"/>
    </row>
    <row r="1107" spans="1:2">
      <c r="A1107" s="616"/>
      <c r="B1107" s="616"/>
    </row>
    <row r="1108" spans="1:2">
      <c r="A1108" s="616"/>
      <c r="B1108" s="616"/>
    </row>
    <row r="1109" spans="1:2">
      <c r="A1109" s="616"/>
      <c r="B1109" s="616"/>
    </row>
    <row r="1110" spans="1:2">
      <c r="A1110" s="616"/>
      <c r="B1110" s="616"/>
    </row>
    <row r="1111" spans="1:2">
      <c r="A1111" s="616"/>
      <c r="B1111" s="616"/>
    </row>
    <row r="1112" spans="1:2">
      <c r="A1112" s="616"/>
      <c r="B1112" s="616"/>
    </row>
    <row r="1113" spans="1:2">
      <c r="A1113" s="616"/>
      <c r="B1113" s="616"/>
    </row>
    <row r="1114" spans="1:2">
      <c r="A1114" s="616"/>
      <c r="B1114" s="616"/>
    </row>
    <row r="1115" spans="1:2">
      <c r="A1115" s="616"/>
      <c r="B1115" s="616"/>
    </row>
    <row r="1116" spans="1:2">
      <c r="A1116" s="616"/>
      <c r="B1116" s="616"/>
    </row>
    <row r="1117" spans="1:2">
      <c r="A1117" s="616"/>
      <c r="B1117" s="616"/>
    </row>
    <row r="1118" spans="1:2">
      <c r="A1118" s="616"/>
      <c r="B1118" s="616"/>
    </row>
    <row r="1119" spans="1:2">
      <c r="A1119" s="616"/>
      <c r="B1119" s="616"/>
    </row>
    <row r="1120" spans="1:2">
      <c r="A1120" s="616"/>
      <c r="B1120" s="616"/>
    </row>
    <row r="1121" spans="1:2">
      <c r="A1121" s="616"/>
      <c r="B1121" s="616"/>
    </row>
    <row r="1122" spans="1:2">
      <c r="A1122" s="616"/>
      <c r="B1122" s="616"/>
    </row>
    <row r="1123" spans="1:2">
      <c r="A1123" s="616"/>
      <c r="B1123" s="616"/>
    </row>
    <row r="1124" spans="1:2">
      <c r="A1124" s="616"/>
      <c r="B1124" s="616"/>
    </row>
    <row r="1125" spans="1:2">
      <c r="A1125" s="616"/>
      <c r="B1125" s="616"/>
    </row>
    <row r="1126" spans="1:2">
      <c r="A1126" s="616"/>
      <c r="B1126" s="616"/>
    </row>
    <row r="1127" spans="1:2">
      <c r="A1127" s="616"/>
      <c r="B1127" s="616"/>
    </row>
    <row r="1128" spans="1:2">
      <c r="A1128" s="616"/>
      <c r="B1128" s="616"/>
    </row>
    <row r="1129" spans="1:2">
      <c r="A1129" s="616"/>
      <c r="B1129" s="616"/>
    </row>
    <row r="1130" spans="1:2">
      <c r="A1130" s="616"/>
      <c r="B1130" s="616"/>
    </row>
    <row r="1131" spans="1:2">
      <c r="A1131" s="616"/>
      <c r="B1131" s="616"/>
    </row>
    <row r="1132" spans="1:2">
      <c r="A1132" s="616"/>
      <c r="B1132" s="616"/>
    </row>
    <row r="1133" spans="1:2">
      <c r="A1133" s="616"/>
      <c r="B1133" s="616"/>
    </row>
    <row r="1134" spans="1:2">
      <c r="A1134" s="616"/>
      <c r="B1134" s="616"/>
    </row>
    <row r="1135" spans="1:2">
      <c r="A1135" s="616"/>
      <c r="B1135" s="616"/>
    </row>
    <row r="1136" spans="1:2">
      <c r="A1136" s="616"/>
      <c r="B1136" s="616"/>
    </row>
    <row r="1137" spans="1:2">
      <c r="A1137" s="616"/>
      <c r="B1137" s="616"/>
    </row>
    <row r="1138" spans="1:2">
      <c r="A1138" s="616"/>
      <c r="B1138" s="616"/>
    </row>
    <row r="1139" spans="1:2">
      <c r="A1139" s="616"/>
      <c r="B1139" s="616"/>
    </row>
    <row r="1140" spans="1:2">
      <c r="A1140" s="616"/>
      <c r="B1140" s="616"/>
    </row>
    <row r="1141" spans="1:2">
      <c r="A1141" s="616"/>
      <c r="B1141" s="616"/>
    </row>
    <row r="1142" spans="1:2">
      <c r="A1142" s="616"/>
      <c r="B1142" s="616"/>
    </row>
    <row r="1143" spans="1:2">
      <c r="A1143" s="616"/>
      <c r="B1143" s="616"/>
    </row>
    <row r="1144" spans="1:2">
      <c r="A1144" s="616"/>
      <c r="B1144" s="616"/>
    </row>
    <row r="1145" spans="1:2">
      <c r="A1145" s="616"/>
      <c r="B1145" s="616"/>
    </row>
    <row r="1146" spans="1:2">
      <c r="A1146" s="616"/>
      <c r="B1146" s="616"/>
    </row>
    <row r="1147" spans="1:2">
      <c r="A1147" s="616"/>
      <c r="B1147" s="616"/>
    </row>
    <row r="1148" spans="1:2">
      <c r="A1148" s="616"/>
      <c r="B1148" s="616"/>
    </row>
    <row r="1149" spans="1:2">
      <c r="A1149" s="616"/>
      <c r="B1149" s="616"/>
    </row>
    <row r="1150" spans="1:2">
      <c r="A1150" s="616"/>
      <c r="B1150" s="616"/>
    </row>
    <row r="1151" spans="1:2">
      <c r="A1151" s="616"/>
      <c r="B1151" s="616"/>
    </row>
    <row r="1152" spans="1:2">
      <c r="A1152" s="616"/>
      <c r="B1152" s="616"/>
    </row>
    <row r="1153" spans="1:2">
      <c r="A1153" s="616"/>
      <c r="B1153" s="616"/>
    </row>
    <row r="1154" spans="1:2">
      <c r="A1154" s="616"/>
      <c r="B1154" s="616"/>
    </row>
    <row r="1155" spans="1:2">
      <c r="A1155" s="616"/>
      <c r="B1155" s="616"/>
    </row>
    <row r="1156" spans="1:2">
      <c r="A1156" s="616"/>
      <c r="B1156" s="616"/>
    </row>
    <row r="1157" spans="1:2">
      <c r="A1157" s="616"/>
      <c r="B1157" s="616"/>
    </row>
    <row r="1158" spans="1:2">
      <c r="A1158" s="616"/>
      <c r="B1158" s="616"/>
    </row>
    <row r="1159" spans="1:2">
      <c r="A1159" s="616"/>
      <c r="B1159" s="616"/>
    </row>
    <row r="1160" spans="1:2">
      <c r="A1160" s="616"/>
      <c r="B1160" s="616"/>
    </row>
    <row r="1161" spans="1:2">
      <c r="A1161" s="616"/>
      <c r="B1161" s="616"/>
    </row>
    <row r="1162" spans="1:2">
      <c r="A1162" s="616"/>
      <c r="B1162" s="616"/>
    </row>
    <row r="1163" spans="1:2">
      <c r="A1163" s="616"/>
      <c r="B1163" s="616"/>
    </row>
    <row r="1164" spans="1:2">
      <c r="A1164" s="616"/>
      <c r="B1164" s="616"/>
    </row>
    <row r="1165" spans="1:2">
      <c r="A1165" s="616"/>
      <c r="B1165" s="616"/>
    </row>
    <row r="1166" spans="1:2">
      <c r="A1166" s="616"/>
      <c r="B1166" s="616"/>
    </row>
    <row r="1167" spans="1:2">
      <c r="A1167" s="616"/>
      <c r="B1167" s="616"/>
    </row>
    <row r="1168" spans="1:2">
      <c r="A1168" s="616"/>
      <c r="B1168" s="616"/>
    </row>
    <row r="1169" spans="1:2">
      <c r="A1169" s="616"/>
      <c r="B1169" s="616"/>
    </row>
    <row r="1170" spans="1:2">
      <c r="A1170" s="616"/>
      <c r="B1170" s="616"/>
    </row>
    <row r="1171" spans="1:2">
      <c r="A1171" s="616"/>
      <c r="B1171" s="616"/>
    </row>
    <row r="1172" spans="1:2">
      <c r="A1172" s="616"/>
      <c r="B1172" s="616"/>
    </row>
    <row r="1173" spans="1:2">
      <c r="A1173" s="616"/>
      <c r="B1173" s="616"/>
    </row>
    <row r="1174" spans="1:2">
      <c r="A1174" s="616"/>
      <c r="B1174" s="616"/>
    </row>
    <row r="1175" spans="1:2">
      <c r="A1175" s="616"/>
      <c r="B1175" s="616"/>
    </row>
    <row r="1176" spans="1:2">
      <c r="A1176" s="616"/>
      <c r="B1176" s="616"/>
    </row>
    <row r="1177" spans="1:2">
      <c r="A1177" s="616"/>
      <c r="B1177" s="616"/>
    </row>
    <row r="1178" spans="1:2">
      <c r="A1178" s="616"/>
      <c r="B1178" s="616"/>
    </row>
    <row r="1179" spans="1:2">
      <c r="A1179" s="616"/>
      <c r="B1179" s="616"/>
    </row>
    <row r="1180" spans="1:2">
      <c r="A1180" s="616"/>
      <c r="B1180" s="616"/>
    </row>
    <row r="1181" spans="1:2">
      <c r="A1181" s="616"/>
      <c r="B1181" s="616"/>
    </row>
    <row r="1182" spans="1:2">
      <c r="A1182" s="616"/>
      <c r="B1182" s="616"/>
    </row>
    <row r="1183" spans="1:2">
      <c r="A1183" s="616"/>
      <c r="B1183" s="616"/>
    </row>
    <row r="1184" spans="1:2">
      <c r="A1184" s="616"/>
      <c r="B1184" s="616"/>
    </row>
    <row r="1185" spans="1:2">
      <c r="A1185" s="616"/>
      <c r="B1185" s="616"/>
    </row>
    <row r="1186" spans="1:2">
      <c r="A1186" s="616"/>
      <c r="B1186" s="616"/>
    </row>
    <row r="1187" spans="1:2">
      <c r="A1187" s="616"/>
      <c r="B1187" s="616"/>
    </row>
    <row r="1188" spans="1:2">
      <c r="A1188" s="616"/>
      <c r="B1188" s="616"/>
    </row>
    <row r="1189" spans="1:2">
      <c r="A1189" s="616"/>
      <c r="B1189" s="616"/>
    </row>
    <row r="1190" spans="1:2">
      <c r="A1190" s="616"/>
      <c r="B1190" s="616"/>
    </row>
    <row r="1191" spans="1:2">
      <c r="A1191" s="616"/>
      <c r="B1191" s="616"/>
    </row>
    <row r="1192" spans="1:2">
      <c r="A1192" s="616"/>
      <c r="B1192" s="616"/>
    </row>
    <row r="1193" spans="1:2">
      <c r="A1193" s="616"/>
      <c r="B1193" s="616"/>
    </row>
    <row r="1194" spans="1:2">
      <c r="A1194" s="616"/>
      <c r="B1194" s="616"/>
    </row>
    <row r="1195" spans="1:2">
      <c r="A1195" s="616"/>
      <c r="B1195" s="616"/>
    </row>
    <row r="1196" spans="1:2">
      <c r="A1196" s="616"/>
      <c r="B1196" s="616"/>
    </row>
    <row r="1197" spans="1:2">
      <c r="A1197" s="616"/>
      <c r="B1197" s="616"/>
    </row>
    <row r="1198" spans="1:2">
      <c r="A1198" s="616"/>
      <c r="B1198" s="616"/>
    </row>
    <row r="1199" spans="1:2">
      <c r="A1199" s="616"/>
      <c r="B1199" s="616"/>
    </row>
    <row r="1200" spans="1:2">
      <c r="A1200" s="616"/>
      <c r="B1200" s="616"/>
    </row>
    <row r="1201" spans="1:2">
      <c r="A1201" s="616"/>
      <c r="B1201" s="616"/>
    </row>
    <row r="1202" spans="1:2">
      <c r="A1202" s="616"/>
      <c r="B1202" s="616"/>
    </row>
    <row r="1203" spans="1:2">
      <c r="A1203" s="616"/>
      <c r="B1203" s="616"/>
    </row>
    <row r="1204" spans="1:2">
      <c r="A1204" s="616"/>
      <c r="B1204" s="616"/>
    </row>
    <row r="1205" spans="1:2">
      <c r="A1205" s="616"/>
      <c r="B1205" s="616"/>
    </row>
    <row r="1206" spans="1:2">
      <c r="A1206" s="616"/>
      <c r="B1206" s="616"/>
    </row>
    <row r="1207" spans="1:2">
      <c r="A1207" s="616"/>
      <c r="B1207" s="616"/>
    </row>
    <row r="1208" spans="1:2">
      <c r="A1208" s="616"/>
      <c r="B1208" s="616"/>
    </row>
    <row r="1209" spans="1:2">
      <c r="A1209" s="616"/>
      <c r="B1209" s="616"/>
    </row>
    <row r="1210" spans="1:2">
      <c r="A1210" s="616"/>
      <c r="B1210" s="616"/>
    </row>
    <row r="1211" spans="1:2">
      <c r="A1211" s="616"/>
      <c r="B1211" s="616"/>
    </row>
    <row r="1212" spans="1:2">
      <c r="A1212" s="616"/>
      <c r="B1212" s="616"/>
    </row>
    <row r="1213" spans="1:2">
      <c r="A1213" s="616"/>
      <c r="B1213" s="616"/>
    </row>
    <row r="1214" spans="1:2">
      <c r="A1214" s="616"/>
      <c r="B1214" s="616"/>
    </row>
    <row r="1215" spans="1:2">
      <c r="A1215" s="616"/>
      <c r="B1215" s="616"/>
    </row>
    <row r="1216" spans="1:2">
      <c r="A1216" s="616"/>
      <c r="B1216" s="616"/>
    </row>
    <row r="1217" spans="1:2">
      <c r="A1217" s="616"/>
      <c r="B1217" s="616"/>
    </row>
    <row r="1218" spans="1:2">
      <c r="A1218" s="616"/>
      <c r="B1218" s="616"/>
    </row>
    <row r="1219" spans="1:2">
      <c r="A1219" s="616"/>
      <c r="B1219" s="616"/>
    </row>
    <row r="1220" spans="1:2">
      <c r="A1220" s="616"/>
      <c r="B1220" s="616"/>
    </row>
    <row r="1221" spans="1:2">
      <c r="A1221" s="616"/>
      <c r="B1221" s="616"/>
    </row>
    <row r="1222" spans="1:2">
      <c r="A1222" s="616"/>
      <c r="B1222" s="616"/>
    </row>
    <row r="1223" spans="1:2">
      <c r="A1223" s="616"/>
      <c r="B1223" s="616"/>
    </row>
    <row r="1224" spans="1:2">
      <c r="A1224" s="616"/>
      <c r="B1224" s="616"/>
    </row>
    <row r="1225" spans="1:2">
      <c r="A1225" s="616"/>
      <c r="B1225" s="616"/>
    </row>
    <row r="1226" spans="1:2">
      <c r="A1226" s="616"/>
      <c r="B1226" s="616"/>
    </row>
    <row r="1227" spans="1:2">
      <c r="A1227" s="616"/>
      <c r="B1227" s="616"/>
    </row>
    <row r="1228" spans="1:2">
      <c r="A1228" s="616"/>
      <c r="B1228" s="616"/>
    </row>
    <row r="1229" spans="1:2">
      <c r="A1229" s="616"/>
      <c r="B1229" s="616"/>
    </row>
    <row r="1230" spans="1:2">
      <c r="A1230" s="616"/>
      <c r="B1230" s="616"/>
    </row>
    <row r="1231" spans="1:2">
      <c r="A1231" s="616"/>
      <c r="B1231" s="616"/>
    </row>
    <row r="1232" spans="1:2">
      <c r="A1232" s="616"/>
      <c r="B1232" s="616"/>
    </row>
    <row r="1233" spans="1:2">
      <c r="A1233" s="616"/>
      <c r="B1233" s="616"/>
    </row>
    <row r="1234" spans="1:2">
      <c r="A1234" s="616"/>
      <c r="B1234" s="616"/>
    </row>
    <row r="1235" spans="1:2">
      <c r="A1235" s="616"/>
      <c r="B1235" s="616"/>
    </row>
    <row r="1236" spans="1:2">
      <c r="A1236" s="616"/>
      <c r="B1236" s="616"/>
    </row>
    <row r="1237" spans="1:2">
      <c r="A1237" s="616"/>
      <c r="B1237" s="616"/>
    </row>
    <row r="1238" spans="1:2">
      <c r="A1238" s="616"/>
      <c r="B1238" s="616"/>
    </row>
    <row r="1239" spans="1:2">
      <c r="A1239" s="616"/>
      <c r="B1239" s="616"/>
    </row>
    <row r="1240" spans="1:2">
      <c r="A1240" s="616"/>
      <c r="B1240" s="616"/>
    </row>
    <row r="1241" spans="1:2">
      <c r="A1241" s="616"/>
      <c r="B1241" s="616"/>
    </row>
    <row r="1242" spans="1:2">
      <c r="A1242" s="616"/>
      <c r="B1242" s="616"/>
    </row>
    <row r="1243" spans="1:2">
      <c r="A1243" s="616"/>
      <c r="B1243" s="616"/>
    </row>
    <row r="1244" spans="1:2">
      <c r="A1244" s="616"/>
      <c r="B1244" s="616"/>
    </row>
    <row r="1245" spans="1:2">
      <c r="A1245" s="616"/>
      <c r="B1245" s="616"/>
    </row>
    <row r="1246" spans="1:2">
      <c r="A1246" s="616"/>
      <c r="B1246" s="616"/>
    </row>
    <row r="1247" spans="1:2">
      <c r="A1247" s="616"/>
      <c r="B1247" s="616"/>
    </row>
    <row r="1248" spans="1:2">
      <c r="A1248" s="616"/>
      <c r="B1248" s="616"/>
    </row>
    <row r="1249" spans="1:2">
      <c r="A1249" s="616"/>
      <c r="B1249" s="616"/>
    </row>
    <row r="1250" spans="1:2">
      <c r="A1250" s="616"/>
      <c r="B1250" s="616"/>
    </row>
    <row r="1251" spans="1:2">
      <c r="A1251" s="616"/>
      <c r="B1251" s="616"/>
    </row>
    <row r="1252" spans="1:2">
      <c r="A1252" s="616"/>
      <c r="B1252" s="616"/>
    </row>
    <row r="1253" spans="1:2">
      <c r="A1253" s="616"/>
      <c r="B1253" s="616"/>
    </row>
    <row r="1254" spans="1:2">
      <c r="A1254" s="616"/>
      <c r="B1254" s="616"/>
    </row>
    <row r="1255" spans="1:2">
      <c r="A1255" s="616"/>
      <c r="B1255" s="616"/>
    </row>
    <row r="1256" spans="1:2">
      <c r="A1256" s="616"/>
      <c r="B1256" s="616"/>
    </row>
    <row r="1257" spans="1:2">
      <c r="A1257" s="616"/>
      <c r="B1257" s="616"/>
    </row>
    <row r="1258" spans="1:2">
      <c r="A1258" s="616"/>
      <c r="B1258" s="616"/>
    </row>
    <row r="1259" spans="1:2">
      <c r="A1259" s="616"/>
      <c r="B1259" s="616"/>
    </row>
    <row r="1260" spans="1:2">
      <c r="A1260" s="616"/>
      <c r="B1260" s="616"/>
    </row>
    <row r="1261" spans="1:2">
      <c r="A1261" s="616"/>
      <c r="B1261" s="616"/>
    </row>
    <row r="1262" spans="1:2">
      <c r="A1262" s="616"/>
      <c r="B1262" s="616"/>
    </row>
    <row r="1263" spans="1:2">
      <c r="A1263" s="616"/>
      <c r="B1263" s="616"/>
    </row>
    <row r="1264" spans="1:2">
      <c r="A1264" s="616"/>
      <c r="B1264" s="616"/>
    </row>
    <row r="1265" spans="1:2">
      <c r="A1265" s="616"/>
      <c r="B1265" s="616"/>
    </row>
    <row r="1266" spans="1:2">
      <c r="A1266" s="616"/>
      <c r="B1266" s="616"/>
    </row>
    <row r="1267" spans="1:2">
      <c r="A1267" s="616"/>
      <c r="B1267" s="616"/>
    </row>
    <row r="1268" spans="1:2">
      <c r="A1268" s="616"/>
      <c r="B1268" s="616"/>
    </row>
    <row r="1269" spans="1:2">
      <c r="A1269" s="616"/>
      <c r="B1269" s="616"/>
    </row>
    <row r="1270" spans="1:2">
      <c r="A1270" s="616"/>
      <c r="B1270" s="616"/>
    </row>
    <row r="1271" spans="1:2">
      <c r="A1271" s="616"/>
      <c r="B1271" s="616"/>
    </row>
    <row r="1272" spans="1:2">
      <c r="A1272" s="616"/>
      <c r="B1272" s="616"/>
    </row>
    <row r="1273" spans="1:2">
      <c r="A1273" s="616"/>
      <c r="B1273" s="616"/>
    </row>
    <row r="1274" spans="1:2">
      <c r="A1274" s="616"/>
      <c r="B1274" s="616"/>
    </row>
    <row r="1275" spans="1:2">
      <c r="A1275" s="616"/>
      <c r="B1275" s="616"/>
    </row>
    <row r="1276" spans="1:2">
      <c r="A1276" s="616"/>
      <c r="B1276" s="616"/>
    </row>
    <row r="1277" spans="1:2">
      <c r="A1277" s="616"/>
      <c r="B1277" s="616"/>
    </row>
    <row r="1278" spans="1:2">
      <c r="A1278" s="616"/>
      <c r="B1278" s="616"/>
    </row>
    <row r="1279" spans="1:2">
      <c r="A1279" s="616"/>
      <c r="B1279" s="616"/>
    </row>
    <row r="1280" spans="1:2">
      <c r="A1280" s="616"/>
      <c r="B1280" s="616"/>
    </row>
    <row r="1281" spans="1:2">
      <c r="A1281" s="616"/>
      <c r="B1281" s="616"/>
    </row>
    <row r="1282" spans="1:2">
      <c r="A1282" s="616"/>
      <c r="B1282" s="616"/>
    </row>
    <row r="1283" spans="1:2">
      <c r="A1283" s="616"/>
      <c r="B1283" s="616"/>
    </row>
    <row r="1284" spans="1:2">
      <c r="A1284" s="616"/>
      <c r="B1284" s="616"/>
    </row>
    <row r="1285" spans="1:2">
      <c r="A1285" s="616"/>
      <c r="B1285" s="616"/>
    </row>
    <row r="1286" spans="1:2">
      <c r="A1286" s="616"/>
      <c r="B1286" s="616"/>
    </row>
    <row r="1287" spans="1:2">
      <c r="A1287" s="616"/>
      <c r="B1287" s="616"/>
    </row>
    <row r="1288" spans="1:2">
      <c r="A1288" s="616"/>
      <c r="B1288" s="616"/>
    </row>
    <row r="1289" spans="1:2">
      <c r="A1289" s="616"/>
      <c r="B1289" s="616"/>
    </row>
    <row r="1290" spans="1:2">
      <c r="A1290" s="616"/>
      <c r="B1290" s="616"/>
    </row>
    <row r="1291" spans="1:2">
      <c r="A1291" s="616"/>
      <c r="B1291" s="616"/>
    </row>
    <row r="1292" spans="1:2">
      <c r="A1292" s="616"/>
      <c r="B1292" s="616"/>
    </row>
    <row r="1293" spans="1:2">
      <c r="A1293" s="616"/>
      <c r="B1293" s="616"/>
    </row>
    <row r="1294" spans="1:2">
      <c r="A1294" s="616"/>
      <c r="B1294" s="616"/>
    </row>
    <row r="1295" spans="1:2">
      <c r="A1295" s="616"/>
      <c r="B1295" s="616"/>
    </row>
    <row r="1296" spans="1:2">
      <c r="A1296" s="616"/>
      <c r="B1296" s="616"/>
    </row>
    <row r="1297" spans="1:2">
      <c r="A1297" s="616"/>
      <c r="B1297" s="616"/>
    </row>
    <row r="1298" spans="1:2">
      <c r="A1298" s="616"/>
      <c r="B1298" s="616"/>
    </row>
    <row r="1299" spans="1:2">
      <c r="A1299" s="616"/>
      <c r="B1299" s="616"/>
    </row>
    <row r="1300" spans="1:2">
      <c r="A1300" s="616"/>
      <c r="B1300" s="616"/>
    </row>
    <row r="1301" spans="1:2">
      <c r="A1301" s="616"/>
      <c r="B1301" s="616"/>
    </row>
    <row r="1302" spans="1:2">
      <c r="A1302" s="616"/>
      <c r="B1302" s="616"/>
    </row>
    <row r="1303" spans="1:2">
      <c r="A1303" s="616"/>
      <c r="B1303" s="616"/>
    </row>
    <row r="1304" spans="1:2">
      <c r="A1304" s="616"/>
      <c r="B1304" s="616"/>
    </row>
    <row r="1305" spans="1:2">
      <c r="A1305" s="616"/>
      <c r="B1305" s="616"/>
    </row>
    <row r="1306" spans="1:2">
      <c r="A1306" s="616"/>
      <c r="B1306" s="616"/>
    </row>
    <row r="1307" spans="1:2">
      <c r="A1307" s="616"/>
      <c r="B1307" s="616"/>
    </row>
    <row r="1308" spans="1:2">
      <c r="A1308" s="616"/>
      <c r="B1308" s="616"/>
    </row>
    <row r="1309" spans="1:2">
      <c r="A1309" s="616"/>
      <c r="B1309" s="616"/>
    </row>
    <row r="1310" spans="1:2">
      <c r="A1310" s="616"/>
      <c r="B1310" s="616"/>
    </row>
    <row r="1311" spans="1:2">
      <c r="A1311" s="616"/>
      <c r="B1311" s="616"/>
    </row>
    <row r="1312" spans="1:2">
      <c r="A1312" s="616"/>
      <c r="B1312" s="616"/>
    </row>
    <row r="1313" spans="1:2">
      <c r="A1313" s="616"/>
      <c r="B1313" s="616"/>
    </row>
    <row r="1314" spans="1:2">
      <c r="A1314" s="616"/>
      <c r="B1314" s="616"/>
    </row>
    <row r="1315" spans="1:2">
      <c r="A1315" s="616"/>
      <c r="B1315" s="616"/>
    </row>
    <row r="1316" spans="1:2">
      <c r="A1316" s="616"/>
      <c r="B1316" s="616"/>
    </row>
    <row r="1317" spans="1:2">
      <c r="A1317" s="616"/>
      <c r="B1317" s="616"/>
    </row>
    <row r="1318" spans="1:2">
      <c r="A1318" s="616"/>
      <c r="B1318" s="616"/>
    </row>
    <row r="1319" spans="1:2">
      <c r="A1319" s="616"/>
      <c r="B1319" s="616"/>
    </row>
    <row r="1320" spans="1:2">
      <c r="A1320" s="616"/>
      <c r="B1320" s="616"/>
    </row>
    <row r="1321" spans="1:2">
      <c r="A1321" s="616"/>
      <c r="B1321" s="616"/>
    </row>
    <row r="1322" spans="1:2">
      <c r="A1322" s="616"/>
      <c r="B1322" s="616"/>
    </row>
    <row r="1323" spans="1:2">
      <c r="A1323" s="616"/>
      <c r="B1323" s="616"/>
    </row>
    <row r="1324" spans="1:2">
      <c r="A1324" s="616"/>
      <c r="B1324" s="616"/>
    </row>
    <row r="1325" spans="1:2">
      <c r="A1325" s="616"/>
      <c r="B1325" s="616"/>
    </row>
    <row r="1326" spans="1:2">
      <c r="A1326" s="616"/>
      <c r="B1326" s="616"/>
    </row>
    <row r="1327" spans="1:2">
      <c r="A1327" s="616"/>
      <c r="B1327" s="616"/>
    </row>
    <row r="1328" spans="1:2">
      <c r="A1328" s="616"/>
      <c r="B1328" s="616"/>
    </row>
    <row r="1329" spans="1:2">
      <c r="A1329" s="616"/>
      <c r="B1329" s="616"/>
    </row>
    <row r="1330" spans="1:2">
      <c r="A1330" s="616"/>
      <c r="B1330" s="616"/>
    </row>
    <row r="1331" spans="1:2">
      <c r="A1331" s="616"/>
      <c r="B1331" s="616"/>
    </row>
    <row r="1332" spans="1:2">
      <c r="A1332" s="616"/>
      <c r="B1332" s="616"/>
    </row>
    <row r="1333" spans="1:2">
      <c r="A1333" s="616"/>
      <c r="B1333" s="616"/>
    </row>
    <row r="1334" spans="1:2">
      <c r="A1334" s="616"/>
      <c r="B1334" s="616"/>
    </row>
    <row r="1335" spans="1:2">
      <c r="A1335" s="616"/>
      <c r="B1335" s="616"/>
    </row>
    <row r="1336" spans="1:2">
      <c r="A1336" s="616"/>
      <c r="B1336" s="616"/>
    </row>
    <row r="1337" spans="1:2">
      <c r="A1337" s="616"/>
      <c r="B1337" s="616"/>
    </row>
    <row r="1338" spans="1:2">
      <c r="A1338" s="616"/>
      <c r="B1338" s="616"/>
    </row>
    <row r="1339" spans="1:2">
      <c r="A1339" s="616"/>
      <c r="B1339" s="616"/>
    </row>
    <row r="1340" spans="1:2">
      <c r="A1340" s="616"/>
      <c r="B1340" s="616"/>
    </row>
    <row r="1341" spans="1:2">
      <c r="A1341" s="616"/>
      <c r="B1341" s="616"/>
    </row>
    <row r="1342" spans="1:2">
      <c r="A1342" s="616"/>
      <c r="B1342" s="616"/>
    </row>
    <row r="1343" spans="1:2">
      <c r="A1343" s="616"/>
      <c r="B1343" s="616"/>
    </row>
    <row r="1344" spans="1:2">
      <c r="A1344" s="616"/>
      <c r="B1344" s="616"/>
    </row>
    <row r="1345" spans="1:2">
      <c r="A1345" s="616"/>
      <c r="B1345" s="616"/>
    </row>
    <row r="1346" spans="1:2">
      <c r="A1346" s="616"/>
      <c r="B1346" s="616"/>
    </row>
    <row r="1347" spans="1:2">
      <c r="A1347" s="616"/>
      <c r="B1347" s="616"/>
    </row>
    <row r="1348" spans="1:2">
      <c r="A1348" s="616"/>
      <c r="B1348" s="616"/>
    </row>
    <row r="1349" spans="1:2">
      <c r="A1349" s="616"/>
      <c r="B1349" s="616"/>
    </row>
    <row r="1350" spans="1:2">
      <c r="A1350" s="616"/>
      <c r="B1350" s="616"/>
    </row>
    <row r="1351" spans="1:2">
      <c r="A1351" s="616"/>
      <c r="B1351" s="616"/>
    </row>
    <row r="1352" spans="1:2">
      <c r="A1352" s="616"/>
      <c r="B1352" s="616"/>
    </row>
    <row r="1353" spans="1:2">
      <c r="A1353" s="616"/>
      <c r="B1353" s="616"/>
    </row>
    <row r="1354" spans="1:2">
      <c r="A1354" s="616"/>
      <c r="B1354" s="616"/>
    </row>
    <row r="1355" spans="1:2">
      <c r="A1355" s="616"/>
      <c r="B1355" s="616"/>
    </row>
    <row r="1356" spans="1:2">
      <c r="A1356" s="616"/>
      <c r="B1356" s="616"/>
    </row>
    <row r="1357" spans="1:2">
      <c r="A1357" s="616"/>
      <c r="B1357" s="616"/>
    </row>
    <row r="1358" spans="1:2">
      <c r="A1358" s="616"/>
      <c r="B1358" s="616"/>
    </row>
    <row r="1359" spans="1:2">
      <c r="A1359" s="616"/>
      <c r="B1359" s="616"/>
    </row>
    <row r="1360" spans="1:2">
      <c r="A1360" s="616"/>
      <c r="B1360" s="616"/>
    </row>
    <row r="1361" spans="1:2">
      <c r="A1361" s="616"/>
      <c r="B1361" s="616"/>
    </row>
    <row r="1362" spans="1:2">
      <c r="A1362" s="616"/>
      <c r="B1362" s="616"/>
    </row>
    <row r="1363" spans="1:2">
      <c r="A1363" s="616"/>
      <c r="B1363" s="616"/>
    </row>
    <row r="1364" spans="1:2">
      <c r="A1364" s="616"/>
      <c r="B1364" s="616"/>
    </row>
    <row r="1365" spans="1:2">
      <c r="A1365" s="616"/>
      <c r="B1365" s="616"/>
    </row>
    <row r="1366" spans="1:2">
      <c r="A1366" s="616"/>
      <c r="B1366" s="616"/>
    </row>
    <row r="1367" spans="1:2">
      <c r="A1367" s="616"/>
      <c r="B1367" s="616"/>
    </row>
    <row r="1368" spans="1:2">
      <c r="A1368" s="616"/>
      <c r="B1368" s="616"/>
    </row>
    <row r="1369" spans="1:2">
      <c r="A1369" s="616"/>
      <c r="B1369" s="616"/>
    </row>
    <row r="1370" spans="1:2">
      <c r="A1370" s="616"/>
      <c r="B1370" s="616"/>
    </row>
    <row r="1371" spans="1:2">
      <c r="A1371" s="616"/>
      <c r="B1371" s="616"/>
    </row>
    <row r="1372" spans="1:2">
      <c r="A1372" s="616"/>
      <c r="B1372" s="616"/>
    </row>
    <row r="1373" spans="1:2">
      <c r="A1373" s="616"/>
      <c r="B1373" s="616"/>
    </row>
    <row r="1374" spans="1:2">
      <c r="A1374" s="616"/>
      <c r="B1374" s="616"/>
    </row>
    <row r="1375" spans="1:2">
      <c r="A1375" s="616"/>
      <c r="B1375" s="616"/>
    </row>
    <row r="1376" spans="1:2">
      <c r="A1376" s="616"/>
      <c r="B1376" s="616"/>
    </row>
    <row r="1377" spans="1:2">
      <c r="A1377" s="616"/>
      <c r="B1377" s="616"/>
    </row>
    <row r="1378" spans="1:2">
      <c r="A1378" s="616"/>
      <c r="B1378" s="616"/>
    </row>
    <row r="1379" spans="1:2">
      <c r="A1379" s="616"/>
      <c r="B1379" s="616"/>
    </row>
    <row r="1380" spans="1:2">
      <c r="A1380" s="616"/>
      <c r="B1380" s="616"/>
    </row>
    <row r="1381" spans="1:2">
      <c r="A1381" s="616"/>
      <c r="B1381" s="616"/>
    </row>
    <row r="1382" spans="1:2">
      <c r="A1382" s="616"/>
      <c r="B1382" s="616"/>
    </row>
    <row r="1383" spans="1:2">
      <c r="A1383" s="616"/>
      <c r="B1383" s="616"/>
    </row>
    <row r="1384" spans="1:2">
      <c r="A1384" s="616"/>
      <c r="B1384" s="616"/>
    </row>
    <row r="1385" spans="1:2">
      <c r="A1385" s="616"/>
      <c r="B1385" s="616"/>
    </row>
    <row r="1386" spans="1:2">
      <c r="A1386" s="616"/>
      <c r="B1386" s="616"/>
    </row>
    <row r="1387" spans="1:2">
      <c r="A1387" s="616"/>
      <c r="B1387" s="616"/>
    </row>
    <row r="1388" spans="1:2">
      <c r="A1388" s="616"/>
      <c r="B1388" s="616"/>
    </row>
    <row r="1389" spans="1:2">
      <c r="A1389" s="616"/>
      <c r="B1389" s="616"/>
    </row>
    <row r="1390" spans="1:2">
      <c r="A1390" s="616"/>
      <c r="B1390" s="616"/>
    </row>
    <row r="1391" spans="1:2">
      <c r="A1391" s="616"/>
      <c r="B1391" s="616"/>
    </row>
    <row r="1392" spans="1:2">
      <c r="A1392" s="616"/>
      <c r="B1392" s="616"/>
    </row>
    <row r="1393" spans="1:2">
      <c r="A1393" s="616"/>
      <c r="B1393" s="616"/>
    </row>
    <row r="1394" spans="1:2">
      <c r="A1394" s="616"/>
      <c r="B1394" s="616"/>
    </row>
    <row r="1395" spans="1:2">
      <c r="A1395" s="616"/>
      <c r="B1395" s="616"/>
    </row>
    <row r="1396" spans="1:2">
      <c r="A1396" s="616"/>
      <c r="B1396" s="616"/>
    </row>
    <row r="1397" spans="1:2">
      <c r="A1397" s="616"/>
      <c r="B1397" s="616"/>
    </row>
    <row r="1398" spans="1:2">
      <c r="A1398" s="616"/>
      <c r="B1398" s="616"/>
    </row>
    <row r="1399" spans="1:2">
      <c r="A1399" s="616"/>
      <c r="B1399" s="616"/>
    </row>
    <row r="1400" spans="1:2">
      <c r="A1400" s="616"/>
      <c r="B1400" s="616"/>
    </row>
    <row r="1401" spans="1:2">
      <c r="A1401" s="616"/>
      <c r="B1401" s="616"/>
    </row>
    <row r="1402" spans="1:2">
      <c r="A1402" s="616"/>
      <c r="B1402" s="616"/>
    </row>
    <row r="1403" spans="1:2">
      <c r="A1403" s="616"/>
      <c r="B1403" s="616"/>
    </row>
    <row r="1404" spans="1:2">
      <c r="A1404" s="616"/>
      <c r="B1404" s="616"/>
    </row>
    <row r="1405" spans="1:2">
      <c r="A1405" s="616"/>
      <c r="B1405" s="616"/>
    </row>
    <row r="1406" spans="1:2">
      <c r="A1406" s="616"/>
      <c r="B1406" s="616"/>
    </row>
    <row r="1407" spans="1:2">
      <c r="A1407" s="616"/>
      <c r="B1407" s="616"/>
    </row>
    <row r="1408" spans="1:2">
      <c r="A1408" s="616"/>
      <c r="B1408" s="616"/>
    </row>
    <row r="1409" spans="1:2">
      <c r="A1409" s="616"/>
      <c r="B1409" s="616"/>
    </row>
    <row r="1410" spans="1:2">
      <c r="A1410" s="616"/>
      <c r="B1410" s="616"/>
    </row>
    <row r="1411" spans="1:2">
      <c r="A1411" s="616"/>
      <c r="B1411" s="616"/>
    </row>
    <row r="1412" spans="1:2">
      <c r="A1412" s="616"/>
      <c r="B1412" s="616"/>
    </row>
    <row r="1413" spans="1:2">
      <c r="A1413" s="616"/>
      <c r="B1413" s="616"/>
    </row>
    <row r="1414" spans="1:2">
      <c r="A1414" s="616"/>
      <c r="B1414" s="616"/>
    </row>
    <row r="1415" spans="1:2">
      <c r="A1415" s="616"/>
      <c r="B1415" s="616"/>
    </row>
    <row r="1416" spans="1:2">
      <c r="A1416" s="616"/>
      <c r="B1416" s="616"/>
    </row>
    <row r="1417" spans="1:2">
      <c r="A1417" s="616"/>
      <c r="B1417" s="616"/>
    </row>
    <row r="1418" spans="1:2">
      <c r="A1418" s="616"/>
      <c r="B1418" s="616"/>
    </row>
    <row r="1419" spans="1:2">
      <c r="A1419" s="616"/>
      <c r="B1419" s="616"/>
    </row>
    <row r="1420" spans="1:2">
      <c r="A1420" s="616"/>
      <c r="B1420" s="616"/>
    </row>
    <row r="1421" spans="1:2">
      <c r="A1421" s="616"/>
      <c r="B1421" s="616"/>
    </row>
    <row r="1422" spans="1:2">
      <c r="A1422" s="616"/>
      <c r="B1422" s="616"/>
    </row>
    <row r="1423" spans="1:2">
      <c r="A1423" s="616"/>
      <c r="B1423" s="616"/>
    </row>
    <row r="1424" spans="1:2">
      <c r="A1424" s="616"/>
      <c r="B1424" s="616"/>
    </row>
    <row r="1425" spans="1:2">
      <c r="A1425" s="616"/>
      <c r="B1425" s="616"/>
    </row>
    <row r="1426" spans="1:2">
      <c r="A1426" s="616"/>
      <c r="B1426" s="616"/>
    </row>
    <row r="1427" spans="1:2">
      <c r="A1427" s="616"/>
      <c r="B1427" s="616"/>
    </row>
    <row r="1428" spans="1:2">
      <c r="A1428" s="616"/>
      <c r="B1428" s="616"/>
    </row>
    <row r="1429" spans="1:2">
      <c r="A1429" s="616"/>
      <c r="B1429" s="616"/>
    </row>
    <row r="1430" spans="1:2">
      <c r="A1430" s="616"/>
      <c r="B1430" s="616"/>
    </row>
    <row r="1431" spans="1:2">
      <c r="A1431" s="616"/>
      <c r="B1431" s="616"/>
    </row>
    <row r="1432" spans="1:2">
      <c r="A1432" s="616"/>
      <c r="B1432" s="616"/>
    </row>
    <row r="1433" spans="1:2">
      <c r="A1433" s="616"/>
      <c r="B1433" s="616"/>
    </row>
    <row r="1434" spans="1:2">
      <c r="A1434" s="616"/>
      <c r="B1434" s="616"/>
    </row>
    <row r="1435" spans="1:2">
      <c r="A1435" s="616"/>
      <c r="B1435" s="616"/>
    </row>
    <row r="1436" spans="1:2">
      <c r="A1436" s="616"/>
      <c r="B1436" s="616"/>
    </row>
    <row r="1437" spans="1:2">
      <c r="A1437" s="616"/>
      <c r="B1437" s="616"/>
    </row>
    <row r="1438" spans="1:2">
      <c r="A1438" s="616"/>
      <c r="B1438" s="616"/>
    </row>
    <row r="1439" spans="1:2">
      <c r="A1439" s="616"/>
      <c r="B1439" s="616"/>
    </row>
    <row r="1440" spans="1:2">
      <c r="A1440" s="616"/>
      <c r="B1440" s="616"/>
    </row>
    <row r="1441" spans="1:2">
      <c r="A1441" s="616"/>
      <c r="B1441" s="616"/>
    </row>
    <row r="1442" spans="1:2">
      <c r="A1442" s="616"/>
      <c r="B1442" s="616"/>
    </row>
    <row r="1443" spans="1:2">
      <c r="A1443" s="616"/>
      <c r="B1443" s="616"/>
    </row>
    <row r="1444" spans="1:2">
      <c r="A1444" s="616"/>
      <c r="B1444" s="616"/>
    </row>
    <row r="1445" spans="1:2">
      <c r="A1445" s="616"/>
      <c r="B1445" s="616"/>
    </row>
    <row r="1446" spans="1:2">
      <c r="A1446" s="616"/>
      <c r="B1446" s="616"/>
    </row>
    <row r="1447" spans="1:2">
      <c r="A1447" s="616"/>
      <c r="B1447" s="616"/>
    </row>
    <row r="1448" spans="1:2">
      <c r="A1448" s="616"/>
      <c r="B1448" s="616"/>
    </row>
    <row r="1449" spans="1:2">
      <c r="A1449" s="616"/>
      <c r="B1449" s="616"/>
    </row>
    <row r="1450" spans="1:2">
      <c r="A1450" s="616"/>
      <c r="B1450" s="616"/>
    </row>
    <row r="1451" spans="1:2">
      <c r="A1451" s="616"/>
      <c r="B1451" s="616"/>
    </row>
    <row r="1452" spans="1:2">
      <c r="A1452" s="616"/>
      <c r="B1452" s="616"/>
    </row>
    <row r="1453" spans="1:2">
      <c r="A1453" s="616"/>
      <c r="B1453" s="616"/>
    </row>
    <row r="1454" spans="1:2">
      <c r="A1454" s="616"/>
      <c r="B1454" s="616"/>
    </row>
    <row r="1455" spans="1:2">
      <c r="A1455" s="616"/>
      <c r="B1455" s="616"/>
    </row>
    <row r="1456" spans="1:2">
      <c r="A1456" s="616"/>
      <c r="B1456" s="616"/>
    </row>
    <row r="1457" spans="1:2">
      <c r="A1457" s="616"/>
      <c r="B1457" s="616"/>
    </row>
    <row r="1458" spans="1:2">
      <c r="A1458" s="616"/>
      <c r="B1458" s="616"/>
    </row>
    <row r="1459" spans="1:2">
      <c r="A1459" s="616"/>
      <c r="B1459" s="616"/>
    </row>
    <row r="1460" spans="1:2">
      <c r="A1460" s="616"/>
      <c r="B1460" s="616"/>
    </row>
    <row r="1461" spans="1:2">
      <c r="A1461" s="616"/>
      <c r="B1461" s="616"/>
    </row>
    <row r="1462" spans="1:2">
      <c r="A1462" s="616"/>
      <c r="B1462" s="616"/>
    </row>
    <row r="1463" spans="1:2">
      <c r="A1463" s="616"/>
      <c r="B1463" s="616"/>
    </row>
    <row r="1464" spans="1:2">
      <c r="A1464" s="616"/>
      <c r="B1464" s="616"/>
    </row>
    <row r="1465" spans="1:2">
      <c r="A1465" s="616"/>
      <c r="B1465" s="616"/>
    </row>
    <row r="1466" spans="1:2">
      <c r="A1466" s="616"/>
      <c r="B1466" s="616"/>
    </row>
    <row r="1467" spans="1:2">
      <c r="A1467" s="616"/>
      <c r="B1467" s="616"/>
    </row>
    <row r="1468" spans="1:2">
      <c r="A1468" s="616"/>
      <c r="B1468" s="616"/>
    </row>
    <row r="1469" spans="1:2">
      <c r="A1469" s="616"/>
      <c r="B1469" s="616"/>
    </row>
    <row r="1470" spans="1:2">
      <c r="A1470" s="616"/>
      <c r="B1470" s="616"/>
    </row>
    <row r="1471" spans="1:2">
      <c r="A1471" s="616"/>
      <c r="B1471" s="616"/>
    </row>
    <row r="1472" spans="1:2">
      <c r="A1472" s="616"/>
      <c r="B1472" s="616"/>
    </row>
    <row r="1473" spans="1:2">
      <c r="A1473" s="616"/>
      <c r="B1473" s="616"/>
    </row>
    <row r="1474" spans="1:2">
      <c r="A1474" s="616"/>
      <c r="B1474" s="616"/>
    </row>
    <row r="1475" spans="1:2">
      <c r="A1475" s="616"/>
      <c r="B1475" s="616"/>
    </row>
    <row r="1476" spans="1:2">
      <c r="A1476" s="616"/>
      <c r="B1476" s="616"/>
    </row>
    <row r="1477" spans="1:2">
      <c r="A1477" s="616"/>
      <c r="B1477" s="616"/>
    </row>
    <row r="1478" spans="1:2">
      <c r="A1478" s="616"/>
      <c r="B1478" s="616"/>
    </row>
    <row r="1479" spans="1:2">
      <c r="A1479" s="616"/>
      <c r="B1479" s="616"/>
    </row>
    <row r="1480" spans="1:2">
      <c r="A1480" s="616"/>
      <c r="B1480" s="616"/>
    </row>
    <row r="1481" spans="1:2">
      <c r="A1481" s="616"/>
      <c r="B1481" s="616"/>
    </row>
    <row r="1482" spans="1:2">
      <c r="A1482" s="616"/>
      <c r="B1482" s="616"/>
    </row>
    <row r="1483" spans="1:2">
      <c r="A1483" s="616"/>
      <c r="B1483" s="616"/>
    </row>
    <row r="1484" spans="1:2">
      <c r="A1484" s="616"/>
      <c r="B1484" s="616"/>
    </row>
    <row r="1485" spans="1:2">
      <c r="A1485" s="616"/>
      <c r="B1485" s="616"/>
    </row>
    <row r="1486" spans="1:2">
      <c r="A1486" s="616"/>
      <c r="B1486" s="616"/>
    </row>
    <row r="1487" spans="1:2">
      <c r="A1487" s="616"/>
      <c r="B1487" s="616"/>
    </row>
    <row r="1488" spans="1:2">
      <c r="A1488" s="616"/>
      <c r="B1488" s="616"/>
    </row>
    <row r="1489" spans="1:2">
      <c r="A1489" s="616"/>
      <c r="B1489" s="616"/>
    </row>
    <row r="1490" spans="1:2">
      <c r="A1490" s="616"/>
      <c r="B1490" s="616"/>
    </row>
    <row r="1491" spans="1:2">
      <c r="A1491" s="616"/>
      <c r="B1491" s="616"/>
    </row>
    <row r="1492" spans="1:2">
      <c r="A1492" s="616"/>
      <c r="B1492" s="616"/>
    </row>
    <row r="1493" spans="1:2">
      <c r="A1493" s="616"/>
      <c r="B1493" s="616"/>
    </row>
    <row r="1494" spans="1:2">
      <c r="A1494" s="616"/>
      <c r="B1494" s="616"/>
    </row>
    <row r="1495" spans="1:2">
      <c r="A1495" s="616"/>
      <c r="B1495" s="616"/>
    </row>
    <row r="1496" spans="1:2">
      <c r="A1496" s="616"/>
      <c r="B1496" s="616"/>
    </row>
    <row r="1497" spans="1:2">
      <c r="A1497" s="616"/>
      <c r="B1497" s="616"/>
    </row>
    <row r="1498" spans="1:2">
      <c r="A1498" s="616"/>
      <c r="B1498" s="616"/>
    </row>
    <row r="1499" spans="1:2">
      <c r="A1499" s="616"/>
      <c r="B1499" s="616"/>
    </row>
    <row r="1500" spans="1:2">
      <c r="A1500" s="616"/>
      <c r="B1500" s="616"/>
    </row>
    <row r="1501" spans="1:2">
      <c r="A1501" s="616"/>
      <c r="B1501" s="616"/>
    </row>
    <row r="1502" spans="1:2">
      <c r="A1502" s="616"/>
      <c r="B1502" s="616"/>
    </row>
    <row r="1503" spans="1:2">
      <c r="A1503" s="616"/>
      <c r="B1503" s="616"/>
    </row>
    <row r="1504" spans="1:2">
      <c r="A1504" s="616"/>
      <c r="B1504" s="616"/>
    </row>
    <row r="1505" spans="1:2">
      <c r="A1505" s="616"/>
      <c r="B1505" s="616"/>
    </row>
    <row r="1506" spans="1:2">
      <c r="A1506" s="616"/>
      <c r="B1506" s="616"/>
    </row>
    <row r="1507" spans="1:2">
      <c r="A1507" s="616"/>
      <c r="B1507" s="616"/>
    </row>
    <row r="1508" spans="1:2">
      <c r="A1508" s="616"/>
      <c r="B1508" s="616"/>
    </row>
    <row r="1509" spans="1:2">
      <c r="A1509" s="616"/>
      <c r="B1509" s="616"/>
    </row>
    <row r="1510" spans="1:2">
      <c r="A1510" s="616"/>
      <c r="B1510" s="616"/>
    </row>
    <row r="1511" spans="1:2">
      <c r="A1511" s="616"/>
      <c r="B1511" s="616"/>
    </row>
    <row r="1512" spans="1:2">
      <c r="A1512" s="616"/>
      <c r="B1512" s="616"/>
    </row>
    <row r="1513" spans="1:2">
      <c r="A1513" s="616"/>
      <c r="B1513" s="616"/>
    </row>
    <row r="1514" spans="1:2">
      <c r="A1514" s="616"/>
      <c r="B1514" s="616"/>
    </row>
    <row r="1515" spans="1:2">
      <c r="A1515" s="616"/>
      <c r="B1515" s="616"/>
    </row>
    <row r="1516" spans="1:2">
      <c r="A1516" s="616"/>
      <c r="B1516" s="616"/>
    </row>
    <row r="1517" spans="1:2">
      <c r="A1517" s="616"/>
      <c r="B1517" s="616"/>
    </row>
    <row r="1518" spans="1:2">
      <c r="A1518" s="616"/>
      <c r="B1518" s="616"/>
    </row>
    <row r="1519" spans="1:2">
      <c r="A1519" s="616"/>
      <c r="B1519" s="616"/>
    </row>
    <row r="1520" spans="1:2">
      <c r="A1520" s="616"/>
      <c r="B1520" s="616"/>
    </row>
    <row r="1521" spans="1:2">
      <c r="A1521" s="616"/>
      <c r="B1521" s="616"/>
    </row>
    <row r="1522" spans="1:2">
      <c r="A1522" s="616"/>
      <c r="B1522" s="616"/>
    </row>
    <row r="1523" spans="1:2">
      <c r="A1523" s="616"/>
      <c r="B1523" s="616"/>
    </row>
    <row r="1524" spans="1:2">
      <c r="A1524" s="616"/>
      <c r="B1524" s="616"/>
    </row>
    <row r="1525" spans="1:2">
      <c r="A1525" s="616"/>
      <c r="B1525" s="616"/>
    </row>
    <row r="1526" spans="1:2">
      <c r="A1526" s="616"/>
      <c r="B1526" s="616"/>
    </row>
    <row r="1527" spans="1:2">
      <c r="A1527" s="616"/>
      <c r="B1527" s="616"/>
    </row>
    <row r="1528" spans="1:2">
      <c r="A1528" s="616"/>
      <c r="B1528" s="616"/>
    </row>
    <row r="1529" spans="1:2">
      <c r="A1529" s="616"/>
      <c r="B1529" s="616"/>
    </row>
    <row r="1530" spans="1:2">
      <c r="A1530" s="616"/>
      <c r="B1530" s="616"/>
    </row>
    <row r="1531" spans="1:2">
      <c r="A1531" s="616"/>
      <c r="B1531" s="616"/>
    </row>
    <row r="1532" spans="1:2">
      <c r="A1532" s="616"/>
      <c r="B1532" s="616"/>
    </row>
    <row r="1533" spans="1:2">
      <c r="A1533" s="616"/>
      <c r="B1533" s="616"/>
    </row>
    <row r="1534" spans="1:2">
      <c r="A1534" s="616"/>
      <c r="B1534" s="616"/>
    </row>
    <row r="1535" spans="1:2">
      <c r="A1535" s="616"/>
      <c r="B1535" s="616"/>
    </row>
    <row r="1536" spans="1:2">
      <c r="A1536" s="616"/>
      <c r="B1536" s="616"/>
    </row>
    <row r="1537" spans="1:2">
      <c r="A1537" s="616"/>
      <c r="B1537" s="616"/>
    </row>
    <row r="1538" spans="1:2">
      <c r="A1538" s="616"/>
      <c r="B1538" s="616"/>
    </row>
    <row r="1539" spans="1:2">
      <c r="A1539" s="616"/>
      <c r="B1539" s="616"/>
    </row>
    <row r="1540" spans="1:2">
      <c r="A1540" s="616"/>
      <c r="B1540" s="616"/>
    </row>
    <row r="1541" spans="1:2">
      <c r="A1541" s="616"/>
      <c r="B1541" s="616"/>
    </row>
    <row r="1542" spans="1:2">
      <c r="A1542" s="616"/>
      <c r="B1542" s="616"/>
    </row>
    <row r="1543" spans="1:2">
      <c r="A1543" s="616"/>
      <c r="B1543" s="616"/>
    </row>
    <row r="1544" spans="1:2">
      <c r="A1544" s="616"/>
      <c r="B1544" s="616"/>
    </row>
    <row r="1545" spans="1:2">
      <c r="A1545" s="616"/>
      <c r="B1545" s="616"/>
    </row>
    <row r="1546" spans="1:2">
      <c r="A1546" s="616"/>
      <c r="B1546" s="616"/>
    </row>
    <row r="1547" spans="1:2">
      <c r="A1547" s="616"/>
      <c r="B1547" s="616"/>
    </row>
    <row r="1548" spans="1:2">
      <c r="A1548" s="616"/>
      <c r="B1548" s="616"/>
    </row>
    <row r="1549" spans="1:2">
      <c r="A1549" s="616"/>
      <c r="B1549" s="616"/>
    </row>
    <row r="1550" spans="1:2">
      <c r="A1550" s="616"/>
      <c r="B1550" s="616"/>
    </row>
    <row r="1551" spans="1:2">
      <c r="A1551" s="616"/>
      <c r="B1551" s="616"/>
    </row>
    <row r="1552" spans="1:2">
      <c r="A1552" s="616"/>
      <c r="B1552" s="616"/>
    </row>
    <row r="1553" spans="1:2">
      <c r="A1553" s="616"/>
      <c r="B1553" s="616"/>
    </row>
    <row r="1554" spans="1:2">
      <c r="A1554" s="616"/>
      <c r="B1554" s="616"/>
    </row>
    <row r="1555" spans="1:2">
      <c r="A1555" s="616"/>
      <c r="B1555" s="616"/>
    </row>
    <row r="1556" spans="1:2">
      <c r="A1556" s="616"/>
      <c r="B1556" s="616"/>
    </row>
    <row r="1557" spans="1:2">
      <c r="A1557" s="616"/>
      <c r="B1557" s="616"/>
    </row>
    <row r="1558" spans="1:2">
      <c r="A1558" s="616"/>
      <c r="B1558" s="616"/>
    </row>
    <row r="1559" spans="1:2">
      <c r="A1559" s="616"/>
      <c r="B1559" s="616"/>
    </row>
    <row r="1560" spans="1:2">
      <c r="A1560" s="616"/>
      <c r="B1560" s="616"/>
    </row>
    <row r="1561" spans="1:2">
      <c r="A1561" s="616"/>
      <c r="B1561" s="616"/>
    </row>
    <row r="1562" spans="1:2">
      <c r="A1562" s="616"/>
      <c r="B1562" s="616"/>
    </row>
    <row r="1563" spans="1:2">
      <c r="A1563" s="616"/>
      <c r="B1563" s="616"/>
    </row>
    <row r="1564" spans="1:2">
      <c r="A1564" s="616"/>
      <c r="B1564" s="616"/>
    </row>
    <row r="1565" spans="1:2">
      <c r="A1565" s="616"/>
      <c r="B1565" s="616"/>
    </row>
    <row r="1566" spans="1:2">
      <c r="A1566" s="616"/>
      <c r="B1566" s="616"/>
    </row>
    <row r="1567" spans="1:2">
      <c r="A1567" s="616"/>
      <c r="B1567" s="616"/>
    </row>
    <row r="1568" spans="1:2">
      <c r="A1568" s="616"/>
      <c r="B1568" s="616"/>
    </row>
    <row r="1569" spans="1:2">
      <c r="A1569" s="616"/>
      <c r="B1569" s="616"/>
    </row>
    <row r="1570" spans="1:2">
      <c r="A1570" s="616"/>
      <c r="B1570" s="616"/>
    </row>
    <row r="1571" spans="1:2">
      <c r="A1571" s="616"/>
      <c r="B1571" s="616"/>
    </row>
    <row r="1572" spans="1:2">
      <c r="A1572" s="616"/>
      <c r="B1572" s="616"/>
    </row>
    <row r="1573" spans="1:2">
      <c r="A1573" s="616"/>
      <c r="B1573" s="616"/>
    </row>
    <row r="1574" spans="1:2">
      <c r="A1574" s="616"/>
      <c r="B1574" s="616"/>
    </row>
    <row r="1575" spans="1:2">
      <c r="A1575" s="616"/>
      <c r="B1575" s="616"/>
    </row>
    <row r="1576" spans="1:2">
      <c r="A1576" s="616"/>
      <c r="B1576" s="616"/>
    </row>
    <row r="1577" spans="1:2">
      <c r="A1577" s="616"/>
      <c r="B1577" s="616"/>
    </row>
    <row r="1578" spans="1:2">
      <c r="A1578" s="616"/>
      <c r="B1578" s="616"/>
    </row>
    <row r="1579" spans="1:2">
      <c r="A1579" s="616"/>
      <c r="B1579" s="616"/>
    </row>
    <row r="1580" spans="1:2">
      <c r="A1580" s="616"/>
      <c r="B1580" s="616"/>
    </row>
    <row r="1581" spans="1:2">
      <c r="A1581" s="616"/>
      <c r="B1581" s="616"/>
    </row>
    <row r="1582" spans="1:2">
      <c r="A1582" s="616"/>
      <c r="B1582" s="616"/>
    </row>
    <row r="1583" spans="1:2">
      <c r="A1583" s="616"/>
      <c r="B1583" s="616"/>
    </row>
    <row r="1584" spans="1:2">
      <c r="A1584" s="616"/>
      <c r="B1584" s="616"/>
    </row>
    <row r="1585" spans="1:2">
      <c r="A1585" s="616"/>
      <c r="B1585" s="616"/>
    </row>
    <row r="1586" spans="1:2">
      <c r="A1586" s="616"/>
      <c r="B1586" s="616"/>
    </row>
    <row r="1587" spans="1:2">
      <c r="A1587" s="616"/>
      <c r="B1587" s="616"/>
    </row>
    <row r="1588" spans="1:2">
      <c r="A1588" s="616"/>
      <c r="B1588" s="616"/>
    </row>
    <row r="1589" spans="1:2">
      <c r="A1589" s="616"/>
      <c r="B1589" s="616"/>
    </row>
    <row r="1590" spans="1:2">
      <c r="A1590" s="616"/>
      <c r="B1590" s="616"/>
    </row>
    <row r="1591" spans="1:2">
      <c r="A1591" s="616"/>
      <c r="B1591" s="616"/>
    </row>
    <row r="1592" spans="1:2">
      <c r="A1592" s="616"/>
      <c r="B1592" s="616"/>
    </row>
    <row r="1593" spans="1:2">
      <c r="A1593" s="616"/>
      <c r="B1593" s="616"/>
    </row>
    <row r="1594" spans="1:2">
      <c r="A1594" s="616"/>
      <c r="B1594" s="616"/>
    </row>
    <row r="1595" spans="1:2">
      <c r="A1595" s="616"/>
      <c r="B1595" s="616"/>
    </row>
    <row r="1596" spans="1:2">
      <c r="A1596" s="616"/>
      <c r="B1596" s="616"/>
    </row>
    <row r="1597" spans="1:2">
      <c r="A1597" s="616"/>
      <c r="B1597" s="616"/>
    </row>
    <row r="1598" spans="1:2">
      <c r="A1598" s="616"/>
      <c r="B1598" s="616"/>
    </row>
    <row r="1599" spans="1:2">
      <c r="A1599" s="616"/>
      <c r="B1599" s="616"/>
    </row>
    <row r="1600" spans="1:2">
      <c r="A1600" s="616"/>
      <c r="B1600" s="616"/>
    </row>
    <row r="1601" spans="1:2">
      <c r="A1601" s="616"/>
      <c r="B1601" s="616"/>
    </row>
    <row r="1602" spans="1:2">
      <c r="A1602" s="616"/>
      <c r="B1602" s="616"/>
    </row>
    <row r="1603" spans="1:2">
      <c r="A1603" s="616"/>
      <c r="B1603" s="616"/>
    </row>
    <row r="1604" spans="1:2">
      <c r="A1604" s="616"/>
      <c r="B1604" s="616"/>
    </row>
    <row r="1605" spans="1:2">
      <c r="A1605" s="616"/>
      <c r="B1605" s="616"/>
    </row>
    <row r="1606" spans="1:2">
      <c r="A1606" s="616"/>
      <c r="B1606" s="616"/>
    </row>
    <row r="1607" spans="1:2">
      <c r="A1607" s="616"/>
      <c r="B1607" s="616"/>
    </row>
    <row r="1608" spans="1:2">
      <c r="A1608" s="616"/>
      <c r="B1608" s="616"/>
    </row>
    <row r="1609" spans="1:2">
      <c r="A1609" s="616"/>
      <c r="B1609" s="616"/>
    </row>
    <row r="1610" spans="1:2">
      <c r="A1610" s="616"/>
      <c r="B1610" s="616"/>
    </row>
    <row r="1611" spans="1:2">
      <c r="A1611" s="616"/>
      <c r="B1611" s="616"/>
    </row>
    <row r="1612" spans="1:2">
      <c r="A1612" s="616"/>
      <c r="B1612" s="616"/>
    </row>
    <row r="1613" spans="1:2">
      <c r="A1613" s="616"/>
      <c r="B1613" s="616"/>
    </row>
    <row r="1614" spans="1:2">
      <c r="A1614" s="616"/>
      <c r="B1614" s="616"/>
    </row>
    <row r="1615" spans="1:2">
      <c r="A1615" s="616"/>
      <c r="B1615" s="616"/>
    </row>
    <row r="1616" spans="1:2">
      <c r="A1616" s="616"/>
      <c r="B1616" s="616"/>
    </row>
    <row r="1617" spans="1:2">
      <c r="A1617" s="616"/>
      <c r="B1617" s="616"/>
    </row>
    <row r="1618" spans="1:2">
      <c r="A1618" s="616"/>
      <c r="B1618" s="616"/>
    </row>
    <row r="1619" spans="1:2">
      <c r="A1619" s="616"/>
      <c r="B1619" s="616"/>
    </row>
    <row r="1620" spans="1:2">
      <c r="A1620" s="616"/>
      <c r="B1620" s="616"/>
    </row>
    <row r="1621" spans="1:2">
      <c r="A1621" s="616"/>
      <c r="B1621" s="616"/>
    </row>
    <row r="1622" spans="1:2">
      <c r="A1622" s="616"/>
      <c r="B1622" s="616"/>
    </row>
    <row r="1623" spans="1:2">
      <c r="A1623" s="616"/>
      <c r="B1623" s="616"/>
    </row>
    <row r="1624" spans="1:2">
      <c r="A1624" s="616"/>
      <c r="B1624" s="616"/>
    </row>
    <row r="1625" spans="1:2">
      <c r="A1625" s="616"/>
      <c r="B1625" s="616"/>
    </row>
    <row r="1626" spans="1:2">
      <c r="A1626" s="616"/>
      <c r="B1626" s="616"/>
    </row>
    <row r="1627" spans="1:2">
      <c r="A1627" s="616"/>
      <c r="B1627" s="616"/>
    </row>
    <row r="1628" spans="1:2">
      <c r="A1628" s="616"/>
      <c r="B1628" s="616"/>
    </row>
    <row r="1629" spans="1:2">
      <c r="A1629" s="616"/>
      <c r="B1629" s="616"/>
    </row>
    <row r="1630" spans="1:2">
      <c r="A1630" s="616"/>
      <c r="B1630" s="616"/>
    </row>
    <row r="1631" spans="1:2">
      <c r="A1631" s="616"/>
      <c r="B1631" s="616"/>
    </row>
    <row r="1632" spans="1:2">
      <c r="A1632" s="616"/>
      <c r="B1632" s="616"/>
    </row>
    <row r="1633" spans="1:2">
      <c r="A1633" s="616"/>
      <c r="B1633" s="616"/>
    </row>
    <row r="1634" spans="1:2">
      <c r="A1634" s="616"/>
      <c r="B1634" s="616"/>
    </row>
    <row r="1635" spans="1:2">
      <c r="A1635" s="616"/>
      <c r="B1635" s="616"/>
    </row>
    <row r="1636" spans="1:2">
      <c r="A1636" s="616"/>
      <c r="B1636" s="616"/>
    </row>
    <row r="1637" spans="1:2">
      <c r="A1637" s="616"/>
      <c r="B1637" s="616"/>
    </row>
    <row r="1638" spans="1:2">
      <c r="A1638" s="616"/>
      <c r="B1638" s="616"/>
    </row>
    <row r="1639" spans="1:2">
      <c r="A1639" s="616"/>
      <c r="B1639" s="616"/>
    </row>
    <row r="1640" spans="1:2">
      <c r="A1640" s="616"/>
      <c r="B1640" s="616"/>
    </row>
    <row r="1641" spans="1:2">
      <c r="A1641" s="616"/>
      <c r="B1641" s="616"/>
    </row>
    <row r="1642" spans="1:2">
      <c r="A1642" s="616"/>
      <c r="B1642" s="616"/>
    </row>
    <row r="1643" spans="1:2">
      <c r="A1643" s="616"/>
      <c r="B1643" s="616"/>
    </row>
    <row r="1644" spans="1:2">
      <c r="A1644" s="616"/>
      <c r="B1644" s="616"/>
    </row>
    <row r="1645" spans="1:2">
      <c r="A1645" s="616"/>
      <c r="B1645" s="616"/>
    </row>
    <row r="1646" spans="1:2">
      <c r="A1646" s="616"/>
      <c r="B1646" s="616"/>
    </row>
    <row r="1647" spans="1:2">
      <c r="A1647" s="616"/>
      <c r="B1647" s="616"/>
    </row>
    <row r="1648" spans="1:2">
      <c r="A1648" s="616"/>
      <c r="B1648" s="616"/>
    </row>
    <row r="1649" spans="1:2">
      <c r="A1649" s="616"/>
      <c r="B1649" s="616"/>
    </row>
    <row r="1650" spans="1:2">
      <c r="A1650" s="616"/>
      <c r="B1650" s="616"/>
    </row>
    <row r="1651" spans="1:2">
      <c r="A1651" s="616"/>
      <c r="B1651" s="616"/>
    </row>
    <row r="1652" spans="1:2">
      <c r="A1652" s="616"/>
      <c r="B1652" s="616"/>
    </row>
    <row r="1653" spans="1:2">
      <c r="A1653" s="616"/>
      <c r="B1653" s="616"/>
    </row>
    <row r="1654" spans="1:2">
      <c r="A1654" s="616"/>
      <c r="B1654" s="616"/>
    </row>
    <row r="1655" spans="1:2">
      <c r="A1655" s="616"/>
      <c r="B1655" s="616"/>
    </row>
    <row r="1656" spans="1:2">
      <c r="A1656" s="616"/>
      <c r="B1656" s="616"/>
    </row>
    <row r="1657" spans="1:2">
      <c r="A1657" s="616"/>
      <c r="B1657" s="616"/>
    </row>
    <row r="1658" spans="1:2">
      <c r="A1658" s="616"/>
      <c r="B1658" s="616"/>
    </row>
    <row r="1659" spans="1:2">
      <c r="A1659" s="616"/>
      <c r="B1659" s="616"/>
    </row>
    <row r="1660" spans="1:2">
      <c r="A1660" s="616"/>
      <c r="B1660" s="616"/>
    </row>
    <row r="1661" spans="1:2">
      <c r="A1661" s="616"/>
      <c r="B1661" s="616"/>
    </row>
    <row r="1662" spans="1:2">
      <c r="A1662" s="616"/>
      <c r="B1662" s="616"/>
    </row>
    <row r="1663" spans="1:2">
      <c r="A1663" s="616"/>
      <c r="B1663" s="616"/>
    </row>
    <row r="1664" spans="1:2">
      <c r="A1664" s="616"/>
      <c r="B1664" s="616"/>
    </row>
    <row r="1665" spans="1:2">
      <c r="A1665" s="616"/>
      <c r="B1665" s="616"/>
    </row>
    <row r="1666" spans="1:2">
      <c r="A1666" s="616"/>
      <c r="B1666" s="616"/>
    </row>
    <row r="1667" spans="1:2">
      <c r="A1667" s="616"/>
      <c r="B1667" s="616"/>
    </row>
    <row r="1668" spans="1:2">
      <c r="A1668" s="616"/>
      <c r="B1668" s="616"/>
    </row>
    <row r="1669" spans="1:2">
      <c r="A1669" s="616"/>
      <c r="B1669" s="616"/>
    </row>
    <row r="1670" spans="1:2">
      <c r="A1670" s="616"/>
      <c r="B1670" s="616"/>
    </row>
    <row r="1671" spans="1:2">
      <c r="A1671" s="616"/>
      <c r="B1671" s="616"/>
    </row>
    <row r="1672" spans="1:2">
      <c r="A1672" s="616"/>
      <c r="B1672" s="616"/>
    </row>
    <row r="1673" spans="1:2">
      <c r="A1673" s="616"/>
      <c r="B1673" s="616"/>
    </row>
    <row r="1674" spans="1:2">
      <c r="A1674" s="616"/>
      <c r="B1674" s="616"/>
    </row>
    <row r="1675" spans="1:2">
      <c r="A1675" s="616"/>
      <c r="B1675" s="616"/>
    </row>
    <row r="1676" spans="1:2">
      <c r="A1676" s="616"/>
      <c r="B1676" s="616"/>
    </row>
    <row r="1677" spans="1:2">
      <c r="A1677" s="616"/>
      <c r="B1677" s="616"/>
    </row>
    <row r="1678" spans="1:2">
      <c r="A1678" s="616"/>
      <c r="B1678" s="616"/>
    </row>
    <row r="1679" spans="1:2">
      <c r="A1679" s="616"/>
      <c r="B1679" s="616"/>
    </row>
    <row r="1680" spans="1:2">
      <c r="A1680" s="616"/>
      <c r="B1680" s="616"/>
    </row>
    <row r="1681" spans="1:2">
      <c r="A1681" s="616"/>
      <c r="B1681" s="616"/>
    </row>
    <row r="1682" spans="1:2">
      <c r="A1682" s="616"/>
      <c r="B1682" s="616"/>
    </row>
    <row r="1683" spans="1:2">
      <c r="A1683" s="616"/>
      <c r="B1683" s="616"/>
    </row>
    <row r="1684" spans="1:2">
      <c r="A1684" s="616"/>
      <c r="B1684" s="616"/>
    </row>
    <row r="1685" spans="1:2">
      <c r="A1685" s="616"/>
      <c r="B1685" s="616"/>
    </row>
    <row r="1686" spans="1:2">
      <c r="A1686" s="616"/>
      <c r="B1686" s="616"/>
    </row>
    <row r="1687" spans="1:2">
      <c r="A1687" s="616"/>
      <c r="B1687" s="616"/>
    </row>
    <row r="1688" spans="1:2">
      <c r="A1688" s="616"/>
      <c r="B1688" s="616"/>
    </row>
    <row r="1689" spans="1:2">
      <c r="A1689" s="616"/>
      <c r="B1689" s="616"/>
    </row>
    <row r="1690" spans="1:2">
      <c r="A1690" s="616"/>
      <c r="B1690" s="616"/>
    </row>
    <row r="1691" spans="1:2">
      <c r="A1691" s="616"/>
      <c r="B1691" s="616"/>
    </row>
    <row r="1692" spans="1:2">
      <c r="A1692" s="616"/>
      <c r="B1692" s="616"/>
    </row>
    <row r="1693" spans="1:2">
      <c r="A1693" s="616"/>
      <c r="B1693" s="616"/>
    </row>
    <row r="1694" spans="1:2">
      <c r="A1694" s="616"/>
      <c r="B1694" s="616"/>
    </row>
    <row r="1695" spans="1:2">
      <c r="A1695" s="616"/>
      <c r="B1695" s="616"/>
    </row>
    <row r="1696" spans="1:2">
      <c r="A1696" s="616"/>
      <c r="B1696" s="616"/>
    </row>
    <row r="1697" spans="1:2">
      <c r="A1697" s="616"/>
      <c r="B1697" s="616"/>
    </row>
    <row r="1698" spans="1:2">
      <c r="A1698" s="616"/>
      <c r="B1698" s="616"/>
    </row>
    <row r="1699" spans="1:2">
      <c r="A1699" s="616"/>
      <c r="B1699" s="616"/>
    </row>
    <row r="1700" spans="1:2">
      <c r="A1700" s="616"/>
      <c r="B1700" s="616"/>
    </row>
    <row r="1701" spans="1:2">
      <c r="A1701" s="616"/>
      <c r="B1701" s="616"/>
    </row>
    <row r="1702" spans="1:2">
      <c r="A1702" s="616"/>
      <c r="B1702" s="616"/>
    </row>
    <row r="1703" spans="1:2">
      <c r="A1703" s="616"/>
      <c r="B1703" s="616"/>
    </row>
    <row r="1704" spans="1:2">
      <c r="A1704" s="616"/>
      <c r="B1704" s="616"/>
    </row>
    <row r="1705" spans="1:2">
      <c r="A1705" s="616"/>
      <c r="B1705" s="616"/>
    </row>
    <row r="1706" spans="1:2">
      <c r="A1706" s="616"/>
      <c r="B1706" s="616"/>
    </row>
    <row r="1707" spans="1:2">
      <c r="A1707" s="616"/>
      <c r="B1707" s="616"/>
    </row>
    <row r="1708" spans="1:2">
      <c r="A1708" s="616"/>
      <c r="B1708" s="616"/>
    </row>
    <row r="1709" spans="1:2">
      <c r="A1709" s="616"/>
      <c r="B1709" s="616"/>
    </row>
    <row r="1710" spans="1:2">
      <c r="A1710" s="616"/>
      <c r="B1710" s="616"/>
    </row>
    <row r="1711" spans="1:2">
      <c r="A1711" s="616"/>
      <c r="B1711" s="616"/>
    </row>
    <row r="1712" spans="1:2">
      <c r="A1712" s="616"/>
      <c r="B1712" s="616"/>
    </row>
    <row r="1713" spans="1:2">
      <c r="A1713" s="616"/>
      <c r="B1713" s="616"/>
    </row>
    <row r="1714" spans="1:2">
      <c r="A1714" s="616"/>
      <c r="B1714" s="616"/>
    </row>
    <row r="1715" spans="1:2">
      <c r="A1715" s="616"/>
      <c r="B1715" s="616"/>
    </row>
    <row r="1716" spans="1:2">
      <c r="A1716" s="616"/>
      <c r="B1716" s="616"/>
    </row>
    <row r="1717" spans="1:2">
      <c r="A1717" s="616"/>
      <c r="B1717" s="616"/>
    </row>
    <row r="1718" spans="1:2">
      <c r="A1718" s="616"/>
      <c r="B1718" s="616"/>
    </row>
    <row r="1719" spans="1:2">
      <c r="A1719" s="616"/>
      <c r="B1719" s="616"/>
    </row>
    <row r="1720" spans="1:2">
      <c r="A1720" s="616"/>
      <c r="B1720" s="616"/>
    </row>
    <row r="1721" spans="1:2">
      <c r="A1721" s="616"/>
      <c r="B1721" s="616"/>
    </row>
    <row r="1722" spans="1:2">
      <c r="A1722" s="616"/>
      <c r="B1722" s="616"/>
    </row>
    <row r="1723" spans="1:2">
      <c r="A1723" s="616"/>
      <c r="B1723" s="616"/>
    </row>
    <row r="1724" spans="1:2">
      <c r="A1724" s="616"/>
      <c r="B1724" s="616"/>
    </row>
    <row r="1725" spans="1:2">
      <c r="A1725" s="616"/>
      <c r="B1725" s="616"/>
    </row>
    <row r="1726" spans="1:2">
      <c r="A1726" s="616"/>
      <c r="B1726" s="616"/>
    </row>
    <row r="1727" spans="1:2">
      <c r="A1727" s="616"/>
      <c r="B1727" s="616"/>
    </row>
    <row r="1728" spans="1:2">
      <c r="A1728" s="616"/>
      <c r="B1728" s="616"/>
    </row>
    <row r="1729" spans="1:2">
      <c r="A1729" s="616"/>
      <c r="B1729" s="616"/>
    </row>
    <row r="1730" spans="1:2">
      <c r="A1730" s="616"/>
      <c r="B1730" s="616"/>
    </row>
    <row r="1731" spans="1:2">
      <c r="A1731" s="616"/>
      <c r="B1731" s="616"/>
    </row>
    <row r="1732" spans="1:2">
      <c r="A1732" s="616"/>
      <c r="B1732" s="616"/>
    </row>
    <row r="1733" spans="1:2">
      <c r="A1733" s="616"/>
      <c r="B1733" s="616"/>
    </row>
    <row r="1734" spans="1:2">
      <c r="A1734" s="616"/>
      <c r="B1734" s="616"/>
    </row>
    <row r="1735" spans="1:2">
      <c r="A1735" s="616"/>
      <c r="B1735" s="616"/>
    </row>
    <row r="1736" spans="1:2">
      <c r="A1736" s="616"/>
      <c r="B1736" s="616"/>
    </row>
    <row r="1737" spans="1:2">
      <c r="A1737" s="616"/>
      <c r="B1737" s="616"/>
    </row>
    <row r="1738" spans="1:2">
      <c r="A1738" s="616"/>
      <c r="B1738" s="616"/>
    </row>
    <row r="1739" spans="1:2">
      <c r="A1739" s="616"/>
      <c r="B1739" s="616"/>
    </row>
    <row r="1740" spans="1:2">
      <c r="A1740" s="616"/>
      <c r="B1740" s="616"/>
    </row>
    <row r="1741" spans="1:2">
      <c r="A1741" s="616"/>
      <c r="B1741" s="616"/>
    </row>
    <row r="1742" spans="1:2">
      <c r="A1742" s="616"/>
      <c r="B1742" s="616"/>
    </row>
    <row r="1743" spans="1:2">
      <c r="A1743" s="616"/>
      <c r="B1743" s="616"/>
    </row>
    <row r="1744" spans="1:2">
      <c r="A1744" s="616"/>
      <c r="B1744" s="616"/>
    </row>
    <row r="1745" spans="1:2">
      <c r="A1745" s="616"/>
      <c r="B1745" s="616"/>
    </row>
    <row r="1746" spans="1:2">
      <c r="A1746" s="616"/>
      <c r="B1746" s="616"/>
    </row>
    <row r="1747" spans="1:2">
      <c r="A1747" s="616"/>
      <c r="B1747" s="616"/>
    </row>
    <row r="1748" spans="1:2">
      <c r="A1748" s="616"/>
      <c r="B1748" s="616"/>
    </row>
    <row r="1749" spans="1:2">
      <c r="A1749" s="616"/>
      <c r="B1749" s="616"/>
    </row>
    <row r="1750" spans="1:2">
      <c r="A1750" s="616"/>
      <c r="B1750" s="616"/>
    </row>
    <row r="1751" spans="1:2">
      <c r="A1751" s="616"/>
      <c r="B1751" s="616"/>
    </row>
    <row r="1752" spans="1:2">
      <c r="A1752" s="616"/>
      <c r="B1752" s="616"/>
    </row>
    <row r="1753" spans="1:2">
      <c r="A1753" s="616"/>
      <c r="B1753" s="616"/>
    </row>
    <row r="1754" spans="1:2">
      <c r="A1754" s="616"/>
      <c r="B1754" s="616"/>
    </row>
    <row r="1755" spans="1:2">
      <c r="A1755" s="616"/>
      <c r="B1755" s="616"/>
    </row>
    <row r="1756" spans="1:2">
      <c r="A1756" s="616"/>
      <c r="B1756" s="616"/>
    </row>
    <row r="1757" spans="1:2">
      <c r="A1757" s="616"/>
      <c r="B1757" s="616"/>
    </row>
    <row r="1758" spans="1:2">
      <c r="A1758" s="616"/>
      <c r="B1758" s="616"/>
    </row>
    <row r="1759" spans="1:2">
      <c r="A1759" s="616"/>
      <c r="B1759" s="616"/>
    </row>
    <row r="1760" spans="1:2">
      <c r="A1760" s="616"/>
      <c r="B1760" s="616"/>
    </row>
    <row r="1761" spans="1:2">
      <c r="A1761" s="616"/>
      <c r="B1761" s="616"/>
    </row>
    <row r="1762" spans="1:2">
      <c r="A1762" s="616"/>
      <c r="B1762" s="616"/>
    </row>
    <row r="1763" spans="1:2">
      <c r="A1763" s="616"/>
      <c r="B1763" s="616"/>
    </row>
    <row r="1764" spans="1:2">
      <c r="A1764" s="616"/>
      <c r="B1764" s="616"/>
    </row>
    <row r="1765" spans="1:2">
      <c r="A1765" s="616"/>
      <c r="B1765" s="616"/>
    </row>
    <row r="1766" spans="1:2">
      <c r="A1766" s="616"/>
      <c r="B1766" s="616"/>
    </row>
    <row r="1767" spans="1:2">
      <c r="A1767" s="616"/>
      <c r="B1767" s="616"/>
    </row>
    <row r="1768" spans="1:2">
      <c r="A1768" s="616"/>
      <c r="B1768" s="616"/>
    </row>
    <row r="1769" spans="1:2">
      <c r="A1769" s="616"/>
      <c r="B1769" s="616"/>
    </row>
    <row r="1770" spans="1:2">
      <c r="A1770" s="616"/>
      <c r="B1770" s="616"/>
    </row>
    <row r="1771" spans="1:2">
      <c r="A1771" s="616"/>
      <c r="B1771" s="616"/>
    </row>
    <row r="1772" spans="1:2">
      <c r="A1772" s="616"/>
      <c r="B1772" s="616"/>
    </row>
    <row r="1773" spans="1:2">
      <c r="A1773" s="616"/>
      <c r="B1773" s="616"/>
    </row>
    <row r="1774" spans="1:2">
      <c r="A1774" s="616"/>
      <c r="B1774" s="616"/>
    </row>
    <row r="1775" spans="1:2">
      <c r="A1775" s="616"/>
      <c r="B1775" s="616"/>
    </row>
    <row r="1776" spans="1:2">
      <c r="A1776" s="616"/>
      <c r="B1776" s="616"/>
    </row>
    <row r="1777" spans="1:2">
      <c r="A1777" s="616"/>
      <c r="B1777" s="616"/>
    </row>
    <row r="1778" spans="1:2">
      <c r="A1778" s="616"/>
      <c r="B1778" s="616"/>
    </row>
    <row r="1779" spans="1:2">
      <c r="A1779" s="616"/>
      <c r="B1779" s="616"/>
    </row>
    <row r="1780" spans="1:2">
      <c r="A1780" s="616"/>
      <c r="B1780" s="616"/>
    </row>
    <row r="1781" spans="1:2">
      <c r="A1781" s="616"/>
      <c r="B1781" s="616"/>
    </row>
    <row r="1782" spans="1:2">
      <c r="A1782" s="616"/>
      <c r="B1782" s="616"/>
    </row>
    <row r="1783" spans="1:2">
      <c r="A1783" s="616"/>
      <c r="B1783" s="616"/>
    </row>
    <row r="1784" spans="1:2">
      <c r="A1784" s="616"/>
      <c r="B1784" s="616"/>
    </row>
    <row r="1785" spans="1:2">
      <c r="A1785" s="616"/>
      <c r="B1785" s="616"/>
    </row>
    <row r="1786" spans="1:2">
      <c r="A1786" s="616"/>
      <c r="B1786" s="616"/>
    </row>
    <row r="1787" spans="1:2">
      <c r="A1787" s="616"/>
      <c r="B1787" s="616"/>
    </row>
    <row r="1788" spans="1:2">
      <c r="A1788" s="616"/>
      <c r="B1788" s="616"/>
    </row>
    <row r="1789" spans="1:2">
      <c r="A1789" s="616"/>
      <c r="B1789" s="616"/>
    </row>
    <row r="1790" spans="1:2">
      <c r="A1790" s="616"/>
      <c r="B1790" s="616"/>
    </row>
    <row r="1791" spans="1:2">
      <c r="A1791" s="616"/>
      <c r="B1791" s="616"/>
    </row>
    <row r="1792" spans="1:2">
      <c r="A1792" s="616"/>
      <c r="B1792" s="616"/>
    </row>
    <row r="1793" spans="1:2">
      <c r="A1793" s="616"/>
      <c r="B1793" s="616"/>
    </row>
    <row r="1794" spans="1:2">
      <c r="A1794" s="616"/>
      <c r="B1794" s="616"/>
    </row>
    <row r="1795" spans="1:2">
      <c r="A1795" s="616"/>
      <c r="B1795" s="616"/>
    </row>
    <row r="1796" spans="1:2">
      <c r="A1796" s="616"/>
      <c r="B1796" s="616"/>
    </row>
    <row r="1797" spans="1:2">
      <c r="A1797" s="616"/>
      <c r="B1797" s="616"/>
    </row>
    <row r="1798" spans="1:2">
      <c r="A1798" s="616"/>
      <c r="B1798" s="616"/>
    </row>
    <row r="1799" spans="1:2">
      <c r="A1799" s="616"/>
      <c r="B1799" s="616"/>
    </row>
    <row r="1800" spans="1:2">
      <c r="A1800" s="616"/>
      <c r="B1800" s="616"/>
    </row>
    <row r="1801" spans="1:2">
      <c r="A1801" s="616"/>
      <c r="B1801" s="616"/>
    </row>
    <row r="1802" spans="1:2">
      <c r="A1802" s="616"/>
      <c r="B1802" s="616"/>
    </row>
    <row r="1803" spans="1:2">
      <c r="A1803" s="616"/>
      <c r="B1803" s="616"/>
    </row>
    <row r="1804" spans="1:2">
      <c r="A1804" s="616"/>
      <c r="B1804" s="616"/>
    </row>
    <row r="1805" spans="1:2">
      <c r="A1805" s="616"/>
      <c r="B1805" s="616"/>
    </row>
    <row r="1806" spans="1:2">
      <c r="A1806" s="616"/>
      <c r="B1806" s="616"/>
    </row>
    <row r="1807" spans="1:2">
      <c r="A1807" s="616"/>
      <c r="B1807" s="616"/>
    </row>
    <row r="1808" spans="1:2">
      <c r="A1808" s="616"/>
      <c r="B1808" s="616"/>
    </row>
    <row r="1809" spans="1:2">
      <c r="A1809" s="616"/>
      <c r="B1809" s="616"/>
    </row>
    <row r="1810" spans="1:2">
      <c r="A1810" s="616"/>
      <c r="B1810" s="616"/>
    </row>
    <row r="1811" spans="1:2">
      <c r="A1811" s="616"/>
      <c r="B1811" s="616"/>
    </row>
    <row r="1812" spans="1:2">
      <c r="A1812" s="616"/>
      <c r="B1812" s="616"/>
    </row>
    <row r="1813" spans="1:2">
      <c r="A1813" s="616"/>
      <c r="B1813" s="616"/>
    </row>
    <row r="1814" spans="1:2">
      <c r="A1814" s="616"/>
      <c r="B1814" s="616"/>
    </row>
    <row r="1815" spans="1:2">
      <c r="A1815" s="616"/>
      <c r="B1815" s="616"/>
    </row>
    <row r="1816" spans="1:2">
      <c r="A1816" s="616"/>
      <c r="B1816" s="616"/>
    </row>
    <row r="1817" spans="1:2">
      <c r="A1817" s="616"/>
      <c r="B1817" s="616"/>
    </row>
    <row r="1818" spans="1:2">
      <c r="A1818" s="616"/>
      <c r="B1818" s="616"/>
    </row>
    <row r="1819" spans="1:2">
      <c r="A1819" s="616"/>
      <c r="B1819" s="616"/>
    </row>
    <row r="1820" spans="1:2">
      <c r="A1820" s="616"/>
      <c r="B1820" s="616"/>
    </row>
    <row r="1821" spans="1:2">
      <c r="A1821" s="616"/>
      <c r="B1821" s="616"/>
    </row>
    <row r="1822" spans="1:2">
      <c r="A1822" s="616"/>
      <c r="B1822" s="616"/>
    </row>
    <row r="1823" spans="1:2">
      <c r="A1823" s="616"/>
      <c r="B1823" s="616"/>
    </row>
    <row r="1824" spans="1:2">
      <c r="A1824" s="616"/>
      <c r="B1824" s="616"/>
    </row>
    <row r="1825" spans="1:2">
      <c r="A1825" s="616"/>
      <c r="B1825" s="616"/>
    </row>
    <row r="1826" spans="1:2">
      <c r="A1826" s="616"/>
      <c r="B1826" s="616"/>
    </row>
    <row r="1827" spans="1:2">
      <c r="A1827" s="616"/>
      <c r="B1827" s="616"/>
    </row>
    <row r="1828" spans="1:2">
      <c r="A1828" s="616"/>
      <c r="B1828" s="616"/>
    </row>
    <row r="1829" spans="1:2">
      <c r="A1829" s="616"/>
      <c r="B1829" s="616"/>
    </row>
    <row r="1830" spans="1:2">
      <c r="A1830" s="616"/>
      <c r="B1830" s="616"/>
    </row>
    <row r="1831" spans="1:2">
      <c r="A1831" s="616"/>
      <c r="B1831" s="616"/>
    </row>
    <row r="1832" spans="1:2">
      <c r="A1832" s="616"/>
      <c r="B1832" s="616"/>
    </row>
    <row r="1833" spans="1:2">
      <c r="A1833" s="616"/>
      <c r="B1833" s="616"/>
    </row>
    <row r="1834" spans="1:2">
      <c r="A1834" s="616"/>
      <c r="B1834" s="616"/>
    </row>
    <row r="1835" spans="1:2">
      <c r="A1835" s="616"/>
      <c r="B1835" s="616"/>
    </row>
    <row r="1836" spans="1:2">
      <c r="A1836" s="616"/>
      <c r="B1836" s="616"/>
    </row>
    <row r="1837" spans="1:2">
      <c r="A1837" s="616"/>
      <c r="B1837" s="616"/>
    </row>
    <row r="1838" spans="1:2">
      <c r="A1838" s="616"/>
      <c r="B1838" s="616"/>
    </row>
    <row r="1839" spans="1:2">
      <c r="A1839" s="616"/>
      <c r="B1839" s="616"/>
    </row>
    <row r="1840" spans="1:2">
      <c r="A1840" s="616"/>
      <c r="B1840" s="616"/>
    </row>
    <row r="1841" spans="1:2">
      <c r="A1841" s="616"/>
      <c r="B1841" s="616"/>
    </row>
    <row r="1842" spans="1:2">
      <c r="A1842" s="616"/>
      <c r="B1842" s="616"/>
    </row>
    <row r="1843" spans="1:2">
      <c r="A1843" s="616"/>
      <c r="B1843" s="616"/>
    </row>
    <row r="1844" spans="1:2">
      <c r="A1844" s="616"/>
      <c r="B1844" s="616"/>
    </row>
    <row r="1845" spans="1:2">
      <c r="A1845" s="616"/>
      <c r="B1845" s="616"/>
    </row>
    <row r="1846" spans="1:2">
      <c r="A1846" s="616"/>
      <c r="B1846" s="616"/>
    </row>
    <row r="1847" spans="1:2">
      <c r="A1847" s="616"/>
      <c r="B1847" s="616"/>
    </row>
    <row r="1848" spans="1:2">
      <c r="A1848" s="616"/>
      <c r="B1848" s="616"/>
    </row>
    <row r="1849" spans="1:2">
      <c r="A1849" s="616"/>
      <c r="B1849" s="616"/>
    </row>
    <row r="1850" spans="1:2">
      <c r="A1850" s="616"/>
      <c r="B1850" s="616"/>
    </row>
    <row r="1851" spans="1:2">
      <c r="A1851" s="616"/>
      <c r="B1851" s="616"/>
    </row>
    <row r="1852" spans="1:2">
      <c r="A1852" s="616"/>
      <c r="B1852" s="616"/>
    </row>
    <row r="1853" spans="1:2">
      <c r="A1853" s="616"/>
      <c r="B1853" s="616"/>
    </row>
    <row r="1854" spans="1:2">
      <c r="A1854" s="616"/>
      <c r="B1854" s="616"/>
    </row>
    <row r="1855" spans="1:2">
      <c r="A1855" s="616"/>
      <c r="B1855" s="616"/>
    </row>
    <row r="1856" spans="1:2">
      <c r="A1856" s="616"/>
      <c r="B1856" s="616"/>
    </row>
    <row r="1857" spans="1:2">
      <c r="A1857" s="616"/>
      <c r="B1857" s="616"/>
    </row>
    <row r="1858" spans="1:2">
      <c r="A1858" s="616"/>
      <c r="B1858" s="616"/>
    </row>
    <row r="1859" spans="1:2">
      <c r="A1859" s="616"/>
      <c r="B1859" s="616"/>
    </row>
    <row r="1860" spans="1:2">
      <c r="A1860" s="616"/>
      <c r="B1860" s="616"/>
    </row>
    <row r="1861" spans="1:2">
      <c r="A1861" s="616"/>
      <c r="B1861" s="616"/>
    </row>
    <row r="1862" spans="1:2">
      <c r="A1862" s="616"/>
      <c r="B1862" s="616"/>
    </row>
    <row r="1863" spans="1:2">
      <c r="A1863" s="616"/>
      <c r="B1863" s="616"/>
    </row>
    <row r="1864" spans="1:2">
      <c r="A1864" s="616"/>
      <c r="B1864" s="616"/>
    </row>
    <row r="1865" spans="1:2">
      <c r="A1865" s="616"/>
      <c r="B1865" s="616"/>
    </row>
    <row r="1866" spans="1:2">
      <c r="A1866" s="616"/>
      <c r="B1866" s="616"/>
    </row>
    <row r="1867" spans="1:2">
      <c r="A1867" s="616"/>
      <c r="B1867" s="616"/>
    </row>
    <row r="1868" spans="1:2">
      <c r="A1868" s="616"/>
      <c r="B1868" s="616"/>
    </row>
    <row r="1869" spans="1:2">
      <c r="A1869" s="616"/>
      <c r="B1869" s="616"/>
    </row>
    <row r="1870" spans="1:2">
      <c r="A1870" s="616"/>
      <c r="B1870" s="616"/>
    </row>
    <row r="1871" spans="1:2">
      <c r="A1871" s="616"/>
      <c r="B1871" s="616"/>
    </row>
    <row r="1872" spans="1:2">
      <c r="A1872" s="616"/>
      <c r="B1872" s="616"/>
    </row>
    <row r="1873" spans="1:2">
      <c r="A1873" s="616"/>
      <c r="B1873" s="616"/>
    </row>
    <row r="1874" spans="1:2">
      <c r="A1874" s="616"/>
      <c r="B1874" s="616"/>
    </row>
    <row r="1875" spans="1:2">
      <c r="A1875" s="616"/>
      <c r="B1875" s="616"/>
    </row>
    <row r="1876" spans="1:2">
      <c r="A1876" s="616"/>
      <c r="B1876" s="616"/>
    </row>
    <row r="1877" spans="1:2">
      <c r="A1877" s="616"/>
      <c r="B1877" s="616"/>
    </row>
    <row r="1878" spans="1:2">
      <c r="A1878" s="616"/>
      <c r="B1878" s="616"/>
    </row>
    <row r="1879" spans="1:2">
      <c r="A1879" s="616"/>
      <c r="B1879" s="616"/>
    </row>
    <row r="1880" spans="1:2">
      <c r="A1880" s="616"/>
      <c r="B1880" s="616"/>
    </row>
    <row r="1881" spans="1:2">
      <c r="A1881" s="616"/>
      <c r="B1881" s="616"/>
    </row>
    <row r="1882" spans="1:2">
      <c r="A1882" s="616"/>
      <c r="B1882" s="616"/>
    </row>
    <row r="1883" spans="1:2">
      <c r="A1883" s="616"/>
      <c r="B1883" s="616"/>
    </row>
    <row r="1884" spans="1:2">
      <c r="A1884" s="616"/>
      <c r="B1884" s="616"/>
    </row>
    <row r="1885" spans="1:2">
      <c r="A1885" s="616"/>
      <c r="B1885" s="616"/>
    </row>
    <row r="1886" spans="1:2">
      <c r="A1886" s="616"/>
      <c r="B1886" s="616"/>
    </row>
    <row r="1887" spans="1:2">
      <c r="A1887" s="616"/>
      <c r="B1887" s="616"/>
    </row>
    <row r="1888" spans="1:2">
      <c r="A1888" s="616"/>
      <c r="B1888" s="616"/>
    </row>
    <row r="1889" spans="1:2">
      <c r="A1889" s="616"/>
      <c r="B1889" s="616"/>
    </row>
    <row r="1890" spans="1:2">
      <c r="A1890" s="616"/>
      <c r="B1890" s="616"/>
    </row>
    <row r="1891" spans="1:2">
      <c r="A1891" s="616"/>
      <c r="B1891" s="616"/>
    </row>
    <row r="1892" spans="1:2">
      <c r="A1892" s="616"/>
      <c r="B1892" s="616"/>
    </row>
    <row r="1893" spans="1:2">
      <c r="A1893" s="616"/>
      <c r="B1893" s="616"/>
    </row>
    <row r="1894" spans="1:2">
      <c r="A1894" s="616"/>
      <c r="B1894" s="616"/>
    </row>
    <row r="1895" spans="1:2">
      <c r="A1895" s="616"/>
      <c r="B1895" s="616"/>
    </row>
    <row r="1896" spans="1:2">
      <c r="A1896" s="616"/>
      <c r="B1896" s="616"/>
    </row>
    <row r="1897" spans="1:2">
      <c r="A1897" s="616"/>
      <c r="B1897" s="616"/>
    </row>
    <row r="1898" spans="1:2">
      <c r="A1898" s="616"/>
      <c r="B1898" s="616"/>
    </row>
    <row r="1899" spans="1:2">
      <c r="A1899" s="616"/>
      <c r="B1899" s="616"/>
    </row>
    <row r="1900" spans="1:2">
      <c r="A1900" s="616"/>
      <c r="B1900" s="616"/>
    </row>
    <row r="1901" spans="1:2">
      <c r="A1901" s="616"/>
      <c r="B1901" s="616"/>
    </row>
    <row r="1902" spans="1:2">
      <c r="A1902" s="616"/>
      <c r="B1902" s="616"/>
    </row>
    <row r="1903" spans="1:2">
      <c r="A1903" s="616"/>
      <c r="B1903" s="616"/>
    </row>
    <row r="1904" spans="1:2">
      <c r="A1904" s="616"/>
      <c r="B1904" s="616"/>
    </row>
    <row r="1905" spans="1:2">
      <c r="A1905" s="616"/>
      <c r="B1905" s="616"/>
    </row>
    <row r="1906" spans="1:2">
      <c r="A1906" s="616"/>
      <c r="B1906" s="616"/>
    </row>
    <row r="1907" spans="1:2">
      <c r="A1907" s="616"/>
      <c r="B1907" s="616"/>
    </row>
    <row r="1908" spans="1:2">
      <c r="A1908" s="616"/>
      <c r="B1908" s="616"/>
    </row>
    <row r="1909" spans="1:2">
      <c r="A1909" s="616"/>
      <c r="B1909" s="616"/>
    </row>
    <row r="1910" spans="1:2">
      <c r="A1910" s="616"/>
      <c r="B1910" s="616"/>
    </row>
    <row r="1911" spans="1:2">
      <c r="A1911" s="616"/>
      <c r="B1911" s="616"/>
    </row>
    <row r="1912" spans="1:2">
      <c r="A1912" s="616"/>
      <c r="B1912" s="616"/>
    </row>
    <row r="1913" spans="1:2">
      <c r="A1913" s="616"/>
      <c r="B1913" s="616"/>
    </row>
    <row r="1914" spans="1:2">
      <c r="A1914" s="616"/>
      <c r="B1914" s="616"/>
    </row>
    <row r="1915" spans="1:2">
      <c r="A1915" s="616"/>
      <c r="B1915" s="616"/>
    </row>
    <row r="1916" spans="1:2">
      <c r="A1916" s="616"/>
      <c r="B1916" s="616"/>
    </row>
    <row r="1917" spans="1:2">
      <c r="A1917" s="616"/>
      <c r="B1917" s="616"/>
    </row>
    <row r="1918" spans="1:2">
      <c r="A1918" s="616"/>
      <c r="B1918" s="616"/>
    </row>
    <row r="1919" spans="1:2">
      <c r="A1919" s="616"/>
      <c r="B1919" s="616"/>
    </row>
    <row r="1920" spans="1:2">
      <c r="A1920" s="616"/>
      <c r="B1920" s="616"/>
    </row>
    <row r="1921" spans="1:2">
      <c r="A1921" s="616"/>
      <c r="B1921" s="616"/>
    </row>
    <row r="1922" spans="1:2">
      <c r="A1922" s="616"/>
      <c r="B1922" s="616"/>
    </row>
    <row r="1923" spans="1:2">
      <c r="A1923" s="616"/>
      <c r="B1923" s="616"/>
    </row>
    <row r="1924" spans="1:2">
      <c r="A1924" s="616"/>
      <c r="B1924" s="616"/>
    </row>
    <row r="1925" spans="1:2">
      <c r="A1925" s="616"/>
      <c r="B1925" s="616"/>
    </row>
    <row r="1926" spans="1:2">
      <c r="A1926" s="616"/>
      <c r="B1926" s="616"/>
    </row>
    <row r="1927" spans="1:2">
      <c r="A1927" s="616"/>
      <c r="B1927" s="616"/>
    </row>
    <row r="1928" spans="1:2">
      <c r="A1928" s="616"/>
      <c r="B1928" s="616"/>
    </row>
    <row r="1929" spans="1:2">
      <c r="A1929" s="616"/>
      <c r="B1929" s="616"/>
    </row>
    <row r="1930" spans="1:2">
      <c r="A1930" s="616"/>
      <c r="B1930" s="616"/>
    </row>
    <row r="1931" spans="1:2">
      <c r="A1931" s="616"/>
      <c r="B1931" s="616"/>
    </row>
    <row r="1932" spans="1:2">
      <c r="A1932" s="616"/>
      <c r="B1932" s="616"/>
    </row>
    <row r="1933" spans="1:2">
      <c r="A1933" s="616"/>
      <c r="B1933" s="616"/>
    </row>
    <row r="1934" spans="1:2">
      <c r="A1934" s="616"/>
      <c r="B1934" s="616"/>
    </row>
    <row r="1935" spans="1:2">
      <c r="A1935" s="616"/>
      <c r="B1935" s="616"/>
    </row>
    <row r="1936" spans="1:2">
      <c r="A1936" s="616"/>
      <c r="B1936" s="616"/>
    </row>
    <row r="1937" spans="1:2">
      <c r="A1937" s="616"/>
      <c r="B1937" s="616"/>
    </row>
    <row r="1938" spans="1:2">
      <c r="A1938" s="616"/>
      <c r="B1938" s="616"/>
    </row>
    <row r="1939" spans="1:2">
      <c r="A1939" s="616"/>
      <c r="B1939" s="616"/>
    </row>
    <row r="1940" spans="1:2">
      <c r="A1940" s="616"/>
      <c r="B1940" s="616"/>
    </row>
    <row r="1941" spans="1:2">
      <c r="A1941" s="616"/>
      <c r="B1941" s="616"/>
    </row>
    <row r="1942" spans="1:2">
      <c r="A1942" s="616"/>
      <c r="B1942" s="616"/>
    </row>
    <row r="1943" spans="1:2">
      <c r="A1943" s="616"/>
      <c r="B1943" s="616"/>
    </row>
    <row r="1944" spans="1:2">
      <c r="A1944" s="616"/>
      <c r="B1944" s="616"/>
    </row>
    <row r="1945" spans="1:2">
      <c r="A1945" s="616"/>
      <c r="B1945" s="616"/>
    </row>
    <row r="1946" spans="1:2">
      <c r="A1946" s="616"/>
      <c r="B1946" s="616"/>
    </row>
    <row r="1947" spans="1:2">
      <c r="A1947" s="616"/>
      <c r="B1947" s="616"/>
    </row>
    <row r="1948" spans="1:2">
      <c r="A1948" s="616"/>
      <c r="B1948" s="616"/>
    </row>
    <row r="1949" spans="1:2">
      <c r="A1949" s="616"/>
      <c r="B1949" s="616"/>
    </row>
    <row r="1950" spans="1:2">
      <c r="A1950" s="616"/>
      <c r="B1950" s="616"/>
    </row>
    <row r="1951" spans="1:2">
      <c r="A1951" s="616"/>
      <c r="B1951" s="616"/>
    </row>
    <row r="1952" spans="1:2">
      <c r="A1952" s="616"/>
      <c r="B1952" s="616"/>
    </row>
    <row r="1953" spans="1:2">
      <c r="A1953" s="616"/>
      <c r="B1953" s="616"/>
    </row>
    <row r="1954" spans="1:2">
      <c r="A1954" s="616"/>
      <c r="B1954" s="616"/>
    </row>
    <row r="1955" spans="1:2">
      <c r="A1955" s="616"/>
      <c r="B1955" s="616"/>
    </row>
    <row r="1956" spans="1:2">
      <c r="A1956" s="616"/>
      <c r="B1956" s="616"/>
    </row>
    <row r="1957" spans="1:2">
      <c r="A1957" s="616"/>
      <c r="B1957" s="616"/>
    </row>
    <row r="1958" spans="1:2">
      <c r="A1958" s="616"/>
      <c r="B1958" s="616"/>
    </row>
    <row r="1959" spans="1:2">
      <c r="A1959" s="616"/>
      <c r="B1959" s="616"/>
    </row>
    <row r="1960" spans="1:2">
      <c r="A1960" s="616"/>
      <c r="B1960" s="616"/>
    </row>
    <row r="1961" spans="1:2">
      <c r="A1961" s="616"/>
      <c r="B1961" s="616"/>
    </row>
    <row r="1962" spans="1:2">
      <c r="A1962" s="616"/>
      <c r="B1962" s="616"/>
    </row>
    <row r="1963" spans="1:2">
      <c r="A1963" s="616"/>
      <c r="B1963" s="616"/>
    </row>
    <row r="1964" spans="1:2">
      <c r="A1964" s="616"/>
      <c r="B1964" s="616"/>
    </row>
    <row r="1965" spans="1:2">
      <c r="A1965" s="616"/>
      <c r="B1965" s="616"/>
    </row>
    <row r="1966" spans="1:2">
      <c r="A1966" s="616"/>
      <c r="B1966" s="616"/>
    </row>
    <row r="1967" spans="1:2">
      <c r="A1967" s="616"/>
      <c r="B1967" s="616"/>
    </row>
    <row r="1968" spans="1:2">
      <c r="A1968" s="616"/>
      <c r="B1968" s="616"/>
    </row>
    <row r="1969" spans="1:2">
      <c r="A1969" s="616"/>
      <c r="B1969" s="616"/>
    </row>
    <row r="1970" spans="1:2">
      <c r="A1970" s="616"/>
      <c r="B1970" s="616"/>
    </row>
    <row r="1971" spans="1:2">
      <c r="A1971" s="616"/>
      <c r="B1971" s="616"/>
    </row>
    <row r="1972" spans="1:2">
      <c r="A1972" s="616"/>
      <c r="B1972" s="616"/>
    </row>
    <row r="1973" spans="1:2">
      <c r="A1973" s="616"/>
      <c r="B1973" s="616"/>
    </row>
    <row r="1974" spans="1:2">
      <c r="A1974" s="616"/>
      <c r="B1974" s="616"/>
    </row>
    <row r="1975" spans="1:2">
      <c r="A1975" s="616"/>
      <c r="B1975" s="616"/>
    </row>
    <row r="1976" spans="1:2">
      <c r="A1976" s="616"/>
      <c r="B1976" s="616"/>
    </row>
    <row r="1977" spans="1:2">
      <c r="A1977" s="616"/>
      <c r="B1977" s="616"/>
    </row>
    <row r="1978" spans="1:2">
      <c r="A1978" s="616"/>
      <c r="B1978" s="616"/>
    </row>
    <row r="1979" spans="1:2">
      <c r="A1979" s="616"/>
      <c r="B1979" s="616"/>
    </row>
    <row r="1980" spans="1:2">
      <c r="A1980" s="616"/>
      <c r="B1980" s="616"/>
    </row>
    <row r="1981" spans="1:2">
      <c r="A1981" s="616"/>
      <c r="B1981" s="616"/>
    </row>
    <row r="1982" spans="1:2">
      <c r="A1982" s="616"/>
      <c r="B1982" s="616"/>
    </row>
    <row r="1983" spans="1:2">
      <c r="A1983" s="616"/>
      <c r="B1983" s="616"/>
    </row>
    <row r="1984" spans="1:2">
      <c r="A1984" s="616"/>
      <c r="B1984" s="616"/>
    </row>
    <row r="1985" spans="1:2">
      <c r="A1985" s="616"/>
      <c r="B1985" s="616"/>
    </row>
    <row r="1986" spans="1:2">
      <c r="A1986" s="616"/>
      <c r="B1986" s="616"/>
    </row>
    <row r="1987" spans="1:2">
      <c r="A1987" s="616"/>
      <c r="B1987" s="616"/>
    </row>
    <row r="1988" spans="1:2">
      <c r="A1988" s="616"/>
      <c r="B1988" s="616"/>
    </row>
    <row r="1989" spans="1:2">
      <c r="A1989" s="616"/>
      <c r="B1989" s="616"/>
    </row>
    <row r="1990" spans="1:2">
      <c r="A1990" s="616"/>
      <c r="B1990" s="616"/>
    </row>
    <row r="1991" spans="1:2">
      <c r="A1991" s="616"/>
      <c r="B1991" s="616"/>
    </row>
    <row r="1992" spans="1:2">
      <c r="A1992" s="616"/>
      <c r="B1992" s="616"/>
    </row>
    <row r="1993" spans="1:2">
      <c r="A1993" s="616"/>
      <c r="B1993" s="616"/>
    </row>
    <row r="1994" spans="1:2">
      <c r="A1994" s="616"/>
      <c r="B1994" s="616"/>
    </row>
    <row r="1995" spans="1:2">
      <c r="A1995" s="616"/>
      <c r="B1995" s="616"/>
    </row>
    <row r="1996" spans="1:2">
      <c r="A1996" s="616"/>
      <c r="B1996" s="616"/>
    </row>
    <row r="1997" spans="1:2">
      <c r="A1997" s="616"/>
      <c r="B1997" s="616"/>
    </row>
    <row r="1998" spans="1:2">
      <c r="A1998" s="616"/>
      <c r="B1998" s="616"/>
    </row>
    <row r="1999" spans="1:2">
      <c r="A1999" s="616"/>
      <c r="B1999" s="616"/>
    </row>
    <row r="2000" spans="1:2">
      <c r="A2000" s="616"/>
      <c r="B2000" s="616"/>
    </row>
    <row r="2001" spans="1:2">
      <c r="A2001" s="616"/>
      <c r="B2001" s="616"/>
    </row>
    <row r="2002" spans="1:2">
      <c r="A2002" s="616"/>
      <c r="B2002" s="616"/>
    </row>
    <row r="2003" spans="1:2">
      <c r="A2003" s="616"/>
      <c r="B2003" s="616"/>
    </row>
    <row r="2004" spans="1:2">
      <c r="A2004" s="616"/>
      <c r="B2004" s="616"/>
    </row>
    <row r="2005" spans="1:2">
      <c r="A2005" s="616"/>
      <c r="B2005" s="616"/>
    </row>
    <row r="2006" spans="1:2">
      <c r="A2006" s="616"/>
      <c r="B2006" s="616"/>
    </row>
    <row r="2007" spans="1:2">
      <c r="A2007" s="616"/>
      <c r="B2007" s="616"/>
    </row>
    <row r="2008" spans="1:2">
      <c r="A2008" s="616"/>
      <c r="B2008" s="616"/>
    </row>
    <row r="2009" spans="1:2">
      <c r="A2009" s="616"/>
      <c r="B2009" s="616"/>
    </row>
    <row r="2010" spans="1:2">
      <c r="A2010" s="616"/>
      <c r="B2010" s="616"/>
    </row>
    <row r="2011" spans="1:2">
      <c r="A2011" s="616"/>
      <c r="B2011" s="616"/>
    </row>
    <row r="2012" spans="1:2">
      <c r="A2012" s="616"/>
      <c r="B2012" s="616"/>
    </row>
    <row r="2013" spans="1:2">
      <c r="A2013" s="616"/>
      <c r="B2013" s="616"/>
    </row>
    <row r="2014" spans="1:2">
      <c r="A2014" s="616"/>
      <c r="B2014" s="616"/>
    </row>
    <row r="2015" spans="1:2">
      <c r="A2015" s="616"/>
      <c r="B2015" s="616"/>
    </row>
    <row r="2016" spans="1:2">
      <c r="A2016" s="616"/>
      <c r="B2016" s="616"/>
    </row>
    <row r="2017" spans="1:2">
      <c r="A2017" s="616"/>
      <c r="B2017" s="616"/>
    </row>
    <row r="2018" spans="1:2">
      <c r="A2018" s="616"/>
      <c r="B2018" s="616"/>
    </row>
    <row r="2019" spans="1:2">
      <c r="A2019" s="616"/>
      <c r="B2019" s="616"/>
    </row>
    <row r="2020" spans="1:2">
      <c r="A2020" s="616"/>
      <c r="B2020" s="616"/>
    </row>
    <row r="2021" spans="1:2">
      <c r="A2021" s="616"/>
      <c r="B2021" s="616"/>
    </row>
    <row r="2022" spans="1:2">
      <c r="A2022" s="616"/>
      <c r="B2022" s="616"/>
    </row>
    <row r="2023" spans="1:2">
      <c r="A2023" s="616"/>
      <c r="B2023" s="616"/>
    </row>
    <row r="2024" spans="1:2">
      <c r="A2024" s="616"/>
      <c r="B2024" s="616"/>
    </row>
    <row r="2025" spans="1:2">
      <c r="A2025" s="616"/>
      <c r="B2025" s="616"/>
    </row>
    <row r="2026" spans="1:2">
      <c r="A2026" s="616"/>
      <c r="B2026" s="616"/>
    </row>
    <row r="2027" spans="1:2">
      <c r="A2027" s="616"/>
      <c r="B2027" s="616"/>
    </row>
    <row r="2028" spans="1:2">
      <c r="A2028" s="616"/>
      <c r="B2028" s="616"/>
    </row>
    <row r="2029" spans="1:2">
      <c r="A2029" s="616"/>
      <c r="B2029" s="616"/>
    </row>
    <row r="2030" spans="1:2">
      <c r="A2030" s="616"/>
      <c r="B2030" s="616"/>
    </row>
    <row r="2031" spans="1:2">
      <c r="A2031" s="616"/>
      <c r="B2031" s="616"/>
    </row>
    <row r="2032" spans="1:2">
      <c r="A2032" s="616"/>
      <c r="B2032" s="616"/>
    </row>
    <row r="2033" spans="1:2">
      <c r="A2033" s="616"/>
      <c r="B2033" s="616"/>
    </row>
    <row r="2034" spans="1:2">
      <c r="A2034" s="616"/>
      <c r="B2034" s="616"/>
    </row>
    <row r="2035" spans="1:2">
      <c r="A2035" s="616"/>
      <c r="B2035" s="616"/>
    </row>
    <row r="2036" spans="1:2">
      <c r="A2036" s="616"/>
      <c r="B2036" s="616"/>
    </row>
    <row r="2037" spans="1:2">
      <c r="A2037" s="616"/>
      <c r="B2037" s="616"/>
    </row>
    <row r="2038" spans="1:2">
      <c r="A2038" s="616"/>
      <c r="B2038" s="616"/>
    </row>
    <row r="2039" spans="1:2">
      <c r="A2039" s="616"/>
      <c r="B2039" s="616"/>
    </row>
    <row r="2040" spans="1:2">
      <c r="A2040" s="616"/>
      <c r="B2040" s="616"/>
    </row>
    <row r="2041" spans="1:2">
      <c r="A2041" s="616"/>
      <c r="B2041" s="616"/>
    </row>
    <row r="2042" spans="1:2">
      <c r="A2042" s="616"/>
      <c r="B2042" s="616"/>
    </row>
    <row r="2043" spans="1:2">
      <c r="A2043" s="616"/>
      <c r="B2043" s="616"/>
    </row>
    <row r="2044" spans="1:2">
      <c r="A2044" s="616"/>
      <c r="B2044" s="616"/>
    </row>
    <row r="2045" spans="1:2">
      <c r="A2045" s="616"/>
      <c r="B2045" s="616"/>
    </row>
    <row r="2046" spans="1:2">
      <c r="A2046" s="616"/>
      <c r="B2046" s="616"/>
    </row>
    <row r="2047" spans="1:2">
      <c r="A2047" s="616"/>
      <c r="B2047" s="616"/>
    </row>
    <row r="2048" spans="1:2">
      <c r="A2048" s="616"/>
      <c r="B2048" s="616"/>
    </row>
    <row r="2049" spans="1:2">
      <c r="A2049" s="616"/>
      <c r="B2049" s="616"/>
    </row>
    <row r="2050" spans="1:2">
      <c r="A2050" s="616"/>
      <c r="B2050" s="616"/>
    </row>
    <row r="2051" spans="1:2">
      <c r="A2051" s="616"/>
      <c r="B2051" s="616"/>
    </row>
    <row r="2052" spans="1:2">
      <c r="A2052" s="616"/>
      <c r="B2052" s="616"/>
    </row>
    <row r="2053" spans="1:2">
      <c r="A2053" s="616"/>
      <c r="B2053" s="616"/>
    </row>
    <row r="2054" spans="1:2">
      <c r="A2054" s="616"/>
      <c r="B2054" s="616"/>
    </row>
    <row r="2055" spans="1:2">
      <c r="A2055" s="616"/>
      <c r="B2055" s="616"/>
    </row>
    <row r="2056" spans="1:2">
      <c r="A2056" s="616"/>
      <c r="B2056" s="616"/>
    </row>
    <row r="2057" spans="1:2">
      <c r="A2057" s="616"/>
      <c r="B2057" s="616"/>
    </row>
    <row r="2058" spans="1:2">
      <c r="A2058" s="616"/>
      <c r="B2058" s="616"/>
    </row>
    <row r="2059" spans="1:2">
      <c r="A2059" s="616"/>
      <c r="B2059" s="616"/>
    </row>
    <row r="2060" spans="1:2">
      <c r="A2060" s="616"/>
      <c r="B2060" s="616"/>
    </row>
    <row r="2061" spans="1:2">
      <c r="A2061" s="616"/>
      <c r="B2061" s="616"/>
    </row>
    <row r="2062" spans="1:2">
      <c r="A2062" s="616"/>
      <c r="B2062" s="616"/>
    </row>
    <row r="2063" spans="1:2">
      <c r="A2063" s="616"/>
      <c r="B2063" s="616"/>
    </row>
    <row r="2064" spans="1:2">
      <c r="A2064" s="616"/>
      <c r="B2064" s="616"/>
    </row>
    <row r="2065" spans="1:2">
      <c r="A2065" s="616"/>
      <c r="B2065" s="616"/>
    </row>
    <row r="2066" spans="1:2">
      <c r="A2066" s="616"/>
      <c r="B2066" s="616"/>
    </row>
    <row r="2067" spans="1:2">
      <c r="A2067" s="616"/>
      <c r="B2067" s="616"/>
    </row>
    <row r="2068" spans="1:2">
      <c r="A2068" s="616"/>
      <c r="B2068" s="616"/>
    </row>
    <row r="2069" spans="1:2">
      <c r="A2069" s="616"/>
      <c r="B2069" s="616"/>
    </row>
    <row r="2070" spans="1:2">
      <c r="A2070" s="616"/>
      <c r="B2070" s="616"/>
    </row>
    <row r="2071" spans="1:2">
      <c r="A2071" s="616"/>
      <c r="B2071" s="616"/>
    </row>
    <row r="2072" spans="1:2">
      <c r="A2072" s="616"/>
      <c r="B2072" s="616"/>
    </row>
    <row r="2073" spans="1:2">
      <c r="A2073" s="616"/>
      <c r="B2073" s="616"/>
    </row>
    <row r="2074" spans="1:2">
      <c r="A2074" s="616"/>
      <c r="B2074" s="616"/>
    </row>
    <row r="2075" spans="1:2">
      <c r="A2075" s="616"/>
      <c r="B2075" s="616"/>
    </row>
    <row r="2076" spans="1:2">
      <c r="A2076" s="616"/>
      <c r="B2076" s="616"/>
    </row>
    <row r="2077" spans="1:2">
      <c r="A2077" s="616"/>
      <c r="B2077" s="616"/>
    </row>
    <row r="2078" spans="1:2">
      <c r="A2078" s="616"/>
      <c r="B2078" s="616"/>
    </row>
    <row r="2079" spans="1:2">
      <c r="A2079" s="616"/>
      <c r="B2079" s="616"/>
    </row>
    <row r="2080" spans="1:2">
      <c r="A2080" s="616"/>
      <c r="B2080" s="616"/>
    </row>
    <row r="2081" spans="1:2">
      <c r="A2081" s="616"/>
      <c r="B2081" s="616"/>
    </row>
    <row r="2082" spans="1:2">
      <c r="A2082" s="616"/>
      <c r="B2082" s="616"/>
    </row>
    <row r="2083" spans="1:2">
      <c r="A2083" s="616"/>
      <c r="B2083" s="616"/>
    </row>
    <row r="2084" spans="1:2">
      <c r="A2084" s="616"/>
      <c r="B2084" s="616"/>
    </row>
    <row r="2085" spans="1:2">
      <c r="A2085" s="616"/>
      <c r="B2085" s="616"/>
    </row>
    <row r="2086" spans="1:2">
      <c r="A2086" s="616"/>
      <c r="B2086" s="616"/>
    </row>
    <row r="2087" spans="1:2">
      <c r="A2087" s="616"/>
      <c r="B2087" s="616"/>
    </row>
    <row r="2088" spans="1:2">
      <c r="A2088" s="616"/>
      <c r="B2088" s="616"/>
    </row>
    <row r="2089" spans="1:2">
      <c r="A2089" s="616"/>
      <c r="B2089" s="616"/>
    </row>
    <row r="2090" spans="1:2">
      <c r="A2090" s="616"/>
      <c r="B2090" s="616"/>
    </row>
    <row r="2091" spans="1:2">
      <c r="A2091" s="616"/>
      <c r="B2091" s="616"/>
    </row>
    <row r="2092" spans="1:2">
      <c r="A2092" s="616"/>
      <c r="B2092" s="616"/>
    </row>
    <row r="2093" spans="1:2">
      <c r="A2093" s="616"/>
      <c r="B2093" s="616"/>
    </row>
    <row r="2094" spans="1:2">
      <c r="A2094" s="616"/>
      <c r="B2094" s="616"/>
    </row>
    <row r="2095" spans="1:2">
      <c r="A2095" s="616"/>
      <c r="B2095" s="616"/>
    </row>
    <row r="2096" spans="1:2">
      <c r="A2096" s="616"/>
      <c r="B2096" s="616"/>
    </row>
    <row r="2097" spans="1:2">
      <c r="A2097" s="616"/>
      <c r="B2097" s="616"/>
    </row>
    <row r="2098" spans="1:2">
      <c r="A2098" s="616"/>
      <c r="B2098" s="616"/>
    </row>
    <row r="2099" spans="1:2">
      <c r="A2099" s="616"/>
      <c r="B2099" s="616"/>
    </row>
    <row r="2100" spans="1:2">
      <c r="A2100" s="616"/>
      <c r="B2100" s="616"/>
    </row>
    <row r="2101" spans="1:2">
      <c r="A2101" s="616"/>
      <c r="B2101" s="616"/>
    </row>
    <row r="2102" spans="1:2">
      <c r="A2102" s="616"/>
      <c r="B2102" s="616"/>
    </row>
    <row r="2103" spans="1:2">
      <c r="A2103" s="616"/>
      <c r="B2103" s="616"/>
    </row>
    <row r="2104" spans="1:2">
      <c r="A2104" s="616"/>
      <c r="B2104" s="616"/>
    </row>
    <row r="2105" spans="1:2">
      <c r="A2105" s="616"/>
      <c r="B2105" s="616"/>
    </row>
    <row r="2106" spans="1:2">
      <c r="A2106" s="616"/>
      <c r="B2106" s="616"/>
    </row>
    <row r="2107" spans="1:2">
      <c r="A2107" s="616"/>
      <c r="B2107" s="616"/>
    </row>
    <row r="2108" spans="1:2">
      <c r="A2108" s="616"/>
      <c r="B2108" s="616"/>
    </row>
    <row r="2109" spans="1:2">
      <c r="A2109" s="616"/>
      <c r="B2109" s="616"/>
    </row>
    <row r="2110" spans="1:2">
      <c r="A2110" s="616"/>
      <c r="B2110" s="616"/>
    </row>
    <row r="2111" spans="1:2">
      <c r="A2111" s="616"/>
      <c r="B2111" s="616"/>
    </row>
    <row r="2112" spans="1:2">
      <c r="A2112" s="616"/>
      <c r="B2112" s="616"/>
    </row>
    <row r="2113" spans="1:2">
      <c r="A2113" s="616"/>
      <c r="B2113" s="616"/>
    </row>
    <row r="2114" spans="1:2">
      <c r="A2114" s="616"/>
      <c r="B2114" s="616"/>
    </row>
    <row r="2115" spans="1:2">
      <c r="A2115" s="616"/>
      <c r="B2115" s="616"/>
    </row>
    <row r="2116" spans="1:2">
      <c r="A2116" s="616"/>
      <c r="B2116" s="616"/>
    </row>
    <row r="2117" spans="1:2">
      <c r="A2117" s="616"/>
      <c r="B2117" s="616"/>
    </row>
    <row r="2118" spans="1:2">
      <c r="A2118" s="616"/>
      <c r="B2118" s="616"/>
    </row>
    <row r="2119" spans="1:2">
      <c r="A2119" s="616"/>
      <c r="B2119" s="616"/>
    </row>
    <row r="2120" spans="1:2">
      <c r="A2120" s="616"/>
      <c r="B2120" s="616"/>
    </row>
    <row r="2121" spans="1:2">
      <c r="A2121" s="616"/>
      <c r="B2121" s="616"/>
    </row>
    <row r="2122" spans="1:2">
      <c r="A2122" s="616"/>
      <c r="B2122" s="616"/>
    </row>
    <row r="2123" spans="1:2">
      <c r="A2123" s="616"/>
      <c r="B2123" s="616"/>
    </row>
    <row r="2124" spans="1:2">
      <c r="A2124" s="616"/>
      <c r="B2124" s="616"/>
    </row>
    <row r="2125" spans="1:2">
      <c r="A2125" s="616"/>
      <c r="B2125" s="616"/>
    </row>
    <row r="2126" spans="1:2">
      <c r="A2126" s="616"/>
      <c r="B2126" s="616"/>
    </row>
    <row r="2127" spans="1:2">
      <c r="A2127" s="616"/>
      <c r="B2127" s="616"/>
    </row>
    <row r="2128" spans="1:2">
      <c r="A2128" s="616"/>
      <c r="B2128" s="616"/>
    </row>
    <row r="2129" spans="1:2">
      <c r="A2129" s="616"/>
      <c r="B2129" s="616"/>
    </row>
    <row r="2130" spans="1:2">
      <c r="A2130" s="616"/>
      <c r="B2130" s="616"/>
    </row>
    <row r="2131" spans="1:2">
      <c r="A2131" s="616"/>
      <c r="B2131" s="616"/>
    </row>
    <row r="2132" spans="1:2">
      <c r="A2132" s="616"/>
      <c r="B2132" s="616"/>
    </row>
    <row r="2133" spans="1:2">
      <c r="A2133" s="616"/>
      <c r="B2133" s="616"/>
    </row>
    <row r="2134" spans="1:2">
      <c r="A2134" s="616"/>
      <c r="B2134" s="616"/>
    </row>
    <row r="2135" spans="1:2">
      <c r="A2135" s="616"/>
      <c r="B2135" s="616"/>
    </row>
    <row r="2136" spans="1:2">
      <c r="A2136" s="616"/>
      <c r="B2136" s="616"/>
    </row>
    <row r="2137" spans="1:2">
      <c r="A2137" s="616"/>
      <c r="B2137" s="616"/>
    </row>
    <row r="2138" spans="1:2">
      <c r="A2138" s="616"/>
      <c r="B2138" s="616"/>
    </row>
    <row r="2139" spans="1:2">
      <c r="A2139" s="616"/>
      <c r="B2139" s="616"/>
    </row>
    <row r="2140" spans="1:2">
      <c r="A2140" s="616"/>
      <c r="B2140" s="616"/>
    </row>
    <row r="2141" spans="1:2">
      <c r="A2141" s="616"/>
      <c r="B2141" s="616"/>
    </row>
    <row r="2142" spans="1:2">
      <c r="A2142" s="616"/>
      <c r="B2142" s="616"/>
    </row>
    <row r="2143" spans="1:2">
      <c r="A2143" s="616"/>
      <c r="B2143" s="616"/>
    </row>
    <row r="2144" spans="1:2">
      <c r="A2144" s="616"/>
      <c r="B2144" s="616"/>
    </row>
    <row r="2145" spans="1:2">
      <c r="A2145" s="616"/>
      <c r="B2145" s="616"/>
    </row>
    <row r="2146" spans="1:2">
      <c r="A2146" s="616"/>
      <c r="B2146" s="616"/>
    </row>
    <row r="2147" spans="1:2">
      <c r="A2147" s="616"/>
      <c r="B2147" s="616"/>
    </row>
    <row r="2148" spans="1:2">
      <c r="A2148" s="616"/>
      <c r="B2148" s="616"/>
    </row>
    <row r="2149" spans="1:2">
      <c r="A2149" s="616"/>
      <c r="B2149" s="616"/>
    </row>
    <row r="2150" spans="1:2">
      <c r="A2150" s="616"/>
      <c r="B2150" s="616"/>
    </row>
    <row r="2151" spans="1:2">
      <c r="A2151" s="616"/>
      <c r="B2151" s="616"/>
    </row>
    <row r="2152" spans="1:2">
      <c r="A2152" s="616"/>
      <c r="B2152" s="616"/>
    </row>
    <row r="2153" spans="1:2">
      <c r="A2153" s="616"/>
      <c r="B2153" s="616"/>
    </row>
    <row r="2154" spans="1:2">
      <c r="A2154" s="616"/>
      <c r="B2154" s="616"/>
    </row>
    <row r="2155" spans="1:2">
      <c r="A2155" s="616"/>
      <c r="B2155" s="616"/>
    </row>
    <row r="2156" spans="1:2">
      <c r="A2156" s="616"/>
      <c r="B2156" s="616"/>
    </row>
    <row r="2157" spans="1:2">
      <c r="A2157" s="616"/>
      <c r="B2157" s="616"/>
    </row>
    <row r="2158" spans="1:2">
      <c r="A2158" s="616"/>
      <c r="B2158" s="616"/>
    </row>
    <row r="2159" spans="1:2">
      <c r="A2159" s="616"/>
      <c r="B2159" s="616"/>
    </row>
    <row r="2160" spans="1:2">
      <c r="A2160" s="616"/>
      <c r="B2160" s="616"/>
    </row>
    <row r="2161" spans="1:2">
      <c r="A2161" s="616"/>
      <c r="B2161" s="616"/>
    </row>
    <row r="2162" spans="1:2">
      <c r="A2162" s="616"/>
      <c r="B2162" s="616"/>
    </row>
    <row r="2163" spans="1:2">
      <c r="A2163" s="616"/>
      <c r="B2163" s="616"/>
    </row>
    <row r="2164" spans="1:2">
      <c r="A2164" s="616"/>
      <c r="B2164" s="616"/>
    </row>
    <row r="2165" spans="1:2">
      <c r="A2165" s="616"/>
      <c r="B2165" s="616"/>
    </row>
    <row r="2166" spans="1:2">
      <c r="A2166" s="616"/>
      <c r="B2166" s="616"/>
    </row>
    <row r="2167" spans="1:2">
      <c r="A2167" s="616"/>
      <c r="B2167" s="616"/>
    </row>
    <row r="2168" spans="1:2">
      <c r="A2168" s="616"/>
      <c r="B2168" s="616"/>
    </row>
    <row r="2169" spans="1:2">
      <c r="A2169" s="616"/>
      <c r="B2169" s="616"/>
    </row>
    <row r="2170" spans="1:2">
      <c r="A2170" s="616"/>
      <c r="B2170" s="616"/>
    </row>
    <row r="2171" spans="1:2">
      <c r="A2171" s="616"/>
      <c r="B2171" s="616"/>
    </row>
    <row r="2172" spans="1:2">
      <c r="A2172" s="616"/>
      <c r="B2172" s="616"/>
    </row>
    <row r="2173" spans="1:2">
      <c r="A2173" s="616"/>
      <c r="B2173" s="616"/>
    </row>
    <row r="2174" spans="1:2">
      <c r="A2174" s="616"/>
      <c r="B2174" s="616"/>
    </row>
    <row r="2175" spans="1:2">
      <c r="A2175" s="616"/>
      <c r="B2175" s="616"/>
    </row>
    <row r="2176" spans="1:2">
      <c r="A2176" s="616"/>
      <c r="B2176" s="616"/>
    </row>
    <row r="2177" spans="1:2">
      <c r="A2177" s="616"/>
      <c r="B2177" s="616"/>
    </row>
    <row r="2178" spans="1:2">
      <c r="A2178" s="616"/>
      <c r="B2178" s="616"/>
    </row>
    <row r="2179" spans="1:2">
      <c r="A2179" s="616"/>
      <c r="B2179" s="616"/>
    </row>
    <row r="2180" spans="1:2">
      <c r="A2180" s="616"/>
      <c r="B2180" s="616"/>
    </row>
    <row r="2181" spans="1:2">
      <c r="A2181" s="616"/>
      <c r="B2181" s="616"/>
    </row>
    <row r="2182" spans="1:2">
      <c r="A2182" s="616"/>
      <c r="B2182" s="616"/>
    </row>
    <row r="2183" spans="1:2">
      <c r="A2183" s="616"/>
      <c r="B2183" s="616"/>
    </row>
    <row r="2184" spans="1:2">
      <c r="A2184" s="616"/>
      <c r="B2184" s="616"/>
    </row>
    <row r="2185" spans="1:2">
      <c r="A2185" s="616"/>
      <c r="B2185" s="616"/>
    </row>
    <row r="2186" spans="1:2">
      <c r="A2186" s="616"/>
      <c r="B2186" s="616"/>
    </row>
    <row r="2187" spans="1:2">
      <c r="A2187" s="616"/>
      <c r="B2187" s="616"/>
    </row>
    <row r="2188" spans="1:2">
      <c r="A2188" s="616"/>
      <c r="B2188" s="616"/>
    </row>
    <row r="2189" spans="1:2">
      <c r="A2189" s="616"/>
      <c r="B2189" s="616"/>
    </row>
    <row r="2190" spans="1:2">
      <c r="A2190" s="616"/>
      <c r="B2190" s="616"/>
    </row>
    <row r="2191" spans="1:2">
      <c r="A2191" s="616"/>
      <c r="B2191" s="616"/>
    </row>
    <row r="2192" spans="1:2">
      <c r="A2192" s="616"/>
      <c r="B2192" s="616"/>
    </row>
    <row r="2193" spans="1:2">
      <c r="A2193" s="616"/>
      <c r="B2193" s="616"/>
    </row>
    <row r="2194" spans="1:2">
      <c r="A2194" s="616"/>
      <c r="B2194" s="616"/>
    </row>
    <row r="2195" spans="1:2">
      <c r="A2195" s="616"/>
      <c r="B2195" s="616"/>
    </row>
    <row r="2196" spans="1:2">
      <c r="A2196" s="616"/>
      <c r="B2196" s="616"/>
    </row>
    <row r="2197" spans="1:2">
      <c r="A2197" s="616"/>
      <c r="B2197" s="616"/>
    </row>
    <row r="2198" spans="1:2">
      <c r="A2198" s="616"/>
      <c r="B2198" s="616"/>
    </row>
    <row r="2199" spans="1:2">
      <c r="A2199" s="616"/>
      <c r="B2199" s="616"/>
    </row>
    <row r="2200" spans="1:2">
      <c r="A2200" s="616"/>
      <c r="B2200" s="616"/>
    </row>
    <row r="2201" spans="1:2">
      <c r="A2201" s="616"/>
      <c r="B2201" s="616"/>
    </row>
    <row r="2202" spans="1:2">
      <c r="A2202" s="616"/>
      <c r="B2202" s="616"/>
    </row>
    <row r="2203" spans="1:2">
      <c r="A2203" s="616"/>
      <c r="B2203" s="616"/>
    </row>
    <row r="2204" spans="1:2">
      <c r="A2204" s="616"/>
      <c r="B2204" s="616"/>
    </row>
    <row r="2205" spans="1:2">
      <c r="A2205" s="616"/>
      <c r="B2205" s="616"/>
    </row>
    <row r="2206" spans="1:2">
      <c r="A2206" s="616"/>
      <c r="B2206" s="616"/>
    </row>
    <row r="2207" spans="1:2">
      <c r="A2207" s="616"/>
      <c r="B2207" s="616"/>
    </row>
    <row r="2208" spans="1:2">
      <c r="A2208" s="616"/>
      <c r="B2208" s="616"/>
    </row>
    <row r="2209" spans="1:2">
      <c r="A2209" s="616"/>
      <c r="B2209" s="616"/>
    </row>
    <row r="2210" spans="1:2">
      <c r="A2210" s="616"/>
      <c r="B2210" s="616"/>
    </row>
    <row r="2211" spans="1:2">
      <c r="A2211" s="616"/>
      <c r="B2211" s="616"/>
    </row>
    <row r="2212" spans="1:2">
      <c r="A2212" s="616"/>
      <c r="B2212" s="616"/>
    </row>
    <row r="2213" spans="1:2">
      <c r="A2213" s="616"/>
      <c r="B2213" s="616"/>
    </row>
    <row r="2214" spans="1:2">
      <c r="A2214" s="616"/>
      <c r="B2214" s="616"/>
    </row>
    <row r="2215" spans="1:2">
      <c r="A2215" s="616"/>
      <c r="B2215" s="616"/>
    </row>
    <row r="2216" spans="1:2">
      <c r="A2216" s="616"/>
      <c r="B2216" s="616"/>
    </row>
    <row r="2217" spans="1:2">
      <c r="A2217" s="616"/>
      <c r="B2217" s="616"/>
    </row>
    <row r="2218" spans="1:2">
      <c r="A2218" s="616"/>
      <c r="B2218" s="616"/>
    </row>
    <row r="2219" spans="1:2">
      <c r="A2219" s="616"/>
      <c r="B2219" s="616"/>
    </row>
    <row r="2220" spans="1:2">
      <c r="A2220" s="616"/>
      <c r="B2220" s="616"/>
    </row>
    <row r="2221" spans="1:2">
      <c r="A2221" s="616"/>
      <c r="B2221" s="616"/>
    </row>
    <row r="2222" spans="1:2">
      <c r="A2222" s="616"/>
      <c r="B2222" s="616"/>
    </row>
    <row r="2223" spans="1:2">
      <c r="A2223" s="616"/>
      <c r="B2223" s="616"/>
    </row>
    <row r="2224" spans="1:2">
      <c r="A2224" s="616"/>
      <c r="B2224" s="616"/>
    </row>
    <row r="2225" spans="1:2">
      <c r="A2225" s="616"/>
      <c r="B2225" s="616"/>
    </row>
    <row r="2226" spans="1:2">
      <c r="A2226" s="616"/>
      <c r="B2226" s="616"/>
    </row>
    <row r="2227" spans="1:2">
      <c r="A2227" s="616"/>
      <c r="B2227" s="616"/>
    </row>
    <row r="2228" spans="1:2">
      <c r="A2228" s="616"/>
      <c r="B2228" s="616"/>
    </row>
    <row r="2229" spans="1:2">
      <c r="A2229" s="616"/>
      <c r="B2229" s="616"/>
    </row>
    <row r="2230" spans="1:2">
      <c r="A2230" s="616"/>
      <c r="B2230" s="616"/>
    </row>
    <row r="2231" spans="1:2">
      <c r="A2231" s="616"/>
      <c r="B2231" s="616"/>
    </row>
    <row r="2232" spans="1:2">
      <c r="A2232" s="616"/>
      <c r="B2232" s="616"/>
    </row>
    <row r="2233" spans="1:2">
      <c r="A2233" s="616"/>
      <c r="B2233" s="616"/>
    </row>
    <row r="2234" spans="1:2">
      <c r="A2234" s="616"/>
      <c r="B2234" s="616"/>
    </row>
    <row r="2235" spans="1:2">
      <c r="A2235" s="616"/>
      <c r="B2235" s="616"/>
    </row>
    <row r="2236" spans="1:2">
      <c r="A2236" s="616"/>
      <c r="B2236" s="616"/>
    </row>
    <row r="2237" spans="1:2">
      <c r="A2237" s="616"/>
      <c r="B2237" s="616"/>
    </row>
    <row r="2238" spans="1:2">
      <c r="A2238" s="616"/>
      <c r="B2238" s="616"/>
    </row>
    <row r="2239" spans="1:2">
      <c r="A2239" s="616"/>
      <c r="B2239" s="616"/>
    </row>
    <row r="2240" spans="1:2">
      <c r="A2240" s="616"/>
      <c r="B2240" s="616"/>
    </row>
    <row r="2241" spans="1:2">
      <c r="A2241" s="616"/>
      <c r="B2241" s="616"/>
    </row>
    <row r="2242" spans="1:2">
      <c r="A2242" s="616"/>
      <c r="B2242" s="616"/>
    </row>
    <row r="2243" spans="1:2">
      <c r="A2243" s="616"/>
      <c r="B2243" s="616"/>
    </row>
    <row r="2244" spans="1:2">
      <c r="A2244" s="616"/>
      <c r="B2244" s="616"/>
    </row>
    <row r="2245" spans="1:2">
      <c r="A2245" s="616"/>
      <c r="B2245" s="616"/>
    </row>
    <row r="2246" spans="1:2">
      <c r="A2246" s="616"/>
      <c r="B2246" s="616"/>
    </row>
    <row r="2247" spans="1:2">
      <c r="A2247" s="616"/>
      <c r="B2247" s="616"/>
    </row>
    <row r="2248" spans="1:2">
      <c r="A2248" s="616"/>
      <c r="B2248" s="616"/>
    </row>
    <row r="2249" spans="1:2">
      <c r="A2249" s="616"/>
      <c r="B2249" s="616"/>
    </row>
    <row r="2250" spans="1:2">
      <c r="A2250" s="616"/>
      <c r="B2250" s="616"/>
    </row>
    <row r="2251" spans="1:2">
      <c r="A2251" s="616"/>
      <c r="B2251" s="616"/>
    </row>
    <row r="2252" spans="1:2">
      <c r="A2252" s="616"/>
      <c r="B2252" s="616"/>
    </row>
    <row r="2253" spans="1:2">
      <c r="A2253" s="616"/>
      <c r="B2253" s="616"/>
    </row>
    <row r="2254" spans="1:2">
      <c r="A2254" s="616"/>
      <c r="B2254" s="616"/>
    </row>
    <row r="2255" spans="1:2">
      <c r="A2255" s="616"/>
      <c r="B2255" s="616"/>
    </row>
    <row r="2256" spans="1:2">
      <c r="A2256" s="616"/>
      <c r="B2256" s="616"/>
    </row>
    <row r="2257" spans="1:2">
      <c r="A2257" s="616"/>
      <c r="B2257" s="616"/>
    </row>
    <row r="2258" spans="1:2">
      <c r="A2258" s="616"/>
      <c r="B2258" s="616"/>
    </row>
    <row r="2259" spans="1:2">
      <c r="A2259" s="616"/>
      <c r="B2259" s="616"/>
    </row>
    <row r="2260" spans="1:2">
      <c r="A2260" s="616"/>
      <c r="B2260" s="616"/>
    </row>
    <row r="2261" spans="1:2">
      <c r="A2261" s="616"/>
      <c r="B2261" s="616"/>
    </row>
    <row r="2262" spans="1:2">
      <c r="A2262" s="616"/>
      <c r="B2262" s="616"/>
    </row>
    <row r="2263" spans="1:2">
      <c r="A2263" s="616"/>
      <c r="B2263" s="616"/>
    </row>
    <row r="2264" spans="1:2">
      <c r="A2264" s="616"/>
      <c r="B2264" s="616"/>
    </row>
    <row r="2265" spans="1:2">
      <c r="A2265" s="616"/>
      <c r="B2265" s="616"/>
    </row>
    <row r="2266" spans="1:2">
      <c r="A2266" s="616"/>
      <c r="B2266" s="616"/>
    </row>
    <row r="2267" spans="1:2">
      <c r="A2267" s="616"/>
      <c r="B2267" s="616"/>
    </row>
    <row r="2268" spans="1:2">
      <c r="A2268" s="616"/>
      <c r="B2268" s="616"/>
    </row>
    <row r="2269" spans="1:2">
      <c r="A2269" s="616"/>
      <c r="B2269" s="616"/>
    </row>
    <row r="2270" spans="1:2">
      <c r="A2270" s="616"/>
      <c r="B2270" s="616"/>
    </row>
    <row r="2271" spans="1:2">
      <c r="A2271" s="616"/>
      <c r="B2271" s="616"/>
    </row>
    <row r="2272" spans="1:2">
      <c r="A2272" s="616"/>
      <c r="B2272" s="616"/>
    </row>
    <row r="2273" spans="1:2">
      <c r="A2273" s="616"/>
      <c r="B2273" s="616"/>
    </row>
    <row r="2274" spans="1:2">
      <c r="A2274" s="616"/>
      <c r="B2274" s="616"/>
    </row>
    <row r="2275" spans="1:2">
      <c r="A2275" s="616"/>
      <c r="B2275" s="616"/>
    </row>
    <row r="2276" spans="1:2">
      <c r="A2276" s="616"/>
      <c r="B2276" s="616"/>
    </row>
    <row r="2277" spans="1:2">
      <c r="A2277" s="616"/>
      <c r="B2277" s="616"/>
    </row>
    <row r="2278" spans="1:2">
      <c r="A2278" s="616"/>
      <c r="B2278" s="616"/>
    </row>
    <row r="2279" spans="1:2">
      <c r="A2279" s="616"/>
      <c r="B2279" s="616"/>
    </row>
    <row r="2280" spans="1:2">
      <c r="A2280" s="616"/>
      <c r="B2280" s="616"/>
    </row>
    <row r="2281" spans="1:2">
      <c r="A2281" s="616"/>
      <c r="B2281" s="616"/>
    </row>
    <row r="2282" spans="1:2">
      <c r="A2282" s="616"/>
      <c r="B2282" s="616"/>
    </row>
    <row r="2283" spans="1:2">
      <c r="A2283" s="616"/>
      <c r="B2283" s="616"/>
    </row>
    <row r="2284" spans="1:2">
      <c r="A2284" s="616"/>
      <c r="B2284" s="616"/>
    </row>
    <row r="2285" spans="1:2">
      <c r="A2285" s="616"/>
      <c r="B2285" s="616"/>
    </row>
    <row r="2286" spans="1:2">
      <c r="A2286" s="616"/>
      <c r="B2286" s="616"/>
    </row>
    <row r="2287" spans="1:2">
      <c r="A2287" s="616"/>
      <c r="B2287" s="616"/>
    </row>
    <row r="2288" spans="1:2">
      <c r="A2288" s="616"/>
      <c r="B2288" s="616"/>
    </row>
    <row r="2289" spans="1:2">
      <c r="A2289" s="616"/>
      <c r="B2289" s="616"/>
    </row>
    <row r="2290" spans="1:2">
      <c r="A2290" s="616"/>
      <c r="B2290" s="616"/>
    </row>
    <row r="2291" spans="1:2">
      <c r="A2291" s="616"/>
      <c r="B2291" s="616"/>
    </row>
    <row r="2292" spans="1:2">
      <c r="A2292" s="616"/>
      <c r="B2292" s="616"/>
    </row>
    <row r="2293" spans="1:2">
      <c r="A2293" s="616"/>
      <c r="B2293" s="616"/>
    </row>
    <row r="2294" spans="1:2">
      <c r="A2294" s="616"/>
      <c r="B2294" s="616"/>
    </row>
    <row r="2295" spans="1:2">
      <c r="A2295" s="616"/>
      <c r="B2295" s="616"/>
    </row>
    <row r="2296" spans="1:2">
      <c r="A2296" s="616"/>
      <c r="B2296" s="616"/>
    </row>
    <row r="2297" spans="1:2">
      <c r="A2297" s="616"/>
      <c r="B2297" s="616"/>
    </row>
    <row r="2298" spans="1:2">
      <c r="A2298" s="616"/>
      <c r="B2298" s="616"/>
    </row>
    <row r="2299" spans="1:2">
      <c r="A2299" s="616"/>
      <c r="B2299" s="616"/>
    </row>
    <row r="2300" spans="1:2">
      <c r="A2300" s="616"/>
      <c r="B2300" s="616"/>
    </row>
    <row r="2301" spans="1:2">
      <c r="A2301" s="616"/>
      <c r="B2301" s="616"/>
    </row>
    <row r="2302" spans="1:2">
      <c r="A2302" s="616"/>
      <c r="B2302" s="616"/>
    </row>
    <row r="2303" spans="1:2">
      <c r="A2303" s="616"/>
      <c r="B2303" s="616"/>
    </row>
    <row r="2304" spans="1:2">
      <c r="A2304" s="616"/>
      <c r="B2304" s="616"/>
    </row>
    <row r="2305" spans="1:2">
      <c r="A2305" s="616"/>
      <c r="B2305" s="616"/>
    </row>
    <row r="2306" spans="1:2">
      <c r="A2306" s="616"/>
      <c r="B2306" s="616"/>
    </row>
    <row r="2307" spans="1:2">
      <c r="A2307" s="616"/>
      <c r="B2307" s="616"/>
    </row>
    <row r="2308" spans="1:2">
      <c r="A2308" s="616"/>
      <c r="B2308" s="616"/>
    </row>
    <row r="2309" spans="1:2">
      <c r="A2309" s="616"/>
      <c r="B2309" s="616"/>
    </row>
    <row r="2310" spans="1:2">
      <c r="A2310" s="616"/>
      <c r="B2310" s="616"/>
    </row>
    <row r="2311" spans="1:2">
      <c r="A2311" s="616"/>
      <c r="B2311" s="616"/>
    </row>
    <row r="2312" spans="1:2">
      <c r="A2312" s="616"/>
      <c r="B2312" s="616"/>
    </row>
    <row r="2313" spans="1:2">
      <c r="A2313" s="616"/>
      <c r="B2313" s="616"/>
    </row>
    <row r="2314" spans="1:2">
      <c r="A2314" s="616"/>
      <c r="B2314" s="616"/>
    </row>
    <row r="2315" spans="1:2">
      <c r="A2315" s="616"/>
      <c r="B2315" s="616"/>
    </row>
    <row r="2316" spans="1:2">
      <c r="A2316" s="616"/>
      <c r="B2316" s="616"/>
    </row>
    <row r="2317" spans="1:2">
      <c r="A2317" s="616"/>
      <c r="B2317" s="616"/>
    </row>
    <row r="2318" spans="1:2">
      <c r="A2318" s="616"/>
      <c r="B2318" s="616"/>
    </row>
    <row r="2319" spans="1:2">
      <c r="A2319" s="616"/>
      <c r="B2319" s="616"/>
    </row>
    <row r="2320" spans="1:2">
      <c r="A2320" s="616"/>
      <c r="B2320" s="616"/>
    </row>
    <row r="2321" spans="1:2">
      <c r="A2321" s="616"/>
      <c r="B2321" s="616"/>
    </row>
    <row r="2322" spans="1:2">
      <c r="A2322" s="616"/>
      <c r="B2322" s="616"/>
    </row>
    <row r="2323" spans="1:2">
      <c r="A2323" s="616"/>
      <c r="B2323" s="616"/>
    </row>
    <row r="2324" spans="1:2">
      <c r="A2324" s="616"/>
      <c r="B2324" s="616"/>
    </row>
    <row r="2325" spans="1:2">
      <c r="A2325" s="616"/>
      <c r="B2325" s="616"/>
    </row>
    <row r="2326" spans="1:2">
      <c r="A2326" s="616"/>
      <c r="B2326" s="616"/>
    </row>
    <row r="2327" spans="1:2">
      <c r="A2327" s="616"/>
      <c r="B2327" s="616"/>
    </row>
    <row r="2328" spans="1:2">
      <c r="A2328" s="616"/>
      <c r="B2328" s="616"/>
    </row>
    <row r="2329" spans="1:2">
      <c r="A2329" s="616"/>
      <c r="B2329" s="616"/>
    </row>
    <row r="2330" spans="1:2">
      <c r="A2330" s="616"/>
      <c r="B2330" s="616"/>
    </row>
    <row r="2331" spans="1:2">
      <c r="A2331" s="616"/>
      <c r="B2331" s="616"/>
    </row>
    <row r="2332" spans="1:2">
      <c r="A2332" s="616"/>
      <c r="B2332" s="616"/>
    </row>
    <row r="2333" spans="1:2">
      <c r="A2333" s="616"/>
      <c r="B2333" s="616"/>
    </row>
    <row r="2334" spans="1:2">
      <c r="A2334" s="616"/>
      <c r="B2334" s="616"/>
    </row>
    <row r="2335" spans="1:2">
      <c r="A2335" s="616"/>
      <c r="B2335" s="616"/>
    </row>
    <row r="2336" spans="1:2">
      <c r="A2336" s="616"/>
      <c r="B2336" s="616"/>
    </row>
    <row r="2337" spans="1:2">
      <c r="A2337" s="616"/>
      <c r="B2337" s="616"/>
    </row>
    <row r="2338" spans="1:2">
      <c r="A2338" s="616"/>
      <c r="B2338" s="616"/>
    </row>
    <row r="2339" spans="1:2">
      <c r="A2339" s="616"/>
      <c r="B2339" s="616"/>
    </row>
    <row r="2340" spans="1:2">
      <c r="A2340" s="616"/>
      <c r="B2340" s="616"/>
    </row>
    <row r="2341" spans="1:2">
      <c r="A2341" s="616"/>
      <c r="B2341" s="616"/>
    </row>
    <row r="2342" spans="1:2">
      <c r="A2342" s="616"/>
      <c r="B2342" s="616"/>
    </row>
    <row r="2343" spans="1:2">
      <c r="A2343" s="616"/>
      <c r="B2343" s="616"/>
    </row>
    <row r="2344" spans="1:2">
      <c r="A2344" s="616"/>
      <c r="B2344" s="616"/>
    </row>
    <row r="2345" spans="1:2">
      <c r="A2345" s="616"/>
      <c r="B2345" s="616"/>
    </row>
    <row r="2346" spans="1:2">
      <c r="A2346" s="616"/>
      <c r="B2346" s="616"/>
    </row>
    <row r="2347" spans="1:2">
      <c r="A2347" s="616"/>
      <c r="B2347" s="616"/>
    </row>
    <row r="2348" spans="1:2">
      <c r="A2348" s="616"/>
      <c r="B2348" s="616"/>
    </row>
    <row r="2349" spans="1:2">
      <c r="A2349" s="616"/>
      <c r="B2349" s="616"/>
    </row>
    <row r="2350" spans="1:2">
      <c r="A2350" s="616"/>
      <c r="B2350" s="616"/>
    </row>
    <row r="2351" spans="1:2">
      <c r="A2351" s="616"/>
      <c r="B2351" s="616"/>
    </row>
    <row r="2352" spans="1:2">
      <c r="A2352" s="616"/>
      <c r="B2352" s="616"/>
    </row>
    <row r="2353" spans="1:2">
      <c r="A2353" s="616"/>
      <c r="B2353" s="616"/>
    </row>
    <row r="2354" spans="1:2">
      <c r="A2354" s="616"/>
      <c r="B2354" s="616"/>
    </row>
    <row r="2355" spans="1:2">
      <c r="A2355" s="616"/>
      <c r="B2355" s="616"/>
    </row>
    <row r="2356" spans="1:2">
      <c r="A2356" s="616"/>
      <c r="B2356" s="616"/>
    </row>
    <row r="2357" spans="1:2">
      <c r="A2357" s="616"/>
      <c r="B2357" s="616"/>
    </row>
    <row r="2358" spans="1:2">
      <c r="A2358" s="616"/>
      <c r="B2358" s="616"/>
    </row>
    <row r="2359" spans="1:2">
      <c r="A2359" s="616"/>
      <c r="B2359" s="616"/>
    </row>
    <row r="2360" spans="1:2">
      <c r="A2360" s="616"/>
      <c r="B2360" s="616"/>
    </row>
    <row r="2361" spans="1:2">
      <c r="A2361" s="616"/>
      <c r="B2361" s="616"/>
    </row>
    <row r="2362" spans="1:2">
      <c r="A2362" s="616"/>
      <c r="B2362" s="616"/>
    </row>
    <row r="2363" spans="1:2">
      <c r="A2363" s="616"/>
      <c r="B2363" s="616"/>
    </row>
    <row r="2364" spans="1:2">
      <c r="A2364" s="616"/>
      <c r="B2364" s="616"/>
    </row>
    <row r="2365" spans="1:2">
      <c r="A2365" s="616"/>
      <c r="B2365" s="616"/>
    </row>
    <row r="2366" spans="1:2">
      <c r="A2366" s="616"/>
      <c r="B2366" s="616"/>
    </row>
    <row r="2367" spans="1:2">
      <c r="A2367" s="616"/>
      <c r="B2367" s="616"/>
    </row>
    <row r="2368" spans="1:2">
      <c r="A2368" s="616"/>
      <c r="B2368" s="616"/>
    </row>
    <row r="2369" spans="1:2">
      <c r="A2369" s="616"/>
      <c r="B2369" s="616"/>
    </row>
    <row r="2370" spans="1:2">
      <c r="A2370" s="616"/>
      <c r="B2370" s="616"/>
    </row>
    <row r="2371" spans="1:2">
      <c r="A2371" s="616"/>
      <c r="B2371" s="616"/>
    </row>
    <row r="2372" spans="1:2">
      <c r="A2372" s="616"/>
      <c r="B2372" s="616"/>
    </row>
    <row r="2373" spans="1:2">
      <c r="A2373" s="616"/>
      <c r="B2373" s="616"/>
    </row>
    <row r="2374" spans="1:2">
      <c r="A2374" s="616"/>
      <c r="B2374" s="616"/>
    </row>
    <row r="2375" spans="1:2">
      <c r="A2375" s="616"/>
      <c r="B2375" s="616"/>
    </row>
    <row r="2376" spans="1:2">
      <c r="A2376" s="616"/>
      <c r="B2376" s="616"/>
    </row>
    <row r="2377" spans="1:2">
      <c r="A2377" s="616"/>
      <c r="B2377" s="616"/>
    </row>
    <row r="2378" spans="1:2">
      <c r="A2378" s="616"/>
      <c r="B2378" s="616"/>
    </row>
    <row r="2379" spans="1:2">
      <c r="A2379" s="616"/>
      <c r="B2379" s="616"/>
    </row>
    <row r="2380" spans="1:2">
      <c r="A2380" s="616"/>
      <c r="B2380" s="616"/>
    </row>
    <row r="2381" spans="1:2">
      <c r="A2381" s="616"/>
      <c r="B2381" s="616"/>
    </row>
    <row r="2382" spans="1:2">
      <c r="A2382" s="616"/>
      <c r="B2382" s="616"/>
    </row>
    <row r="2383" spans="1:2">
      <c r="A2383" s="616"/>
      <c r="B2383" s="616"/>
    </row>
    <row r="2384" spans="1:2">
      <c r="A2384" s="616"/>
      <c r="B2384" s="616"/>
    </row>
    <row r="2385" spans="1:2">
      <c r="A2385" s="616"/>
      <c r="B2385" s="616"/>
    </row>
    <row r="2386" spans="1:2">
      <c r="A2386" s="616"/>
      <c r="B2386" s="616"/>
    </row>
    <row r="2387" spans="1:2">
      <c r="A2387" s="616"/>
      <c r="B2387" s="616"/>
    </row>
    <row r="2388" spans="1:2">
      <c r="A2388" s="616"/>
      <c r="B2388" s="616"/>
    </row>
    <row r="2389" spans="1:2">
      <c r="A2389" s="616"/>
      <c r="B2389" s="616"/>
    </row>
    <row r="2390" spans="1:2">
      <c r="A2390" s="616"/>
      <c r="B2390" s="616"/>
    </row>
    <row r="2391" spans="1:2">
      <c r="A2391" s="616"/>
      <c r="B2391" s="616"/>
    </row>
    <row r="2392" spans="1:2">
      <c r="A2392" s="616"/>
      <c r="B2392" s="616"/>
    </row>
    <row r="2393" spans="1:2">
      <c r="A2393" s="616"/>
      <c r="B2393" s="616"/>
    </row>
    <row r="2394" spans="1:2">
      <c r="A2394" s="616"/>
      <c r="B2394" s="616"/>
    </row>
    <row r="2395" spans="1:2">
      <c r="A2395" s="616"/>
      <c r="B2395" s="616"/>
    </row>
    <row r="2396" spans="1:2">
      <c r="A2396" s="616"/>
      <c r="B2396" s="616"/>
    </row>
    <row r="2397" spans="1:2">
      <c r="A2397" s="616"/>
      <c r="B2397" s="616"/>
    </row>
    <row r="2398" spans="1:2">
      <c r="A2398" s="616"/>
      <c r="B2398" s="616"/>
    </row>
    <row r="2399" spans="1:2">
      <c r="A2399" s="616"/>
      <c r="B2399" s="616"/>
    </row>
    <row r="2400" spans="1:2">
      <c r="A2400" s="616"/>
      <c r="B2400" s="616"/>
    </row>
    <row r="2401" spans="1:2">
      <c r="A2401" s="616"/>
      <c r="B2401" s="616"/>
    </row>
    <row r="2402" spans="1:2">
      <c r="A2402" s="616"/>
      <c r="B2402" s="616"/>
    </row>
    <row r="2403" spans="1:2">
      <c r="A2403" s="616"/>
      <c r="B2403" s="616"/>
    </row>
    <row r="2404" spans="1:2">
      <c r="A2404" s="616"/>
      <c r="B2404" s="616"/>
    </row>
    <row r="2405" spans="1:2">
      <c r="A2405" s="616"/>
      <c r="B2405" s="616"/>
    </row>
    <row r="2406" spans="1:2">
      <c r="A2406" s="616"/>
      <c r="B2406" s="616"/>
    </row>
    <row r="2407" spans="1:2">
      <c r="A2407" s="616"/>
      <c r="B2407" s="616"/>
    </row>
    <row r="2408" spans="1:2">
      <c r="A2408" s="616"/>
      <c r="B2408" s="616"/>
    </row>
    <row r="2409" spans="1:2">
      <c r="A2409" s="616"/>
      <c r="B2409" s="616"/>
    </row>
    <row r="2410" spans="1:2">
      <c r="A2410" s="616"/>
      <c r="B2410" s="616"/>
    </row>
    <row r="2411" spans="1:2">
      <c r="A2411" s="616"/>
      <c r="B2411" s="616"/>
    </row>
    <row r="2412" spans="1:2">
      <c r="A2412" s="616"/>
      <c r="B2412" s="616"/>
    </row>
    <row r="2413" spans="1:2">
      <c r="A2413" s="616"/>
      <c r="B2413" s="616"/>
    </row>
    <row r="2414" spans="1:2">
      <c r="A2414" s="616"/>
      <c r="B2414" s="616"/>
    </row>
    <row r="2415" spans="1:2">
      <c r="A2415" s="616"/>
      <c r="B2415" s="616"/>
    </row>
    <row r="2416" spans="1:2">
      <c r="A2416" s="616"/>
      <c r="B2416" s="616"/>
    </row>
    <row r="2417" spans="1:2">
      <c r="A2417" s="616"/>
      <c r="B2417" s="616"/>
    </row>
    <row r="2418" spans="1:2">
      <c r="A2418" s="616"/>
      <c r="B2418" s="616"/>
    </row>
    <row r="2419" spans="1:2">
      <c r="A2419" s="616"/>
      <c r="B2419" s="616"/>
    </row>
    <row r="2420" spans="1:2">
      <c r="A2420" s="616"/>
      <c r="B2420" s="616"/>
    </row>
    <row r="2421" spans="1:2">
      <c r="A2421" s="616"/>
      <c r="B2421" s="616"/>
    </row>
    <row r="2422" spans="1:2">
      <c r="A2422" s="616"/>
      <c r="B2422" s="616"/>
    </row>
    <row r="2423" spans="1:2">
      <c r="A2423" s="616"/>
      <c r="B2423" s="616"/>
    </row>
    <row r="2424" spans="1:2">
      <c r="A2424" s="616"/>
      <c r="B2424" s="616"/>
    </row>
    <row r="2425" spans="1:2">
      <c r="A2425" s="616"/>
      <c r="B2425" s="616"/>
    </row>
    <row r="2426" spans="1:2">
      <c r="A2426" s="616"/>
      <c r="B2426" s="616"/>
    </row>
    <row r="2427" spans="1:2">
      <c r="A2427" s="616"/>
      <c r="B2427" s="616"/>
    </row>
    <row r="2428" spans="1:2">
      <c r="A2428" s="616"/>
      <c r="B2428" s="616"/>
    </row>
    <row r="2429" spans="1:2">
      <c r="A2429" s="616"/>
      <c r="B2429" s="616"/>
    </row>
    <row r="2430" spans="1:2">
      <c r="A2430" s="616"/>
      <c r="B2430" s="616"/>
    </row>
    <row r="2431" spans="1:2">
      <c r="A2431" s="616"/>
      <c r="B2431" s="616"/>
    </row>
    <row r="2432" spans="1:2">
      <c r="A2432" s="616"/>
      <c r="B2432" s="616"/>
    </row>
    <row r="2433" spans="1:2">
      <c r="A2433" s="616"/>
      <c r="B2433" s="616"/>
    </row>
    <row r="2434" spans="1:2">
      <c r="A2434" s="616"/>
      <c r="B2434" s="616"/>
    </row>
    <row r="2435" spans="1:2">
      <c r="A2435" s="616"/>
      <c r="B2435" s="616"/>
    </row>
    <row r="2436" spans="1:2">
      <c r="A2436" s="616"/>
      <c r="B2436" s="616"/>
    </row>
    <row r="2437" spans="1:2">
      <c r="A2437" s="616"/>
      <c r="B2437" s="616"/>
    </row>
    <row r="2438" spans="1:2">
      <c r="A2438" s="616"/>
      <c r="B2438" s="616"/>
    </row>
    <row r="2439" spans="1:2">
      <c r="A2439" s="616"/>
      <c r="B2439" s="616"/>
    </row>
    <row r="2440" spans="1:2">
      <c r="A2440" s="616"/>
      <c r="B2440" s="616"/>
    </row>
    <row r="2441" spans="1:2">
      <c r="A2441" s="616"/>
      <c r="B2441" s="616"/>
    </row>
    <row r="2442" spans="1:2">
      <c r="A2442" s="616"/>
      <c r="B2442" s="616"/>
    </row>
    <row r="2443" spans="1:2">
      <c r="A2443" s="616"/>
      <c r="B2443" s="616"/>
    </row>
    <row r="2444" spans="1:2">
      <c r="A2444" s="616"/>
      <c r="B2444" s="616"/>
    </row>
    <row r="2445" spans="1:2">
      <c r="A2445" s="616"/>
      <c r="B2445" s="616"/>
    </row>
    <row r="2446" spans="1:2">
      <c r="A2446" s="616"/>
      <c r="B2446" s="616"/>
    </row>
    <row r="2447" spans="1:2">
      <c r="A2447" s="616"/>
      <c r="B2447" s="616"/>
    </row>
    <row r="2448" spans="1:2">
      <c r="A2448" s="616"/>
      <c r="B2448" s="616"/>
    </row>
    <row r="2449" spans="1:2">
      <c r="A2449" s="616"/>
      <c r="B2449" s="616"/>
    </row>
    <row r="2450" spans="1:2">
      <c r="A2450" s="616"/>
      <c r="B2450" s="616"/>
    </row>
    <row r="2451" spans="1:2">
      <c r="A2451" s="616"/>
      <c r="B2451" s="616"/>
    </row>
    <row r="2452" spans="1:2">
      <c r="A2452" s="616"/>
      <c r="B2452" s="616"/>
    </row>
    <row r="2453" spans="1:2">
      <c r="A2453" s="616"/>
      <c r="B2453" s="616"/>
    </row>
    <row r="2454" spans="1:2">
      <c r="A2454" s="616"/>
      <c r="B2454" s="616"/>
    </row>
    <row r="2455" spans="1:2">
      <c r="A2455" s="616"/>
      <c r="B2455" s="616"/>
    </row>
    <row r="2456" spans="1:2">
      <c r="A2456" s="616"/>
      <c r="B2456" s="616"/>
    </row>
    <row r="2457" spans="1:2">
      <c r="A2457" s="616"/>
      <c r="B2457" s="616"/>
    </row>
    <row r="2458" spans="1:2">
      <c r="A2458" s="616"/>
      <c r="B2458" s="616"/>
    </row>
    <row r="2459" spans="1:2">
      <c r="A2459" s="616"/>
      <c r="B2459" s="616"/>
    </row>
    <row r="2460" spans="1:2">
      <c r="A2460" s="616"/>
      <c r="B2460" s="616"/>
    </row>
    <row r="2461" spans="1:2">
      <c r="A2461" s="616"/>
      <c r="B2461" s="616"/>
    </row>
    <row r="2462" spans="1:2">
      <c r="A2462" s="616"/>
      <c r="B2462" s="616"/>
    </row>
    <row r="2463" spans="1:2">
      <c r="A2463" s="616"/>
      <c r="B2463" s="616"/>
    </row>
    <row r="2464" spans="1:2">
      <c r="A2464" s="616"/>
      <c r="B2464" s="616"/>
    </row>
    <row r="2465" spans="1:2">
      <c r="A2465" s="616"/>
      <c r="B2465" s="616"/>
    </row>
    <row r="2466" spans="1:2">
      <c r="A2466" s="616"/>
      <c r="B2466" s="616"/>
    </row>
    <row r="2467" spans="1:2">
      <c r="A2467" s="616"/>
      <c r="B2467" s="616"/>
    </row>
    <row r="2468" spans="1:2">
      <c r="A2468" s="616"/>
      <c r="B2468" s="616"/>
    </row>
    <row r="2469" spans="1:2">
      <c r="A2469" s="616"/>
      <c r="B2469" s="616"/>
    </row>
    <row r="2470" spans="1:2">
      <c r="A2470" s="616"/>
      <c r="B2470" s="616"/>
    </row>
    <row r="2471" spans="1:2">
      <c r="A2471" s="616"/>
      <c r="B2471" s="616"/>
    </row>
    <row r="2472" spans="1:2">
      <c r="A2472" s="616"/>
      <c r="B2472" s="616"/>
    </row>
    <row r="2473" spans="1:2">
      <c r="A2473" s="616"/>
      <c r="B2473" s="616"/>
    </row>
    <row r="2474" spans="1:2">
      <c r="A2474" s="616"/>
      <c r="B2474" s="616"/>
    </row>
    <row r="2475" spans="1:2">
      <c r="A2475" s="616"/>
      <c r="B2475" s="616"/>
    </row>
    <row r="2476" spans="1:2">
      <c r="A2476" s="616"/>
      <c r="B2476" s="616"/>
    </row>
    <row r="2477" spans="1:2">
      <c r="A2477" s="616"/>
      <c r="B2477" s="616"/>
    </row>
    <row r="2478" spans="1:2">
      <c r="A2478" s="616"/>
      <c r="B2478" s="616"/>
    </row>
    <row r="2479" spans="1:2">
      <c r="A2479" s="616"/>
      <c r="B2479" s="616"/>
    </row>
    <row r="2480" spans="1:2">
      <c r="A2480" s="616"/>
      <c r="B2480" s="616"/>
    </row>
    <row r="2481" spans="1:2">
      <c r="A2481" s="616"/>
      <c r="B2481" s="616"/>
    </row>
    <row r="2482" spans="1:2">
      <c r="A2482" s="616"/>
      <c r="B2482" s="616"/>
    </row>
    <row r="2483" spans="1:2">
      <c r="A2483" s="616"/>
      <c r="B2483" s="616"/>
    </row>
    <row r="2484" spans="1:2">
      <c r="A2484" s="616"/>
      <c r="B2484" s="616"/>
    </row>
    <row r="2485" spans="1:2">
      <c r="A2485" s="616"/>
      <c r="B2485" s="616"/>
    </row>
    <row r="2486" spans="1:2">
      <c r="A2486" s="616"/>
      <c r="B2486" s="616"/>
    </row>
    <row r="2487" spans="1:2">
      <c r="A2487" s="616"/>
      <c r="B2487" s="616"/>
    </row>
    <row r="2488" spans="1:2">
      <c r="A2488" s="616"/>
      <c r="B2488" s="616"/>
    </row>
    <row r="2489" spans="1:2">
      <c r="A2489" s="616"/>
      <c r="B2489" s="616"/>
    </row>
    <row r="2490" spans="1:2">
      <c r="A2490" s="616"/>
      <c r="B2490" s="616"/>
    </row>
    <row r="2491" spans="1:2">
      <c r="A2491" s="616"/>
      <c r="B2491" s="616"/>
    </row>
    <row r="2492" spans="1:2">
      <c r="A2492" s="616"/>
      <c r="B2492" s="616"/>
    </row>
    <row r="2493" spans="1:2">
      <c r="A2493" s="616"/>
      <c r="B2493" s="616"/>
    </row>
    <row r="2494" spans="1:2">
      <c r="A2494" s="616"/>
      <c r="B2494" s="616"/>
    </row>
    <row r="2495" spans="1:2">
      <c r="A2495" s="616"/>
      <c r="B2495" s="616"/>
    </row>
    <row r="2496" spans="1:2">
      <c r="A2496" s="616"/>
      <c r="B2496" s="616"/>
    </row>
    <row r="2497" spans="1:2">
      <c r="A2497" s="616"/>
      <c r="B2497" s="616"/>
    </row>
    <row r="2498" spans="1:2">
      <c r="A2498" s="616"/>
      <c r="B2498" s="616"/>
    </row>
    <row r="2499" spans="1:2">
      <c r="A2499" s="616"/>
      <c r="B2499" s="616"/>
    </row>
    <row r="2500" spans="1:2">
      <c r="A2500" s="616"/>
      <c r="B2500" s="616"/>
    </row>
    <row r="2501" spans="1:2">
      <c r="A2501" s="616"/>
      <c r="B2501" s="616"/>
    </row>
    <row r="2502" spans="1:2">
      <c r="A2502" s="616"/>
      <c r="B2502" s="616"/>
    </row>
    <row r="2503" spans="1:2">
      <c r="A2503" s="616"/>
      <c r="B2503" s="616"/>
    </row>
    <row r="2504" spans="1:2">
      <c r="A2504" s="616"/>
      <c r="B2504" s="616"/>
    </row>
    <row r="2505" spans="1:2">
      <c r="A2505" s="616"/>
      <c r="B2505" s="616"/>
    </row>
    <row r="2506" spans="1:2">
      <c r="A2506" s="616"/>
      <c r="B2506" s="616"/>
    </row>
    <row r="2507" spans="1:2">
      <c r="A2507" s="616"/>
      <c r="B2507" s="616"/>
    </row>
    <row r="2508" spans="1:2">
      <c r="A2508" s="616"/>
      <c r="B2508" s="616"/>
    </row>
    <row r="2509" spans="1:2">
      <c r="A2509" s="616"/>
      <c r="B2509" s="616"/>
    </row>
    <row r="2510" spans="1:2">
      <c r="A2510" s="616"/>
      <c r="B2510" s="616"/>
    </row>
    <row r="2511" spans="1:2">
      <c r="A2511" s="616"/>
      <c r="B2511" s="616"/>
    </row>
    <row r="2512" spans="1:2">
      <c r="A2512" s="616"/>
      <c r="B2512" s="616"/>
    </row>
    <row r="2513" spans="1:2">
      <c r="A2513" s="616"/>
      <c r="B2513" s="616"/>
    </row>
    <row r="2514" spans="1:2">
      <c r="A2514" s="616"/>
      <c r="B2514" s="616"/>
    </row>
    <row r="2515" spans="1:2">
      <c r="A2515" s="616"/>
      <c r="B2515" s="616"/>
    </row>
    <row r="2516" spans="1:2">
      <c r="A2516" s="616"/>
      <c r="B2516" s="616"/>
    </row>
    <row r="2517" spans="1:2">
      <c r="A2517" s="616"/>
      <c r="B2517" s="616"/>
    </row>
    <row r="2518" spans="1:2">
      <c r="A2518" s="616"/>
      <c r="B2518" s="616"/>
    </row>
    <row r="2519" spans="1:2">
      <c r="A2519" s="616"/>
      <c r="B2519" s="616"/>
    </row>
    <row r="2520" spans="1:2">
      <c r="A2520" s="616"/>
      <c r="B2520" s="616"/>
    </row>
    <row r="2521" spans="1:2">
      <c r="A2521" s="616"/>
      <c r="B2521" s="616"/>
    </row>
    <row r="2522" spans="1:2">
      <c r="A2522" s="616"/>
      <c r="B2522" s="616"/>
    </row>
    <row r="2523" spans="1:2">
      <c r="A2523" s="616"/>
      <c r="B2523" s="616"/>
    </row>
    <row r="2524" spans="1:2">
      <c r="A2524" s="616"/>
      <c r="B2524" s="616"/>
    </row>
    <row r="2525" spans="1:2">
      <c r="A2525" s="616"/>
      <c r="B2525" s="616"/>
    </row>
    <row r="2526" spans="1:2">
      <c r="A2526" s="616"/>
      <c r="B2526" s="616"/>
    </row>
    <row r="2527" spans="1:2">
      <c r="A2527" s="616"/>
      <c r="B2527" s="616"/>
    </row>
    <row r="2528" spans="1:2">
      <c r="A2528" s="616"/>
      <c r="B2528" s="616"/>
    </row>
    <row r="2529" spans="1:2">
      <c r="A2529" s="616"/>
      <c r="B2529" s="616"/>
    </row>
    <row r="2530" spans="1:2">
      <c r="A2530" s="616"/>
      <c r="B2530" s="616"/>
    </row>
    <row r="2531" spans="1:2">
      <c r="A2531" s="616"/>
      <c r="B2531" s="616"/>
    </row>
    <row r="2532" spans="1:2">
      <c r="A2532" s="616"/>
      <c r="B2532" s="616"/>
    </row>
    <row r="2533" spans="1:2">
      <c r="A2533" s="616"/>
      <c r="B2533" s="616"/>
    </row>
    <row r="2534" spans="1:2">
      <c r="A2534" s="616"/>
      <c r="B2534" s="616"/>
    </row>
    <row r="2535" spans="1:2">
      <c r="A2535" s="616"/>
      <c r="B2535" s="616"/>
    </row>
    <row r="2536" spans="1:2">
      <c r="A2536" s="616"/>
      <c r="B2536" s="616"/>
    </row>
    <row r="2537" spans="1:2">
      <c r="A2537" s="616"/>
      <c r="B2537" s="616"/>
    </row>
    <row r="2538" spans="1:2">
      <c r="A2538" s="616"/>
      <c r="B2538" s="616"/>
    </row>
    <row r="2539" spans="1:2">
      <c r="A2539" s="616"/>
      <c r="B2539" s="616"/>
    </row>
    <row r="2540" spans="1:2">
      <c r="A2540" s="616"/>
      <c r="B2540" s="616"/>
    </row>
    <row r="2541" spans="1:2">
      <c r="A2541" s="616"/>
      <c r="B2541" s="616"/>
    </row>
    <row r="2542" spans="1:2">
      <c r="A2542" s="616"/>
      <c r="B2542" s="616"/>
    </row>
    <row r="2543" spans="1:2">
      <c r="A2543" s="616"/>
      <c r="B2543" s="616"/>
    </row>
    <row r="2544" spans="1:2">
      <c r="A2544" s="616"/>
      <c r="B2544" s="616"/>
    </row>
    <row r="2545" spans="1:2">
      <c r="A2545" s="616"/>
      <c r="B2545" s="616"/>
    </row>
    <row r="2546" spans="1:2">
      <c r="A2546" s="616"/>
      <c r="B2546" s="616"/>
    </row>
    <row r="2547" spans="1:2">
      <c r="A2547" s="616"/>
      <c r="B2547" s="616"/>
    </row>
    <row r="2548" spans="1:2">
      <c r="A2548" s="616"/>
      <c r="B2548" s="616"/>
    </row>
    <row r="2549" spans="1:2">
      <c r="A2549" s="616"/>
      <c r="B2549" s="616"/>
    </row>
    <row r="2550" spans="1:2">
      <c r="A2550" s="616"/>
      <c r="B2550" s="616"/>
    </row>
    <row r="2551" spans="1:2">
      <c r="A2551" s="616"/>
      <c r="B2551" s="616"/>
    </row>
    <row r="2552" spans="1:2">
      <c r="A2552" s="616"/>
      <c r="B2552" s="616"/>
    </row>
    <row r="2553" spans="1:2">
      <c r="A2553" s="616"/>
      <c r="B2553" s="616"/>
    </row>
    <row r="2554" spans="1:2">
      <c r="A2554" s="616"/>
      <c r="B2554" s="616"/>
    </row>
    <row r="2555" spans="1:2">
      <c r="A2555" s="616"/>
      <c r="B2555" s="616"/>
    </row>
    <row r="2556" spans="1:2">
      <c r="A2556" s="616"/>
      <c r="B2556" s="616"/>
    </row>
    <row r="2557" spans="1:2">
      <c r="A2557" s="616"/>
      <c r="B2557" s="616"/>
    </row>
    <row r="2558" spans="1:2">
      <c r="A2558" s="616"/>
      <c r="B2558" s="616"/>
    </row>
    <row r="2559" spans="1:2">
      <c r="A2559" s="616"/>
      <c r="B2559" s="616"/>
    </row>
    <row r="2560" spans="1:2">
      <c r="A2560" s="616"/>
      <c r="B2560" s="616"/>
    </row>
    <row r="2561" spans="1:2">
      <c r="A2561" s="616"/>
      <c r="B2561" s="616"/>
    </row>
    <row r="2562" spans="1:2">
      <c r="A2562" s="616"/>
      <c r="B2562" s="616"/>
    </row>
    <row r="2563" spans="1:2">
      <c r="A2563" s="616"/>
      <c r="B2563" s="616"/>
    </row>
    <row r="2564" spans="1:2">
      <c r="A2564" s="616"/>
      <c r="B2564" s="616"/>
    </row>
    <row r="2565" spans="1:2">
      <c r="A2565" s="616"/>
      <c r="B2565" s="616"/>
    </row>
    <row r="2566" spans="1:2">
      <c r="A2566" s="616"/>
      <c r="B2566" s="616"/>
    </row>
    <row r="2567" spans="1:2">
      <c r="A2567" s="616"/>
      <c r="B2567" s="616"/>
    </row>
    <row r="2568" spans="1:2">
      <c r="A2568" s="616"/>
      <c r="B2568" s="616"/>
    </row>
    <row r="2569" spans="1:2">
      <c r="A2569" s="616"/>
      <c r="B2569" s="616"/>
    </row>
    <row r="2570" spans="1:2">
      <c r="A2570" s="616"/>
      <c r="B2570" s="616"/>
    </row>
    <row r="2571" spans="1:2">
      <c r="A2571" s="616"/>
      <c r="B2571" s="616"/>
    </row>
    <row r="2572" spans="1:2">
      <c r="A2572" s="616"/>
      <c r="B2572" s="616"/>
    </row>
    <row r="2573" spans="1:2">
      <c r="A2573" s="616"/>
      <c r="B2573" s="616"/>
    </row>
    <row r="2574" spans="1:2">
      <c r="A2574" s="616"/>
      <c r="B2574" s="616"/>
    </row>
    <row r="2575" spans="1:2">
      <c r="A2575" s="616"/>
      <c r="B2575" s="616"/>
    </row>
    <row r="2576" spans="1:2">
      <c r="A2576" s="616"/>
      <c r="B2576" s="616"/>
    </row>
    <row r="2577" spans="1:2">
      <c r="A2577" s="616"/>
      <c r="B2577" s="616"/>
    </row>
    <row r="2578" spans="1:2">
      <c r="A2578" s="616"/>
      <c r="B2578" s="616"/>
    </row>
    <row r="2579" spans="1:2">
      <c r="A2579" s="616"/>
      <c r="B2579" s="616"/>
    </row>
    <row r="2580" spans="1:2">
      <c r="A2580" s="616"/>
      <c r="B2580" s="616"/>
    </row>
    <row r="2581" spans="1:2">
      <c r="A2581" s="616"/>
      <c r="B2581" s="616"/>
    </row>
    <row r="2582" spans="1:2">
      <c r="A2582" s="616"/>
      <c r="B2582" s="616"/>
    </row>
    <row r="2583" spans="1:2">
      <c r="A2583" s="616"/>
      <c r="B2583" s="616"/>
    </row>
    <row r="2584" spans="1:2">
      <c r="A2584" s="616"/>
      <c r="B2584" s="616"/>
    </row>
    <row r="2585" spans="1:2">
      <c r="A2585" s="616"/>
      <c r="B2585" s="616"/>
    </row>
    <row r="2586" spans="1:2">
      <c r="A2586" s="616"/>
      <c r="B2586" s="616"/>
    </row>
    <row r="2587" spans="1:2">
      <c r="A2587" s="616"/>
      <c r="B2587" s="616"/>
    </row>
    <row r="2588" spans="1:2">
      <c r="A2588" s="616"/>
      <c r="B2588" s="616"/>
    </row>
    <row r="2589" spans="1:2">
      <c r="A2589" s="616"/>
      <c r="B2589" s="616"/>
    </row>
    <row r="2590" spans="1:2">
      <c r="A2590" s="616"/>
      <c r="B2590" s="616"/>
    </row>
    <row r="2591" spans="1:2">
      <c r="A2591" s="616"/>
      <c r="B2591" s="616"/>
    </row>
    <row r="2592" spans="1:2">
      <c r="A2592" s="616"/>
      <c r="B2592" s="616"/>
    </row>
    <row r="2593" spans="1:2">
      <c r="A2593" s="616"/>
      <c r="B2593" s="616"/>
    </row>
    <row r="2594" spans="1:2">
      <c r="A2594" s="616"/>
      <c r="B2594" s="616"/>
    </row>
    <row r="2595" spans="1:2">
      <c r="A2595" s="616"/>
      <c r="B2595" s="616"/>
    </row>
    <row r="2596" spans="1:2">
      <c r="A2596" s="616"/>
      <c r="B2596" s="616"/>
    </row>
    <row r="2597" spans="1:2">
      <c r="A2597" s="616"/>
      <c r="B2597" s="616"/>
    </row>
    <row r="2598" spans="1:2">
      <c r="A2598" s="616"/>
      <c r="B2598" s="616"/>
    </row>
    <row r="2599" spans="1:2">
      <c r="A2599" s="616"/>
      <c r="B2599" s="616"/>
    </row>
    <row r="2600" spans="1:2">
      <c r="A2600" s="616"/>
      <c r="B2600" s="616"/>
    </row>
    <row r="2601" spans="1:2">
      <c r="A2601" s="616"/>
      <c r="B2601" s="616"/>
    </row>
    <row r="2602" spans="1:2">
      <c r="A2602" s="616"/>
      <c r="B2602" s="616"/>
    </row>
    <row r="2603" spans="1:2">
      <c r="A2603" s="616"/>
      <c r="B2603" s="616"/>
    </row>
    <row r="2604" spans="1:2">
      <c r="A2604" s="616"/>
      <c r="B2604" s="616"/>
    </row>
    <row r="2605" spans="1:2">
      <c r="A2605" s="616"/>
      <c r="B2605" s="616"/>
    </row>
    <row r="2606" spans="1:2">
      <c r="A2606" s="616"/>
      <c r="B2606" s="616"/>
    </row>
    <row r="2607" spans="1:2">
      <c r="A2607" s="616"/>
      <c r="B2607" s="616"/>
    </row>
    <row r="2608" spans="1:2">
      <c r="A2608" s="616"/>
      <c r="B2608" s="616"/>
    </row>
    <row r="2609" spans="1:2">
      <c r="A2609" s="616"/>
      <c r="B2609" s="616"/>
    </row>
    <row r="2610" spans="1:2">
      <c r="A2610" s="616"/>
      <c r="B2610" s="616"/>
    </row>
    <row r="2611" spans="1:2">
      <c r="A2611" s="616"/>
      <c r="B2611" s="616"/>
    </row>
    <row r="2612" spans="1:2">
      <c r="A2612" s="616"/>
      <c r="B2612" s="616"/>
    </row>
    <row r="2613" spans="1:2">
      <c r="A2613" s="616"/>
      <c r="B2613" s="616"/>
    </row>
    <row r="2614" spans="1:2">
      <c r="A2614" s="616"/>
      <c r="B2614" s="616"/>
    </row>
    <row r="2615" spans="1:2">
      <c r="A2615" s="616"/>
      <c r="B2615" s="616"/>
    </row>
    <row r="2616" spans="1:2">
      <c r="A2616" s="616"/>
      <c r="B2616" s="616"/>
    </row>
    <row r="2617" spans="1:2">
      <c r="A2617" s="616"/>
      <c r="B2617" s="616"/>
    </row>
    <row r="2618" spans="1:2">
      <c r="A2618" s="616"/>
      <c r="B2618" s="616"/>
    </row>
    <row r="2619" spans="1:2">
      <c r="A2619" s="616"/>
      <c r="B2619" s="616"/>
    </row>
    <row r="2620" spans="1:2">
      <c r="A2620" s="616"/>
      <c r="B2620" s="616"/>
    </row>
    <row r="2621" spans="1:2">
      <c r="A2621" s="616"/>
      <c r="B2621" s="616"/>
    </row>
    <row r="2622" spans="1:2">
      <c r="A2622" s="616"/>
      <c r="B2622" s="616"/>
    </row>
    <row r="2623" spans="1:2">
      <c r="A2623" s="616"/>
      <c r="B2623" s="616"/>
    </row>
    <row r="2624" spans="1:2">
      <c r="A2624" s="616"/>
      <c r="B2624" s="616"/>
    </row>
    <row r="2625" spans="1:2">
      <c r="A2625" s="616"/>
      <c r="B2625" s="616"/>
    </row>
    <row r="2626" spans="1:2">
      <c r="A2626" s="616"/>
      <c r="B2626" s="616"/>
    </row>
    <row r="2627" spans="1:2">
      <c r="A2627" s="616"/>
      <c r="B2627" s="616"/>
    </row>
    <row r="2628" spans="1:2">
      <c r="A2628" s="616"/>
      <c r="B2628" s="616"/>
    </row>
    <row r="2629" spans="1:2">
      <c r="A2629" s="616"/>
      <c r="B2629" s="616"/>
    </row>
    <row r="2630" spans="1:2">
      <c r="A2630" s="616"/>
      <c r="B2630" s="616"/>
    </row>
    <row r="2631" spans="1:2">
      <c r="A2631" s="616"/>
      <c r="B2631" s="616"/>
    </row>
    <row r="2632" spans="1:2">
      <c r="A2632" s="616"/>
      <c r="B2632" s="616"/>
    </row>
    <row r="2633" spans="1:2">
      <c r="A2633" s="616"/>
      <c r="B2633" s="616"/>
    </row>
    <row r="2634" spans="1:2">
      <c r="A2634" s="616"/>
      <c r="B2634" s="616"/>
    </row>
    <row r="2635" spans="1:2">
      <c r="A2635" s="616"/>
      <c r="B2635" s="616"/>
    </row>
    <row r="2636" spans="1:2">
      <c r="A2636" s="616"/>
      <c r="B2636" s="616"/>
    </row>
    <row r="2637" spans="1:2">
      <c r="A2637" s="616"/>
      <c r="B2637" s="616"/>
    </row>
    <row r="2638" spans="1:2">
      <c r="A2638" s="616"/>
      <c r="B2638" s="616"/>
    </row>
    <row r="2639" spans="1:2">
      <c r="A2639" s="616"/>
      <c r="B2639" s="616"/>
    </row>
    <row r="2640" spans="1:2">
      <c r="A2640" s="616"/>
      <c r="B2640" s="616"/>
    </row>
    <row r="2641" spans="1:2">
      <c r="A2641" s="616"/>
      <c r="B2641" s="616"/>
    </row>
    <row r="2642" spans="1:2">
      <c r="A2642" s="616"/>
      <c r="B2642" s="616"/>
    </row>
    <row r="2643" spans="1:2">
      <c r="A2643" s="616"/>
      <c r="B2643" s="616"/>
    </row>
    <row r="2644" spans="1:2">
      <c r="A2644" s="616"/>
      <c r="B2644" s="616"/>
    </row>
    <row r="2645" spans="1:2">
      <c r="A2645" s="616"/>
      <c r="B2645" s="616"/>
    </row>
    <row r="2646" spans="1:2">
      <c r="A2646" s="616"/>
      <c r="B2646" s="616"/>
    </row>
    <row r="2647" spans="1:2">
      <c r="A2647" s="616"/>
      <c r="B2647" s="616"/>
    </row>
    <row r="2648" spans="1:2">
      <c r="A2648" s="616"/>
      <c r="B2648" s="616"/>
    </row>
    <row r="2649" spans="1:2">
      <c r="A2649" s="616"/>
      <c r="B2649" s="616"/>
    </row>
    <row r="2650" spans="1:2">
      <c r="A2650" s="616"/>
      <c r="B2650" s="616"/>
    </row>
    <row r="2651" spans="1:2">
      <c r="A2651" s="616"/>
      <c r="B2651" s="616"/>
    </row>
    <row r="2652" spans="1:2">
      <c r="A2652" s="616"/>
      <c r="B2652" s="616"/>
    </row>
    <row r="2653" spans="1:2">
      <c r="A2653" s="616"/>
      <c r="B2653" s="616"/>
    </row>
    <row r="2654" spans="1:2">
      <c r="A2654" s="616"/>
      <c r="B2654" s="616"/>
    </row>
    <row r="2655" spans="1:2">
      <c r="A2655" s="616"/>
      <c r="B2655" s="616"/>
    </row>
    <row r="2656" spans="1:2">
      <c r="A2656" s="616"/>
      <c r="B2656" s="616"/>
    </row>
    <row r="2657" spans="1:2">
      <c r="A2657" s="616"/>
      <c r="B2657" s="616"/>
    </row>
    <row r="2658" spans="1:2">
      <c r="A2658" s="616"/>
      <c r="B2658" s="616"/>
    </row>
    <row r="2659" spans="1:2">
      <c r="A2659" s="616"/>
      <c r="B2659" s="616"/>
    </row>
    <row r="2660" spans="1:2">
      <c r="A2660" s="616"/>
      <c r="B2660" s="616"/>
    </row>
    <row r="2661" spans="1:2">
      <c r="A2661" s="616"/>
      <c r="B2661" s="616"/>
    </row>
    <row r="2662" spans="1:2">
      <c r="A2662" s="616"/>
      <c r="B2662" s="616"/>
    </row>
    <row r="2663" spans="1:2">
      <c r="A2663" s="616"/>
      <c r="B2663" s="616"/>
    </row>
    <row r="2664" spans="1:2">
      <c r="A2664" s="616"/>
      <c r="B2664" s="616"/>
    </row>
    <row r="2665" spans="1:2">
      <c r="A2665" s="616"/>
      <c r="B2665" s="616"/>
    </row>
    <row r="2666" spans="1:2">
      <c r="A2666" s="616"/>
      <c r="B2666" s="616"/>
    </row>
    <row r="2667" spans="1:2">
      <c r="A2667" s="616"/>
      <c r="B2667" s="616"/>
    </row>
    <row r="2668" spans="1:2">
      <c r="A2668" s="616"/>
      <c r="B2668" s="616"/>
    </row>
    <row r="2669" spans="1:2">
      <c r="A2669" s="616"/>
      <c r="B2669" s="616"/>
    </row>
    <row r="2670" spans="1:2">
      <c r="A2670" s="616"/>
      <c r="B2670" s="616"/>
    </row>
    <row r="2671" spans="1:2">
      <c r="A2671" s="616"/>
      <c r="B2671" s="616"/>
    </row>
    <row r="2672" spans="1:2">
      <c r="A2672" s="616"/>
      <c r="B2672" s="616"/>
    </row>
    <row r="2673" spans="1:2">
      <c r="A2673" s="616"/>
      <c r="B2673" s="616"/>
    </row>
    <row r="2674" spans="1:2">
      <c r="A2674" s="616"/>
      <c r="B2674" s="616"/>
    </row>
    <row r="2675" spans="1:2">
      <c r="A2675" s="616"/>
      <c r="B2675" s="616"/>
    </row>
    <row r="2676" spans="1:2">
      <c r="A2676" s="616"/>
      <c r="B2676" s="616"/>
    </row>
    <row r="2677" spans="1:2">
      <c r="A2677" s="616"/>
      <c r="B2677" s="616"/>
    </row>
    <row r="2678" spans="1:2">
      <c r="A2678" s="616"/>
      <c r="B2678" s="616"/>
    </row>
    <row r="2679" spans="1:2">
      <c r="A2679" s="616"/>
      <c r="B2679" s="616"/>
    </row>
    <row r="2680" spans="1:2">
      <c r="A2680" s="616"/>
      <c r="B2680" s="616"/>
    </row>
    <row r="2681" spans="1:2">
      <c r="A2681" s="616"/>
      <c r="B2681" s="616"/>
    </row>
    <row r="2682" spans="1:2">
      <c r="A2682" s="616"/>
      <c r="B2682" s="616"/>
    </row>
    <row r="2683" spans="1:2">
      <c r="A2683" s="616"/>
      <c r="B2683" s="616"/>
    </row>
    <row r="2684" spans="1:2">
      <c r="A2684" s="616"/>
      <c r="B2684" s="616"/>
    </row>
    <row r="2685" spans="1:2">
      <c r="A2685" s="616"/>
      <c r="B2685" s="616"/>
    </row>
    <row r="2686" spans="1:2">
      <c r="A2686" s="616"/>
      <c r="B2686" s="616"/>
    </row>
    <row r="2687" spans="1:2">
      <c r="A2687" s="616"/>
      <c r="B2687" s="616"/>
    </row>
    <row r="2688" spans="1:2">
      <c r="A2688" s="616"/>
      <c r="B2688" s="616"/>
    </row>
    <row r="2689" spans="1:2">
      <c r="A2689" s="616"/>
      <c r="B2689" s="616"/>
    </row>
    <row r="2690" spans="1:2">
      <c r="A2690" s="616"/>
      <c r="B2690" s="616"/>
    </row>
    <row r="2691" spans="1:2">
      <c r="A2691" s="616"/>
      <c r="B2691" s="616"/>
    </row>
    <row r="2692" spans="1:2">
      <c r="A2692" s="616"/>
      <c r="B2692" s="616"/>
    </row>
    <row r="2693" spans="1:2">
      <c r="A2693" s="616"/>
      <c r="B2693" s="616"/>
    </row>
    <row r="2694" spans="1:2">
      <c r="A2694" s="616"/>
      <c r="B2694" s="616"/>
    </row>
    <row r="2695" spans="1:2">
      <c r="A2695" s="616"/>
      <c r="B2695" s="616"/>
    </row>
    <row r="2696" spans="1:2">
      <c r="A2696" s="616"/>
      <c r="B2696" s="616"/>
    </row>
    <row r="2697" spans="1:2">
      <c r="A2697" s="616"/>
      <c r="B2697" s="616"/>
    </row>
    <row r="2698" spans="1:2">
      <c r="A2698" s="616"/>
      <c r="B2698" s="616"/>
    </row>
    <row r="2699" spans="1:2">
      <c r="A2699" s="616"/>
      <c r="B2699" s="616"/>
    </row>
    <row r="2700" spans="1:2">
      <c r="A2700" s="616"/>
      <c r="B2700" s="616"/>
    </row>
    <row r="2701" spans="1:2">
      <c r="A2701" s="616"/>
      <c r="B2701" s="616"/>
    </row>
    <row r="2702" spans="1:2">
      <c r="A2702" s="616"/>
      <c r="B2702" s="616"/>
    </row>
    <row r="2703" spans="1:2">
      <c r="A2703" s="616"/>
      <c r="B2703" s="616"/>
    </row>
    <row r="2704" spans="1:2">
      <c r="A2704" s="616"/>
      <c r="B2704" s="616"/>
    </row>
    <row r="2705" spans="1:2">
      <c r="A2705" s="616"/>
      <c r="B2705" s="616"/>
    </row>
    <row r="2706" spans="1:2">
      <c r="A2706" s="616"/>
      <c r="B2706" s="616"/>
    </row>
    <row r="2707" spans="1:2">
      <c r="A2707" s="616"/>
      <c r="B2707" s="616"/>
    </row>
    <row r="2708" spans="1:2">
      <c r="A2708" s="616"/>
      <c r="B2708" s="616"/>
    </row>
    <row r="2709" spans="1:2">
      <c r="A2709" s="616"/>
      <c r="B2709" s="616"/>
    </row>
    <row r="2710" spans="1:2">
      <c r="A2710" s="616"/>
      <c r="B2710" s="616"/>
    </row>
    <row r="2711" spans="1:2">
      <c r="A2711" s="616"/>
      <c r="B2711" s="616"/>
    </row>
    <row r="2712" spans="1:2">
      <c r="A2712" s="616"/>
      <c r="B2712" s="616"/>
    </row>
    <row r="2713" spans="1:2">
      <c r="A2713" s="616"/>
      <c r="B2713" s="616"/>
    </row>
    <row r="2714" spans="1:2">
      <c r="A2714" s="616"/>
      <c r="B2714" s="616"/>
    </row>
    <row r="2715" spans="1:2">
      <c r="A2715" s="616"/>
      <c r="B2715" s="616"/>
    </row>
    <row r="2716" spans="1:2">
      <c r="A2716" s="616"/>
      <c r="B2716" s="616"/>
    </row>
    <row r="2717" spans="1:2">
      <c r="A2717" s="616"/>
      <c r="B2717" s="616"/>
    </row>
    <row r="2718" spans="1:2">
      <c r="A2718" s="616"/>
      <c r="B2718" s="616"/>
    </row>
    <row r="2719" spans="1:2">
      <c r="A2719" s="616"/>
      <c r="B2719" s="616"/>
    </row>
    <row r="2720" spans="1:2">
      <c r="A2720" s="616"/>
      <c r="B2720" s="616"/>
    </row>
    <row r="2721" spans="1:2">
      <c r="A2721" s="616"/>
      <c r="B2721" s="616"/>
    </row>
    <row r="2722" spans="1:2">
      <c r="A2722" s="616"/>
      <c r="B2722" s="616"/>
    </row>
    <row r="2723" spans="1:2">
      <c r="A2723" s="616"/>
      <c r="B2723" s="616"/>
    </row>
    <row r="2724" spans="1:2">
      <c r="A2724" s="616"/>
      <c r="B2724" s="616"/>
    </row>
    <row r="2725" spans="1:2">
      <c r="A2725" s="616"/>
      <c r="B2725" s="616"/>
    </row>
    <row r="2726" spans="1:2">
      <c r="A2726" s="616"/>
      <c r="B2726" s="616"/>
    </row>
    <row r="2727" spans="1:2">
      <c r="A2727" s="616"/>
      <c r="B2727" s="616"/>
    </row>
    <row r="2728" spans="1:2">
      <c r="A2728" s="616"/>
      <c r="B2728" s="616"/>
    </row>
    <row r="2729" spans="1:2">
      <c r="A2729" s="616"/>
      <c r="B2729" s="616"/>
    </row>
    <row r="2730" spans="1:2">
      <c r="A2730" s="616"/>
      <c r="B2730" s="616"/>
    </row>
    <row r="2731" spans="1:2">
      <c r="A2731" s="616"/>
      <c r="B2731" s="616"/>
    </row>
    <row r="2732" spans="1:2">
      <c r="A2732" s="616"/>
      <c r="B2732" s="616"/>
    </row>
    <row r="2733" spans="1:2">
      <c r="A2733" s="616"/>
      <c r="B2733" s="616"/>
    </row>
    <row r="2734" spans="1:2">
      <c r="A2734" s="616"/>
      <c r="B2734" s="616"/>
    </row>
    <row r="2735" spans="1:2">
      <c r="A2735" s="616"/>
      <c r="B2735" s="616"/>
    </row>
    <row r="2736" spans="1:2">
      <c r="A2736" s="616"/>
      <c r="B2736" s="616"/>
    </row>
    <row r="2737" spans="1:2">
      <c r="A2737" s="616"/>
      <c r="B2737" s="616"/>
    </row>
    <row r="2738" spans="1:2">
      <c r="A2738" s="616"/>
      <c r="B2738" s="616"/>
    </row>
    <row r="2739" spans="1:2">
      <c r="A2739" s="616"/>
      <c r="B2739" s="616"/>
    </row>
    <row r="2740" spans="1:2">
      <c r="A2740" s="616"/>
      <c r="B2740" s="616"/>
    </row>
    <row r="2741" spans="1:2">
      <c r="A2741" s="616"/>
      <c r="B2741" s="616"/>
    </row>
    <row r="2742" spans="1:2">
      <c r="A2742" s="616"/>
      <c r="B2742" s="616"/>
    </row>
    <row r="2743" spans="1:2">
      <c r="A2743" s="616"/>
      <c r="B2743" s="616"/>
    </row>
    <row r="2744" spans="1:2">
      <c r="A2744" s="616"/>
      <c r="B2744" s="616"/>
    </row>
    <row r="2745" spans="1:2">
      <c r="A2745" s="616"/>
      <c r="B2745" s="616"/>
    </row>
    <row r="2746" spans="1:2">
      <c r="A2746" s="616"/>
      <c r="B2746" s="616"/>
    </row>
    <row r="2747" spans="1:2">
      <c r="A2747" s="616"/>
      <c r="B2747" s="616"/>
    </row>
    <row r="2748" spans="1:2">
      <c r="A2748" s="616"/>
      <c r="B2748" s="616"/>
    </row>
    <row r="2749" spans="1:2">
      <c r="A2749" s="616"/>
      <c r="B2749" s="616"/>
    </row>
    <row r="2750" spans="1:2">
      <c r="A2750" s="616"/>
      <c r="B2750" s="616"/>
    </row>
    <row r="2751" spans="1:2">
      <c r="A2751" s="616"/>
      <c r="B2751" s="616"/>
    </row>
    <row r="2752" spans="1:2">
      <c r="A2752" s="616"/>
      <c r="B2752" s="616"/>
    </row>
    <row r="2753" spans="1:2">
      <c r="A2753" s="616"/>
      <c r="B2753" s="616"/>
    </row>
    <row r="2754" spans="1:2">
      <c r="A2754" s="616"/>
      <c r="B2754" s="616"/>
    </row>
    <row r="2755" spans="1:2">
      <c r="A2755" s="616"/>
      <c r="B2755" s="616"/>
    </row>
    <row r="2756" spans="1:2">
      <c r="A2756" s="616"/>
      <c r="B2756" s="616"/>
    </row>
    <row r="2757" spans="1:2">
      <c r="A2757" s="616"/>
      <c r="B2757" s="616"/>
    </row>
    <row r="2758" spans="1:2">
      <c r="A2758" s="616"/>
      <c r="B2758" s="616"/>
    </row>
    <row r="2759" spans="1:2">
      <c r="A2759" s="616"/>
      <c r="B2759" s="616"/>
    </row>
    <row r="2760" spans="1:2">
      <c r="A2760" s="616"/>
      <c r="B2760" s="616"/>
    </row>
    <row r="2761" spans="1:2">
      <c r="A2761" s="616"/>
      <c r="B2761" s="616"/>
    </row>
    <row r="2762" spans="1:2">
      <c r="A2762" s="616"/>
      <c r="B2762" s="616"/>
    </row>
    <row r="2763" spans="1:2">
      <c r="A2763" s="616"/>
      <c r="B2763" s="616"/>
    </row>
    <row r="2764" spans="1:2">
      <c r="A2764" s="616"/>
      <c r="B2764" s="616"/>
    </row>
    <row r="2765" spans="1:2">
      <c r="A2765" s="616"/>
      <c r="B2765" s="616"/>
    </row>
    <row r="2766" spans="1:2">
      <c r="A2766" s="616"/>
      <c r="B2766" s="616"/>
    </row>
    <row r="2767" spans="1:2">
      <c r="A2767" s="616"/>
      <c r="B2767" s="616"/>
    </row>
    <row r="2768" spans="1:2">
      <c r="A2768" s="616"/>
      <c r="B2768" s="616"/>
    </row>
    <row r="2769" spans="1:2">
      <c r="A2769" s="616"/>
      <c r="B2769" s="616"/>
    </row>
    <row r="2770" spans="1:2">
      <c r="A2770" s="616"/>
      <c r="B2770" s="616"/>
    </row>
    <row r="2771" spans="1:2">
      <c r="A2771" s="616"/>
      <c r="B2771" s="616"/>
    </row>
    <row r="2772" spans="1:2">
      <c r="A2772" s="616"/>
      <c r="B2772" s="616"/>
    </row>
    <row r="2773" spans="1:2">
      <c r="A2773" s="616"/>
      <c r="B2773" s="616"/>
    </row>
    <row r="2774" spans="1:2">
      <c r="A2774" s="616"/>
      <c r="B2774" s="616"/>
    </row>
    <row r="2775" spans="1:2">
      <c r="A2775" s="616"/>
      <c r="B2775" s="616"/>
    </row>
    <row r="2776" spans="1:2">
      <c r="A2776" s="616"/>
      <c r="B2776" s="616"/>
    </row>
    <row r="2777" spans="1:2">
      <c r="A2777" s="616"/>
      <c r="B2777" s="616"/>
    </row>
    <row r="2778" spans="1:2">
      <c r="A2778" s="616"/>
      <c r="B2778" s="616"/>
    </row>
    <row r="2779" spans="1:2">
      <c r="A2779" s="616"/>
      <c r="B2779" s="616"/>
    </row>
    <row r="2780" spans="1:2">
      <c r="A2780" s="616"/>
      <c r="B2780" s="616"/>
    </row>
    <row r="2781" spans="1:2">
      <c r="A2781" s="616"/>
      <c r="B2781" s="616"/>
    </row>
    <row r="2782" spans="1:2">
      <c r="A2782" s="616"/>
      <c r="B2782" s="616"/>
    </row>
    <row r="2783" spans="1:2">
      <c r="A2783" s="616"/>
      <c r="B2783" s="616"/>
    </row>
    <row r="2784" spans="1:2">
      <c r="A2784" s="616"/>
      <c r="B2784" s="616"/>
    </row>
    <row r="2785" spans="1:2">
      <c r="A2785" s="616"/>
      <c r="B2785" s="616"/>
    </row>
    <row r="2786" spans="1:2">
      <c r="A2786" s="616"/>
      <c r="B2786" s="616"/>
    </row>
    <row r="2787" spans="1:2">
      <c r="A2787" s="616"/>
      <c r="B2787" s="616"/>
    </row>
    <row r="2788" spans="1:2">
      <c r="A2788" s="616"/>
      <c r="B2788" s="616"/>
    </row>
    <row r="2789" spans="1:2">
      <c r="A2789" s="616"/>
      <c r="B2789" s="616"/>
    </row>
    <row r="2790" spans="1:2">
      <c r="A2790" s="616"/>
      <c r="B2790" s="616"/>
    </row>
    <row r="2791" spans="1:2">
      <c r="A2791" s="616"/>
      <c r="B2791" s="616"/>
    </row>
    <row r="2792" spans="1:2">
      <c r="A2792" s="616"/>
      <c r="B2792" s="616"/>
    </row>
    <row r="2793" spans="1:2">
      <c r="A2793" s="616"/>
      <c r="B2793" s="616"/>
    </row>
    <row r="2794" spans="1:2">
      <c r="A2794" s="616"/>
      <c r="B2794" s="616"/>
    </row>
    <row r="2795" spans="1:2">
      <c r="A2795" s="616"/>
      <c r="B2795" s="616"/>
    </row>
    <row r="2796" spans="1:2">
      <c r="A2796" s="616"/>
      <c r="B2796" s="616"/>
    </row>
    <row r="2797" spans="1:2">
      <c r="A2797" s="616"/>
      <c r="B2797" s="616"/>
    </row>
    <row r="2798" spans="1:2">
      <c r="A2798" s="616"/>
      <c r="B2798" s="616"/>
    </row>
    <row r="2799" spans="1:2">
      <c r="A2799" s="616"/>
      <c r="B2799" s="616"/>
    </row>
    <row r="2800" spans="1:2">
      <c r="A2800" s="616"/>
      <c r="B2800" s="616"/>
    </row>
    <row r="2801" spans="1:2">
      <c r="A2801" s="616"/>
      <c r="B2801" s="616"/>
    </row>
    <row r="2802" spans="1:2">
      <c r="A2802" s="616"/>
      <c r="B2802" s="616"/>
    </row>
    <row r="2803" spans="1:2">
      <c r="A2803" s="616"/>
      <c r="B2803" s="616"/>
    </row>
    <row r="2804" spans="1:2">
      <c r="A2804" s="616"/>
      <c r="B2804" s="616"/>
    </row>
    <row r="2805" spans="1:2">
      <c r="A2805" s="616"/>
      <c r="B2805" s="616"/>
    </row>
    <row r="2806" spans="1:2">
      <c r="A2806" s="616"/>
      <c r="B2806" s="616"/>
    </row>
    <row r="2807" spans="1:2">
      <c r="A2807" s="616"/>
      <c r="B2807" s="616"/>
    </row>
    <row r="2808" spans="1:2">
      <c r="A2808" s="616"/>
      <c r="B2808" s="616"/>
    </row>
    <row r="2809" spans="1:2">
      <c r="A2809" s="616"/>
      <c r="B2809" s="616"/>
    </row>
    <row r="2810" spans="1:2">
      <c r="A2810" s="616"/>
      <c r="B2810" s="616"/>
    </row>
    <row r="2811" spans="1:2">
      <c r="A2811" s="616"/>
      <c r="B2811" s="616"/>
    </row>
    <row r="2812" spans="1:2">
      <c r="A2812" s="616"/>
      <c r="B2812" s="616"/>
    </row>
    <row r="2813" spans="1:2">
      <c r="A2813" s="616"/>
      <c r="B2813" s="616"/>
    </row>
    <row r="2814" spans="1:2">
      <c r="A2814" s="616"/>
      <c r="B2814" s="616"/>
    </row>
    <row r="2815" spans="1:2">
      <c r="A2815" s="616"/>
      <c r="B2815" s="616"/>
    </row>
    <row r="2816" spans="1:2">
      <c r="A2816" s="616"/>
      <c r="B2816" s="616"/>
    </row>
    <row r="2817" spans="1:2">
      <c r="A2817" s="616"/>
      <c r="B2817" s="616"/>
    </row>
    <row r="2818" spans="1:2">
      <c r="A2818" s="616"/>
      <c r="B2818" s="616"/>
    </row>
    <row r="2819" spans="1:2">
      <c r="A2819" s="616"/>
      <c r="B2819" s="616"/>
    </row>
    <row r="2820" spans="1:2">
      <c r="A2820" s="616"/>
      <c r="B2820" s="616"/>
    </row>
    <row r="2821" spans="1:2">
      <c r="A2821" s="616"/>
      <c r="B2821" s="616"/>
    </row>
    <row r="2822" spans="1:2">
      <c r="A2822" s="616"/>
      <c r="B2822" s="616"/>
    </row>
    <row r="2823" spans="1:2">
      <c r="A2823" s="616"/>
      <c r="B2823" s="616"/>
    </row>
    <row r="2824" spans="1:2">
      <c r="A2824" s="616"/>
      <c r="B2824" s="616"/>
    </row>
    <row r="2825" spans="1:2">
      <c r="A2825" s="616"/>
      <c r="B2825" s="616"/>
    </row>
    <row r="2826" spans="1:2">
      <c r="A2826" s="616"/>
      <c r="B2826" s="616"/>
    </row>
    <row r="2827" spans="1:2">
      <c r="A2827" s="616"/>
      <c r="B2827" s="616"/>
    </row>
    <row r="2828" spans="1:2">
      <c r="A2828" s="616"/>
      <c r="B2828" s="616"/>
    </row>
    <row r="2829" spans="1:2">
      <c r="A2829" s="616"/>
      <c r="B2829" s="616"/>
    </row>
    <row r="2830" spans="1:2">
      <c r="A2830" s="616"/>
      <c r="B2830" s="616"/>
    </row>
    <row r="2831" spans="1:2">
      <c r="A2831" s="616"/>
      <c r="B2831" s="616"/>
    </row>
    <row r="2832" spans="1:2">
      <c r="A2832" s="616"/>
      <c r="B2832" s="616"/>
    </row>
    <row r="2833" spans="1:2">
      <c r="A2833" s="616"/>
      <c r="B2833" s="616"/>
    </row>
    <row r="2834" spans="1:2">
      <c r="A2834" s="616"/>
      <c r="B2834" s="616"/>
    </row>
    <row r="2835" spans="1:2">
      <c r="A2835" s="616"/>
      <c r="B2835" s="616"/>
    </row>
    <row r="2836" spans="1:2">
      <c r="A2836" s="616"/>
      <c r="B2836" s="616"/>
    </row>
    <row r="2837" spans="1:2">
      <c r="A2837" s="616"/>
      <c r="B2837" s="616"/>
    </row>
    <row r="2838" spans="1:2">
      <c r="A2838" s="616"/>
      <c r="B2838" s="616"/>
    </row>
    <row r="2839" spans="1:2">
      <c r="A2839" s="616"/>
      <c r="B2839" s="616"/>
    </row>
    <row r="2840" spans="1:2">
      <c r="A2840" s="616"/>
      <c r="B2840" s="616"/>
    </row>
    <row r="2841" spans="1:2">
      <c r="A2841" s="616"/>
      <c r="B2841" s="616"/>
    </row>
    <row r="2842" spans="1:2">
      <c r="A2842" s="616"/>
      <c r="B2842" s="616"/>
    </row>
    <row r="2843" spans="1:2">
      <c r="A2843" s="616"/>
      <c r="B2843" s="616"/>
    </row>
    <row r="2844" spans="1:2">
      <c r="A2844" s="616"/>
      <c r="B2844" s="616"/>
    </row>
    <row r="2845" spans="1:2">
      <c r="A2845" s="616"/>
      <c r="B2845" s="616"/>
    </row>
    <row r="2846" spans="1:2">
      <c r="A2846" s="616"/>
      <c r="B2846" s="616"/>
    </row>
    <row r="2847" spans="1:2">
      <c r="A2847" s="616"/>
      <c r="B2847" s="616"/>
    </row>
    <row r="2848" spans="1:2">
      <c r="A2848" s="616"/>
      <c r="B2848" s="616"/>
    </row>
    <row r="2849" spans="1:2">
      <c r="A2849" s="616"/>
      <c r="B2849" s="616"/>
    </row>
    <row r="2850" spans="1:2">
      <c r="A2850" s="616"/>
      <c r="B2850" s="616"/>
    </row>
    <row r="2851" spans="1:2">
      <c r="A2851" s="616"/>
      <c r="B2851" s="616"/>
    </row>
    <row r="2852" spans="1:2">
      <c r="A2852" s="616"/>
      <c r="B2852" s="616"/>
    </row>
    <row r="2853" spans="1:2">
      <c r="A2853" s="616"/>
      <c r="B2853" s="616"/>
    </row>
    <row r="2854" spans="1:2">
      <c r="A2854" s="616"/>
      <c r="B2854" s="616"/>
    </row>
    <row r="2855" spans="1:2">
      <c r="A2855" s="616"/>
      <c r="B2855" s="616"/>
    </row>
    <row r="2856" spans="1:2">
      <c r="A2856" s="616"/>
      <c r="B2856" s="616"/>
    </row>
    <row r="2857" spans="1:2">
      <c r="A2857" s="616"/>
      <c r="B2857" s="616"/>
    </row>
    <row r="2858" spans="1:2">
      <c r="A2858" s="616"/>
      <c r="B2858" s="616"/>
    </row>
    <row r="2859" spans="1:2">
      <c r="A2859" s="616"/>
      <c r="B2859" s="616"/>
    </row>
    <row r="2860" spans="1:2">
      <c r="A2860" s="616"/>
      <c r="B2860" s="616"/>
    </row>
    <row r="2861" spans="1:2">
      <c r="A2861" s="616"/>
      <c r="B2861" s="616"/>
    </row>
    <row r="2862" spans="1:2">
      <c r="A2862" s="616"/>
      <c r="B2862" s="616"/>
    </row>
    <row r="2863" spans="1:2">
      <c r="A2863" s="616"/>
      <c r="B2863" s="616"/>
    </row>
    <row r="2864" spans="1:2">
      <c r="A2864" s="616"/>
      <c r="B2864" s="616"/>
    </row>
    <row r="2865" spans="1:2">
      <c r="A2865" s="616"/>
      <c r="B2865" s="616"/>
    </row>
    <row r="2866" spans="1:2">
      <c r="A2866" s="616"/>
      <c r="B2866" s="616"/>
    </row>
    <row r="2867" spans="1:2">
      <c r="A2867" s="616"/>
      <c r="B2867" s="616"/>
    </row>
    <row r="2868" spans="1:2">
      <c r="A2868" s="616"/>
      <c r="B2868" s="616"/>
    </row>
    <row r="2869" spans="1:2">
      <c r="A2869" s="616"/>
      <c r="B2869" s="616"/>
    </row>
    <row r="2870" spans="1:2">
      <c r="A2870" s="616"/>
      <c r="B2870" s="616"/>
    </row>
    <row r="2871" spans="1:2">
      <c r="A2871" s="616"/>
      <c r="B2871" s="616"/>
    </row>
    <row r="2872" spans="1:2">
      <c r="A2872" s="616"/>
      <c r="B2872" s="616"/>
    </row>
    <row r="2873" spans="1:2">
      <c r="A2873" s="616"/>
      <c r="B2873" s="616"/>
    </row>
    <row r="2874" spans="1:2">
      <c r="A2874" s="616"/>
      <c r="B2874" s="616"/>
    </row>
    <row r="2875" spans="1:2">
      <c r="A2875" s="616"/>
      <c r="B2875" s="616"/>
    </row>
    <row r="2876" spans="1:2">
      <c r="A2876" s="616"/>
      <c r="B2876" s="616"/>
    </row>
    <row r="2877" spans="1:2">
      <c r="A2877" s="616"/>
      <c r="B2877" s="616"/>
    </row>
    <row r="2878" spans="1:2">
      <c r="A2878" s="616"/>
      <c r="B2878" s="616"/>
    </row>
    <row r="2879" spans="1:2">
      <c r="A2879" s="616"/>
      <c r="B2879" s="616"/>
    </row>
    <row r="2880" spans="1:2">
      <c r="A2880" s="616"/>
      <c r="B2880" s="616"/>
    </row>
    <row r="2881" spans="1:2">
      <c r="A2881" s="616"/>
      <c r="B2881" s="616"/>
    </row>
    <row r="2882" spans="1:2">
      <c r="A2882" s="616"/>
      <c r="B2882" s="616"/>
    </row>
    <row r="2883" spans="1:2">
      <c r="A2883" s="616"/>
      <c r="B2883" s="616"/>
    </row>
    <row r="2884" spans="1:2">
      <c r="A2884" s="616"/>
      <c r="B2884" s="616"/>
    </row>
    <row r="2885" spans="1:2">
      <c r="A2885" s="616"/>
      <c r="B2885" s="616"/>
    </row>
    <row r="2886" spans="1:2">
      <c r="A2886" s="616"/>
      <c r="B2886" s="616"/>
    </row>
    <row r="2887" spans="1:2">
      <c r="A2887" s="616"/>
      <c r="B2887" s="616"/>
    </row>
    <row r="2888" spans="1:2">
      <c r="A2888" s="616"/>
      <c r="B2888" s="616"/>
    </row>
    <row r="2889" spans="1:2">
      <c r="A2889" s="616"/>
      <c r="B2889" s="616"/>
    </row>
    <row r="2890" spans="1:2">
      <c r="A2890" s="616"/>
      <c r="B2890" s="616"/>
    </row>
    <row r="2891" spans="1:2">
      <c r="A2891" s="616"/>
      <c r="B2891" s="616"/>
    </row>
    <row r="2892" spans="1:2">
      <c r="A2892" s="616"/>
      <c r="B2892" s="616"/>
    </row>
    <row r="2893" spans="1:2">
      <c r="A2893" s="616"/>
      <c r="B2893" s="616"/>
    </row>
    <row r="2894" spans="1:2">
      <c r="A2894" s="616"/>
      <c r="B2894" s="616"/>
    </row>
    <row r="2895" spans="1:2">
      <c r="A2895" s="616"/>
      <c r="B2895" s="616"/>
    </row>
    <row r="2896" spans="1:2">
      <c r="A2896" s="616"/>
      <c r="B2896" s="616"/>
    </row>
    <row r="2897" spans="1:2">
      <c r="A2897" s="616"/>
      <c r="B2897" s="616"/>
    </row>
    <row r="2898" spans="1:2">
      <c r="A2898" s="616"/>
      <c r="B2898" s="616"/>
    </row>
    <row r="2899" spans="1:2">
      <c r="A2899" s="616"/>
      <c r="B2899" s="616"/>
    </row>
    <row r="2900" spans="1:2">
      <c r="A2900" s="616"/>
      <c r="B2900" s="616"/>
    </row>
    <row r="2901" spans="1:2">
      <c r="A2901" s="616"/>
      <c r="B2901" s="616"/>
    </row>
    <row r="2902" spans="1:2">
      <c r="A2902" s="616"/>
      <c r="B2902" s="616"/>
    </row>
    <row r="2903" spans="1:2">
      <c r="A2903" s="616"/>
      <c r="B2903" s="616"/>
    </row>
    <row r="2904" spans="1:2">
      <c r="A2904" s="616"/>
      <c r="B2904" s="616"/>
    </row>
    <row r="2905" spans="1:2">
      <c r="A2905" s="616"/>
      <c r="B2905" s="616"/>
    </row>
    <row r="2906" spans="1:2">
      <c r="A2906" s="616"/>
      <c r="B2906" s="616"/>
    </row>
    <row r="2907" spans="1:2">
      <c r="A2907" s="616"/>
      <c r="B2907" s="616"/>
    </row>
    <row r="2908" spans="1:2">
      <c r="A2908" s="616"/>
      <c r="B2908" s="616"/>
    </row>
    <row r="2909" spans="1:2">
      <c r="A2909" s="616"/>
      <c r="B2909" s="616"/>
    </row>
    <row r="2910" spans="1:2">
      <c r="A2910" s="616"/>
      <c r="B2910" s="616"/>
    </row>
    <row r="2911" spans="1:2">
      <c r="A2911" s="616"/>
      <c r="B2911" s="616"/>
    </row>
    <row r="2912" spans="1:2">
      <c r="A2912" s="616"/>
      <c r="B2912" s="616"/>
    </row>
    <row r="2913" spans="1:2">
      <c r="A2913" s="616"/>
      <c r="B2913" s="616"/>
    </row>
    <row r="2914" spans="1:2">
      <c r="A2914" s="616"/>
      <c r="B2914" s="616"/>
    </row>
    <row r="2915" spans="1:2">
      <c r="A2915" s="616"/>
      <c r="B2915" s="616"/>
    </row>
    <row r="2916" spans="1:2">
      <c r="A2916" s="616"/>
      <c r="B2916" s="616"/>
    </row>
    <row r="2917" spans="1:2">
      <c r="A2917" s="616"/>
      <c r="B2917" s="616"/>
    </row>
    <row r="2918" spans="1:2">
      <c r="A2918" s="616"/>
      <c r="B2918" s="616"/>
    </row>
    <row r="2919" spans="1:2">
      <c r="A2919" s="616"/>
      <c r="B2919" s="616"/>
    </row>
    <row r="2920" spans="1:2">
      <c r="A2920" s="616"/>
      <c r="B2920" s="616"/>
    </row>
    <row r="2921" spans="1:2">
      <c r="A2921" s="616"/>
      <c r="B2921" s="616"/>
    </row>
    <row r="2922" spans="1:2">
      <c r="A2922" s="616"/>
      <c r="B2922" s="616"/>
    </row>
    <row r="2923" spans="1:2">
      <c r="A2923" s="616"/>
      <c r="B2923" s="616"/>
    </row>
    <row r="2924" spans="1:2">
      <c r="A2924" s="616"/>
      <c r="B2924" s="616"/>
    </row>
    <row r="2925" spans="1:2">
      <c r="A2925" s="616"/>
      <c r="B2925" s="616"/>
    </row>
    <row r="2926" spans="1:2">
      <c r="A2926" s="616"/>
      <c r="B2926" s="616"/>
    </row>
    <row r="2927" spans="1:2">
      <c r="A2927" s="616"/>
      <c r="B2927" s="616"/>
    </row>
    <row r="2928" spans="1:2">
      <c r="A2928" s="616"/>
      <c r="B2928" s="616"/>
    </row>
    <row r="2929" spans="1:2">
      <c r="A2929" s="616"/>
      <c r="B2929" s="616"/>
    </row>
    <row r="2930" spans="1:2">
      <c r="A2930" s="616"/>
      <c r="B2930" s="616"/>
    </row>
    <row r="2931" spans="1:2">
      <c r="A2931" s="616"/>
      <c r="B2931" s="616"/>
    </row>
    <row r="2932" spans="1:2">
      <c r="A2932" s="616"/>
      <c r="B2932" s="616"/>
    </row>
    <row r="2933" spans="1:2">
      <c r="A2933" s="616"/>
      <c r="B2933" s="616"/>
    </row>
    <row r="2934" spans="1:2">
      <c r="A2934" s="616"/>
      <c r="B2934" s="616"/>
    </row>
    <row r="2935" spans="1:2">
      <c r="A2935" s="616"/>
      <c r="B2935" s="616"/>
    </row>
    <row r="2936" spans="1:2">
      <c r="A2936" s="616"/>
      <c r="B2936" s="616"/>
    </row>
    <row r="2937" spans="1:2">
      <c r="A2937" s="616"/>
      <c r="B2937" s="616"/>
    </row>
    <row r="2938" spans="1:2">
      <c r="A2938" s="616"/>
      <c r="B2938" s="616"/>
    </row>
    <row r="2939" spans="1:2">
      <c r="A2939" s="616"/>
      <c r="B2939" s="616"/>
    </row>
    <row r="2940" spans="1:2">
      <c r="A2940" s="616"/>
      <c r="B2940" s="616"/>
    </row>
    <row r="2941" spans="1:2">
      <c r="A2941" s="616"/>
      <c r="B2941" s="616"/>
    </row>
    <row r="2942" spans="1:2">
      <c r="A2942" s="616"/>
      <c r="B2942" s="616"/>
    </row>
    <row r="2943" spans="1:2">
      <c r="A2943" s="616"/>
      <c r="B2943" s="616"/>
    </row>
    <row r="2944" spans="1:2">
      <c r="A2944" s="616"/>
      <c r="B2944" s="616"/>
    </row>
    <row r="2945" spans="1:2">
      <c r="A2945" s="616"/>
      <c r="B2945" s="616"/>
    </row>
    <row r="2946" spans="1:2">
      <c r="A2946" s="616"/>
      <c r="B2946" s="616"/>
    </row>
    <row r="2947" spans="1:2">
      <c r="A2947" s="616"/>
      <c r="B2947" s="616"/>
    </row>
    <row r="2948" spans="1:2">
      <c r="A2948" s="616"/>
      <c r="B2948" s="616"/>
    </row>
    <row r="2949" spans="1:2">
      <c r="A2949" s="616"/>
      <c r="B2949" s="616"/>
    </row>
    <row r="2950" spans="1:2">
      <c r="A2950" s="616"/>
      <c r="B2950" s="616"/>
    </row>
    <row r="2951" spans="1:2">
      <c r="A2951" s="616"/>
      <c r="B2951" s="616"/>
    </row>
    <row r="2952" spans="1:2">
      <c r="A2952" s="616"/>
      <c r="B2952" s="616"/>
    </row>
    <row r="2953" spans="1:2">
      <c r="A2953" s="616"/>
      <c r="B2953" s="616"/>
    </row>
    <row r="2954" spans="1:2">
      <c r="A2954" s="616"/>
      <c r="B2954" s="616"/>
    </row>
    <row r="2955" spans="1:2">
      <c r="A2955" s="616"/>
      <c r="B2955" s="616"/>
    </row>
    <row r="2956" spans="1:2">
      <c r="A2956" s="616"/>
      <c r="B2956" s="616"/>
    </row>
    <row r="2957" spans="1:2">
      <c r="A2957" s="616"/>
      <c r="B2957" s="616"/>
    </row>
    <row r="2958" spans="1:2">
      <c r="A2958" s="616"/>
      <c r="B2958" s="616"/>
    </row>
    <row r="2959" spans="1:2">
      <c r="A2959" s="616"/>
      <c r="B2959" s="616"/>
    </row>
    <row r="2960" spans="1:2">
      <c r="A2960" s="616"/>
      <c r="B2960" s="616"/>
    </row>
    <row r="2961" spans="1:2">
      <c r="A2961" s="616"/>
      <c r="B2961" s="616"/>
    </row>
    <row r="2962" spans="1:2">
      <c r="A2962" s="616"/>
      <c r="B2962" s="616"/>
    </row>
    <row r="2963" spans="1:2">
      <c r="A2963" s="616"/>
      <c r="B2963" s="616"/>
    </row>
    <row r="2964" spans="1:2">
      <c r="A2964" s="616"/>
      <c r="B2964" s="616"/>
    </row>
    <row r="2965" spans="1:2">
      <c r="A2965" s="616"/>
      <c r="B2965" s="616"/>
    </row>
    <row r="2966" spans="1:2">
      <c r="A2966" s="616"/>
      <c r="B2966" s="616"/>
    </row>
    <row r="2967" spans="1:2">
      <c r="A2967" s="616"/>
      <c r="B2967" s="616"/>
    </row>
    <row r="2968" spans="1:2">
      <c r="A2968" s="616"/>
      <c r="B2968" s="616"/>
    </row>
    <row r="2969" spans="1:2">
      <c r="A2969" s="616"/>
      <c r="B2969" s="616"/>
    </row>
    <row r="2970" spans="1:2">
      <c r="A2970" s="616"/>
      <c r="B2970" s="616"/>
    </row>
    <row r="2971" spans="1:2">
      <c r="A2971" s="616"/>
      <c r="B2971" s="616"/>
    </row>
    <row r="2972" spans="1:2">
      <c r="A2972" s="616"/>
      <c r="B2972" s="616"/>
    </row>
    <row r="2973" spans="1:2">
      <c r="A2973" s="616"/>
      <c r="B2973" s="616"/>
    </row>
    <row r="2974" spans="1:2">
      <c r="A2974" s="616"/>
      <c r="B2974" s="616"/>
    </row>
    <row r="2975" spans="1:2">
      <c r="A2975" s="616"/>
      <c r="B2975" s="616"/>
    </row>
    <row r="2976" spans="1:2">
      <c r="A2976" s="616"/>
      <c r="B2976" s="616"/>
    </row>
    <row r="2977" spans="1:2">
      <c r="A2977" s="616"/>
      <c r="B2977" s="616"/>
    </row>
    <row r="2978" spans="1:2">
      <c r="A2978" s="616"/>
      <c r="B2978" s="616"/>
    </row>
    <row r="2979" spans="1:2">
      <c r="A2979" s="616"/>
      <c r="B2979" s="616"/>
    </row>
    <row r="2980" spans="1:2">
      <c r="A2980" s="616"/>
      <c r="B2980" s="616"/>
    </row>
    <row r="2981" spans="1:2">
      <c r="A2981" s="616"/>
      <c r="B2981" s="616"/>
    </row>
    <row r="2982" spans="1:2">
      <c r="A2982" s="616"/>
      <c r="B2982" s="616"/>
    </row>
    <row r="2983" spans="1:2">
      <c r="A2983" s="616"/>
      <c r="B2983" s="616"/>
    </row>
    <row r="2984" spans="1:2">
      <c r="A2984" s="616"/>
      <c r="B2984" s="616"/>
    </row>
    <row r="2985" spans="1:2">
      <c r="A2985" s="616"/>
      <c r="B2985" s="616"/>
    </row>
    <row r="2986" spans="1:2">
      <c r="A2986" s="616"/>
      <c r="B2986" s="616"/>
    </row>
    <row r="2987" spans="1:2">
      <c r="A2987" s="616"/>
      <c r="B2987" s="616"/>
    </row>
    <row r="2988" spans="1:2">
      <c r="A2988" s="616"/>
      <c r="B2988" s="616"/>
    </row>
    <row r="2989" spans="1:2">
      <c r="A2989" s="616"/>
      <c r="B2989" s="616"/>
    </row>
    <row r="2990" spans="1:2">
      <c r="A2990" s="616"/>
      <c r="B2990" s="616"/>
    </row>
    <row r="2991" spans="1:2">
      <c r="A2991" s="616"/>
      <c r="B2991" s="616"/>
    </row>
    <row r="2992" spans="1:2">
      <c r="A2992" s="616"/>
      <c r="B2992" s="616"/>
    </row>
    <row r="2993" spans="1:2">
      <c r="A2993" s="616"/>
      <c r="B2993" s="616"/>
    </row>
    <row r="2994" spans="1:2">
      <c r="A2994" s="616"/>
      <c r="B2994" s="616"/>
    </row>
    <row r="2995" spans="1:2">
      <c r="A2995" s="616"/>
      <c r="B2995" s="616"/>
    </row>
    <row r="2996" spans="1:2">
      <c r="A2996" s="616"/>
      <c r="B2996" s="616"/>
    </row>
    <row r="2997" spans="1:2">
      <c r="A2997" s="616"/>
      <c r="B2997" s="616"/>
    </row>
    <row r="2998" spans="1:2">
      <c r="A2998" s="616"/>
      <c r="B2998" s="616"/>
    </row>
    <row r="2999" spans="1:2">
      <c r="A2999" s="616"/>
      <c r="B2999" s="616"/>
    </row>
    <row r="3000" spans="1:2">
      <c r="A3000" s="616"/>
      <c r="B3000" s="616"/>
    </row>
    <row r="3001" spans="1:2">
      <c r="A3001" s="616"/>
      <c r="B3001" s="616"/>
    </row>
    <row r="3002" spans="1:2">
      <c r="A3002" s="616"/>
      <c r="B3002" s="616"/>
    </row>
    <row r="3003" spans="1:2">
      <c r="A3003" s="616"/>
      <c r="B3003" s="616"/>
    </row>
    <row r="3004" spans="1:2">
      <c r="A3004" s="616"/>
      <c r="B3004" s="616"/>
    </row>
    <row r="3005" spans="1:2">
      <c r="A3005" s="616"/>
      <c r="B3005" s="616"/>
    </row>
    <row r="3006" spans="1:2">
      <c r="A3006" s="616"/>
      <c r="B3006" s="616"/>
    </row>
    <row r="3007" spans="1:2">
      <c r="A3007" s="616"/>
      <c r="B3007" s="616"/>
    </row>
    <row r="3008" spans="1:2">
      <c r="A3008" s="616"/>
      <c r="B3008" s="616"/>
    </row>
    <row r="3009" spans="1:2">
      <c r="A3009" s="616"/>
      <c r="B3009" s="616"/>
    </row>
    <row r="3010" spans="1:2">
      <c r="A3010" s="616"/>
      <c r="B3010" s="616"/>
    </row>
    <row r="3011" spans="1:2">
      <c r="A3011" s="616"/>
      <c r="B3011" s="616"/>
    </row>
    <row r="3012" spans="1:2">
      <c r="A3012" s="616"/>
      <c r="B3012" s="616"/>
    </row>
    <row r="3013" spans="1:2">
      <c r="A3013" s="616"/>
      <c r="B3013" s="616"/>
    </row>
    <row r="3014" spans="1:2">
      <c r="A3014" s="616"/>
      <c r="B3014" s="616"/>
    </row>
    <row r="3015" spans="1:2">
      <c r="A3015" s="616"/>
      <c r="B3015" s="616"/>
    </row>
    <row r="3016" spans="1:2">
      <c r="A3016" s="616"/>
      <c r="B3016" s="616"/>
    </row>
    <row r="3017" spans="1:2">
      <c r="A3017" s="616"/>
      <c r="B3017" s="616"/>
    </row>
    <row r="3018" spans="1:2">
      <c r="A3018" s="616"/>
      <c r="B3018" s="616"/>
    </row>
    <row r="3019" spans="1:2">
      <c r="A3019" s="616"/>
      <c r="B3019" s="616"/>
    </row>
    <row r="3020" spans="1:2">
      <c r="A3020" s="616"/>
      <c r="B3020" s="616"/>
    </row>
    <row r="3021" spans="1:2">
      <c r="A3021" s="616"/>
      <c r="B3021" s="616"/>
    </row>
    <row r="3022" spans="1:2">
      <c r="A3022" s="616"/>
      <c r="B3022" s="616"/>
    </row>
    <row r="3023" spans="1:2">
      <c r="A3023" s="616"/>
      <c r="B3023" s="616"/>
    </row>
    <row r="3024" spans="1:2">
      <c r="A3024" s="616"/>
      <c r="B3024" s="616"/>
    </row>
    <row r="3025" spans="1:2">
      <c r="A3025" s="616"/>
      <c r="B3025" s="616"/>
    </row>
    <row r="3026" spans="1:2">
      <c r="A3026" s="616"/>
      <c r="B3026" s="616"/>
    </row>
    <row r="3027" spans="1:2">
      <c r="A3027" s="616"/>
      <c r="B3027" s="616"/>
    </row>
    <row r="3028" spans="1:2">
      <c r="A3028" s="616"/>
      <c r="B3028" s="616"/>
    </row>
    <row r="3029" spans="1:2">
      <c r="A3029" s="616"/>
      <c r="B3029" s="616"/>
    </row>
    <row r="3030" spans="1:2">
      <c r="A3030" s="616"/>
      <c r="B3030" s="616"/>
    </row>
    <row r="3031" spans="1:2">
      <c r="A3031" s="616"/>
      <c r="B3031" s="616"/>
    </row>
    <row r="3032" spans="1:2">
      <c r="A3032" s="616"/>
      <c r="B3032" s="616"/>
    </row>
    <row r="3033" spans="1:2">
      <c r="A3033" s="616"/>
      <c r="B3033" s="616"/>
    </row>
    <row r="3034" spans="1:2">
      <c r="A3034" s="616"/>
      <c r="B3034" s="616"/>
    </row>
    <row r="3035" spans="1:2">
      <c r="A3035" s="616"/>
      <c r="B3035" s="616"/>
    </row>
    <row r="3036" spans="1:2">
      <c r="A3036" s="616"/>
      <c r="B3036" s="616"/>
    </row>
    <row r="3037" spans="1:2">
      <c r="A3037" s="616"/>
      <c r="B3037" s="616"/>
    </row>
    <row r="3038" spans="1:2">
      <c r="A3038" s="616"/>
      <c r="B3038" s="616"/>
    </row>
    <row r="3039" spans="1:2">
      <c r="A3039" s="616"/>
      <c r="B3039" s="616"/>
    </row>
    <row r="3040" spans="1:2">
      <c r="A3040" s="616"/>
      <c r="B3040" s="616"/>
    </row>
    <row r="3041" spans="1:2">
      <c r="A3041" s="616"/>
      <c r="B3041" s="616"/>
    </row>
    <row r="3042" spans="1:2">
      <c r="A3042" s="616"/>
      <c r="B3042" s="616"/>
    </row>
    <row r="3043" spans="1:2">
      <c r="A3043" s="616"/>
      <c r="B3043" s="616"/>
    </row>
    <row r="3044" spans="1:2">
      <c r="A3044" s="616"/>
      <c r="B3044" s="616"/>
    </row>
    <row r="3045" spans="1:2">
      <c r="A3045" s="616"/>
      <c r="B3045" s="616"/>
    </row>
    <row r="3046" spans="1:2">
      <c r="A3046" s="616"/>
      <c r="B3046" s="616"/>
    </row>
    <row r="3047" spans="1:2">
      <c r="A3047" s="616"/>
      <c r="B3047" s="616"/>
    </row>
    <row r="3048" spans="1:2">
      <c r="A3048" s="616"/>
      <c r="B3048" s="616"/>
    </row>
    <row r="3049" spans="1:2">
      <c r="A3049" s="616"/>
      <c r="B3049" s="616"/>
    </row>
    <row r="3050" spans="1:2">
      <c r="A3050" s="616"/>
      <c r="B3050" s="616"/>
    </row>
    <row r="3051" spans="1:2">
      <c r="A3051" s="616"/>
      <c r="B3051" s="616"/>
    </row>
    <row r="3052" spans="1:2">
      <c r="A3052" s="616"/>
      <c r="B3052" s="616"/>
    </row>
    <row r="3053" spans="1:2">
      <c r="A3053" s="616"/>
      <c r="B3053" s="616"/>
    </row>
    <row r="3054" spans="1:2">
      <c r="A3054" s="616"/>
      <c r="B3054" s="616"/>
    </row>
    <row r="3055" spans="1:2">
      <c r="A3055" s="616"/>
      <c r="B3055" s="616"/>
    </row>
    <row r="3056" spans="1:2">
      <c r="A3056" s="616"/>
      <c r="B3056" s="616"/>
    </row>
    <row r="3057" spans="1:2">
      <c r="A3057" s="616"/>
      <c r="B3057" s="616"/>
    </row>
    <row r="3058" spans="1:2">
      <c r="A3058" s="616"/>
      <c r="B3058" s="616"/>
    </row>
    <row r="3059" spans="1:2">
      <c r="A3059" s="616"/>
      <c r="B3059" s="616"/>
    </row>
    <row r="3060" spans="1:2">
      <c r="A3060" s="616"/>
      <c r="B3060" s="616"/>
    </row>
    <row r="3061" spans="1:2">
      <c r="A3061" s="616"/>
      <c r="B3061" s="616"/>
    </row>
    <row r="3062" spans="1:2">
      <c r="A3062" s="616"/>
      <c r="B3062" s="616"/>
    </row>
    <row r="3063" spans="1:2">
      <c r="A3063" s="616"/>
      <c r="B3063" s="616"/>
    </row>
    <row r="3064" spans="1:2">
      <c r="A3064" s="616"/>
      <c r="B3064" s="616"/>
    </row>
    <row r="3065" spans="1:2">
      <c r="A3065" s="616"/>
      <c r="B3065" s="616"/>
    </row>
    <row r="3066" spans="1:2">
      <c r="A3066" s="616"/>
      <c r="B3066" s="616"/>
    </row>
    <row r="3067" spans="1:2">
      <c r="A3067" s="616"/>
      <c r="B3067" s="616"/>
    </row>
    <row r="3068" spans="1:2">
      <c r="A3068" s="616"/>
      <c r="B3068" s="616"/>
    </row>
    <row r="3069" spans="1:2">
      <c r="A3069" s="616"/>
      <c r="B3069" s="616"/>
    </row>
    <row r="3070" spans="1:2">
      <c r="A3070" s="616"/>
      <c r="B3070" s="616"/>
    </row>
    <row r="3071" spans="1:2">
      <c r="A3071" s="616"/>
      <c r="B3071" s="616"/>
    </row>
    <row r="3072" spans="1:2">
      <c r="A3072" s="616"/>
      <c r="B3072" s="616"/>
    </row>
    <row r="3073" spans="1:2">
      <c r="A3073" s="616"/>
      <c r="B3073" s="616"/>
    </row>
    <row r="3074" spans="1:2">
      <c r="A3074" s="616"/>
      <c r="B3074" s="616"/>
    </row>
    <row r="3075" spans="1:2">
      <c r="A3075" s="616"/>
      <c r="B3075" s="616"/>
    </row>
    <row r="3076" spans="1:2">
      <c r="A3076" s="616"/>
      <c r="B3076" s="616"/>
    </row>
    <row r="3077" spans="1:2">
      <c r="A3077" s="616"/>
      <c r="B3077" s="616"/>
    </row>
    <row r="3078" spans="1:2">
      <c r="A3078" s="616"/>
      <c r="B3078" s="616"/>
    </row>
    <row r="3079" spans="1:2">
      <c r="A3079" s="616"/>
      <c r="B3079" s="616"/>
    </row>
    <row r="3080" spans="1:2">
      <c r="A3080" s="616"/>
      <c r="B3080" s="616"/>
    </row>
    <row r="3081" spans="1:2">
      <c r="A3081" s="616"/>
      <c r="B3081" s="616"/>
    </row>
    <row r="3082" spans="1:2">
      <c r="A3082" s="616"/>
      <c r="B3082" s="616"/>
    </row>
    <row r="3083" spans="1:2">
      <c r="A3083" s="616"/>
      <c r="B3083" s="616"/>
    </row>
    <row r="3084" spans="1:2">
      <c r="A3084" s="616"/>
      <c r="B3084" s="616"/>
    </row>
    <row r="3085" spans="1:2">
      <c r="A3085" s="616"/>
      <c r="B3085" s="616"/>
    </row>
    <row r="3086" spans="1:2">
      <c r="A3086" s="616"/>
      <c r="B3086" s="616"/>
    </row>
    <row r="3087" spans="1:2">
      <c r="A3087" s="616"/>
      <c r="B3087" s="616"/>
    </row>
    <row r="3088" spans="1:2">
      <c r="A3088" s="616"/>
      <c r="B3088" s="616"/>
    </row>
    <row r="3089" spans="1:2">
      <c r="A3089" s="616"/>
      <c r="B3089" s="616"/>
    </row>
    <row r="3090" spans="1:2">
      <c r="A3090" s="616"/>
      <c r="B3090" s="616"/>
    </row>
    <row r="3091" spans="1:2">
      <c r="A3091" s="616"/>
      <c r="B3091" s="616"/>
    </row>
    <row r="3092" spans="1:2">
      <c r="A3092" s="616"/>
      <c r="B3092" s="616"/>
    </row>
    <row r="3093" spans="1:2">
      <c r="A3093" s="616"/>
      <c r="B3093" s="616"/>
    </row>
    <row r="3094" spans="1:2">
      <c r="A3094" s="616"/>
      <c r="B3094" s="616"/>
    </row>
    <row r="3095" spans="1:2">
      <c r="A3095" s="616"/>
      <c r="B3095" s="616"/>
    </row>
    <row r="3096" spans="1:2">
      <c r="A3096" s="616"/>
      <c r="B3096" s="616"/>
    </row>
    <row r="3097" spans="1:2">
      <c r="A3097" s="616"/>
      <c r="B3097" s="616"/>
    </row>
    <row r="3098" spans="1:2">
      <c r="A3098" s="616"/>
      <c r="B3098" s="616"/>
    </row>
    <row r="3099" spans="1:2">
      <c r="A3099" s="616"/>
      <c r="B3099" s="616"/>
    </row>
    <row r="3100" spans="1:2">
      <c r="A3100" s="616"/>
      <c r="B3100" s="616"/>
    </row>
    <row r="3101" spans="1:2">
      <c r="A3101" s="616"/>
      <c r="B3101" s="616"/>
    </row>
    <row r="3102" spans="1:2">
      <c r="A3102" s="616"/>
      <c r="B3102" s="616"/>
    </row>
    <row r="3103" spans="1:2">
      <c r="A3103" s="616"/>
      <c r="B3103" s="616"/>
    </row>
    <row r="3104" spans="1:2">
      <c r="A3104" s="616"/>
      <c r="B3104" s="616"/>
    </row>
    <row r="3105" spans="1:2">
      <c r="A3105" s="616"/>
      <c r="B3105" s="616"/>
    </row>
    <row r="3106" spans="1:2">
      <c r="A3106" s="616"/>
      <c r="B3106" s="616"/>
    </row>
    <row r="3107" spans="1:2">
      <c r="A3107" s="616"/>
      <c r="B3107" s="616"/>
    </row>
    <row r="3108" spans="1:2">
      <c r="A3108" s="616"/>
      <c r="B3108" s="616"/>
    </row>
    <row r="3109" spans="1:2">
      <c r="A3109" s="616"/>
      <c r="B3109" s="616"/>
    </row>
    <row r="3110" spans="1:2">
      <c r="A3110" s="616"/>
      <c r="B3110" s="616"/>
    </row>
    <row r="3111" spans="1:2">
      <c r="A3111" s="616"/>
      <c r="B3111" s="616"/>
    </row>
    <row r="3112" spans="1:2">
      <c r="A3112" s="616"/>
      <c r="B3112" s="616"/>
    </row>
    <row r="3113" spans="1:2">
      <c r="A3113" s="616"/>
      <c r="B3113" s="616"/>
    </row>
    <row r="3114" spans="1:2">
      <c r="A3114" s="616"/>
      <c r="B3114" s="616"/>
    </row>
    <row r="3115" spans="1:2">
      <c r="A3115" s="616"/>
      <c r="B3115" s="616"/>
    </row>
    <row r="3116" spans="1:2">
      <c r="A3116" s="616"/>
      <c r="B3116" s="616"/>
    </row>
    <row r="3117" spans="1:2">
      <c r="A3117" s="616"/>
      <c r="B3117" s="616"/>
    </row>
    <row r="3118" spans="1:2">
      <c r="A3118" s="616"/>
      <c r="B3118" s="616"/>
    </row>
    <row r="3119" spans="1:2">
      <c r="A3119" s="616"/>
      <c r="B3119" s="616"/>
    </row>
    <row r="3120" spans="1:2">
      <c r="A3120" s="616"/>
      <c r="B3120" s="616"/>
    </row>
    <row r="3121" spans="1:2">
      <c r="A3121" s="616"/>
      <c r="B3121" s="616"/>
    </row>
    <row r="3122" spans="1:2">
      <c r="A3122" s="616"/>
      <c r="B3122" s="616"/>
    </row>
    <row r="3123" spans="1:2">
      <c r="A3123" s="616"/>
      <c r="B3123" s="616"/>
    </row>
    <row r="3124" spans="1:2">
      <c r="A3124" s="616"/>
      <c r="B3124" s="616"/>
    </row>
    <row r="3125" spans="1:2">
      <c r="A3125" s="616"/>
      <c r="B3125" s="616"/>
    </row>
    <row r="3126" spans="1:2">
      <c r="A3126" s="616"/>
      <c r="B3126" s="616"/>
    </row>
    <row r="3127" spans="1:2">
      <c r="A3127" s="616"/>
      <c r="B3127" s="616"/>
    </row>
    <row r="3128" spans="1:2">
      <c r="A3128" s="616"/>
      <c r="B3128" s="616"/>
    </row>
    <row r="3129" spans="1:2">
      <c r="A3129" s="616"/>
      <c r="B3129" s="616"/>
    </row>
    <row r="3130" spans="1:2">
      <c r="A3130" s="616"/>
      <c r="B3130" s="616"/>
    </row>
    <row r="3131" spans="1:2">
      <c r="A3131" s="616"/>
      <c r="B3131" s="616"/>
    </row>
    <row r="3132" spans="1:2">
      <c r="A3132" s="616"/>
      <c r="B3132" s="616"/>
    </row>
    <row r="3133" spans="1:2">
      <c r="A3133" s="616"/>
      <c r="B3133" s="616"/>
    </row>
    <row r="3134" spans="1:2">
      <c r="A3134" s="616"/>
      <c r="B3134" s="616"/>
    </row>
    <row r="3135" spans="1:2">
      <c r="A3135" s="616"/>
      <c r="B3135" s="616"/>
    </row>
    <row r="3136" spans="1:2">
      <c r="A3136" s="616"/>
      <c r="B3136" s="616"/>
    </row>
    <row r="3137" spans="1:2">
      <c r="A3137" s="616"/>
      <c r="B3137" s="616"/>
    </row>
    <row r="3138" spans="1:2">
      <c r="A3138" s="616"/>
      <c r="B3138" s="616"/>
    </row>
    <row r="3139" spans="1:2">
      <c r="A3139" s="616"/>
      <c r="B3139" s="616"/>
    </row>
    <row r="3140" spans="1:2">
      <c r="A3140" s="616"/>
      <c r="B3140" s="616"/>
    </row>
    <row r="3141" spans="1:2">
      <c r="A3141" s="616"/>
      <c r="B3141" s="616"/>
    </row>
    <row r="3142" spans="1:2">
      <c r="A3142" s="616"/>
      <c r="B3142" s="616"/>
    </row>
    <row r="3143" spans="1:2">
      <c r="A3143" s="616"/>
      <c r="B3143" s="616"/>
    </row>
    <row r="3144" spans="1:2">
      <c r="A3144" s="616"/>
      <c r="B3144" s="616"/>
    </row>
    <row r="3145" spans="1:2">
      <c r="A3145" s="616"/>
      <c r="B3145" s="616"/>
    </row>
    <row r="3146" spans="1:2">
      <c r="A3146" s="616"/>
      <c r="B3146" s="616"/>
    </row>
    <row r="3147" spans="1:2">
      <c r="A3147" s="616"/>
      <c r="B3147" s="616"/>
    </row>
    <row r="3148" spans="1:2">
      <c r="A3148" s="616"/>
      <c r="B3148" s="616"/>
    </row>
    <row r="3149" spans="1:2">
      <c r="A3149" s="616"/>
      <c r="B3149" s="616"/>
    </row>
    <row r="3150" spans="1:2">
      <c r="A3150" s="616"/>
      <c r="B3150" s="616"/>
    </row>
    <row r="3151" spans="1:2">
      <c r="A3151" s="616"/>
      <c r="B3151" s="616"/>
    </row>
    <row r="3152" spans="1:2">
      <c r="A3152" s="616"/>
      <c r="B3152" s="616"/>
    </row>
    <row r="3153" spans="1:2">
      <c r="A3153" s="616"/>
      <c r="B3153" s="616"/>
    </row>
    <row r="3154" spans="1:2">
      <c r="A3154" s="616"/>
      <c r="B3154" s="616"/>
    </row>
    <row r="3155" spans="1:2">
      <c r="A3155" s="616"/>
      <c r="B3155" s="616"/>
    </row>
    <row r="3156" spans="1:2">
      <c r="A3156" s="616"/>
      <c r="B3156" s="616"/>
    </row>
    <row r="3157" spans="1:2">
      <c r="A3157" s="616"/>
      <c r="B3157" s="616"/>
    </row>
    <row r="3158" spans="1:2">
      <c r="A3158" s="616"/>
      <c r="B3158" s="616"/>
    </row>
    <row r="3159" spans="1:2">
      <c r="A3159" s="616"/>
      <c r="B3159" s="616"/>
    </row>
    <row r="3160" spans="1:2">
      <c r="A3160" s="616"/>
      <c r="B3160" s="616"/>
    </row>
    <row r="3161" spans="1:2">
      <c r="A3161" s="616"/>
      <c r="B3161" s="616"/>
    </row>
    <row r="3162" spans="1:2">
      <c r="A3162" s="616"/>
      <c r="B3162" s="616"/>
    </row>
    <row r="3163" spans="1:2">
      <c r="A3163" s="616"/>
      <c r="B3163" s="616"/>
    </row>
    <row r="3164" spans="1:2">
      <c r="A3164" s="616"/>
      <c r="B3164" s="616"/>
    </row>
    <row r="3165" spans="1:2">
      <c r="A3165" s="616"/>
      <c r="B3165" s="616"/>
    </row>
    <row r="3166" spans="1:2">
      <c r="A3166" s="616"/>
      <c r="B3166" s="616"/>
    </row>
    <row r="3167" spans="1:2">
      <c r="A3167" s="616"/>
      <c r="B3167" s="616"/>
    </row>
    <row r="3168" spans="1:2">
      <c r="A3168" s="616"/>
      <c r="B3168" s="616"/>
    </row>
    <row r="3169" spans="1:2">
      <c r="A3169" s="616"/>
      <c r="B3169" s="616"/>
    </row>
    <row r="3170" spans="1:2">
      <c r="A3170" s="616"/>
      <c r="B3170" s="616"/>
    </row>
    <row r="3171" spans="1:2">
      <c r="A3171" s="616"/>
      <c r="B3171" s="616"/>
    </row>
    <row r="3172" spans="1:2">
      <c r="A3172" s="616"/>
      <c r="B3172" s="616"/>
    </row>
    <row r="3173" spans="1:2">
      <c r="A3173" s="616"/>
      <c r="B3173" s="616"/>
    </row>
    <row r="3174" spans="1:2">
      <c r="A3174" s="616"/>
      <c r="B3174" s="616"/>
    </row>
    <row r="3175" spans="1:2">
      <c r="A3175" s="616"/>
      <c r="B3175" s="616"/>
    </row>
    <row r="3176" spans="1:2">
      <c r="A3176" s="616"/>
      <c r="B3176" s="616"/>
    </row>
    <row r="3177" spans="1:2">
      <c r="A3177" s="616"/>
      <c r="B3177" s="616"/>
    </row>
    <row r="3178" spans="1:2">
      <c r="A3178" s="616"/>
      <c r="B3178" s="616"/>
    </row>
    <row r="3179" spans="1:2">
      <c r="A3179" s="616"/>
      <c r="B3179" s="616"/>
    </row>
    <row r="3180" spans="1:2">
      <c r="A3180" s="616"/>
      <c r="B3180" s="616"/>
    </row>
    <row r="3181" spans="1:2">
      <c r="A3181" s="616"/>
      <c r="B3181" s="616"/>
    </row>
    <row r="3182" spans="1:2">
      <c r="A3182" s="616"/>
      <c r="B3182" s="616"/>
    </row>
    <row r="3183" spans="1:2">
      <c r="A3183" s="616"/>
      <c r="B3183" s="616"/>
    </row>
    <row r="3184" spans="1:2">
      <c r="A3184" s="616"/>
      <c r="B3184" s="616"/>
    </row>
    <row r="3185" spans="1:2">
      <c r="A3185" s="616"/>
      <c r="B3185" s="616"/>
    </row>
    <row r="3186" spans="1:2">
      <c r="A3186" s="616"/>
      <c r="B3186" s="616"/>
    </row>
    <row r="3187" spans="1:2">
      <c r="A3187" s="616"/>
      <c r="B3187" s="616"/>
    </row>
    <row r="3188" spans="1:2">
      <c r="A3188" s="616"/>
      <c r="B3188" s="616"/>
    </row>
    <row r="3189" spans="1:2">
      <c r="A3189" s="616"/>
      <c r="B3189" s="616"/>
    </row>
    <row r="3190" spans="1:2">
      <c r="A3190" s="616"/>
      <c r="B3190" s="616"/>
    </row>
    <row r="3191" spans="1:2">
      <c r="A3191" s="616"/>
      <c r="B3191" s="616"/>
    </row>
    <row r="3192" spans="1:2">
      <c r="A3192" s="616"/>
      <c r="B3192" s="616"/>
    </row>
    <row r="3193" spans="1:2">
      <c r="A3193" s="616"/>
      <c r="B3193" s="616"/>
    </row>
    <row r="3194" spans="1:2">
      <c r="A3194" s="616"/>
      <c r="B3194" s="616"/>
    </row>
    <row r="3195" spans="1:2">
      <c r="A3195" s="616"/>
      <c r="B3195" s="616"/>
    </row>
    <row r="3196" spans="1:2">
      <c r="A3196" s="616"/>
      <c r="B3196" s="616"/>
    </row>
    <row r="3197" spans="1:2">
      <c r="A3197" s="616"/>
      <c r="B3197" s="616"/>
    </row>
    <row r="3198" spans="1:2">
      <c r="A3198" s="616"/>
      <c r="B3198" s="616"/>
    </row>
    <row r="3199" spans="1:2">
      <c r="A3199" s="616"/>
      <c r="B3199" s="616"/>
    </row>
    <row r="3200" spans="1:2">
      <c r="A3200" s="616"/>
      <c r="B3200" s="616"/>
    </row>
    <row r="3201" spans="1:2">
      <c r="A3201" s="616"/>
      <c r="B3201" s="616"/>
    </row>
    <row r="3202" spans="1:2">
      <c r="A3202" s="616"/>
      <c r="B3202" s="616"/>
    </row>
    <row r="3203" spans="1:2">
      <c r="A3203" s="616"/>
      <c r="B3203" s="616"/>
    </row>
    <row r="3204" spans="1:2">
      <c r="A3204" s="616"/>
      <c r="B3204" s="616"/>
    </row>
    <row r="3205" spans="1:2">
      <c r="A3205" s="616"/>
      <c r="B3205" s="616"/>
    </row>
    <row r="3206" spans="1:2">
      <c r="A3206" s="616"/>
      <c r="B3206" s="616"/>
    </row>
    <row r="3207" spans="1:2">
      <c r="A3207" s="616"/>
      <c r="B3207" s="616"/>
    </row>
    <row r="3208" spans="1:2">
      <c r="A3208" s="616"/>
      <c r="B3208" s="616"/>
    </row>
    <row r="3209" spans="1:2">
      <c r="A3209" s="616"/>
      <c r="B3209" s="616"/>
    </row>
    <row r="3210" spans="1:2">
      <c r="A3210" s="616"/>
      <c r="B3210" s="616"/>
    </row>
    <row r="3211" spans="1:2">
      <c r="A3211" s="616"/>
      <c r="B3211" s="616"/>
    </row>
    <row r="3212" spans="1:2">
      <c r="A3212" s="616"/>
      <c r="B3212" s="616"/>
    </row>
    <row r="3213" spans="1:2">
      <c r="A3213" s="616"/>
      <c r="B3213" s="616"/>
    </row>
    <row r="3214" spans="1:2">
      <c r="A3214" s="616"/>
      <c r="B3214" s="616"/>
    </row>
    <row r="3215" spans="1:2">
      <c r="A3215" s="616"/>
      <c r="B3215" s="616"/>
    </row>
    <row r="3216" spans="1:2">
      <c r="A3216" s="616"/>
      <c r="B3216" s="616"/>
    </row>
    <row r="3217" spans="1:2">
      <c r="A3217" s="616"/>
      <c r="B3217" s="616"/>
    </row>
    <row r="3218" spans="1:2">
      <c r="A3218" s="616"/>
      <c r="B3218" s="616"/>
    </row>
    <row r="3219" spans="1:2">
      <c r="A3219" s="616"/>
      <c r="B3219" s="616"/>
    </row>
    <row r="3220" spans="1:2">
      <c r="A3220" s="616"/>
      <c r="B3220" s="616"/>
    </row>
    <row r="3221" spans="1:2">
      <c r="A3221" s="616"/>
      <c r="B3221" s="616"/>
    </row>
    <row r="3222" spans="1:2">
      <c r="A3222" s="616"/>
      <c r="B3222" s="616"/>
    </row>
    <row r="3223" spans="1:2">
      <c r="A3223" s="616"/>
      <c r="B3223" s="616"/>
    </row>
    <row r="3224" spans="1:2">
      <c r="A3224" s="616"/>
      <c r="B3224" s="616"/>
    </row>
    <row r="3225" spans="1:2">
      <c r="A3225" s="616"/>
      <c r="B3225" s="616"/>
    </row>
    <row r="3226" spans="1:2">
      <c r="A3226" s="616"/>
      <c r="B3226" s="616"/>
    </row>
    <row r="3227" spans="1:2">
      <c r="A3227" s="616"/>
      <c r="B3227" s="616"/>
    </row>
    <row r="3228" spans="1:2">
      <c r="A3228" s="616"/>
      <c r="B3228" s="616"/>
    </row>
    <row r="3229" spans="1:2">
      <c r="A3229" s="616"/>
      <c r="B3229" s="616"/>
    </row>
    <row r="3230" spans="1:2">
      <c r="A3230" s="616"/>
      <c r="B3230" s="616"/>
    </row>
    <row r="3231" spans="1:2">
      <c r="A3231" s="616"/>
      <c r="B3231" s="616"/>
    </row>
    <row r="3232" spans="1:2">
      <c r="A3232" s="616"/>
      <c r="B3232" s="616"/>
    </row>
    <row r="3233" spans="1:2">
      <c r="A3233" s="616"/>
      <c r="B3233" s="616"/>
    </row>
    <row r="3234" spans="1:2">
      <c r="A3234" s="616"/>
      <c r="B3234" s="616"/>
    </row>
    <row r="3235" spans="1:2">
      <c r="A3235" s="616"/>
      <c r="B3235" s="616"/>
    </row>
    <row r="3236" spans="1:2">
      <c r="A3236" s="616"/>
      <c r="B3236" s="616"/>
    </row>
    <row r="3237" spans="1:2">
      <c r="A3237" s="616"/>
      <c r="B3237" s="616"/>
    </row>
    <row r="3238" spans="1:2">
      <c r="A3238" s="616"/>
      <c r="B3238" s="616"/>
    </row>
    <row r="3239" spans="1:2">
      <c r="A3239" s="616"/>
      <c r="B3239" s="616"/>
    </row>
    <row r="3240" spans="1:2">
      <c r="A3240" s="616"/>
      <c r="B3240" s="616"/>
    </row>
    <row r="3241" spans="1:2">
      <c r="A3241" s="616"/>
      <c r="B3241" s="616"/>
    </row>
    <row r="3242" spans="1:2">
      <c r="A3242" s="616"/>
      <c r="B3242" s="616"/>
    </row>
    <row r="3243" spans="1:2">
      <c r="A3243" s="616"/>
      <c r="B3243" s="616"/>
    </row>
    <row r="3244" spans="1:2">
      <c r="A3244" s="616"/>
      <c r="B3244" s="616"/>
    </row>
    <row r="3245" spans="1:2">
      <c r="A3245" s="616"/>
      <c r="B3245" s="616"/>
    </row>
    <row r="3246" spans="1:2">
      <c r="A3246" s="616"/>
      <c r="B3246" s="616"/>
    </row>
    <row r="3247" spans="1:2">
      <c r="A3247" s="616"/>
      <c r="B3247" s="616"/>
    </row>
    <row r="3248" spans="1:2">
      <c r="A3248" s="616"/>
      <c r="B3248" s="616"/>
    </row>
    <row r="3249" spans="1:2">
      <c r="A3249" s="616"/>
      <c r="B3249" s="616"/>
    </row>
    <row r="3250" spans="1:2">
      <c r="A3250" s="616"/>
      <c r="B3250" s="616"/>
    </row>
    <row r="3251" spans="1:2">
      <c r="A3251" s="616"/>
      <c r="B3251" s="616"/>
    </row>
    <row r="3252" spans="1:2">
      <c r="A3252" s="616"/>
      <c r="B3252" s="616"/>
    </row>
    <row r="3253" spans="1:2">
      <c r="A3253" s="616"/>
      <c r="B3253" s="616"/>
    </row>
    <row r="3254" spans="1:2">
      <c r="A3254" s="616"/>
      <c r="B3254" s="616"/>
    </row>
    <row r="3255" spans="1:2">
      <c r="A3255" s="616"/>
      <c r="B3255" s="616"/>
    </row>
    <row r="3256" spans="1:2">
      <c r="A3256" s="616"/>
      <c r="B3256" s="616"/>
    </row>
    <row r="3257" spans="1:2">
      <c r="A3257" s="616"/>
      <c r="B3257" s="616"/>
    </row>
    <row r="3258" spans="1:2">
      <c r="A3258" s="616"/>
      <c r="B3258" s="616"/>
    </row>
    <row r="3259" spans="1:2">
      <c r="A3259" s="616"/>
      <c r="B3259" s="616"/>
    </row>
    <row r="3260" spans="1:2">
      <c r="A3260" s="616"/>
      <c r="B3260" s="616"/>
    </row>
    <row r="3261" spans="1:2">
      <c r="A3261" s="616"/>
      <c r="B3261" s="616"/>
    </row>
    <row r="3262" spans="1:2">
      <c r="A3262" s="616"/>
      <c r="B3262" s="616"/>
    </row>
    <row r="3263" spans="1:2">
      <c r="A3263" s="616"/>
      <c r="B3263" s="616"/>
    </row>
    <row r="3264" spans="1:2">
      <c r="A3264" s="616"/>
      <c r="B3264" s="616"/>
    </row>
    <row r="3265" spans="1:2">
      <c r="A3265" s="616"/>
      <c r="B3265" s="616"/>
    </row>
    <row r="3266" spans="1:2">
      <c r="A3266" s="616"/>
      <c r="B3266" s="616"/>
    </row>
    <row r="3267" spans="1:2">
      <c r="A3267" s="616"/>
      <c r="B3267" s="616"/>
    </row>
    <row r="3268" spans="1:2">
      <c r="A3268" s="616"/>
      <c r="B3268" s="616"/>
    </row>
    <row r="3269" spans="1:2">
      <c r="A3269" s="616"/>
      <c r="B3269" s="616"/>
    </row>
    <row r="3270" spans="1:2">
      <c r="A3270" s="616"/>
      <c r="B3270" s="616"/>
    </row>
    <row r="3271" spans="1:2">
      <c r="A3271" s="616"/>
      <c r="B3271" s="616"/>
    </row>
    <row r="3272" spans="1:2">
      <c r="A3272" s="616"/>
      <c r="B3272" s="616"/>
    </row>
    <row r="3273" spans="1:2">
      <c r="A3273" s="616"/>
      <c r="B3273" s="616"/>
    </row>
    <row r="3274" spans="1:2">
      <c r="A3274" s="616"/>
      <c r="B3274" s="616"/>
    </row>
    <row r="3275" spans="1:2">
      <c r="A3275" s="616"/>
      <c r="B3275" s="616"/>
    </row>
    <row r="3276" spans="1:2">
      <c r="A3276" s="616"/>
      <c r="B3276" s="616"/>
    </row>
    <row r="3277" spans="1:2">
      <c r="A3277" s="616"/>
      <c r="B3277" s="616"/>
    </row>
    <row r="3278" spans="1:2">
      <c r="A3278" s="616"/>
      <c r="B3278" s="616"/>
    </row>
    <row r="3279" spans="1:2">
      <c r="A3279" s="616"/>
      <c r="B3279" s="616"/>
    </row>
    <row r="3280" spans="1:2">
      <c r="A3280" s="616"/>
      <c r="B3280" s="616"/>
    </row>
    <row r="3281" spans="1:2">
      <c r="A3281" s="616"/>
      <c r="B3281" s="616"/>
    </row>
    <row r="3282" spans="1:2">
      <c r="A3282" s="616"/>
      <c r="B3282" s="616"/>
    </row>
    <row r="3283" spans="1:2">
      <c r="A3283" s="616"/>
      <c r="B3283" s="616"/>
    </row>
    <row r="3284" spans="1:2">
      <c r="A3284" s="616"/>
      <c r="B3284" s="616"/>
    </row>
    <row r="3285" spans="1:2">
      <c r="A3285" s="616"/>
      <c r="B3285" s="616"/>
    </row>
    <row r="3286" spans="1:2">
      <c r="A3286" s="616"/>
      <c r="B3286" s="616"/>
    </row>
    <row r="3287" spans="1:2">
      <c r="A3287" s="616"/>
      <c r="B3287" s="616"/>
    </row>
    <row r="3288" spans="1:2">
      <c r="A3288" s="616"/>
      <c r="B3288" s="616"/>
    </row>
    <row r="3289" spans="1:2">
      <c r="A3289" s="616"/>
      <c r="B3289" s="616"/>
    </row>
    <row r="3290" spans="1:2">
      <c r="A3290" s="616"/>
      <c r="B3290" s="616"/>
    </row>
    <row r="3291" spans="1:2">
      <c r="A3291" s="616"/>
      <c r="B3291" s="616"/>
    </row>
    <row r="3292" spans="1:2">
      <c r="A3292" s="616"/>
      <c r="B3292" s="616"/>
    </row>
    <row r="3293" spans="1:2">
      <c r="A3293" s="616"/>
      <c r="B3293" s="616"/>
    </row>
    <row r="3294" spans="1:2">
      <c r="A3294" s="616"/>
      <c r="B3294" s="616"/>
    </row>
    <row r="3295" spans="1:2">
      <c r="A3295" s="616"/>
      <c r="B3295" s="616"/>
    </row>
    <row r="3296" spans="1:2">
      <c r="A3296" s="616"/>
      <c r="B3296" s="616"/>
    </row>
    <row r="3297" spans="1:2">
      <c r="A3297" s="616"/>
      <c r="B3297" s="616"/>
    </row>
    <row r="3298" spans="1:2">
      <c r="A3298" s="616"/>
      <c r="B3298" s="616"/>
    </row>
    <row r="3299" spans="1:2">
      <c r="A3299" s="616"/>
      <c r="B3299" s="616"/>
    </row>
    <row r="3300" spans="1:2">
      <c r="A3300" s="616"/>
      <c r="B3300" s="616"/>
    </row>
    <row r="3301" spans="1:2">
      <c r="A3301" s="616"/>
      <c r="B3301" s="616"/>
    </row>
    <row r="3302" spans="1:2">
      <c r="A3302" s="616"/>
      <c r="B3302" s="616"/>
    </row>
    <row r="3303" spans="1:2">
      <c r="A3303" s="616"/>
      <c r="B3303" s="616"/>
    </row>
    <row r="3304" spans="1:2">
      <c r="A3304" s="616"/>
      <c r="B3304" s="616"/>
    </row>
    <row r="3305" spans="1:2">
      <c r="A3305" s="616"/>
      <c r="B3305" s="616"/>
    </row>
    <row r="3306" spans="1:2">
      <c r="A3306" s="616"/>
      <c r="B3306" s="616"/>
    </row>
    <row r="3307" spans="1:2">
      <c r="A3307" s="616"/>
      <c r="B3307" s="616"/>
    </row>
    <row r="3308" spans="1:2">
      <c r="A3308" s="616"/>
      <c r="B3308" s="616"/>
    </row>
    <row r="3309" spans="1:2">
      <c r="A3309" s="616"/>
      <c r="B3309" s="616"/>
    </row>
    <row r="3310" spans="1:2">
      <c r="A3310" s="616"/>
      <c r="B3310" s="616"/>
    </row>
    <row r="3311" spans="1:2">
      <c r="A3311" s="616"/>
      <c r="B3311" s="616"/>
    </row>
    <row r="3312" spans="1:2">
      <c r="A3312" s="616"/>
      <c r="B3312" s="616"/>
    </row>
    <row r="3313" spans="1:2">
      <c r="A3313" s="616"/>
      <c r="B3313" s="616"/>
    </row>
    <row r="3314" spans="1:2">
      <c r="A3314" s="616"/>
      <c r="B3314" s="616"/>
    </row>
    <row r="3315" spans="1:2">
      <c r="A3315" s="616"/>
      <c r="B3315" s="616"/>
    </row>
    <row r="3316" spans="1:2">
      <c r="A3316" s="616"/>
      <c r="B3316" s="616"/>
    </row>
    <row r="3317" spans="1:2">
      <c r="A3317" s="616"/>
      <c r="B3317" s="616"/>
    </row>
    <row r="3318" spans="1:2">
      <c r="A3318" s="616"/>
      <c r="B3318" s="616"/>
    </row>
    <row r="3319" spans="1:2">
      <c r="A3319" s="616"/>
      <c r="B3319" s="616"/>
    </row>
    <row r="3320" spans="1:2">
      <c r="A3320" s="616"/>
      <c r="B3320" s="616"/>
    </row>
    <row r="3321" spans="1:2">
      <c r="A3321" s="616"/>
      <c r="B3321" s="616"/>
    </row>
    <row r="3322" spans="1:2">
      <c r="A3322" s="616"/>
      <c r="B3322" s="616"/>
    </row>
    <row r="3323" spans="1:2">
      <c r="A3323" s="616"/>
      <c r="B3323" s="616"/>
    </row>
    <row r="3324" spans="1:2">
      <c r="A3324" s="616"/>
      <c r="B3324" s="616"/>
    </row>
    <row r="3325" spans="1:2">
      <c r="A3325" s="616"/>
      <c r="B3325" s="616"/>
    </row>
    <row r="3326" spans="1:2">
      <c r="A3326" s="616"/>
      <c r="B3326" s="616"/>
    </row>
    <row r="3327" spans="1:2">
      <c r="A3327" s="616"/>
      <c r="B3327" s="616"/>
    </row>
    <row r="3328" spans="1:2">
      <c r="A3328" s="616"/>
      <c r="B3328" s="616"/>
    </row>
    <row r="3329" spans="1:2">
      <c r="A3329" s="616"/>
      <c r="B3329" s="616"/>
    </row>
    <row r="3330" spans="1:2">
      <c r="A3330" s="616"/>
      <c r="B3330" s="616"/>
    </row>
    <row r="3331" spans="1:2">
      <c r="A3331" s="616"/>
      <c r="B3331" s="616"/>
    </row>
    <row r="3332" spans="1:2">
      <c r="A3332" s="616"/>
      <c r="B3332" s="616"/>
    </row>
    <row r="3333" spans="1:2">
      <c r="A3333" s="616"/>
      <c r="B3333" s="616"/>
    </row>
    <row r="3334" spans="1:2">
      <c r="A3334" s="616"/>
      <c r="B3334" s="616"/>
    </row>
    <row r="3335" spans="1:2">
      <c r="A3335" s="616"/>
      <c r="B3335" s="616"/>
    </row>
    <row r="3336" spans="1:2">
      <c r="A3336" s="616"/>
      <c r="B3336" s="616"/>
    </row>
    <row r="3337" spans="1:2">
      <c r="A3337" s="616"/>
      <c r="B3337" s="616"/>
    </row>
    <row r="3338" spans="1:2">
      <c r="A3338" s="616"/>
      <c r="B3338" s="616"/>
    </row>
    <row r="3339" spans="1:2">
      <c r="A3339" s="616"/>
      <c r="B3339" s="616"/>
    </row>
    <row r="3340" spans="1:2">
      <c r="A3340" s="616"/>
      <c r="B3340" s="616"/>
    </row>
    <row r="3341" spans="1:2">
      <c r="A3341" s="616"/>
      <c r="B3341" s="616"/>
    </row>
    <row r="3342" spans="1:2">
      <c r="A3342" s="616"/>
      <c r="B3342" s="616"/>
    </row>
    <row r="3343" spans="1:2">
      <c r="A3343" s="616"/>
      <c r="B3343" s="616"/>
    </row>
    <row r="3344" spans="1:2">
      <c r="A3344" s="616"/>
      <c r="B3344" s="616"/>
    </row>
    <row r="3345" spans="1:2">
      <c r="A3345" s="616"/>
      <c r="B3345" s="616"/>
    </row>
    <row r="3346" spans="1:2">
      <c r="A3346" s="616"/>
      <c r="B3346" s="616"/>
    </row>
    <row r="3347" spans="1:2">
      <c r="A3347" s="616"/>
      <c r="B3347" s="616"/>
    </row>
    <row r="3348" spans="1:2">
      <c r="A3348" s="616"/>
      <c r="B3348" s="616"/>
    </row>
    <row r="3349" spans="1:2">
      <c r="A3349" s="616"/>
      <c r="B3349" s="616"/>
    </row>
    <row r="3350" spans="1:2">
      <c r="A3350" s="616"/>
      <c r="B3350" s="616"/>
    </row>
    <row r="3351" spans="1:2">
      <c r="A3351" s="616"/>
      <c r="B3351" s="616"/>
    </row>
    <row r="3352" spans="1:2">
      <c r="A3352" s="616"/>
      <c r="B3352" s="616"/>
    </row>
    <row r="3353" spans="1:2">
      <c r="A3353" s="616"/>
      <c r="B3353" s="616"/>
    </row>
    <row r="3354" spans="1:2">
      <c r="A3354" s="616"/>
      <c r="B3354" s="616"/>
    </row>
    <row r="3355" spans="1:2">
      <c r="A3355" s="616"/>
      <c r="B3355" s="616"/>
    </row>
    <row r="3356" spans="1:2">
      <c r="A3356" s="616"/>
      <c r="B3356" s="616"/>
    </row>
    <row r="3357" spans="1:2">
      <c r="A3357" s="616"/>
      <c r="B3357" s="616"/>
    </row>
    <row r="3358" spans="1:2">
      <c r="A3358" s="616"/>
      <c r="B3358" s="616"/>
    </row>
    <row r="3359" spans="1:2">
      <c r="A3359" s="616"/>
      <c r="B3359" s="616"/>
    </row>
    <row r="3360" spans="1:2">
      <c r="A3360" s="616"/>
      <c r="B3360" s="616"/>
    </row>
    <row r="3361" spans="1:2">
      <c r="A3361" s="616"/>
      <c r="B3361" s="616"/>
    </row>
    <row r="3362" spans="1:2">
      <c r="A3362" s="616"/>
      <c r="B3362" s="616"/>
    </row>
    <row r="3363" spans="1:2">
      <c r="A3363" s="616"/>
      <c r="B3363" s="616"/>
    </row>
    <row r="3364" spans="1:2">
      <c r="A3364" s="616"/>
      <c r="B3364" s="616"/>
    </row>
    <row r="3365" spans="1:2">
      <c r="A3365" s="616"/>
      <c r="B3365" s="616"/>
    </row>
    <row r="3366" spans="1:2">
      <c r="A3366" s="616"/>
      <c r="B3366" s="616"/>
    </row>
    <row r="3367" spans="1:2">
      <c r="A3367" s="616"/>
      <c r="B3367" s="616"/>
    </row>
    <row r="3368" spans="1:2">
      <c r="A3368" s="616"/>
      <c r="B3368" s="616"/>
    </row>
    <row r="3369" spans="1:2">
      <c r="A3369" s="616"/>
      <c r="B3369" s="616"/>
    </row>
    <row r="3370" spans="1:2">
      <c r="A3370" s="616"/>
      <c r="B3370" s="616"/>
    </row>
    <row r="3371" spans="1:2">
      <c r="A3371" s="616"/>
      <c r="B3371" s="616"/>
    </row>
    <row r="3372" spans="1:2">
      <c r="A3372" s="616"/>
      <c r="B3372" s="616"/>
    </row>
    <row r="3373" spans="1:2">
      <c r="A3373" s="616"/>
      <c r="B3373" s="616"/>
    </row>
    <row r="3374" spans="1:2">
      <c r="A3374" s="616"/>
      <c r="B3374" s="616"/>
    </row>
    <row r="3375" spans="1:2">
      <c r="A3375" s="616"/>
      <c r="B3375" s="616"/>
    </row>
    <row r="3376" spans="1:2">
      <c r="A3376" s="616"/>
      <c r="B3376" s="616"/>
    </row>
    <row r="3377" spans="1:2">
      <c r="A3377" s="616"/>
      <c r="B3377" s="616"/>
    </row>
    <row r="3378" spans="1:2">
      <c r="A3378" s="616"/>
      <c r="B3378" s="616"/>
    </row>
    <row r="3379" spans="1:2">
      <c r="A3379" s="616"/>
      <c r="B3379" s="616"/>
    </row>
    <row r="3380" spans="1:2">
      <c r="A3380" s="616"/>
      <c r="B3380" s="616"/>
    </row>
    <row r="3381" spans="1:2">
      <c r="A3381" s="616"/>
      <c r="B3381" s="616"/>
    </row>
    <row r="3382" spans="1:2">
      <c r="A3382" s="616"/>
      <c r="B3382" s="616"/>
    </row>
    <row r="3383" spans="1:2">
      <c r="A3383" s="616"/>
      <c r="B3383" s="616"/>
    </row>
    <row r="3384" spans="1:2">
      <c r="A3384" s="616"/>
      <c r="B3384" s="616"/>
    </row>
    <row r="3385" spans="1:2">
      <c r="A3385" s="616"/>
      <c r="B3385" s="616"/>
    </row>
    <row r="3386" spans="1:2">
      <c r="A3386" s="616"/>
      <c r="B3386" s="616"/>
    </row>
    <row r="3387" spans="1:2">
      <c r="A3387" s="616"/>
      <c r="B3387" s="616"/>
    </row>
    <row r="3388" spans="1:2">
      <c r="A3388" s="616"/>
      <c r="B3388" s="616"/>
    </row>
    <row r="3389" spans="1:2">
      <c r="A3389" s="616"/>
      <c r="B3389" s="616"/>
    </row>
    <row r="3390" spans="1:2">
      <c r="A3390" s="616"/>
      <c r="B3390" s="616"/>
    </row>
    <row r="3391" spans="1:2">
      <c r="A3391" s="616"/>
      <c r="B3391" s="616"/>
    </row>
    <row r="3392" spans="1:2">
      <c r="A3392" s="616"/>
      <c r="B3392" s="616"/>
    </row>
    <row r="3393" spans="1:2">
      <c r="A3393" s="616"/>
      <c r="B3393" s="616"/>
    </row>
    <row r="3394" spans="1:2">
      <c r="A3394" s="616"/>
      <c r="B3394" s="616"/>
    </row>
    <row r="3395" spans="1:2">
      <c r="A3395" s="616"/>
      <c r="B3395" s="616"/>
    </row>
    <row r="3396" spans="1:2">
      <c r="A3396" s="616"/>
      <c r="B3396" s="616"/>
    </row>
    <row r="3397" spans="1:2">
      <c r="A3397" s="616"/>
      <c r="B3397" s="616"/>
    </row>
    <row r="3398" spans="1:2">
      <c r="A3398" s="616"/>
      <c r="B3398" s="616"/>
    </row>
    <row r="3399" spans="1:2">
      <c r="A3399" s="616"/>
      <c r="B3399" s="616"/>
    </row>
    <row r="3400" spans="1:2">
      <c r="A3400" s="616"/>
      <c r="B3400" s="616"/>
    </row>
    <row r="3401" spans="1:2">
      <c r="A3401" s="616"/>
      <c r="B3401" s="616"/>
    </row>
    <row r="3402" spans="1:2">
      <c r="A3402" s="616"/>
      <c r="B3402" s="616"/>
    </row>
    <row r="3403" spans="1:2">
      <c r="A3403" s="616"/>
      <c r="B3403" s="616"/>
    </row>
    <row r="3404" spans="1:2">
      <c r="A3404" s="616"/>
      <c r="B3404" s="616"/>
    </row>
    <row r="3405" spans="1:2">
      <c r="A3405" s="616"/>
      <c r="B3405" s="616"/>
    </row>
    <row r="3406" spans="1:2">
      <c r="A3406" s="616"/>
      <c r="B3406" s="616"/>
    </row>
    <row r="3407" spans="1:2">
      <c r="A3407" s="616"/>
      <c r="B3407" s="616"/>
    </row>
    <row r="3408" spans="1:2">
      <c r="A3408" s="616"/>
      <c r="B3408" s="616"/>
    </row>
    <row r="3409" spans="1:2">
      <c r="A3409" s="616"/>
      <c r="B3409" s="616"/>
    </row>
    <row r="3410" spans="1:2">
      <c r="A3410" s="616"/>
      <c r="B3410" s="616"/>
    </row>
    <row r="3411" spans="1:2">
      <c r="A3411" s="616"/>
      <c r="B3411" s="616"/>
    </row>
    <row r="3412" spans="1:2">
      <c r="A3412" s="616"/>
      <c r="B3412" s="616"/>
    </row>
    <row r="3413" spans="1:2">
      <c r="A3413" s="616"/>
      <c r="B3413" s="616"/>
    </row>
    <row r="3414" spans="1:2">
      <c r="A3414" s="616"/>
      <c r="B3414" s="616"/>
    </row>
    <row r="3415" spans="1:2">
      <c r="A3415" s="616"/>
      <c r="B3415" s="616"/>
    </row>
    <row r="3416" spans="1:2">
      <c r="A3416" s="616"/>
      <c r="B3416" s="616"/>
    </row>
    <row r="3417" spans="1:2">
      <c r="A3417" s="616"/>
      <c r="B3417" s="616"/>
    </row>
    <row r="3418" spans="1:2">
      <c r="A3418" s="616"/>
      <c r="B3418" s="616"/>
    </row>
    <row r="3419" spans="1:2">
      <c r="A3419" s="616"/>
      <c r="B3419" s="616"/>
    </row>
    <row r="3420" spans="1:2">
      <c r="A3420" s="616"/>
      <c r="B3420" s="616"/>
    </row>
    <row r="3421" spans="1:2">
      <c r="A3421" s="616"/>
      <c r="B3421" s="616"/>
    </row>
    <row r="3422" spans="1:2">
      <c r="A3422" s="616"/>
      <c r="B3422" s="616"/>
    </row>
    <row r="3423" spans="1:2">
      <c r="A3423" s="616"/>
      <c r="B3423" s="616"/>
    </row>
    <row r="3424" spans="1:2">
      <c r="A3424" s="616"/>
      <c r="B3424" s="616"/>
    </row>
    <row r="3425" spans="1:2">
      <c r="A3425" s="616"/>
      <c r="B3425" s="616"/>
    </row>
    <row r="3426" spans="1:2">
      <c r="A3426" s="616"/>
      <c r="B3426" s="616"/>
    </row>
    <row r="3427" spans="1:2">
      <c r="A3427" s="616"/>
      <c r="B3427" s="616"/>
    </row>
    <row r="3428" spans="1:2">
      <c r="A3428" s="616"/>
      <c r="B3428" s="616"/>
    </row>
    <row r="3429" spans="1:2">
      <c r="A3429" s="616"/>
      <c r="B3429" s="616"/>
    </row>
    <row r="3430" spans="1:2">
      <c r="A3430" s="616"/>
      <c r="B3430" s="616"/>
    </row>
    <row r="3431" spans="1:2">
      <c r="A3431" s="616"/>
      <c r="B3431" s="616"/>
    </row>
    <row r="3432" spans="1:2">
      <c r="A3432" s="616"/>
      <c r="B3432" s="616"/>
    </row>
    <row r="3433" spans="1:2">
      <c r="A3433" s="616"/>
      <c r="B3433" s="616"/>
    </row>
    <row r="3434" spans="1:2">
      <c r="A3434" s="616"/>
      <c r="B3434" s="616"/>
    </row>
    <row r="3435" spans="1:2">
      <c r="A3435" s="616"/>
      <c r="B3435" s="616"/>
    </row>
    <row r="3436" spans="1:2">
      <c r="A3436" s="616"/>
      <c r="B3436" s="616"/>
    </row>
    <row r="3437" spans="1:2">
      <c r="A3437" s="616"/>
      <c r="B3437" s="616"/>
    </row>
    <row r="3438" spans="1:2">
      <c r="A3438" s="616"/>
      <c r="B3438" s="616"/>
    </row>
    <row r="3439" spans="1:2">
      <c r="A3439" s="616"/>
      <c r="B3439" s="616"/>
    </row>
    <row r="3440" spans="1:2">
      <c r="A3440" s="616"/>
      <c r="B3440" s="616"/>
    </row>
    <row r="3441" spans="1:2">
      <c r="A3441" s="616"/>
      <c r="B3441" s="616"/>
    </row>
    <row r="3442" spans="1:2">
      <c r="A3442" s="616"/>
      <c r="B3442" s="616"/>
    </row>
    <row r="3443" spans="1:2">
      <c r="A3443" s="616"/>
      <c r="B3443" s="616"/>
    </row>
    <row r="3444" spans="1:2">
      <c r="A3444" s="616"/>
      <c r="B3444" s="616"/>
    </row>
    <row r="3445" spans="1:2">
      <c r="A3445" s="616"/>
      <c r="B3445" s="616"/>
    </row>
    <row r="3446" spans="1:2">
      <c r="A3446" s="616"/>
      <c r="B3446" s="616"/>
    </row>
    <row r="3447" spans="1:2">
      <c r="A3447" s="616"/>
      <c r="B3447" s="616"/>
    </row>
    <row r="3448" spans="1:2">
      <c r="A3448" s="616"/>
      <c r="B3448" s="616"/>
    </row>
    <row r="3449" spans="1:2">
      <c r="A3449" s="616"/>
      <c r="B3449" s="616"/>
    </row>
    <row r="3450" spans="1:2">
      <c r="A3450" s="616"/>
      <c r="B3450" s="616"/>
    </row>
    <row r="3451" spans="1:2">
      <c r="A3451" s="616"/>
      <c r="B3451" s="616"/>
    </row>
    <row r="3452" spans="1:2">
      <c r="A3452" s="616"/>
      <c r="B3452" s="616"/>
    </row>
    <row r="3453" spans="1:2">
      <c r="A3453" s="616"/>
      <c r="B3453" s="616"/>
    </row>
    <row r="3454" spans="1:2">
      <c r="A3454" s="616"/>
      <c r="B3454" s="616"/>
    </row>
    <row r="3455" spans="1:2">
      <c r="A3455" s="616"/>
      <c r="B3455" s="616"/>
    </row>
    <row r="3456" spans="1:2">
      <c r="A3456" s="616"/>
      <c r="B3456" s="616"/>
    </row>
    <row r="3457" spans="1:2">
      <c r="A3457" s="616"/>
      <c r="B3457" s="616"/>
    </row>
    <row r="3458" spans="1:2">
      <c r="A3458" s="616"/>
      <c r="B3458" s="616"/>
    </row>
    <row r="3459" spans="1:2">
      <c r="A3459" s="616"/>
      <c r="B3459" s="616"/>
    </row>
    <row r="3460" spans="1:2">
      <c r="A3460" s="616"/>
      <c r="B3460" s="616"/>
    </row>
    <row r="3461" spans="1:2">
      <c r="A3461" s="616"/>
      <c r="B3461" s="616"/>
    </row>
    <row r="3462" spans="1:2">
      <c r="A3462" s="616"/>
      <c r="B3462" s="616"/>
    </row>
    <row r="3463" spans="1:2">
      <c r="A3463" s="616"/>
      <c r="B3463" s="616"/>
    </row>
    <row r="3464" spans="1:2">
      <c r="A3464" s="616"/>
      <c r="B3464" s="616"/>
    </row>
    <row r="3465" spans="1:2">
      <c r="A3465" s="616"/>
      <c r="B3465" s="616"/>
    </row>
    <row r="3466" spans="1:2">
      <c r="A3466" s="616"/>
      <c r="B3466" s="616"/>
    </row>
    <row r="3467" spans="1:2">
      <c r="A3467" s="616"/>
      <c r="B3467" s="616"/>
    </row>
    <row r="3468" spans="1:2">
      <c r="A3468" s="616"/>
      <c r="B3468" s="616"/>
    </row>
    <row r="3469" spans="1:2">
      <c r="A3469" s="616"/>
      <c r="B3469" s="616"/>
    </row>
    <row r="3470" spans="1:2">
      <c r="A3470" s="616"/>
      <c r="B3470" s="616"/>
    </row>
    <row r="3471" spans="1:2">
      <c r="A3471" s="616"/>
      <c r="B3471" s="616"/>
    </row>
    <row r="3472" spans="1:2">
      <c r="A3472" s="616"/>
      <c r="B3472" s="616"/>
    </row>
    <row r="3473" spans="1:2">
      <c r="A3473" s="616"/>
      <c r="B3473" s="616"/>
    </row>
    <row r="3474" spans="1:2">
      <c r="A3474" s="616"/>
      <c r="B3474" s="616"/>
    </row>
    <row r="3475" spans="1:2">
      <c r="A3475" s="616"/>
      <c r="B3475" s="616"/>
    </row>
    <row r="3476" spans="1:2">
      <c r="A3476" s="616"/>
      <c r="B3476" s="616"/>
    </row>
    <row r="3477" spans="1:2">
      <c r="A3477" s="616"/>
      <c r="B3477" s="616"/>
    </row>
    <row r="3478" spans="1:2">
      <c r="A3478" s="616"/>
      <c r="B3478" s="616"/>
    </row>
    <row r="3479" spans="1:2">
      <c r="A3479" s="616"/>
      <c r="B3479" s="616"/>
    </row>
    <row r="3480" spans="1:2">
      <c r="A3480" s="616"/>
      <c r="B3480" s="616"/>
    </row>
    <row r="3481" spans="1:2">
      <c r="A3481" s="616"/>
      <c r="B3481" s="616"/>
    </row>
    <row r="3482" spans="1:2">
      <c r="A3482" s="616"/>
      <c r="B3482" s="616"/>
    </row>
    <row r="3483" spans="1:2">
      <c r="A3483" s="616"/>
      <c r="B3483" s="616"/>
    </row>
    <row r="3484" spans="1:2">
      <c r="A3484" s="616"/>
      <c r="B3484" s="616"/>
    </row>
    <row r="3485" spans="1:2">
      <c r="A3485" s="616"/>
      <c r="B3485" s="616"/>
    </row>
    <row r="3486" spans="1:2">
      <c r="A3486" s="616"/>
      <c r="B3486" s="616"/>
    </row>
    <row r="3487" spans="1:2">
      <c r="A3487" s="616"/>
      <c r="B3487" s="616"/>
    </row>
    <row r="3488" spans="1:2">
      <c r="A3488" s="616"/>
      <c r="B3488" s="616"/>
    </row>
    <row r="3489" spans="1:2">
      <c r="A3489" s="616"/>
      <c r="B3489" s="616"/>
    </row>
    <row r="3490" spans="1:2">
      <c r="A3490" s="616"/>
      <c r="B3490" s="616"/>
    </row>
    <row r="3491" spans="1:2">
      <c r="A3491" s="616"/>
      <c r="B3491" s="616"/>
    </row>
    <row r="3492" spans="1:2">
      <c r="A3492" s="616"/>
      <c r="B3492" s="616"/>
    </row>
    <row r="3493" spans="1:2">
      <c r="A3493" s="616"/>
      <c r="B3493" s="616"/>
    </row>
    <row r="3494" spans="1:2">
      <c r="A3494" s="616"/>
      <c r="B3494" s="616"/>
    </row>
    <row r="3495" spans="1:2">
      <c r="A3495" s="616"/>
      <c r="B3495" s="616"/>
    </row>
    <row r="3496" spans="1:2">
      <c r="A3496" s="616"/>
      <c r="B3496" s="616"/>
    </row>
    <row r="3497" spans="1:2">
      <c r="A3497" s="616"/>
      <c r="B3497" s="616"/>
    </row>
    <row r="3498" spans="1:2">
      <c r="A3498" s="616"/>
      <c r="B3498" s="616"/>
    </row>
    <row r="3499" spans="1:2">
      <c r="A3499" s="616"/>
      <c r="B3499" s="616"/>
    </row>
    <row r="3500" spans="1:2">
      <c r="A3500" s="616"/>
      <c r="B3500" s="616"/>
    </row>
    <row r="3501" spans="1:2">
      <c r="A3501" s="616"/>
      <c r="B3501" s="616"/>
    </row>
    <row r="3502" spans="1:2">
      <c r="A3502" s="616"/>
      <c r="B3502" s="616"/>
    </row>
    <row r="3503" spans="1:2">
      <c r="A3503" s="616"/>
      <c r="B3503" s="616"/>
    </row>
    <row r="3504" spans="1:2">
      <c r="A3504" s="616"/>
      <c r="B3504" s="616"/>
    </row>
    <row r="3505" spans="1:2">
      <c r="A3505" s="616"/>
      <c r="B3505" s="616"/>
    </row>
    <row r="3506" spans="1:2">
      <c r="A3506" s="616"/>
      <c r="B3506" s="616"/>
    </row>
    <row r="3507" spans="1:2">
      <c r="A3507" s="616"/>
      <c r="B3507" s="616"/>
    </row>
    <row r="3508" spans="1:2">
      <c r="A3508" s="616"/>
      <c r="B3508" s="616"/>
    </row>
    <row r="3509" spans="1:2">
      <c r="A3509" s="616"/>
      <c r="B3509" s="616"/>
    </row>
    <row r="3510" spans="1:2">
      <c r="A3510" s="616"/>
      <c r="B3510" s="616"/>
    </row>
    <row r="3511" spans="1:2">
      <c r="A3511" s="616"/>
      <c r="B3511" s="616"/>
    </row>
    <row r="3512" spans="1:2">
      <c r="A3512" s="616"/>
      <c r="B3512" s="616"/>
    </row>
    <row r="3513" spans="1:2">
      <c r="A3513" s="616"/>
      <c r="B3513" s="616"/>
    </row>
    <row r="3514" spans="1:2">
      <c r="A3514" s="616"/>
      <c r="B3514" s="616"/>
    </row>
    <row r="3515" spans="1:2">
      <c r="A3515" s="616"/>
      <c r="B3515" s="616"/>
    </row>
    <row r="3516" spans="1:2">
      <c r="A3516" s="616"/>
      <c r="B3516" s="616"/>
    </row>
    <row r="3517" spans="1:2">
      <c r="A3517" s="616"/>
      <c r="B3517" s="616"/>
    </row>
    <row r="3518" spans="1:2">
      <c r="A3518" s="616"/>
      <c r="B3518" s="616"/>
    </row>
    <row r="3519" spans="1:2">
      <c r="A3519" s="616"/>
      <c r="B3519" s="616"/>
    </row>
    <row r="3520" spans="1:2">
      <c r="A3520" s="616"/>
      <c r="B3520" s="616"/>
    </row>
    <row r="3521" spans="1:2">
      <c r="A3521" s="616"/>
      <c r="B3521" s="616"/>
    </row>
    <row r="3522" spans="1:2">
      <c r="A3522" s="616"/>
      <c r="B3522" s="616"/>
    </row>
    <row r="3523" spans="1:2">
      <c r="A3523" s="616"/>
      <c r="B3523" s="616"/>
    </row>
    <row r="3524" spans="1:2">
      <c r="A3524" s="616"/>
      <c r="B3524" s="616"/>
    </row>
    <row r="3525" spans="1:2">
      <c r="A3525" s="616"/>
      <c r="B3525" s="616"/>
    </row>
    <row r="3526" spans="1:2">
      <c r="A3526" s="616"/>
      <c r="B3526" s="616"/>
    </row>
    <row r="3527" spans="1:2">
      <c r="A3527" s="616"/>
      <c r="B3527" s="616"/>
    </row>
    <row r="3528" spans="1:2">
      <c r="A3528" s="616"/>
      <c r="B3528" s="616"/>
    </row>
    <row r="3529" spans="1:2">
      <c r="A3529" s="616"/>
      <c r="B3529" s="616"/>
    </row>
    <row r="3530" spans="1:2">
      <c r="A3530" s="616"/>
      <c r="B3530" s="616"/>
    </row>
    <row r="3531" spans="1:2">
      <c r="A3531" s="616"/>
      <c r="B3531" s="616"/>
    </row>
    <row r="3532" spans="1:2">
      <c r="A3532" s="616"/>
      <c r="B3532" s="616"/>
    </row>
    <row r="3533" spans="1:2">
      <c r="A3533" s="616"/>
      <c r="B3533" s="616"/>
    </row>
    <row r="3534" spans="1:2">
      <c r="A3534" s="616"/>
      <c r="B3534" s="616"/>
    </row>
    <row r="3535" spans="1:2">
      <c r="A3535" s="616"/>
      <c r="B3535" s="616"/>
    </row>
    <row r="3536" spans="1:2">
      <c r="A3536" s="616"/>
      <c r="B3536" s="616"/>
    </row>
    <row r="3537" spans="1:2">
      <c r="A3537" s="616"/>
      <c r="B3537" s="616"/>
    </row>
    <row r="3538" spans="1:2">
      <c r="A3538" s="616"/>
      <c r="B3538" s="616"/>
    </row>
    <row r="3539" spans="1:2">
      <c r="A3539" s="616"/>
      <c r="B3539" s="616"/>
    </row>
    <row r="3540" spans="1:2">
      <c r="A3540" s="616"/>
      <c r="B3540" s="616"/>
    </row>
    <row r="3541" spans="1:2">
      <c r="A3541" s="616"/>
      <c r="B3541" s="616"/>
    </row>
    <row r="3542" spans="1:2">
      <c r="A3542" s="616"/>
      <c r="B3542" s="616"/>
    </row>
    <row r="3543" spans="1:2">
      <c r="A3543" s="616"/>
      <c r="B3543" s="616"/>
    </row>
    <row r="3544" spans="1:2">
      <c r="A3544" s="616"/>
      <c r="B3544" s="616"/>
    </row>
    <row r="3545" spans="1:2">
      <c r="A3545" s="616"/>
      <c r="B3545" s="616"/>
    </row>
    <row r="3546" spans="1:2">
      <c r="A3546" s="616"/>
      <c r="B3546" s="616"/>
    </row>
    <row r="3547" spans="1:2">
      <c r="A3547" s="616"/>
      <c r="B3547" s="616"/>
    </row>
    <row r="3548" spans="1:2">
      <c r="A3548" s="616"/>
      <c r="B3548" s="616"/>
    </row>
    <row r="3549" spans="1:2">
      <c r="A3549" s="616"/>
      <c r="B3549" s="616"/>
    </row>
    <row r="3550" spans="1:2">
      <c r="A3550" s="616"/>
      <c r="B3550" s="616"/>
    </row>
    <row r="3551" spans="1:2">
      <c r="A3551" s="616"/>
      <c r="B3551" s="616"/>
    </row>
    <row r="3552" spans="1:2">
      <c r="A3552" s="616"/>
      <c r="B3552" s="616"/>
    </row>
    <row r="3553" spans="1:2">
      <c r="A3553" s="616"/>
      <c r="B3553" s="616"/>
    </row>
    <row r="3554" spans="1:2">
      <c r="A3554" s="616"/>
      <c r="B3554" s="616"/>
    </row>
    <row r="3555" spans="1:2">
      <c r="A3555" s="616"/>
      <c r="B3555" s="616"/>
    </row>
    <row r="3556" spans="1:2">
      <c r="A3556" s="616"/>
      <c r="B3556" s="616"/>
    </row>
    <row r="3557" spans="1:2">
      <c r="A3557" s="616"/>
      <c r="B3557" s="616"/>
    </row>
    <row r="3558" spans="1:2">
      <c r="A3558" s="616"/>
      <c r="B3558" s="616"/>
    </row>
    <row r="3559" spans="1:2">
      <c r="A3559" s="616"/>
      <c r="B3559" s="616"/>
    </row>
    <row r="3560" spans="1:2">
      <c r="A3560" s="616"/>
      <c r="B3560" s="616"/>
    </row>
    <row r="3561" spans="1:2">
      <c r="A3561" s="616"/>
      <c r="B3561" s="616"/>
    </row>
    <row r="3562" spans="1:2">
      <c r="A3562" s="616"/>
      <c r="B3562" s="616"/>
    </row>
    <row r="3563" spans="1:2">
      <c r="A3563" s="616"/>
      <c r="B3563" s="616"/>
    </row>
    <row r="3564" spans="1:2">
      <c r="A3564" s="616"/>
      <c r="B3564" s="616"/>
    </row>
    <row r="3565" spans="1:2">
      <c r="A3565" s="616"/>
      <c r="B3565" s="616"/>
    </row>
    <row r="3566" spans="1:2">
      <c r="A3566" s="616"/>
      <c r="B3566" s="616"/>
    </row>
    <row r="3567" spans="1:2">
      <c r="A3567" s="616"/>
      <c r="B3567" s="616"/>
    </row>
    <row r="3568" spans="1:2">
      <c r="A3568" s="616"/>
      <c r="B3568" s="616"/>
    </row>
    <row r="3569" spans="1:2">
      <c r="A3569" s="616"/>
      <c r="B3569" s="616"/>
    </row>
    <row r="3570" spans="1:2">
      <c r="A3570" s="616"/>
      <c r="B3570" s="616"/>
    </row>
    <row r="3571" spans="1:2">
      <c r="A3571" s="616"/>
      <c r="B3571" s="616"/>
    </row>
    <row r="3572" spans="1:2">
      <c r="A3572" s="616"/>
      <c r="B3572" s="616"/>
    </row>
    <row r="3573" spans="1:2">
      <c r="A3573" s="616"/>
      <c r="B3573" s="616"/>
    </row>
    <row r="3574" spans="1:2">
      <c r="A3574" s="616"/>
      <c r="B3574" s="616"/>
    </row>
    <row r="3575" spans="1:2">
      <c r="A3575" s="616"/>
      <c r="B3575" s="616"/>
    </row>
    <row r="3576" spans="1:2">
      <c r="A3576" s="616"/>
      <c r="B3576" s="616"/>
    </row>
    <row r="3577" spans="1:2">
      <c r="A3577" s="616"/>
      <c r="B3577" s="616"/>
    </row>
    <row r="3578" spans="1:2">
      <c r="A3578" s="616"/>
      <c r="B3578" s="616"/>
    </row>
    <row r="3579" spans="1:2">
      <c r="A3579" s="616"/>
      <c r="B3579" s="616"/>
    </row>
    <row r="3580" spans="1:2">
      <c r="A3580" s="616"/>
      <c r="B3580" s="616"/>
    </row>
    <row r="3581" spans="1:2">
      <c r="A3581" s="616"/>
      <c r="B3581" s="616"/>
    </row>
    <row r="3582" spans="1:2">
      <c r="A3582" s="616"/>
      <c r="B3582" s="616"/>
    </row>
    <row r="3583" spans="1:2">
      <c r="A3583" s="616"/>
      <c r="B3583" s="616"/>
    </row>
    <row r="3584" spans="1:2">
      <c r="A3584" s="616"/>
      <c r="B3584" s="616"/>
    </row>
    <row r="3585" spans="1:2">
      <c r="A3585" s="616"/>
      <c r="B3585" s="616"/>
    </row>
    <row r="3586" spans="1:2">
      <c r="A3586" s="616"/>
      <c r="B3586" s="616"/>
    </row>
    <row r="3587" spans="1:2">
      <c r="A3587" s="616"/>
      <c r="B3587" s="616"/>
    </row>
    <row r="3588" spans="1:2">
      <c r="A3588" s="616"/>
      <c r="B3588" s="616"/>
    </row>
    <row r="3589" spans="1:2">
      <c r="A3589" s="616"/>
      <c r="B3589" s="616"/>
    </row>
    <row r="3590" spans="1:2">
      <c r="A3590" s="616"/>
      <c r="B3590" s="616"/>
    </row>
    <row r="3591" spans="1:2">
      <c r="A3591" s="616"/>
      <c r="B3591" s="616"/>
    </row>
    <row r="3592" spans="1:2">
      <c r="A3592" s="616"/>
      <c r="B3592" s="616"/>
    </row>
    <row r="3593" spans="1:2">
      <c r="A3593" s="616"/>
      <c r="B3593" s="616"/>
    </row>
    <row r="3594" spans="1:2">
      <c r="A3594" s="616"/>
      <c r="B3594" s="616"/>
    </row>
    <row r="3595" spans="1:2">
      <c r="A3595" s="616"/>
      <c r="B3595" s="616"/>
    </row>
    <row r="3596" spans="1:2">
      <c r="A3596" s="616"/>
      <c r="B3596" s="616"/>
    </row>
    <row r="3597" spans="1:2">
      <c r="A3597" s="616"/>
      <c r="B3597" s="616"/>
    </row>
    <row r="3598" spans="1:2">
      <c r="A3598" s="616"/>
      <c r="B3598" s="616"/>
    </row>
    <row r="3599" spans="1:2">
      <c r="A3599" s="616"/>
      <c r="B3599" s="616"/>
    </row>
    <row r="3600" spans="1:2">
      <c r="A3600" s="616"/>
      <c r="B3600" s="616"/>
    </row>
    <row r="3601" spans="1:2">
      <c r="A3601" s="616"/>
      <c r="B3601" s="616"/>
    </row>
    <row r="3602" spans="1:2">
      <c r="A3602" s="616"/>
      <c r="B3602" s="616"/>
    </row>
    <row r="3603" spans="1:2">
      <c r="A3603" s="616"/>
      <c r="B3603" s="616"/>
    </row>
    <row r="3604" spans="1:2">
      <c r="A3604" s="616"/>
      <c r="B3604" s="616"/>
    </row>
    <row r="3605" spans="1:2">
      <c r="A3605" s="616"/>
      <c r="B3605" s="616"/>
    </row>
    <row r="3606" spans="1:2">
      <c r="A3606" s="616"/>
      <c r="B3606" s="616"/>
    </row>
    <row r="3607" spans="1:2">
      <c r="A3607" s="616"/>
      <c r="B3607" s="616"/>
    </row>
    <row r="3608" spans="1:2">
      <c r="A3608" s="616"/>
      <c r="B3608" s="616"/>
    </row>
    <row r="3609" spans="1:2">
      <c r="A3609" s="616"/>
      <c r="B3609" s="616"/>
    </row>
    <row r="3610" spans="1:2">
      <c r="A3610" s="616"/>
      <c r="B3610" s="616"/>
    </row>
    <row r="3611" spans="1:2">
      <c r="A3611" s="616"/>
      <c r="B3611" s="616"/>
    </row>
    <row r="3612" spans="1:2">
      <c r="A3612" s="616"/>
      <c r="B3612" s="616"/>
    </row>
    <row r="3613" spans="1:2">
      <c r="A3613" s="616"/>
      <c r="B3613" s="616"/>
    </row>
    <row r="3614" spans="1:2">
      <c r="A3614" s="616"/>
      <c r="B3614" s="616"/>
    </row>
    <row r="3615" spans="1:2">
      <c r="A3615" s="616"/>
      <c r="B3615" s="616"/>
    </row>
    <row r="3616" spans="1:2">
      <c r="A3616" s="616"/>
      <c r="B3616" s="616"/>
    </row>
    <row r="3617" spans="1:2">
      <c r="A3617" s="616"/>
      <c r="B3617" s="616"/>
    </row>
    <row r="3618" spans="1:2">
      <c r="A3618" s="616"/>
      <c r="B3618" s="616"/>
    </row>
    <row r="3619" spans="1:2">
      <c r="A3619" s="616"/>
      <c r="B3619" s="616"/>
    </row>
    <row r="3620" spans="1:2">
      <c r="A3620" s="616"/>
      <c r="B3620" s="616"/>
    </row>
    <row r="3621" spans="1:2">
      <c r="A3621" s="616"/>
      <c r="B3621" s="616"/>
    </row>
    <row r="3622" spans="1:2">
      <c r="A3622" s="616"/>
      <c r="B3622" s="616"/>
    </row>
    <row r="3623" spans="1:2">
      <c r="A3623" s="616"/>
      <c r="B3623" s="616"/>
    </row>
    <row r="3624" spans="1:2">
      <c r="A3624" s="616"/>
      <c r="B3624" s="616"/>
    </row>
    <row r="3625" spans="1:2">
      <c r="A3625" s="616"/>
      <c r="B3625" s="616"/>
    </row>
    <row r="3626" spans="1:2">
      <c r="A3626" s="616"/>
      <c r="B3626" s="616"/>
    </row>
    <row r="3627" spans="1:2">
      <c r="A3627" s="616"/>
      <c r="B3627" s="616"/>
    </row>
    <row r="3628" spans="1:2">
      <c r="A3628" s="616"/>
      <c r="B3628" s="616"/>
    </row>
    <row r="3629" spans="1:2">
      <c r="A3629" s="616"/>
      <c r="B3629" s="616"/>
    </row>
    <row r="3630" spans="1:2">
      <c r="A3630" s="616"/>
      <c r="B3630" s="616"/>
    </row>
    <row r="3631" spans="1:2">
      <c r="A3631" s="616"/>
      <c r="B3631" s="616"/>
    </row>
    <row r="3632" spans="1:2">
      <c r="A3632" s="616"/>
      <c r="B3632" s="616"/>
    </row>
    <row r="3633" spans="1:2">
      <c r="A3633" s="616"/>
      <c r="B3633" s="616"/>
    </row>
    <row r="3634" spans="1:2">
      <c r="A3634" s="616"/>
      <c r="B3634" s="616"/>
    </row>
    <row r="3635" spans="1:2">
      <c r="A3635" s="616"/>
      <c r="B3635" s="616"/>
    </row>
    <row r="3636" spans="1:2">
      <c r="A3636" s="616"/>
      <c r="B3636" s="616"/>
    </row>
    <row r="3637" spans="1:2">
      <c r="A3637" s="616"/>
      <c r="B3637" s="616"/>
    </row>
    <row r="3638" spans="1:2">
      <c r="A3638" s="616"/>
      <c r="B3638" s="616"/>
    </row>
    <row r="3639" spans="1:2">
      <c r="A3639" s="616"/>
      <c r="B3639" s="616"/>
    </row>
    <row r="3640" spans="1:2">
      <c r="A3640" s="616"/>
      <c r="B3640" s="616"/>
    </row>
    <row r="3641" spans="1:2">
      <c r="A3641" s="616"/>
      <c r="B3641" s="616"/>
    </row>
    <row r="3642" spans="1:2">
      <c r="A3642" s="616"/>
      <c r="B3642" s="616"/>
    </row>
    <row r="3643" spans="1:2">
      <c r="A3643" s="616"/>
      <c r="B3643" s="616"/>
    </row>
    <row r="3644" spans="1:2">
      <c r="A3644" s="616"/>
      <c r="B3644" s="616"/>
    </row>
    <row r="3645" spans="1:2">
      <c r="A3645" s="616"/>
      <c r="B3645" s="616"/>
    </row>
    <row r="3646" spans="1:2">
      <c r="A3646" s="616"/>
      <c r="B3646" s="616"/>
    </row>
    <row r="3647" spans="1:2">
      <c r="A3647" s="616"/>
      <c r="B3647" s="616"/>
    </row>
    <row r="3648" spans="1:2">
      <c r="A3648" s="616"/>
      <c r="B3648" s="616"/>
    </row>
    <row r="3649" spans="1:2">
      <c r="A3649" s="616"/>
      <c r="B3649" s="616"/>
    </row>
    <row r="3650" spans="1:2">
      <c r="A3650" s="616"/>
      <c r="B3650" s="616"/>
    </row>
    <row r="3651" spans="1:2">
      <c r="A3651" s="616"/>
      <c r="B3651" s="616"/>
    </row>
    <row r="3652" spans="1:2">
      <c r="A3652" s="616"/>
      <c r="B3652" s="616"/>
    </row>
    <row r="3653" spans="1:2">
      <c r="A3653" s="616"/>
      <c r="B3653" s="616"/>
    </row>
    <row r="3654" spans="1:2">
      <c r="A3654" s="616"/>
      <c r="B3654" s="616"/>
    </row>
    <row r="3655" spans="1:2">
      <c r="A3655" s="616"/>
      <c r="B3655" s="616"/>
    </row>
    <row r="3656" spans="1:2">
      <c r="A3656" s="616"/>
      <c r="B3656" s="616"/>
    </row>
    <row r="3657" spans="1:2">
      <c r="A3657" s="616"/>
      <c r="B3657" s="616"/>
    </row>
    <row r="3658" spans="1:2">
      <c r="A3658" s="616"/>
      <c r="B3658" s="616"/>
    </row>
    <row r="3659" spans="1:2">
      <c r="A3659" s="616"/>
      <c r="B3659" s="616"/>
    </row>
    <row r="3660" spans="1:2">
      <c r="A3660" s="616"/>
      <c r="B3660" s="616"/>
    </row>
    <row r="3661" spans="1:2">
      <c r="A3661" s="616"/>
      <c r="B3661" s="616"/>
    </row>
    <row r="3662" spans="1:2">
      <c r="A3662" s="616"/>
      <c r="B3662" s="616"/>
    </row>
    <row r="3663" spans="1:2">
      <c r="A3663" s="616"/>
      <c r="B3663" s="616"/>
    </row>
    <row r="3664" spans="1:2">
      <c r="A3664" s="616"/>
      <c r="B3664" s="616"/>
    </row>
    <row r="3665" spans="1:2">
      <c r="A3665" s="616"/>
      <c r="B3665" s="616"/>
    </row>
    <row r="3666" spans="1:2">
      <c r="A3666" s="616"/>
      <c r="B3666" s="616"/>
    </row>
    <row r="3667" spans="1:2">
      <c r="A3667" s="616"/>
      <c r="B3667" s="616"/>
    </row>
    <row r="3668" spans="1:2">
      <c r="A3668" s="616"/>
      <c r="B3668" s="616"/>
    </row>
    <row r="3669" spans="1:2">
      <c r="A3669" s="616"/>
      <c r="B3669" s="616"/>
    </row>
    <row r="3670" spans="1:2">
      <c r="A3670" s="616"/>
      <c r="B3670" s="616"/>
    </row>
    <row r="3671" spans="1:2">
      <c r="A3671" s="616"/>
      <c r="B3671" s="616"/>
    </row>
    <row r="3672" spans="1:2">
      <c r="A3672" s="616"/>
      <c r="B3672" s="616"/>
    </row>
    <row r="3673" spans="1:2">
      <c r="A3673" s="616"/>
      <c r="B3673" s="616"/>
    </row>
    <row r="3674" spans="1:2">
      <c r="A3674" s="616"/>
      <c r="B3674" s="616"/>
    </row>
    <row r="3675" spans="1:2">
      <c r="A3675" s="616"/>
      <c r="B3675" s="616"/>
    </row>
    <row r="3676" spans="1:2">
      <c r="A3676" s="616"/>
      <c r="B3676" s="616"/>
    </row>
    <row r="3677" spans="1:2">
      <c r="A3677" s="616"/>
      <c r="B3677" s="616"/>
    </row>
    <row r="3678" spans="1:2">
      <c r="A3678" s="616"/>
      <c r="B3678" s="616"/>
    </row>
    <row r="3679" spans="1:2">
      <c r="A3679" s="616"/>
      <c r="B3679" s="616"/>
    </row>
    <row r="3680" spans="1:2">
      <c r="A3680" s="616"/>
      <c r="B3680" s="616"/>
    </row>
    <row r="3681" spans="1:2">
      <c r="A3681" s="616"/>
      <c r="B3681" s="616"/>
    </row>
    <row r="3682" spans="1:2">
      <c r="A3682" s="616"/>
      <c r="B3682" s="616"/>
    </row>
    <row r="3683" spans="1:2">
      <c r="A3683" s="616"/>
      <c r="B3683" s="616"/>
    </row>
    <row r="3684" spans="1:2">
      <c r="A3684" s="616"/>
      <c r="B3684" s="616"/>
    </row>
    <row r="3685" spans="1:2">
      <c r="A3685" s="616"/>
      <c r="B3685" s="616"/>
    </row>
    <row r="3686" spans="1:2">
      <c r="A3686" s="616"/>
      <c r="B3686" s="616"/>
    </row>
    <row r="3687" spans="1:2">
      <c r="A3687" s="616"/>
      <c r="B3687" s="616"/>
    </row>
    <row r="3688" spans="1:2">
      <c r="A3688" s="616"/>
      <c r="B3688" s="616"/>
    </row>
    <row r="3689" spans="1:2">
      <c r="A3689" s="616"/>
      <c r="B3689" s="616"/>
    </row>
    <row r="3690" spans="1:2">
      <c r="A3690" s="616"/>
      <c r="B3690" s="616"/>
    </row>
    <row r="3691" spans="1:2">
      <c r="A3691" s="616"/>
      <c r="B3691" s="616"/>
    </row>
    <row r="3692" spans="1:2">
      <c r="A3692" s="616"/>
      <c r="B3692" s="616"/>
    </row>
    <row r="3693" spans="1:2">
      <c r="A3693" s="616"/>
      <c r="B3693" s="616"/>
    </row>
    <row r="3694" spans="1:2">
      <c r="A3694" s="616"/>
      <c r="B3694" s="616"/>
    </row>
    <row r="3695" spans="1:2">
      <c r="A3695" s="616"/>
      <c r="B3695" s="616"/>
    </row>
    <row r="3696" spans="1:2">
      <c r="A3696" s="616"/>
      <c r="B3696" s="616"/>
    </row>
    <row r="3697" spans="1:2">
      <c r="A3697" s="616"/>
      <c r="B3697" s="616"/>
    </row>
    <row r="3698" spans="1:2">
      <c r="A3698" s="616"/>
      <c r="B3698" s="616"/>
    </row>
    <row r="3699" spans="1:2">
      <c r="A3699" s="616"/>
      <c r="B3699" s="616"/>
    </row>
    <row r="3700" spans="1:2">
      <c r="A3700" s="616"/>
      <c r="B3700" s="616"/>
    </row>
    <row r="3701" spans="1:2">
      <c r="A3701" s="616"/>
      <c r="B3701" s="616"/>
    </row>
    <row r="3702" spans="1:2">
      <c r="A3702" s="616"/>
      <c r="B3702" s="616"/>
    </row>
    <row r="3703" spans="1:2">
      <c r="A3703" s="616"/>
      <c r="B3703" s="616"/>
    </row>
    <row r="3704" spans="1:2">
      <c r="A3704" s="616"/>
      <c r="B3704" s="616"/>
    </row>
    <row r="3705" spans="1:2">
      <c r="A3705" s="616"/>
      <c r="B3705" s="616"/>
    </row>
    <row r="3706" spans="1:2">
      <c r="A3706" s="616"/>
      <c r="B3706" s="616"/>
    </row>
    <row r="3707" spans="1:2">
      <c r="A3707" s="616"/>
      <c r="B3707" s="616"/>
    </row>
    <row r="3708" spans="1:2">
      <c r="A3708" s="616"/>
      <c r="B3708" s="616"/>
    </row>
    <row r="3709" spans="1:2">
      <c r="A3709" s="616"/>
      <c r="B3709" s="616"/>
    </row>
    <row r="3710" spans="1:2">
      <c r="A3710" s="616"/>
      <c r="B3710" s="616"/>
    </row>
    <row r="3711" spans="1:2">
      <c r="A3711" s="616"/>
      <c r="B3711" s="616"/>
    </row>
    <row r="3712" spans="1:2">
      <c r="A3712" s="616"/>
      <c r="B3712" s="616"/>
    </row>
    <row r="3713" spans="1:2">
      <c r="A3713" s="616"/>
      <c r="B3713" s="616"/>
    </row>
    <row r="3714" spans="1:2">
      <c r="A3714" s="616"/>
      <c r="B3714" s="616"/>
    </row>
    <row r="3715" spans="1:2">
      <c r="A3715" s="616"/>
      <c r="B3715" s="616"/>
    </row>
    <row r="3716" spans="1:2">
      <c r="A3716" s="616"/>
      <c r="B3716" s="616"/>
    </row>
    <row r="3717" spans="1:2">
      <c r="A3717" s="616"/>
      <c r="B3717" s="616"/>
    </row>
    <row r="3718" spans="1:2">
      <c r="A3718" s="616"/>
      <c r="B3718" s="616"/>
    </row>
    <row r="3719" spans="1:2">
      <c r="A3719" s="616"/>
      <c r="B3719" s="616"/>
    </row>
    <row r="3720" spans="1:2">
      <c r="A3720" s="616"/>
      <c r="B3720" s="616"/>
    </row>
    <row r="3721" spans="1:2">
      <c r="A3721" s="616"/>
      <c r="B3721" s="616"/>
    </row>
    <row r="3722" spans="1:2">
      <c r="A3722" s="616"/>
      <c r="B3722" s="616"/>
    </row>
    <row r="3723" spans="1:2">
      <c r="A3723" s="616"/>
      <c r="B3723" s="616"/>
    </row>
    <row r="3724" spans="1:2">
      <c r="A3724" s="616"/>
      <c r="B3724" s="616"/>
    </row>
    <row r="3725" spans="1:2">
      <c r="A3725" s="616"/>
      <c r="B3725" s="616"/>
    </row>
    <row r="3726" spans="1:2">
      <c r="A3726" s="616"/>
      <c r="B3726" s="616"/>
    </row>
    <row r="3727" spans="1:2">
      <c r="A3727" s="616"/>
      <c r="B3727" s="616"/>
    </row>
    <row r="3728" spans="1:2">
      <c r="A3728" s="616"/>
      <c r="B3728" s="616"/>
    </row>
    <row r="3729" spans="1:2">
      <c r="A3729" s="616"/>
      <c r="B3729" s="616"/>
    </row>
    <row r="3730" spans="1:2">
      <c r="A3730" s="616"/>
      <c r="B3730" s="616"/>
    </row>
    <row r="3731" spans="1:2">
      <c r="A3731" s="616"/>
      <c r="B3731" s="616"/>
    </row>
    <row r="3732" spans="1:2">
      <c r="A3732" s="616"/>
      <c r="B3732" s="616"/>
    </row>
    <row r="3733" spans="1:2">
      <c r="A3733" s="616"/>
      <c r="B3733" s="616"/>
    </row>
    <row r="3734" spans="1:2">
      <c r="A3734" s="616"/>
      <c r="B3734" s="616"/>
    </row>
    <row r="3735" spans="1:2">
      <c r="A3735" s="616"/>
      <c r="B3735" s="616"/>
    </row>
    <row r="3736" spans="1:2">
      <c r="A3736" s="616"/>
      <c r="B3736" s="616"/>
    </row>
    <row r="3737" spans="1:2">
      <c r="A3737" s="616"/>
      <c r="B3737" s="616"/>
    </row>
    <row r="3738" spans="1:2">
      <c r="A3738" s="616"/>
      <c r="B3738" s="616"/>
    </row>
    <row r="3739" spans="1:2">
      <c r="A3739" s="616"/>
      <c r="B3739" s="616"/>
    </row>
    <row r="3740" spans="1:2">
      <c r="A3740" s="616"/>
      <c r="B3740" s="616"/>
    </row>
    <row r="3741" spans="1:2">
      <c r="A3741" s="616"/>
      <c r="B3741" s="616"/>
    </row>
    <row r="3742" spans="1:2">
      <c r="A3742" s="616"/>
      <c r="B3742" s="616"/>
    </row>
    <row r="3743" spans="1:2">
      <c r="A3743" s="616"/>
      <c r="B3743" s="616"/>
    </row>
    <row r="3744" spans="1:2">
      <c r="A3744" s="616"/>
      <c r="B3744" s="616"/>
    </row>
    <row r="3745" spans="1:2">
      <c r="A3745" s="616"/>
      <c r="B3745" s="616"/>
    </row>
    <row r="3746" spans="1:2">
      <c r="A3746" s="616"/>
      <c r="B3746" s="616"/>
    </row>
    <row r="3747" spans="1:2">
      <c r="A3747" s="616"/>
      <c r="B3747" s="616"/>
    </row>
    <row r="3748" spans="1:2">
      <c r="A3748" s="616"/>
      <c r="B3748" s="616"/>
    </row>
    <row r="3749" spans="1:2">
      <c r="A3749" s="616"/>
      <c r="B3749" s="616"/>
    </row>
    <row r="3750" spans="1:2">
      <c r="A3750" s="616"/>
      <c r="B3750" s="616"/>
    </row>
    <row r="3751" spans="1:2">
      <c r="A3751" s="616"/>
      <c r="B3751" s="616"/>
    </row>
    <row r="3752" spans="1:2">
      <c r="A3752" s="616"/>
      <c r="B3752" s="616"/>
    </row>
    <row r="3753" spans="1:2">
      <c r="A3753" s="616"/>
      <c r="B3753" s="616"/>
    </row>
    <row r="3754" spans="1:2">
      <c r="A3754" s="616"/>
      <c r="B3754" s="616"/>
    </row>
    <row r="3755" spans="1:2">
      <c r="A3755" s="616"/>
      <c r="B3755" s="616"/>
    </row>
    <row r="3756" spans="1:2">
      <c r="A3756" s="616"/>
      <c r="B3756" s="616"/>
    </row>
    <row r="3757" spans="1:2">
      <c r="A3757" s="616"/>
      <c r="B3757" s="616"/>
    </row>
    <row r="3758" spans="1:2">
      <c r="A3758" s="616"/>
      <c r="B3758" s="616"/>
    </row>
    <row r="3759" spans="1:2">
      <c r="A3759" s="616"/>
      <c r="B3759" s="616"/>
    </row>
    <row r="3760" spans="1:2">
      <c r="A3760" s="616"/>
      <c r="B3760" s="616"/>
    </row>
    <row r="3761" spans="1:2">
      <c r="A3761" s="616"/>
      <c r="B3761" s="616"/>
    </row>
    <row r="3762" spans="1:2">
      <c r="A3762" s="616"/>
      <c r="B3762" s="616"/>
    </row>
    <row r="3763" spans="1:2">
      <c r="A3763" s="616"/>
      <c r="B3763" s="616"/>
    </row>
    <row r="3764" spans="1:2">
      <c r="A3764" s="616"/>
      <c r="B3764" s="616"/>
    </row>
    <row r="3765" spans="1:2">
      <c r="A3765" s="616"/>
      <c r="B3765" s="616"/>
    </row>
    <row r="3766" spans="1:2">
      <c r="A3766" s="616"/>
      <c r="B3766" s="616"/>
    </row>
    <row r="3767" spans="1:2">
      <c r="A3767" s="616"/>
      <c r="B3767" s="616"/>
    </row>
    <row r="3768" spans="1:2">
      <c r="A3768" s="616"/>
      <c r="B3768" s="616"/>
    </row>
    <row r="3769" spans="1:2">
      <c r="A3769" s="616"/>
      <c r="B3769" s="616"/>
    </row>
    <row r="3770" spans="1:2">
      <c r="A3770" s="616"/>
      <c r="B3770" s="616"/>
    </row>
    <row r="3771" spans="1:2">
      <c r="A3771" s="616"/>
      <c r="B3771" s="616"/>
    </row>
    <row r="3772" spans="1:2">
      <c r="A3772" s="616"/>
      <c r="B3772" s="616"/>
    </row>
    <row r="3773" spans="1:2">
      <c r="A3773" s="616"/>
      <c r="B3773" s="616"/>
    </row>
    <row r="3774" spans="1:2">
      <c r="A3774" s="616"/>
      <c r="B3774" s="616"/>
    </row>
    <row r="3775" spans="1:2">
      <c r="A3775" s="616"/>
      <c r="B3775" s="616"/>
    </row>
    <row r="3776" spans="1:2">
      <c r="A3776" s="616"/>
      <c r="B3776" s="616"/>
    </row>
    <row r="3777" spans="1:2">
      <c r="A3777" s="616"/>
      <c r="B3777" s="616"/>
    </row>
    <row r="3778" spans="1:2">
      <c r="A3778" s="616"/>
      <c r="B3778" s="616"/>
    </row>
    <row r="3779" spans="1:2">
      <c r="A3779" s="616"/>
      <c r="B3779" s="616"/>
    </row>
    <row r="3780" spans="1:2">
      <c r="A3780" s="616"/>
      <c r="B3780" s="616"/>
    </row>
    <row r="3781" spans="1:2">
      <c r="A3781" s="616"/>
      <c r="B3781" s="616"/>
    </row>
    <row r="3782" spans="1:2">
      <c r="A3782" s="616"/>
      <c r="B3782" s="616"/>
    </row>
    <row r="3783" spans="1:2">
      <c r="A3783" s="616"/>
      <c r="B3783" s="616"/>
    </row>
    <row r="3784" spans="1:2">
      <c r="A3784" s="616"/>
      <c r="B3784" s="616"/>
    </row>
    <row r="3785" spans="1:2">
      <c r="A3785" s="616"/>
      <c r="B3785" s="616"/>
    </row>
    <row r="3786" spans="1:2">
      <c r="A3786" s="616"/>
      <c r="B3786" s="616"/>
    </row>
    <row r="3787" spans="1:2">
      <c r="A3787" s="616"/>
      <c r="B3787" s="616"/>
    </row>
    <row r="3788" spans="1:2">
      <c r="A3788" s="616"/>
      <c r="B3788" s="616"/>
    </row>
    <row r="3789" spans="1:2">
      <c r="A3789" s="616"/>
      <c r="B3789" s="616"/>
    </row>
    <row r="3790" spans="1:2">
      <c r="A3790" s="616"/>
      <c r="B3790" s="616"/>
    </row>
    <row r="3791" spans="1:2">
      <c r="A3791" s="616"/>
      <c r="B3791" s="616"/>
    </row>
    <row r="3792" spans="1:2">
      <c r="A3792" s="616"/>
      <c r="B3792" s="616"/>
    </row>
    <row r="3793" spans="1:2">
      <c r="A3793" s="616"/>
      <c r="B3793" s="616"/>
    </row>
    <row r="3794" spans="1:2">
      <c r="A3794" s="616"/>
      <c r="B3794" s="616"/>
    </row>
    <row r="3795" spans="1:2">
      <c r="A3795" s="616"/>
      <c r="B3795" s="616"/>
    </row>
    <row r="3796" spans="1:2">
      <c r="A3796" s="616"/>
      <c r="B3796" s="616"/>
    </row>
    <row r="3797" spans="1:2">
      <c r="A3797" s="616"/>
      <c r="B3797" s="616"/>
    </row>
    <row r="3798" spans="1:2">
      <c r="A3798" s="616"/>
      <c r="B3798" s="616"/>
    </row>
    <row r="3799" spans="1:2">
      <c r="A3799" s="616"/>
      <c r="B3799" s="616"/>
    </row>
    <row r="3800" spans="1:2">
      <c r="A3800" s="616"/>
      <c r="B3800" s="616"/>
    </row>
    <row r="3801" spans="1:2">
      <c r="A3801" s="616"/>
      <c r="B3801" s="616"/>
    </row>
    <row r="3802" spans="1:2">
      <c r="A3802" s="616"/>
      <c r="B3802" s="616"/>
    </row>
    <row r="3803" spans="1:2">
      <c r="A3803" s="616"/>
      <c r="B3803" s="616"/>
    </row>
    <row r="3804" spans="1:2">
      <c r="A3804" s="616"/>
      <c r="B3804" s="616"/>
    </row>
    <row r="3805" spans="1:2">
      <c r="A3805" s="616"/>
      <c r="B3805" s="616"/>
    </row>
    <row r="3806" spans="1:2">
      <c r="A3806" s="616"/>
      <c r="B3806" s="616"/>
    </row>
    <row r="3807" spans="1:2">
      <c r="A3807" s="616"/>
      <c r="B3807" s="616"/>
    </row>
    <row r="3808" spans="1:2">
      <c r="A3808" s="616"/>
      <c r="B3808" s="616"/>
    </row>
    <row r="3809" spans="1:2">
      <c r="A3809" s="616"/>
      <c r="B3809" s="616"/>
    </row>
    <row r="3810" spans="1:2">
      <c r="A3810" s="616"/>
      <c r="B3810" s="616"/>
    </row>
    <row r="3811" spans="1:2">
      <c r="A3811" s="616"/>
      <c r="B3811" s="616"/>
    </row>
    <row r="3812" spans="1:2">
      <c r="A3812" s="616"/>
      <c r="B3812" s="616"/>
    </row>
    <row r="3813" spans="1:2">
      <c r="A3813" s="616"/>
      <c r="B3813" s="616"/>
    </row>
    <row r="3814" spans="1:2">
      <c r="A3814" s="616"/>
      <c r="B3814" s="616"/>
    </row>
    <row r="3815" spans="1:2">
      <c r="A3815" s="616"/>
      <c r="B3815" s="616"/>
    </row>
    <row r="3816" spans="1:2">
      <c r="A3816" s="616"/>
      <c r="B3816" s="616"/>
    </row>
    <row r="3817" spans="1:2">
      <c r="A3817" s="616"/>
      <c r="B3817" s="616"/>
    </row>
    <row r="3818" spans="1:2">
      <c r="A3818" s="616"/>
      <c r="B3818" s="616"/>
    </row>
    <row r="3819" spans="1:2">
      <c r="A3819" s="616"/>
      <c r="B3819" s="616"/>
    </row>
    <row r="3820" spans="1:2">
      <c r="A3820" s="616"/>
      <c r="B3820" s="616"/>
    </row>
    <row r="3821" spans="1:2">
      <c r="A3821" s="616"/>
      <c r="B3821" s="616"/>
    </row>
    <row r="3822" spans="1:2">
      <c r="A3822" s="616"/>
      <c r="B3822" s="616"/>
    </row>
    <row r="3823" spans="1:2">
      <c r="A3823" s="616"/>
      <c r="B3823" s="616"/>
    </row>
    <row r="3824" spans="1:2">
      <c r="A3824" s="616"/>
      <c r="B3824" s="616"/>
    </row>
    <row r="3825" spans="1:2">
      <c r="A3825" s="616"/>
      <c r="B3825" s="616"/>
    </row>
    <row r="3826" spans="1:2">
      <c r="A3826" s="616"/>
      <c r="B3826" s="616"/>
    </row>
    <row r="3827" spans="1:2">
      <c r="A3827" s="616"/>
      <c r="B3827" s="616"/>
    </row>
    <row r="3828" spans="1:2">
      <c r="A3828" s="616"/>
      <c r="B3828" s="616"/>
    </row>
    <row r="3829" spans="1:2">
      <c r="A3829" s="616"/>
      <c r="B3829" s="616"/>
    </row>
    <row r="3830" spans="1:2">
      <c r="A3830" s="616"/>
      <c r="B3830" s="616"/>
    </row>
    <row r="3831" spans="1:2">
      <c r="A3831" s="616"/>
      <c r="B3831" s="616"/>
    </row>
    <row r="3832" spans="1:2">
      <c r="A3832" s="616"/>
      <c r="B3832" s="616"/>
    </row>
    <row r="3833" spans="1:2">
      <c r="A3833" s="616"/>
      <c r="B3833" s="616"/>
    </row>
    <row r="3834" spans="1:2">
      <c r="A3834" s="616"/>
      <c r="B3834" s="616"/>
    </row>
    <row r="3835" spans="1:2">
      <c r="A3835" s="616"/>
      <c r="B3835" s="616"/>
    </row>
    <row r="3836" spans="1:2">
      <c r="A3836" s="616"/>
      <c r="B3836" s="616"/>
    </row>
    <row r="3837" spans="1:2">
      <c r="A3837" s="616"/>
      <c r="B3837" s="616"/>
    </row>
    <row r="3838" spans="1:2">
      <c r="A3838" s="616"/>
      <c r="B3838" s="616"/>
    </row>
    <row r="3839" spans="1:2">
      <c r="A3839" s="616"/>
      <c r="B3839" s="616"/>
    </row>
    <row r="3840" spans="1:2">
      <c r="A3840" s="616"/>
      <c r="B3840" s="616"/>
    </row>
    <row r="3841" spans="1:2">
      <c r="A3841" s="616"/>
      <c r="B3841" s="616"/>
    </row>
    <row r="3842" spans="1:2">
      <c r="A3842" s="616"/>
      <c r="B3842" s="616"/>
    </row>
    <row r="3843" spans="1:2">
      <c r="A3843" s="616"/>
      <c r="B3843" s="616"/>
    </row>
    <row r="3844" spans="1:2">
      <c r="A3844" s="616"/>
      <c r="B3844" s="616"/>
    </row>
    <row r="3845" spans="1:2">
      <c r="A3845" s="616"/>
      <c r="B3845" s="616"/>
    </row>
    <row r="3846" spans="1:2">
      <c r="A3846" s="616"/>
      <c r="B3846" s="616"/>
    </row>
    <row r="3847" spans="1:2">
      <c r="A3847" s="616"/>
      <c r="B3847" s="616"/>
    </row>
    <row r="3848" spans="1:2">
      <c r="A3848" s="616"/>
      <c r="B3848" s="616"/>
    </row>
    <row r="3849" spans="1:2">
      <c r="A3849" s="616"/>
      <c r="B3849" s="616"/>
    </row>
    <row r="3850" spans="1:2">
      <c r="A3850" s="616"/>
      <c r="B3850" s="616"/>
    </row>
    <row r="3851" spans="1:2">
      <c r="A3851" s="616"/>
      <c r="B3851" s="616"/>
    </row>
    <row r="3852" spans="1:2">
      <c r="A3852" s="616"/>
      <c r="B3852" s="616"/>
    </row>
    <row r="3853" spans="1:2">
      <c r="A3853" s="616"/>
      <c r="B3853" s="616"/>
    </row>
    <row r="3854" spans="1:2">
      <c r="A3854" s="616"/>
      <c r="B3854" s="616"/>
    </row>
    <row r="3855" spans="1:2">
      <c r="A3855" s="616"/>
      <c r="B3855" s="616"/>
    </row>
    <row r="3856" spans="1:2">
      <c r="A3856" s="616"/>
      <c r="B3856" s="616"/>
    </row>
    <row r="3857" spans="1:2">
      <c r="A3857" s="616"/>
      <c r="B3857" s="616"/>
    </row>
    <row r="3858" spans="1:2">
      <c r="A3858" s="616"/>
      <c r="B3858" s="616"/>
    </row>
    <row r="3859" spans="1:2">
      <c r="A3859" s="616"/>
      <c r="B3859" s="616"/>
    </row>
    <row r="3860" spans="1:2">
      <c r="A3860" s="616"/>
      <c r="B3860" s="616"/>
    </row>
    <row r="3861" spans="1:2">
      <c r="A3861" s="616"/>
      <c r="B3861" s="616"/>
    </row>
    <row r="3862" spans="1:2">
      <c r="A3862" s="616"/>
      <c r="B3862" s="616"/>
    </row>
    <row r="3863" spans="1:2">
      <c r="A3863" s="616"/>
      <c r="B3863" s="616"/>
    </row>
    <row r="3864" spans="1:2">
      <c r="A3864" s="616"/>
      <c r="B3864" s="616"/>
    </row>
    <row r="3865" spans="1:2">
      <c r="A3865" s="616"/>
      <c r="B3865" s="616"/>
    </row>
    <row r="3866" spans="1:2">
      <c r="A3866" s="616"/>
      <c r="B3866" s="616"/>
    </row>
    <row r="3867" spans="1:2">
      <c r="A3867" s="616"/>
      <c r="B3867" s="616"/>
    </row>
    <row r="3868" spans="1:2">
      <c r="A3868" s="616"/>
      <c r="B3868" s="616"/>
    </row>
    <row r="3869" spans="1:2">
      <c r="A3869" s="616"/>
      <c r="B3869" s="616"/>
    </row>
    <row r="3870" spans="1:2">
      <c r="A3870" s="616"/>
      <c r="B3870" s="616"/>
    </row>
    <row r="3871" spans="1:2">
      <c r="A3871" s="616"/>
      <c r="B3871" s="616"/>
    </row>
    <row r="3872" spans="1:2">
      <c r="A3872" s="616"/>
      <c r="B3872" s="616"/>
    </row>
    <row r="3873" spans="1:2">
      <c r="A3873" s="616"/>
      <c r="B3873" s="616"/>
    </row>
    <row r="3874" spans="1:2">
      <c r="A3874" s="616"/>
      <c r="B3874" s="616"/>
    </row>
    <row r="3875" spans="1:2">
      <c r="A3875" s="616"/>
      <c r="B3875" s="616"/>
    </row>
    <row r="3876" spans="1:2">
      <c r="A3876" s="616"/>
      <c r="B3876" s="616"/>
    </row>
    <row r="3877" spans="1:2">
      <c r="A3877" s="616"/>
      <c r="B3877" s="616"/>
    </row>
    <row r="3878" spans="1:2">
      <c r="A3878" s="616"/>
      <c r="B3878" s="616"/>
    </row>
    <row r="3879" spans="1:2">
      <c r="A3879" s="616"/>
      <c r="B3879" s="616"/>
    </row>
    <row r="3880" spans="1:2">
      <c r="A3880" s="616"/>
      <c r="B3880" s="616"/>
    </row>
    <row r="3881" spans="1:2">
      <c r="A3881" s="616"/>
      <c r="B3881" s="616"/>
    </row>
    <row r="3882" spans="1:2">
      <c r="A3882" s="616"/>
      <c r="B3882" s="616"/>
    </row>
    <row r="3883" spans="1:2">
      <c r="A3883" s="616"/>
      <c r="B3883" s="616"/>
    </row>
    <row r="3884" spans="1:2">
      <c r="A3884" s="616"/>
      <c r="B3884" s="616"/>
    </row>
    <row r="3885" spans="1:2">
      <c r="A3885" s="616"/>
      <c r="B3885" s="616"/>
    </row>
    <row r="3886" spans="1:2">
      <c r="A3886" s="616"/>
      <c r="B3886" s="616"/>
    </row>
    <row r="3887" spans="1:2">
      <c r="A3887" s="616"/>
      <c r="B3887" s="616"/>
    </row>
    <row r="3888" spans="1:2">
      <c r="A3888" s="616"/>
      <c r="B3888" s="616"/>
    </row>
    <row r="3889" spans="1:2">
      <c r="A3889" s="616"/>
      <c r="B3889" s="616"/>
    </row>
    <row r="3890" spans="1:2">
      <c r="A3890" s="616"/>
      <c r="B3890" s="616"/>
    </row>
    <row r="3891" spans="1:2">
      <c r="A3891" s="616"/>
      <c r="B3891" s="616"/>
    </row>
    <row r="3892" spans="1:2">
      <c r="A3892" s="616"/>
      <c r="B3892" s="616"/>
    </row>
    <row r="3893" spans="1:2">
      <c r="A3893" s="616"/>
      <c r="B3893" s="616"/>
    </row>
    <row r="3894" spans="1:2">
      <c r="A3894" s="616"/>
      <c r="B3894" s="616"/>
    </row>
    <row r="3895" spans="1:2">
      <c r="A3895" s="616"/>
      <c r="B3895" s="616"/>
    </row>
    <row r="3896" spans="1:2">
      <c r="A3896" s="616"/>
      <c r="B3896" s="616"/>
    </row>
    <row r="3897" spans="1:2">
      <c r="A3897" s="616"/>
      <c r="B3897" s="616"/>
    </row>
    <row r="3898" spans="1:2">
      <c r="A3898" s="616"/>
      <c r="B3898" s="616"/>
    </row>
    <row r="3899" spans="1:2">
      <c r="A3899" s="616"/>
      <c r="B3899" s="616"/>
    </row>
    <row r="3900" spans="1:2">
      <c r="A3900" s="616"/>
      <c r="B3900" s="616"/>
    </row>
    <row r="3901" spans="1:2">
      <c r="A3901" s="616"/>
      <c r="B3901" s="616"/>
    </row>
    <row r="3902" spans="1:2">
      <c r="A3902" s="616"/>
      <c r="B3902" s="616"/>
    </row>
    <row r="3903" spans="1:2">
      <c r="A3903" s="616"/>
      <c r="B3903" s="616"/>
    </row>
    <row r="3904" spans="1:2">
      <c r="A3904" s="616"/>
      <c r="B3904" s="616"/>
    </row>
    <row r="3905" spans="1:2">
      <c r="A3905" s="616"/>
      <c r="B3905" s="616"/>
    </row>
    <row r="3906" spans="1:2">
      <c r="A3906" s="616"/>
      <c r="B3906" s="616"/>
    </row>
    <row r="3907" spans="1:2">
      <c r="A3907" s="616"/>
      <c r="B3907" s="616"/>
    </row>
    <row r="3908" spans="1:2">
      <c r="A3908" s="616"/>
      <c r="B3908" s="616"/>
    </row>
    <row r="3909" spans="1:2">
      <c r="A3909" s="616"/>
      <c r="B3909" s="616"/>
    </row>
    <row r="3910" spans="1:2">
      <c r="A3910" s="616"/>
      <c r="B3910" s="616"/>
    </row>
    <row r="3911" spans="1:2">
      <c r="A3911" s="616"/>
      <c r="B3911" s="616"/>
    </row>
    <row r="3912" spans="1:2">
      <c r="A3912" s="616"/>
      <c r="B3912" s="616"/>
    </row>
    <row r="3913" spans="1:2">
      <c r="A3913" s="616"/>
      <c r="B3913" s="616"/>
    </row>
    <row r="3914" spans="1:2">
      <c r="A3914" s="616"/>
      <c r="B3914" s="616"/>
    </row>
    <row r="3915" spans="1:2">
      <c r="A3915" s="616"/>
      <c r="B3915" s="616"/>
    </row>
    <row r="3916" spans="1:2">
      <c r="A3916" s="616"/>
      <c r="B3916" s="616"/>
    </row>
    <row r="3917" spans="1:2">
      <c r="A3917" s="616"/>
      <c r="B3917" s="616"/>
    </row>
    <row r="3918" spans="1:2">
      <c r="A3918" s="616"/>
      <c r="B3918" s="616"/>
    </row>
    <row r="3919" spans="1:2">
      <c r="A3919" s="616"/>
      <c r="B3919" s="616"/>
    </row>
    <row r="3920" spans="1:2">
      <c r="A3920" s="616"/>
      <c r="B3920" s="616"/>
    </row>
    <row r="3921" spans="1:2">
      <c r="A3921" s="616"/>
      <c r="B3921" s="616"/>
    </row>
    <row r="3922" spans="1:2">
      <c r="A3922" s="616"/>
      <c r="B3922" s="616"/>
    </row>
    <row r="3923" spans="1:2">
      <c r="A3923" s="616"/>
      <c r="B3923" s="616"/>
    </row>
    <row r="3924" spans="1:2">
      <c r="A3924" s="616"/>
      <c r="B3924" s="616"/>
    </row>
    <row r="3925" spans="1:2">
      <c r="A3925" s="616"/>
      <c r="B3925" s="616"/>
    </row>
    <row r="3926" spans="1:2">
      <c r="A3926" s="616"/>
      <c r="B3926" s="616"/>
    </row>
    <row r="3927" spans="1:2">
      <c r="A3927" s="616"/>
      <c r="B3927" s="616"/>
    </row>
    <row r="3928" spans="1:2">
      <c r="A3928" s="616"/>
      <c r="B3928" s="616"/>
    </row>
    <row r="3929" spans="1:2">
      <c r="A3929" s="616"/>
      <c r="B3929" s="616"/>
    </row>
    <row r="3930" spans="1:2">
      <c r="A3930" s="616"/>
      <c r="B3930" s="616"/>
    </row>
    <row r="3931" spans="1:2">
      <c r="A3931" s="616"/>
      <c r="B3931" s="616"/>
    </row>
    <row r="3932" spans="1:2">
      <c r="A3932" s="616"/>
      <c r="B3932" s="616"/>
    </row>
    <row r="3933" spans="1:2">
      <c r="A3933" s="616"/>
      <c r="B3933" s="616"/>
    </row>
    <row r="3934" spans="1:2">
      <c r="A3934" s="616"/>
      <c r="B3934" s="616"/>
    </row>
    <row r="3935" spans="1:2">
      <c r="A3935" s="616"/>
      <c r="B3935" s="616"/>
    </row>
    <row r="3936" spans="1:2">
      <c r="A3936" s="616"/>
      <c r="B3936" s="616"/>
    </row>
    <row r="3937" spans="1:2">
      <c r="A3937" s="616"/>
      <c r="B3937" s="616"/>
    </row>
    <row r="3938" spans="1:2">
      <c r="A3938" s="616"/>
      <c r="B3938" s="616"/>
    </row>
    <row r="3939" spans="1:2">
      <c r="A3939" s="616"/>
      <c r="B3939" s="616"/>
    </row>
    <row r="3940" spans="1:2">
      <c r="A3940" s="616"/>
      <c r="B3940" s="616"/>
    </row>
    <row r="3941" spans="1:2">
      <c r="A3941" s="616"/>
      <c r="B3941" s="616"/>
    </row>
    <row r="3942" spans="1:2">
      <c r="A3942" s="616"/>
      <c r="B3942" s="616"/>
    </row>
    <row r="3943" spans="1:2">
      <c r="A3943" s="616"/>
      <c r="B3943" s="616"/>
    </row>
    <row r="3944" spans="1:2">
      <c r="A3944" s="616"/>
      <c r="B3944" s="616"/>
    </row>
    <row r="3945" spans="1:2">
      <c r="A3945" s="616"/>
      <c r="B3945" s="616"/>
    </row>
    <row r="3946" spans="1:2">
      <c r="A3946" s="616"/>
      <c r="B3946" s="616"/>
    </row>
    <row r="3947" spans="1:2">
      <c r="A3947" s="616"/>
      <c r="B3947" s="616"/>
    </row>
    <row r="3948" spans="1:2">
      <c r="A3948" s="616"/>
      <c r="B3948" s="616"/>
    </row>
    <row r="3949" spans="1:2">
      <c r="A3949" s="616"/>
      <c r="B3949" s="616"/>
    </row>
    <row r="3950" spans="1:2">
      <c r="A3950" s="616"/>
      <c r="B3950" s="616"/>
    </row>
    <row r="3951" spans="1:2">
      <c r="A3951" s="616"/>
      <c r="B3951" s="616"/>
    </row>
    <row r="3952" spans="1:2">
      <c r="A3952" s="616"/>
      <c r="B3952" s="616"/>
    </row>
    <row r="3953" spans="1:2">
      <c r="A3953" s="616"/>
      <c r="B3953" s="616"/>
    </row>
    <row r="3954" spans="1:2">
      <c r="A3954" s="616"/>
      <c r="B3954" s="616"/>
    </row>
    <row r="3955" spans="1:2">
      <c r="A3955" s="616"/>
      <c r="B3955" s="616"/>
    </row>
    <row r="3956" spans="1:2">
      <c r="A3956" s="616"/>
      <c r="B3956" s="616"/>
    </row>
    <row r="3957" spans="1:2">
      <c r="A3957" s="616"/>
      <c r="B3957" s="616"/>
    </row>
    <row r="3958" spans="1:2">
      <c r="A3958" s="616"/>
      <c r="B3958" s="616"/>
    </row>
    <row r="3959" spans="1:2">
      <c r="A3959" s="616"/>
      <c r="B3959" s="616"/>
    </row>
  </sheetData>
  <mergeCells count="2">
    <mergeCell ref="C57:K57"/>
    <mergeCell ref="C59:K59"/>
  </mergeCells>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3945"/>
  <sheetViews>
    <sheetView zoomScale="85" zoomScaleNormal="85" workbookViewId="0">
      <selection activeCell="R19" sqref="R19"/>
    </sheetView>
  </sheetViews>
  <sheetFormatPr defaultColWidth="9.140625" defaultRowHeight="12.75"/>
  <cols>
    <col min="1" max="1" width="7.42578125" style="270" customWidth="1"/>
    <col min="2" max="2" width="6.42578125" style="270" customWidth="1"/>
    <col min="3" max="3" width="33.42578125" style="80" customWidth="1"/>
    <col min="4" max="4" width="13.7109375" style="80" customWidth="1"/>
    <col min="5" max="5" width="2.42578125" style="80" customWidth="1"/>
    <col min="6" max="6" width="15.42578125" style="80" customWidth="1"/>
    <col min="7" max="7" width="16.28515625" style="80" bestFit="1" customWidth="1"/>
    <col min="8" max="10" width="15.28515625" style="80" customWidth="1"/>
    <col min="11" max="12" width="14.85546875" style="80" customWidth="1"/>
    <col min="13" max="13" width="15.7109375" style="80" customWidth="1"/>
    <col min="14" max="14" width="15.140625" style="80" customWidth="1"/>
    <col min="15" max="15" width="15.42578125" style="80" customWidth="1"/>
    <col min="16" max="17" width="14.85546875" style="80" customWidth="1"/>
    <col min="18" max="18" width="17.42578125" style="80" customWidth="1"/>
    <col min="19" max="19" width="97.28515625" style="80" customWidth="1"/>
    <col min="20" max="20" width="6" style="80" customWidth="1"/>
    <col min="21" max="21" width="10.7109375" style="80" bestFit="1" customWidth="1"/>
    <col min="22" max="22" width="44" style="80" bestFit="1" customWidth="1"/>
    <col min="23" max="23" width="14" style="80" bestFit="1" customWidth="1"/>
    <col min="24" max="24" width="4.85546875" style="80" bestFit="1" customWidth="1"/>
    <col min="25" max="16384" width="9.140625" style="80"/>
  </cols>
  <sheetData>
    <row r="1" spans="1:23" ht="18">
      <c r="A1" s="617"/>
      <c r="B1" s="617"/>
      <c r="C1" s="618" t="s">
        <v>357</v>
      </c>
      <c r="D1" s="178"/>
      <c r="E1" s="178"/>
      <c r="F1" s="178"/>
      <c r="G1" s="619"/>
      <c r="H1" s="178"/>
      <c r="I1" s="620"/>
      <c r="J1" s="178"/>
      <c r="K1" s="178"/>
      <c r="L1" s="178"/>
      <c r="M1" s="178"/>
      <c r="N1" s="178"/>
      <c r="O1" s="178"/>
      <c r="P1" s="178"/>
      <c r="Q1" s="178"/>
      <c r="R1" s="178"/>
      <c r="S1" s="178"/>
      <c r="T1" s="178"/>
      <c r="U1" s="178"/>
    </row>
    <row r="2" spans="1:23" ht="18">
      <c r="A2" s="617"/>
      <c r="B2" s="617"/>
      <c r="C2" s="171" t="s">
        <v>0</v>
      </c>
      <c r="D2" s="178"/>
      <c r="E2" s="178"/>
      <c r="F2" s="178"/>
      <c r="H2" s="621"/>
      <c r="I2" s="178"/>
      <c r="J2" s="178"/>
      <c r="K2" s="178"/>
      <c r="L2" s="178"/>
      <c r="M2" s="178"/>
      <c r="N2" s="178"/>
      <c r="O2" s="178"/>
      <c r="P2" s="178"/>
      <c r="Q2" s="178"/>
      <c r="R2" s="178"/>
      <c r="S2" s="178"/>
      <c r="T2" s="178"/>
      <c r="U2" s="178"/>
    </row>
    <row r="3" spans="1:23" ht="15.75">
      <c r="A3" s="622"/>
      <c r="B3" s="622"/>
      <c r="C3" s="171" t="s">
        <v>1</v>
      </c>
      <c r="D3" s="178"/>
      <c r="E3" s="617"/>
      <c r="F3" s="481"/>
      <c r="G3" s="481"/>
      <c r="H3" s="481"/>
      <c r="I3" s="481"/>
      <c r="J3" s="481"/>
      <c r="K3" s="481"/>
      <c r="L3" s="481"/>
      <c r="M3" s="481"/>
      <c r="N3" s="481"/>
      <c r="O3" s="481"/>
      <c r="P3" s="481"/>
      <c r="Q3" s="481"/>
      <c r="R3" s="481"/>
      <c r="S3" s="291"/>
      <c r="T3" s="178"/>
      <c r="U3" s="178"/>
    </row>
    <row r="4" spans="1:23" ht="15.75">
      <c r="A4" s="622" t="s">
        <v>112</v>
      </c>
      <c r="B4" s="622"/>
      <c r="C4" s="171" t="s">
        <v>59</v>
      </c>
      <c r="D4" s="178"/>
      <c r="E4" s="617"/>
      <c r="F4" s="481"/>
      <c r="G4" s="172"/>
      <c r="H4" s="172"/>
      <c r="I4" s="172"/>
      <c r="J4" s="172"/>
      <c r="K4" s="172"/>
      <c r="L4" s="172"/>
      <c r="M4" s="172"/>
      <c r="N4" s="172"/>
      <c r="O4" s="172"/>
      <c r="P4" s="172"/>
      <c r="Q4" s="172"/>
      <c r="R4" s="172" t="s">
        <v>2</v>
      </c>
      <c r="S4" s="291"/>
      <c r="T4" s="178"/>
      <c r="U4" s="178"/>
    </row>
    <row r="5" spans="1:23" ht="14.25">
      <c r="A5" s="617" t="s">
        <v>3</v>
      </c>
      <c r="B5" s="270" t="s">
        <v>113</v>
      </c>
      <c r="C5" s="354"/>
      <c r="D5" s="178"/>
      <c r="E5" s="357"/>
      <c r="F5" s="173">
        <v>45292</v>
      </c>
      <c r="G5" s="173">
        <v>45323</v>
      </c>
      <c r="H5" s="173">
        <v>45352</v>
      </c>
      <c r="I5" s="173">
        <v>45383</v>
      </c>
      <c r="J5" s="173">
        <v>45413</v>
      </c>
      <c r="K5" s="173">
        <v>45444</v>
      </c>
      <c r="L5" s="173">
        <v>45474</v>
      </c>
      <c r="M5" s="173">
        <v>45505</v>
      </c>
      <c r="N5" s="173">
        <v>45536</v>
      </c>
      <c r="O5" s="173">
        <v>45566</v>
      </c>
      <c r="P5" s="173">
        <v>45597</v>
      </c>
      <c r="Q5" s="173">
        <v>45627</v>
      </c>
      <c r="R5" s="173" t="s">
        <v>4</v>
      </c>
      <c r="S5" s="292" t="s">
        <v>5</v>
      </c>
      <c r="T5" s="178"/>
      <c r="U5" s="178"/>
    </row>
    <row r="6" spans="1:23">
      <c r="A6" s="617">
        <v>1</v>
      </c>
      <c r="B6" s="617"/>
      <c r="C6" s="178"/>
      <c r="D6" s="178"/>
      <c r="E6" s="178"/>
      <c r="F6" s="178"/>
      <c r="G6" s="178"/>
      <c r="H6" s="178"/>
      <c r="I6" s="178"/>
      <c r="J6" s="178"/>
      <c r="K6" s="178"/>
      <c r="L6" s="178"/>
      <c r="M6" s="178"/>
      <c r="N6" s="178"/>
      <c r="O6" s="178"/>
      <c r="P6" s="178"/>
      <c r="Q6" s="178"/>
      <c r="R6" s="178"/>
      <c r="S6" s="178"/>
      <c r="T6" s="178"/>
      <c r="U6" s="178"/>
    </row>
    <row r="7" spans="1:23" ht="15">
      <c r="A7" s="617">
        <v>2</v>
      </c>
      <c r="B7" s="617"/>
      <c r="C7" s="178" t="s">
        <v>6</v>
      </c>
      <c r="D7" s="623" t="s">
        <v>7</v>
      </c>
      <c r="E7" s="177"/>
      <c r="F7" s="180"/>
      <c r="G7" s="180"/>
      <c r="H7" s="180"/>
      <c r="I7" s="180"/>
      <c r="J7" s="180"/>
      <c r="K7" s="180"/>
      <c r="L7" s="180"/>
      <c r="M7" s="180"/>
      <c r="N7" s="180"/>
      <c r="O7" s="180"/>
      <c r="P7" s="180"/>
      <c r="Q7" s="180"/>
      <c r="R7" s="180"/>
      <c r="S7" s="175"/>
      <c r="T7" s="291"/>
      <c r="U7" s="178"/>
      <c r="W7" s="177"/>
    </row>
    <row r="8" spans="1:23">
      <c r="A8" s="617">
        <v>3</v>
      </c>
      <c r="B8" s="617">
        <v>2</v>
      </c>
      <c r="C8" s="147" t="s">
        <v>97</v>
      </c>
      <c r="D8" s="176">
        <v>501</v>
      </c>
      <c r="E8" s="177"/>
      <c r="F8" s="174">
        <v>5332261</v>
      </c>
      <c r="G8" s="174">
        <v>5264753</v>
      </c>
      <c r="H8" s="174">
        <v>4085094</v>
      </c>
      <c r="I8" s="174">
        <v>4143319</v>
      </c>
      <c r="J8" s="174">
        <v>1206593</v>
      </c>
      <c r="K8" s="174">
        <v>1619303</v>
      </c>
      <c r="L8" s="174">
        <v>4216763</v>
      </c>
      <c r="M8" s="174">
        <v>5923833</v>
      </c>
      <c r="N8" s="174">
        <v>5762555</v>
      </c>
      <c r="O8" s="174">
        <v>5693446.75</v>
      </c>
      <c r="P8" s="174">
        <v>4726654</v>
      </c>
      <c r="Q8" s="174">
        <v>6029567</v>
      </c>
      <c r="R8" s="174">
        <f t="shared" ref="R8:R15" si="0">SUM(F8:Q8)</f>
        <v>54004141.75</v>
      </c>
      <c r="S8" s="175" t="s">
        <v>8</v>
      </c>
      <c r="T8" s="291" t="s">
        <v>9</v>
      </c>
      <c r="U8" s="620" t="s">
        <v>10</v>
      </c>
      <c r="W8" s="177"/>
    </row>
    <row r="9" spans="1:23">
      <c r="A9" s="617">
        <v>4</v>
      </c>
      <c r="B9" s="617">
        <v>3</v>
      </c>
      <c r="C9" s="147" t="s">
        <v>11</v>
      </c>
      <c r="D9" s="176">
        <v>547</v>
      </c>
      <c r="E9" s="177"/>
      <c r="F9" s="265">
        <v>44127707</v>
      </c>
      <c r="G9" s="265">
        <v>33184241</v>
      </c>
      <c r="H9" s="265">
        <v>25563177</v>
      </c>
      <c r="I9" s="265">
        <v>17381453</v>
      </c>
      <c r="J9" s="265">
        <v>9346157</v>
      </c>
      <c r="K9" s="265">
        <v>11734081</v>
      </c>
      <c r="L9" s="265">
        <v>22070074</v>
      </c>
      <c r="M9" s="265">
        <v>21448847</v>
      </c>
      <c r="N9" s="265">
        <v>18882694</v>
      </c>
      <c r="O9" s="265">
        <v>16932184.940000001</v>
      </c>
      <c r="P9" s="265">
        <v>26110972</v>
      </c>
      <c r="Q9" s="265">
        <v>35939669</v>
      </c>
      <c r="R9" s="265">
        <f t="shared" si="0"/>
        <v>282721256.94</v>
      </c>
      <c r="S9" s="175" t="s">
        <v>8</v>
      </c>
      <c r="T9" s="291"/>
      <c r="U9" s="178"/>
      <c r="W9" s="177"/>
    </row>
    <row r="10" spans="1:23">
      <c r="A10" s="617">
        <v>5</v>
      </c>
      <c r="B10" s="617">
        <v>4</v>
      </c>
      <c r="C10" s="147" t="s">
        <v>98</v>
      </c>
      <c r="D10" s="176">
        <v>555</v>
      </c>
      <c r="E10" s="177"/>
      <c r="F10" s="265">
        <v>210531905</v>
      </c>
      <c r="G10" s="265">
        <v>92981824</v>
      </c>
      <c r="H10" s="265">
        <v>80882165</v>
      </c>
      <c r="I10" s="265">
        <v>49945881</v>
      </c>
      <c r="J10" s="265">
        <v>66245933</v>
      </c>
      <c r="K10" s="265">
        <v>66298850</v>
      </c>
      <c r="L10" s="265">
        <v>70014379</v>
      </c>
      <c r="M10" s="265">
        <v>59686402</v>
      </c>
      <c r="N10" s="265">
        <v>55418397</v>
      </c>
      <c r="O10" s="265">
        <v>63342383.68</v>
      </c>
      <c r="P10" s="265">
        <v>71560038</v>
      </c>
      <c r="Q10" s="265">
        <v>94040928</v>
      </c>
      <c r="R10" s="265">
        <f t="shared" si="0"/>
        <v>980949085.67999995</v>
      </c>
      <c r="S10" s="175" t="s">
        <v>8</v>
      </c>
      <c r="T10" s="291"/>
      <c r="U10" s="178"/>
      <c r="W10" s="177"/>
    </row>
    <row r="11" spans="1:23">
      <c r="A11" s="617">
        <v>6</v>
      </c>
      <c r="B11" s="617">
        <v>5</v>
      </c>
      <c r="C11" s="147" t="s">
        <v>99</v>
      </c>
      <c r="D11" s="176" t="s">
        <v>12</v>
      </c>
      <c r="E11" s="177"/>
      <c r="F11" s="265">
        <v>-5775975</v>
      </c>
      <c r="G11" s="265">
        <v>-984841</v>
      </c>
      <c r="H11" s="265">
        <v>4688047</v>
      </c>
      <c r="I11" s="265">
        <v>1829950</v>
      </c>
      <c r="J11" s="265">
        <v>2711578</v>
      </c>
      <c r="K11" s="265">
        <v>2476854</v>
      </c>
      <c r="L11" s="265">
        <v>3133359</v>
      </c>
      <c r="M11" s="265">
        <v>5342231</v>
      </c>
      <c r="N11" s="265">
        <v>4191641</v>
      </c>
      <c r="O11" s="265">
        <v>2031523.65</v>
      </c>
      <c r="P11" s="265">
        <v>1072069</v>
      </c>
      <c r="Q11" s="265">
        <v>-75009</v>
      </c>
      <c r="R11" s="265">
        <f t="shared" si="0"/>
        <v>20641427.649999999</v>
      </c>
      <c r="S11" s="175" t="s">
        <v>8</v>
      </c>
      <c r="T11" s="291"/>
      <c r="U11" s="178"/>
      <c r="W11" s="177"/>
    </row>
    <row r="12" spans="1:23">
      <c r="A12" s="617">
        <v>7</v>
      </c>
      <c r="B12" s="617">
        <v>6</v>
      </c>
      <c r="C12" s="147" t="s">
        <v>15</v>
      </c>
      <c r="D12" s="176">
        <v>55700003</v>
      </c>
      <c r="E12" s="177"/>
      <c r="F12" s="265">
        <v>20425</v>
      </c>
      <c r="G12" s="265">
        <v>67591</v>
      </c>
      <c r="H12" s="265">
        <v>46731</v>
      </c>
      <c r="I12" s="265">
        <v>54906</v>
      </c>
      <c r="J12" s="265">
        <v>55394</v>
      </c>
      <c r="K12" s="265">
        <v>40741</v>
      </c>
      <c r="L12" s="265">
        <v>40129</v>
      </c>
      <c r="M12" s="265">
        <v>44417</v>
      </c>
      <c r="N12" s="265">
        <v>32307</v>
      </c>
      <c r="O12" s="265">
        <v>38519.449999999997</v>
      </c>
      <c r="P12" s="265">
        <v>46822</v>
      </c>
      <c r="Q12" s="265">
        <v>47936</v>
      </c>
      <c r="R12" s="265">
        <f t="shared" si="0"/>
        <v>535918.44999999995</v>
      </c>
      <c r="S12" s="175" t="s">
        <v>8</v>
      </c>
      <c r="T12" s="291"/>
      <c r="U12" s="178"/>
      <c r="W12" s="177"/>
    </row>
    <row r="13" spans="1:23">
      <c r="A13" s="617">
        <v>8</v>
      </c>
      <c r="B13" s="617">
        <v>7</v>
      </c>
      <c r="C13" s="147" t="s">
        <v>100</v>
      </c>
      <c r="D13" s="176">
        <v>447</v>
      </c>
      <c r="E13" s="177"/>
      <c r="F13" s="265">
        <v>-59960620</v>
      </c>
      <c r="G13" s="265">
        <v>-37485269</v>
      </c>
      <c r="H13" s="265">
        <v>-19475825</v>
      </c>
      <c r="I13" s="265">
        <v>-10571955</v>
      </c>
      <c r="J13" s="265">
        <v>-7324959</v>
      </c>
      <c r="K13" s="265">
        <v>-14308316</v>
      </c>
      <c r="L13" s="265">
        <v>-26227473</v>
      </c>
      <c r="M13" s="265">
        <v>-20555517</v>
      </c>
      <c r="N13" s="265">
        <v>-19746150</v>
      </c>
      <c r="O13" s="265">
        <v>-20042917.149999999</v>
      </c>
      <c r="P13" s="265">
        <v>-18579917</v>
      </c>
      <c r="Q13" s="265">
        <v>-23703896</v>
      </c>
      <c r="R13" s="265">
        <f t="shared" si="0"/>
        <v>-277982814.14999998</v>
      </c>
      <c r="S13" s="175" t="s">
        <v>8</v>
      </c>
      <c r="T13" s="291"/>
      <c r="U13" s="178"/>
      <c r="W13" s="177"/>
    </row>
    <row r="14" spans="1:23">
      <c r="A14" s="617">
        <v>9</v>
      </c>
      <c r="B14" s="617">
        <v>8</v>
      </c>
      <c r="C14" s="147" t="s">
        <v>14</v>
      </c>
      <c r="D14" s="176">
        <v>565</v>
      </c>
      <c r="E14" s="177"/>
      <c r="F14" s="265">
        <v>19152378</v>
      </c>
      <c r="G14" s="265">
        <v>13670723</v>
      </c>
      <c r="H14" s="265">
        <v>13206137</v>
      </c>
      <c r="I14" s="265">
        <v>13032917</v>
      </c>
      <c r="J14" s="265">
        <v>12684076</v>
      </c>
      <c r="K14" s="265">
        <v>12485118</v>
      </c>
      <c r="L14" s="265">
        <v>13672423</v>
      </c>
      <c r="M14" s="265">
        <v>12703937</v>
      </c>
      <c r="N14" s="265">
        <v>13326344</v>
      </c>
      <c r="O14" s="265">
        <v>12749648.470000001</v>
      </c>
      <c r="P14" s="265">
        <v>12372034</v>
      </c>
      <c r="Q14" s="265">
        <v>14100344</v>
      </c>
      <c r="R14" s="265">
        <f t="shared" si="0"/>
        <v>163156079.47</v>
      </c>
      <c r="S14" s="175" t="s">
        <v>8</v>
      </c>
      <c r="T14" s="291"/>
      <c r="U14" s="178"/>
      <c r="W14" s="177"/>
    </row>
    <row r="15" spans="1:23">
      <c r="A15" s="617">
        <v>10</v>
      </c>
      <c r="B15" s="617">
        <v>10</v>
      </c>
      <c r="C15" s="149" t="s">
        <v>16</v>
      </c>
      <c r="D15" s="176">
        <v>40810005</v>
      </c>
      <c r="E15" s="177"/>
      <c r="F15" s="265">
        <v>0</v>
      </c>
      <c r="G15" s="265">
        <v>0</v>
      </c>
      <c r="H15" s="265">
        <v>0</v>
      </c>
      <c r="I15" s="265">
        <v>0</v>
      </c>
      <c r="J15" s="265">
        <v>0</v>
      </c>
      <c r="K15" s="265">
        <v>0</v>
      </c>
      <c r="L15" s="265">
        <v>0</v>
      </c>
      <c r="M15" s="265">
        <v>0</v>
      </c>
      <c r="N15" s="265">
        <v>0</v>
      </c>
      <c r="O15" s="265">
        <v>0</v>
      </c>
      <c r="P15" s="265">
        <v>0</v>
      </c>
      <c r="Q15" s="265">
        <v>0</v>
      </c>
      <c r="R15" s="265">
        <f t="shared" si="0"/>
        <v>0</v>
      </c>
      <c r="S15" s="175" t="s">
        <v>8</v>
      </c>
      <c r="T15" s="291"/>
      <c r="U15" s="178"/>
      <c r="W15" s="177"/>
    </row>
    <row r="16" spans="1:23">
      <c r="A16" s="617">
        <v>11</v>
      </c>
      <c r="B16" s="617"/>
      <c r="C16" s="147" t="s">
        <v>17</v>
      </c>
      <c r="D16" s="176"/>
      <c r="E16" s="177"/>
      <c r="F16" s="179">
        <f t="shared" ref="F16:P16" si="1">SUM(F8:F15)</f>
        <v>213428081</v>
      </c>
      <c r="G16" s="179">
        <f t="shared" si="1"/>
        <v>106699022</v>
      </c>
      <c r="H16" s="179">
        <v>108995526</v>
      </c>
      <c r="I16" s="179">
        <v>75816471</v>
      </c>
      <c r="J16" s="179">
        <v>84924772</v>
      </c>
      <c r="K16" s="179">
        <f t="shared" ref="K16:L16" si="2">SUM(K8:K15)</f>
        <v>80346631</v>
      </c>
      <c r="L16" s="179">
        <f t="shared" si="2"/>
        <v>86919654</v>
      </c>
      <c r="M16" s="179">
        <f>SUM(M8:M15)-1</f>
        <v>84594149</v>
      </c>
      <c r="N16" s="179">
        <f t="shared" si="1"/>
        <v>77867788</v>
      </c>
      <c r="O16" s="179">
        <f t="shared" si="1"/>
        <v>80744789.790000021</v>
      </c>
      <c r="P16" s="179">
        <f t="shared" si="1"/>
        <v>97308672</v>
      </c>
      <c r="Q16" s="179">
        <f>SUM(Q8:Q15)</f>
        <v>126379539</v>
      </c>
      <c r="R16" s="179">
        <f>SUM(R8:R15)</f>
        <v>1224025095.79</v>
      </c>
      <c r="S16" s="175"/>
      <c r="T16" s="291"/>
      <c r="U16" s="178"/>
    </row>
    <row r="17" spans="1:21">
      <c r="A17" s="617">
        <v>12</v>
      </c>
      <c r="B17" s="617"/>
      <c r="C17" s="147"/>
      <c r="D17" s="176"/>
      <c r="E17" s="177"/>
      <c r="F17" s="180"/>
      <c r="G17" s="180"/>
      <c r="H17" s="180"/>
      <c r="I17" s="180"/>
      <c r="J17" s="180"/>
      <c r="K17" s="180"/>
      <c r="L17" s="180"/>
      <c r="M17" s="180"/>
      <c r="N17" s="180"/>
      <c r="O17" s="180"/>
      <c r="P17" s="180"/>
      <c r="Q17" s="180"/>
      <c r="R17" s="265"/>
      <c r="S17" s="175"/>
      <c r="T17" s="291"/>
      <c r="U17" s="178"/>
    </row>
    <row r="18" spans="1:21">
      <c r="A18" s="617">
        <v>13</v>
      </c>
      <c r="B18" s="617"/>
      <c r="C18" s="483" t="s">
        <v>114</v>
      </c>
      <c r="D18" s="177"/>
      <c r="E18" s="177"/>
      <c r="F18" s="181"/>
      <c r="G18" s="181"/>
      <c r="H18" s="181"/>
      <c r="I18" s="181"/>
      <c r="J18" s="181"/>
      <c r="K18" s="181"/>
      <c r="L18" s="181"/>
      <c r="M18" s="181"/>
      <c r="N18" s="181"/>
      <c r="O18" s="181"/>
      <c r="P18" s="181"/>
      <c r="Q18" s="181"/>
      <c r="R18" s="181"/>
      <c r="S18" s="175"/>
      <c r="T18" s="291"/>
      <c r="U18" s="178"/>
    </row>
    <row r="19" spans="1:21">
      <c r="A19" s="617">
        <v>14</v>
      </c>
      <c r="B19" s="617">
        <v>9</v>
      </c>
      <c r="C19" s="178" t="s">
        <v>18</v>
      </c>
      <c r="D19" s="355"/>
      <c r="E19" s="355"/>
      <c r="F19" s="182">
        <v>347746</v>
      </c>
      <c r="G19" s="182">
        <v>325310.40000000002</v>
      </c>
      <c r="H19" s="182">
        <v>347278.2</v>
      </c>
      <c r="I19" s="182">
        <v>336510.78</v>
      </c>
      <c r="J19" s="182">
        <v>347745.6</v>
      </c>
      <c r="K19" s="182">
        <v>336528</v>
      </c>
      <c r="L19" s="182">
        <v>347745.6</v>
      </c>
      <c r="M19" s="182">
        <v>347745.6</v>
      </c>
      <c r="N19" s="182">
        <v>336528</v>
      </c>
      <c r="O19" s="182">
        <v>347745.6</v>
      </c>
      <c r="P19" s="182">
        <v>336995.4</v>
      </c>
      <c r="Q19" s="182">
        <v>347745.6</v>
      </c>
      <c r="R19" s="174">
        <f>SUM(F19:Q19)</f>
        <v>4105624.7800000003</v>
      </c>
      <c r="S19" s="188" t="s">
        <v>225</v>
      </c>
      <c r="T19" s="291" t="s">
        <v>19</v>
      </c>
      <c r="U19" s="178"/>
    </row>
    <row r="20" spans="1:21" ht="18" customHeight="1" thickBot="1">
      <c r="A20" s="617">
        <v>16</v>
      </c>
      <c r="B20" s="617"/>
      <c r="C20" s="483" t="s">
        <v>20</v>
      </c>
      <c r="D20" s="624"/>
      <c r="E20" s="355"/>
      <c r="F20" s="625">
        <f>F16+F19</f>
        <v>213775827</v>
      </c>
      <c r="G20" s="625">
        <f>G16+G19</f>
        <v>107024332.40000001</v>
      </c>
      <c r="H20" s="625">
        <f t="shared" ref="H20:Q20" si="3">H16+H19</f>
        <v>109342804.2</v>
      </c>
      <c r="I20" s="625">
        <f t="shared" si="3"/>
        <v>76152981.780000001</v>
      </c>
      <c r="J20" s="625">
        <f t="shared" si="3"/>
        <v>85272517.599999994</v>
      </c>
      <c r="K20" s="625">
        <f t="shared" si="3"/>
        <v>80683159</v>
      </c>
      <c r="L20" s="625">
        <f t="shared" si="3"/>
        <v>87267399.599999994</v>
      </c>
      <c r="M20" s="625">
        <f t="shared" si="3"/>
        <v>84941894.599999994</v>
      </c>
      <c r="N20" s="625">
        <f t="shared" si="3"/>
        <v>78204316</v>
      </c>
      <c r="O20" s="625">
        <f t="shared" si="3"/>
        <v>81092535.390000015</v>
      </c>
      <c r="P20" s="625">
        <f t="shared" si="3"/>
        <v>97645667.400000006</v>
      </c>
      <c r="Q20" s="625">
        <f t="shared" si="3"/>
        <v>126727284.59999999</v>
      </c>
      <c r="R20" s="625">
        <f>R16+R19</f>
        <v>1228130720.5699999</v>
      </c>
      <c r="S20" s="175"/>
      <c r="T20" s="626" t="s">
        <v>21</v>
      </c>
      <c r="U20" s="178"/>
    </row>
    <row r="21" spans="1:21" ht="16.5" customHeight="1">
      <c r="A21" s="617">
        <v>17</v>
      </c>
      <c r="B21" s="617"/>
      <c r="D21" s="178"/>
      <c r="E21" s="178"/>
      <c r="F21" s="178"/>
      <c r="G21" s="178"/>
      <c r="H21" s="627"/>
      <c r="I21" s="183"/>
      <c r="J21" s="184"/>
      <c r="K21" s="628"/>
      <c r="L21" s="178"/>
      <c r="M21" s="629"/>
      <c r="N21" s="629"/>
      <c r="O21" s="629"/>
      <c r="P21" s="629"/>
      <c r="Q21" s="629"/>
      <c r="R21" s="178"/>
      <c r="S21" s="178"/>
      <c r="T21" s="291"/>
      <c r="U21" s="178"/>
    </row>
    <row r="22" spans="1:21" ht="16.5" customHeight="1">
      <c r="A22" s="617">
        <v>18</v>
      </c>
      <c r="B22" s="617"/>
      <c r="C22" s="178"/>
      <c r="D22" s="178"/>
      <c r="E22" s="178"/>
      <c r="F22" s="178"/>
      <c r="G22" s="178"/>
      <c r="H22" s="178"/>
      <c r="I22" s="178"/>
      <c r="J22" s="178"/>
      <c r="K22" s="178"/>
      <c r="L22" s="178"/>
      <c r="M22" s="178"/>
      <c r="N22" s="178"/>
      <c r="O22" s="178"/>
      <c r="P22" s="178"/>
      <c r="Q22" s="178"/>
      <c r="R22" s="279"/>
      <c r="S22" s="175"/>
      <c r="T22" s="291"/>
      <c r="U22" s="178"/>
    </row>
    <row r="23" spans="1:21">
      <c r="A23" s="617">
        <v>19</v>
      </c>
      <c r="B23" s="617"/>
      <c r="C23" s="189"/>
      <c r="D23" s="355"/>
      <c r="E23" s="355"/>
      <c r="F23" s="185"/>
      <c r="G23" s="185"/>
      <c r="H23" s="185"/>
      <c r="I23" s="185"/>
      <c r="J23" s="185"/>
      <c r="K23" s="185"/>
      <c r="L23" s="185"/>
      <c r="M23" s="185"/>
      <c r="N23" s="185"/>
      <c r="O23" s="185"/>
      <c r="P23" s="185"/>
      <c r="Q23" s="185"/>
      <c r="R23" s="265">
        <f>SUM(F23:Q23)</f>
        <v>0</v>
      </c>
      <c r="S23" s="175" t="s">
        <v>22</v>
      </c>
      <c r="T23" s="291" t="s">
        <v>23</v>
      </c>
      <c r="U23" s="178"/>
    </row>
    <row r="24" spans="1:21">
      <c r="A24" s="617">
        <v>20</v>
      </c>
      <c r="B24" s="617">
        <v>13</v>
      </c>
      <c r="C24" s="189" t="s">
        <v>358</v>
      </c>
      <c r="D24" s="355"/>
      <c r="E24" s="355"/>
      <c r="F24" s="185">
        <v>2306524844</v>
      </c>
      <c r="G24" s="185">
        <v>1916885516</v>
      </c>
      <c r="H24" s="185">
        <v>1876554598</v>
      </c>
      <c r="I24" s="185">
        <v>1668841957</v>
      </c>
      <c r="J24" s="185">
        <v>1577442552</v>
      </c>
      <c r="K24" s="185">
        <v>1465786822</v>
      </c>
      <c r="L24" s="185">
        <v>1692041164</v>
      </c>
      <c r="M24" s="185">
        <v>1600860690</v>
      </c>
      <c r="N24" s="185">
        <v>1464834845</v>
      </c>
      <c r="O24" s="185">
        <v>1653516346</v>
      </c>
      <c r="P24" s="185">
        <v>1865122990</v>
      </c>
      <c r="Q24" s="185">
        <v>2080327203</v>
      </c>
      <c r="R24" s="265"/>
      <c r="S24" s="175" t="s">
        <v>22</v>
      </c>
      <c r="T24" s="291"/>
      <c r="U24" s="178"/>
    </row>
    <row r="25" spans="1:21">
      <c r="A25" s="617">
        <v>21</v>
      </c>
      <c r="C25" s="189"/>
      <c r="D25" s="186"/>
      <c r="E25" s="186"/>
      <c r="F25" s="187"/>
      <c r="G25" s="187"/>
      <c r="H25" s="187"/>
      <c r="I25" s="187"/>
      <c r="J25" s="187"/>
      <c r="K25" s="187"/>
      <c r="L25" s="187"/>
      <c r="M25" s="187"/>
      <c r="N25" s="185"/>
      <c r="O25" s="185"/>
      <c r="P25" s="185"/>
      <c r="Q25" s="185"/>
      <c r="R25" s="265">
        <f>SUM(F25:Q25)</f>
        <v>0</v>
      </c>
      <c r="S25" s="188" t="s">
        <v>226</v>
      </c>
      <c r="T25" s="291"/>
      <c r="U25" s="178"/>
    </row>
    <row r="26" spans="1:21" ht="14.25" customHeight="1">
      <c r="A26" s="617">
        <v>22</v>
      </c>
      <c r="B26" s="270" t="s">
        <v>116</v>
      </c>
      <c r="C26" s="189" t="s">
        <v>359</v>
      </c>
      <c r="D26" s="186"/>
      <c r="E26" s="186"/>
      <c r="F26" s="187">
        <v>-69044304</v>
      </c>
      <c r="G26" s="187">
        <v>-51410942</v>
      </c>
      <c r="H26" s="187">
        <v>-61791940</v>
      </c>
      <c r="I26" s="187">
        <v>-54649531</v>
      </c>
      <c r="J26" s="187">
        <v>-52034981</v>
      </c>
      <c r="K26" s="187">
        <v>-52506443</v>
      </c>
      <c r="L26" s="187">
        <v>-73741417</v>
      </c>
      <c r="M26" s="187">
        <v>-64162761</v>
      </c>
      <c r="N26" s="187">
        <v>-53456932</v>
      </c>
      <c r="O26" s="187">
        <v>-57222420</v>
      </c>
      <c r="P26" s="187">
        <v>-56178766</v>
      </c>
      <c r="Q26" s="187">
        <v>-51804814.090940103</v>
      </c>
      <c r="R26" s="265"/>
      <c r="S26" s="188" t="s">
        <v>226</v>
      </c>
      <c r="T26" s="291"/>
      <c r="U26" s="178"/>
    </row>
    <row r="27" spans="1:21" ht="14.25" customHeight="1">
      <c r="A27" s="617">
        <v>23</v>
      </c>
      <c r="B27" s="270" t="s">
        <v>118</v>
      </c>
      <c r="C27" s="190" t="s">
        <v>227</v>
      </c>
      <c r="D27" s="178"/>
      <c r="E27" s="178"/>
      <c r="F27" s="415">
        <f>F23+F25+F24+F26</f>
        <v>2237480540</v>
      </c>
      <c r="G27" s="415">
        <f>G24+G26</f>
        <v>1865474574</v>
      </c>
      <c r="H27" s="415">
        <f t="shared" ref="H27:P27" si="4">H24+H26</f>
        <v>1814762658</v>
      </c>
      <c r="I27" s="415">
        <f t="shared" si="4"/>
        <v>1614192426</v>
      </c>
      <c r="J27" s="415">
        <f t="shared" si="4"/>
        <v>1525407571</v>
      </c>
      <c r="K27" s="415">
        <f t="shared" si="4"/>
        <v>1413280379</v>
      </c>
      <c r="L27" s="415">
        <f t="shared" si="4"/>
        <v>1618299747</v>
      </c>
      <c r="M27" s="415">
        <f t="shared" si="4"/>
        <v>1536697929</v>
      </c>
      <c r="N27" s="415">
        <f t="shared" si="4"/>
        <v>1411377913</v>
      </c>
      <c r="O27" s="415">
        <f t="shared" si="4"/>
        <v>1596293926</v>
      </c>
      <c r="P27" s="415">
        <f t="shared" si="4"/>
        <v>1808944224</v>
      </c>
      <c r="Q27" s="415">
        <f>Q24+Q26</f>
        <v>2028522388.90906</v>
      </c>
      <c r="R27" s="415">
        <f>SUM(F27:Q27)</f>
        <v>20470734275.909061</v>
      </c>
      <c r="S27" s="175"/>
      <c r="T27" s="291"/>
      <c r="U27" s="178"/>
    </row>
    <row r="28" spans="1:21" ht="19.5" customHeight="1">
      <c r="A28" s="617">
        <v>24</v>
      </c>
      <c r="B28" s="617"/>
      <c r="C28" s="483" t="s">
        <v>24</v>
      </c>
      <c r="D28" s="191"/>
      <c r="E28" s="355"/>
      <c r="F28" s="178"/>
      <c r="G28" s="178"/>
      <c r="H28" s="178"/>
      <c r="I28" s="178"/>
      <c r="J28" s="178"/>
      <c r="K28" s="178"/>
      <c r="L28" s="178"/>
      <c r="M28" s="178"/>
      <c r="N28" s="174"/>
      <c r="O28" s="178"/>
      <c r="P28" s="178"/>
      <c r="R28" s="174"/>
      <c r="S28" s="175"/>
      <c r="T28" s="291"/>
      <c r="U28" s="178"/>
    </row>
    <row r="29" spans="1:21" ht="15">
      <c r="A29" s="617">
        <v>26</v>
      </c>
      <c r="B29" s="617">
        <v>14</v>
      </c>
      <c r="C29" s="630" t="s">
        <v>360</v>
      </c>
      <c r="D29" s="191">
        <v>5.3969999999999997E-2</v>
      </c>
      <c r="E29" s="177"/>
      <c r="F29" s="174">
        <f>(F24+F26)*$D$29</f>
        <v>120756824.7438</v>
      </c>
      <c r="G29" s="174">
        <f>+G27*D29</f>
        <v>100679662.75877999</v>
      </c>
      <c r="H29" s="174">
        <f t="shared" ref="H29:Q29" si="5">+H27*$D$29</f>
        <v>97942740.652259991</v>
      </c>
      <c r="I29" s="174">
        <f t="shared" si="5"/>
        <v>87117965.231219992</v>
      </c>
      <c r="J29" s="174">
        <f t="shared" si="5"/>
        <v>82326246.606869996</v>
      </c>
      <c r="K29" s="174">
        <f t="shared" si="5"/>
        <v>76274742.054629996</v>
      </c>
      <c r="L29" s="174">
        <f t="shared" si="5"/>
        <v>87339637.345589995</v>
      </c>
      <c r="M29" s="174">
        <f t="shared" si="5"/>
        <v>82935587.228129998</v>
      </c>
      <c r="N29" s="174">
        <f t="shared" si="5"/>
        <v>76172065.964609995</v>
      </c>
      <c r="O29" s="174">
        <f t="shared" si="5"/>
        <v>86151983.18621999</v>
      </c>
      <c r="P29" s="174">
        <f t="shared" si="5"/>
        <v>97628719.769280002</v>
      </c>
      <c r="Q29" s="174">
        <f t="shared" si="5"/>
        <v>109479353.32942197</v>
      </c>
      <c r="R29" s="174">
        <f>SUM(F29:Q29)</f>
        <v>1104805528.8708119</v>
      </c>
      <c r="S29" s="175"/>
      <c r="T29" s="626"/>
      <c r="U29" s="178"/>
    </row>
    <row r="30" spans="1:21" ht="18.75" customHeight="1">
      <c r="A30" s="617">
        <v>27</v>
      </c>
      <c r="B30" s="617">
        <v>15</v>
      </c>
      <c r="C30" s="535" t="s">
        <v>96</v>
      </c>
      <c r="D30" s="192"/>
      <c r="E30" s="177"/>
      <c r="F30" s="631">
        <f>+F29</f>
        <v>120756824.7438</v>
      </c>
      <c r="G30" s="631">
        <f t="shared" ref="G30:R30" si="6">+G29</f>
        <v>100679662.75877999</v>
      </c>
      <c r="H30" s="631">
        <f t="shared" si="6"/>
        <v>97942740.652259991</v>
      </c>
      <c r="I30" s="631">
        <f t="shared" si="6"/>
        <v>87117965.231219992</v>
      </c>
      <c r="J30" s="631">
        <f t="shared" si="6"/>
        <v>82326246.606869996</v>
      </c>
      <c r="K30" s="631">
        <f t="shared" si="6"/>
        <v>76274742.054629996</v>
      </c>
      <c r="L30" s="631">
        <f t="shared" si="6"/>
        <v>87339637.345589995</v>
      </c>
      <c r="M30" s="631">
        <f t="shared" si="6"/>
        <v>82935587.228129998</v>
      </c>
      <c r="N30" s="631">
        <f t="shared" si="6"/>
        <v>76172065.964609995</v>
      </c>
      <c r="O30" s="631">
        <f t="shared" si="6"/>
        <v>86151983.18621999</v>
      </c>
      <c r="P30" s="631">
        <f t="shared" si="6"/>
        <v>97628719.769280002</v>
      </c>
      <c r="Q30" s="631">
        <f t="shared" si="6"/>
        <v>109479353.32942197</v>
      </c>
      <c r="R30" s="631">
        <f t="shared" si="6"/>
        <v>1104805528.8708119</v>
      </c>
      <c r="S30" s="175"/>
      <c r="T30" s="626"/>
      <c r="U30" s="178"/>
    </row>
    <row r="31" spans="1:21" ht="20.25" customHeight="1">
      <c r="A31" s="617">
        <v>28</v>
      </c>
      <c r="B31" s="617"/>
      <c r="C31" s="632"/>
      <c r="D31" s="191"/>
      <c r="E31" s="177"/>
      <c r="F31" s="174"/>
      <c r="G31" s="174"/>
      <c r="H31" s="627"/>
      <c r="I31" s="184"/>
      <c r="J31" s="184"/>
      <c r="K31" s="628"/>
      <c r="L31" s="174"/>
      <c r="M31" s="603"/>
      <c r="N31" s="603"/>
      <c r="O31" s="603"/>
      <c r="P31" s="603"/>
      <c r="Q31" s="603"/>
      <c r="R31" s="182"/>
      <c r="S31" s="175"/>
      <c r="T31" s="291"/>
      <c r="U31" s="178"/>
    </row>
    <row r="32" spans="1:21" ht="17.45" customHeight="1" thickBot="1">
      <c r="A32" s="617">
        <v>29</v>
      </c>
      <c r="B32" s="617">
        <v>17</v>
      </c>
      <c r="C32" s="633" t="s">
        <v>120</v>
      </c>
      <c r="D32" s="178"/>
      <c r="E32" s="177"/>
      <c r="F32" s="625">
        <f>F20-F30</f>
        <v>93019002.256200001</v>
      </c>
      <c r="G32" s="625">
        <f t="shared" ref="G32:R32" si="7">G20-G30</f>
        <v>6344669.6412200183</v>
      </c>
      <c r="H32" s="625">
        <f t="shared" si="7"/>
        <v>11400063.547740012</v>
      </c>
      <c r="I32" s="625">
        <f t="shared" si="7"/>
        <v>-10964983.451219991</v>
      </c>
      <c r="J32" s="625">
        <f t="shared" si="7"/>
        <v>2946270.9931299984</v>
      </c>
      <c r="K32" s="625">
        <f t="shared" si="7"/>
        <v>4408416.9453700036</v>
      </c>
      <c r="L32" s="625">
        <f t="shared" si="7"/>
        <v>-72237.745590001345</v>
      </c>
      <c r="M32" s="625">
        <f t="shared" si="7"/>
        <v>2006307.3718699962</v>
      </c>
      <c r="N32" s="625">
        <f t="shared" si="7"/>
        <v>2032250.0353900045</v>
      </c>
      <c r="O32" s="625">
        <f t="shared" si="7"/>
        <v>-5059447.7962199748</v>
      </c>
      <c r="P32" s="625">
        <f t="shared" si="7"/>
        <v>16947.630720004439</v>
      </c>
      <c r="Q32" s="625">
        <f t="shared" si="7"/>
        <v>17247931.270578027</v>
      </c>
      <c r="R32" s="625">
        <f t="shared" si="7"/>
        <v>123325191.69918799</v>
      </c>
      <c r="S32" s="175"/>
      <c r="T32" s="291"/>
      <c r="U32" s="178"/>
    </row>
    <row r="33" spans="1:21" ht="15.75" customHeight="1">
      <c r="A33" s="617">
        <v>30</v>
      </c>
      <c r="B33" s="617"/>
      <c r="C33" s="502" t="s">
        <v>25</v>
      </c>
      <c r="D33" s="178"/>
      <c r="E33" s="178"/>
      <c r="F33" s="634">
        <f>+F32</f>
        <v>93019002.256200001</v>
      </c>
      <c r="G33" s="634">
        <f t="shared" ref="G33:R33" si="8">+G32</f>
        <v>6344669.6412200183</v>
      </c>
      <c r="H33" s="634">
        <f>+H32</f>
        <v>11400063.547740012</v>
      </c>
      <c r="I33" s="634">
        <f t="shared" si="8"/>
        <v>-10964983.451219991</v>
      </c>
      <c r="J33" s="634">
        <f t="shared" si="8"/>
        <v>2946270.9931299984</v>
      </c>
      <c r="K33" s="634">
        <f t="shared" si="8"/>
        <v>4408416.9453700036</v>
      </c>
      <c r="L33" s="634">
        <f t="shared" si="8"/>
        <v>-72237.745590001345</v>
      </c>
      <c r="M33" s="634">
        <f t="shared" si="8"/>
        <v>2006307.3718699962</v>
      </c>
      <c r="N33" s="634">
        <f t="shared" si="8"/>
        <v>2032250.0353900045</v>
      </c>
      <c r="O33" s="634">
        <f t="shared" si="8"/>
        <v>-5059447.7962199748</v>
      </c>
      <c r="P33" s="634">
        <f t="shared" si="8"/>
        <v>16947.630720004439</v>
      </c>
      <c r="Q33" s="634">
        <f t="shared" si="8"/>
        <v>17247931.270578027</v>
      </c>
      <c r="R33" s="634">
        <f t="shared" si="8"/>
        <v>123325191.69918799</v>
      </c>
      <c r="S33" s="175"/>
      <c r="T33" s="626" t="s">
        <v>26</v>
      </c>
      <c r="U33" s="178"/>
    </row>
    <row r="34" spans="1:21" ht="15">
      <c r="A34" s="617">
        <v>31</v>
      </c>
      <c r="B34" s="617"/>
      <c r="C34" s="178"/>
      <c r="D34" s="178"/>
      <c r="E34" s="178"/>
      <c r="F34" s="178"/>
      <c r="G34" s="178"/>
      <c r="H34" s="627"/>
      <c r="I34" s="184"/>
      <c r="J34" s="184"/>
      <c r="K34" s="628"/>
      <c r="L34" s="178"/>
      <c r="M34" s="629"/>
      <c r="N34" s="629"/>
      <c r="O34" s="629"/>
      <c r="P34" s="629"/>
      <c r="Q34" s="629"/>
      <c r="R34" s="178"/>
      <c r="S34" s="178"/>
      <c r="T34" s="291"/>
      <c r="U34" s="178"/>
    </row>
    <row r="35" spans="1:21" ht="15">
      <c r="A35" s="617">
        <v>32</v>
      </c>
      <c r="B35" s="617"/>
      <c r="C35" s="291" t="s">
        <v>27</v>
      </c>
      <c r="D35" s="635"/>
      <c r="E35" s="178"/>
      <c r="F35" s="174"/>
      <c r="G35" s="174"/>
      <c r="H35" s="174"/>
      <c r="I35" s="174"/>
      <c r="J35" s="174"/>
      <c r="K35" s="174"/>
      <c r="L35" s="174"/>
      <c r="M35" s="174"/>
      <c r="N35" s="174"/>
      <c r="O35" s="174"/>
      <c r="P35" s="174"/>
      <c r="Q35" s="174"/>
      <c r="R35" s="636"/>
      <c r="S35" s="175"/>
      <c r="T35" s="626"/>
      <c r="U35" s="178"/>
    </row>
    <row r="36" spans="1:21" ht="15">
      <c r="A36" s="617"/>
      <c r="B36" s="617"/>
      <c r="C36" s="630" t="s">
        <v>361</v>
      </c>
      <c r="D36" s="193">
        <v>3.6693000000000001E-4</v>
      </c>
      <c r="E36" s="194"/>
      <c r="F36" s="174">
        <f>F33*(1-$D$36)</f>
        <v>92984870.79370214</v>
      </c>
      <c r="G36" s="174">
        <f t="shared" ref="G36:Q36" si="9">G33*(1-$D$36)</f>
        <v>6342341.5915885651</v>
      </c>
      <c r="H36" s="174">
        <f t="shared" si="9"/>
        <v>11395880.52242244</v>
      </c>
      <c r="I36" s="174">
        <f t="shared" si="9"/>
        <v>-10960960.069842234</v>
      </c>
      <c r="J36" s="174">
        <f t="shared" si="9"/>
        <v>2945189.9179144893</v>
      </c>
      <c r="K36" s="174">
        <f t="shared" si="9"/>
        <v>4406799.3649402391</v>
      </c>
      <c r="L36" s="174">
        <f t="shared" si="9"/>
        <v>-72211.239394012009</v>
      </c>
      <c r="M36" s="174">
        <f t="shared" si="9"/>
        <v>2005571.1975060359</v>
      </c>
      <c r="N36" s="174">
        <f t="shared" si="9"/>
        <v>2031504.341884519</v>
      </c>
      <c r="O36" s="174">
        <f t="shared" si="9"/>
        <v>-5057591.333040108</v>
      </c>
      <c r="P36" s="174">
        <f t="shared" si="9"/>
        <v>16941.41212586435</v>
      </c>
      <c r="Q36" s="174">
        <f t="shared" si="9"/>
        <v>17241602.487156913</v>
      </c>
      <c r="R36" s="174">
        <f>SUM(F36:Q36)</f>
        <v>123279938.98696488</v>
      </c>
      <c r="S36" s="195"/>
      <c r="T36" s="626"/>
      <c r="U36" s="178"/>
    </row>
    <row r="37" spans="1:21" ht="17.25" customHeight="1">
      <c r="A37" s="617">
        <v>34</v>
      </c>
      <c r="B37" s="617"/>
      <c r="D37" s="192"/>
      <c r="E37" s="194"/>
      <c r="F37" s="174"/>
      <c r="G37" s="174"/>
      <c r="H37" s="627"/>
      <c r="I37" s="184"/>
      <c r="J37" s="184"/>
      <c r="K37" s="628"/>
      <c r="L37" s="174"/>
      <c r="M37" s="629"/>
      <c r="N37" s="629"/>
      <c r="O37" s="174"/>
      <c r="P37" s="629"/>
      <c r="Q37" s="629"/>
      <c r="R37" s="174"/>
      <c r="S37" s="195"/>
      <c r="T37" s="626"/>
      <c r="U37" s="178"/>
    </row>
    <row r="38" spans="1:21">
      <c r="A38" s="617">
        <v>35</v>
      </c>
      <c r="B38" s="617"/>
      <c r="C38" s="291" t="s">
        <v>29</v>
      </c>
      <c r="D38" s="178"/>
      <c r="E38" s="177"/>
      <c r="F38" s="174">
        <f>+F36</f>
        <v>92984870.79370214</v>
      </c>
      <c r="G38" s="174">
        <f>+G36</f>
        <v>6342341.5915885651</v>
      </c>
      <c r="H38" s="174">
        <f t="shared" ref="H38:P38" si="10">+H36</f>
        <v>11395880.52242244</v>
      </c>
      <c r="I38" s="174">
        <f t="shared" si="10"/>
        <v>-10960960.069842234</v>
      </c>
      <c r="J38" s="174">
        <f t="shared" si="10"/>
        <v>2945189.9179144893</v>
      </c>
      <c r="K38" s="174">
        <f t="shared" si="10"/>
        <v>4406799.3649402391</v>
      </c>
      <c r="L38" s="174">
        <f t="shared" si="10"/>
        <v>-72211.239394012009</v>
      </c>
      <c r="M38" s="174">
        <f t="shared" si="10"/>
        <v>2005571.1975060359</v>
      </c>
      <c r="N38" s="174">
        <f t="shared" si="10"/>
        <v>2031504.341884519</v>
      </c>
      <c r="O38" s="174">
        <f t="shared" si="10"/>
        <v>-5057591.333040108</v>
      </c>
      <c r="P38" s="174">
        <f t="shared" si="10"/>
        <v>16941.41212586435</v>
      </c>
      <c r="Q38" s="174">
        <f>+Q36</f>
        <v>17241602.487156913</v>
      </c>
      <c r="R38" s="174">
        <f>+R36</f>
        <v>123279938.98696488</v>
      </c>
      <c r="S38" s="608"/>
      <c r="T38" s="291"/>
      <c r="U38" s="178"/>
    </row>
    <row r="39" spans="1:21">
      <c r="A39" s="617">
        <v>36</v>
      </c>
      <c r="B39" s="617"/>
      <c r="C39" s="291" t="s">
        <v>30</v>
      </c>
      <c r="D39" s="178"/>
      <c r="E39" s="177"/>
      <c r="F39" s="174">
        <f>-F38</f>
        <v>-92984870.79370214</v>
      </c>
      <c r="G39" s="174">
        <f>-G38</f>
        <v>-6342341.5915885651</v>
      </c>
      <c r="H39" s="174">
        <f t="shared" ref="H39:Q39" si="11">-H38</f>
        <v>-11395880.52242244</v>
      </c>
      <c r="I39" s="174">
        <f t="shared" si="11"/>
        <v>10960960.069842234</v>
      </c>
      <c r="J39" s="174">
        <f t="shared" si="11"/>
        <v>-2945189.9179144893</v>
      </c>
      <c r="K39" s="174">
        <f t="shared" si="11"/>
        <v>-4406799.3649402391</v>
      </c>
      <c r="L39" s="174">
        <f t="shared" si="11"/>
        <v>72211.239394012009</v>
      </c>
      <c r="M39" s="174">
        <f t="shared" si="11"/>
        <v>-2005571.1975060359</v>
      </c>
      <c r="N39" s="174">
        <f t="shared" si="11"/>
        <v>-2031504.341884519</v>
      </c>
      <c r="O39" s="174">
        <f t="shared" si="11"/>
        <v>5057591.333040108</v>
      </c>
      <c r="P39" s="174">
        <f t="shared" si="11"/>
        <v>-16941.41212586435</v>
      </c>
      <c r="Q39" s="174">
        <f t="shared" si="11"/>
        <v>-17241602.487156913</v>
      </c>
      <c r="R39" s="174">
        <f>-R38</f>
        <v>-123279938.98696488</v>
      </c>
      <c r="S39" s="608"/>
      <c r="T39" s="291"/>
      <c r="U39" s="178"/>
    </row>
    <row r="40" spans="1:21">
      <c r="A40" s="617">
        <v>37</v>
      </c>
      <c r="B40" s="617"/>
      <c r="C40" s="291"/>
      <c r="D40" s="178"/>
      <c r="E40" s="177"/>
      <c r="F40" s="174"/>
      <c r="G40" s="174"/>
      <c r="H40" s="174"/>
      <c r="I40" s="174"/>
      <c r="J40" s="174"/>
      <c r="K40" s="174"/>
      <c r="L40" s="174"/>
      <c r="M40" s="174"/>
      <c r="N40" s="174"/>
      <c r="O40" s="629"/>
      <c r="P40" s="174"/>
      <c r="Q40" s="174"/>
      <c r="R40" s="174"/>
      <c r="S40" s="608"/>
      <c r="T40" s="291"/>
      <c r="U40" s="178"/>
    </row>
    <row r="41" spans="1:21" ht="15">
      <c r="A41" s="617">
        <v>38</v>
      </c>
      <c r="B41" s="617"/>
      <c r="C41" s="291" t="s">
        <v>31</v>
      </c>
      <c r="D41" s="178"/>
      <c r="E41" s="177"/>
      <c r="F41" s="174">
        <f>+F38</f>
        <v>92984870.79370214</v>
      </c>
      <c r="G41" s="174">
        <f>+F41+G38</f>
        <v>99327212.385290712</v>
      </c>
      <c r="H41" s="174">
        <f t="shared" ref="H41:J42" si="12">+G41+H38</f>
        <v>110723092.90771315</v>
      </c>
      <c r="I41" s="174">
        <f t="shared" si="12"/>
        <v>99762132.837870911</v>
      </c>
      <c r="J41" s="174">
        <f>+I41+J38</f>
        <v>102707322.75578541</v>
      </c>
      <c r="K41" s="174">
        <f t="shared" ref="K41:P42" si="13">+J41+K38</f>
        <v>107114122.12072565</v>
      </c>
      <c r="L41" s="174">
        <f>+K41+L38</f>
        <v>107041910.88133164</v>
      </c>
      <c r="M41" s="174">
        <f t="shared" si="13"/>
        <v>109047482.07883768</v>
      </c>
      <c r="N41" s="174">
        <f t="shared" si="13"/>
        <v>111078986.4207222</v>
      </c>
      <c r="O41" s="174">
        <f>+N41+O38</f>
        <v>106021395.0876821</v>
      </c>
      <c r="P41" s="174">
        <f t="shared" si="13"/>
        <v>106038336.49980797</v>
      </c>
      <c r="Q41" s="174">
        <f>+P41+Q38</f>
        <v>123279938.98696488</v>
      </c>
      <c r="R41" s="174">
        <f>+R38</f>
        <v>123279938.98696488</v>
      </c>
      <c r="S41" s="608"/>
      <c r="T41" s="626" t="s">
        <v>32</v>
      </c>
      <c r="U41" s="178"/>
    </row>
    <row r="42" spans="1:21">
      <c r="A42" s="617">
        <v>39</v>
      </c>
      <c r="B42" s="617"/>
      <c r="C42" s="291" t="s">
        <v>33</v>
      </c>
      <c r="D42" s="178"/>
      <c r="E42" s="177"/>
      <c r="F42" s="174">
        <f>+F39</f>
        <v>-92984870.79370214</v>
      </c>
      <c r="G42" s="174">
        <f>+F42+G39</f>
        <v>-99327212.385290712</v>
      </c>
      <c r="H42" s="174">
        <f t="shared" si="12"/>
        <v>-110723092.90771315</v>
      </c>
      <c r="I42" s="174">
        <f t="shared" si="12"/>
        <v>-99762132.837870911</v>
      </c>
      <c r="J42" s="174">
        <f t="shared" si="12"/>
        <v>-102707322.75578541</v>
      </c>
      <c r="K42" s="174">
        <f t="shared" si="13"/>
        <v>-107114122.12072565</v>
      </c>
      <c r="L42" s="174">
        <f t="shared" si="13"/>
        <v>-107041910.88133164</v>
      </c>
      <c r="M42" s="174">
        <f t="shared" si="13"/>
        <v>-109047482.07883768</v>
      </c>
      <c r="N42" s="174">
        <f t="shared" si="13"/>
        <v>-111078986.4207222</v>
      </c>
      <c r="O42" s="174">
        <f t="shared" si="13"/>
        <v>-106021395.0876821</v>
      </c>
      <c r="P42" s="174">
        <f t="shared" si="13"/>
        <v>-106038336.49980797</v>
      </c>
      <c r="Q42" s="174">
        <f>+P42+Q39</f>
        <v>-123279938.98696488</v>
      </c>
      <c r="R42" s="174">
        <f>+R39</f>
        <v>-123279938.98696488</v>
      </c>
      <c r="S42" s="608"/>
      <c r="T42" s="178"/>
      <c r="U42" s="178"/>
    </row>
    <row r="43" spans="1:21" ht="15">
      <c r="A43" s="617"/>
      <c r="B43" s="617"/>
      <c r="C43" s="291"/>
      <c r="D43" s="178"/>
      <c r="E43" s="177"/>
      <c r="F43" s="174"/>
      <c r="G43" s="174"/>
      <c r="H43" s="627"/>
      <c r="I43" s="184"/>
      <c r="J43" s="184"/>
      <c r="K43" s="628"/>
      <c r="L43" s="174"/>
      <c r="M43" s="629"/>
      <c r="N43" s="629"/>
      <c r="O43" s="629"/>
      <c r="P43" s="629"/>
      <c r="Q43" s="629"/>
      <c r="R43" s="174"/>
      <c r="S43" s="353"/>
      <c r="T43" s="178"/>
      <c r="U43" s="178"/>
    </row>
    <row r="44" spans="1:21" ht="12.4" customHeight="1">
      <c r="A44" s="617"/>
      <c r="B44" s="617"/>
      <c r="C44" s="637"/>
      <c r="D44" s="637"/>
      <c r="E44" s="637"/>
      <c r="F44" s="637"/>
      <c r="G44" s="637"/>
      <c r="H44" s="637"/>
      <c r="I44" s="637"/>
      <c r="J44" s="174"/>
      <c r="K44" s="543"/>
      <c r="L44" s="174"/>
      <c r="M44" s="174"/>
      <c r="N44" s="174"/>
      <c r="O44" s="174"/>
      <c r="P44" s="174"/>
      <c r="Q44" s="174"/>
      <c r="R44" s="174"/>
      <c r="S44" s="353"/>
      <c r="T44" s="178"/>
      <c r="U44" s="178"/>
    </row>
    <row r="45" spans="1:21" ht="34.5" customHeight="1">
      <c r="A45" s="617"/>
      <c r="B45" s="617"/>
      <c r="C45" s="649" t="s">
        <v>101</v>
      </c>
      <c r="D45" s="649"/>
      <c r="E45" s="649"/>
      <c r="F45" s="649"/>
      <c r="G45" s="649"/>
      <c r="H45" s="649"/>
      <c r="I45" s="649"/>
      <c r="J45" s="649"/>
      <c r="K45" s="649"/>
      <c r="L45" s="174"/>
      <c r="M45" s="174"/>
      <c r="N45" s="174"/>
      <c r="O45" s="174"/>
      <c r="P45" s="174"/>
      <c r="Q45" s="174"/>
      <c r="R45" s="174"/>
    </row>
    <row r="46" spans="1:21" ht="15" customHeight="1">
      <c r="E46" s="355"/>
      <c r="F46" s="174"/>
      <c r="G46" s="174"/>
      <c r="H46" s="174"/>
      <c r="I46" s="174"/>
      <c r="J46" s="174"/>
      <c r="K46" s="174"/>
      <c r="L46" s="174"/>
      <c r="M46" s="174"/>
      <c r="N46" s="174"/>
      <c r="O46" s="174"/>
      <c r="P46" s="174"/>
      <c r="Q46" s="174"/>
      <c r="R46" s="174"/>
    </row>
    <row r="47" spans="1:21">
      <c r="A47" s="80"/>
      <c r="B47" s="80"/>
      <c r="H47" s="167"/>
      <c r="I47" s="636"/>
      <c r="Q47" s="636"/>
    </row>
    <row r="48" spans="1:21">
      <c r="A48" s="80"/>
      <c r="B48" s="80"/>
      <c r="G48" s="536"/>
      <c r="H48" s="177"/>
      <c r="Q48" s="536"/>
    </row>
    <row r="49" spans="1:11">
      <c r="A49" s="80"/>
      <c r="B49" s="80"/>
      <c r="G49" s="536"/>
      <c r="H49" s="167"/>
    </row>
    <row r="50" spans="1:11">
      <c r="A50" s="80"/>
      <c r="B50" s="80"/>
      <c r="F50" s="636"/>
      <c r="H50" s="167"/>
    </row>
    <row r="51" spans="1:11">
      <c r="A51" s="80"/>
      <c r="B51" s="80"/>
      <c r="H51" s="167"/>
      <c r="K51" s="167"/>
    </row>
    <row r="52" spans="1:11">
      <c r="A52" s="80"/>
      <c r="B52" s="80"/>
      <c r="H52" s="167"/>
      <c r="K52" s="167"/>
    </row>
    <row r="53" spans="1:11">
      <c r="A53" s="80"/>
      <c r="B53" s="80"/>
      <c r="K53" s="167"/>
    </row>
    <row r="54" spans="1:11">
      <c r="A54" s="80"/>
      <c r="B54" s="80"/>
      <c r="K54" s="167"/>
    </row>
    <row r="55" spans="1:11">
      <c r="A55" s="80"/>
      <c r="B55" s="80"/>
    </row>
    <row r="56" spans="1:11">
      <c r="A56" s="80"/>
      <c r="B56" s="80"/>
      <c r="K56" s="167"/>
    </row>
    <row r="57" spans="1:11">
      <c r="A57" s="80"/>
      <c r="B57" s="80"/>
    </row>
    <row r="58" spans="1:11">
      <c r="A58" s="80"/>
      <c r="B58" s="80"/>
    </row>
    <row r="59" spans="1:11">
      <c r="A59" s="80"/>
      <c r="B59" s="80"/>
    </row>
    <row r="60" spans="1:11">
      <c r="A60" s="80"/>
      <c r="B60" s="80"/>
    </row>
    <row r="61" spans="1:11">
      <c r="A61" s="80"/>
      <c r="B61" s="80"/>
    </row>
    <row r="62" spans="1:11">
      <c r="A62" s="80"/>
      <c r="B62" s="80"/>
    </row>
    <row r="63" spans="1:11">
      <c r="A63" s="80"/>
      <c r="B63" s="80"/>
    </row>
    <row r="64" spans="1:11">
      <c r="A64" s="80"/>
      <c r="B64" s="80"/>
    </row>
    <row r="65" spans="1:2">
      <c r="A65" s="80"/>
      <c r="B65" s="80"/>
    </row>
    <row r="66" spans="1:2">
      <c r="A66" s="80"/>
      <c r="B66" s="80"/>
    </row>
    <row r="67" spans="1:2">
      <c r="A67" s="638"/>
      <c r="B67" s="638"/>
    </row>
    <row r="68" spans="1:2">
      <c r="A68" s="638"/>
      <c r="B68" s="638"/>
    </row>
    <row r="69" spans="1:2">
      <c r="A69" s="638"/>
      <c r="B69" s="638"/>
    </row>
    <row r="70" spans="1:2">
      <c r="A70" s="638"/>
      <c r="B70" s="638"/>
    </row>
    <row r="71" spans="1:2">
      <c r="A71" s="638"/>
      <c r="B71" s="638"/>
    </row>
    <row r="72" spans="1:2">
      <c r="A72" s="638"/>
      <c r="B72" s="638"/>
    </row>
    <row r="73" spans="1:2">
      <c r="A73" s="638"/>
      <c r="B73" s="638"/>
    </row>
    <row r="74" spans="1:2">
      <c r="A74" s="638"/>
      <c r="B74" s="638"/>
    </row>
    <row r="75" spans="1:2">
      <c r="A75" s="638"/>
      <c r="B75" s="638"/>
    </row>
    <row r="76" spans="1:2">
      <c r="A76" s="638"/>
      <c r="B76" s="638"/>
    </row>
    <row r="77" spans="1:2">
      <c r="A77" s="638"/>
      <c r="B77" s="638"/>
    </row>
    <row r="78" spans="1:2">
      <c r="A78" s="638"/>
      <c r="B78" s="638"/>
    </row>
    <row r="79" spans="1:2">
      <c r="A79" s="638"/>
      <c r="B79" s="638"/>
    </row>
    <row r="80" spans="1:2">
      <c r="A80" s="638"/>
      <c r="B80" s="638"/>
    </row>
    <row r="81" spans="1:2">
      <c r="A81" s="638"/>
      <c r="B81" s="638"/>
    </row>
    <row r="82" spans="1:2">
      <c r="A82" s="638"/>
      <c r="B82" s="638"/>
    </row>
    <row r="83" spans="1:2">
      <c r="A83" s="638"/>
      <c r="B83" s="638"/>
    </row>
    <row r="84" spans="1:2">
      <c r="A84" s="638"/>
      <c r="B84" s="638"/>
    </row>
    <row r="85" spans="1:2">
      <c r="A85" s="638"/>
      <c r="B85" s="638"/>
    </row>
    <row r="86" spans="1:2">
      <c r="A86" s="638"/>
      <c r="B86" s="638"/>
    </row>
    <row r="87" spans="1:2">
      <c r="A87" s="638"/>
      <c r="B87" s="638"/>
    </row>
    <row r="88" spans="1:2">
      <c r="A88" s="638"/>
      <c r="B88" s="638"/>
    </row>
    <row r="89" spans="1:2">
      <c r="A89" s="638"/>
      <c r="B89" s="638"/>
    </row>
    <row r="90" spans="1:2">
      <c r="A90" s="638"/>
      <c r="B90" s="638"/>
    </row>
    <row r="91" spans="1:2">
      <c r="A91" s="638"/>
      <c r="B91" s="638"/>
    </row>
    <row r="92" spans="1:2">
      <c r="A92" s="638"/>
      <c r="B92" s="638"/>
    </row>
    <row r="93" spans="1:2">
      <c r="A93" s="638"/>
      <c r="B93" s="638"/>
    </row>
    <row r="94" spans="1:2">
      <c r="A94" s="638"/>
      <c r="B94" s="638"/>
    </row>
    <row r="95" spans="1:2">
      <c r="A95" s="638"/>
      <c r="B95" s="638"/>
    </row>
    <row r="96" spans="1:2">
      <c r="A96" s="638"/>
      <c r="B96" s="638"/>
    </row>
    <row r="97" spans="1:2">
      <c r="A97" s="638"/>
      <c r="B97" s="638"/>
    </row>
    <row r="98" spans="1:2">
      <c r="A98" s="638"/>
      <c r="B98" s="638"/>
    </row>
    <row r="99" spans="1:2">
      <c r="A99" s="638"/>
      <c r="B99" s="638"/>
    </row>
    <row r="100" spans="1:2">
      <c r="A100" s="638"/>
      <c r="B100" s="638"/>
    </row>
    <row r="101" spans="1:2">
      <c r="A101" s="638"/>
      <c r="B101" s="638"/>
    </row>
    <row r="102" spans="1:2">
      <c r="A102" s="638"/>
      <c r="B102" s="638"/>
    </row>
    <row r="103" spans="1:2">
      <c r="A103" s="638"/>
      <c r="B103" s="638"/>
    </row>
    <row r="104" spans="1:2">
      <c r="A104" s="638"/>
      <c r="B104" s="638"/>
    </row>
    <row r="105" spans="1:2">
      <c r="A105" s="638"/>
      <c r="B105" s="638"/>
    </row>
    <row r="106" spans="1:2">
      <c r="A106" s="638"/>
      <c r="B106" s="638"/>
    </row>
    <row r="107" spans="1:2">
      <c r="A107" s="638"/>
      <c r="B107" s="638"/>
    </row>
    <row r="108" spans="1:2">
      <c r="A108" s="638"/>
      <c r="B108" s="638"/>
    </row>
    <row r="109" spans="1:2">
      <c r="A109" s="638"/>
      <c r="B109" s="638"/>
    </row>
    <row r="110" spans="1:2">
      <c r="A110" s="638"/>
      <c r="B110" s="638"/>
    </row>
    <row r="111" spans="1:2">
      <c r="A111" s="638"/>
      <c r="B111" s="638"/>
    </row>
    <row r="112" spans="1:2">
      <c r="A112" s="638"/>
      <c r="B112" s="638"/>
    </row>
    <row r="113" spans="1:2">
      <c r="A113" s="638"/>
      <c r="B113" s="638"/>
    </row>
    <row r="114" spans="1:2">
      <c r="A114" s="638"/>
      <c r="B114" s="638"/>
    </row>
    <row r="115" spans="1:2">
      <c r="A115" s="638"/>
      <c r="B115" s="638"/>
    </row>
    <row r="116" spans="1:2">
      <c r="A116" s="638"/>
      <c r="B116" s="638"/>
    </row>
    <row r="117" spans="1:2">
      <c r="A117" s="638"/>
      <c r="B117" s="638"/>
    </row>
    <row r="118" spans="1:2">
      <c r="A118" s="638"/>
      <c r="B118" s="638"/>
    </row>
    <row r="119" spans="1:2">
      <c r="A119" s="638"/>
      <c r="B119" s="638"/>
    </row>
    <row r="120" spans="1:2">
      <c r="A120" s="638"/>
      <c r="B120" s="638"/>
    </row>
    <row r="121" spans="1:2">
      <c r="A121" s="638"/>
      <c r="B121" s="638"/>
    </row>
    <row r="122" spans="1:2">
      <c r="A122" s="638"/>
      <c r="B122" s="638"/>
    </row>
    <row r="123" spans="1:2">
      <c r="A123" s="638"/>
      <c r="B123" s="638"/>
    </row>
    <row r="124" spans="1:2">
      <c r="A124" s="638"/>
      <c r="B124" s="638"/>
    </row>
    <row r="125" spans="1:2">
      <c r="A125" s="638"/>
      <c r="B125" s="638"/>
    </row>
    <row r="126" spans="1:2">
      <c r="A126" s="638"/>
      <c r="B126" s="638"/>
    </row>
    <row r="127" spans="1:2">
      <c r="A127" s="638"/>
      <c r="B127" s="638"/>
    </row>
    <row r="128" spans="1:2">
      <c r="A128" s="638"/>
      <c r="B128" s="638"/>
    </row>
    <row r="129" spans="1:2">
      <c r="A129" s="638"/>
      <c r="B129" s="638"/>
    </row>
    <row r="130" spans="1:2">
      <c r="A130" s="638"/>
      <c r="B130" s="638"/>
    </row>
    <row r="131" spans="1:2">
      <c r="A131" s="638"/>
      <c r="B131" s="638"/>
    </row>
    <row r="132" spans="1:2">
      <c r="A132" s="638"/>
      <c r="B132" s="638"/>
    </row>
    <row r="133" spans="1:2">
      <c r="A133" s="638"/>
      <c r="B133" s="638"/>
    </row>
    <row r="134" spans="1:2">
      <c r="A134" s="638"/>
      <c r="B134" s="638"/>
    </row>
    <row r="135" spans="1:2">
      <c r="A135" s="638"/>
      <c r="B135" s="638"/>
    </row>
    <row r="136" spans="1:2">
      <c r="A136" s="638"/>
      <c r="B136" s="638"/>
    </row>
    <row r="137" spans="1:2">
      <c r="A137" s="638"/>
      <c r="B137" s="638"/>
    </row>
    <row r="138" spans="1:2">
      <c r="A138" s="638"/>
      <c r="B138" s="638"/>
    </row>
    <row r="139" spans="1:2">
      <c r="A139" s="638"/>
      <c r="B139" s="638"/>
    </row>
    <row r="140" spans="1:2">
      <c r="A140" s="638"/>
      <c r="B140" s="638"/>
    </row>
    <row r="141" spans="1:2">
      <c r="A141" s="638"/>
      <c r="B141" s="638"/>
    </row>
    <row r="142" spans="1:2">
      <c r="A142" s="638"/>
      <c r="B142" s="638"/>
    </row>
    <row r="143" spans="1:2">
      <c r="A143" s="638"/>
      <c r="B143" s="638"/>
    </row>
    <row r="144" spans="1:2">
      <c r="A144" s="638"/>
      <c r="B144" s="638"/>
    </row>
    <row r="145" spans="1:2">
      <c r="A145" s="638"/>
      <c r="B145" s="638"/>
    </row>
    <row r="146" spans="1:2">
      <c r="A146" s="638"/>
      <c r="B146" s="638"/>
    </row>
    <row r="147" spans="1:2">
      <c r="A147" s="638"/>
      <c r="B147" s="638"/>
    </row>
    <row r="148" spans="1:2">
      <c r="A148" s="638"/>
      <c r="B148" s="638"/>
    </row>
    <row r="149" spans="1:2">
      <c r="A149" s="638"/>
      <c r="B149" s="638"/>
    </row>
    <row r="150" spans="1:2">
      <c r="A150" s="638"/>
      <c r="B150" s="638"/>
    </row>
    <row r="151" spans="1:2">
      <c r="A151" s="638"/>
      <c r="B151" s="638"/>
    </row>
    <row r="152" spans="1:2">
      <c r="A152" s="638"/>
      <c r="B152" s="638"/>
    </row>
    <row r="153" spans="1:2">
      <c r="A153" s="638"/>
      <c r="B153" s="638"/>
    </row>
    <row r="154" spans="1:2">
      <c r="A154" s="638"/>
      <c r="B154" s="638"/>
    </row>
    <row r="155" spans="1:2">
      <c r="A155" s="638"/>
      <c r="B155" s="638"/>
    </row>
    <row r="156" spans="1:2">
      <c r="A156" s="638"/>
      <c r="B156" s="638"/>
    </row>
    <row r="157" spans="1:2">
      <c r="A157" s="638"/>
      <c r="B157" s="638"/>
    </row>
    <row r="158" spans="1:2">
      <c r="A158" s="638"/>
      <c r="B158" s="638"/>
    </row>
    <row r="159" spans="1:2">
      <c r="A159" s="638"/>
      <c r="B159" s="638"/>
    </row>
    <row r="160" spans="1:2">
      <c r="A160" s="638"/>
      <c r="B160" s="638"/>
    </row>
    <row r="161" spans="1:2">
      <c r="A161" s="638"/>
      <c r="B161" s="638"/>
    </row>
    <row r="162" spans="1:2">
      <c r="A162" s="638"/>
      <c r="B162" s="638"/>
    </row>
    <row r="163" spans="1:2">
      <c r="A163" s="638"/>
      <c r="B163" s="638"/>
    </row>
    <row r="164" spans="1:2">
      <c r="A164" s="638"/>
      <c r="B164" s="638"/>
    </row>
    <row r="165" spans="1:2">
      <c r="A165" s="638"/>
      <c r="B165" s="638"/>
    </row>
    <row r="166" spans="1:2">
      <c r="A166" s="638"/>
      <c r="B166" s="638"/>
    </row>
    <row r="167" spans="1:2">
      <c r="A167" s="638"/>
      <c r="B167" s="638"/>
    </row>
    <row r="168" spans="1:2">
      <c r="A168" s="638"/>
      <c r="B168" s="638"/>
    </row>
    <row r="169" spans="1:2">
      <c r="A169" s="638"/>
      <c r="B169" s="638"/>
    </row>
    <row r="170" spans="1:2">
      <c r="A170" s="638"/>
      <c r="B170" s="638"/>
    </row>
    <row r="171" spans="1:2">
      <c r="A171" s="638"/>
      <c r="B171" s="638"/>
    </row>
    <row r="172" spans="1:2">
      <c r="A172" s="638"/>
      <c r="B172" s="638"/>
    </row>
    <row r="173" spans="1:2">
      <c r="A173" s="638"/>
      <c r="B173" s="638"/>
    </row>
    <row r="174" spans="1:2">
      <c r="A174" s="638"/>
      <c r="B174" s="638"/>
    </row>
    <row r="175" spans="1:2">
      <c r="A175" s="638"/>
      <c r="B175" s="638"/>
    </row>
    <row r="176" spans="1:2">
      <c r="A176" s="638"/>
      <c r="B176" s="638"/>
    </row>
    <row r="177" spans="1:2">
      <c r="A177" s="638"/>
      <c r="B177" s="638"/>
    </row>
    <row r="178" spans="1:2">
      <c r="A178" s="638"/>
      <c r="B178" s="638"/>
    </row>
    <row r="179" spans="1:2">
      <c r="A179" s="638"/>
      <c r="B179" s="638"/>
    </row>
    <row r="180" spans="1:2">
      <c r="A180" s="638"/>
      <c r="B180" s="638"/>
    </row>
    <row r="181" spans="1:2">
      <c r="A181" s="638"/>
      <c r="B181" s="638"/>
    </row>
    <row r="182" spans="1:2">
      <c r="A182" s="638"/>
      <c r="B182" s="638"/>
    </row>
    <row r="183" spans="1:2">
      <c r="A183" s="638"/>
      <c r="B183" s="638"/>
    </row>
    <row r="184" spans="1:2">
      <c r="A184" s="638"/>
      <c r="B184" s="638"/>
    </row>
    <row r="185" spans="1:2">
      <c r="A185" s="638"/>
      <c r="B185" s="638"/>
    </row>
    <row r="186" spans="1:2">
      <c r="A186" s="638"/>
      <c r="B186" s="638"/>
    </row>
    <row r="187" spans="1:2">
      <c r="A187" s="638"/>
      <c r="B187" s="638"/>
    </row>
    <row r="188" spans="1:2">
      <c r="A188" s="638"/>
      <c r="B188" s="638"/>
    </row>
    <row r="189" spans="1:2">
      <c r="A189" s="638"/>
      <c r="B189" s="638"/>
    </row>
    <row r="190" spans="1:2">
      <c r="A190" s="638"/>
      <c r="B190" s="638"/>
    </row>
    <row r="191" spans="1:2">
      <c r="A191" s="638"/>
      <c r="B191" s="638"/>
    </row>
    <row r="192" spans="1:2">
      <c r="A192" s="638"/>
      <c r="B192" s="638"/>
    </row>
    <row r="193" spans="1:2">
      <c r="A193" s="638"/>
      <c r="B193" s="638"/>
    </row>
    <row r="194" spans="1:2">
      <c r="A194" s="638"/>
      <c r="B194" s="638"/>
    </row>
    <row r="195" spans="1:2">
      <c r="A195" s="638"/>
      <c r="B195" s="638"/>
    </row>
    <row r="196" spans="1:2">
      <c r="A196" s="638"/>
      <c r="B196" s="638"/>
    </row>
    <row r="197" spans="1:2">
      <c r="A197" s="638"/>
      <c r="B197" s="638"/>
    </row>
    <row r="198" spans="1:2">
      <c r="A198" s="638"/>
      <c r="B198" s="638"/>
    </row>
    <row r="199" spans="1:2">
      <c r="A199" s="638"/>
      <c r="B199" s="638"/>
    </row>
    <row r="200" spans="1:2">
      <c r="A200" s="638"/>
      <c r="B200" s="638"/>
    </row>
    <row r="201" spans="1:2">
      <c r="A201" s="638"/>
      <c r="B201" s="638"/>
    </row>
    <row r="202" spans="1:2">
      <c r="A202" s="638"/>
      <c r="B202" s="638"/>
    </row>
    <row r="203" spans="1:2">
      <c r="A203" s="638"/>
      <c r="B203" s="638"/>
    </row>
    <row r="204" spans="1:2">
      <c r="A204" s="638"/>
      <c r="B204" s="638"/>
    </row>
    <row r="205" spans="1:2">
      <c r="A205" s="638"/>
      <c r="B205" s="638"/>
    </row>
    <row r="206" spans="1:2">
      <c r="A206" s="638"/>
      <c r="B206" s="638"/>
    </row>
    <row r="207" spans="1:2">
      <c r="A207" s="638"/>
      <c r="B207" s="638"/>
    </row>
    <row r="208" spans="1:2">
      <c r="A208" s="638"/>
      <c r="B208" s="638"/>
    </row>
    <row r="209" spans="1:2">
      <c r="A209" s="638"/>
      <c r="B209" s="638"/>
    </row>
    <row r="210" spans="1:2">
      <c r="A210" s="638"/>
      <c r="B210" s="638"/>
    </row>
    <row r="211" spans="1:2">
      <c r="A211" s="638"/>
      <c r="B211" s="638"/>
    </row>
    <row r="212" spans="1:2">
      <c r="A212" s="638"/>
      <c r="B212" s="638"/>
    </row>
    <row r="213" spans="1:2">
      <c r="A213" s="638"/>
      <c r="B213" s="638"/>
    </row>
    <row r="214" spans="1:2">
      <c r="A214" s="638"/>
      <c r="B214" s="638"/>
    </row>
    <row r="215" spans="1:2">
      <c r="A215" s="638"/>
      <c r="B215" s="638"/>
    </row>
    <row r="216" spans="1:2">
      <c r="A216" s="638"/>
      <c r="B216" s="638"/>
    </row>
    <row r="217" spans="1:2">
      <c r="A217" s="638"/>
      <c r="B217" s="638"/>
    </row>
    <row r="218" spans="1:2">
      <c r="A218" s="638"/>
      <c r="B218" s="638"/>
    </row>
    <row r="219" spans="1:2">
      <c r="A219" s="638"/>
      <c r="B219" s="638"/>
    </row>
    <row r="220" spans="1:2">
      <c r="A220" s="638"/>
      <c r="B220" s="638"/>
    </row>
    <row r="221" spans="1:2">
      <c r="A221" s="638"/>
      <c r="B221" s="638"/>
    </row>
    <row r="222" spans="1:2">
      <c r="A222" s="638"/>
      <c r="B222" s="638"/>
    </row>
    <row r="223" spans="1:2">
      <c r="A223" s="638"/>
      <c r="B223" s="638"/>
    </row>
    <row r="224" spans="1:2">
      <c r="A224" s="638"/>
      <c r="B224" s="638"/>
    </row>
    <row r="225" spans="1:2">
      <c r="A225" s="638"/>
      <c r="B225" s="638"/>
    </row>
    <row r="226" spans="1:2">
      <c r="A226" s="638"/>
      <c r="B226" s="638"/>
    </row>
    <row r="227" spans="1:2">
      <c r="A227" s="638"/>
      <c r="B227" s="638"/>
    </row>
    <row r="228" spans="1:2">
      <c r="A228" s="638"/>
      <c r="B228" s="638"/>
    </row>
    <row r="229" spans="1:2">
      <c r="A229" s="638"/>
      <c r="B229" s="638"/>
    </row>
    <row r="230" spans="1:2">
      <c r="A230" s="638"/>
      <c r="B230" s="638"/>
    </row>
    <row r="231" spans="1:2">
      <c r="A231" s="638"/>
      <c r="B231" s="638"/>
    </row>
    <row r="232" spans="1:2">
      <c r="A232" s="638"/>
      <c r="B232" s="638"/>
    </row>
    <row r="233" spans="1:2">
      <c r="A233" s="638"/>
      <c r="B233" s="638"/>
    </row>
    <row r="234" spans="1:2">
      <c r="A234" s="638"/>
      <c r="B234" s="638"/>
    </row>
    <row r="235" spans="1:2">
      <c r="A235" s="638"/>
      <c r="B235" s="638"/>
    </row>
    <row r="236" spans="1:2">
      <c r="A236" s="638"/>
      <c r="B236" s="638"/>
    </row>
    <row r="237" spans="1:2">
      <c r="A237" s="638"/>
      <c r="B237" s="638"/>
    </row>
    <row r="238" spans="1:2">
      <c r="A238" s="638"/>
      <c r="B238" s="638"/>
    </row>
    <row r="239" spans="1:2">
      <c r="A239" s="638"/>
      <c r="B239" s="638"/>
    </row>
    <row r="240" spans="1:2">
      <c r="A240" s="638"/>
      <c r="B240" s="638"/>
    </row>
    <row r="241" spans="1:2">
      <c r="A241" s="638"/>
      <c r="B241" s="638"/>
    </row>
    <row r="242" spans="1:2">
      <c r="A242" s="638"/>
      <c r="B242" s="638"/>
    </row>
    <row r="243" spans="1:2">
      <c r="A243" s="638"/>
      <c r="B243" s="638"/>
    </row>
    <row r="244" spans="1:2">
      <c r="A244" s="638"/>
      <c r="B244" s="638"/>
    </row>
    <row r="245" spans="1:2">
      <c r="A245" s="638"/>
      <c r="B245" s="638"/>
    </row>
    <row r="246" spans="1:2">
      <c r="A246" s="638"/>
      <c r="B246" s="638"/>
    </row>
    <row r="247" spans="1:2">
      <c r="A247" s="638"/>
      <c r="B247" s="638"/>
    </row>
    <row r="248" spans="1:2">
      <c r="A248" s="638"/>
      <c r="B248" s="638"/>
    </row>
    <row r="249" spans="1:2">
      <c r="A249" s="638"/>
      <c r="B249" s="638"/>
    </row>
    <row r="250" spans="1:2">
      <c r="A250" s="638"/>
      <c r="B250" s="638"/>
    </row>
    <row r="251" spans="1:2">
      <c r="A251" s="638"/>
      <c r="B251" s="638"/>
    </row>
    <row r="252" spans="1:2">
      <c r="A252" s="638"/>
      <c r="B252" s="638"/>
    </row>
    <row r="253" spans="1:2">
      <c r="A253" s="638"/>
      <c r="B253" s="638"/>
    </row>
    <row r="254" spans="1:2">
      <c r="A254" s="638"/>
      <c r="B254" s="638"/>
    </row>
    <row r="255" spans="1:2">
      <c r="A255" s="638"/>
      <c r="B255" s="638"/>
    </row>
    <row r="256" spans="1:2">
      <c r="A256" s="638"/>
      <c r="B256" s="638"/>
    </row>
    <row r="257" spans="1:2">
      <c r="A257" s="638"/>
      <c r="B257" s="638"/>
    </row>
    <row r="258" spans="1:2">
      <c r="A258" s="638"/>
      <c r="B258" s="638"/>
    </row>
    <row r="259" spans="1:2">
      <c r="A259" s="638"/>
      <c r="B259" s="638"/>
    </row>
    <row r="260" spans="1:2">
      <c r="A260" s="638"/>
      <c r="B260" s="638"/>
    </row>
    <row r="261" spans="1:2">
      <c r="A261" s="638"/>
      <c r="B261" s="638"/>
    </row>
    <row r="262" spans="1:2">
      <c r="A262" s="638"/>
      <c r="B262" s="638"/>
    </row>
    <row r="263" spans="1:2">
      <c r="A263" s="638"/>
      <c r="B263" s="638"/>
    </row>
    <row r="264" spans="1:2">
      <c r="A264" s="638"/>
      <c r="B264" s="638"/>
    </row>
    <row r="265" spans="1:2">
      <c r="A265" s="638"/>
      <c r="B265" s="638"/>
    </row>
    <row r="266" spans="1:2">
      <c r="A266" s="638"/>
      <c r="B266" s="638"/>
    </row>
    <row r="267" spans="1:2">
      <c r="A267" s="638"/>
      <c r="B267" s="638"/>
    </row>
    <row r="268" spans="1:2">
      <c r="A268" s="638"/>
      <c r="B268" s="638"/>
    </row>
    <row r="269" spans="1:2">
      <c r="A269" s="638"/>
      <c r="B269" s="638"/>
    </row>
    <row r="270" spans="1:2">
      <c r="A270" s="638"/>
      <c r="B270" s="638"/>
    </row>
    <row r="271" spans="1:2">
      <c r="A271" s="638"/>
      <c r="B271" s="638"/>
    </row>
    <row r="272" spans="1:2">
      <c r="A272" s="638"/>
      <c r="B272" s="638"/>
    </row>
    <row r="273" spans="1:2">
      <c r="A273" s="638"/>
      <c r="B273" s="638"/>
    </row>
    <row r="274" spans="1:2">
      <c r="A274" s="638"/>
      <c r="B274" s="638"/>
    </row>
    <row r="275" spans="1:2">
      <c r="A275" s="638"/>
      <c r="B275" s="638"/>
    </row>
    <row r="276" spans="1:2">
      <c r="A276" s="638"/>
      <c r="B276" s="638"/>
    </row>
    <row r="277" spans="1:2">
      <c r="A277" s="638"/>
      <c r="B277" s="638"/>
    </row>
    <row r="278" spans="1:2">
      <c r="A278" s="638"/>
      <c r="B278" s="638"/>
    </row>
    <row r="279" spans="1:2">
      <c r="A279" s="638"/>
      <c r="B279" s="638"/>
    </row>
    <row r="280" spans="1:2">
      <c r="A280" s="638"/>
      <c r="B280" s="638"/>
    </row>
    <row r="281" spans="1:2">
      <c r="A281" s="638"/>
      <c r="B281" s="638"/>
    </row>
    <row r="282" spans="1:2">
      <c r="A282" s="638"/>
      <c r="B282" s="638"/>
    </row>
    <row r="283" spans="1:2">
      <c r="A283" s="638"/>
      <c r="B283" s="638"/>
    </row>
    <row r="284" spans="1:2">
      <c r="A284" s="638"/>
      <c r="B284" s="638"/>
    </row>
    <row r="285" spans="1:2">
      <c r="A285" s="638"/>
      <c r="B285" s="638"/>
    </row>
    <row r="286" spans="1:2">
      <c r="A286" s="638"/>
      <c r="B286" s="638"/>
    </row>
    <row r="287" spans="1:2">
      <c r="A287" s="638"/>
      <c r="B287" s="638"/>
    </row>
    <row r="288" spans="1:2">
      <c r="A288" s="638"/>
      <c r="B288" s="638"/>
    </row>
    <row r="289" spans="1:2">
      <c r="A289" s="638"/>
      <c r="B289" s="638"/>
    </row>
    <row r="290" spans="1:2">
      <c r="A290" s="638"/>
      <c r="B290" s="638"/>
    </row>
    <row r="291" spans="1:2">
      <c r="A291" s="638"/>
      <c r="B291" s="638"/>
    </row>
    <row r="292" spans="1:2">
      <c r="A292" s="638"/>
      <c r="B292" s="638"/>
    </row>
    <row r="293" spans="1:2">
      <c r="A293" s="638"/>
      <c r="B293" s="638"/>
    </row>
    <row r="294" spans="1:2">
      <c r="A294" s="638"/>
      <c r="B294" s="638"/>
    </row>
    <row r="295" spans="1:2">
      <c r="A295" s="638"/>
      <c r="B295" s="638"/>
    </row>
    <row r="296" spans="1:2">
      <c r="A296" s="638"/>
      <c r="B296" s="638"/>
    </row>
    <row r="297" spans="1:2">
      <c r="A297" s="638"/>
      <c r="B297" s="638"/>
    </row>
    <row r="298" spans="1:2">
      <c r="A298" s="638"/>
      <c r="B298" s="638"/>
    </row>
    <row r="299" spans="1:2">
      <c r="A299" s="638"/>
      <c r="B299" s="638"/>
    </row>
    <row r="300" spans="1:2">
      <c r="A300" s="638"/>
      <c r="B300" s="638"/>
    </row>
    <row r="301" spans="1:2">
      <c r="A301" s="638"/>
      <c r="B301" s="638"/>
    </row>
    <row r="302" spans="1:2">
      <c r="A302" s="638"/>
      <c r="B302" s="638"/>
    </row>
    <row r="303" spans="1:2">
      <c r="A303" s="638"/>
      <c r="B303" s="638"/>
    </row>
    <row r="304" spans="1:2">
      <c r="A304" s="638"/>
      <c r="B304" s="638"/>
    </row>
    <row r="305" spans="1:2">
      <c r="A305" s="638"/>
      <c r="B305" s="638"/>
    </row>
    <row r="306" spans="1:2">
      <c r="A306" s="638"/>
      <c r="B306" s="638"/>
    </row>
    <row r="307" spans="1:2">
      <c r="A307" s="638"/>
      <c r="B307" s="638"/>
    </row>
    <row r="308" spans="1:2">
      <c r="A308" s="638"/>
      <c r="B308" s="638"/>
    </row>
    <row r="309" spans="1:2">
      <c r="A309" s="638"/>
      <c r="B309" s="638"/>
    </row>
    <row r="310" spans="1:2">
      <c r="A310" s="638"/>
      <c r="B310" s="638"/>
    </row>
    <row r="311" spans="1:2">
      <c r="A311" s="638"/>
      <c r="B311" s="638"/>
    </row>
    <row r="312" spans="1:2">
      <c r="A312" s="638"/>
      <c r="B312" s="638"/>
    </row>
    <row r="313" spans="1:2">
      <c r="A313" s="638"/>
      <c r="B313" s="638"/>
    </row>
    <row r="314" spans="1:2">
      <c r="A314" s="638"/>
      <c r="B314" s="638"/>
    </row>
    <row r="315" spans="1:2">
      <c r="A315" s="638"/>
      <c r="B315" s="638"/>
    </row>
    <row r="316" spans="1:2">
      <c r="A316" s="638"/>
      <c r="B316" s="638"/>
    </row>
    <row r="317" spans="1:2">
      <c r="A317" s="638"/>
      <c r="B317" s="638"/>
    </row>
    <row r="318" spans="1:2">
      <c r="A318" s="638"/>
      <c r="B318" s="638"/>
    </row>
    <row r="319" spans="1:2">
      <c r="A319" s="638"/>
      <c r="B319" s="638"/>
    </row>
    <row r="320" spans="1:2">
      <c r="A320" s="638"/>
      <c r="B320" s="638"/>
    </row>
    <row r="321" spans="1:2">
      <c r="A321" s="638"/>
      <c r="B321" s="638"/>
    </row>
    <row r="322" spans="1:2">
      <c r="A322" s="638"/>
      <c r="B322" s="638"/>
    </row>
    <row r="323" spans="1:2">
      <c r="A323" s="638"/>
      <c r="B323" s="638"/>
    </row>
    <row r="324" spans="1:2">
      <c r="A324" s="638"/>
      <c r="B324" s="638"/>
    </row>
    <row r="325" spans="1:2">
      <c r="A325" s="638"/>
      <c r="B325" s="638"/>
    </row>
    <row r="326" spans="1:2">
      <c r="A326" s="638"/>
      <c r="B326" s="638"/>
    </row>
    <row r="327" spans="1:2">
      <c r="A327" s="638"/>
      <c r="B327" s="638"/>
    </row>
    <row r="328" spans="1:2">
      <c r="A328" s="638"/>
      <c r="B328" s="638"/>
    </row>
    <row r="329" spans="1:2">
      <c r="A329" s="638"/>
      <c r="B329" s="638"/>
    </row>
    <row r="330" spans="1:2">
      <c r="A330" s="638"/>
      <c r="B330" s="638"/>
    </row>
    <row r="331" spans="1:2">
      <c r="A331" s="638"/>
      <c r="B331" s="638"/>
    </row>
    <row r="332" spans="1:2">
      <c r="A332" s="638"/>
      <c r="B332" s="638"/>
    </row>
    <row r="333" spans="1:2">
      <c r="A333" s="638"/>
      <c r="B333" s="638"/>
    </row>
    <row r="334" spans="1:2">
      <c r="A334" s="638"/>
      <c r="B334" s="638"/>
    </row>
    <row r="335" spans="1:2">
      <c r="A335" s="638"/>
      <c r="B335" s="638"/>
    </row>
    <row r="336" spans="1:2">
      <c r="A336" s="638"/>
      <c r="B336" s="638"/>
    </row>
    <row r="337" spans="1:2">
      <c r="A337" s="638"/>
      <c r="B337" s="638"/>
    </row>
    <row r="338" spans="1:2">
      <c r="A338" s="638"/>
      <c r="B338" s="638"/>
    </row>
    <row r="339" spans="1:2">
      <c r="A339" s="638"/>
      <c r="B339" s="638"/>
    </row>
    <row r="340" spans="1:2">
      <c r="A340" s="638"/>
      <c r="B340" s="638"/>
    </row>
    <row r="341" spans="1:2">
      <c r="A341" s="638"/>
      <c r="B341" s="638"/>
    </row>
    <row r="342" spans="1:2">
      <c r="A342" s="638"/>
      <c r="B342" s="638"/>
    </row>
    <row r="343" spans="1:2">
      <c r="A343" s="638"/>
      <c r="B343" s="638"/>
    </row>
    <row r="344" spans="1:2">
      <c r="A344" s="638"/>
      <c r="B344" s="638"/>
    </row>
    <row r="345" spans="1:2">
      <c r="A345" s="638"/>
      <c r="B345" s="638"/>
    </row>
    <row r="346" spans="1:2">
      <c r="A346" s="638"/>
      <c r="B346" s="638"/>
    </row>
    <row r="347" spans="1:2">
      <c r="A347" s="638"/>
      <c r="B347" s="638"/>
    </row>
    <row r="348" spans="1:2">
      <c r="A348" s="638"/>
      <c r="B348" s="638"/>
    </row>
    <row r="349" spans="1:2">
      <c r="A349" s="638"/>
      <c r="B349" s="638"/>
    </row>
    <row r="350" spans="1:2">
      <c r="A350" s="638"/>
      <c r="B350" s="638"/>
    </row>
    <row r="351" spans="1:2">
      <c r="A351" s="638"/>
      <c r="B351" s="638"/>
    </row>
    <row r="352" spans="1:2">
      <c r="A352" s="638"/>
      <c r="B352" s="638"/>
    </row>
    <row r="353" spans="1:2">
      <c r="A353" s="638"/>
      <c r="B353" s="638"/>
    </row>
    <row r="354" spans="1:2">
      <c r="A354" s="638"/>
      <c r="B354" s="638"/>
    </row>
    <row r="355" spans="1:2">
      <c r="A355" s="638"/>
      <c r="B355" s="638"/>
    </row>
    <row r="356" spans="1:2">
      <c r="A356" s="638"/>
      <c r="B356" s="638"/>
    </row>
    <row r="357" spans="1:2">
      <c r="A357" s="638"/>
      <c r="B357" s="638"/>
    </row>
    <row r="358" spans="1:2">
      <c r="A358" s="638"/>
      <c r="B358" s="638"/>
    </row>
    <row r="359" spans="1:2">
      <c r="A359" s="638"/>
      <c r="B359" s="638"/>
    </row>
    <row r="360" spans="1:2">
      <c r="A360" s="638"/>
      <c r="B360" s="638"/>
    </row>
    <row r="361" spans="1:2">
      <c r="A361" s="638"/>
      <c r="B361" s="638"/>
    </row>
    <row r="362" spans="1:2">
      <c r="A362" s="638"/>
      <c r="B362" s="638"/>
    </row>
    <row r="363" spans="1:2">
      <c r="A363" s="638"/>
      <c r="B363" s="638"/>
    </row>
    <row r="364" spans="1:2">
      <c r="A364" s="638"/>
      <c r="B364" s="638"/>
    </row>
    <row r="365" spans="1:2">
      <c r="A365" s="638"/>
      <c r="B365" s="638"/>
    </row>
    <row r="366" spans="1:2">
      <c r="A366" s="638"/>
      <c r="B366" s="638"/>
    </row>
    <row r="367" spans="1:2">
      <c r="A367" s="638"/>
      <c r="B367" s="638"/>
    </row>
    <row r="368" spans="1:2">
      <c r="A368" s="638"/>
      <c r="B368" s="638"/>
    </row>
    <row r="369" spans="1:2">
      <c r="A369" s="638"/>
      <c r="B369" s="638"/>
    </row>
    <row r="370" spans="1:2">
      <c r="A370" s="638"/>
      <c r="B370" s="638"/>
    </row>
    <row r="371" spans="1:2">
      <c r="A371" s="638"/>
      <c r="B371" s="638"/>
    </row>
    <row r="372" spans="1:2">
      <c r="A372" s="638"/>
      <c r="B372" s="638"/>
    </row>
    <row r="373" spans="1:2">
      <c r="A373" s="638"/>
      <c r="B373" s="638"/>
    </row>
    <row r="374" spans="1:2">
      <c r="A374" s="638"/>
      <c r="B374" s="638"/>
    </row>
    <row r="375" spans="1:2">
      <c r="A375" s="638"/>
      <c r="B375" s="638"/>
    </row>
    <row r="376" spans="1:2">
      <c r="A376" s="638"/>
      <c r="B376" s="638"/>
    </row>
    <row r="377" spans="1:2">
      <c r="A377" s="638"/>
      <c r="B377" s="638"/>
    </row>
    <row r="378" spans="1:2">
      <c r="A378" s="638"/>
      <c r="B378" s="638"/>
    </row>
    <row r="379" spans="1:2">
      <c r="A379" s="638"/>
      <c r="B379" s="638"/>
    </row>
    <row r="380" spans="1:2">
      <c r="A380" s="638"/>
      <c r="B380" s="638"/>
    </row>
    <row r="381" spans="1:2">
      <c r="A381" s="638"/>
      <c r="B381" s="638"/>
    </row>
    <row r="382" spans="1:2">
      <c r="A382" s="638"/>
      <c r="B382" s="638"/>
    </row>
    <row r="383" spans="1:2">
      <c r="A383" s="638"/>
      <c r="B383" s="638"/>
    </row>
    <row r="384" spans="1:2">
      <c r="A384" s="638"/>
      <c r="B384" s="638"/>
    </row>
    <row r="385" spans="1:2">
      <c r="A385" s="638"/>
      <c r="B385" s="638"/>
    </row>
    <row r="386" spans="1:2">
      <c r="A386" s="638"/>
      <c r="B386" s="638"/>
    </row>
    <row r="387" spans="1:2">
      <c r="A387" s="638"/>
      <c r="B387" s="638"/>
    </row>
    <row r="388" spans="1:2">
      <c r="A388" s="638"/>
      <c r="B388" s="638"/>
    </row>
    <row r="389" spans="1:2">
      <c r="A389" s="638"/>
      <c r="B389" s="638"/>
    </row>
    <row r="390" spans="1:2">
      <c r="A390" s="638"/>
      <c r="B390" s="638"/>
    </row>
    <row r="391" spans="1:2">
      <c r="A391" s="638"/>
      <c r="B391" s="638"/>
    </row>
    <row r="392" spans="1:2">
      <c r="A392" s="638"/>
      <c r="B392" s="638"/>
    </row>
    <row r="393" spans="1:2">
      <c r="A393" s="638"/>
      <c r="B393" s="638"/>
    </row>
    <row r="394" spans="1:2">
      <c r="A394" s="638"/>
      <c r="B394" s="638"/>
    </row>
    <row r="395" spans="1:2">
      <c r="A395" s="638"/>
      <c r="B395" s="638"/>
    </row>
    <row r="396" spans="1:2">
      <c r="A396" s="638"/>
      <c r="B396" s="638"/>
    </row>
    <row r="397" spans="1:2">
      <c r="A397" s="638"/>
      <c r="B397" s="638"/>
    </row>
    <row r="398" spans="1:2">
      <c r="A398" s="638"/>
      <c r="B398" s="638"/>
    </row>
    <row r="399" spans="1:2">
      <c r="A399" s="638"/>
      <c r="B399" s="638"/>
    </row>
    <row r="400" spans="1:2">
      <c r="A400" s="638"/>
      <c r="B400" s="638"/>
    </row>
    <row r="401" spans="1:2">
      <c r="A401" s="638"/>
      <c r="B401" s="638"/>
    </row>
    <row r="402" spans="1:2">
      <c r="A402" s="638"/>
      <c r="B402" s="638"/>
    </row>
    <row r="403" spans="1:2">
      <c r="A403" s="638"/>
      <c r="B403" s="638"/>
    </row>
    <row r="404" spans="1:2">
      <c r="A404" s="638"/>
      <c r="B404" s="638"/>
    </row>
    <row r="405" spans="1:2">
      <c r="A405" s="638"/>
      <c r="B405" s="638"/>
    </row>
    <row r="406" spans="1:2">
      <c r="A406" s="638"/>
      <c r="B406" s="638"/>
    </row>
    <row r="407" spans="1:2">
      <c r="A407" s="638"/>
      <c r="B407" s="638"/>
    </row>
    <row r="408" spans="1:2">
      <c r="A408" s="638"/>
      <c r="B408" s="638"/>
    </row>
    <row r="409" spans="1:2">
      <c r="A409" s="638"/>
      <c r="B409" s="638"/>
    </row>
    <row r="410" spans="1:2">
      <c r="A410" s="638"/>
      <c r="B410" s="638"/>
    </row>
    <row r="411" spans="1:2">
      <c r="A411" s="638"/>
      <c r="B411" s="638"/>
    </row>
    <row r="412" spans="1:2">
      <c r="A412" s="638"/>
      <c r="B412" s="638"/>
    </row>
    <row r="413" spans="1:2">
      <c r="A413" s="638"/>
      <c r="B413" s="638"/>
    </row>
    <row r="414" spans="1:2">
      <c r="A414" s="638"/>
      <c r="B414" s="638"/>
    </row>
    <row r="415" spans="1:2">
      <c r="A415" s="638"/>
      <c r="B415" s="638"/>
    </row>
    <row r="416" spans="1:2">
      <c r="A416" s="638"/>
      <c r="B416" s="638"/>
    </row>
    <row r="417" spans="1:2">
      <c r="A417" s="638"/>
      <c r="B417" s="638"/>
    </row>
    <row r="418" spans="1:2">
      <c r="A418" s="638"/>
      <c r="B418" s="638"/>
    </row>
    <row r="419" spans="1:2">
      <c r="A419" s="638"/>
      <c r="B419" s="638"/>
    </row>
    <row r="420" spans="1:2">
      <c r="A420" s="638"/>
      <c r="B420" s="638"/>
    </row>
    <row r="421" spans="1:2">
      <c r="A421" s="638"/>
      <c r="B421" s="638"/>
    </row>
    <row r="422" spans="1:2">
      <c r="A422" s="638"/>
      <c r="B422" s="638"/>
    </row>
    <row r="423" spans="1:2">
      <c r="A423" s="638"/>
      <c r="B423" s="638"/>
    </row>
    <row r="424" spans="1:2">
      <c r="A424" s="638"/>
      <c r="B424" s="638"/>
    </row>
    <row r="425" spans="1:2">
      <c r="A425" s="638"/>
      <c r="B425" s="638"/>
    </row>
    <row r="426" spans="1:2">
      <c r="A426" s="638"/>
      <c r="B426" s="638"/>
    </row>
    <row r="427" spans="1:2">
      <c r="A427" s="638"/>
      <c r="B427" s="638"/>
    </row>
    <row r="428" spans="1:2">
      <c r="A428" s="638"/>
      <c r="B428" s="638"/>
    </row>
    <row r="429" spans="1:2">
      <c r="A429" s="638"/>
      <c r="B429" s="638"/>
    </row>
    <row r="430" spans="1:2">
      <c r="A430" s="638"/>
      <c r="B430" s="638"/>
    </row>
    <row r="431" spans="1:2">
      <c r="A431" s="638"/>
      <c r="B431" s="638"/>
    </row>
    <row r="432" spans="1:2">
      <c r="A432" s="638"/>
      <c r="B432" s="638"/>
    </row>
    <row r="433" spans="1:2">
      <c r="A433" s="638"/>
      <c r="B433" s="638"/>
    </row>
    <row r="434" spans="1:2">
      <c r="A434" s="638"/>
      <c r="B434" s="638"/>
    </row>
    <row r="435" spans="1:2">
      <c r="A435" s="638"/>
      <c r="B435" s="638"/>
    </row>
    <row r="436" spans="1:2">
      <c r="A436" s="638"/>
      <c r="B436" s="638"/>
    </row>
    <row r="437" spans="1:2">
      <c r="A437" s="638"/>
      <c r="B437" s="638"/>
    </row>
    <row r="438" spans="1:2">
      <c r="A438" s="638"/>
      <c r="B438" s="638"/>
    </row>
    <row r="439" spans="1:2">
      <c r="A439" s="638"/>
      <c r="B439" s="638"/>
    </row>
    <row r="440" spans="1:2">
      <c r="A440" s="638"/>
      <c r="B440" s="638"/>
    </row>
    <row r="441" spans="1:2">
      <c r="A441" s="638"/>
      <c r="B441" s="638"/>
    </row>
    <row r="442" spans="1:2">
      <c r="A442" s="638"/>
      <c r="B442" s="638"/>
    </row>
    <row r="443" spans="1:2">
      <c r="A443" s="638"/>
      <c r="B443" s="638"/>
    </row>
    <row r="444" spans="1:2">
      <c r="A444" s="638"/>
      <c r="B444" s="638"/>
    </row>
    <row r="445" spans="1:2">
      <c r="A445" s="638"/>
      <c r="B445" s="638"/>
    </row>
    <row r="446" spans="1:2">
      <c r="A446" s="638"/>
      <c r="B446" s="638"/>
    </row>
    <row r="447" spans="1:2">
      <c r="A447" s="638"/>
      <c r="B447" s="638"/>
    </row>
    <row r="448" spans="1:2">
      <c r="A448" s="638"/>
      <c r="B448" s="638"/>
    </row>
    <row r="449" spans="1:2">
      <c r="A449" s="638"/>
      <c r="B449" s="638"/>
    </row>
    <row r="450" spans="1:2">
      <c r="A450" s="638"/>
      <c r="B450" s="638"/>
    </row>
    <row r="451" spans="1:2">
      <c r="A451" s="638"/>
      <c r="B451" s="638"/>
    </row>
    <row r="452" spans="1:2">
      <c r="A452" s="638"/>
      <c r="B452" s="638"/>
    </row>
    <row r="453" spans="1:2">
      <c r="A453" s="638"/>
      <c r="B453" s="638"/>
    </row>
    <row r="454" spans="1:2">
      <c r="A454" s="638"/>
      <c r="B454" s="638"/>
    </row>
    <row r="455" spans="1:2">
      <c r="A455" s="638"/>
      <c r="B455" s="638"/>
    </row>
    <row r="456" spans="1:2">
      <c r="A456" s="638"/>
      <c r="B456" s="638"/>
    </row>
    <row r="457" spans="1:2">
      <c r="A457" s="638"/>
      <c r="B457" s="638"/>
    </row>
    <row r="458" spans="1:2">
      <c r="A458" s="638"/>
      <c r="B458" s="638"/>
    </row>
    <row r="459" spans="1:2">
      <c r="A459" s="638"/>
      <c r="B459" s="638"/>
    </row>
    <row r="460" spans="1:2">
      <c r="A460" s="638"/>
      <c r="B460" s="638"/>
    </row>
    <row r="461" spans="1:2">
      <c r="A461" s="638"/>
      <c r="B461" s="638"/>
    </row>
    <row r="462" spans="1:2">
      <c r="A462" s="638"/>
      <c r="B462" s="638"/>
    </row>
    <row r="463" spans="1:2">
      <c r="A463" s="638"/>
      <c r="B463" s="638"/>
    </row>
    <row r="464" spans="1:2">
      <c r="A464" s="638"/>
      <c r="B464" s="638"/>
    </row>
    <row r="465" spans="1:2">
      <c r="A465" s="638"/>
      <c r="B465" s="638"/>
    </row>
    <row r="466" spans="1:2">
      <c r="A466" s="638"/>
      <c r="B466" s="638"/>
    </row>
    <row r="467" spans="1:2">
      <c r="A467" s="638"/>
      <c r="B467" s="638"/>
    </row>
    <row r="468" spans="1:2">
      <c r="A468" s="638"/>
      <c r="B468" s="638"/>
    </row>
    <row r="469" spans="1:2">
      <c r="A469" s="638"/>
      <c r="B469" s="638"/>
    </row>
    <row r="470" spans="1:2">
      <c r="A470" s="638"/>
      <c r="B470" s="638"/>
    </row>
    <row r="471" spans="1:2">
      <c r="A471" s="638"/>
      <c r="B471" s="638"/>
    </row>
    <row r="472" spans="1:2">
      <c r="A472" s="638"/>
      <c r="B472" s="638"/>
    </row>
    <row r="473" spans="1:2">
      <c r="A473" s="638"/>
      <c r="B473" s="638"/>
    </row>
    <row r="474" spans="1:2">
      <c r="A474" s="638"/>
      <c r="B474" s="638"/>
    </row>
    <row r="475" spans="1:2">
      <c r="A475" s="638"/>
      <c r="B475" s="638"/>
    </row>
    <row r="476" spans="1:2">
      <c r="A476" s="638"/>
      <c r="B476" s="638"/>
    </row>
    <row r="477" spans="1:2">
      <c r="A477" s="638"/>
      <c r="B477" s="638"/>
    </row>
    <row r="478" spans="1:2">
      <c r="A478" s="638"/>
      <c r="B478" s="638"/>
    </row>
    <row r="479" spans="1:2">
      <c r="A479" s="638"/>
      <c r="B479" s="638"/>
    </row>
    <row r="480" spans="1:2">
      <c r="A480" s="638"/>
      <c r="B480" s="638"/>
    </row>
    <row r="481" spans="1:2">
      <c r="A481" s="638"/>
      <c r="B481" s="638"/>
    </row>
    <row r="482" spans="1:2">
      <c r="A482" s="638"/>
      <c r="B482" s="638"/>
    </row>
    <row r="483" spans="1:2">
      <c r="A483" s="638"/>
      <c r="B483" s="638"/>
    </row>
    <row r="484" spans="1:2">
      <c r="A484" s="638"/>
      <c r="B484" s="638"/>
    </row>
    <row r="485" spans="1:2">
      <c r="A485" s="638"/>
      <c r="B485" s="638"/>
    </row>
    <row r="486" spans="1:2">
      <c r="A486" s="638"/>
      <c r="B486" s="638"/>
    </row>
    <row r="487" spans="1:2">
      <c r="A487" s="638"/>
      <c r="B487" s="638"/>
    </row>
    <row r="488" spans="1:2">
      <c r="A488" s="638"/>
      <c r="B488" s="638"/>
    </row>
    <row r="489" spans="1:2">
      <c r="A489" s="638"/>
      <c r="B489" s="638"/>
    </row>
    <row r="490" spans="1:2">
      <c r="A490" s="638"/>
      <c r="B490" s="638"/>
    </row>
    <row r="491" spans="1:2">
      <c r="A491" s="638"/>
      <c r="B491" s="638"/>
    </row>
    <row r="492" spans="1:2">
      <c r="A492" s="638"/>
      <c r="B492" s="638"/>
    </row>
    <row r="493" spans="1:2">
      <c r="A493" s="638"/>
      <c r="B493" s="638"/>
    </row>
    <row r="494" spans="1:2">
      <c r="A494" s="638"/>
      <c r="B494" s="638"/>
    </row>
    <row r="495" spans="1:2">
      <c r="A495" s="638"/>
      <c r="B495" s="638"/>
    </row>
    <row r="496" spans="1:2">
      <c r="A496" s="638"/>
      <c r="B496" s="638"/>
    </row>
    <row r="497" spans="1:2">
      <c r="A497" s="638"/>
      <c r="B497" s="638"/>
    </row>
    <row r="498" spans="1:2">
      <c r="A498" s="638"/>
      <c r="B498" s="638"/>
    </row>
    <row r="499" spans="1:2">
      <c r="A499" s="638"/>
      <c r="B499" s="638"/>
    </row>
    <row r="500" spans="1:2">
      <c r="A500" s="638"/>
      <c r="B500" s="638"/>
    </row>
    <row r="501" spans="1:2">
      <c r="A501" s="638"/>
      <c r="B501" s="638"/>
    </row>
    <row r="502" spans="1:2">
      <c r="A502" s="638"/>
      <c r="B502" s="638"/>
    </row>
    <row r="503" spans="1:2">
      <c r="A503" s="638"/>
      <c r="B503" s="638"/>
    </row>
    <row r="504" spans="1:2">
      <c r="A504" s="638"/>
      <c r="B504" s="638"/>
    </row>
    <row r="505" spans="1:2">
      <c r="A505" s="638"/>
      <c r="B505" s="638"/>
    </row>
    <row r="506" spans="1:2">
      <c r="A506" s="638"/>
      <c r="B506" s="638"/>
    </row>
    <row r="507" spans="1:2">
      <c r="A507" s="638"/>
      <c r="B507" s="638"/>
    </row>
    <row r="508" spans="1:2">
      <c r="A508" s="638"/>
      <c r="B508" s="638"/>
    </row>
    <row r="509" spans="1:2">
      <c r="A509" s="638"/>
      <c r="B509" s="638"/>
    </row>
    <row r="510" spans="1:2">
      <c r="A510" s="638"/>
      <c r="B510" s="638"/>
    </row>
    <row r="511" spans="1:2">
      <c r="A511" s="638"/>
      <c r="B511" s="638"/>
    </row>
    <row r="512" spans="1:2">
      <c r="A512" s="638"/>
      <c r="B512" s="638"/>
    </row>
    <row r="513" spans="1:2">
      <c r="A513" s="638"/>
      <c r="B513" s="638"/>
    </row>
    <row r="514" spans="1:2">
      <c r="A514" s="638"/>
      <c r="B514" s="638"/>
    </row>
    <row r="515" spans="1:2">
      <c r="A515" s="638"/>
      <c r="B515" s="638"/>
    </row>
    <row r="516" spans="1:2">
      <c r="A516" s="638"/>
      <c r="B516" s="638"/>
    </row>
    <row r="517" spans="1:2">
      <c r="A517" s="638"/>
      <c r="B517" s="638"/>
    </row>
    <row r="518" spans="1:2">
      <c r="A518" s="638"/>
      <c r="B518" s="638"/>
    </row>
    <row r="519" spans="1:2">
      <c r="A519" s="638"/>
      <c r="B519" s="638"/>
    </row>
    <row r="520" spans="1:2">
      <c r="A520" s="638"/>
      <c r="B520" s="638"/>
    </row>
    <row r="521" spans="1:2">
      <c r="A521" s="638"/>
      <c r="B521" s="638"/>
    </row>
    <row r="522" spans="1:2">
      <c r="A522" s="638"/>
      <c r="B522" s="638"/>
    </row>
    <row r="523" spans="1:2">
      <c r="A523" s="638"/>
      <c r="B523" s="638"/>
    </row>
    <row r="524" spans="1:2">
      <c r="A524" s="638"/>
      <c r="B524" s="638"/>
    </row>
    <row r="525" spans="1:2">
      <c r="A525" s="638"/>
      <c r="B525" s="638"/>
    </row>
    <row r="526" spans="1:2">
      <c r="A526" s="638"/>
      <c r="B526" s="638"/>
    </row>
    <row r="527" spans="1:2">
      <c r="A527" s="638"/>
      <c r="B527" s="638"/>
    </row>
    <row r="528" spans="1:2">
      <c r="A528" s="638"/>
      <c r="B528" s="638"/>
    </row>
    <row r="529" spans="1:2">
      <c r="A529" s="638"/>
      <c r="B529" s="638"/>
    </row>
    <row r="530" spans="1:2">
      <c r="A530" s="638"/>
      <c r="B530" s="638"/>
    </row>
    <row r="531" spans="1:2">
      <c r="A531" s="638"/>
      <c r="B531" s="638"/>
    </row>
    <row r="532" spans="1:2">
      <c r="A532" s="638"/>
      <c r="B532" s="638"/>
    </row>
    <row r="533" spans="1:2">
      <c r="A533" s="638"/>
      <c r="B533" s="638"/>
    </row>
    <row r="534" spans="1:2">
      <c r="A534" s="638"/>
      <c r="B534" s="638"/>
    </row>
    <row r="535" spans="1:2">
      <c r="A535" s="638"/>
      <c r="B535" s="638"/>
    </row>
    <row r="536" spans="1:2">
      <c r="A536" s="638"/>
      <c r="B536" s="638"/>
    </row>
    <row r="537" spans="1:2">
      <c r="A537" s="638"/>
      <c r="B537" s="638"/>
    </row>
    <row r="538" spans="1:2">
      <c r="A538" s="638"/>
      <c r="B538" s="638"/>
    </row>
    <row r="539" spans="1:2">
      <c r="A539" s="638"/>
      <c r="B539" s="638"/>
    </row>
    <row r="540" spans="1:2">
      <c r="A540" s="638"/>
      <c r="B540" s="638"/>
    </row>
    <row r="541" spans="1:2">
      <c r="A541" s="638"/>
      <c r="B541" s="638"/>
    </row>
    <row r="542" spans="1:2">
      <c r="A542" s="638"/>
      <c r="B542" s="638"/>
    </row>
    <row r="543" spans="1:2">
      <c r="A543" s="638"/>
      <c r="B543" s="638"/>
    </row>
    <row r="544" spans="1:2">
      <c r="A544" s="638"/>
      <c r="B544" s="638"/>
    </row>
    <row r="545" spans="1:2">
      <c r="A545" s="638"/>
      <c r="B545" s="638"/>
    </row>
    <row r="546" spans="1:2">
      <c r="A546" s="638"/>
      <c r="B546" s="638"/>
    </row>
    <row r="547" spans="1:2">
      <c r="A547" s="638"/>
      <c r="B547" s="638"/>
    </row>
    <row r="548" spans="1:2">
      <c r="A548" s="638"/>
      <c r="B548" s="638"/>
    </row>
    <row r="549" spans="1:2">
      <c r="A549" s="638"/>
      <c r="B549" s="638"/>
    </row>
    <row r="550" spans="1:2">
      <c r="A550" s="638"/>
      <c r="B550" s="638"/>
    </row>
    <row r="551" spans="1:2">
      <c r="A551" s="638"/>
      <c r="B551" s="638"/>
    </row>
    <row r="552" spans="1:2">
      <c r="A552" s="638"/>
      <c r="B552" s="638"/>
    </row>
    <row r="553" spans="1:2">
      <c r="A553" s="638"/>
      <c r="B553" s="638"/>
    </row>
    <row r="554" spans="1:2">
      <c r="A554" s="638"/>
      <c r="B554" s="638"/>
    </row>
    <row r="555" spans="1:2">
      <c r="A555" s="638"/>
      <c r="B555" s="638"/>
    </row>
    <row r="556" spans="1:2">
      <c r="A556" s="638"/>
      <c r="B556" s="638"/>
    </row>
    <row r="557" spans="1:2">
      <c r="A557" s="638"/>
      <c r="B557" s="638"/>
    </row>
    <row r="558" spans="1:2">
      <c r="A558" s="638"/>
      <c r="B558" s="638"/>
    </row>
    <row r="559" spans="1:2">
      <c r="A559" s="638"/>
      <c r="B559" s="638"/>
    </row>
    <row r="560" spans="1:2">
      <c r="A560" s="638"/>
      <c r="B560" s="638"/>
    </row>
    <row r="561" spans="1:2">
      <c r="A561" s="638"/>
      <c r="B561" s="638"/>
    </row>
    <row r="562" spans="1:2">
      <c r="A562" s="638"/>
      <c r="B562" s="638"/>
    </row>
    <row r="563" spans="1:2">
      <c r="A563" s="638"/>
      <c r="B563" s="638"/>
    </row>
    <row r="564" spans="1:2">
      <c r="A564" s="638"/>
      <c r="B564" s="638"/>
    </row>
    <row r="565" spans="1:2">
      <c r="A565" s="638"/>
      <c r="B565" s="638"/>
    </row>
    <row r="566" spans="1:2">
      <c r="A566" s="638"/>
      <c r="B566" s="638"/>
    </row>
    <row r="567" spans="1:2">
      <c r="A567" s="638"/>
      <c r="B567" s="638"/>
    </row>
    <row r="568" spans="1:2">
      <c r="A568" s="638"/>
      <c r="B568" s="638"/>
    </row>
    <row r="569" spans="1:2">
      <c r="A569" s="638"/>
      <c r="B569" s="638"/>
    </row>
    <row r="570" spans="1:2">
      <c r="A570" s="638"/>
      <c r="B570" s="638"/>
    </row>
    <row r="571" spans="1:2">
      <c r="A571" s="638"/>
      <c r="B571" s="638"/>
    </row>
    <row r="572" spans="1:2">
      <c r="A572" s="638"/>
      <c r="B572" s="638"/>
    </row>
    <row r="573" spans="1:2">
      <c r="A573" s="638"/>
      <c r="B573" s="638"/>
    </row>
    <row r="574" spans="1:2">
      <c r="A574" s="638"/>
      <c r="B574" s="638"/>
    </row>
    <row r="575" spans="1:2">
      <c r="A575" s="638"/>
      <c r="B575" s="638"/>
    </row>
    <row r="576" spans="1:2">
      <c r="A576" s="638"/>
      <c r="B576" s="638"/>
    </row>
    <row r="577" spans="1:2">
      <c r="A577" s="638"/>
      <c r="B577" s="638"/>
    </row>
    <row r="578" spans="1:2">
      <c r="A578" s="638"/>
      <c r="B578" s="638"/>
    </row>
    <row r="579" spans="1:2">
      <c r="A579" s="638"/>
      <c r="B579" s="638"/>
    </row>
    <row r="580" spans="1:2">
      <c r="A580" s="638"/>
      <c r="B580" s="638"/>
    </row>
    <row r="581" spans="1:2">
      <c r="A581" s="638"/>
      <c r="B581" s="638"/>
    </row>
    <row r="582" spans="1:2">
      <c r="A582" s="638"/>
      <c r="B582" s="638"/>
    </row>
    <row r="583" spans="1:2">
      <c r="A583" s="638"/>
      <c r="B583" s="638"/>
    </row>
    <row r="584" spans="1:2">
      <c r="A584" s="638"/>
      <c r="B584" s="638"/>
    </row>
    <row r="585" spans="1:2">
      <c r="A585" s="638"/>
      <c r="B585" s="638"/>
    </row>
    <row r="586" spans="1:2">
      <c r="A586" s="638"/>
      <c r="B586" s="638"/>
    </row>
    <row r="587" spans="1:2">
      <c r="A587" s="638"/>
      <c r="B587" s="638"/>
    </row>
    <row r="588" spans="1:2">
      <c r="A588" s="638"/>
      <c r="B588" s="638"/>
    </row>
    <row r="589" spans="1:2">
      <c r="A589" s="638"/>
      <c r="B589" s="638"/>
    </row>
    <row r="590" spans="1:2">
      <c r="A590" s="638"/>
      <c r="B590" s="638"/>
    </row>
    <row r="591" spans="1:2">
      <c r="A591" s="638"/>
      <c r="B591" s="638"/>
    </row>
    <row r="592" spans="1:2">
      <c r="A592" s="638"/>
      <c r="B592" s="638"/>
    </row>
    <row r="593" spans="1:2">
      <c r="A593" s="638"/>
      <c r="B593" s="638"/>
    </row>
    <row r="594" spans="1:2">
      <c r="A594" s="638"/>
      <c r="B594" s="638"/>
    </row>
    <row r="595" spans="1:2">
      <c r="A595" s="638"/>
      <c r="B595" s="638"/>
    </row>
    <row r="596" spans="1:2">
      <c r="A596" s="638"/>
      <c r="B596" s="638"/>
    </row>
    <row r="597" spans="1:2">
      <c r="A597" s="638"/>
      <c r="B597" s="638"/>
    </row>
    <row r="598" spans="1:2">
      <c r="A598" s="638"/>
      <c r="B598" s="638"/>
    </row>
    <row r="599" spans="1:2">
      <c r="A599" s="638"/>
      <c r="B599" s="638"/>
    </row>
    <row r="600" spans="1:2">
      <c r="A600" s="638"/>
      <c r="B600" s="638"/>
    </row>
    <row r="601" spans="1:2">
      <c r="A601" s="638"/>
      <c r="B601" s="638"/>
    </row>
    <row r="602" spans="1:2">
      <c r="A602" s="638"/>
      <c r="B602" s="638"/>
    </row>
    <row r="603" spans="1:2">
      <c r="A603" s="638"/>
      <c r="B603" s="638"/>
    </row>
    <row r="604" spans="1:2">
      <c r="A604" s="638"/>
      <c r="B604" s="638"/>
    </row>
    <row r="605" spans="1:2">
      <c r="A605" s="638"/>
      <c r="B605" s="638"/>
    </row>
    <row r="606" spans="1:2">
      <c r="A606" s="638"/>
      <c r="B606" s="638"/>
    </row>
    <row r="607" spans="1:2">
      <c r="A607" s="638"/>
      <c r="B607" s="638"/>
    </row>
    <row r="608" spans="1:2">
      <c r="A608" s="638"/>
      <c r="B608" s="638"/>
    </row>
    <row r="609" spans="1:2">
      <c r="A609" s="638"/>
      <c r="B609" s="638"/>
    </row>
    <row r="610" spans="1:2">
      <c r="A610" s="638"/>
      <c r="B610" s="638"/>
    </row>
    <row r="611" spans="1:2">
      <c r="A611" s="638"/>
      <c r="B611" s="638"/>
    </row>
    <row r="612" spans="1:2">
      <c r="A612" s="638"/>
      <c r="B612" s="638"/>
    </row>
    <row r="613" spans="1:2">
      <c r="A613" s="638"/>
      <c r="B613" s="638"/>
    </row>
    <row r="614" spans="1:2">
      <c r="A614" s="638"/>
      <c r="B614" s="638"/>
    </row>
    <row r="615" spans="1:2">
      <c r="A615" s="638"/>
      <c r="B615" s="638"/>
    </row>
    <row r="616" spans="1:2">
      <c r="A616" s="638"/>
      <c r="B616" s="638"/>
    </row>
    <row r="617" spans="1:2">
      <c r="A617" s="638"/>
      <c r="B617" s="638"/>
    </row>
    <row r="618" spans="1:2">
      <c r="A618" s="638"/>
      <c r="B618" s="638"/>
    </row>
    <row r="619" spans="1:2">
      <c r="A619" s="638"/>
      <c r="B619" s="638"/>
    </row>
    <row r="620" spans="1:2">
      <c r="A620" s="638"/>
      <c r="B620" s="638"/>
    </row>
    <row r="621" spans="1:2">
      <c r="A621" s="638"/>
      <c r="B621" s="638"/>
    </row>
    <row r="622" spans="1:2">
      <c r="A622" s="638"/>
      <c r="B622" s="638"/>
    </row>
    <row r="623" spans="1:2">
      <c r="A623" s="638"/>
      <c r="B623" s="638"/>
    </row>
    <row r="624" spans="1:2">
      <c r="A624" s="638"/>
      <c r="B624" s="638"/>
    </row>
    <row r="625" spans="1:2">
      <c r="A625" s="638"/>
      <c r="B625" s="638"/>
    </row>
    <row r="626" spans="1:2">
      <c r="A626" s="638"/>
      <c r="B626" s="638"/>
    </row>
    <row r="627" spans="1:2">
      <c r="A627" s="638"/>
      <c r="B627" s="638"/>
    </row>
    <row r="628" spans="1:2">
      <c r="A628" s="638"/>
      <c r="B628" s="638"/>
    </row>
    <row r="629" spans="1:2">
      <c r="A629" s="638"/>
      <c r="B629" s="638"/>
    </row>
    <row r="630" spans="1:2">
      <c r="A630" s="638"/>
      <c r="B630" s="638"/>
    </row>
    <row r="631" spans="1:2">
      <c r="A631" s="638"/>
      <c r="B631" s="638"/>
    </row>
    <row r="632" spans="1:2">
      <c r="A632" s="638"/>
      <c r="B632" s="638"/>
    </row>
    <row r="633" spans="1:2">
      <c r="A633" s="638"/>
      <c r="B633" s="638"/>
    </row>
    <row r="634" spans="1:2">
      <c r="A634" s="638"/>
      <c r="B634" s="638"/>
    </row>
    <row r="635" spans="1:2">
      <c r="A635" s="638"/>
      <c r="B635" s="638"/>
    </row>
    <row r="636" spans="1:2">
      <c r="A636" s="638"/>
      <c r="B636" s="638"/>
    </row>
    <row r="637" spans="1:2">
      <c r="A637" s="638"/>
      <c r="B637" s="638"/>
    </row>
    <row r="638" spans="1:2">
      <c r="A638" s="638"/>
      <c r="B638" s="638"/>
    </row>
    <row r="639" spans="1:2">
      <c r="A639" s="638"/>
      <c r="B639" s="638"/>
    </row>
    <row r="640" spans="1:2">
      <c r="A640" s="638"/>
      <c r="B640" s="638"/>
    </row>
    <row r="641" spans="1:2">
      <c r="A641" s="638"/>
      <c r="B641" s="638"/>
    </row>
    <row r="642" spans="1:2">
      <c r="A642" s="638"/>
      <c r="B642" s="638"/>
    </row>
    <row r="643" spans="1:2">
      <c r="A643" s="638"/>
      <c r="B643" s="638"/>
    </row>
    <row r="644" spans="1:2">
      <c r="A644" s="638"/>
      <c r="B644" s="638"/>
    </row>
    <row r="645" spans="1:2">
      <c r="A645" s="638"/>
      <c r="B645" s="638"/>
    </row>
    <row r="646" spans="1:2">
      <c r="A646" s="638"/>
      <c r="B646" s="638"/>
    </row>
    <row r="647" spans="1:2">
      <c r="A647" s="638"/>
      <c r="B647" s="638"/>
    </row>
    <row r="648" spans="1:2">
      <c r="A648" s="638"/>
      <c r="B648" s="638"/>
    </row>
    <row r="649" spans="1:2">
      <c r="A649" s="638"/>
      <c r="B649" s="638"/>
    </row>
    <row r="650" spans="1:2">
      <c r="A650" s="638"/>
      <c r="B650" s="638"/>
    </row>
    <row r="651" spans="1:2">
      <c r="A651" s="638"/>
      <c r="B651" s="638"/>
    </row>
    <row r="652" spans="1:2">
      <c r="A652" s="638"/>
      <c r="B652" s="638"/>
    </row>
    <row r="653" spans="1:2">
      <c r="A653" s="638"/>
      <c r="B653" s="638"/>
    </row>
    <row r="654" spans="1:2">
      <c r="A654" s="638"/>
      <c r="B654" s="638"/>
    </row>
    <row r="655" spans="1:2">
      <c r="A655" s="638"/>
      <c r="B655" s="638"/>
    </row>
    <row r="656" spans="1:2">
      <c r="A656" s="638"/>
      <c r="B656" s="638"/>
    </row>
    <row r="657" spans="1:2">
      <c r="A657" s="638"/>
      <c r="B657" s="638"/>
    </row>
    <row r="658" spans="1:2">
      <c r="A658" s="638"/>
      <c r="B658" s="638"/>
    </row>
    <row r="659" spans="1:2">
      <c r="A659" s="638"/>
      <c r="B659" s="638"/>
    </row>
    <row r="660" spans="1:2">
      <c r="A660" s="638"/>
      <c r="B660" s="638"/>
    </row>
    <row r="661" spans="1:2">
      <c r="A661" s="638"/>
      <c r="B661" s="638"/>
    </row>
    <row r="662" spans="1:2">
      <c r="A662" s="638"/>
      <c r="B662" s="638"/>
    </row>
    <row r="663" spans="1:2">
      <c r="A663" s="638"/>
      <c r="B663" s="638"/>
    </row>
    <row r="664" spans="1:2">
      <c r="A664" s="638"/>
      <c r="B664" s="638"/>
    </row>
    <row r="665" spans="1:2">
      <c r="A665" s="638"/>
      <c r="B665" s="638"/>
    </row>
    <row r="666" spans="1:2">
      <c r="A666" s="638"/>
      <c r="B666" s="638"/>
    </row>
    <row r="667" spans="1:2">
      <c r="A667" s="638"/>
      <c r="B667" s="638"/>
    </row>
    <row r="668" spans="1:2">
      <c r="A668" s="638"/>
      <c r="B668" s="638"/>
    </row>
    <row r="669" spans="1:2">
      <c r="A669" s="638"/>
      <c r="B669" s="638"/>
    </row>
    <row r="670" spans="1:2">
      <c r="A670" s="638"/>
      <c r="B670" s="638"/>
    </row>
    <row r="671" spans="1:2">
      <c r="A671" s="638"/>
      <c r="B671" s="638"/>
    </row>
    <row r="672" spans="1:2">
      <c r="A672" s="638"/>
      <c r="B672" s="638"/>
    </row>
    <row r="673" spans="1:2">
      <c r="A673" s="638"/>
      <c r="B673" s="638"/>
    </row>
    <row r="674" spans="1:2">
      <c r="A674" s="638"/>
      <c r="B674" s="638"/>
    </row>
    <row r="675" spans="1:2">
      <c r="A675" s="638"/>
      <c r="B675" s="638"/>
    </row>
    <row r="676" spans="1:2">
      <c r="A676" s="638"/>
      <c r="B676" s="638"/>
    </row>
    <row r="677" spans="1:2">
      <c r="A677" s="638"/>
      <c r="B677" s="638"/>
    </row>
    <row r="678" spans="1:2">
      <c r="A678" s="638"/>
      <c r="B678" s="638"/>
    </row>
    <row r="679" spans="1:2">
      <c r="A679" s="638"/>
      <c r="B679" s="638"/>
    </row>
    <row r="680" spans="1:2">
      <c r="A680" s="638"/>
      <c r="B680" s="638"/>
    </row>
    <row r="681" spans="1:2">
      <c r="A681" s="638"/>
      <c r="B681" s="638"/>
    </row>
    <row r="682" spans="1:2">
      <c r="A682" s="638"/>
      <c r="B682" s="638"/>
    </row>
    <row r="683" spans="1:2">
      <c r="A683" s="638"/>
      <c r="B683" s="638"/>
    </row>
    <row r="684" spans="1:2">
      <c r="A684" s="638"/>
      <c r="B684" s="638"/>
    </row>
    <row r="685" spans="1:2">
      <c r="A685" s="638"/>
      <c r="B685" s="638"/>
    </row>
    <row r="686" spans="1:2">
      <c r="A686" s="638"/>
      <c r="B686" s="638"/>
    </row>
    <row r="687" spans="1:2">
      <c r="A687" s="638"/>
      <c r="B687" s="638"/>
    </row>
    <row r="688" spans="1:2">
      <c r="A688" s="638"/>
      <c r="B688" s="638"/>
    </row>
    <row r="689" spans="1:2">
      <c r="A689" s="638"/>
      <c r="B689" s="638"/>
    </row>
    <row r="690" spans="1:2">
      <c r="A690" s="638"/>
      <c r="B690" s="638"/>
    </row>
    <row r="691" spans="1:2">
      <c r="A691" s="638"/>
      <c r="B691" s="638"/>
    </row>
    <row r="692" spans="1:2">
      <c r="A692" s="638"/>
      <c r="B692" s="638"/>
    </row>
    <row r="693" spans="1:2">
      <c r="A693" s="638"/>
      <c r="B693" s="638"/>
    </row>
    <row r="694" spans="1:2">
      <c r="A694" s="638"/>
      <c r="B694" s="638"/>
    </row>
    <row r="695" spans="1:2">
      <c r="A695" s="638"/>
      <c r="B695" s="638"/>
    </row>
    <row r="696" spans="1:2">
      <c r="A696" s="638"/>
      <c r="B696" s="638"/>
    </row>
    <row r="697" spans="1:2">
      <c r="A697" s="638"/>
      <c r="B697" s="638"/>
    </row>
    <row r="698" spans="1:2">
      <c r="A698" s="638"/>
      <c r="B698" s="638"/>
    </row>
    <row r="699" spans="1:2">
      <c r="A699" s="638"/>
      <c r="B699" s="638"/>
    </row>
    <row r="700" spans="1:2">
      <c r="A700" s="638"/>
      <c r="B700" s="638"/>
    </row>
    <row r="701" spans="1:2">
      <c r="A701" s="638"/>
      <c r="B701" s="638"/>
    </row>
    <row r="702" spans="1:2">
      <c r="A702" s="638"/>
      <c r="B702" s="638"/>
    </row>
    <row r="703" spans="1:2">
      <c r="A703" s="638"/>
      <c r="B703" s="638"/>
    </row>
    <row r="704" spans="1:2">
      <c r="A704" s="638"/>
      <c r="B704" s="638"/>
    </row>
    <row r="705" spans="1:2">
      <c r="A705" s="638"/>
      <c r="B705" s="638"/>
    </row>
    <row r="706" spans="1:2">
      <c r="A706" s="638"/>
      <c r="B706" s="638"/>
    </row>
    <row r="707" spans="1:2">
      <c r="A707" s="638"/>
      <c r="B707" s="638"/>
    </row>
    <row r="708" spans="1:2">
      <c r="A708" s="638"/>
      <c r="B708" s="638"/>
    </row>
    <row r="709" spans="1:2">
      <c r="A709" s="638"/>
      <c r="B709" s="638"/>
    </row>
    <row r="710" spans="1:2">
      <c r="A710" s="638"/>
      <c r="B710" s="638"/>
    </row>
    <row r="711" spans="1:2">
      <c r="A711" s="638"/>
      <c r="B711" s="638"/>
    </row>
    <row r="712" spans="1:2">
      <c r="A712" s="638"/>
      <c r="B712" s="638"/>
    </row>
    <row r="713" spans="1:2">
      <c r="A713" s="638"/>
      <c r="B713" s="638"/>
    </row>
    <row r="714" spans="1:2">
      <c r="A714" s="638"/>
      <c r="B714" s="638"/>
    </row>
    <row r="715" spans="1:2">
      <c r="A715" s="638"/>
      <c r="B715" s="638"/>
    </row>
    <row r="716" spans="1:2">
      <c r="A716" s="638"/>
      <c r="B716" s="638"/>
    </row>
    <row r="717" spans="1:2">
      <c r="A717" s="638"/>
      <c r="B717" s="638"/>
    </row>
    <row r="718" spans="1:2">
      <c r="A718" s="638"/>
      <c r="B718" s="638"/>
    </row>
    <row r="719" spans="1:2">
      <c r="A719" s="638"/>
      <c r="B719" s="638"/>
    </row>
    <row r="720" spans="1:2">
      <c r="A720" s="638"/>
      <c r="B720" s="638"/>
    </row>
    <row r="721" spans="1:2">
      <c r="A721" s="638"/>
      <c r="B721" s="638"/>
    </row>
    <row r="722" spans="1:2">
      <c r="A722" s="638"/>
      <c r="B722" s="638"/>
    </row>
    <row r="723" spans="1:2">
      <c r="A723" s="638"/>
      <c r="B723" s="638"/>
    </row>
    <row r="724" spans="1:2">
      <c r="A724" s="638"/>
      <c r="B724" s="638"/>
    </row>
    <row r="725" spans="1:2">
      <c r="A725" s="638"/>
      <c r="B725" s="638"/>
    </row>
    <row r="726" spans="1:2">
      <c r="A726" s="638"/>
      <c r="B726" s="638"/>
    </row>
    <row r="727" spans="1:2">
      <c r="A727" s="638"/>
      <c r="B727" s="638"/>
    </row>
    <row r="728" spans="1:2">
      <c r="A728" s="638"/>
      <c r="B728" s="638"/>
    </row>
    <row r="729" spans="1:2">
      <c r="A729" s="638"/>
      <c r="B729" s="638"/>
    </row>
    <row r="730" spans="1:2">
      <c r="A730" s="638"/>
      <c r="B730" s="638"/>
    </row>
    <row r="731" spans="1:2">
      <c r="A731" s="638"/>
      <c r="B731" s="638"/>
    </row>
    <row r="732" spans="1:2">
      <c r="A732" s="638"/>
      <c r="B732" s="638"/>
    </row>
    <row r="733" spans="1:2">
      <c r="A733" s="638"/>
      <c r="B733" s="638"/>
    </row>
    <row r="734" spans="1:2">
      <c r="A734" s="638"/>
      <c r="B734" s="638"/>
    </row>
    <row r="735" spans="1:2">
      <c r="A735" s="638"/>
      <c r="B735" s="638"/>
    </row>
    <row r="736" spans="1:2">
      <c r="A736" s="638"/>
      <c r="B736" s="638"/>
    </row>
    <row r="737" spans="1:2">
      <c r="A737" s="638"/>
      <c r="B737" s="638"/>
    </row>
    <row r="738" spans="1:2">
      <c r="A738" s="638"/>
      <c r="B738" s="638"/>
    </row>
    <row r="739" spans="1:2">
      <c r="A739" s="638"/>
      <c r="B739" s="638"/>
    </row>
    <row r="740" spans="1:2">
      <c r="A740" s="638"/>
      <c r="B740" s="638"/>
    </row>
    <row r="741" spans="1:2">
      <c r="A741" s="638"/>
      <c r="B741" s="638"/>
    </row>
    <row r="742" spans="1:2">
      <c r="A742" s="638"/>
      <c r="B742" s="638"/>
    </row>
    <row r="743" spans="1:2">
      <c r="A743" s="638"/>
      <c r="B743" s="638"/>
    </row>
    <row r="744" spans="1:2">
      <c r="A744" s="638"/>
      <c r="B744" s="638"/>
    </row>
    <row r="745" spans="1:2">
      <c r="A745" s="638"/>
      <c r="B745" s="638"/>
    </row>
    <row r="746" spans="1:2">
      <c r="A746" s="638"/>
      <c r="B746" s="638"/>
    </row>
    <row r="747" spans="1:2">
      <c r="A747" s="638"/>
      <c r="B747" s="638"/>
    </row>
    <row r="748" spans="1:2">
      <c r="A748" s="638"/>
      <c r="B748" s="638"/>
    </row>
    <row r="749" spans="1:2">
      <c r="A749" s="638"/>
      <c r="B749" s="638"/>
    </row>
    <row r="750" spans="1:2">
      <c r="A750" s="638"/>
      <c r="B750" s="638"/>
    </row>
    <row r="751" spans="1:2">
      <c r="A751" s="638"/>
      <c r="B751" s="638"/>
    </row>
    <row r="752" spans="1:2">
      <c r="A752" s="638"/>
      <c r="B752" s="638"/>
    </row>
    <row r="753" spans="1:2">
      <c r="A753" s="638"/>
      <c r="B753" s="638"/>
    </row>
    <row r="754" spans="1:2">
      <c r="A754" s="638"/>
      <c r="B754" s="638"/>
    </row>
    <row r="755" spans="1:2">
      <c r="A755" s="638"/>
      <c r="B755" s="638"/>
    </row>
    <row r="756" spans="1:2">
      <c r="A756" s="638"/>
      <c r="B756" s="638"/>
    </row>
    <row r="757" spans="1:2">
      <c r="A757" s="638"/>
      <c r="B757" s="638"/>
    </row>
    <row r="758" spans="1:2">
      <c r="A758" s="638"/>
      <c r="B758" s="638"/>
    </row>
    <row r="759" spans="1:2">
      <c r="A759" s="638"/>
      <c r="B759" s="638"/>
    </row>
    <row r="760" spans="1:2">
      <c r="A760" s="638"/>
      <c r="B760" s="638"/>
    </row>
    <row r="761" spans="1:2">
      <c r="A761" s="638"/>
      <c r="B761" s="638"/>
    </row>
    <row r="762" spans="1:2">
      <c r="A762" s="638"/>
      <c r="B762" s="638"/>
    </row>
    <row r="763" spans="1:2">
      <c r="A763" s="638"/>
      <c r="B763" s="638"/>
    </row>
    <row r="764" spans="1:2">
      <c r="A764" s="638"/>
      <c r="B764" s="638"/>
    </row>
    <row r="765" spans="1:2">
      <c r="A765" s="638"/>
      <c r="B765" s="638"/>
    </row>
    <row r="766" spans="1:2">
      <c r="A766" s="638"/>
      <c r="B766" s="638"/>
    </row>
    <row r="767" spans="1:2">
      <c r="A767" s="638"/>
      <c r="B767" s="638"/>
    </row>
    <row r="768" spans="1:2">
      <c r="A768" s="638"/>
      <c r="B768" s="638"/>
    </row>
    <row r="769" spans="1:2">
      <c r="A769" s="638"/>
      <c r="B769" s="638"/>
    </row>
    <row r="770" spans="1:2">
      <c r="A770" s="638"/>
      <c r="B770" s="638"/>
    </row>
    <row r="771" spans="1:2">
      <c r="A771" s="638"/>
      <c r="B771" s="638"/>
    </row>
    <row r="772" spans="1:2">
      <c r="A772" s="638"/>
      <c r="B772" s="638"/>
    </row>
    <row r="773" spans="1:2">
      <c r="A773" s="638"/>
      <c r="B773" s="638"/>
    </row>
    <row r="774" spans="1:2">
      <c r="A774" s="638"/>
      <c r="B774" s="638"/>
    </row>
    <row r="775" spans="1:2">
      <c r="A775" s="638"/>
      <c r="B775" s="638"/>
    </row>
    <row r="776" spans="1:2">
      <c r="A776" s="638"/>
      <c r="B776" s="638"/>
    </row>
    <row r="777" spans="1:2">
      <c r="A777" s="638"/>
      <c r="B777" s="638"/>
    </row>
    <row r="778" spans="1:2">
      <c r="A778" s="638"/>
      <c r="B778" s="638"/>
    </row>
    <row r="779" spans="1:2">
      <c r="A779" s="638"/>
      <c r="B779" s="638"/>
    </row>
    <row r="780" spans="1:2">
      <c r="A780" s="638"/>
      <c r="B780" s="638"/>
    </row>
    <row r="781" spans="1:2">
      <c r="A781" s="638"/>
      <c r="B781" s="638"/>
    </row>
    <row r="782" spans="1:2">
      <c r="A782" s="638"/>
      <c r="B782" s="638"/>
    </row>
    <row r="783" spans="1:2">
      <c r="A783" s="638"/>
      <c r="B783" s="638"/>
    </row>
    <row r="784" spans="1:2">
      <c r="A784" s="638"/>
      <c r="B784" s="638"/>
    </row>
    <row r="785" spans="1:2">
      <c r="A785" s="638"/>
      <c r="B785" s="638"/>
    </row>
    <row r="786" spans="1:2">
      <c r="A786" s="638"/>
      <c r="B786" s="638"/>
    </row>
    <row r="787" spans="1:2">
      <c r="A787" s="638"/>
      <c r="B787" s="638"/>
    </row>
    <row r="788" spans="1:2">
      <c r="A788" s="638"/>
      <c r="B788" s="638"/>
    </row>
    <row r="789" spans="1:2">
      <c r="A789" s="638"/>
      <c r="B789" s="638"/>
    </row>
    <row r="790" spans="1:2">
      <c r="A790" s="638"/>
      <c r="B790" s="638"/>
    </row>
    <row r="791" spans="1:2">
      <c r="A791" s="638"/>
      <c r="B791" s="638"/>
    </row>
    <row r="792" spans="1:2">
      <c r="A792" s="638"/>
      <c r="B792" s="638"/>
    </row>
    <row r="793" spans="1:2">
      <c r="A793" s="638"/>
      <c r="B793" s="638"/>
    </row>
    <row r="794" spans="1:2">
      <c r="A794" s="638"/>
      <c r="B794" s="638"/>
    </row>
    <row r="795" spans="1:2">
      <c r="A795" s="638"/>
      <c r="B795" s="638"/>
    </row>
    <row r="796" spans="1:2">
      <c r="A796" s="638"/>
      <c r="B796" s="638"/>
    </row>
    <row r="797" spans="1:2">
      <c r="A797" s="638"/>
      <c r="B797" s="638"/>
    </row>
    <row r="798" spans="1:2">
      <c r="A798" s="638"/>
      <c r="B798" s="638"/>
    </row>
    <row r="799" spans="1:2">
      <c r="A799" s="638"/>
      <c r="B799" s="638"/>
    </row>
    <row r="800" spans="1:2">
      <c r="A800" s="638"/>
      <c r="B800" s="638"/>
    </row>
    <row r="801" spans="1:2">
      <c r="A801" s="638"/>
      <c r="B801" s="638"/>
    </row>
    <row r="802" spans="1:2">
      <c r="A802" s="638"/>
      <c r="B802" s="638"/>
    </row>
    <row r="803" spans="1:2">
      <c r="A803" s="638"/>
      <c r="B803" s="638"/>
    </row>
    <row r="804" spans="1:2">
      <c r="A804" s="638"/>
      <c r="B804" s="638"/>
    </row>
    <row r="805" spans="1:2">
      <c r="A805" s="638"/>
      <c r="B805" s="638"/>
    </row>
    <row r="806" spans="1:2">
      <c r="A806" s="638"/>
      <c r="B806" s="638"/>
    </row>
    <row r="807" spans="1:2">
      <c r="A807" s="638"/>
      <c r="B807" s="638"/>
    </row>
    <row r="808" spans="1:2">
      <c r="A808" s="638"/>
      <c r="B808" s="638"/>
    </row>
    <row r="809" spans="1:2">
      <c r="A809" s="638"/>
      <c r="B809" s="638"/>
    </row>
    <row r="810" spans="1:2">
      <c r="A810" s="638"/>
      <c r="B810" s="638"/>
    </row>
    <row r="811" spans="1:2">
      <c r="A811" s="638"/>
      <c r="B811" s="638"/>
    </row>
    <row r="812" spans="1:2">
      <c r="A812" s="638"/>
      <c r="B812" s="638"/>
    </row>
    <row r="813" spans="1:2">
      <c r="A813" s="638"/>
      <c r="B813" s="638"/>
    </row>
    <row r="814" spans="1:2">
      <c r="A814" s="638"/>
      <c r="B814" s="638"/>
    </row>
    <row r="815" spans="1:2">
      <c r="A815" s="638"/>
      <c r="B815" s="638"/>
    </row>
    <row r="816" spans="1:2">
      <c r="A816" s="638"/>
      <c r="B816" s="638"/>
    </row>
    <row r="817" spans="1:2">
      <c r="A817" s="638"/>
      <c r="B817" s="638"/>
    </row>
    <row r="818" spans="1:2">
      <c r="A818" s="638"/>
      <c r="B818" s="638"/>
    </row>
    <row r="819" spans="1:2">
      <c r="A819" s="638"/>
      <c r="B819" s="638"/>
    </row>
    <row r="820" spans="1:2">
      <c r="A820" s="638"/>
      <c r="B820" s="638"/>
    </row>
    <row r="821" spans="1:2">
      <c r="A821" s="638"/>
      <c r="B821" s="638"/>
    </row>
    <row r="822" spans="1:2">
      <c r="A822" s="638"/>
      <c r="B822" s="638"/>
    </row>
    <row r="823" spans="1:2">
      <c r="A823" s="638"/>
      <c r="B823" s="638"/>
    </row>
    <row r="824" spans="1:2">
      <c r="A824" s="638"/>
      <c r="B824" s="638"/>
    </row>
    <row r="825" spans="1:2">
      <c r="A825" s="638"/>
      <c r="B825" s="638"/>
    </row>
    <row r="826" spans="1:2">
      <c r="A826" s="638"/>
      <c r="B826" s="638"/>
    </row>
    <row r="827" spans="1:2">
      <c r="A827" s="638"/>
      <c r="B827" s="638"/>
    </row>
    <row r="828" spans="1:2">
      <c r="A828" s="638"/>
      <c r="B828" s="638"/>
    </row>
    <row r="829" spans="1:2">
      <c r="A829" s="638"/>
      <c r="B829" s="638"/>
    </row>
    <row r="830" spans="1:2">
      <c r="A830" s="638"/>
      <c r="B830" s="638"/>
    </row>
    <row r="831" spans="1:2">
      <c r="A831" s="638"/>
      <c r="B831" s="638"/>
    </row>
    <row r="832" spans="1:2">
      <c r="A832" s="638"/>
      <c r="B832" s="638"/>
    </row>
    <row r="833" spans="1:2">
      <c r="A833" s="638"/>
      <c r="B833" s="638"/>
    </row>
    <row r="834" spans="1:2">
      <c r="A834" s="638"/>
      <c r="B834" s="638"/>
    </row>
    <row r="835" spans="1:2">
      <c r="A835" s="638"/>
      <c r="B835" s="638"/>
    </row>
    <row r="836" spans="1:2">
      <c r="A836" s="638"/>
      <c r="B836" s="638"/>
    </row>
    <row r="837" spans="1:2">
      <c r="A837" s="638"/>
      <c r="B837" s="638"/>
    </row>
    <row r="838" spans="1:2">
      <c r="A838" s="638"/>
      <c r="B838" s="638"/>
    </row>
    <row r="839" spans="1:2">
      <c r="A839" s="638"/>
      <c r="B839" s="638"/>
    </row>
    <row r="840" spans="1:2">
      <c r="A840" s="638"/>
      <c r="B840" s="638"/>
    </row>
    <row r="841" spans="1:2">
      <c r="A841" s="638"/>
      <c r="B841" s="638"/>
    </row>
    <row r="842" spans="1:2">
      <c r="A842" s="638"/>
      <c r="B842" s="638"/>
    </row>
    <row r="843" spans="1:2">
      <c r="A843" s="638"/>
      <c r="B843" s="638"/>
    </row>
    <row r="844" spans="1:2">
      <c r="A844" s="638"/>
      <c r="B844" s="638"/>
    </row>
    <row r="845" spans="1:2">
      <c r="A845" s="638"/>
      <c r="B845" s="638"/>
    </row>
    <row r="846" spans="1:2">
      <c r="A846" s="638"/>
      <c r="B846" s="638"/>
    </row>
    <row r="847" spans="1:2">
      <c r="A847" s="638"/>
      <c r="B847" s="638"/>
    </row>
    <row r="848" spans="1:2">
      <c r="A848" s="638"/>
      <c r="B848" s="638"/>
    </row>
    <row r="849" spans="1:2">
      <c r="A849" s="638"/>
      <c r="B849" s="638"/>
    </row>
    <row r="850" spans="1:2">
      <c r="A850" s="638"/>
      <c r="B850" s="638"/>
    </row>
    <row r="851" spans="1:2">
      <c r="A851" s="638"/>
      <c r="B851" s="638"/>
    </row>
    <row r="852" spans="1:2">
      <c r="A852" s="638"/>
      <c r="B852" s="638"/>
    </row>
    <row r="853" spans="1:2">
      <c r="A853" s="638"/>
      <c r="B853" s="638"/>
    </row>
    <row r="854" spans="1:2">
      <c r="A854" s="638"/>
      <c r="B854" s="638"/>
    </row>
    <row r="855" spans="1:2">
      <c r="A855" s="638"/>
      <c r="B855" s="638"/>
    </row>
    <row r="856" spans="1:2">
      <c r="A856" s="638"/>
      <c r="B856" s="638"/>
    </row>
    <row r="857" spans="1:2">
      <c r="A857" s="638"/>
      <c r="B857" s="638"/>
    </row>
    <row r="858" spans="1:2">
      <c r="A858" s="638"/>
      <c r="B858" s="638"/>
    </row>
    <row r="859" spans="1:2">
      <c r="A859" s="638"/>
      <c r="B859" s="638"/>
    </row>
    <row r="860" spans="1:2">
      <c r="A860" s="638"/>
      <c r="B860" s="638"/>
    </row>
    <row r="861" spans="1:2">
      <c r="A861" s="638"/>
      <c r="B861" s="638"/>
    </row>
    <row r="862" spans="1:2">
      <c r="A862" s="638"/>
      <c r="B862" s="638"/>
    </row>
    <row r="863" spans="1:2">
      <c r="A863" s="638"/>
      <c r="B863" s="638"/>
    </row>
    <row r="864" spans="1:2">
      <c r="A864" s="638"/>
      <c r="B864" s="638"/>
    </row>
    <row r="865" spans="1:2">
      <c r="A865" s="638"/>
      <c r="B865" s="638"/>
    </row>
    <row r="866" spans="1:2">
      <c r="A866" s="638"/>
      <c r="B866" s="638"/>
    </row>
    <row r="867" spans="1:2">
      <c r="A867" s="638"/>
      <c r="B867" s="638"/>
    </row>
    <row r="868" spans="1:2">
      <c r="A868" s="638"/>
      <c r="B868" s="638"/>
    </row>
    <row r="869" spans="1:2">
      <c r="A869" s="638"/>
      <c r="B869" s="638"/>
    </row>
    <row r="870" spans="1:2">
      <c r="A870" s="638"/>
      <c r="B870" s="638"/>
    </row>
    <row r="871" spans="1:2">
      <c r="A871" s="638"/>
      <c r="B871" s="638"/>
    </row>
    <row r="872" spans="1:2">
      <c r="A872" s="638"/>
      <c r="B872" s="638"/>
    </row>
    <row r="873" spans="1:2">
      <c r="A873" s="638"/>
      <c r="B873" s="638"/>
    </row>
    <row r="874" spans="1:2">
      <c r="A874" s="638"/>
      <c r="B874" s="638"/>
    </row>
    <row r="875" spans="1:2">
      <c r="A875" s="638"/>
      <c r="B875" s="638"/>
    </row>
    <row r="876" spans="1:2">
      <c r="A876" s="638"/>
      <c r="B876" s="638"/>
    </row>
    <row r="877" spans="1:2">
      <c r="A877" s="638"/>
      <c r="B877" s="638"/>
    </row>
    <row r="878" spans="1:2">
      <c r="A878" s="638"/>
      <c r="B878" s="638"/>
    </row>
    <row r="879" spans="1:2">
      <c r="A879" s="638"/>
      <c r="B879" s="638"/>
    </row>
    <row r="880" spans="1:2">
      <c r="A880" s="638"/>
      <c r="B880" s="638"/>
    </row>
    <row r="881" spans="1:2">
      <c r="A881" s="638"/>
      <c r="B881" s="638"/>
    </row>
    <row r="882" spans="1:2">
      <c r="A882" s="638"/>
      <c r="B882" s="638"/>
    </row>
    <row r="883" spans="1:2">
      <c r="A883" s="638"/>
      <c r="B883" s="638"/>
    </row>
    <row r="884" spans="1:2">
      <c r="A884" s="638"/>
      <c r="B884" s="638"/>
    </row>
    <row r="885" spans="1:2">
      <c r="A885" s="638"/>
      <c r="B885" s="638"/>
    </row>
    <row r="886" spans="1:2">
      <c r="A886" s="638"/>
      <c r="B886" s="638"/>
    </row>
    <row r="887" spans="1:2">
      <c r="A887" s="638"/>
      <c r="B887" s="638"/>
    </row>
    <row r="888" spans="1:2">
      <c r="A888" s="638"/>
      <c r="B888" s="638"/>
    </row>
    <row r="889" spans="1:2">
      <c r="A889" s="638"/>
      <c r="B889" s="638"/>
    </row>
    <row r="890" spans="1:2">
      <c r="A890" s="638"/>
      <c r="B890" s="638"/>
    </row>
    <row r="891" spans="1:2">
      <c r="A891" s="638"/>
      <c r="B891" s="638"/>
    </row>
    <row r="892" spans="1:2">
      <c r="A892" s="638"/>
      <c r="B892" s="638"/>
    </row>
    <row r="893" spans="1:2">
      <c r="A893" s="638"/>
      <c r="B893" s="638"/>
    </row>
    <row r="894" spans="1:2">
      <c r="A894" s="638"/>
      <c r="B894" s="638"/>
    </row>
    <row r="895" spans="1:2">
      <c r="A895" s="638"/>
      <c r="B895" s="638"/>
    </row>
    <row r="896" spans="1:2">
      <c r="A896" s="638"/>
      <c r="B896" s="638"/>
    </row>
    <row r="897" spans="1:2">
      <c r="A897" s="638"/>
      <c r="B897" s="638"/>
    </row>
    <row r="898" spans="1:2">
      <c r="A898" s="638"/>
      <c r="B898" s="638"/>
    </row>
    <row r="899" spans="1:2">
      <c r="A899" s="638"/>
      <c r="B899" s="638"/>
    </row>
    <row r="900" spans="1:2">
      <c r="A900" s="638"/>
      <c r="B900" s="638"/>
    </row>
    <row r="901" spans="1:2">
      <c r="A901" s="638"/>
      <c r="B901" s="638"/>
    </row>
    <row r="902" spans="1:2">
      <c r="A902" s="638"/>
      <c r="B902" s="638"/>
    </row>
    <row r="903" spans="1:2">
      <c r="A903" s="638"/>
      <c r="B903" s="638"/>
    </row>
    <row r="904" spans="1:2">
      <c r="A904" s="638"/>
      <c r="B904" s="638"/>
    </row>
    <row r="905" spans="1:2">
      <c r="A905" s="638"/>
      <c r="B905" s="638"/>
    </row>
    <row r="906" spans="1:2">
      <c r="A906" s="638"/>
      <c r="B906" s="638"/>
    </row>
    <row r="907" spans="1:2">
      <c r="A907" s="638"/>
      <c r="B907" s="638"/>
    </row>
    <row r="908" spans="1:2">
      <c r="A908" s="638"/>
      <c r="B908" s="638"/>
    </row>
    <row r="909" spans="1:2">
      <c r="A909" s="638"/>
      <c r="B909" s="638"/>
    </row>
    <row r="910" spans="1:2">
      <c r="A910" s="638"/>
      <c r="B910" s="638"/>
    </row>
    <row r="911" spans="1:2">
      <c r="A911" s="638"/>
      <c r="B911" s="638"/>
    </row>
    <row r="912" spans="1:2">
      <c r="A912" s="638"/>
      <c r="B912" s="638"/>
    </row>
    <row r="913" spans="1:2">
      <c r="A913" s="638"/>
      <c r="B913" s="638"/>
    </row>
    <row r="914" spans="1:2">
      <c r="A914" s="638"/>
      <c r="B914" s="638"/>
    </row>
    <row r="915" spans="1:2">
      <c r="A915" s="638"/>
      <c r="B915" s="638"/>
    </row>
    <row r="916" spans="1:2">
      <c r="A916" s="638"/>
      <c r="B916" s="638"/>
    </row>
    <row r="917" spans="1:2">
      <c r="A917" s="638"/>
      <c r="B917" s="638"/>
    </row>
    <row r="918" spans="1:2">
      <c r="A918" s="638"/>
      <c r="B918" s="638"/>
    </row>
    <row r="919" spans="1:2">
      <c r="A919" s="638"/>
      <c r="B919" s="638"/>
    </row>
    <row r="920" spans="1:2">
      <c r="A920" s="638"/>
      <c r="B920" s="638"/>
    </row>
    <row r="921" spans="1:2">
      <c r="A921" s="638"/>
      <c r="B921" s="638"/>
    </row>
    <row r="922" spans="1:2">
      <c r="A922" s="638"/>
      <c r="B922" s="638"/>
    </row>
    <row r="923" spans="1:2">
      <c r="A923" s="638"/>
      <c r="B923" s="638"/>
    </row>
    <row r="924" spans="1:2">
      <c r="A924" s="638"/>
      <c r="B924" s="638"/>
    </row>
    <row r="925" spans="1:2">
      <c r="A925" s="638"/>
      <c r="B925" s="638"/>
    </row>
    <row r="926" spans="1:2">
      <c r="A926" s="638"/>
      <c r="B926" s="638"/>
    </row>
    <row r="927" spans="1:2">
      <c r="A927" s="638"/>
      <c r="B927" s="638"/>
    </row>
    <row r="928" spans="1:2">
      <c r="A928" s="638"/>
      <c r="B928" s="638"/>
    </row>
    <row r="929" spans="1:2">
      <c r="A929" s="638"/>
      <c r="B929" s="638"/>
    </row>
    <row r="930" spans="1:2">
      <c r="A930" s="638"/>
      <c r="B930" s="638"/>
    </row>
    <row r="931" spans="1:2">
      <c r="A931" s="638"/>
      <c r="B931" s="638"/>
    </row>
    <row r="932" spans="1:2">
      <c r="A932" s="638"/>
      <c r="B932" s="638"/>
    </row>
    <row r="933" spans="1:2">
      <c r="A933" s="638"/>
      <c r="B933" s="638"/>
    </row>
    <row r="934" spans="1:2">
      <c r="A934" s="638"/>
      <c r="B934" s="638"/>
    </row>
    <row r="935" spans="1:2">
      <c r="A935" s="638"/>
      <c r="B935" s="638"/>
    </row>
    <row r="936" spans="1:2">
      <c r="A936" s="638"/>
      <c r="B936" s="638"/>
    </row>
    <row r="937" spans="1:2">
      <c r="A937" s="638"/>
      <c r="B937" s="638"/>
    </row>
    <row r="938" spans="1:2">
      <c r="A938" s="638"/>
      <c r="B938" s="638"/>
    </row>
    <row r="939" spans="1:2">
      <c r="A939" s="638"/>
      <c r="B939" s="638"/>
    </row>
    <row r="940" spans="1:2">
      <c r="A940" s="638"/>
      <c r="B940" s="638"/>
    </row>
    <row r="941" spans="1:2">
      <c r="A941" s="638"/>
      <c r="B941" s="638"/>
    </row>
    <row r="942" spans="1:2">
      <c r="A942" s="638"/>
      <c r="B942" s="638"/>
    </row>
    <row r="943" spans="1:2">
      <c r="A943" s="638"/>
      <c r="B943" s="638"/>
    </row>
    <row r="944" spans="1:2">
      <c r="A944" s="638"/>
      <c r="B944" s="638"/>
    </row>
    <row r="945" spans="1:2">
      <c r="A945" s="638"/>
      <c r="B945" s="638"/>
    </row>
    <row r="946" spans="1:2">
      <c r="A946" s="638"/>
      <c r="B946" s="638"/>
    </row>
    <row r="947" spans="1:2">
      <c r="A947" s="638"/>
      <c r="B947" s="638"/>
    </row>
    <row r="948" spans="1:2">
      <c r="A948" s="638"/>
      <c r="B948" s="638"/>
    </row>
    <row r="949" spans="1:2">
      <c r="A949" s="638"/>
      <c r="B949" s="638"/>
    </row>
    <row r="950" spans="1:2">
      <c r="A950" s="638"/>
      <c r="B950" s="638"/>
    </row>
    <row r="951" spans="1:2">
      <c r="A951" s="638"/>
      <c r="B951" s="638"/>
    </row>
    <row r="952" spans="1:2">
      <c r="A952" s="638"/>
      <c r="B952" s="638"/>
    </row>
    <row r="953" spans="1:2">
      <c r="A953" s="638"/>
      <c r="B953" s="638"/>
    </row>
    <row r="954" spans="1:2">
      <c r="A954" s="638"/>
      <c r="B954" s="638"/>
    </row>
    <row r="955" spans="1:2">
      <c r="A955" s="638"/>
      <c r="B955" s="638"/>
    </row>
    <row r="956" spans="1:2">
      <c r="A956" s="638"/>
      <c r="B956" s="638"/>
    </row>
    <row r="957" spans="1:2">
      <c r="A957" s="638"/>
      <c r="B957" s="638"/>
    </row>
    <row r="958" spans="1:2">
      <c r="A958" s="638"/>
      <c r="B958" s="638"/>
    </row>
    <row r="959" spans="1:2">
      <c r="A959" s="638"/>
      <c r="B959" s="638"/>
    </row>
    <row r="960" spans="1:2">
      <c r="A960" s="638"/>
      <c r="B960" s="638"/>
    </row>
    <row r="961" spans="1:2">
      <c r="A961" s="638"/>
      <c r="B961" s="638"/>
    </row>
    <row r="962" spans="1:2">
      <c r="A962" s="638"/>
      <c r="B962" s="638"/>
    </row>
    <row r="963" spans="1:2">
      <c r="A963" s="638"/>
      <c r="B963" s="638"/>
    </row>
    <row r="964" spans="1:2">
      <c r="A964" s="638"/>
      <c r="B964" s="638"/>
    </row>
    <row r="965" spans="1:2">
      <c r="A965" s="638"/>
      <c r="B965" s="638"/>
    </row>
    <row r="966" spans="1:2">
      <c r="A966" s="638"/>
      <c r="B966" s="638"/>
    </row>
    <row r="967" spans="1:2">
      <c r="A967" s="638"/>
      <c r="B967" s="638"/>
    </row>
    <row r="968" spans="1:2">
      <c r="A968" s="638"/>
      <c r="B968" s="638"/>
    </row>
    <row r="969" spans="1:2">
      <c r="A969" s="638"/>
      <c r="B969" s="638"/>
    </row>
    <row r="970" spans="1:2">
      <c r="A970" s="638"/>
      <c r="B970" s="638"/>
    </row>
    <row r="971" spans="1:2">
      <c r="A971" s="638"/>
      <c r="B971" s="638"/>
    </row>
    <row r="972" spans="1:2">
      <c r="A972" s="638"/>
      <c r="B972" s="638"/>
    </row>
    <row r="973" spans="1:2">
      <c r="A973" s="638"/>
      <c r="B973" s="638"/>
    </row>
    <row r="974" spans="1:2">
      <c r="A974" s="638"/>
      <c r="B974" s="638"/>
    </row>
    <row r="975" spans="1:2">
      <c r="A975" s="638"/>
      <c r="B975" s="638"/>
    </row>
    <row r="976" spans="1:2">
      <c r="A976" s="638"/>
      <c r="B976" s="638"/>
    </row>
    <row r="977" spans="1:2">
      <c r="A977" s="638"/>
      <c r="B977" s="638"/>
    </row>
    <row r="978" spans="1:2">
      <c r="A978" s="638"/>
      <c r="B978" s="638"/>
    </row>
    <row r="979" spans="1:2">
      <c r="A979" s="638"/>
      <c r="B979" s="638"/>
    </row>
    <row r="980" spans="1:2">
      <c r="A980" s="638"/>
      <c r="B980" s="638"/>
    </row>
    <row r="981" spans="1:2">
      <c r="A981" s="638"/>
      <c r="B981" s="638"/>
    </row>
    <row r="982" spans="1:2">
      <c r="A982" s="638"/>
      <c r="B982" s="638"/>
    </row>
    <row r="983" spans="1:2">
      <c r="A983" s="638"/>
      <c r="B983" s="638"/>
    </row>
    <row r="984" spans="1:2">
      <c r="A984" s="638"/>
      <c r="B984" s="638"/>
    </row>
    <row r="985" spans="1:2">
      <c r="A985" s="638"/>
      <c r="B985" s="638"/>
    </row>
    <row r="986" spans="1:2">
      <c r="A986" s="638"/>
      <c r="B986" s="638"/>
    </row>
    <row r="987" spans="1:2">
      <c r="A987" s="638"/>
      <c r="B987" s="638"/>
    </row>
    <row r="988" spans="1:2">
      <c r="A988" s="638"/>
      <c r="B988" s="638"/>
    </row>
    <row r="989" spans="1:2">
      <c r="A989" s="638"/>
      <c r="B989" s="638"/>
    </row>
    <row r="990" spans="1:2">
      <c r="A990" s="638"/>
      <c r="B990" s="638"/>
    </row>
    <row r="991" spans="1:2">
      <c r="A991" s="638"/>
      <c r="B991" s="638"/>
    </row>
    <row r="992" spans="1:2">
      <c r="A992" s="638"/>
      <c r="B992" s="638"/>
    </row>
    <row r="993" spans="1:2">
      <c r="A993" s="638"/>
      <c r="B993" s="638"/>
    </row>
    <row r="994" spans="1:2">
      <c r="A994" s="638"/>
      <c r="B994" s="638"/>
    </row>
    <row r="995" spans="1:2">
      <c r="A995" s="638"/>
      <c r="B995" s="638"/>
    </row>
    <row r="996" spans="1:2">
      <c r="A996" s="638"/>
      <c r="B996" s="638"/>
    </row>
    <row r="997" spans="1:2">
      <c r="A997" s="638"/>
      <c r="B997" s="638"/>
    </row>
    <row r="998" spans="1:2">
      <c r="A998" s="638"/>
      <c r="B998" s="638"/>
    </row>
    <row r="999" spans="1:2">
      <c r="A999" s="638"/>
      <c r="B999" s="638"/>
    </row>
    <row r="1000" spans="1:2">
      <c r="A1000" s="638"/>
      <c r="B1000" s="638"/>
    </row>
    <row r="1001" spans="1:2">
      <c r="A1001" s="638"/>
      <c r="B1001" s="638"/>
    </row>
    <row r="1002" spans="1:2">
      <c r="A1002" s="638"/>
      <c r="B1002" s="638"/>
    </row>
    <row r="1003" spans="1:2">
      <c r="A1003" s="638"/>
      <c r="B1003" s="638"/>
    </row>
    <row r="1004" spans="1:2">
      <c r="A1004" s="638"/>
      <c r="B1004" s="638"/>
    </row>
    <row r="1005" spans="1:2">
      <c r="A1005" s="638"/>
      <c r="B1005" s="638"/>
    </row>
    <row r="1006" spans="1:2">
      <c r="A1006" s="638"/>
      <c r="B1006" s="638"/>
    </row>
    <row r="1007" spans="1:2">
      <c r="A1007" s="638"/>
      <c r="B1007" s="638"/>
    </row>
    <row r="1008" spans="1:2">
      <c r="A1008" s="638"/>
      <c r="B1008" s="638"/>
    </row>
    <row r="1009" spans="1:2">
      <c r="A1009" s="638"/>
      <c r="B1009" s="638"/>
    </row>
    <row r="1010" spans="1:2">
      <c r="A1010" s="638"/>
      <c r="B1010" s="638"/>
    </row>
    <row r="1011" spans="1:2">
      <c r="A1011" s="638"/>
      <c r="B1011" s="638"/>
    </row>
    <row r="1012" spans="1:2">
      <c r="A1012" s="638"/>
      <c r="B1012" s="638"/>
    </row>
    <row r="1013" spans="1:2">
      <c r="A1013" s="638"/>
      <c r="B1013" s="638"/>
    </row>
    <row r="1014" spans="1:2">
      <c r="A1014" s="638"/>
      <c r="B1014" s="638"/>
    </row>
    <row r="1015" spans="1:2">
      <c r="A1015" s="638"/>
      <c r="B1015" s="638"/>
    </row>
    <row r="1016" spans="1:2">
      <c r="A1016" s="638"/>
      <c r="B1016" s="638"/>
    </row>
    <row r="1017" spans="1:2">
      <c r="A1017" s="638"/>
      <c r="B1017" s="638"/>
    </row>
    <row r="1018" spans="1:2">
      <c r="A1018" s="638"/>
      <c r="B1018" s="638"/>
    </row>
    <row r="1019" spans="1:2">
      <c r="A1019" s="638"/>
      <c r="B1019" s="638"/>
    </row>
    <row r="1020" spans="1:2">
      <c r="A1020" s="638"/>
      <c r="B1020" s="638"/>
    </row>
    <row r="1021" spans="1:2">
      <c r="A1021" s="638"/>
      <c r="B1021" s="638"/>
    </row>
    <row r="1022" spans="1:2">
      <c r="A1022" s="638"/>
      <c r="B1022" s="638"/>
    </row>
    <row r="1023" spans="1:2">
      <c r="A1023" s="638"/>
      <c r="B1023" s="638"/>
    </row>
    <row r="1024" spans="1:2">
      <c r="A1024" s="638"/>
      <c r="B1024" s="638"/>
    </row>
    <row r="1025" spans="1:2">
      <c r="A1025" s="638"/>
      <c r="B1025" s="638"/>
    </row>
    <row r="1026" spans="1:2">
      <c r="A1026" s="638"/>
      <c r="B1026" s="638"/>
    </row>
    <row r="1027" spans="1:2">
      <c r="A1027" s="638"/>
      <c r="B1027" s="638"/>
    </row>
    <row r="1028" spans="1:2">
      <c r="A1028" s="638"/>
      <c r="B1028" s="638"/>
    </row>
    <row r="1029" spans="1:2">
      <c r="A1029" s="638"/>
      <c r="B1029" s="638"/>
    </row>
    <row r="1030" spans="1:2">
      <c r="A1030" s="638"/>
      <c r="B1030" s="638"/>
    </row>
    <row r="1031" spans="1:2">
      <c r="A1031" s="638"/>
      <c r="B1031" s="638"/>
    </row>
    <row r="1032" spans="1:2">
      <c r="A1032" s="638"/>
      <c r="B1032" s="638"/>
    </row>
    <row r="1033" spans="1:2">
      <c r="A1033" s="638"/>
      <c r="B1033" s="638"/>
    </row>
    <row r="1034" spans="1:2">
      <c r="A1034" s="638"/>
      <c r="B1034" s="638"/>
    </row>
    <row r="1035" spans="1:2">
      <c r="A1035" s="638"/>
      <c r="B1035" s="638"/>
    </row>
    <row r="1036" spans="1:2">
      <c r="A1036" s="638"/>
      <c r="B1036" s="638"/>
    </row>
    <row r="1037" spans="1:2">
      <c r="A1037" s="638"/>
      <c r="B1037" s="638"/>
    </row>
    <row r="1038" spans="1:2">
      <c r="A1038" s="638"/>
      <c r="B1038" s="638"/>
    </row>
    <row r="1039" spans="1:2">
      <c r="A1039" s="638"/>
      <c r="B1039" s="638"/>
    </row>
    <row r="1040" spans="1:2">
      <c r="A1040" s="638"/>
      <c r="B1040" s="638"/>
    </row>
    <row r="1041" spans="1:2">
      <c r="A1041" s="638"/>
      <c r="B1041" s="638"/>
    </row>
    <row r="1042" spans="1:2">
      <c r="A1042" s="638"/>
      <c r="B1042" s="638"/>
    </row>
    <row r="1043" spans="1:2">
      <c r="A1043" s="638"/>
      <c r="B1043" s="638"/>
    </row>
    <row r="1044" spans="1:2">
      <c r="A1044" s="638"/>
      <c r="B1044" s="638"/>
    </row>
    <row r="1045" spans="1:2">
      <c r="A1045" s="638"/>
      <c r="B1045" s="638"/>
    </row>
    <row r="1046" spans="1:2">
      <c r="A1046" s="638"/>
      <c r="B1046" s="638"/>
    </row>
    <row r="1047" spans="1:2">
      <c r="A1047" s="638"/>
      <c r="B1047" s="638"/>
    </row>
    <row r="1048" spans="1:2">
      <c r="A1048" s="638"/>
      <c r="B1048" s="638"/>
    </row>
    <row r="1049" spans="1:2">
      <c r="A1049" s="638"/>
      <c r="B1049" s="638"/>
    </row>
    <row r="1050" spans="1:2">
      <c r="A1050" s="638"/>
      <c r="B1050" s="638"/>
    </row>
    <row r="1051" spans="1:2">
      <c r="A1051" s="638"/>
      <c r="B1051" s="638"/>
    </row>
    <row r="1052" spans="1:2">
      <c r="A1052" s="638"/>
      <c r="B1052" s="638"/>
    </row>
    <row r="1053" spans="1:2">
      <c r="A1053" s="638"/>
      <c r="B1053" s="638"/>
    </row>
    <row r="1054" spans="1:2">
      <c r="A1054" s="638"/>
      <c r="B1054" s="638"/>
    </row>
    <row r="1055" spans="1:2">
      <c r="A1055" s="638"/>
      <c r="B1055" s="638"/>
    </row>
    <row r="1056" spans="1:2">
      <c r="A1056" s="638"/>
      <c r="B1056" s="638"/>
    </row>
    <row r="1057" spans="1:2">
      <c r="A1057" s="638"/>
      <c r="B1057" s="638"/>
    </row>
    <row r="1058" spans="1:2">
      <c r="A1058" s="638"/>
      <c r="B1058" s="638"/>
    </row>
    <row r="1059" spans="1:2">
      <c r="A1059" s="638"/>
      <c r="B1059" s="638"/>
    </row>
    <row r="1060" spans="1:2">
      <c r="A1060" s="638"/>
      <c r="B1060" s="638"/>
    </row>
    <row r="1061" spans="1:2">
      <c r="A1061" s="638"/>
      <c r="B1061" s="638"/>
    </row>
    <row r="1062" spans="1:2">
      <c r="A1062" s="638"/>
      <c r="B1062" s="638"/>
    </row>
    <row r="1063" spans="1:2">
      <c r="A1063" s="638"/>
      <c r="B1063" s="638"/>
    </row>
    <row r="1064" spans="1:2">
      <c r="A1064" s="638"/>
      <c r="B1064" s="638"/>
    </row>
    <row r="1065" spans="1:2">
      <c r="A1065" s="638"/>
      <c r="B1065" s="638"/>
    </row>
    <row r="1066" spans="1:2">
      <c r="A1066" s="638"/>
      <c r="B1066" s="638"/>
    </row>
    <row r="1067" spans="1:2">
      <c r="A1067" s="638"/>
      <c r="B1067" s="638"/>
    </row>
    <row r="1068" spans="1:2">
      <c r="A1068" s="638"/>
      <c r="B1068" s="638"/>
    </row>
    <row r="1069" spans="1:2">
      <c r="A1069" s="638"/>
      <c r="B1069" s="638"/>
    </row>
    <row r="1070" spans="1:2">
      <c r="A1070" s="638"/>
      <c r="B1070" s="638"/>
    </row>
    <row r="1071" spans="1:2">
      <c r="A1071" s="638"/>
      <c r="B1071" s="638"/>
    </row>
    <row r="1072" spans="1:2">
      <c r="A1072" s="638"/>
      <c r="B1072" s="638"/>
    </row>
    <row r="1073" spans="1:2">
      <c r="A1073" s="638"/>
      <c r="B1073" s="638"/>
    </row>
    <row r="1074" spans="1:2">
      <c r="A1074" s="638"/>
      <c r="B1074" s="638"/>
    </row>
    <row r="1075" spans="1:2">
      <c r="A1075" s="638"/>
      <c r="B1075" s="638"/>
    </row>
    <row r="1076" spans="1:2">
      <c r="A1076" s="638"/>
      <c r="B1076" s="638"/>
    </row>
    <row r="1077" spans="1:2">
      <c r="A1077" s="638"/>
      <c r="B1077" s="638"/>
    </row>
    <row r="1078" spans="1:2">
      <c r="A1078" s="638"/>
      <c r="B1078" s="638"/>
    </row>
    <row r="1079" spans="1:2">
      <c r="A1079" s="638"/>
      <c r="B1079" s="638"/>
    </row>
    <row r="1080" spans="1:2">
      <c r="A1080" s="638"/>
      <c r="B1080" s="638"/>
    </row>
    <row r="1081" spans="1:2">
      <c r="A1081" s="638"/>
      <c r="B1081" s="638"/>
    </row>
    <row r="1082" spans="1:2">
      <c r="A1082" s="638"/>
      <c r="B1082" s="638"/>
    </row>
    <row r="1083" spans="1:2">
      <c r="A1083" s="638"/>
      <c r="B1083" s="638"/>
    </row>
    <row r="1084" spans="1:2">
      <c r="A1084" s="638"/>
      <c r="B1084" s="638"/>
    </row>
    <row r="1085" spans="1:2">
      <c r="A1085" s="638"/>
      <c r="B1085" s="638"/>
    </row>
    <row r="1086" spans="1:2">
      <c r="A1086" s="638"/>
      <c r="B1086" s="638"/>
    </row>
    <row r="1087" spans="1:2">
      <c r="A1087" s="638"/>
      <c r="B1087" s="638"/>
    </row>
    <row r="1088" spans="1:2">
      <c r="A1088" s="638"/>
      <c r="B1088" s="638"/>
    </row>
    <row r="1089" spans="1:2">
      <c r="A1089" s="638"/>
      <c r="B1089" s="638"/>
    </row>
    <row r="1090" spans="1:2">
      <c r="A1090" s="638"/>
      <c r="B1090" s="638"/>
    </row>
    <row r="1091" spans="1:2">
      <c r="A1091" s="638"/>
      <c r="B1091" s="638"/>
    </row>
    <row r="1092" spans="1:2">
      <c r="A1092" s="638"/>
      <c r="B1092" s="638"/>
    </row>
    <row r="1093" spans="1:2">
      <c r="A1093" s="638"/>
      <c r="B1093" s="638"/>
    </row>
    <row r="1094" spans="1:2">
      <c r="A1094" s="638"/>
      <c r="B1094" s="638"/>
    </row>
    <row r="1095" spans="1:2">
      <c r="A1095" s="638"/>
      <c r="B1095" s="638"/>
    </row>
    <row r="1096" spans="1:2">
      <c r="A1096" s="638"/>
      <c r="B1096" s="638"/>
    </row>
    <row r="1097" spans="1:2">
      <c r="A1097" s="638"/>
      <c r="B1097" s="638"/>
    </row>
    <row r="1098" spans="1:2">
      <c r="A1098" s="638"/>
      <c r="B1098" s="638"/>
    </row>
    <row r="1099" spans="1:2">
      <c r="A1099" s="638"/>
      <c r="B1099" s="638"/>
    </row>
    <row r="1100" spans="1:2">
      <c r="A1100" s="638"/>
      <c r="B1100" s="638"/>
    </row>
    <row r="1101" spans="1:2">
      <c r="A1101" s="638"/>
      <c r="B1101" s="638"/>
    </row>
    <row r="1102" spans="1:2">
      <c r="A1102" s="638"/>
      <c r="B1102" s="638"/>
    </row>
    <row r="1103" spans="1:2">
      <c r="A1103" s="638"/>
      <c r="B1103" s="638"/>
    </row>
    <row r="1104" spans="1:2">
      <c r="A1104" s="638"/>
      <c r="B1104" s="638"/>
    </row>
    <row r="1105" spans="1:2">
      <c r="A1105" s="638"/>
      <c r="B1105" s="638"/>
    </row>
    <row r="1106" spans="1:2">
      <c r="A1106" s="638"/>
      <c r="B1106" s="638"/>
    </row>
    <row r="1107" spans="1:2">
      <c r="A1107" s="638"/>
      <c r="B1107" s="638"/>
    </row>
    <row r="1108" spans="1:2">
      <c r="A1108" s="638"/>
      <c r="B1108" s="638"/>
    </row>
    <row r="1109" spans="1:2">
      <c r="A1109" s="638"/>
      <c r="B1109" s="638"/>
    </row>
    <row r="1110" spans="1:2">
      <c r="A1110" s="638"/>
      <c r="B1110" s="638"/>
    </row>
    <row r="1111" spans="1:2">
      <c r="A1111" s="638"/>
      <c r="B1111" s="638"/>
    </row>
    <row r="1112" spans="1:2">
      <c r="A1112" s="638"/>
      <c r="B1112" s="638"/>
    </row>
    <row r="1113" spans="1:2">
      <c r="A1113" s="638"/>
      <c r="B1113" s="638"/>
    </row>
    <row r="1114" spans="1:2">
      <c r="A1114" s="638"/>
      <c r="B1114" s="638"/>
    </row>
    <row r="1115" spans="1:2">
      <c r="A1115" s="638"/>
      <c r="B1115" s="638"/>
    </row>
    <row r="1116" spans="1:2">
      <c r="A1116" s="638"/>
      <c r="B1116" s="638"/>
    </row>
    <row r="1117" spans="1:2">
      <c r="A1117" s="638"/>
      <c r="B1117" s="638"/>
    </row>
    <row r="1118" spans="1:2">
      <c r="A1118" s="638"/>
      <c r="B1118" s="638"/>
    </row>
    <row r="1119" spans="1:2">
      <c r="A1119" s="638"/>
      <c r="B1119" s="638"/>
    </row>
    <row r="1120" spans="1:2">
      <c r="A1120" s="638"/>
      <c r="B1120" s="638"/>
    </row>
    <row r="1121" spans="1:2">
      <c r="A1121" s="638"/>
      <c r="B1121" s="638"/>
    </row>
    <row r="1122" spans="1:2">
      <c r="A1122" s="638"/>
      <c r="B1122" s="638"/>
    </row>
    <row r="1123" spans="1:2">
      <c r="A1123" s="638"/>
      <c r="B1123" s="638"/>
    </row>
    <row r="1124" spans="1:2">
      <c r="A1124" s="638"/>
      <c r="B1124" s="638"/>
    </row>
    <row r="1125" spans="1:2">
      <c r="A1125" s="638"/>
      <c r="B1125" s="638"/>
    </row>
    <row r="1126" spans="1:2">
      <c r="A1126" s="638"/>
      <c r="B1126" s="638"/>
    </row>
    <row r="1127" spans="1:2">
      <c r="A1127" s="638"/>
      <c r="B1127" s="638"/>
    </row>
    <row r="1128" spans="1:2">
      <c r="A1128" s="638"/>
      <c r="B1128" s="638"/>
    </row>
    <row r="1129" spans="1:2">
      <c r="A1129" s="638"/>
      <c r="B1129" s="638"/>
    </row>
    <row r="1130" spans="1:2">
      <c r="A1130" s="638"/>
      <c r="B1130" s="638"/>
    </row>
    <row r="1131" spans="1:2">
      <c r="A1131" s="638"/>
      <c r="B1131" s="638"/>
    </row>
    <row r="1132" spans="1:2">
      <c r="A1132" s="638"/>
      <c r="B1132" s="638"/>
    </row>
    <row r="1133" spans="1:2">
      <c r="A1133" s="638"/>
      <c r="B1133" s="638"/>
    </row>
    <row r="1134" spans="1:2">
      <c r="A1134" s="638"/>
      <c r="B1134" s="638"/>
    </row>
    <row r="1135" spans="1:2">
      <c r="A1135" s="638"/>
      <c r="B1135" s="638"/>
    </row>
    <row r="1136" spans="1:2">
      <c r="A1136" s="638"/>
      <c r="B1136" s="638"/>
    </row>
    <row r="1137" spans="1:2">
      <c r="A1137" s="638"/>
      <c r="B1137" s="638"/>
    </row>
    <row r="1138" spans="1:2">
      <c r="A1138" s="638"/>
      <c r="B1138" s="638"/>
    </row>
    <row r="1139" spans="1:2">
      <c r="A1139" s="638"/>
      <c r="B1139" s="638"/>
    </row>
    <row r="1140" spans="1:2">
      <c r="A1140" s="638"/>
      <c r="B1140" s="638"/>
    </row>
    <row r="1141" spans="1:2">
      <c r="A1141" s="638"/>
      <c r="B1141" s="638"/>
    </row>
    <row r="1142" spans="1:2">
      <c r="A1142" s="638"/>
      <c r="B1142" s="638"/>
    </row>
    <row r="1143" spans="1:2">
      <c r="A1143" s="638"/>
      <c r="B1143" s="638"/>
    </row>
    <row r="1144" spans="1:2">
      <c r="A1144" s="638"/>
      <c r="B1144" s="638"/>
    </row>
    <row r="1145" spans="1:2">
      <c r="A1145" s="638"/>
      <c r="B1145" s="638"/>
    </row>
    <row r="1146" spans="1:2">
      <c r="A1146" s="638"/>
      <c r="B1146" s="638"/>
    </row>
    <row r="1147" spans="1:2">
      <c r="A1147" s="638"/>
      <c r="B1147" s="638"/>
    </row>
    <row r="1148" spans="1:2">
      <c r="A1148" s="638"/>
      <c r="B1148" s="638"/>
    </row>
    <row r="1149" spans="1:2">
      <c r="A1149" s="638"/>
      <c r="B1149" s="638"/>
    </row>
    <row r="1150" spans="1:2">
      <c r="A1150" s="638"/>
      <c r="B1150" s="638"/>
    </row>
    <row r="1151" spans="1:2">
      <c r="A1151" s="638"/>
      <c r="B1151" s="638"/>
    </row>
    <row r="1152" spans="1:2">
      <c r="A1152" s="638"/>
      <c r="B1152" s="638"/>
    </row>
    <row r="1153" spans="1:2">
      <c r="A1153" s="638"/>
      <c r="B1153" s="638"/>
    </row>
    <row r="1154" spans="1:2">
      <c r="A1154" s="638"/>
      <c r="B1154" s="638"/>
    </row>
    <row r="1155" spans="1:2">
      <c r="A1155" s="638"/>
      <c r="B1155" s="638"/>
    </row>
    <row r="1156" spans="1:2">
      <c r="A1156" s="638"/>
      <c r="B1156" s="638"/>
    </row>
    <row r="1157" spans="1:2">
      <c r="A1157" s="638"/>
      <c r="B1157" s="638"/>
    </row>
    <row r="1158" spans="1:2">
      <c r="A1158" s="638"/>
      <c r="B1158" s="638"/>
    </row>
    <row r="1159" spans="1:2">
      <c r="A1159" s="638"/>
      <c r="B1159" s="638"/>
    </row>
    <row r="1160" spans="1:2">
      <c r="A1160" s="638"/>
      <c r="B1160" s="638"/>
    </row>
    <row r="1161" spans="1:2">
      <c r="A1161" s="638"/>
      <c r="B1161" s="638"/>
    </row>
    <row r="1162" spans="1:2">
      <c r="A1162" s="638"/>
      <c r="B1162" s="638"/>
    </row>
    <row r="1163" spans="1:2">
      <c r="A1163" s="638"/>
      <c r="B1163" s="638"/>
    </row>
    <row r="1164" spans="1:2">
      <c r="A1164" s="638"/>
      <c r="B1164" s="638"/>
    </row>
    <row r="1165" spans="1:2">
      <c r="A1165" s="638"/>
      <c r="B1165" s="638"/>
    </row>
    <row r="1166" spans="1:2">
      <c r="A1166" s="638"/>
      <c r="B1166" s="638"/>
    </row>
    <row r="1167" spans="1:2">
      <c r="A1167" s="638"/>
      <c r="B1167" s="638"/>
    </row>
    <row r="1168" spans="1:2">
      <c r="A1168" s="638"/>
      <c r="B1168" s="638"/>
    </row>
    <row r="1169" spans="1:2">
      <c r="A1169" s="638"/>
      <c r="B1169" s="638"/>
    </row>
    <row r="1170" spans="1:2">
      <c r="A1170" s="638"/>
      <c r="B1170" s="638"/>
    </row>
    <row r="1171" spans="1:2">
      <c r="A1171" s="638"/>
      <c r="B1171" s="638"/>
    </row>
    <row r="1172" spans="1:2">
      <c r="A1172" s="638"/>
      <c r="B1172" s="638"/>
    </row>
    <row r="1173" spans="1:2">
      <c r="A1173" s="638"/>
      <c r="B1173" s="638"/>
    </row>
    <row r="1174" spans="1:2">
      <c r="A1174" s="638"/>
      <c r="B1174" s="638"/>
    </row>
    <row r="1175" spans="1:2">
      <c r="A1175" s="638"/>
      <c r="B1175" s="638"/>
    </row>
    <row r="1176" spans="1:2">
      <c r="A1176" s="638"/>
      <c r="B1176" s="638"/>
    </row>
    <row r="1177" spans="1:2">
      <c r="A1177" s="638"/>
      <c r="B1177" s="638"/>
    </row>
    <row r="1178" spans="1:2">
      <c r="A1178" s="638"/>
      <c r="B1178" s="638"/>
    </row>
    <row r="1179" spans="1:2">
      <c r="A1179" s="638"/>
      <c r="B1179" s="638"/>
    </row>
    <row r="1180" spans="1:2">
      <c r="A1180" s="638"/>
      <c r="B1180" s="638"/>
    </row>
    <row r="1181" spans="1:2">
      <c r="A1181" s="638"/>
      <c r="B1181" s="638"/>
    </row>
    <row r="1182" spans="1:2">
      <c r="A1182" s="638"/>
      <c r="B1182" s="638"/>
    </row>
    <row r="1183" spans="1:2">
      <c r="A1183" s="638"/>
      <c r="B1183" s="638"/>
    </row>
    <row r="1184" spans="1:2">
      <c r="A1184" s="638"/>
      <c r="B1184" s="638"/>
    </row>
    <row r="1185" spans="1:2">
      <c r="A1185" s="638"/>
      <c r="B1185" s="638"/>
    </row>
    <row r="1186" spans="1:2">
      <c r="A1186" s="638"/>
      <c r="B1186" s="638"/>
    </row>
    <row r="1187" spans="1:2">
      <c r="A1187" s="638"/>
      <c r="B1187" s="638"/>
    </row>
    <row r="1188" spans="1:2">
      <c r="A1188" s="638"/>
      <c r="B1188" s="638"/>
    </row>
    <row r="1189" spans="1:2">
      <c r="A1189" s="638"/>
      <c r="B1189" s="638"/>
    </row>
    <row r="1190" spans="1:2">
      <c r="A1190" s="638"/>
      <c r="B1190" s="638"/>
    </row>
    <row r="1191" spans="1:2">
      <c r="A1191" s="638"/>
      <c r="B1191" s="638"/>
    </row>
    <row r="1192" spans="1:2">
      <c r="A1192" s="638"/>
      <c r="B1192" s="638"/>
    </row>
    <row r="1193" spans="1:2">
      <c r="A1193" s="638"/>
      <c r="B1193" s="638"/>
    </row>
    <row r="1194" spans="1:2">
      <c r="A1194" s="638"/>
      <c r="B1194" s="638"/>
    </row>
    <row r="1195" spans="1:2">
      <c r="A1195" s="638"/>
      <c r="B1195" s="638"/>
    </row>
    <row r="1196" spans="1:2">
      <c r="A1196" s="638"/>
      <c r="B1196" s="638"/>
    </row>
    <row r="1197" spans="1:2">
      <c r="A1197" s="638"/>
      <c r="B1197" s="638"/>
    </row>
    <row r="1198" spans="1:2">
      <c r="A1198" s="638"/>
      <c r="B1198" s="638"/>
    </row>
    <row r="1199" spans="1:2">
      <c r="A1199" s="638"/>
      <c r="B1199" s="638"/>
    </row>
    <row r="1200" spans="1:2">
      <c r="A1200" s="638"/>
      <c r="B1200" s="638"/>
    </row>
    <row r="1201" spans="1:2">
      <c r="A1201" s="638"/>
      <c r="B1201" s="638"/>
    </row>
    <row r="1202" spans="1:2">
      <c r="A1202" s="638"/>
      <c r="B1202" s="638"/>
    </row>
    <row r="1203" spans="1:2">
      <c r="A1203" s="638"/>
      <c r="B1203" s="638"/>
    </row>
    <row r="1204" spans="1:2">
      <c r="A1204" s="638"/>
      <c r="B1204" s="638"/>
    </row>
    <row r="1205" spans="1:2">
      <c r="A1205" s="638"/>
      <c r="B1205" s="638"/>
    </row>
    <row r="1206" spans="1:2">
      <c r="A1206" s="638"/>
      <c r="B1206" s="638"/>
    </row>
    <row r="1207" spans="1:2">
      <c r="A1207" s="638"/>
      <c r="B1207" s="638"/>
    </row>
    <row r="1208" spans="1:2">
      <c r="A1208" s="638"/>
      <c r="B1208" s="638"/>
    </row>
    <row r="1209" spans="1:2">
      <c r="A1209" s="638"/>
      <c r="B1209" s="638"/>
    </row>
    <row r="1210" spans="1:2">
      <c r="A1210" s="638"/>
      <c r="B1210" s="638"/>
    </row>
    <row r="1211" spans="1:2">
      <c r="A1211" s="638"/>
      <c r="B1211" s="638"/>
    </row>
    <row r="1212" spans="1:2">
      <c r="A1212" s="638"/>
      <c r="B1212" s="638"/>
    </row>
    <row r="1213" spans="1:2">
      <c r="A1213" s="638"/>
      <c r="B1213" s="638"/>
    </row>
    <row r="1214" spans="1:2">
      <c r="A1214" s="638"/>
      <c r="B1214" s="638"/>
    </row>
    <row r="1215" spans="1:2">
      <c r="A1215" s="638"/>
      <c r="B1215" s="638"/>
    </row>
    <row r="1216" spans="1:2">
      <c r="A1216" s="638"/>
      <c r="B1216" s="638"/>
    </row>
    <row r="1217" spans="1:2">
      <c r="A1217" s="638"/>
      <c r="B1217" s="638"/>
    </row>
    <row r="1218" spans="1:2">
      <c r="A1218" s="638"/>
      <c r="B1218" s="638"/>
    </row>
    <row r="1219" spans="1:2">
      <c r="A1219" s="638"/>
      <c r="B1219" s="638"/>
    </row>
    <row r="1220" spans="1:2">
      <c r="A1220" s="638"/>
      <c r="B1220" s="638"/>
    </row>
    <row r="1221" spans="1:2">
      <c r="A1221" s="638"/>
      <c r="B1221" s="638"/>
    </row>
    <row r="1222" spans="1:2">
      <c r="A1222" s="638"/>
      <c r="B1222" s="638"/>
    </row>
    <row r="1223" spans="1:2">
      <c r="A1223" s="638"/>
      <c r="B1223" s="638"/>
    </row>
    <row r="1224" spans="1:2">
      <c r="A1224" s="638"/>
      <c r="B1224" s="638"/>
    </row>
    <row r="1225" spans="1:2">
      <c r="A1225" s="638"/>
      <c r="B1225" s="638"/>
    </row>
    <row r="1226" spans="1:2">
      <c r="A1226" s="638"/>
      <c r="B1226" s="638"/>
    </row>
    <row r="1227" spans="1:2">
      <c r="A1227" s="638"/>
      <c r="B1227" s="638"/>
    </row>
    <row r="1228" spans="1:2">
      <c r="A1228" s="638"/>
      <c r="B1228" s="638"/>
    </row>
    <row r="1229" spans="1:2">
      <c r="A1229" s="638"/>
      <c r="B1229" s="638"/>
    </row>
    <row r="1230" spans="1:2">
      <c r="A1230" s="638"/>
      <c r="B1230" s="638"/>
    </row>
    <row r="1231" spans="1:2">
      <c r="A1231" s="638"/>
      <c r="B1231" s="638"/>
    </row>
    <row r="1232" spans="1:2">
      <c r="A1232" s="638"/>
      <c r="B1232" s="638"/>
    </row>
    <row r="1233" spans="1:2">
      <c r="A1233" s="638"/>
      <c r="B1233" s="638"/>
    </row>
    <row r="1234" spans="1:2">
      <c r="A1234" s="638"/>
      <c r="B1234" s="638"/>
    </row>
    <row r="1235" spans="1:2">
      <c r="A1235" s="638"/>
      <c r="B1235" s="638"/>
    </row>
    <row r="1236" spans="1:2">
      <c r="A1236" s="638"/>
      <c r="B1236" s="638"/>
    </row>
    <row r="1237" spans="1:2">
      <c r="A1237" s="638"/>
      <c r="B1237" s="638"/>
    </row>
    <row r="1238" spans="1:2">
      <c r="A1238" s="638"/>
      <c r="B1238" s="638"/>
    </row>
    <row r="1239" spans="1:2">
      <c r="A1239" s="638"/>
      <c r="B1239" s="638"/>
    </row>
    <row r="1240" spans="1:2">
      <c r="A1240" s="638"/>
      <c r="B1240" s="638"/>
    </row>
    <row r="1241" spans="1:2">
      <c r="A1241" s="638"/>
      <c r="B1241" s="638"/>
    </row>
    <row r="1242" spans="1:2">
      <c r="A1242" s="638"/>
      <c r="B1242" s="638"/>
    </row>
    <row r="1243" spans="1:2">
      <c r="A1243" s="638"/>
      <c r="B1243" s="638"/>
    </row>
    <row r="1244" spans="1:2">
      <c r="A1244" s="638"/>
      <c r="B1244" s="638"/>
    </row>
    <row r="1245" spans="1:2">
      <c r="A1245" s="638"/>
      <c r="B1245" s="638"/>
    </row>
    <row r="1246" spans="1:2">
      <c r="A1246" s="638"/>
      <c r="B1246" s="638"/>
    </row>
    <row r="1247" spans="1:2">
      <c r="A1247" s="638"/>
      <c r="B1247" s="638"/>
    </row>
    <row r="1248" spans="1:2">
      <c r="A1248" s="638"/>
      <c r="B1248" s="638"/>
    </row>
    <row r="1249" spans="1:2">
      <c r="A1249" s="638"/>
      <c r="B1249" s="638"/>
    </row>
    <row r="1250" spans="1:2">
      <c r="A1250" s="638"/>
      <c r="B1250" s="638"/>
    </row>
    <row r="1251" spans="1:2">
      <c r="A1251" s="638"/>
      <c r="B1251" s="638"/>
    </row>
    <row r="1252" spans="1:2">
      <c r="A1252" s="638"/>
      <c r="B1252" s="638"/>
    </row>
    <row r="1253" spans="1:2">
      <c r="A1253" s="638"/>
      <c r="B1253" s="638"/>
    </row>
    <row r="1254" spans="1:2">
      <c r="A1254" s="638"/>
      <c r="B1254" s="638"/>
    </row>
    <row r="1255" spans="1:2">
      <c r="A1255" s="638"/>
      <c r="B1255" s="638"/>
    </row>
    <row r="1256" spans="1:2">
      <c r="A1256" s="638"/>
      <c r="B1256" s="638"/>
    </row>
    <row r="1257" spans="1:2">
      <c r="A1257" s="638"/>
      <c r="B1257" s="638"/>
    </row>
    <row r="1258" spans="1:2">
      <c r="A1258" s="638"/>
      <c r="B1258" s="638"/>
    </row>
    <row r="1259" spans="1:2">
      <c r="A1259" s="638"/>
      <c r="B1259" s="638"/>
    </row>
    <row r="1260" spans="1:2">
      <c r="A1260" s="638"/>
      <c r="B1260" s="638"/>
    </row>
    <row r="1261" spans="1:2">
      <c r="A1261" s="638"/>
      <c r="B1261" s="638"/>
    </row>
    <row r="1262" spans="1:2">
      <c r="A1262" s="638"/>
      <c r="B1262" s="638"/>
    </row>
    <row r="1263" spans="1:2">
      <c r="A1263" s="638"/>
      <c r="B1263" s="638"/>
    </row>
    <row r="1264" spans="1:2">
      <c r="A1264" s="638"/>
      <c r="B1264" s="638"/>
    </row>
    <row r="1265" spans="1:2">
      <c r="A1265" s="638"/>
      <c r="B1265" s="638"/>
    </row>
    <row r="1266" spans="1:2">
      <c r="A1266" s="638"/>
      <c r="B1266" s="638"/>
    </row>
    <row r="1267" spans="1:2">
      <c r="A1267" s="638"/>
      <c r="B1267" s="638"/>
    </row>
    <row r="1268" spans="1:2">
      <c r="A1268" s="638"/>
      <c r="B1268" s="638"/>
    </row>
    <row r="1269" spans="1:2">
      <c r="A1269" s="638"/>
      <c r="B1269" s="638"/>
    </row>
    <row r="1270" spans="1:2">
      <c r="A1270" s="638"/>
      <c r="B1270" s="638"/>
    </row>
    <row r="1271" spans="1:2">
      <c r="A1271" s="638"/>
      <c r="B1271" s="638"/>
    </row>
    <row r="1272" spans="1:2">
      <c r="A1272" s="638"/>
      <c r="B1272" s="638"/>
    </row>
    <row r="1273" spans="1:2">
      <c r="A1273" s="638"/>
      <c r="B1273" s="638"/>
    </row>
    <row r="1274" spans="1:2">
      <c r="A1274" s="638"/>
      <c r="B1274" s="638"/>
    </row>
    <row r="1275" spans="1:2">
      <c r="A1275" s="638"/>
      <c r="B1275" s="638"/>
    </row>
    <row r="1276" spans="1:2">
      <c r="A1276" s="638"/>
      <c r="B1276" s="638"/>
    </row>
    <row r="1277" spans="1:2">
      <c r="A1277" s="638"/>
      <c r="B1277" s="638"/>
    </row>
    <row r="1278" spans="1:2">
      <c r="A1278" s="638"/>
      <c r="B1278" s="638"/>
    </row>
    <row r="1279" spans="1:2">
      <c r="A1279" s="638"/>
      <c r="B1279" s="638"/>
    </row>
    <row r="1280" spans="1:2">
      <c r="A1280" s="638"/>
      <c r="B1280" s="638"/>
    </row>
    <row r="1281" spans="1:2">
      <c r="A1281" s="638"/>
      <c r="B1281" s="638"/>
    </row>
    <row r="1282" spans="1:2">
      <c r="A1282" s="638"/>
      <c r="B1282" s="638"/>
    </row>
    <row r="1283" spans="1:2">
      <c r="A1283" s="638"/>
      <c r="B1283" s="638"/>
    </row>
    <row r="1284" spans="1:2">
      <c r="A1284" s="638"/>
      <c r="B1284" s="638"/>
    </row>
    <row r="1285" spans="1:2">
      <c r="A1285" s="638"/>
      <c r="B1285" s="638"/>
    </row>
    <row r="1286" spans="1:2">
      <c r="A1286" s="638"/>
      <c r="B1286" s="638"/>
    </row>
    <row r="1287" spans="1:2">
      <c r="A1287" s="638"/>
      <c r="B1287" s="638"/>
    </row>
    <row r="1288" spans="1:2">
      <c r="A1288" s="638"/>
      <c r="B1288" s="638"/>
    </row>
    <row r="1289" spans="1:2">
      <c r="A1289" s="638"/>
      <c r="B1289" s="638"/>
    </row>
    <row r="1290" spans="1:2">
      <c r="A1290" s="638"/>
      <c r="B1290" s="638"/>
    </row>
    <row r="1291" spans="1:2">
      <c r="A1291" s="638"/>
      <c r="B1291" s="638"/>
    </row>
    <row r="1292" spans="1:2">
      <c r="A1292" s="638"/>
      <c r="B1292" s="638"/>
    </row>
    <row r="1293" spans="1:2">
      <c r="A1293" s="638"/>
      <c r="B1293" s="638"/>
    </row>
    <row r="1294" spans="1:2">
      <c r="A1294" s="638"/>
      <c r="B1294" s="638"/>
    </row>
    <row r="1295" spans="1:2">
      <c r="A1295" s="638"/>
      <c r="B1295" s="638"/>
    </row>
    <row r="1296" spans="1:2">
      <c r="A1296" s="638"/>
      <c r="B1296" s="638"/>
    </row>
    <row r="1297" spans="1:2">
      <c r="A1297" s="638"/>
      <c r="B1297" s="638"/>
    </row>
    <row r="1298" spans="1:2">
      <c r="A1298" s="638"/>
      <c r="B1298" s="638"/>
    </row>
    <row r="1299" spans="1:2">
      <c r="A1299" s="638"/>
      <c r="B1299" s="638"/>
    </row>
    <row r="1300" spans="1:2">
      <c r="A1300" s="638"/>
      <c r="B1300" s="638"/>
    </row>
    <row r="1301" spans="1:2">
      <c r="A1301" s="638"/>
      <c r="B1301" s="638"/>
    </row>
    <row r="1302" spans="1:2">
      <c r="A1302" s="638"/>
      <c r="B1302" s="638"/>
    </row>
    <row r="1303" spans="1:2">
      <c r="A1303" s="638"/>
      <c r="B1303" s="638"/>
    </row>
    <row r="1304" spans="1:2">
      <c r="A1304" s="638"/>
      <c r="B1304" s="638"/>
    </row>
    <row r="1305" spans="1:2">
      <c r="A1305" s="638"/>
      <c r="B1305" s="638"/>
    </row>
    <row r="1306" spans="1:2">
      <c r="A1306" s="638"/>
      <c r="B1306" s="638"/>
    </row>
    <row r="1307" spans="1:2">
      <c r="A1307" s="638"/>
      <c r="B1307" s="638"/>
    </row>
    <row r="1308" spans="1:2">
      <c r="A1308" s="638"/>
      <c r="B1308" s="638"/>
    </row>
    <row r="1309" spans="1:2">
      <c r="A1309" s="638"/>
      <c r="B1309" s="638"/>
    </row>
    <row r="1310" spans="1:2">
      <c r="A1310" s="638"/>
      <c r="B1310" s="638"/>
    </row>
    <row r="1311" spans="1:2">
      <c r="A1311" s="638"/>
      <c r="B1311" s="638"/>
    </row>
    <row r="1312" spans="1:2">
      <c r="A1312" s="638"/>
      <c r="B1312" s="638"/>
    </row>
    <row r="1313" spans="1:2">
      <c r="A1313" s="638"/>
      <c r="B1313" s="638"/>
    </row>
    <row r="1314" spans="1:2">
      <c r="A1314" s="638"/>
      <c r="B1314" s="638"/>
    </row>
    <row r="1315" spans="1:2">
      <c r="A1315" s="638"/>
      <c r="B1315" s="638"/>
    </row>
    <row r="1316" spans="1:2">
      <c r="A1316" s="638"/>
      <c r="B1316" s="638"/>
    </row>
    <row r="1317" spans="1:2">
      <c r="A1317" s="638"/>
      <c r="B1317" s="638"/>
    </row>
    <row r="1318" spans="1:2">
      <c r="A1318" s="638"/>
      <c r="B1318" s="638"/>
    </row>
    <row r="1319" spans="1:2">
      <c r="A1319" s="638"/>
      <c r="B1319" s="638"/>
    </row>
    <row r="1320" spans="1:2">
      <c r="A1320" s="638"/>
      <c r="B1320" s="638"/>
    </row>
    <row r="1321" spans="1:2">
      <c r="A1321" s="638"/>
      <c r="B1321" s="638"/>
    </row>
    <row r="1322" spans="1:2">
      <c r="A1322" s="638"/>
      <c r="B1322" s="638"/>
    </row>
    <row r="1323" spans="1:2">
      <c r="A1323" s="638"/>
      <c r="B1323" s="638"/>
    </row>
    <row r="1324" spans="1:2">
      <c r="A1324" s="638"/>
      <c r="B1324" s="638"/>
    </row>
    <row r="1325" spans="1:2">
      <c r="A1325" s="638"/>
      <c r="B1325" s="638"/>
    </row>
    <row r="1326" spans="1:2">
      <c r="A1326" s="638"/>
      <c r="B1326" s="638"/>
    </row>
    <row r="1327" spans="1:2">
      <c r="A1327" s="638"/>
      <c r="B1327" s="638"/>
    </row>
    <row r="1328" spans="1:2">
      <c r="A1328" s="638"/>
      <c r="B1328" s="638"/>
    </row>
    <row r="1329" spans="1:2">
      <c r="A1329" s="638"/>
      <c r="B1329" s="638"/>
    </row>
    <row r="1330" spans="1:2">
      <c r="A1330" s="638"/>
      <c r="B1330" s="638"/>
    </row>
    <row r="1331" spans="1:2">
      <c r="A1331" s="638"/>
      <c r="B1331" s="638"/>
    </row>
    <row r="1332" spans="1:2">
      <c r="A1332" s="638"/>
      <c r="B1332" s="638"/>
    </row>
    <row r="1333" spans="1:2">
      <c r="A1333" s="638"/>
      <c r="B1333" s="638"/>
    </row>
    <row r="1334" spans="1:2">
      <c r="A1334" s="638"/>
      <c r="B1334" s="638"/>
    </row>
    <row r="1335" spans="1:2">
      <c r="A1335" s="638"/>
      <c r="B1335" s="638"/>
    </row>
    <row r="1336" spans="1:2">
      <c r="A1336" s="638"/>
      <c r="B1336" s="638"/>
    </row>
    <row r="1337" spans="1:2">
      <c r="A1337" s="638"/>
      <c r="B1337" s="638"/>
    </row>
    <row r="1338" spans="1:2">
      <c r="A1338" s="638"/>
      <c r="B1338" s="638"/>
    </row>
    <row r="1339" spans="1:2">
      <c r="A1339" s="638"/>
      <c r="B1339" s="638"/>
    </row>
    <row r="1340" spans="1:2">
      <c r="A1340" s="638"/>
      <c r="B1340" s="638"/>
    </row>
    <row r="1341" spans="1:2">
      <c r="A1341" s="638"/>
      <c r="B1341" s="638"/>
    </row>
    <row r="1342" spans="1:2">
      <c r="A1342" s="638"/>
      <c r="B1342" s="638"/>
    </row>
    <row r="1343" spans="1:2">
      <c r="A1343" s="638"/>
      <c r="B1343" s="638"/>
    </row>
    <row r="1344" spans="1:2">
      <c r="A1344" s="638"/>
      <c r="B1344" s="638"/>
    </row>
    <row r="1345" spans="1:2">
      <c r="A1345" s="638"/>
      <c r="B1345" s="638"/>
    </row>
    <row r="1346" spans="1:2">
      <c r="A1346" s="638"/>
      <c r="B1346" s="638"/>
    </row>
    <row r="1347" spans="1:2">
      <c r="A1347" s="638"/>
      <c r="B1347" s="638"/>
    </row>
    <row r="1348" spans="1:2">
      <c r="A1348" s="638"/>
      <c r="B1348" s="638"/>
    </row>
    <row r="1349" spans="1:2">
      <c r="A1349" s="638"/>
      <c r="B1349" s="638"/>
    </row>
    <row r="1350" spans="1:2">
      <c r="A1350" s="638"/>
      <c r="B1350" s="638"/>
    </row>
    <row r="1351" spans="1:2">
      <c r="A1351" s="638"/>
      <c r="B1351" s="638"/>
    </row>
    <row r="1352" spans="1:2">
      <c r="A1352" s="638"/>
      <c r="B1352" s="638"/>
    </row>
    <row r="1353" spans="1:2">
      <c r="A1353" s="638"/>
      <c r="B1353" s="638"/>
    </row>
    <row r="1354" spans="1:2">
      <c r="A1354" s="638"/>
      <c r="B1354" s="638"/>
    </row>
    <row r="1355" spans="1:2">
      <c r="A1355" s="638"/>
      <c r="B1355" s="638"/>
    </row>
    <row r="1356" spans="1:2">
      <c r="A1356" s="638"/>
      <c r="B1356" s="638"/>
    </row>
    <row r="1357" spans="1:2">
      <c r="A1357" s="638"/>
      <c r="B1357" s="638"/>
    </row>
    <row r="1358" spans="1:2">
      <c r="A1358" s="638"/>
      <c r="B1358" s="638"/>
    </row>
    <row r="1359" spans="1:2">
      <c r="A1359" s="638"/>
      <c r="B1359" s="638"/>
    </row>
    <row r="1360" spans="1:2">
      <c r="A1360" s="638"/>
      <c r="B1360" s="638"/>
    </row>
    <row r="1361" spans="1:2">
      <c r="A1361" s="638"/>
      <c r="B1361" s="638"/>
    </row>
    <row r="1362" spans="1:2">
      <c r="A1362" s="638"/>
      <c r="B1362" s="638"/>
    </row>
    <row r="1363" spans="1:2">
      <c r="A1363" s="638"/>
      <c r="B1363" s="638"/>
    </row>
    <row r="1364" spans="1:2">
      <c r="A1364" s="638"/>
      <c r="B1364" s="638"/>
    </row>
    <row r="1365" spans="1:2">
      <c r="A1365" s="638"/>
      <c r="B1365" s="638"/>
    </row>
    <row r="1366" spans="1:2">
      <c r="A1366" s="638"/>
      <c r="B1366" s="638"/>
    </row>
    <row r="1367" spans="1:2">
      <c r="A1367" s="638"/>
      <c r="B1367" s="638"/>
    </row>
    <row r="1368" spans="1:2">
      <c r="A1368" s="638"/>
      <c r="B1368" s="638"/>
    </row>
    <row r="1369" spans="1:2">
      <c r="A1369" s="638"/>
      <c r="B1369" s="638"/>
    </row>
    <row r="1370" spans="1:2">
      <c r="A1370" s="638"/>
      <c r="B1370" s="638"/>
    </row>
    <row r="1371" spans="1:2">
      <c r="A1371" s="638"/>
      <c r="B1371" s="638"/>
    </row>
    <row r="1372" spans="1:2">
      <c r="A1372" s="638"/>
      <c r="B1372" s="638"/>
    </row>
    <row r="1373" spans="1:2">
      <c r="A1373" s="638"/>
      <c r="B1373" s="638"/>
    </row>
    <row r="1374" spans="1:2">
      <c r="A1374" s="638"/>
      <c r="B1374" s="638"/>
    </row>
    <row r="1375" spans="1:2">
      <c r="A1375" s="638"/>
      <c r="B1375" s="638"/>
    </row>
    <row r="1376" spans="1:2">
      <c r="A1376" s="638"/>
      <c r="B1376" s="638"/>
    </row>
    <row r="1377" spans="1:2">
      <c r="A1377" s="638"/>
      <c r="B1377" s="638"/>
    </row>
    <row r="1378" spans="1:2">
      <c r="A1378" s="638"/>
      <c r="B1378" s="638"/>
    </row>
    <row r="1379" spans="1:2">
      <c r="A1379" s="638"/>
      <c r="B1379" s="638"/>
    </row>
    <row r="1380" spans="1:2">
      <c r="A1380" s="638"/>
      <c r="B1380" s="638"/>
    </row>
    <row r="1381" spans="1:2">
      <c r="A1381" s="638"/>
      <c r="B1381" s="638"/>
    </row>
    <row r="1382" spans="1:2">
      <c r="A1382" s="638"/>
      <c r="B1382" s="638"/>
    </row>
    <row r="1383" spans="1:2">
      <c r="A1383" s="638"/>
      <c r="B1383" s="638"/>
    </row>
    <row r="1384" spans="1:2">
      <c r="A1384" s="638"/>
      <c r="B1384" s="638"/>
    </row>
    <row r="1385" spans="1:2">
      <c r="A1385" s="638"/>
      <c r="B1385" s="638"/>
    </row>
    <row r="1386" spans="1:2">
      <c r="A1386" s="638"/>
      <c r="B1386" s="638"/>
    </row>
    <row r="1387" spans="1:2">
      <c r="A1387" s="638"/>
      <c r="B1387" s="638"/>
    </row>
    <row r="1388" spans="1:2">
      <c r="A1388" s="638"/>
      <c r="B1388" s="638"/>
    </row>
    <row r="1389" spans="1:2">
      <c r="A1389" s="638"/>
      <c r="B1389" s="638"/>
    </row>
    <row r="1390" spans="1:2">
      <c r="A1390" s="638"/>
      <c r="B1390" s="638"/>
    </row>
    <row r="1391" spans="1:2">
      <c r="A1391" s="638"/>
      <c r="B1391" s="638"/>
    </row>
    <row r="1392" spans="1:2">
      <c r="A1392" s="638"/>
      <c r="B1392" s="638"/>
    </row>
    <row r="1393" spans="1:2">
      <c r="A1393" s="638"/>
      <c r="B1393" s="638"/>
    </row>
    <row r="1394" spans="1:2">
      <c r="A1394" s="638"/>
      <c r="B1394" s="638"/>
    </row>
    <row r="1395" spans="1:2">
      <c r="A1395" s="638"/>
      <c r="B1395" s="638"/>
    </row>
    <row r="1396" spans="1:2">
      <c r="A1396" s="638"/>
      <c r="B1396" s="638"/>
    </row>
    <row r="1397" spans="1:2">
      <c r="A1397" s="638"/>
      <c r="B1397" s="638"/>
    </row>
    <row r="1398" spans="1:2">
      <c r="A1398" s="638"/>
      <c r="B1398" s="638"/>
    </row>
    <row r="1399" spans="1:2">
      <c r="A1399" s="638"/>
      <c r="B1399" s="638"/>
    </row>
    <row r="1400" spans="1:2">
      <c r="A1400" s="638"/>
      <c r="B1400" s="638"/>
    </row>
    <row r="1401" spans="1:2">
      <c r="A1401" s="638"/>
      <c r="B1401" s="638"/>
    </row>
    <row r="1402" spans="1:2">
      <c r="A1402" s="638"/>
      <c r="B1402" s="638"/>
    </row>
    <row r="1403" spans="1:2">
      <c r="A1403" s="638"/>
      <c r="B1403" s="638"/>
    </row>
    <row r="1404" spans="1:2">
      <c r="A1404" s="638"/>
      <c r="B1404" s="638"/>
    </row>
    <row r="1405" spans="1:2">
      <c r="A1405" s="638"/>
      <c r="B1405" s="638"/>
    </row>
    <row r="1406" spans="1:2">
      <c r="A1406" s="638"/>
      <c r="B1406" s="638"/>
    </row>
    <row r="1407" spans="1:2">
      <c r="A1407" s="638"/>
      <c r="B1407" s="638"/>
    </row>
    <row r="1408" spans="1:2">
      <c r="A1408" s="638"/>
      <c r="B1408" s="638"/>
    </row>
    <row r="1409" spans="1:2">
      <c r="A1409" s="638"/>
      <c r="B1409" s="638"/>
    </row>
    <row r="1410" spans="1:2">
      <c r="A1410" s="638"/>
      <c r="B1410" s="638"/>
    </row>
    <row r="1411" spans="1:2">
      <c r="A1411" s="638"/>
      <c r="B1411" s="638"/>
    </row>
    <row r="1412" spans="1:2">
      <c r="A1412" s="638"/>
      <c r="B1412" s="638"/>
    </row>
    <row r="1413" spans="1:2">
      <c r="A1413" s="638"/>
      <c r="B1413" s="638"/>
    </row>
    <row r="1414" spans="1:2">
      <c r="A1414" s="638"/>
      <c r="B1414" s="638"/>
    </row>
    <row r="1415" spans="1:2">
      <c r="A1415" s="638"/>
      <c r="B1415" s="638"/>
    </row>
    <row r="1416" spans="1:2">
      <c r="A1416" s="638"/>
      <c r="B1416" s="638"/>
    </row>
    <row r="1417" spans="1:2">
      <c r="A1417" s="638"/>
      <c r="B1417" s="638"/>
    </row>
    <row r="1418" spans="1:2">
      <c r="A1418" s="638"/>
      <c r="B1418" s="638"/>
    </row>
    <row r="1419" spans="1:2">
      <c r="A1419" s="638"/>
      <c r="B1419" s="638"/>
    </row>
    <row r="1420" spans="1:2">
      <c r="A1420" s="638"/>
      <c r="B1420" s="638"/>
    </row>
    <row r="1421" spans="1:2">
      <c r="A1421" s="638"/>
      <c r="B1421" s="638"/>
    </row>
    <row r="1422" spans="1:2">
      <c r="A1422" s="638"/>
      <c r="B1422" s="638"/>
    </row>
    <row r="1423" spans="1:2">
      <c r="A1423" s="638"/>
      <c r="B1423" s="638"/>
    </row>
    <row r="1424" spans="1:2">
      <c r="A1424" s="638"/>
      <c r="B1424" s="638"/>
    </row>
    <row r="1425" spans="1:2">
      <c r="A1425" s="638"/>
      <c r="B1425" s="638"/>
    </row>
    <row r="1426" spans="1:2">
      <c r="A1426" s="638"/>
      <c r="B1426" s="638"/>
    </row>
    <row r="1427" spans="1:2">
      <c r="A1427" s="638"/>
      <c r="B1427" s="638"/>
    </row>
    <row r="1428" spans="1:2">
      <c r="A1428" s="638"/>
      <c r="B1428" s="638"/>
    </row>
    <row r="1429" spans="1:2">
      <c r="A1429" s="638"/>
      <c r="B1429" s="638"/>
    </row>
    <row r="1430" spans="1:2">
      <c r="A1430" s="638"/>
      <c r="B1430" s="638"/>
    </row>
    <row r="1431" spans="1:2">
      <c r="A1431" s="638"/>
      <c r="B1431" s="638"/>
    </row>
    <row r="1432" spans="1:2">
      <c r="A1432" s="638"/>
      <c r="B1432" s="638"/>
    </row>
    <row r="1433" spans="1:2">
      <c r="A1433" s="638"/>
      <c r="B1433" s="638"/>
    </row>
    <row r="1434" spans="1:2">
      <c r="A1434" s="638"/>
      <c r="B1434" s="638"/>
    </row>
    <row r="1435" spans="1:2">
      <c r="A1435" s="638"/>
      <c r="B1435" s="638"/>
    </row>
    <row r="1436" spans="1:2">
      <c r="A1436" s="638"/>
      <c r="B1436" s="638"/>
    </row>
    <row r="1437" spans="1:2">
      <c r="A1437" s="638"/>
      <c r="B1437" s="638"/>
    </row>
    <row r="1438" spans="1:2">
      <c r="A1438" s="638"/>
      <c r="B1438" s="638"/>
    </row>
    <row r="1439" spans="1:2">
      <c r="A1439" s="638"/>
      <c r="B1439" s="638"/>
    </row>
    <row r="1440" spans="1:2">
      <c r="A1440" s="638"/>
      <c r="B1440" s="638"/>
    </row>
    <row r="1441" spans="1:2">
      <c r="A1441" s="638"/>
      <c r="B1441" s="638"/>
    </row>
    <row r="1442" spans="1:2">
      <c r="A1442" s="638"/>
      <c r="B1442" s="638"/>
    </row>
    <row r="1443" spans="1:2">
      <c r="A1443" s="638"/>
      <c r="B1443" s="638"/>
    </row>
    <row r="1444" spans="1:2">
      <c r="A1444" s="638"/>
      <c r="B1444" s="638"/>
    </row>
    <row r="1445" spans="1:2">
      <c r="A1445" s="638"/>
      <c r="B1445" s="638"/>
    </row>
    <row r="1446" spans="1:2">
      <c r="A1446" s="638"/>
      <c r="B1446" s="638"/>
    </row>
    <row r="1447" spans="1:2">
      <c r="A1447" s="638"/>
      <c r="B1447" s="638"/>
    </row>
    <row r="1448" spans="1:2">
      <c r="A1448" s="638"/>
      <c r="B1448" s="638"/>
    </row>
    <row r="1449" spans="1:2">
      <c r="A1449" s="638"/>
      <c r="B1449" s="638"/>
    </row>
    <row r="1450" spans="1:2">
      <c r="A1450" s="638"/>
      <c r="B1450" s="638"/>
    </row>
    <row r="1451" spans="1:2">
      <c r="A1451" s="638"/>
      <c r="B1451" s="638"/>
    </row>
    <row r="1452" spans="1:2">
      <c r="A1452" s="638"/>
      <c r="B1452" s="638"/>
    </row>
    <row r="1453" spans="1:2">
      <c r="A1453" s="638"/>
      <c r="B1453" s="638"/>
    </row>
    <row r="1454" spans="1:2">
      <c r="A1454" s="638"/>
      <c r="B1454" s="638"/>
    </row>
    <row r="1455" spans="1:2">
      <c r="A1455" s="638"/>
      <c r="B1455" s="638"/>
    </row>
    <row r="1456" spans="1:2">
      <c r="A1456" s="638"/>
      <c r="B1456" s="638"/>
    </row>
    <row r="1457" spans="1:2">
      <c r="A1457" s="638"/>
      <c r="B1457" s="638"/>
    </row>
    <row r="1458" spans="1:2">
      <c r="A1458" s="638"/>
      <c r="B1458" s="638"/>
    </row>
    <row r="1459" spans="1:2">
      <c r="A1459" s="638"/>
      <c r="B1459" s="638"/>
    </row>
    <row r="1460" spans="1:2">
      <c r="A1460" s="638"/>
      <c r="B1460" s="638"/>
    </row>
    <row r="1461" spans="1:2">
      <c r="A1461" s="638"/>
      <c r="B1461" s="638"/>
    </row>
    <row r="1462" spans="1:2">
      <c r="A1462" s="638"/>
      <c r="B1462" s="638"/>
    </row>
    <row r="1463" spans="1:2">
      <c r="A1463" s="638"/>
      <c r="B1463" s="638"/>
    </row>
    <row r="1464" spans="1:2">
      <c r="A1464" s="638"/>
      <c r="B1464" s="638"/>
    </row>
    <row r="1465" spans="1:2">
      <c r="A1465" s="638"/>
      <c r="B1465" s="638"/>
    </row>
    <row r="1466" spans="1:2">
      <c r="A1466" s="638"/>
      <c r="B1466" s="638"/>
    </row>
    <row r="1467" spans="1:2">
      <c r="A1467" s="638"/>
      <c r="B1467" s="638"/>
    </row>
    <row r="1468" spans="1:2">
      <c r="A1468" s="638"/>
      <c r="B1468" s="638"/>
    </row>
    <row r="1469" spans="1:2">
      <c r="A1469" s="638"/>
      <c r="B1469" s="638"/>
    </row>
    <row r="1470" spans="1:2">
      <c r="A1470" s="638"/>
      <c r="B1470" s="638"/>
    </row>
    <row r="1471" spans="1:2">
      <c r="A1471" s="638"/>
      <c r="B1471" s="638"/>
    </row>
    <row r="1472" spans="1:2">
      <c r="A1472" s="638"/>
      <c r="B1472" s="638"/>
    </row>
    <row r="1473" spans="1:2">
      <c r="A1473" s="638"/>
      <c r="B1473" s="638"/>
    </row>
    <row r="1474" spans="1:2">
      <c r="A1474" s="638"/>
      <c r="B1474" s="638"/>
    </row>
    <row r="1475" spans="1:2">
      <c r="A1475" s="638"/>
      <c r="B1475" s="638"/>
    </row>
    <row r="1476" spans="1:2">
      <c r="A1476" s="638"/>
      <c r="B1476" s="638"/>
    </row>
    <row r="1477" spans="1:2">
      <c r="A1477" s="638"/>
      <c r="B1477" s="638"/>
    </row>
    <row r="1478" spans="1:2">
      <c r="A1478" s="638"/>
      <c r="B1478" s="638"/>
    </row>
    <row r="1479" spans="1:2">
      <c r="A1479" s="638"/>
      <c r="B1479" s="638"/>
    </row>
    <row r="1480" spans="1:2">
      <c r="A1480" s="638"/>
      <c r="B1480" s="638"/>
    </row>
    <row r="1481" spans="1:2">
      <c r="A1481" s="638"/>
      <c r="B1481" s="638"/>
    </row>
    <row r="1482" spans="1:2">
      <c r="A1482" s="638"/>
      <c r="B1482" s="638"/>
    </row>
    <row r="1483" spans="1:2">
      <c r="A1483" s="638"/>
      <c r="B1483" s="638"/>
    </row>
    <row r="1484" spans="1:2">
      <c r="A1484" s="638"/>
      <c r="B1484" s="638"/>
    </row>
    <row r="1485" spans="1:2">
      <c r="A1485" s="638"/>
      <c r="B1485" s="638"/>
    </row>
    <row r="1486" spans="1:2">
      <c r="A1486" s="638"/>
      <c r="B1486" s="638"/>
    </row>
    <row r="1487" spans="1:2">
      <c r="A1487" s="638"/>
      <c r="B1487" s="638"/>
    </row>
    <row r="1488" spans="1:2">
      <c r="A1488" s="638"/>
      <c r="B1488" s="638"/>
    </row>
    <row r="1489" spans="1:2">
      <c r="A1489" s="638"/>
      <c r="B1489" s="638"/>
    </row>
    <row r="1490" spans="1:2">
      <c r="A1490" s="638"/>
      <c r="B1490" s="638"/>
    </row>
    <row r="1491" spans="1:2">
      <c r="A1491" s="638"/>
      <c r="B1491" s="638"/>
    </row>
    <row r="1492" spans="1:2">
      <c r="A1492" s="638"/>
      <c r="B1492" s="638"/>
    </row>
    <row r="1493" spans="1:2">
      <c r="A1493" s="638"/>
      <c r="B1493" s="638"/>
    </row>
    <row r="1494" spans="1:2">
      <c r="A1494" s="638"/>
      <c r="B1494" s="638"/>
    </row>
    <row r="1495" spans="1:2">
      <c r="A1495" s="638"/>
      <c r="B1495" s="638"/>
    </row>
    <row r="1496" spans="1:2">
      <c r="A1496" s="638"/>
      <c r="B1496" s="638"/>
    </row>
    <row r="1497" spans="1:2">
      <c r="A1497" s="638"/>
      <c r="B1497" s="638"/>
    </row>
    <row r="1498" spans="1:2">
      <c r="A1498" s="638"/>
      <c r="B1498" s="638"/>
    </row>
    <row r="1499" spans="1:2">
      <c r="A1499" s="638"/>
      <c r="B1499" s="638"/>
    </row>
    <row r="1500" spans="1:2">
      <c r="A1500" s="638"/>
      <c r="B1500" s="638"/>
    </row>
    <row r="1501" spans="1:2">
      <c r="A1501" s="638"/>
      <c r="B1501" s="638"/>
    </row>
    <row r="1502" spans="1:2">
      <c r="A1502" s="638"/>
      <c r="B1502" s="638"/>
    </row>
    <row r="1503" spans="1:2">
      <c r="A1503" s="638"/>
      <c r="B1503" s="638"/>
    </row>
    <row r="1504" spans="1:2">
      <c r="A1504" s="638"/>
      <c r="B1504" s="638"/>
    </row>
    <row r="1505" spans="1:2">
      <c r="A1505" s="638"/>
      <c r="B1505" s="638"/>
    </row>
    <row r="1506" spans="1:2">
      <c r="A1506" s="638"/>
      <c r="B1506" s="638"/>
    </row>
    <row r="1507" spans="1:2">
      <c r="A1507" s="638"/>
      <c r="B1507" s="638"/>
    </row>
    <row r="1508" spans="1:2">
      <c r="A1508" s="638"/>
      <c r="B1508" s="638"/>
    </row>
    <row r="1509" spans="1:2">
      <c r="A1509" s="638"/>
      <c r="B1509" s="638"/>
    </row>
    <row r="1510" spans="1:2">
      <c r="A1510" s="638"/>
      <c r="B1510" s="638"/>
    </row>
    <row r="1511" spans="1:2">
      <c r="A1511" s="638"/>
      <c r="B1511" s="638"/>
    </row>
    <row r="1512" spans="1:2">
      <c r="A1512" s="638"/>
      <c r="B1512" s="638"/>
    </row>
    <row r="1513" spans="1:2">
      <c r="A1513" s="638"/>
      <c r="B1513" s="638"/>
    </row>
    <row r="1514" spans="1:2">
      <c r="A1514" s="638"/>
      <c r="B1514" s="638"/>
    </row>
    <row r="1515" spans="1:2">
      <c r="A1515" s="638"/>
      <c r="B1515" s="638"/>
    </row>
    <row r="1516" spans="1:2">
      <c r="A1516" s="638"/>
      <c r="B1516" s="638"/>
    </row>
    <row r="1517" spans="1:2">
      <c r="A1517" s="638"/>
      <c r="B1517" s="638"/>
    </row>
    <row r="1518" spans="1:2">
      <c r="A1518" s="638"/>
      <c r="B1518" s="638"/>
    </row>
    <row r="1519" spans="1:2">
      <c r="A1519" s="638"/>
      <c r="B1519" s="638"/>
    </row>
    <row r="1520" spans="1:2">
      <c r="A1520" s="638"/>
      <c r="B1520" s="638"/>
    </row>
    <row r="1521" spans="1:2">
      <c r="A1521" s="638"/>
      <c r="B1521" s="638"/>
    </row>
    <row r="1522" spans="1:2">
      <c r="A1522" s="638"/>
      <c r="B1522" s="638"/>
    </row>
    <row r="1523" spans="1:2">
      <c r="A1523" s="638"/>
      <c r="B1523" s="638"/>
    </row>
    <row r="1524" spans="1:2">
      <c r="A1524" s="638"/>
      <c r="B1524" s="638"/>
    </row>
    <row r="1525" spans="1:2">
      <c r="A1525" s="638"/>
      <c r="B1525" s="638"/>
    </row>
    <row r="1526" spans="1:2">
      <c r="A1526" s="638"/>
      <c r="B1526" s="638"/>
    </row>
    <row r="1527" spans="1:2">
      <c r="A1527" s="638"/>
      <c r="B1527" s="638"/>
    </row>
    <row r="1528" spans="1:2">
      <c r="A1528" s="638"/>
      <c r="B1528" s="638"/>
    </row>
    <row r="1529" spans="1:2">
      <c r="A1529" s="638"/>
      <c r="B1529" s="638"/>
    </row>
    <row r="1530" spans="1:2">
      <c r="A1530" s="638"/>
      <c r="B1530" s="638"/>
    </row>
    <row r="1531" spans="1:2">
      <c r="A1531" s="638"/>
      <c r="B1531" s="638"/>
    </row>
    <row r="1532" spans="1:2">
      <c r="A1532" s="638"/>
      <c r="B1532" s="638"/>
    </row>
    <row r="1533" spans="1:2">
      <c r="A1533" s="638"/>
      <c r="B1533" s="638"/>
    </row>
    <row r="1534" spans="1:2">
      <c r="A1534" s="638"/>
      <c r="B1534" s="638"/>
    </row>
    <row r="1535" spans="1:2">
      <c r="A1535" s="638"/>
      <c r="B1535" s="638"/>
    </row>
    <row r="1536" spans="1:2">
      <c r="A1536" s="638"/>
      <c r="B1536" s="638"/>
    </row>
    <row r="1537" spans="1:2">
      <c r="A1537" s="638"/>
      <c r="B1537" s="638"/>
    </row>
    <row r="1538" spans="1:2">
      <c r="A1538" s="638"/>
      <c r="B1538" s="638"/>
    </row>
    <row r="1539" spans="1:2">
      <c r="A1539" s="638"/>
      <c r="B1539" s="638"/>
    </row>
    <row r="1540" spans="1:2">
      <c r="A1540" s="638"/>
      <c r="B1540" s="638"/>
    </row>
    <row r="1541" spans="1:2">
      <c r="A1541" s="638"/>
      <c r="B1541" s="638"/>
    </row>
    <row r="1542" spans="1:2">
      <c r="A1542" s="638"/>
      <c r="B1542" s="638"/>
    </row>
    <row r="1543" spans="1:2">
      <c r="A1543" s="638"/>
      <c r="B1543" s="638"/>
    </row>
    <row r="1544" spans="1:2">
      <c r="A1544" s="638"/>
      <c r="B1544" s="638"/>
    </row>
    <row r="1545" spans="1:2">
      <c r="A1545" s="638"/>
      <c r="B1545" s="638"/>
    </row>
    <row r="1546" spans="1:2">
      <c r="A1546" s="638"/>
      <c r="B1546" s="638"/>
    </row>
    <row r="1547" spans="1:2">
      <c r="A1547" s="638"/>
      <c r="B1547" s="638"/>
    </row>
    <row r="1548" spans="1:2">
      <c r="A1548" s="638"/>
      <c r="B1548" s="638"/>
    </row>
    <row r="1549" spans="1:2">
      <c r="A1549" s="638"/>
      <c r="B1549" s="638"/>
    </row>
    <row r="1550" spans="1:2">
      <c r="A1550" s="638"/>
      <c r="B1550" s="638"/>
    </row>
    <row r="1551" spans="1:2">
      <c r="A1551" s="638"/>
      <c r="B1551" s="638"/>
    </row>
    <row r="1552" spans="1:2">
      <c r="A1552" s="638"/>
      <c r="B1552" s="638"/>
    </row>
    <row r="1553" spans="1:2">
      <c r="A1553" s="638"/>
      <c r="B1553" s="638"/>
    </row>
    <row r="1554" spans="1:2">
      <c r="A1554" s="638"/>
      <c r="B1554" s="638"/>
    </row>
    <row r="1555" spans="1:2">
      <c r="A1555" s="638"/>
      <c r="B1555" s="638"/>
    </row>
    <row r="1556" spans="1:2">
      <c r="A1556" s="638"/>
      <c r="B1556" s="638"/>
    </row>
    <row r="1557" spans="1:2">
      <c r="A1557" s="638"/>
      <c r="B1557" s="638"/>
    </row>
    <row r="1558" spans="1:2">
      <c r="A1558" s="638"/>
      <c r="B1558" s="638"/>
    </row>
    <row r="1559" spans="1:2">
      <c r="A1559" s="638"/>
      <c r="B1559" s="638"/>
    </row>
    <row r="1560" spans="1:2">
      <c r="A1560" s="638"/>
      <c r="B1560" s="638"/>
    </row>
    <row r="1561" spans="1:2">
      <c r="A1561" s="638"/>
      <c r="B1561" s="638"/>
    </row>
    <row r="1562" spans="1:2">
      <c r="A1562" s="638"/>
      <c r="B1562" s="638"/>
    </row>
    <row r="1563" spans="1:2">
      <c r="A1563" s="638"/>
      <c r="B1563" s="638"/>
    </row>
    <row r="1564" spans="1:2">
      <c r="A1564" s="638"/>
      <c r="B1564" s="638"/>
    </row>
    <row r="1565" spans="1:2">
      <c r="A1565" s="638"/>
      <c r="B1565" s="638"/>
    </row>
    <row r="1566" spans="1:2">
      <c r="A1566" s="638"/>
      <c r="B1566" s="638"/>
    </row>
    <row r="1567" spans="1:2">
      <c r="A1567" s="638"/>
      <c r="B1567" s="638"/>
    </row>
    <row r="1568" spans="1:2">
      <c r="A1568" s="638"/>
      <c r="B1568" s="638"/>
    </row>
    <row r="1569" spans="1:2">
      <c r="A1569" s="638"/>
      <c r="B1569" s="638"/>
    </row>
    <row r="1570" spans="1:2">
      <c r="A1570" s="638"/>
      <c r="B1570" s="638"/>
    </row>
    <row r="1571" spans="1:2">
      <c r="A1571" s="638"/>
      <c r="B1571" s="638"/>
    </row>
    <row r="1572" spans="1:2">
      <c r="A1572" s="638"/>
      <c r="B1572" s="638"/>
    </row>
    <row r="1573" spans="1:2">
      <c r="A1573" s="638"/>
      <c r="B1573" s="638"/>
    </row>
    <row r="1574" spans="1:2">
      <c r="A1574" s="638"/>
      <c r="B1574" s="638"/>
    </row>
    <row r="1575" spans="1:2">
      <c r="A1575" s="638"/>
      <c r="B1575" s="638"/>
    </row>
    <row r="1576" spans="1:2">
      <c r="A1576" s="638"/>
      <c r="B1576" s="638"/>
    </row>
    <row r="1577" spans="1:2">
      <c r="A1577" s="638"/>
      <c r="B1577" s="638"/>
    </row>
    <row r="1578" spans="1:2">
      <c r="A1578" s="638"/>
      <c r="B1578" s="638"/>
    </row>
    <row r="1579" spans="1:2">
      <c r="A1579" s="638"/>
      <c r="B1579" s="638"/>
    </row>
    <row r="1580" spans="1:2">
      <c r="A1580" s="638"/>
      <c r="B1580" s="638"/>
    </row>
    <row r="1581" spans="1:2">
      <c r="A1581" s="638"/>
      <c r="B1581" s="638"/>
    </row>
    <row r="1582" spans="1:2">
      <c r="A1582" s="638"/>
      <c r="B1582" s="638"/>
    </row>
    <row r="1583" spans="1:2">
      <c r="A1583" s="638"/>
      <c r="B1583" s="638"/>
    </row>
    <row r="1584" spans="1:2">
      <c r="A1584" s="638"/>
      <c r="B1584" s="638"/>
    </row>
    <row r="1585" spans="1:2">
      <c r="A1585" s="638"/>
      <c r="B1585" s="638"/>
    </row>
    <row r="1586" spans="1:2">
      <c r="A1586" s="638"/>
      <c r="B1586" s="638"/>
    </row>
    <row r="1587" spans="1:2">
      <c r="A1587" s="638"/>
      <c r="B1587" s="638"/>
    </row>
    <row r="1588" spans="1:2">
      <c r="A1588" s="638"/>
      <c r="B1588" s="638"/>
    </row>
    <row r="1589" spans="1:2">
      <c r="A1589" s="638"/>
      <c r="B1589" s="638"/>
    </row>
    <row r="1590" spans="1:2">
      <c r="A1590" s="638"/>
      <c r="B1590" s="638"/>
    </row>
    <row r="1591" spans="1:2">
      <c r="A1591" s="638"/>
      <c r="B1591" s="638"/>
    </row>
    <row r="1592" spans="1:2">
      <c r="A1592" s="638"/>
      <c r="B1592" s="638"/>
    </row>
    <row r="1593" spans="1:2">
      <c r="A1593" s="638"/>
      <c r="B1593" s="638"/>
    </row>
    <row r="1594" spans="1:2">
      <c r="A1594" s="638"/>
      <c r="B1594" s="638"/>
    </row>
    <row r="1595" spans="1:2">
      <c r="A1595" s="638"/>
      <c r="B1595" s="638"/>
    </row>
    <row r="1596" spans="1:2">
      <c r="A1596" s="638"/>
      <c r="B1596" s="638"/>
    </row>
    <row r="1597" spans="1:2">
      <c r="A1597" s="638"/>
      <c r="B1597" s="638"/>
    </row>
    <row r="1598" spans="1:2">
      <c r="A1598" s="638"/>
      <c r="B1598" s="638"/>
    </row>
    <row r="1599" spans="1:2">
      <c r="A1599" s="638"/>
      <c r="B1599" s="638"/>
    </row>
    <row r="1600" spans="1:2">
      <c r="A1600" s="638"/>
      <c r="B1600" s="638"/>
    </row>
    <row r="1601" spans="1:2">
      <c r="A1601" s="638"/>
      <c r="B1601" s="638"/>
    </row>
    <row r="1602" spans="1:2">
      <c r="A1602" s="638"/>
      <c r="B1602" s="638"/>
    </row>
    <row r="1603" spans="1:2">
      <c r="A1603" s="638"/>
      <c r="B1603" s="638"/>
    </row>
    <row r="1604" spans="1:2">
      <c r="A1604" s="638"/>
      <c r="B1604" s="638"/>
    </row>
    <row r="1605" spans="1:2">
      <c r="A1605" s="638"/>
      <c r="B1605" s="638"/>
    </row>
    <row r="1606" spans="1:2">
      <c r="A1606" s="638"/>
      <c r="B1606" s="638"/>
    </row>
    <row r="1607" spans="1:2">
      <c r="A1607" s="638"/>
      <c r="B1607" s="638"/>
    </row>
    <row r="1608" spans="1:2">
      <c r="A1608" s="638"/>
      <c r="B1608" s="638"/>
    </row>
    <row r="1609" spans="1:2">
      <c r="A1609" s="638"/>
      <c r="B1609" s="638"/>
    </row>
    <row r="1610" spans="1:2">
      <c r="A1610" s="638"/>
      <c r="B1610" s="638"/>
    </row>
    <row r="1611" spans="1:2">
      <c r="A1611" s="638"/>
      <c r="B1611" s="638"/>
    </row>
    <row r="1612" spans="1:2">
      <c r="A1612" s="638"/>
      <c r="B1612" s="638"/>
    </row>
    <row r="1613" spans="1:2">
      <c r="A1613" s="638"/>
      <c r="B1613" s="638"/>
    </row>
    <row r="1614" spans="1:2">
      <c r="A1614" s="638"/>
      <c r="B1614" s="638"/>
    </row>
    <row r="1615" spans="1:2">
      <c r="A1615" s="638"/>
      <c r="B1615" s="638"/>
    </row>
    <row r="1616" spans="1:2">
      <c r="A1616" s="638"/>
      <c r="B1616" s="638"/>
    </row>
    <row r="1617" spans="1:2">
      <c r="A1617" s="638"/>
      <c r="B1617" s="638"/>
    </row>
    <row r="1618" spans="1:2">
      <c r="A1618" s="638"/>
      <c r="B1618" s="638"/>
    </row>
    <row r="1619" spans="1:2">
      <c r="A1619" s="638"/>
      <c r="B1619" s="638"/>
    </row>
    <row r="1620" spans="1:2">
      <c r="A1620" s="638"/>
      <c r="B1620" s="638"/>
    </row>
    <row r="1621" spans="1:2">
      <c r="A1621" s="638"/>
      <c r="B1621" s="638"/>
    </row>
    <row r="1622" spans="1:2">
      <c r="A1622" s="638"/>
      <c r="B1622" s="638"/>
    </row>
    <row r="1623" spans="1:2">
      <c r="A1623" s="638"/>
      <c r="B1623" s="638"/>
    </row>
    <row r="1624" spans="1:2">
      <c r="A1624" s="638"/>
      <c r="B1624" s="638"/>
    </row>
    <row r="1625" spans="1:2">
      <c r="A1625" s="638"/>
      <c r="B1625" s="638"/>
    </row>
    <row r="1626" spans="1:2">
      <c r="A1626" s="638"/>
      <c r="B1626" s="638"/>
    </row>
    <row r="1627" spans="1:2">
      <c r="A1627" s="638"/>
      <c r="B1627" s="638"/>
    </row>
    <row r="1628" spans="1:2">
      <c r="A1628" s="638"/>
      <c r="B1628" s="638"/>
    </row>
    <row r="1629" spans="1:2">
      <c r="A1629" s="638"/>
      <c r="B1629" s="638"/>
    </row>
    <row r="1630" spans="1:2">
      <c r="A1630" s="638"/>
      <c r="B1630" s="638"/>
    </row>
    <row r="1631" spans="1:2">
      <c r="A1631" s="638"/>
      <c r="B1631" s="638"/>
    </row>
    <row r="1632" spans="1:2">
      <c r="A1632" s="638"/>
      <c r="B1632" s="638"/>
    </row>
    <row r="1633" spans="1:2">
      <c r="A1633" s="638"/>
      <c r="B1633" s="638"/>
    </row>
    <row r="1634" spans="1:2">
      <c r="A1634" s="638"/>
      <c r="B1634" s="638"/>
    </row>
    <row r="1635" spans="1:2">
      <c r="A1635" s="638"/>
      <c r="B1635" s="638"/>
    </row>
    <row r="1636" spans="1:2">
      <c r="A1636" s="638"/>
      <c r="B1636" s="638"/>
    </row>
    <row r="1637" spans="1:2">
      <c r="A1637" s="638"/>
      <c r="B1637" s="638"/>
    </row>
    <row r="1638" spans="1:2">
      <c r="A1638" s="638"/>
      <c r="B1638" s="638"/>
    </row>
    <row r="1639" spans="1:2">
      <c r="A1639" s="638"/>
      <c r="B1639" s="638"/>
    </row>
    <row r="1640" spans="1:2">
      <c r="A1640" s="638"/>
      <c r="B1640" s="638"/>
    </row>
    <row r="1641" spans="1:2">
      <c r="A1641" s="638"/>
      <c r="B1641" s="638"/>
    </row>
    <row r="1642" spans="1:2">
      <c r="A1642" s="638"/>
      <c r="B1642" s="638"/>
    </row>
    <row r="1643" spans="1:2">
      <c r="A1643" s="638"/>
      <c r="B1643" s="638"/>
    </row>
    <row r="1644" spans="1:2">
      <c r="A1644" s="638"/>
      <c r="B1644" s="638"/>
    </row>
    <row r="1645" spans="1:2">
      <c r="A1645" s="638"/>
      <c r="B1645" s="638"/>
    </row>
    <row r="1646" spans="1:2">
      <c r="A1646" s="638"/>
      <c r="B1646" s="638"/>
    </row>
    <row r="1647" spans="1:2">
      <c r="A1647" s="638"/>
      <c r="B1647" s="638"/>
    </row>
    <row r="1648" spans="1:2">
      <c r="A1648" s="638"/>
      <c r="B1648" s="638"/>
    </row>
    <row r="1649" spans="1:2">
      <c r="A1649" s="638"/>
      <c r="B1649" s="638"/>
    </row>
    <row r="1650" spans="1:2">
      <c r="A1650" s="638"/>
      <c r="B1650" s="638"/>
    </row>
    <row r="1651" spans="1:2">
      <c r="A1651" s="638"/>
      <c r="B1651" s="638"/>
    </row>
    <row r="1652" spans="1:2">
      <c r="A1652" s="638"/>
      <c r="B1652" s="638"/>
    </row>
    <row r="1653" spans="1:2">
      <c r="A1653" s="638"/>
      <c r="B1653" s="638"/>
    </row>
    <row r="1654" spans="1:2">
      <c r="A1654" s="638"/>
      <c r="B1654" s="638"/>
    </row>
    <row r="1655" spans="1:2">
      <c r="A1655" s="638"/>
      <c r="B1655" s="638"/>
    </row>
    <row r="1656" spans="1:2">
      <c r="A1656" s="638"/>
      <c r="B1656" s="638"/>
    </row>
    <row r="1657" spans="1:2">
      <c r="A1657" s="638"/>
      <c r="B1657" s="638"/>
    </row>
    <row r="1658" spans="1:2">
      <c r="A1658" s="638"/>
      <c r="B1658" s="638"/>
    </row>
    <row r="1659" spans="1:2">
      <c r="A1659" s="638"/>
      <c r="B1659" s="638"/>
    </row>
    <row r="1660" spans="1:2">
      <c r="A1660" s="638"/>
      <c r="B1660" s="638"/>
    </row>
    <row r="1661" spans="1:2">
      <c r="A1661" s="638"/>
      <c r="B1661" s="638"/>
    </row>
    <row r="1662" spans="1:2">
      <c r="A1662" s="638"/>
      <c r="B1662" s="638"/>
    </row>
    <row r="1663" spans="1:2">
      <c r="A1663" s="638"/>
      <c r="B1663" s="638"/>
    </row>
    <row r="1664" spans="1:2">
      <c r="A1664" s="638"/>
      <c r="B1664" s="638"/>
    </row>
    <row r="1665" spans="1:2">
      <c r="A1665" s="638"/>
      <c r="B1665" s="638"/>
    </row>
    <row r="1666" spans="1:2">
      <c r="A1666" s="638"/>
      <c r="B1666" s="638"/>
    </row>
    <row r="1667" spans="1:2">
      <c r="A1667" s="638"/>
      <c r="B1667" s="638"/>
    </row>
    <row r="1668" spans="1:2">
      <c r="A1668" s="638"/>
      <c r="B1668" s="638"/>
    </row>
    <row r="1669" spans="1:2">
      <c r="A1669" s="638"/>
      <c r="B1669" s="638"/>
    </row>
    <row r="1670" spans="1:2">
      <c r="A1670" s="638"/>
      <c r="B1670" s="638"/>
    </row>
    <row r="1671" spans="1:2">
      <c r="A1671" s="638"/>
      <c r="B1671" s="638"/>
    </row>
    <row r="1672" spans="1:2">
      <c r="A1672" s="638"/>
      <c r="B1672" s="638"/>
    </row>
    <row r="1673" spans="1:2">
      <c r="A1673" s="638"/>
      <c r="B1673" s="638"/>
    </row>
    <row r="1674" spans="1:2">
      <c r="A1674" s="638"/>
      <c r="B1674" s="638"/>
    </row>
    <row r="1675" spans="1:2">
      <c r="A1675" s="638"/>
      <c r="B1675" s="638"/>
    </row>
    <row r="1676" spans="1:2">
      <c r="A1676" s="638"/>
      <c r="B1676" s="638"/>
    </row>
    <row r="1677" spans="1:2">
      <c r="A1677" s="638"/>
      <c r="B1677" s="638"/>
    </row>
    <row r="1678" spans="1:2">
      <c r="A1678" s="638"/>
      <c r="B1678" s="638"/>
    </row>
    <row r="1679" spans="1:2">
      <c r="A1679" s="638"/>
      <c r="B1679" s="638"/>
    </row>
    <row r="1680" spans="1:2">
      <c r="A1680" s="638"/>
      <c r="B1680" s="638"/>
    </row>
    <row r="1681" spans="1:2">
      <c r="A1681" s="638"/>
      <c r="B1681" s="638"/>
    </row>
    <row r="1682" spans="1:2">
      <c r="A1682" s="638"/>
      <c r="B1682" s="638"/>
    </row>
    <row r="1683" spans="1:2">
      <c r="A1683" s="638"/>
      <c r="B1683" s="638"/>
    </row>
    <row r="1684" spans="1:2">
      <c r="A1684" s="638"/>
      <c r="B1684" s="638"/>
    </row>
    <row r="1685" spans="1:2">
      <c r="A1685" s="638"/>
      <c r="B1685" s="638"/>
    </row>
    <row r="1686" spans="1:2">
      <c r="A1686" s="638"/>
      <c r="B1686" s="638"/>
    </row>
    <row r="1687" spans="1:2">
      <c r="A1687" s="638"/>
      <c r="B1687" s="638"/>
    </row>
    <row r="1688" spans="1:2">
      <c r="A1688" s="638"/>
      <c r="B1688" s="638"/>
    </row>
    <row r="1689" spans="1:2">
      <c r="A1689" s="638"/>
      <c r="B1689" s="638"/>
    </row>
    <row r="1690" spans="1:2">
      <c r="A1690" s="638"/>
      <c r="B1690" s="638"/>
    </row>
    <row r="1691" spans="1:2">
      <c r="A1691" s="638"/>
      <c r="B1691" s="638"/>
    </row>
    <row r="1692" spans="1:2">
      <c r="A1692" s="638"/>
      <c r="B1692" s="638"/>
    </row>
    <row r="1693" spans="1:2">
      <c r="A1693" s="638"/>
      <c r="B1693" s="638"/>
    </row>
    <row r="1694" spans="1:2">
      <c r="A1694" s="638"/>
      <c r="B1694" s="638"/>
    </row>
    <row r="1695" spans="1:2">
      <c r="A1695" s="638"/>
      <c r="B1695" s="638"/>
    </row>
    <row r="1696" spans="1:2">
      <c r="A1696" s="638"/>
      <c r="B1696" s="638"/>
    </row>
    <row r="1697" spans="1:2">
      <c r="A1697" s="638"/>
      <c r="B1697" s="638"/>
    </row>
    <row r="1698" spans="1:2">
      <c r="A1698" s="638"/>
      <c r="B1698" s="638"/>
    </row>
    <row r="1699" spans="1:2">
      <c r="A1699" s="638"/>
      <c r="B1699" s="638"/>
    </row>
    <row r="1700" spans="1:2">
      <c r="A1700" s="638"/>
      <c r="B1700" s="638"/>
    </row>
    <row r="1701" spans="1:2">
      <c r="A1701" s="638"/>
      <c r="B1701" s="638"/>
    </row>
    <row r="1702" spans="1:2">
      <c r="A1702" s="638"/>
      <c r="B1702" s="638"/>
    </row>
    <row r="1703" spans="1:2">
      <c r="A1703" s="638"/>
      <c r="B1703" s="638"/>
    </row>
    <row r="1704" spans="1:2">
      <c r="A1704" s="638"/>
      <c r="B1704" s="638"/>
    </row>
    <row r="1705" spans="1:2">
      <c r="A1705" s="638"/>
      <c r="B1705" s="638"/>
    </row>
    <row r="1706" spans="1:2">
      <c r="A1706" s="638"/>
      <c r="B1706" s="638"/>
    </row>
    <row r="1707" spans="1:2">
      <c r="A1707" s="638"/>
      <c r="B1707" s="638"/>
    </row>
    <row r="1708" spans="1:2">
      <c r="A1708" s="638"/>
      <c r="B1708" s="638"/>
    </row>
    <row r="1709" spans="1:2">
      <c r="A1709" s="638"/>
      <c r="B1709" s="638"/>
    </row>
    <row r="1710" spans="1:2">
      <c r="A1710" s="638"/>
      <c r="B1710" s="638"/>
    </row>
    <row r="1711" spans="1:2">
      <c r="A1711" s="638"/>
      <c r="B1711" s="638"/>
    </row>
    <row r="1712" spans="1:2">
      <c r="A1712" s="638"/>
      <c r="B1712" s="638"/>
    </row>
    <row r="1713" spans="1:2">
      <c r="A1713" s="638"/>
      <c r="B1713" s="638"/>
    </row>
    <row r="1714" spans="1:2">
      <c r="A1714" s="638"/>
      <c r="B1714" s="638"/>
    </row>
    <row r="1715" spans="1:2">
      <c r="A1715" s="638"/>
      <c r="B1715" s="638"/>
    </row>
    <row r="1716" spans="1:2">
      <c r="A1716" s="638"/>
      <c r="B1716" s="638"/>
    </row>
    <row r="1717" spans="1:2">
      <c r="A1717" s="638"/>
      <c r="B1717" s="638"/>
    </row>
    <row r="1718" spans="1:2">
      <c r="A1718" s="638"/>
      <c r="B1718" s="638"/>
    </row>
    <row r="1719" spans="1:2">
      <c r="A1719" s="638"/>
      <c r="B1719" s="638"/>
    </row>
    <row r="1720" spans="1:2">
      <c r="A1720" s="638"/>
      <c r="B1720" s="638"/>
    </row>
    <row r="1721" spans="1:2">
      <c r="A1721" s="638"/>
      <c r="B1721" s="638"/>
    </row>
    <row r="1722" spans="1:2">
      <c r="A1722" s="638"/>
      <c r="B1722" s="638"/>
    </row>
    <row r="1723" spans="1:2">
      <c r="A1723" s="638"/>
      <c r="B1723" s="638"/>
    </row>
    <row r="1724" spans="1:2">
      <c r="A1724" s="638"/>
      <c r="B1724" s="638"/>
    </row>
    <row r="1725" spans="1:2">
      <c r="A1725" s="638"/>
      <c r="B1725" s="638"/>
    </row>
    <row r="1726" spans="1:2">
      <c r="A1726" s="638"/>
      <c r="B1726" s="638"/>
    </row>
    <row r="1727" spans="1:2">
      <c r="A1727" s="638"/>
      <c r="B1727" s="638"/>
    </row>
    <row r="1728" spans="1:2">
      <c r="A1728" s="638"/>
      <c r="B1728" s="638"/>
    </row>
    <row r="1729" spans="1:2">
      <c r="A1729" s="638"/>
      <c r="B1729" s="638"/>
    </row>
    <row r="1730" spans="1:2">
      <c r="A1730" s="638"/>
      <c r="B1730" s="638"/>
    </row>
    <row r="1731" spans="1:2">
      <c r="A1731" s="638"/>
      <c r="B1731" s="638"/>
    </row>
    <row r="1732" spans="1:2">
      <c r="A1732" s="638"/>
      <c r="B1732" s="638"/>
    </row>
    <row r="1733" spans="1:2">
      <c r="A1733" s="638"/>
      <c r="B1733" s="638"/>
    </row>
    <row r="1734" spans="1:2">
      <c r="A1734" s="638"/>
      <c r="B1734" s="638"/>
    </row>
    <row r="1735" spans="1:2">
      <c r="A1735" s="638"/>
      <c r="B1735" s="638"/>
    </row>
    <row r="1736" spans="1:2">
      <c r="A1736" s="638"/>
      <c r="B1736" s="638"/>
    </row>
    <row r="1737" spans="1:2">
      <c r="A1737" s="638"/>
      <c r="B1737" s="638"/>
    </row>
    <row r="1738" spans="1:2">
      <c r="A1738" s="638"/>
      <c r="B1738" s="638"/>
    </row>
    <row r="1739" spans="1:2">
      <c r="A1739" s="638"/>
      <c r="B1739" s="638"/>
    </row>
    <row r="1740" spans="1:2">
      <c r="A1740" s="638"/>
      <c r="B1740" s="638"/>
    </row>
    <row r="1741" spans="1:2">
      <c r="A1741" s="638"/>
      <c r="B1741" s="638"/>
    </row>
    <row r="1742" spans="1:2">
      <c r="A1742" s="638"/>
      <c r="B1742" s="638"/>
    </row>
    <row r="1743" spans="1:2">
      <c r="A1743" s="638"/>
      <c r="B1743" s="638"/>
    </row>
    <row r="1744" spans="1:2">
      <c r="A1744" s="638"/>
      <c r="B1744" s="638"/>
    </row>
    <row r="1745" spans="1:2">
      <c r="A1745" s="638"/>
      <c r="B1745" s="638"/>
    </row>
    <row r="1746" spans="1:2">
      <c r="A1746" s="638"/>
      <c r="B1746" s="638"/>
    </row>
    <row r="1747" spans="1:2">
      <c r="A1747" s="638"/>
      <c r="B1747" s="638"/>
    </row>
    <row r="1748" spans="1:2">
      <c r="A1748" s="638"/>
      <c r="B1748" s="638"/>
    </row>
    <row r="1749" spans="1:2">
      <c r="A1749" s="638"/>
      <c r="B1749" s="638"/>
    </row>
    <row r="1750" spans="1:2">
      <c r="A1750" s="638"/>
      <c r="B1750" s="638"/>
    </row>
    <row r="1751" spans="1:2">
      <c r="A1751" s="638"/>
      <c r="B1751" s="638"/>
    </row>
    <row r="1752" spans="1:2">
      <c r="A1752" s="638"/>
      <c r="B1752" s="638"/>
    </row>
    <row r="1753" spans="1:2">
      <c r="A1753" s="638"/>
      <c r="B1753" s="638"/>
    </row>
    <row r="1754" spans="1:2">
      <c r="A1754" s="638"/>
      <c r="B1754" s="638"/>
    </row>
    <row r="1755" spans="1:2">
      <c r="A1755" s="638"/>
      <c r="B1755" s="638"/>
    </row>
    <row r="1756" spans="1:2">
      <c r="A1756" s="638"/>
      <c r="B1756" s="638"/>
    </row>
    <row r="1757" spans="1:2">
      <c r="A1757" s="638"/>
      <c r="B1757" s="638"/>
    </row>
    <row r="1758" spans="1:2">
      <c r="A1758" s="638"/>
      <c r="B1758" s="638"/>
    </row>
    <row r="1759" spans="1:2">
      <c r="A1759" s="638"/>
      <c r="B1759" s="638"/>
    </row>
    <row r="1760" spans="1:2">
      <c r="A1760" s="638"/>
      <c r="B1760" s="638"/>
    </row>
    <row r="1761" spans="1:2">
      <c r="A1761" s="638"/>
      <c r="B1761" s="638"/>
    </row>
    <row r="1762" spans="1:2">
      <c r="A1762" s="638"/>
      <c r="B1762" s="638"/>
    </row>
    <row r="1763" spans="1:2">
      <c r="A1763" s="638"/>
      <c r="B1763" s="638"/>
    </row>
    <row r="1764" spans="1:2">
      <c r="A1764" s="638"/>
      <c r="B1764" s="638"/>
    </row>
    <row r="1765" spans="1:2">
      <c r="A1765" s="638"/>
      <c r="B1765" s="638"/>
    </row>
    <row r="1766" spans="1:2">
      <c r="A1766" s="638"/>
      <c r="B1766" s="638"/>
    </row>
    <row r="1767" spans="1:2">
      <c r="A1767" s="638"/>
      <c r="B1767" s="638"/>
    </row>
    <row r="1768" spans="1:2">
      <c r="A1768" s="638"/>
      <c r="B1768" s="638"/>
    </row>
    <row r="1769" spans="1:2">
      <c r="A1769" s="638"/>
      <c r="B1769" s="638"/>
    </row>
    <row r="1770" spans="1:2">
      <c r="A1770" s="638"/>
      <c r="B1770" s="638"/>
    </row>
    <row r="1771" spans="1:2">
      <c r="A1771" s="638"/>
      <c r="B1771" s="638"/>
    </row>
    <row r="1772" spans="1:2">
      <c r="A1772" s="638"/>
      <c r="B1772" s="638"/>
    </row>
    <row r="1773" spans="1:2">
      <c r="A1773" s="638"/>
      <c r="B1773" s="638"/>
    </row>
    <row r="1774" spans="1:2">
      <c r="A1774" s="638"/>
      <c r="B1774" s="638"/>
    </row>
    <row r="1775" spans="1:2">
      <c r="A1775" s="638"/>
      <c r="B1775" s="638"/>
    </row>
    <row r="1776" spans="1:2">
      <c r="A1776" s="638"/>
      <c r="B1776" s="638"/>
    </row>
    <row r="1777" spans="1:2">
      <c r="A1777" s="638"/>
      <c r="B1777" s="638"/>
    </row>
    <row r="1778" spans="1:2">
      <c r="A1778" s="638"/>
      <c r="B1778" s="638"/>
    </row>
    <row r="1779" spans="1:2">
      <c r="A1779" s="638"/>
      <c r="B1779" s="638"/>
    </row>
    <row r="1780" spans="1:2">
      <c r="A1780" s="638"/>
      <c r="B1780" s="638"/>
    </row>
    <row r="1781" spans="1:2">
      <c r="A1781" s="638"/>
      <c r="B1781" s="638"/>
    </row>
    <row r="1782" spans="1:2">
      <c r="A1782" s="638"/>
      <c r="B1782" s="638"/>
    </row>
    <row r="1783" spans="1:2">
      <c r="A1783" s="638"/>
      <c r="B1783" s="638"/>
    </row>
    <row r="1784" spans="1:2">
      <c r="A1784" s="638"/>
      <c r="B1784" s="638"/>
    </row>
    <row r="1785" spans="1:2">
      <c r="A1785" s="638"/>
      <c r="B1785" s="638"/>
    </row>
    <row r="1786" spans="1:2">
      <c r="A1786" s="638"/>
      <c r="B1786" s="638"/>
    </row>
    <row r="1787" spans="1:2">
      <c r="A1787" s="638"/>
      <c r="B1787" s="638"/>
    </row>
    <row r="1788" spans="1:2">
      <c r="A1788" s="638"/>
      <c r="B1788" s="638"/>
    </row>
    <row r="1789" spans="1:2">
      <c r="A1789" s="638"/>
      <c r="B1789" s="638"/>
    </row>
    <row r="1790" spans="1:2">
      <c r="A1790" s="638"/>
      <c r="B1790" s="638"/>
    </row>
    <row r="1791" spans="1:2">
      <c r="A1791" s="638"/>
      <c r="B1791" s="638"/>
    </row>
    <row r="1792" spans="1:2">
      <c r="A1792" s="638"/>
      <c r="B1792" s="638"/>
    </row>
    <row r="1793" spans="1:2">
      <c r="A1793" s="638"/>
      <c r="B1793" s="638"/>
    </row>
    <row r="1794" spans="1:2">
      <c r="A1794" s="638"/>
      <c r="B1794" s="638"/>
    </row>
    <row r="1795" spans="1:2">
      <c r="A1795" s="638"/>
      <c r="B1795" s="638"/>
    </row>
    <row r="1796" spans="1:2">
      <c r="A1796" s="638"/>
      <c r="B1796" s="638"/>
    </row>
    <row r="1797" spans="1:2">
      <c r="A1797" s="638"/>
      <c r="B1797" s="638"/>
    </row>
    <row r="1798" spans="1:2">
      <c r="A1798" s="638"/>
      <c r="B1798" s="638"/>
    </row>
    <row r="1799" spans="1:2">
      <c r="A1799" s="638"/>
      <c r="B1799" s="638"/>
    </row>
    <row r="1800" spans="1:2">
      <c r="A1800" s="638"/>
      <c r="B1800" s="638"/>
    </row>
    <row r="1801" spans="1:2">
      <c r="A1801" s="638"/>
      <c r="B1801" s="638"/>
    </row>
    <row r="1802" spans="1:2">
      <c r="A1802" s="638"/>
      <c r="B1802" s="638"/>
    </row>
    <row r="1803" spans="1:2">
      <c r="A1803" s="638"/>
      <c r="B1803" s="638"/>
    </row>
    <row r="1804" spans="1:2">
      <c r="A1804" s="638"/>
      <c r="B1804" s="638"/>
    </row>
    <row r="1805" spans="1:2">
      <c r="A1805" s="638"/>
      <c r="B1805" s="638"/>
    </row>
    <row r="1806" spans="1:2">
      <c r="A1806" s="638"/>
      <c r="B1806" s="638"/>
    </row>
    <row r="1807" spans="1:2">
      <c r="A1807" s="638"/>
      <c r="B1807" s="638"/>
    </row>
    <row r="1808" spans="1:2">
      <c r="A1808" s="638"/>
      <c r="B1808" s="638"/>
    </row>
    <row r="1809" spans="1:2">
      <c r="A1809" s="638"/>
      <c r="B1809" s="638"/>
    </row>
    <row r="1810" spans="1:2">
      <c r="A1810" s="638"/>
      <c r="B1810" s="638"/>
    </row>
    <row r="1811" spans="1:2">
      <c r="A1811" s="638"/>
      <c r="B1811" s="638"/>
    </row>
    <row r="1812" spans="1:2">
      <c r="A1812" s="638"/>
      <c r="B1812" s="638"/>
    </row>
    <row r="1813" spans="1:2">
      <c r="A1813" s="638"/>
      <c r="B1813" s="638"/>
    </row>
    <row r="1814" spans="1:2">
      <c r="A1814" s="638"/>
      <c r="B1814" s="638"/>
    </row>
    <row r="1815" spans="1:2">
      <c r="A1815" s="638"/>
      <c r="B1815" s="638"/>
    </row>
    <row r="1816" spans="1:2">
      <c r="A1816" s="638"/>
      <c r="B1816" s="638"/>
    </row>
    <row r="1817" spans="1:2">
      <c r="A1817" s="638"/>
      <c r="B1817" s="638"/>
    </row>
    <row r="1818" spans="1:2">
      <c r="A1818" s="638"/>
      <c r="B1818" s="638"/>
    </row>
    <row r="1819" spans="1:2">
      <c r="A1819" s="638"/>
      <c r="B1819" s="638"/>
    </row>
    <row r="1820" spans="1:2">
      <c r="A1820" s="638"/>
      <c r="B1820" s="638"/>
    </row>
    <row r="1821" spans="1:2">
      <c r="A1821" s="638"/>
      <c r="B1821" s="638"/>
    </row>
    <row r="1822" spans="1:2">
      <c r="A1822" s="638"/>
      <c r="B1822" s="638"/>
    </row>
    <row r="1823" spans="1:2">
      <c r="A1823" s="638"/>
      <c r="B1823" s="638"/>
    </row>
    <row r="1824" spans="1:2">
      <c r="A1824" s="638"/>
      <c r="B1824" s="638"/>
    </row>
    <row r="1825" spans="1:2">
      <c r="A1825" s="638"/>
      <c r="B1825" s="638"/>
    </row>
    <row r="1826" spans="1:2">
      <c r="A1826" s="638"/>
      <c r="B1826" s="638"/>
    </row>
    <row r="1827" spans="1:2">
      <c r="A1827" s="638"/>
      <c r="B1827" s="638"/>
    </row>
    <row r="1828" spans="1:2">
      <c r="A1828" s="638"/>
      <c r="B1828" s="638"/>
    </row>
    <row r="1829" spans="1:2">
      <c r="A1829" s="638"/>
      <c r="B1829" s="638"/>
    </row>
    <row r="1830" spans="1:2">
      <c r="A1830" s="638"/>
      <c r="B1830" s="638"/>
    </row>
    <row r="1831" spans="1:2">
      <c r="A1831" s="638"/>
      <c r="B1831" s="638"/>
    </row>
    <row r="1832" spans="1:2">
      <c r="A1832" s="638"/>
      <c r="B1832" s="638"/>
    </row>
    <row r="1833" spans="1:2">
      <c r="A1833" s="638"/>
      <c r="B1833" s="638"/>
    </row>
    <row r="1834" spans="1:2">
      <c r="A1834" s="638"/>
      <c r="B1834" s="638"/>
    </row>
    <row r="1835" spans="1:2">
      <c r="A1835" s="638"/>
      <c r="B1835" s="638"/>
    </row>
    <row r="1836" spans="1:2">
      <c r="A1836" s="638"/>
      <c r="B1836" s="638"/>
    </row>
    <row r="1837" spans="1:2">
      <c r="A1837" s="638"/>
      <c r="B1837" s="638"/>
    </row>
    <row r="1838" spans="1:2">
      <c r="A1838" s="638"/>
      <c r="B1838" s="638"/>
    </row>
    <row r="1839" spans="1:2">
      <c r="A1839" s="638"/>
      <c r="B1839" s="638"/>
    </row>
    <row r="1840" spans="1:2">
      <c r="A1840" s="638"/>
      <c r="B1840" s="638"/>
    </row>
    <row r="1841" spans="1:2">
      <c r="A1841" s="638"/>
      <c r="B1841" s="638"/>
    </row>
    <row r="1842" spans="1:2">
      <c r="A1842" s="638"/>
      <c r="B1842" s="638"/>
    </row>
    <row r="1843" spans="1:2">
      <c r="A1843" s="638"/>
      <c r="B1843" s="638"/>
    </row>
    <row r="1844" spans="1:2">
      <c r="A1844" s="638"/>
      <c r="B1844" s="638"/>
    </row>
    <row r="1845" spans="1:2">
      <c r="A1845" s="638"/>
      <c r="B1845" s="638"/>
    </row>
    <row r="1846" spans="1:2">
      <c r="A1846" s="638"/>
      <c r="B1846" s="638"/>
    </row>
    <row r="1847" spans="1:2">
      <c r="A1847" s="638"/>
      <c r="B1847" s="638"/>
    </row>
    <row r="1848" spans="1:2">
      <c r="A1848" s="638"/>
      <c r="B1848" s="638"/>
    </row>
    <row r="1849" spans="1:2">
      <c r="A1849" s="638"/>
      <c r="B1849" s="638"/>
    </row>
    <row r="1850" spans="1:2">
      <c r="A1850" s="638"/>
      <c r="B1850" s="638"/>
    </row>
    <row r="1851" spans="1:2">
      <c r="A1851" s="638"/>
      <c r="B1851" s="638"/>
    </row>
    <row r="1852" spans="1:2">
      <c r="A1852" s="638"/>
      <c r="B1852" s="638"/>
    </row>
    <row r="1853" spans="1:2">
      <c r="A1853" s="638"/>
      <c r="B1853" s="638"/>
    </row>
    <row r="1854" spans="1:2">
      <c r="A1854" s="638"/>
      <c r="B1854" s="638"/>
    </row>
    <row r="1855" spans="1:2">
      <c r="A1855" s="638"/>
      <c r="B1855" s="638"/>
    </row>
    <row r="1856" spans="1:2">
      <c r="A1856" s="638"/>
      <c r="B1856" s="638"/>
    </row>
    <row r="1857" spans="1:2">
      <c r="A1857" s="638"/>
      <c r="B1857" s="638"/>
    </row>
    <row r="1858" spans="1:2">
      <c r="A1858" s="638"/>
      <c r="B1858" s="638"/>
    </row>
    <row r="1859" spans="1:2">
      <c r="A1859" s="638"/>
      <c r="B1859" s="638"/>
    </row>
    <row r="1860" spans="1:2">
      <c r="A1860" s="638"/>
      <c r="B1860" s="638"/>
    </row>
    <row r="1861" spans="1:2">
      <c r="A1861" s="638"/>
      <c r="B1861" s="638"/>
    </row>
    <row r="1862" spans="1:2">
      <c r="A1862" s="638"/>
      <c r="B1862" s="638"/>
    </row>
    <row r="1863" spans="1:2">
      <c r="A1863" s="638"/>
      <c r="B1863" s="638"/>
    </row>
    <row r="1864" spans="1:2">
      <c r="A1864" s="638"/>
      <c r="B1864" s="638"/>
    </row>
    <row r="1865" spans="1:2">
      <c r="A1865" s="638"/>
      <c r="B1865" s="638"/>
    </row>
    <row r="1866" spans="1:2">
      <c r="A1866" s="638"/>
      <c r="B1866" s="638"/>
    </row>
    <row r="1867" spans="1:2">
      <c r="A1867" s="638"/>
      <c r="B1867" s="638"/>
    </row>
    <row r="1868" spans="1:2">
      <c r="A1868" s="638"/>
      <c r="B1868" s="638"/>
    </row>
    <row r="1869" spans="1:2">
      <c r="A1869" s="638"/>
      <c r="B1869" s="638"/>
    </row>
    <row r="1870" spans="1:2">
      <c r="A1870" s="638"/>
      <c r="B1870" s="638"/>
    </row>
    <row r="1871" spans="1:2">
      <c r="A1871" s="638"/>
      <c r="B1871" s="638"/>
    </row>
    <row r="1872" spans="1:2">
      <c r="A1872" s="638"/>
      <c r="B1872" s="638"/>
    </row>
    <row r="1873" spans="1:2">
      <c r="A1873" s="638"/>
      <c r="B1873" s="638"/>
    </row>
    <row r="1874" spans="1:2">
      <c r="A1874" s="638"/>
      <c r="B1874" s="638"/>
    </row>
    <row r="1875" spans="1:2">
      <c r="A1875" s="638"/>
      <c r="B1875" s="638"/>
    </row>
    <row r="1876" spans="1:2">
      <c r="A1876" s="638"/>
      <c r="B1876" s="638"/>
    </row>
    <row r="1877" spans="1:2">
      <c r="A1877" s="638"/>
      <c r="B1877" s="638"/>
    </row>
    <row r="1878" spans="1:2">
      <c r="A1878" s="638"/>
      <c r="B1878" s="638"/>
    </row>
    <row r="1879" spans="1:2">
      <c r="A1879" s="638"/>
      <c r="B1879" s="638"/>
    </row>
    <row r="1880" spans="1:2">
      <c r="A1880" s="638"/>
      <c r="B1880" s="638"/>
    </row>
    <row r="1881" spans="1:2">
      <c r="A1881" s="638"/>
      <c r="B1881" s="638"/>
    </row>
    <row r="1882" spans="1:2">
      <c r="A1882" s="638"/>
      <c r="B1882" s="638"/>
    </row>
    <row r="1883" spans="1:2">
      <c r="A1883" s="638"/>
      <c r="B1883" s="638"/>
    </row>
    <row r="1884" spans="1:2">
      <c r="A1884" s="638"/>
      <c r="B1884" s="638"/>
    </row>
    <row r="1885" spans="1:2">
      <c r="A1885" s="638"/>
      <c r="B1885" s="638"/>
    </row>
    <row r="1886" spans="1:2">
      <c r="A1886" s="638"/>
      <c r="B1886" s="638"/>
    </row>
    <row r="1887" spans="1:2">
      <c r="A1887" s="638"/>
      <c r="B1887" s="638"/>
    </row>
    <row r="1888" spans="1:2">
      <c r="A1888" s="638"/>
      <c r="B1888" s="638"/>
    </row>
    <row r="1889" spans="1:2">
      <c r="A1889" s="638"/>
      <c r="B1889" s="638"/>
    </row>
    <row r="1890" spans="1:2">
      <c r="A1890" s="638"/>
      <c r="B1890" s="638"/>
    </row>
    <row r="1891" spans="1:2">
      <c r="A1891" s="638"/>
      <c r="B1891" s="638"/>
    </row>
    <row r="1892" spans="1:2">
      <c r="A1892" s="638"/>
      <c r="B1892" s="638"/>
    </row>
    <row r="1893" spans="1:2">
      <c r="A1893" s="638"/>
      <c r="B1893" s="638"/>
    </row>
    <row r="1894" spans="1:2">
      <c r="A1894" s="638"/>
      <c r="B1894" s="638"/>
    </row>
    <row r="1895" spans="1:2">
      <c r="A1895" s="638"/>
      <c r="B1895" s="638"/>
    </row>
    <row r="1896" spans="1:2">
      <c r="A1896" s="638"/>
      <c r="B1896" s="638"/>
    </row>
    <row r="1897" spans="1:2">
      <c r="A1897" s="638"/>
      <c r="B1897" s="638"/>
    </row>
    <row r="1898" spans="1:2">
      <c r="A1898" s="638"/>
      <c r="B1898" s="638"/>
    </row>
    <row r="1899" spans="1:2">
      <c r="A1899" s="638"/>
      <c r="B1899" s="638"/>
    </row>
    <row r="1900" spans="1:2">
      <c r="A1900" s="638"/>
      <c r="B1900" s="638"/>
    </row>
    <row r="1901" spans="1:2">
      <c r="A1901" s="638"/>
      <c r="B1901" s="638"/>
    </row>
    <row r="1902" spans="1:2">
      <c r="A1902" s="638"/>
      <c r="B1902" s="638"/>
    </row>
    <row r="1903" spans="1:2">
      <c r="A1903" s="638"/>
      <c r="B1903" s="638"/>
    </row>
    <row r="1904" spans="1:2">
      <c r="A1904" s="638"/>
      <c r="B1904" s="638"/>
    </row>
    <row r="1905" spans="1:2">
      <c r="A1905" s="638"/>
      <c r="B1905" s="638"/>
    </row>
    <row r="1906" spans="1:2">
      <c r="A1906" s="638"/>
      <c r="B1906" s="638"/>
    </row>
    <row r="1907" spans="1:2">
      <c r="A1907" s="638"/>
      <c r="B1907" s="638"/>
    </row>
    <row r="1908" spans="1:2">
      <c r="A1908" s="638"/>
      <c r="B1908" s="638"/>
    </row>
    <row r="1909" spans="1:2">
      <c r="A1909" s="638"/>
      <c r="B1909" s="638"/>
    </row>
    <row r="1910" spans="1:2">
      <c r="A1910" s="638"/>
      <c r="B1910" s="638"/>
    </row>
    <row r="1911" spans="1:2">
      <c r="A1911" s="638"/>
      <c r="B1911" s="638"/>
    </row>
    <row r="1912" spans="1:2">
      <c r="A1912" s="638"/>
      <c r="B1912" s="638"/>
    </row>
    <row r="1913" spans="1:2">
      <c r="A1913" s="638"/>
      <c r="B1913" s="638"/>
    </row>
    <row r="1914" spans="1:2">
      <c r="A1914" s="638"/>
      <c r="B1914" s="638"/>
    </row>
    <row r="1915" spans="1:2">
      <c r="A1915" s="638"/>
      <c r="B1915" s="638"/>
    </row>
    <row r="1916" spans="1:2">
      <c r="A1916" s="638"/>
      <c r="B1916" s="638"/>
    </row>
    <row r="1917" spans="1:2">
      <c r="A1917" s="638"/>
      <c r="B1917" s="638"/>
    </row>
    <row r="1918" spans="1:2">
      <c r="A1918" s="638"/>
      <c r="B1918" s="638"/>
    </row>
    <row r="1919" spans="1:2">
      <c r="A1919" s="638"/>
      <c r="B1919" s="638"/>
    </row>
    <row r="1920" spans="1:2">
      <c r="A1920" s="638"/>
      <c r="B1920" s="638"/>
    </row>
    <row r="1921" spans="1:2">
      <c r="A1921" s="638"/>
      <c r="B1921" s="638"/>
    </row>
    <row r="1922" spans="1:2">
      <c r="A1922" s="638"/>
      <c r="B1922" s="638"/>
    </row>
    <row r="1923" spans="1:2">
      <c r="A1923" s="638"/>
      <c r="B1923" s="638"/>
    </row>
    <row r="1924" spans="1:2">
      <c r="A1924" s="638"/>
      <c r="B1924" s="638"/>
    </row>
    <row r="1925" spans="1:2">
      <c r="A1925" s="638"/>
      <c r="B1925" s="638"/>
    </row>
    <row r="1926" spans="1:2">
      <c r="A1926" s="638"/>
      <c r="B1926" s="638"/>
    </row>
    <row r="1927" spans="1:2">
      <c r="A1927" s="638"/>
      <c r="B1927" s="638"/>
    </row>
    <row r="1928" spans="1:2">
      <c r="A1928" s="638"/>
      <c r="B1928" s="638"/>
    </row>
    <row r="1929" spans="1:2">
      <c r="A1929" s="638"/>
      <c r="B1929" s="638"/>
    </row>
    <row r="1930" spans="1:2">
      <c r="A1930" s="638"/>
      <c r="B1930" s="638"/>
    </row>
    <row r="1931" spans="1:2">
      <c r="A1931" s="638"/>
      <c r="B1931" s="638"/>
    </row>
    <row r="1932" spans="1:2">
      <c r="A1932" s="638"/>
      <c r="B1932" s="638"/>
    </row>
    <row r="1933" spans="1:2">
      <c r="A1933" s="638"/>
      <c r="B1933" s="638"/>
    </row>
    <row r="1934" spans="1:2">
      <c r="A1934" s="638"/>
      <c r="B1934" s="638"/>
    </row>
    <row r="1935" spans="1:2">
      <c r="A1935" s="638"/>
      <c r="B1935" s="638"/>
    </row>
    <row r="1936" spans="1:2">
      <c r="A1936" s="638"/>
      <c r="B1936" s="638"/>
    </row>
    <row r="1937" spans="1:2">
      <c r="A1937" s="638"/>
      <c r="B1937" s="638"/>
    </row>
    <row r="1938" spans="1:2">
      <c r="A1938" s="638"/>
      <c r="B1938" s="638"/>
    </row>
    <row r="1939" spans="1:2">
      <c r="A1939" s="638"/>
      <c r="B1939" s="638"/>
    </row>
    <row r="1940" spans="1:2">
      <c r="A1940" s="638"/>
      <c r="B1940" s="638"/>
    </row>
    <row r="1941" spans="1:2">
      <c r="A1941" s="638"/>
      <c r="B1941" s="638"/>
    </row>
    <row r="1942" spans="1:2">
      <c r="A1942" s="638"/>
      <c r="B1942" s="638"/>
    </row>
    <row r="1943" spans="1:2">
      <c r="A1943" s="638"/>
      <c r="B1943" s="638"/>
    </row>
    <row r="1944" spans="1:2">
      <c r="A1944" s="638"/>
      <c r="B1944" s="638"/>
    </row>
    <row r="1945" spans="1:2">
      <c r="A1945" s="638"/>
      <c r="B1945" s="638"/>
    </row>
    <row r="1946" spans="1:2">
      <c r="A1946" s="638"/>
      <c r="B1946" s="638"/>
    </row>
    <row r="1947" spans="1:2">
      <c r="A1947" s="638"/>
      <c r="B1947" s="638"/>
    </row>
    <row r="1948" spans="1:2">
      <c r="A1948" s="638"/>
      <c r="B1948" s="638"/>
    </row>
    <row r="1949" spans="1:2">
      <c r="A1949" s="638"/>
      <c r="B1949" s="638"/>
    </row>
    <row r="1950" spans="1:2">
      <c r="A1950" s="638"/>
      <c r="B1950" s="638"/>
    </row>
    <row r="1951" spans="1:2">
      <c r="A1951" s="638"/>
      <c r="B1951" s="638"/>
    </row>
    <row r="1952" spans="1:2">
      <c r="A1952" s="638"/>
      <c r="B1952" s="638"/>
    </row>
    <row r="1953" spans="1:2">
      <c r="A1953" s="638"/>
      <c r="B1953" s="638"/>
    </row>
    <row r="1954" spans="1:2">
      <c r="A1954" s="638"/>
      <c r="B1954" s="638"/>
    </row>
    <row r="1955" spans="1:2">
      <c r="A1955" s="638"/>
      <c r="B1955" s="638"/>
    </row>
    <row r="1956" spans="1:2">
      <c r="A1956" s="638"/>
      <c r="B1956" s="638"/>
    </row>
    <row r="1957" spans="1:2">
      <c r="A1957" s="638"/>
      <c r="B1957" s="638"/>
    </row>
    <row r="1958" spans="1:2">
      <c r="A1958" s="638"/>
      <c r="B1958" s="638"/>
    </row>
    <row r="1959" spans="1:2">
      <c r="A1959" s="638"/>
      <c r="B1959" s="638"/>
    </row>
    <row r="1960" spans="1:2">
      <c r="A1960" s="638"/>
      <c r="B1960" s="638"/>
    </row>
    <row r="1961" spans="1:2">
      <c r="A1961" s="638"/>
      <c r="B1961" s="638"/>
    </row>
    <row r="1962" spans="1:2">
      <c r="A1962" s="638"/>
      <c r="B1962" s="638"/>
    </row>
    <row r="1963" spans="1:2">
      <c r="A1963" s="638"/>
      <c r="B1963" s="638"/>
    </row>
    <row r="1964" spans="1:2">
      <c r="A1964" s="638"/>
      <c r="B1964" s="638"/>
    </row>
    <row r="1965" spans="1:2">
      <c r="A1965" s="638"/>
      <c r="B1965" s="638"/>
    </row>
    <row r="1966" spans="1:2">
      <c r="A1966" s="638"/>
      <c r="B1966" s="638"/>
    </row>
    <row r="1967" spans="1:2">
      <c r="A1967" s="638"/>
      <c r="B1967" s="638"/>
    </row>
    <row r="1968" spans="1:2">
      <c r="A1968" s="638"/>
      <c r="B1968" s="638"/>
    </row>
    <row r="1969" spans="1:2">
      <c r="A1969" s="638"/>
      <c r="B1969" s="638"/>
    </row>
    <row r="1970" spans="1:2">
      <c r="A1970" s="638"/>
      <c r="B1970" s="638"/>
    </row>
    <row r="1971" spans="1:2">
      <c r="A1971" s="638"/>
      <c r="B1971" s="638"/>
    </row>
    <row r="1972" spans="1:2">
      <c r="A1972" s="638"/>
      <c r="B1972" s="638"/>
    </row>
    <row r="1973" spans="1:2">
      <c r="A1973" s="638"/>
      <c r="B1973" s="638"/>
    </row>
    <row r="1974" spans="1:2">
      <c r="A1974" s="638"/>
      <c r="B1974" s="638"/>
    </row>
    <row r="1975" spans="1:2">
      <c r="A1975" s="638"/>
      <c r="B1975" s="638"/>
    </row>
    <row r="1976" spans="1:2">
      <c r="A1976" s="638"/>
      <c r="B1976" s="638"/>
    </row>
    <row r="1977" spans="1:2">
      <c r="A1977" s="638"/>
      <c r="B1977" s="638"/>
    </row>
    <row r="1978" spans="1:2">
      <c r="A1978" s="638"/>
      <c r="B1978" s="638"/>
    </row>
    <row r="1979" spans="1:2">
      <c r="A1979" s="638"/>
      <c r="B1979" s="638"/>
    </row>
    <row r="1980" spans="1:2">
      <c r="A1980" s="638"/>
      <c r="B1980" s="638"/>
    </row>
    <row r="1981" spans="1:2">
      <c r="A1981" s="638"/>
      <c r="B1981" s="638"/>
    </row>
    <row r="1982" spans="1:2">
      <c r="A1982" s="638"/>
      <c r="B1982" s="638"/>
    </row>
    <row r="1983" spans="1:2">
      <c r="A1983" s="638"/>
      <c r="B1983" s="638"/>
    </row>
    <row r="1984" spans="1:2">
      <c r="A1984" s="638"/>
      <c r="B1984" s="638"/>
    </row>
    <row r="1985" spans="1:2">
      <c r="A1985" s="638"/>
      <c r="B1985" s="638"/>
    </row>
    <row r="1986" spans="1:2">
      <c r="A1986" s="638"/>
      <c r="B1986" s="638"/>
    </row>
    <row r="1987" spans="1:2">
      <c r="A1987" s="638"/>
      <c r="B1987" s="638"/>
    </row>
    <row r="1988" spans="1:2">
      <c r="A1988" s="638"/>
      <c r="B1988" s="638"/>
    </row>
    <row r="1989" spans="1:2">
      <c r="A1989" s="638"/>
      <c r="B1989" s="638"/>
    </row>
    <row r="1990" spans="1:2">
      <c r="A1990" s="638"/>
      <c r="B1990" s="638"/>
    </row>
    <row r="1991" spans="1:2">
      <c r="A1991" s="638"/>
      <c r="B1991" s="638"/>
    </row>
    <row r="1992" spans="1:2">
      <c r="A1992" s="638"/>
      <c r="B1992" s="638"/>
    </row>
    <row r="1993" spans="1:2">
      <c r="A1993" s="638"/>
      <c r="B1993" s="638"/>
    </row>
    <row r="1994" spans="1:2">
      <c r="A1994" s="638"/>
      <c r="B1994" s="638"/>
    </row>
    <row r="1995" spans="1:2">
      <c r="A1995" s="638"/>
      <c r="B1995" s="638"/>
    </row>
    <row r="1996" spans="1:2">
      <c r="A1996" s="638"/>
      <c r="B1996" s="638"/>
    </row>
    <row r="1997" spans="1:2">
      <c r="A1997" s="638"/>
      <c r="B1997" s="638"/>
    </row>
    <row r="1998" spans="1:2">
      <c r="A1998" s="638"/>
      <c r="B1998" s="638"/>
    </row>
    <row r="1999" spans="1:2">
      <c r="A1999" s="638"/>
      <c r="B1999" s="638"/>
    </row>
    <row r="2000" spans="1:2">
      <c r="A2000" s="638"/>
      <c r="B2000" s="638"/>
    </row>
    <row r="2001" spans="1:2">
      <c r="A2001" s="638"/>
      <c r="B2001" s="638"/>
    </row>
    <row r="2002" spans="1:2">
      <c r="A2002" s="638"/>
      <c r="B2002" s="638"/>
    </row>
    <row r="2003" spans="1:2">
      <c r="A2003" s="638"/>
      <c r="B2003" s="638"/>
    </row>
    <row r="2004" spans="1:2">
      <c r="A2004" s="638"/>
      <c r="B2004" s="638"/>
    </row>
    <row r="2005" spans="1:2">
      <c r="A2005" s="638"/>
      <c r="B2005" s="638"/>
    </row>
    <row r="2006" spans="1:2">
      <c r="A2006" s="638"/>
      <c r="B2006" s="638"/>
    </row>
    <row r="2007" spans="1:2">
      <c r="A2007" s="638"/>
      <c r="B2007" s="638"/>
    </row>
    <row r="2008" spans="1:2">
      <c r="A2008" s="638"/>
      <c r="B2008" s="638"/>
    </row>
    <row r="2009" spans="1:2">
      <c r="A2009" s="638"/>
      <c r="B2009" s="638"/>
    </row>
    <row r="2010" spans="1:2">
      <c r="A2010" s="638"/>
      <c r="B2010" s="638"/>
    </row>
    <row r="2011" spans="1:2">
      <c r="A2011" s="638"/>
      <c r="B2011" s="638"/>
    </row>
    <row r="2012" spans="1:2">
      <c r="A2012" s="638"/>
      <c r="B2012" s="638"/>
    </row>
    <row r="2013" spans="1:2">
      <c r="A2013" s="638"/>
      <c r="B2013" s="638"/>
    </row>
    <row r="2014" spans="1:2">
      <c r="A2014" s="638"/>
      <c r="B2014" s="638"/>
    </row>
    <row r="2015" spans="1:2">
      <c r="A2015" s="638"/>
      <c r="B2015" s="638"/>
    </row>
    <row r="2016" spans="1:2">
      <c r="A2016" s="638"/>
      <c r="B2016" s="638"/>
    </row>
    <row r="2017" spans="1:2">
      <c r="A2017" s="638"/>
      <c r="B2017" s="638"/>
    </row>
    <row r="2018" spans="1:2">
      <c r="A2018" s="638"/>
      <c r="B2018" s="638"/>
    </row>
    <row r="2019" spans="1:2">
      <c r="A2019" s="638"/>
      <c r="B2019" s="638"/>
    </row>
    <row r="2020" spans="1:2">
      <c r="A2020" s="638"/>
      <c r="B2020" s="638"/>
    </row>
    <row r="2021" spans="1:2">
      <c r="A2021" s="638"/>
      <c r="B2021" s="638"/>
    </row>
    <row r="2022" spans="1:2">
      <c r="A2022" s="638"/>
      <c r="B2022" s="638"/>
    </row>
    <row r="2023" spans="1:2">
      <c r="A2023" s="638"/>
      <c r="B2023" s="638"/>
    </row>
    <row r="2024" spans="1:2">
      <c r="A2024" s="638"/>
      <c r="B2024" s="638"/>
    </row>
    <row r="2025" spans="1:2">
      <c r="A2025" s="638"/>
      <c r="B2025" s="638"/>
    </row>
    <row r="2026" spans="1:2">
      <c r="A2026" s="638"/>
      <c r="B2026" s="638"/>
    </row>
    <row r="2027" spans="1:2">
      <c r="A2027" s="638"/>
      <c r="B2027" s="638"/>
    </row>
    <row r="2028" spans="1:2">
      <c r="A2028" s="638"/>
      <c r="B2028" s="638"/>
    </row>
    <row r="2029" spans="1:2">
      <c r="A2029" s="638"/>
      <c r="B2029" s="638"/>
    </row>
    <row r="2030" spans="1:2">
      <c r="A2030" s="638"/>
      <c r="B2030" s="638"/>
    </row>
    <row r="2031" spans="1:2">
      <c r="A2031" s="638"/>
      <c r="B2031" s="638"/>
    </row>
    <row r="2032" spans="1:2">
      <c r="A2032" s="638"/>
      <c r="B2032" s="638"/>
    </row>
    <row r="2033" spans="1:2">
      <c r="A2033" s="638"/>
      <c r="B2033" s="638"/>
    </row>
    <row r="2034" spans="1:2">
      <c r="A2034" s="638"/>
      <c r="B2034" s="638"/>
    </row>
    <row r="2035" spans="1:2">
      <c r="A2035" s="638"/>
      <c r="B2035" s="638"/>
    </row>
    <row r="2036" spans="1:2">
      <c r="A2036" s="638"/>
      <c r="B2036" s="638"/>
    </row>
    <row r="2037" spans="1:2">
      <c r="A2037" s="638"/>
      <c r="B2037" s="638"/>
    </row>
    <row r="2038" spans="1:2">
      <c r="A2038" s="638"/>
      <c r="B2038" s="638"/>
    </row>
    <row r="2039" spans="1:2">
      <c r="A2039" s="638"/>
      <c r="B2039" s="638"/>
    </row>
    <row r="2040" spans="1:2">
      <c r="A2040" s="638"/>
      <c r="B2040" s="638"/>
    </row>
    <row r="2041" spans="1:2">
      <c r="A2041" s="638"/>
      <c r="B2041" s="638"/>
    </row>
    <row r="2042" spans="1:2">
      <c r="A2042" s="638"/>
      <c r="B2042" s="638"/>
    </row>
    <row r="2043" spans="1:2">
      <c r="A2043" s="638"/>
      <c r="B2043" s="638"/>
    </row>
    <row r="2044" spans="1:2">
      <c r="A2044" s="638"/>
      <c r="B2044" s="638"/>
    </row>
    <row r="2045" spans="1:2">
      <c r="A2045" s="638"/>
      <c r="B2045" s="638"/>
    </row>
    <row r="2046" spans="1:2">
      <c r="A2046" s="638"/>
      <c r="B2046" s="638"/>
    </row>
    <row r="2047" spans="1:2">
      <c r="A2047" s="638"/>
      <c r="B2047" s="638"/>
    </row>
    <row r="2048" spans="1:2">
      <c r="A2048" s="638"/>
      <c r="B2048" s="638"/>
    </row>
    <row r="2049" spans="1:2">
      <c r="A2049" s="638"/>
      <c r="B2049" s="638"/>
    </row>
    <row r="2050" spans="1:2">
      <c r="A2050" s="638"/>
      <c r="B2050" s="638"/>
    </row>
    <row r="2051" spans="1:2">
      <c r="A2051" s="638"/>
      <c r="B2051" s="638"/>
    </row>
    <row r="2052" spans="1:2">
      <c r="A2052" s="638"/>
      <c r="B2052" s="638"/>
    </row>
    <row r="2053" spans="1:2">
      <c r="A2053" s="638"/>
      <c r="B2053" s="638"/>
    </row>
    <row r="2054" spans="1:2">
      <c r="A2054" s="638"/>
      <c r="B2054" s="638"/>
    </row>
    <row r="2055" spans="1:2">
      <c r="A2055" s="638"/>
      <c r="B2055" s="638"/>
    </row>
    <row r="2056" spans="1:2">
      <c r="A2056" s="638"/>
      <c r="B2056" s="638"/>
    </row>
    <row r="2057" spans="1:2">
      <c r="A2057" s="638"/>
      <c r="B2057" s="638"/>
    </row>
    <row r="2058" spans="1:2">
      <c r="A2058" s="638"/>
      <c r="B2058" s="638"/>
    </row>
    <row r="2059" spans="1:2">
      <c r="A2059" s="638"/>
      <c r="B2059" s="638"/>
    </row>
    <row r="2060" spans="1:2">
      <c r="A2060" s="638"/>
      <c r="B2060" s="638"/>
    </row>
    <row r="2061" spans="1:2">
      <c r="A2061" s="638"/>
      <c r="B2061" s="638"/>
    </row>
    <row r="2062" spans="1:2">
      <c r="A2062" s="638"/>
      <c r="B2062" s="638"/>
    </row>
    <row r="2063" spans="1:2">
      <c r="A2063" s="638"/>
      <c r="B2063" s="638"/>
    </row>
    <row r="2064" spans="1:2">
      <c r="A2064" s="638"/>
      <c r="B2064" s="638"/>
    </row>
    <row r="2065" spans="1:2">
      <c r="A2065" s="638"/>
      <c r="B2065" s="638"/>
    </row>
    <row r="2066" spans="1:2">
      <c r="A2066" s="638"/>
      <c r="B2066" s="638"/>
    </row>
    <row r="2067" spans="1:2">
      <c r="A2067" s="638"/>
      <c r="B2067" s="638"/>
    </row>
    <row r="2068" spans="1:2">
      <c r="A2068" s="638"/>
      <c r="B2068" s="638"/>
    </row>
    <row r="2069" spans="1:2">
      <c r="A2069" s="638"/>
      <c r="B2069" s="638"/>
    </row>
    <row r="2070" spans="1:2">
      <c r="A2070" s="638"/>
      <c r="B2070" s="638"/>
    </row>
    <row r="2071" spans="1:2">
      <c r="A2071" s="638"/>
      <c r="B2071" s="638"/>
    </row>
    <row r="2072" spans="1:2">
      <c r="A2072" s="638"/>
      <c r="B2072" s="638"/>
    </row>
    <row r="2073" spans="1:2">
      <c r="A2073" s="638"/>
      <c r="B2073" s="638"/>
    </row>
    <row r="2074" spans="1:2">
      <c r="A2074" s="638"/>
      <c r="B2074" s="638"/>
    </row>
    <row r="2075" spans="1:2">
      <c r="A2075" s="638"/>
      <c r="B2075" s="638"/>
    </row>
    <row r="2076" spans="1:2">
      <c r="A2076" s="638"/>
      <c r="B2076" s="638"/>
    </row>
    <row r="2077" spans="1:2">
      <c r="A2077" s="638"/>
      <c r="B2077" s="638"/>
    </row>
    <row r="2078" spans="1:2">
      <c r="A2078" s="638"/>
      <c r="B2078" s="638"/>
    </row>
    <row r="2079" spans="1:2">
      <c r="A2079" s="638"/>
      <c r="B2079" s="638"/>
    </row>
    <row r="2080" spans="1:2">
      <c r="A2080" s="638"/>
      <c r="B2080" s="638"/>
    </row>
    <row r="2081" spans="1:2">
      <c r="A2081" s="638"/>
      <c r="B2081" s="638"/>
    </row>
    <row r="2082" spans="1:2">
      <c r="A2082" s="638"/>
      <c r="B2082" s="638"/>
    </row>
    <row r="2083" spans="1:2">
      <c r="A2083" s="638"/>
      <c r="B2083" s="638"/>
    </row>
    <row r="2084" spans="1:2">
      <c r="A2084" s="638"/>
      <c r="B2084" s="638"/>
    </row>
    <row r="2085" spans="1:2">
      <c r="A2085" s="638"/>
      <c r="B2085" s="638"/>
    </row>
    <row r="2086" spans="1:2">
      <c r="A2086" s="638"/>
      <c r="B2086" s="638"/>
    </row>
    <row r="2087" spans="1:2">
      <c r="A2087" s="638"/>
      <c r="B2087" s="638"/>
    </row>
    <row r="2088" spans="1:2">
      <c r="A2088" s="638"/>
      <c r="B2088" s="638"/>
    </row>
    <row r="2089" spans="1:2">
      <c r="A2089" s="638"/>
      <c r="B2089" s="638"/>
    </row>
    <row r="2090" spans="1:2">
      <c r="A2090" s="638"/>
      <c r="B2090" s="638"/>
    </row>
    <row r="2091" spans="1:2">
      <c r="A2091" s="638"/>
      <c r="B2091" s="638"/>
    </row>
    <row r="2092" spans="1:2">
      <c r="A2092" s="638"/>
      <c r="B2092" s="638"/>
    </row>
    <row r="2093" spans="1:2">
      <c r="A2093" s="638"/>
      <c r="B2093" s="638"/>
    </row>
    <row r="2094" spans="1:2">
      <c r="A2094" s="638"/>
      <c r="B2094" s="638"/>
    </row>
    <row r="2095" spans="1:2">
      <c r="A2095" s="638"/>
      <c r="B2095" s="638"/>
    </row>
    <row r="2096" spans="1:2">
      <c r="A2096" s="638"/>
      <c r="B2096" s="638"/>
    </row>
    <row r="2097" spans="1:2">
      <c r="A2097" s="638"/>
      <c r="B2097" s="638"/>
    </row>
    <row r="2098" spans="1:2">
      <c r="A2098" s="638"/>
      <c r="B2098" s="638"/>
    </row>
    <row r="2099" spans="1:2">
      <c r="A2099" s="638"/>
      <c r="B2099" s="638"/>
    </row>
    <row r="2100" spans="1:2">
      <c r="A2100" s="638"/>
      <c r="B2100" s="638"/>
    </row>
    <row r="2101" spans="1:2">
      <c r="A2101" s="638"/>
      <c r="B2101" s="638"/>
    </row>
    <row r="2102" spans="1:2">
      <c r="A2102" s="638"/>
      <c r="B2102" s="638"/>
    </row>
    <row r="2103" spans="1:2">
      <c r="A2103" s="638"/>
      <c r="B2103" s="638"/>
    </row>
    <row r="2104" spans="1:2">
      <c r="A2104" s="638"/>
      <c r="B2104" s="638"/>
    </row>
    <row r="2105" spans="1:2">
      <c r="A2105" s="638"/>
      <c r="B2105" s="638"/>
    </row>
    <row r="2106" spans="1:2">
      <c r="A2106" s="638"/>
      <c r="B2106" s="638"/>
    </row>
    <row r="2107" spans="1:2">
      <c r="A2107" s="638"/>
      <c r="B2107" s="638"/>
    </row>
    <row r="2108" spans="1:2">
      <c r="A2108" s="638"/>
      <c r="B2108" s="638"/>
    </row>
    <row r="2109" spans="1:2">
      <c r="A2109" s="638"/>
      <c r="B2109" s="638"/>
    </row>
    <row r="2110" spans="1:2">
      <c r="A2110" s="638"/>
      <c r="B2110" s="638"/>
    </row>
    <row r="2111" spans="1:2">
      <c r="A2111" s="638"/>
      <c r="B2111" s="638"/>
    </row>
    <row r="2112" spans="1:2">
      <c r="A2112" s="638"/>
      <c r="B2112" s="638"/>
    </row>
    <row r="2113" spans="1:2">
      <c r="A2113" s="638"/>
      <c r="B2113" s="638"/>
    </row>
    <row r="2114" spans="1:2">
      <c r="A2114" s="638"/>
      <c r="B2114" s="638"/>
    </row>
    <row r="2115" spans="1:2">
      <c r="A2115" s="638"/>
      <c r="B2115" s="638"/>
    </row>
    <row r="2116" spans="1:2">
      <c r="A2116" s="638"/>
      <c r="B2116" s="638"/>
    </row>
    <row r="2117" spans="1:2">
      <c r="A2117" s="638"/>
      <c r="B2117" s="638"/>
    </row>
    <row r="2118" spans="1:2">
      <c r="A2118" s="638"/>
      <c r="B2118" s="638"/>
    </row>
    <row r="2119" spans="1:2">
      <c r="A2119" s="638"/>
      <c r="B2119" s="638"/>
    </row>
    <row r="2120" spans="1:2">
      <c r="A2120" s="638"/>
      <c r="B2120" s="638"/>
    </row>
    <row r="2121" spans="1:2">
      <c r="A2121" s="638"/>
      <c r="B2121" s="638"/>
    </row>
    <row r="2122" spans="1:2">
      <c r="A2122" s="638"/>
      <c r="B2122" s="638"/>
    </row>
    <row r="2123" spans="1:2">
      <c r="A2123" s="638"/>
      <c r="B2123" s="638"/>
    </row>
    <row r="2124" spans="1:2">
      <c r="A2124" s="638"/>
      <c r="B2124" s="638"/>
    </row>
    <row r="2125" spans="1:2">
      <c r="A2125" s="638"/>
      <c r="B2125" s="638"/>
    </row>
    <row r="2126" spans="1:2">
      <c r="A2126" s="638"/>
      <c r="B2126" s="638"/>
    </row>
    <row r="2127" spans="1:2">
      <c r="A2127" s="638"/>
      <c r="B2127" s="638"/>
    </row>
    <row r="2128" spans="1:2">
      <c r="A2128" s="638"/>
      <c r="B2128" s="638"/>
    </row>
    <row r="2129" spans="1:2">
      <c r="A2129" s="638"/>
      <c r="B2129" s="638"/>
    </row>
    <row r="2130" spans="1:2">
      <c r="A2130" s="638"/>
      <c r="B2130" s="638"/>
    </row>
    <row r="2131" spans="1:2">
      <c r="A2131" s="638"/>
      <c r="B2131" s="638"/>
    </row>
    <row r="2132" spans="1:2">
      <c r="A2132" s="638"/>
      <c r="B2132" s="638"/>
    </row>
    <row r="2133" spans="1:2">
      <c r="A2133" s="638"/>
      <c r="B2133" s="638"/>
    </row>
    <row r="2134" spans="1:2">
      <c r="A2134" s="638"/>
      <c r="B2134" s="638"/>
    </row>
    <row r="2135" spans="1:2">
      <c r="A2135" s="638"/>
      <c r="B2135" s="638"/>
    </row>
    <row r="2136" spans="1:2">
      <c r="A2136" s="638"/>
      <c r="B2136" s="638"/>
    </row>
    <row r="2137" spans="1:2">
      <c r="A2137" s="638"/>
      <c r="B2137" s="638"/>
    </row>
    <row r="2138" spans="1:2">
      <c r="A2138" s="638"/>
      <c r="B2138" s="638"/>
    </row>
    <row r="2139" spans="1:2">
      <c r="A2139" s="638"/>
      <c r="B2139" s="638"/>
    </row>
    <row r="2140" spans="1:2">
      <c r="A2140" s="638"/>
      <c r="B2140" s="638"/>
    </row>
    <row r="2141" spans="1:2">
      <c r="A2141" s="638"/>
      <c r="B2141" s="638"/>
    </row>
    <row r="2142" spans="1:2">
      <c r="A2142" s="638"/>
      <c r="B2142" s="638"/>
    </row>
    <row r="2143" spans="1:2">
      <c r="A2143" s="638"/>
      <c r="B2143" s="638"/>
    </row>
    <row r="2144" spans="1:2">
      <c r="A2144" s="638"/>
      <c r="B2144" s="638"/>
    </row>
    <row r="2145" spans="1:2">
      <c r="A2145" s="638"/>
      <c r="B2145" s="638"/>
    </row>
    <row r="2146" spans="1:2">
      <c r="A2146" s="638"/>
      <c r="B2146" s="638"/>
    </row>
    <row r="2147" spans="1:2">
      <c r="A2147" s="638"/>
      <c r="B2147" s="638"/>
    </row>
    <row r="2148" spans="1:2">
      <c r="A2148" s="638"/>
      <c r="B2148" s="638"/>
    </row>
    <row r="2149" spans="1:2">
      <c r="A2149" s="638"/>
      <c r="B2149" s="638"/>
    </row>
    <row r="2150" spans="1:2">
      <c r="A2150" s="638"/>
      <c r="B2150" s="638"/>
    </row>
    <row r="2151" spans="1:2">
      <c r="A2151" s="638"/>
      <c r="B2151" s="638"/>
    </row>
    <row r="2152" spans="1:2">
      <c r="A2152" s="638"/>
      <c r="B2152" s="638"/>
    </row>
    <row r="2153" spans="1:2">
      <c r="A2153" s="638"/>
      <c r="B2153" s="638"/>
    </row>
    <row r="2154" spans="1:2">
      <c r="A2154" s="638"/>
      <c r="B2154" s="638"/>
    </row>
    <row r="2155" spans="1:2">
      <c r="A2155" s="638"/>
      <c r="B2155" s="638"/>
    </row>
    <row r="2156" spans="1:2">
      <c r="A2156" s="638"/>
      <c r="B2156" s="638"/>
    </row>
    <row r="2157" spans="1:2">
      <c r="A2157" s="638"/>
      <c r="B2157" s="638"/>
    </row>
    <row r="2158" spans="1:2">
      <c r="A2158" s="638"/>
      <c r="B2158" s="638"/>
    </row>
    <row r="2159" spans="1:2">
      <c r="A2159" s="638"/>
      <c r="B2159" s="638"/>
    </row>
    <row r="2160" spans="1:2">
      <c r="A2160" s="638"/>
      <c r="B2160" s="638"/>
    </row>
    <row r="2161" spans="1:2">
      <c r="A2161" s="638"/>
      <c r="B2161" s="638"/>
    </row>
    <row r="2162" spans="1:2">
      <c r="A2162" s="638"/>
      <c r="B2162" s="638"/>
    </row>
    <row r="2163" spans="1:2">
      <c r="A2163" s="638"/>
      <c r="B2163" s="638"/>
    </row>
    <row r="2164" spans="1:2">
      <c r="A2164" s="638"/>
      <c r="B2164" s="638"/>
    </row>
    <row r="2165" spans="1:2">
      <c r="A2165" s="638"/>
      <c r="B2165" s="638"/>
    </row>
    <row r="2166" spans="1:2">
      <c r="A2166" s="638"/>
      <c r="B2166" s="638"/>
    </row>
    <row r="2167" spans="1:2">
      <c r="A2167" s="638"/>
      <c r="B2167" s="638"/>
    </row>
    <row r="2168" spans="1:2">
      <c r="A2168" s="638"/>
      <c r="B2168" s="638"/>
    </row>
    <row r="2169" spans="1:2">
      <c r="A2169" s="638"/>
      <c r="B2169" s="638"/>
    </row>
    <row r="2170" spans="1:2">
      <c r="A2170" s="638"/>
      <c r="B2170" s="638"/>
    </row>
    <row r="2171" spans="1:2">
      <c r="A2171" s="638"/>
      <c r="B2171" s="638"/>
    </row>
    <row r="2172" spans="1:2">
      <c r="A2172" s="638"/>
      <c r="B2172" s="638"/>
    </row>
    <row r="2173" spans="1:2">
      <c r="A2173" s="638"/>
      <c r="B2173" s="638"/>
    </row>
    <row r="2174" spans="1:2">
      <c r="A2174" s="638"/>
      <c r="B2174" s="638"/>
    </row>
    <row r="2175" spans="1:2">
      <c r="A2175" s="638"/>
      <c r="B2175" s="638"/>
    </row>
    <row r="2176" spans="1:2">
      <c r="A2176" s="638"/>
      <c r="B2176" s="638"/>
    </row>
    <row r="2177" spans="1:2">
      <c r="A2177" s="638"/>
      <c r="B2177" s="638"/>
    </row>
    <row r="2178" spans="1:2">
      <c r="A2178" s="638"/>
      <c r="B2178" s="638"/>
    </row>
    <row r="2179" spans="1:2">
      <c r="A2179" s="638"/>
      <c r="B2179" s="638"/>
    </row>
    <row r="2180" spans="1:2">
      <c r="A2180" s="638"/>
      <c r="B2180" s="638"/>
    </row>
    <row r="2181" spans="1:2">
      <c r="A2181" s="638"/>
      <c r="B2181" s="638"/>
    </row>
    <row r="2182" spans="1:2">
      <c r="A2182" s="638"/>
      <c r="B2182" s="638"/>
    </row>
    <row r="2183" spans="1:2">
      <c r="A2183" s="638"/>
      <c r="B2183" s="638"/>
    </row>
    <row r="2184" spans="1:2">
      <c r="A2184" s="638"/>
      <c r="B2184" s="638"/>
    </row>
    <row r="2185" spans="1:2">
      <c r="A2185" s="638"/>
      <c r="B2185" s="638"/>
    </row>
    <row r="2186" spans="1:2">
      <c r="A2186" s="638"/>
      <c r="B2186" s="638"/>
    </row>
    <row r="2187" spans="1:2">
      <c r="A2187" s="638"/>
      <c r="B2187" s="638"/>
    </row>
    <row r="2188" spans="1:2">
      <c r="A2188" s="638"/>
      <c r="B2188" s="638"/>
    </row>
    <row r="2189" spans="1:2">
      <c r="A2189" s="638"/>
      <c r="B2189" s="638"/>
    </row>
    <row r="2190" spans="1:2">
      <c r="A2190" s="638"/>
      <c r="B2190" s="638"/>
    </row>
    <row r="2191" spans="1:2">
      <c r="A2191" s="638"/>
      <c r="B2191" s="638"/>
    </row>
    <row r="2192" spans="1:2">
      <c r="A2192" s="638"/>
      <c r="B2192" s="638"/>
    </row>
    <row r="2193" spans="1:2">
      <c r="A2193" s="638"/>
      <c r="B2193" s="638"/>
    </row>
    <row r="2194" spans="1:2">
      <c r="A2194" s="638"/>
      <c r="B2194" s="638"/>
    </row>
    <row r="2195" spans="1:2">
      <c r="A2195" s="638"/>
      <c r="B2195" s="638"/>
    </row>
    <row r="2196" spans="1:2">
      <c r="A2196" s="638"/>
      <c r="B2196" s="638"/>
    </row>
    <row r="2197" spans="1:2">
      <c r="A2197" s="638"/>
      <c r="B2197" s="638"/>
    </row>
    <row r="2198" spans="1:2">
      <c r="A2198" s="638"/>
      <c r="B2198" s="638"/>
    </row>
    <row r="2199" spans="1:2">
      <c r="A2199" s="638"/>
      <c r="B2199" s="638"/>
    </row>
    <row r="2200" spans="1:2">
      <c r="A2200" s="638"/>
      <c r="B2200" s="638"/>
    </row>
    <row r="2201" spans="1:2">
      <c r="A2201" s="638"/>
      <c r="B2201" s="638"/>
    </row>
    <row r="2202" spans="1:2">
      <c r="A2202" s="638"/>
      <c r="B2202" s="638"/>
    </row>
    <row r="2203" spans="1:2">
      <c r="A2203" s="638"/>
      <c r="B2203" s="638"/>
    </row>
    <row r="2204" spans="1:2">
      <c r="A2204" s="638"/>
      <c r="B2204" s="638"/>
    </row>
    <row r="2205" spans="1:2">
      <c r="A2205" s="638"/>
      <c r="B2205" s="638"/>
    </row>
    <row r="2206" spans="1:2">
      <c r="A2206" s="638"/>
      <c r="B2206" s="638"/>
    </row>
    <row r="2207" spans="1:2">
      <c r="A2207" s="638"/>
      <c r="B2207" s="638"/>
    </row>
    <row r="2208" spans="1:2">
      <c r="A2208" s="638"/>
      <c r="B2208" s="638"/>
    </row>
    <row r="2209" spans="1:2">
      <c r="A2209" s="638"/>
      <c r="B2209" s="638"/>
    </row>
    <row r="2210" spans="1:2">
      <c r="A2210" s="638"/>
      <c r="B2210" s="638"/>
    </row>
    <row r="2211" spans="1:2">
      <c r="A2211" s="638"/>
      <c r="B2211" s="638"/>
    </row>
    <row r="2212" spans="1:2">
      <c r="A2212" s="638"/>
      <c r="B2212" s="638"/>
    </row>
    <row r="2213" spans="1:2">
      <c r="A2213" s="638"/>
      <c r="B2213" s="638"/>
    </row>
    <row r="2214" spans="1:2">
      <c r="A2214" s="638"/>
      <c r="B2214" s="638"/>
    </row>
    <row r="2215" spans="1:2">
      <c r="A2215" s="638"/>
      <c r="B2215" s="638"/>
    </row>
    <row r="2216" spans="1:2">
      <c r="A2216" s="638"/>
      <c r="B2216" s="638"/>
    </row>
    <row r="2217" spans="1:2">
      <c r="A2217" s="638"/>
      <c r="B2217" s="638"/>
    </row>
    <row r="2218" spans="1:2">
      <c r="A2218" s="638"/>
      <c r="B2218" s="638"/>
    </row>
    <row r="2219" spans="1:2">
      <c r="A2219" s="638"/>
      <c r="B2219" s="638"/>
    </row>
    <row r="2220" spans="1:2">
      <c r="A2220" s="638"/>
      <c r="B2220" s="638"/>
    </row>
    <row r="2221" spans="1:2">
      <c r="A2221" s="638"/>
      <c r="B2221" s="638"/>
    </row>
    <row r="2222" spans="1:2">
      <c r="A2222" s="638"/>
      <c r="B2222" s="638"/>
    </row>
    <row r="2223" spans="1:2">
      <c r="A2223" s="638"/>
      <c r="B2223" s="638"/>
    </row>
    <row r="2224" spans="1:2">
      <c r="A2224" s="638"/>
      <c r="B2224" s="638"/>
    </row>
    <row r="2225" spans="1:2">
      <c r="A2225" s="638"/>
      <c r="B2225" s="638"/>
    </row>
    <row r="2226" spans="1:2">
      <c r="A2226" s="638"/>
      <c r="B2226" s="638"/>
    </row>
    <row r="2227" spans="1:2">
      <c r="A2227" s="638"/>
      <c r="B2227" s="638"/>
    </row>
    <row r="2228" spans="1:2">
      <c r="A2228" s="638"/>
      <c r="B2228" s="638"/>
    </row>
    <row r="2229" spans="1:2">
      <c r="A2229" s="638"/>
      <c r="B2229" s="638"/>
    </row>
    <row r="2230" spans="1:2">
      <c r="A2230" s="638"/>
      <c r="B2230" s="638"/>
    </row>
    <row r="2231" spans="1:2">
      <c r="A2231" s="638"/>
      <c r="B2231" s="638"/>
    </row>
    <row r="2232" spans="1:2">
      <c r="A2232" s="638"/>
      <c r="B2232" s="638"/>
    </row>
    <row r="2233" spans="1:2">
      <c r="A2233" s="638"/>
      <c r="B2233" s="638"/>
    </row>
    <row r="2234" spans="1:2">
      <c r="A2234" s="638"/>
      <c r="B2234" s="638"/>
    </row>
    <row r="2235" spans="1:2">
      <c r="A2235" s="638"/>
      <c r="B2235" s="638"/>
    </row>
    <row r="2236" spans="1:2">
      <c r="A2236" s="638"/>
      <c r="B2236" s="638"/>
    </row>
    <row r="2237" spans="1:2">
      <c r="A2237" s="638"/>
      <c r="B2237" s="638"/>
    </row>
    <row r="2238" spans="1:2">
      <c r="A2238" s="638"/>
      <c r="B2238" s="638"/>
    </row>
    <row r="2239" spans="1:2">
      <c r="A2239" s="638"/>
      <c r="B2239" s="638"/>
    </row>
    <row r="2240" spans="1:2">
      <c r="A2240" s="638"/>
      <c r="B2240" s="638"/>
    </row>
    <row r="2241" spans="1:2">
      <c r="A2241" s="638"/>
      <c r="B2241" s="638"/>
    </row>
    <row r="2242" spans="1:2">
      <c r="A2242" s="638"/>
      <c r="B2242" s="638"/>
    </row>
    <row r="2243" spans="1:2">
      <c r="A2243" s="638"/>
      <c r="B2243" s="638"/>
    </row>
    <row r="2244" spans="1:2">
      <c r="A2244" s="638"/>
      <c r="B2244" s="638"/>
    </row>
    <row r="2245" spans="1:2">
      <c r="A2245" s="638"/>
      <c r="B2245" s="638"/>
    </row>
    <row r="2246" spans="1:2">
      <c r="A2246" s="638"/>
      <c r="B2246" s="638"/>
    </row>
    <row r="2247" spans="1:2">
      <c r="A2247" s="638"/>
      <c r="B2247" s="638"/>
    </row>
    <row r="2248" spans="1:2">
      <c r="A2248" s="638"/>
      <c r="B2248" s="638"/>
    </row>
    <row r="2249" spans="1:2">
      <c r="A2249" s="638"/>
      <c r="B2249" s="638"/>
    </row>
    <row r="2250" spans="1:2">
      <c r="A2250" s="638"/>
      <c r="B2250" s="638"/>
    </row>
    <row r="2251" spans="1:2">
      <c r="A2251" s="638"/>
      <c r="B2251" s="638"/>
    </row>
    <row r="2252" spans="1:2">
      <c r="A2252" s="638"/>
      <c r="B2252" s="638"/>
    </row>
    <row r="2253" spans="1:2">
      <c r="A2253" s="638"/>
      <c r="B2253" s="638"/>
    </row>
    <row r="2254" spans="1:2">
      <c r="A2254" s="638"/>
      <c r="B2254" s="638"/>
    </row>
    <row r="2255" spans="1:2">
      <c r="A2255" s="638"/>
      <c r="B2255" s="638"/>
    </row>
    <row r="2256" spans="1:2">
      <c r="A2256" s="638"/>
      <c r="B2256" s="638"/>
    </row>
    <row r="2257" spans="1:2">
      <c r="A2257" s="638"/>
      <c r="B2257" s="638"/>
    </row>
    <row r="2258" spans="1:2">
      <c r="A2258" s="638"/>
      <c r="B2258" s="638"/>
    </row>
    <row r="2259" spans="1:2">
      <c r="A2259" s="638"/>
      <c r="B2259" s="638"/>
    </row>
    <row r="2260" spans="1:2">
      <c r="A2260" s="638"/>
      <c r="B2260" s="638"/>
    </row>
    <row r="2261" spans="1:2">
      <c r="A2261" s="638"/>
      <c r="B2261" s="638"/>
    </row>
    <row r="2262" spans="1:2">
      <c r="A2262" s="638"/>
      <c r="B2262" s="638"/>
    </row>
    <row r="2263" spans="1:2">
      <c r="A2263" s="638"/>
      <c r="B2263" s="638"/>
    </row>
    <row r="2264" spans="1:2">
      <c r="A2264" s="638"/>
      <c r="B2264" s="638"/>
    </row>
    <row r="2265" spans="1:2">
      <c r="A2265" s="638"/>
      <c r="B2265" s="638"/>
    </row>
    <row r="2266" spans="1:2">
      <c r="A2266" s="638"/>
      <c r="B2266" s="638"/>
    </row>
    <row r="2267" spans="1:2">
      <c r="A2267" s="638"/>
      <c r="B2267" s="638"/>
    </row>
    <row r="2268" spans="1:2">
      <c r="A2268" s="638"/>
      <c r="B2268" s="638"/>
    </row>
    <row r="2269" spans="1:2">
      <c r="A2269" s="638"/>
      <c r="B2269" s="638"/>
    </row>
    <row r="2270" spans="1:2">
      <c r="A2270" s="638"/>
      <c r="B2270" s="638"/>
    </row>
    <row r="2271" spans="1:2">
      <c r="A2271" s="638"/>
      <c r="B2271" s="638"/>
    </row>
    <row r="2272" spans="1:2">
      <c r="A2272" s="638"/>
      <c r="B2272" s="638"/>
    </row>
    <row r="2273" spans="1:2">
      <c r="A2273" s="638"/>
      <c r="B2273" s="638"/>
    </row>
    <row r="2274" spans="1:2">
      <c r="A2274" s="638"/>
      <c r="B2274" s="638"/>
    </row>
    <row r="2275" spans="1:2">
      <c r="A2275" s="638"/>
      <c r="B2275" s="638"/>
    </row>
    <row r="2276" spans="1:2">
      <c r="A2276" s="638"/>
      <c r="B2276" s="638"/>
    </row>
    <row r="2277" spans="1:2">
      <c r="A2277" s="638"/>
      <c r="B2277" s="638"/>
    </row>
    <row r="2278" spans="1:2">
      <c r="A2278" s="638"/>
      <c r="B2278" s="638"/>
    </row>
    <row r="2279" spans="1:2">
      <c r="A2279" s="638"/>
      <c r="B2279" s="638"/>
    </row>
    <row r="2280" spans="1:2">
      <c r="A2280" s="638"/>
      <c r="B2280" s="638"/>
    </row>
    <row r="2281" spans="1:2">
      <c r="A2281" s="638"/>
      <c r="B2281" s="638"/>
    </row>
    <row r="2282" spans="1:2">
      <c r="A2282" s="638"/>
      <c r="B2282" s="638"/>
    </row>
    <row r="2283" spans="1:2">
      <c r="A2283" s="638"/>
      <c r="B2283" s="638"/>
    </row>
    <row r="2284" spans="1:2">
      <c r="A2284" s="638"/>
      <c r="B2284" s="638"/>
    </row>
    <row r="2285" spans="1:2">
      <c r="A2285" s="638"/>
      <c r="B2285" s="638"/>
    </row>
    <row r="2286" spans="1:2">
      <c r="A2286" s="638"/>
      <c r="B2286" s="638"/>
    </row>
    <row r="2287" spans="1:2">
      <c r="A2287" s="638"/>
      <c r="B2287" s="638"/>
    </row>
    <row r="2288" spans="1:2">
      <c r="A2288" s="638"/>
      <c r="B2288" s="638"/>
    </row>
    <row r="2289" spans="1:2">
      <c r="A2289" s="638"/>
      <c r="B2289" s="638"/>
    </row>
    <row r="2290" spans="1:2">
      <c r="A2290" s="638"/>
      <c r="B2290" s="638"/>
    </row>
    <row r="2291" spans="1:2">
      <c r="A2291" s="638"/>
      <c r="B2291" s="638"/>
    </row>
    <row r="2292" spans="1:2">
      <c r="A2292" s="638"/>
      <c r="B2292" s="638"/>
    </row>
    <row r="2293" spans="1:2">
      <c r="A2293" s="638"/>
      <c r="B2293" s="638"/>
    </row>
    <row r="2294" spans="1:2">
      <c r="A2294" s="638"/>
      <c r="B2294" s="638"/>
    </row>
    <row r="2295" spans="1:2">
      <c r="A2295" s="638"/>
      <c r="B2295" s="638"/>
    </row>
    <row r="2296" spans="1:2">
      <c r="A2296" s="638"/>
      <c r="B2296" s="638"/>
    </row>
    <row r="2297" spans="1:2">
      <c r="A2297" s="638"/>
      <c r="B2297" s="638"/>
    </row>
    <row r="2298" spans="1:2">
      <c r="A2298" s="638"/>
      <c r="B2298" s="638"/>
    </row>
    <row r="2299" spans="1:2">
      <c r="A2299" s="638"/>
      <c r="B2299" s="638"/>
    </row>
    <row r="2300" spans="1:2">
      <c r="A2300" s="638"/>
      <c r="B2300" s="638"/>
    </row>
    <row r="2301" spans="1:2">
      <c r="A2301" s="638"/>
      <c r="B2301" s="638"/>
    </row>
    <row r="2302" spans="1:2">
      <c r="A2302" s="638"/>
      <c r="B2302" s="638"/>
    </row>
    <row r="2303" spans="1:2">
      <c r="A2303" s="638"/>
      <c r="B2303" s="638"/>
    </row>
    <row r="2304" spans="1:2">
      <c r="A2304" s="638"/>
      <c r="B2304" s="638"/>
    </row>
    <row r="2305" spans="1:2">
      <c r="A2305" s="638"/>
      <c r="B2305" s="638"/>
    </row>
    <row r="2306" spans="1:2">
      <c r="A2306" s="638"/>
      <c r="B2306" s="638"/>
    </row>
    <row r="2307" spans="1:2">
      <c r="A2307" s="638"/>
      <c r="B2307" s="638"/>
    </row>
    <row r="2308" spans="1:2">
      <c r="A2308" s="638"/>
      <c r="B2308" s="638"/>
    </row>
    <row r="2309" spans="1:2">
      <c r="A2309" s="638"/>
      <c r="B2309" s="638"/>
    </row>
    <row r="2310" spans="1:2">
      <c r="A2310" s="638"/>
      <c r="B2310" s="638"/>
    </row>
    <row r="2311" spans="1:2">
      <c r="A2311" s="638"/>
      <c r="B2311" s="638"/>
    </row>
    <row r="2312" spans="1:2">
      <c r="A2312" s="638"/>
      <c r="B2312" s="638"/>
    </row>
    <row r="2313" spans="1:2">
      <c r="A2313" s="638"/>
      <c r="B2313" s="638"/>
    </row>
    <row r="2314" spans="1:2">
      <c r="A2314" s="638"/>
      <c r="B2314" s="638"/>
    </row>
    <row r="2315" spans="1:2">
      <c r="A2315" s="638"/>
      <c r="B2315" s="638"/>
    </row>
    <row r="2316" spans="1:2">
      <c r="A2316" s="638"/>
      <c r="B2316" s="638"/>
    </row>
    <row r="2317" spans="1:2">
      <c r="A2317" s="638"/>
      <c r="B2317" s="638"/>
    </row>
    <row r="2318" spans="1:2">
      <c r="A2318" s="638"/>
      <c r="B2318" s="638"/>
    </row>
    <row r="2319" spans="1:2">
      <c r="A2319" s="638"/>
      <c r="B2319" s="638"/>
    </row>
    <row r="2320" spans="1:2">
      <c r="A2320" s="638"/>
      <c r="B2320" s="638"/>
    </row>
    <row r="2321" spans="1:2">
      <c r="A2321" s="638"/>
      <c r="B2321" s="638"/>
    </row>
    <row r="2322" spans="1:2">
      <c r="A2322" s="638"/>
      <c r="B2322" s="638"/>
    </row>
    <row r="2323" spans="1:2">
      <c r="A2323" s="638"/>
      <c r="B2323" s="638"/>
    </row>
    <row r="2324" spans="1:2">
      <c r="A2324" s="638"/>
      <c r="B2324" s="638"/>
    </row>
    <row r="2325" spans="1:2">
      <c r="A2325" s="638"/>
      <c r="B2325" s="638"/>
    </row>
    <row r="2326" spans="1:2">
      <c r="A2326" s="638"/>
      <c r="B2326" s="638"/>
    </row>
    <row r="2327" spans="1:2">
      <c r="A2327" s="638"/>
      <c r="B2327" s="638"/>
    </row>
    <row r="2328" spans="1:2">
      <c r="A2328" s="638"/>
      <c r="B2328" s="638"/>
    </row>
    <row r="2329" spans="1:2">
      <c r="A2329" s="638"/>
      <c r="B2329" s="638"/>
    </row>
    <row r="2330" spans="1:2">
      <c r="A2330" s="638"/>
      <c r="B2330" s="638"/>
    </row>
    <row r="2331" spans="1:2">
      <c r="A2331" s="638"/>
      <c r="B2331" s="638"/>
    </row>
    <row r="2332" spans="1:2">
      <c r="A2332" s="638"/>
      <c r="B2332" s="638"/>
    </row>
    <row r="2333" spans="1:2">
      <c r="A2333" s="638"/>
      <c r="B2333" s="638"/>
    </row>
    <row r="2334" spans="1:2">
      <c r="A2334" s="638"/>
      <c r="B2334" s="638"/>
    </row>
    <row r="2335" spans="1:2">
      <c r="A2335" s="638"/>
      <c r="B2335" s="638"/>
    </row>
    <row r="2336" spans="1:2">
      <c r="A2336" s="638"/>
      <c r="B2336" s="638"/>
    </row>
    <row r="2337" spans="1:2">
      <c r="A2337" s="638"/>
      <c r="B2337" s="638"/>
    </row>
    <row r="2338" spans="1:2">
      <c r="A2338" s="638"/>
      <c r="B2338" s="638"/>
    </row>
    <row r="2339" spans="1:2">
      <c r="A2339" s="638"/>
      <c r="B2339" s="638"/>
    </row>
    <row r="2340" spans="1:2">
      <c r="A2340" s="638"/>
      <c r="B2340" s="638"/>
    </row>
    <row r="2341" spans="1:2">
      <c r="A2341" s="638"/>
      <c r="B2341" s="638"/>
    </row>
    <row r="2342" spans="1:2">
      <c r="A2342" s="638"/>
      <c r="B2342" s="638"/>
    </row>
    <row r="2343" spans="1:2">
      <c r="A2343" s="638"/>
      <c r="B2343" s="638"/>
    </row>
    <row r="2344" spans="1:2">
      <c r="A2344" s="638"/>
      <c r="B2344" s="638"/>
    </row>
    <row r="2345" spans="1:2">
      <c r="A2345" s="638"/>
      <c r="B2345" s="638"/>
    </row>
    <row r="2346" spans="1:2">
      <c r="A2346" s="638"/>
      <c r="B2346" s="638"/>
    </row>
    <row r="2347" spans="1:2">
      <c r="A2347" s="638"/>
      <c r="B2347" s="638"/>
    </row>
    <row r="2348" spans="1:2">
      <c r="A2348" s="638"/>
      <c r="B2348" s="638"/>
    </row>
    <row r="2349" spans="1:2">
      <c r="A2349" s="638"/>
      <c r="B2349" s="638"/>
    </row>
    <row r="2350" spans="1:2">
      <c r="A2350" s="638"/>
      <c r="B2350" s="638"/>
    </row>
    <row r="2351" spans="1:2">
      <c r="A2351" s="638"/>
      <c r="B2351" s="638"/>
    </row>
    <row r="2352" spans="1:2">
      <c r="A2352" s="638"/>
      <c r="B2352" s="638"/>
    </row>
    <row r="2353" spans="1:2">
      <c r="A2353" s="638"/>
      <c r="B2353" s="638"/>
    </row>
    <row r="2354" spans="1:2">
      <c r="A2354" s="638"/>
      <c r="B2354" s="638"/>
    </row>
    <row r="2355" spans="1:2">
      <c r="A2355" s="638"/>
      <c r="B2355" s="638"/>
    </row>
    <row r="2356" spans="1:2">
      <c r="A2356" s="638"/>
      <c r="B2356" s="638"/>
    </row>
    <row r="2357" spans="1:2">
      <c r="A2357" s="638"/>
      <c r="B2357" s="638"/>
    </row>
    <row r="2358" spans="1:2">
      <c r="A2358" s="638"/>
      <c r="B2358" s="638"/>
    </row>
    <row r="2359" spans="1:2">
      <c r="A2359" s="638"/>
      <c r="B2359" s="638"/>
    </row>
    <row r="2360" spans="1:2">
      <c r="A2360" s="638"/>
      <c r="B2360" s="638"/>
    </row>
    <row r="2361" spans="1:2">
      <c r="A2361" s="638"/>
      <c r="B2361" s="638"/>
    </row>
    <row r="2362" spans="1:2">
      <c r="A2362" s="638"/>
      <c r="B2362" s="638"/>
    </row>
    <row r="2363" spans="1:2">
      <c r="A2363" s="638"/>
      <c r="B2363" s="638"/>
    </row>
    <row r="2364" spans="1:2">
      <c r="A2364" s="638"/>
      <c r="B2364" s="638"/>
    </row>
    <row r="2365" spans="1:2">
      <c r="A2365" s="638"/>
      <c r="B2365" s="638"/>
    </row>
    <row r="2366" spans="1:2">
      <c r="A2366" s="638"/>
      <c r="B2366" s="638"/>
    </row>
    <row r="2367" spans="1:2">
      <c r="A2367" s="638"/>
      <c r="B2367" s="638"/>
    </row>
    <row r="2368" spans="1:2">
      <c r="A2368" s="638"/>
      <c r="B2368" s="638"/>
    </row>
    <row r="2369" spans="1:2">
      <c r="A2369" s="638"/>
      <c r="B2369" s="638"/>
    </row>
    <row r="2370" spans="1:2">
      <c r="A2370" s="638"/>
      <c r="B2370" s="638"/>
    </row>
    <row r="2371" spans="1:2">
      <c r="A2371" s="638"/>
      <c r="B2371" s="638"/>
    </row>
    <row r="2372" spans="1:2">
      <c r="A2372" s="638"/>
      <c r="B2372" s="638"/>
    </row>
    <row r="2373" spans="1:2">
      <c r="A2373" s="638"/>
      <c r="B2373" s="638"/>
    </row>
    <row r="2374" spans="1:2">
      <c r="A2374" s="638"/>
      <c r="B2374" s="638"/>
    </row>
    <row r="2375" spans="1:2">
      <c r="A2375" s="638"/>
      <c r="B2375" s="638"/>
    </row>
    <row r="2376" spans="1:2">
      <c r="A2376" s="638"/>
      <c r="B2376" s="638"/>
    </row>
    <row r="2377" spans="1:2">
      <c r="A2377" s="638"/>
      <c r="B2377" s="638"/>
    </row>
    <row r="2378" spans="1:2">
      <c r="A2378" s="638"/>
      <c r="B2378" s="638"/>
    </row>
    <row r="2379" spans="1:2">
      <c r="A2379" s="638"/>
      <c r="B2379" s="638"/>
    </row>
    <row r="2380" spans="1:2">
      <c r="A2380" s="638"/>
      <c r="B2380" s="638"/>
    </row>
    <row r="2381" spans="1:2">
      <c r="A2381" s="638"/>
      <c r="B2381" s="638"/>
    </row>
    <row r="2382" spans="1:2">
      <c r="A2382" s="638"/>
      <c r="B2382" s="638"/>
    </row>
    <row r="2383" spans="1:2">
      <c r="A2383" s="638"/>
      <c r="B2383" s="638"/>
    </row>
    <row r="2384" spans="1:2">
      <c r="A2384" s="638"/>
      <c r="B2384" s="638"/>
    </row>
    <row r="2385" spans="1:2">
      <c r="A2385" s="638"/>
      <c r="B2385" s="638"/>
    </row>
    <row r="2386" spans="1:2">
      <c r="A2386" s="638"/>
      <c r="B2386" s="638"/>
    </row>
    <row r="2387" spans="1:2">
      <c r="A2387" s="638"/>
      <c r="B2387" s="638"/>
    </row>
    <row r="2388" spans="1:2">
      <c r="A2388" s="638"/>
      <c r="B2388" s="638"/>
    </row>
    <row r="2389" spans="1:2">
      <c r="A2389" s="638"/>
      <c r="B2389" s="638"/>
    </row>
    <row r="2390" spans="1:2">
      <c r="A2390" s="638"/>
      <c r="B2390" s="638"/>
    </row>
    <row r="2391" spans="1:2">
      <c r="A2391" s="638"/>
      <c r="B2391" s="638"/>
    </row>
    <row r="2392" spans="1:2">
      <c r="A2392" s="638"/>
      <c r="B2392" s="638"/>
    </row>
    <row r="2393" spans="1:2">
      <c r="A2393" s="638"/>
      <c r="B2393" s="638"/>
    </row>
    <row r="2394" spans="1:2">
      <c r="A2394" s="638"/>
      <c r="B2394" s="638"/>
    </row>
    <row r="2395" spans="1:2">
      <c r="A2395" s="638"/>
      <c r="B2395" s="638"/>
    </row>
    <row r="2396" spans="1:2">
      <c r="A2396" s="638"/>
      <c r="B2396" s="638"/>
    </row>
    <row r="2397" spans="1:2">
      <c r="A2397" s="638"/>
      <c r="B2397" s="638"/>
    </row>
    <row r="2398" spans="1:2">
      <c r="A2398" s="638"/>
      <c r="B2398" s="638"/>
    </row>
    <row r="2399" spans="1:2">
      <c r="A2399" s="638"/>
      <c r="B2399" s="638"/>
    </row>
    <row r="2400" spans="1:2">
      <c r="A2400" s="638"/>
      <c r="B2400" s="638"/>
    </row>
    <row r="2401" spans="1:2">
      <c r="A2401" s="638"/>
      <c r="B2401" s="638"/>
    </row>
    <row r="2402" spans="1:2">
      <c r="A2402" s="638"/>
      <c r="B2402" s="638"/>
    </row>
    <row r="2403" spans="1:2">
      <c r="A2403" s="638"/>
      <c r="B2403" s="638"/>
    </row>
    <row r="2404" spans="1:2">
      <c r="A2404" s="638"/>
      <c r="B2404" s="638"/>
    </row>
    <row r="2405" spans="1:2">
      <c r="A2405" s="638"/>
      <c r="B2405" s="638"/>
    </row>
    <row r="2406" spans="1:2">
      <c r="A2406" s="638"/>
      <c r="B2406" s="638"/>
    </row>
    <row r="2407" spans="1:2">
      <c r="A2407" s="638"/>
      <c r="B2407" s="638"/>
    </row>
    <row r="2408" spans="1:2">
      <c r="A2408" s="638"/>
      <c r="B2408" s="638"/>
    </row>
    <row r="2409" spans="1:2">
      <c r="A2409" s="638"/>
      <c r="B2409" s="638"/>
    </row>
    <row r="2410" spans="1:2">
      <c r="A2410" s="638"/>
      <c r="B2410" s="638"/>
    </row>
    <row r="2411" spans="1:2">
      <c r="A2411" s="638"/>
      <c r="B2411" s="638"/>
    </row>
    <row r="2412" spans="1:2">
      <c r="A2412" s="638"/>
      <c r="B2412" s="638"/>
    </row>
    <row r="2413" spans="1:2">
      <c r="A2413" s="638"/>
      <c r="B2413" s="638"/>
    </row>
    <row r="2414" spans="1:2">
      <c r="A2414" s="638"/>
      <c r="B2414" s="638"/>
    </row>
    <row r="2415" spans="1:2">
      <c r="A2415" s="638"/>
      <c r="B2415" s="638"/>
    </row>
    <row r="2416" spans="1:2">
      <c r="A2416" s="638"/>
      <c r="B2416" s="638"/>
    </row>
    <row r="2417" spans="1:2">
      <c r="A2417" s="638"/>
      <c r="B2417" s="638"/>
    </row>
    <row r="2418" spans="1:2">
      <c r="A2418" s="638"/>
      <c r="B2418" s="638"/>
    </row>
    <row r="2419" spans="1:2">
      <c r="A2419" s="638"/>
      <c r="B2419" s="638"/>
    </row>
    <row r="2420" spans="1:2">
      <c r="A2420" s="638"/>
      <c r="B2420" s="638"/>
    </row>
    <row r="2421" spans="1:2">
      <c r="A2421" s="638"/>
      <c r="B2421" s="638"/>
    </row>
    <row r="2422" spans="1:2">
      <c r="A2422" s="638"/>
      <c r="B2422" s="638"/>
    </row>
    <row r="2423" spans="1:2">
      <c r="A2423" s="638"/>
      <c r="B2423" s="638"/>
    </row>
    <row r="2424" spans="1:2">
      <c r="A2424" s="638"/>
      <c r="B2424" s="638"/>
    </row>
    <row r="2425" spans="1:2">
      <c r="A2425" s="638"/>
      <c r="B2425" s="638"/>
    </row>
    <row r="2426" spans="1:2">
      <c r="A2426" s="638"/>
      <c r="B2426" s="638"/>
    </row>
    <row r="2427" spans="1:2">
      <c r="A2427" s="638"/>
      <c r="B2427" s="638"/>
    </row>
    <row r="2428" spans="1:2">
      <c r="A2428" s="638"/>
      <c r="B2428" s="638"/>
    </row>
    <row r="2429" spans="1:2">
      <c r="A2429" s="638"/>
      <c r="B2429" s="638"/>
    </row>
    <row r="2430" spans="1:2">
      <c r="A2430" s="638"/>
      <c r="B2430" s="638"/>
    </row>
    <row r="2431" spans="1:2">
      <c r="A2431" s="638"/>
      <c r="B2431" s="638"/>
    </row>
    <row r="2432" spans="1:2">
      <c r="A2432" s="638"/>
      <c r="B2432" s="638"/>
    </row>
    <row r="2433" spans="1:2">
      <c r="A2433" s="638"/>
      <c r="B2433" s="638"/>
    </row>
    <row r="2434" spans="1:2">
      <c r="A2434" s="638"/>
      <c r="B2434" s="638"/>
    </row>
    <row r="2435" spans="1:2">
      <c r="A2435" s="638"/>
      <c r="B2435" s="638"/>
    </row>
    <row r="2436" spans="1:2">
      <c r="A2436" s="638"/>
      <c r="B2436" s="638"/>
    </row>
    <row r="2437" spans="1:2">
      <c r="A2437" s="638"/>
      <c r="B2437" s="638"/>
    </row>
    <row r="2438" spans="1:2">
      <c r="A2438" s="638"/>
      <c r="B2438" s="638"/>
    </row>
    <row r="2439" spans="1:2">
      <c r="A2439" s="638"/>
      <c r="B2439" s="638"/>
    </row>
    <row r="2440" spans="1:2">
      <c r="A2440" s="638"/>
      <c r="B2440" s="638"/>
    </row>
    <row r="2441" spans="1:2">
      <c r="A2441" s="638"/>
      <c r="B2441" s="638"/>
    </row>
    <row r="2442" spans="1:2">
      <c r="A2442" s="638"/>
      <c r="B2442" s="638"/>
    </row>
    <row r="2443" spans="1:2">
      <c r="A2443" s="638"/>
      <c r="B2443" s="638"/>
    </row>
    <row r="2444" spans="1:2">
      <c r="A2444" s="638"/>
      <c r="B2444" s="638"/>
    </row>
    <row r="2445" spans="1:2">
      <c r="A2445" s="638"/>
      <c r="B2445" s="638"/>
    </row>
    <row r="2446" spans="1:2">
      <c r="A2446" s="638"/>
      <c r="B2446" s="638"/>
    </row>
    <row r="2447" spans="1:2">
      <c r="A2447" s="638"/>
      <c r="B2447" s="638"/>
    </row>
    <row r="2448" spans="1:2">
      <c r="A2448" s="638"/>
      <c r="B2448" s="638"/>
    </row>
    <row r="2449" spans="1:2">
      <c r="A2449" s="638"/>
      <c r="B2449" s="638"/>
    </row>
    <row r="2450" spans="1:2">
      <c r="A2450" s="638"/>
      <c r="B2450" s="638"/>
    </row>
    <row r="2451" spans="1:2">
      <c r="A2451" s="638"/>
      <c r="B2451" s="638"/>
    </row>
    <row r="2452" spans="1:2">
      <c r="A2452" s="638"/>
      <c r="B2452" s="638"/>
    </row>
    <row r="2453" spans="1:2">
      <c r="A2453" s="638"/>
      <c r="B2453" s="638"/>
    </row>
    <row r="2454" spans="1:2">
      <c r="A2454" s="638"/>
      <c r="B2454" s="638"/>
    </row>
    <row r="2455" spans="1:2">
      <c r="A2455" s="638"/>
      <c r="B2455" s="638"/>
    </row>
    <row r="2456" spans="1:2">
      <c r="A2456" s="638"/>
      <c r="B2456" s="638"/>
    </row>
    <row r="2457" spans="1:2">
      <c r="A2457" s="638"/>
      <c r="B2457" s="638"/>
    </row>
    <row r="2458" spans="1:2">
      <c r="A2458" s="638"/>
      <c r="B2458" s="638"/>
    </row>
    <row r="2459" spans="1:2">
      <c r="A2459" s="638"/>
      <c r="B2459" s="638"/>
    </row>
    <row r="2460" spans="1:2">
      <c r="A2460" s="638"/>
      <c r="B2460" s="638"/>
    </row>
    <row r="2461" spans="1:2">
      <c r="A2461" s="638"/>
      <c r="B2461" s="638"/>
    </row>
    <row r="2462" spans="1:2">
      <c r="A2462" s="638"/>
      <c r="B2462" s="638"/>
    </row>
    <row r="2463" spans="1:2">
      <c r="A2463" s="638"/>
      <c r="B2463" s="638"/>
    </row>
    <row r="2464" spans="1:2">
      <c r="A2464" s="638"/>
      <c r="B2464" s="638"/>
    </row>
    <row r="2465" spans="1:2">
      <c r="A2465" s="638"/>
      <c r="B2465" s="638"/>
    </row>
    <row r="2466" spans="1:2">
      <c r="A2466" s="638"/>
      <c r="B2466" s="638"/>
    </row>
    <row r="2467" spans="1:2">
      <c r="A2467" s="638"/>
      <c r="B2467" s="638"/>
    </row>
    <row r="2468" spans="1:2">
      <c r="A2468" s="638"/>
      <c r="B2468" s="638"/>
    </row>
    <row r="2469" spans="1:2">
      <c r="A2469" s="638"/>
      <c r="B2469" s="638"/>
    </row>
    <row r="2470" spans="1:2">
      <c r="A2470" s="638"/>
      <c r="B2470" s="638"/>
    </row>
    <row r="2471" spans="1:2">
      <c r="A2471" s="638"/>
      <c r="B2471" s="638"/>
    </row>
    <row r="2472" spans="1:2">
      <c r="A2472" s="638"/>
      <c r="B2472" s="638"/>
    </row>
    <row r="2473" spans="1:2">
      <c r="A2473" s="638"/>
      <c r="B2473" s="638"/>
    </row>
    <row r="2474" spans="1:2">
      <c r="A2474" s="638"/>
      <c r="B2474" s="638"/>
    </row>
    <row r="2475" spans="1:2">
      <c r="A2475" s="638"/>
      <c r="B2475" s="638"/>
    </row>
    <row r="2476" spans="1:2">
      <c r="A2476" s="638"/>
      <c r="B2476" s="638"/>
    </row>
    <row r="2477" spans="1:2">
      <c r="A2477" s="638"/>
      <c r="B2477" s="638"/>
    </row>
    <row r="2478" spans="1:2">
      <c r="A2478" s="638"/>
      <c r="B2478" s="638"/>
    </row>
    <row r="2479" spans="1:2">
      <c r="A2479" s="638"/>
      <c r="B2479" s="638"/>
    </row>
    <row r="2480" spans="1:2">
      <c r="A2480" s="638"/>
      <c r="B2480" s="638"/>
    </row>
    <row r="2481" spans="1:2">
      <c r="A2481" s="638"/>
      <c r="B2481" s="638"/>
    </row>
    <row r="2482" spans="1:2">
      <c r="A2482" s="638"/>
      <c r="B2482" s="638"/>
    </row>
    <row r="2483" spans="1:2">
      <c r="A2483" s="638"/>
      <c r="B2483" s="638"/>
    </row>
    <row r="2484" spans="1:2">
      <c r="A2484" s="638"/>
      <c r="B2484" s="638"/>
    </row>
    <row r="2485" spans="1:2">
      <c r="A2485" s="638"/>
      <c r="B2485" s="638"/>
    </row>
    <row r="2486" spans="1:2">
      <c r="A2486" s="638"/>
      <c r="B2486" s="638"/>
    </row>
    <row r="2487" spans="1:2">
      <c r="A2487" s="638"/>
      <c r="B2487" s="638"/>
    </row>
    <row r="2488" spans="1:2">
      <c r="A2488" s="638"/>
      <c r="B2488" s="638"/>
    </row>
    <row r="2489" spans="1:2">
      <c r="A2489" s="638"/>
      <c r="B2489" s="638"/>
    </row>
    <row r="2490" spans="1:2">
      <c r="A2490" s="638"/>
      <c r="B2490" s="638"/>
    </row>
    <row r="2491" spans="1:2">
      <c r="A2491" s="638"/>
      <c r="B2491" s="638"/>
    </row>
    <row r="2492" spans="1:2">
      <c r="A2492" s="638"/>
      <c r="B2492" s="638"/>
    </row>
    <row r="2493" spans="1:2">
      <c r="A2493" s="638"/>
      <c r="B2493" s="638"/>
    </row>
    <row r="2494" spans="1:2">
      <c r="A2494" s="638"/>
      <c r="B2494" s="638"/>
    </row>
    <row r="2495" spans="1:2">
      <c r="A2495" s="638"/>
      <c r="B2495" s="638"/>
    </row>
    <row r="2496" spans="1:2">
      <c r="A2496" s="638"/>
      <c r="B2496" s="638"/>
    </row>
    <row r="2497" spans="1:2">
      <c r="A2497" s="638"/>
      <c r="B2497" s="638"/>
    </row>
    <row r="2498" spans="1:2">
      <c r="A2498" s="638"/>
      <c r="B2498" s="638"/>
    </row>
    <row r="2499" spans="1:2">
      <c r="A2499" s="638"/>
      <c r="B2499" s="638"/>
    </row>
    <row r="2500" spans="1:2">
      <c r="A2500" s="638"/>
      <c r="B2500" s="638"/>
    </row>
    <row r="2501" spans="1:2">
      <c r="A2501" s="638"/>
      <c r="B2501" s="638"/>
    </row>
    <row r="2502" spans="1:2">
      <c r="A2502" s="638"/>
      <c r="B2502" s="638"/>
    </row>
    <row r="2503" spans="1:2">
      <c r="A2503" s="638"/>
      <c r="B2503" s="638"/>
    </row>
    <row r="2504" spans="1:2">
      <c r="A2504" s="638"/>
      <c r="B2504" s="638"/>
    </row>
    <row r="2505" spans="1:2">
      <c r="A2505" s="638"/>
      <c r="B2505" s="638"/>
    </row>
    <row r="2506" spans="1:2">
      <c r="A2506" s="638"/>
      <c r="B2506" s="638"/>
    </row>
    <row r="2507" spans="1:2">
      <c r="A2507" s="638"/>
      <c r="B2507" s="638"/>
    </row>
    <row r="2508" spans="1:2">
      <c r="A2508" s="638"/>
      <c r="B2508" s="638"/>
    </row>
    <row r="2509" spans="1:2">
      <c r="A2509" s="638"/>
      <c r="B2509" s="638"/>
    </row>
    <row r="2510" spans="1:2">
      <c r="A2510" s="638"/>
      <c r="B2510" s="638"/>
    </row>
    <row r="2511" spans="1:2">
      <c r="A2511" s="638"/>
      <c r="B2511" s="638"/>
    </row>
    <row r="2512" spans="1:2">
      <c r="A2512" s="638"/>
      <c r="B2512" s="638"/>
    </row>
    <row r="2513" spans="1:2">
      <c r="A2513" s="638"/>
      <c r="B2513" s="638"/>
    </row>
    <row r="2514" spans="1:2">
      <c r="A2514" s="638"/>
      <c r="B2514" s="638"/>
    </row>
    <row r="2515" spans="1:2">
      <c r="A2515" s="638"/>
      <c r="B2515" s="638"/>
    </row>
    <row r="2516" spans="1:2">
      <c r="A2516" s="638"/>
      <c r="B2516" s="638"/>
    </row>
    <row r="2517" spans="1:2">
      <c r="A2517" s="638"/>
      <c r="B2517" s="638"/>
    </row>
    <row r="2518" spans="1:2">
      <c r="A2518" s="638"/>
      <c r="B2518" s="638"/>
    </row>
    <row r="2519" spans="1:2">
      <c r="A2519" s="638"/>
      <c r="B2519" s="638"/>
    </row>
    <row r="2520" spans="1:2">
      <c r="A2520" s="638"/>
      <c r="B2520" s="638"/>
    </row>
    <row r="2521" spans="1:2">
      <c r="A2521" s="638"/>
      <c r="B2521" s="638"/>
    </row>
    <row r="2522" spans="1:2">
      <c r="A2522" s="638"/>
      <c r="B2522" s="638"/>
    </row>
    <row r="2523" spans="1:2">
      <c r="A2523" s="638"/>
      <c r="B2523" s="638"/>
    </row>
    <row r="2524" spans="1:2">
      <c r="A2524" s="638"/>
      <c r="B2524" s="638"/>
    </row>
    <row r="2525" spans="1:2">
      <c r="A2525" s="638"/>
      <c r="B2525" s="638"/>
    </row>
    <row r="2526" spans="1:2">
      <c r="A2526" s="638"/>
      <c r="B2526" s="638"/>
    </row>
    <row r="2527" spans="1:2">
      <c r="A2527" s="638"/>
      <c r="B2527" s="638"/>
    </row>
    <row r="2528" spans="1:2">
      <c r="A2528" s="638"/>
      <c r="B2528" s="638"/>
    </row>
    <row r="2529" spans="1:2">
      <c r="A2529" s="638"/>
      <c r="B2529" s="638"/>
    </row>
    <row r="2530" spans="1:2">
      <c r="A2530" s="638"/>
      <c r="B2530" s="638"/>
    </row>
    <row r="2531" spans="1:2">
      <c r="A2531" s="638"/>
      <c r="B2531" s="638"/>
    </row>
    <row r="2532" spans="1:2">
      <c r="A2532" s="638"/>
      <c r="B2532" s="638"/>
    </row>
    <row r="2533" spans="1:2">
      <c r="A2533" s="638"/>
      <c r="B2533" s="638"/>
    </row>
    <row r="2534" spans="1:2">
      <c r="A2534" s="638"/>
      <c r="B2534" s="638"/>
    </row>
    <row r="2535" spans="1:2">
      <c r="A2535" s="638"/>
      <c r="B2535" s="638"/>
    </row>
    <row r="2536" spans="1:2">
      <c r="A2536" s="638"/>
      <c r="B2536" s="638"/>
    </row>
    <row r="2537" spans="1:2">
      <c r="A2537" s="638"/>
      <c r="B2537" s="638"/>
    </row>
    <row r="2538" spans="1:2">
      <c r="A2538" s="638"/>
      <c r="B2538" s="638"/>
    </row>
    <row r="2539" spans="1:2">
      <c r="A2539" s="638"/>
      <c r="B2539" s="638"/>
    </row>
    <row r="2540" spans="1:2">
      <c r="A2540" s="638"/>
      <c r="B2540" s="638"/>
    </row>
    <row r="2541" spans="1:2">
      <c r="A2541" s="638"/>
      <c r="B2541" s="638"/>
    </row>
    <row r="2542" spans="1:2">
      <c r="A2542" s="638"/>
      <c r="B2542" s="638"/>
    </row>
    <row r="2543" spans="1:2">
      <c r="A2543" s="638"/>
      <c r="B2543" s="638"/>
    </row>
    <row r="2544" spans="1:2">
      <c r="A2544" s="638"/>
      <c r="B2544" s="638"/>
    </row>
    <row r="2545" spans="1:2">
      <c r="A2545" s="638"/>
      <c r="B2545" s="638"/>
    </row>
    <row r="2546" spans="1:2">
      <c r="A2546" s="638"/>
      <c r="B2546" s="638"/>
    </row>
    <row r="2547" spans="1:2">
      <c r="A2547" s="638"/>
      <c r="B2547" s="638"/>
    </row>
    <row r="2548" spans="1:2">
      <c r="A2548" s="638"/>
      <c r="B2548" s="638"/>
    </row>
    <row r="2549" spans="1:2">
      <c r="A2549" s="638"/>
      <c r="B2549" s="638"/>
    </row>
    <row r="2550" spans="1:2">
      <c r="A2550" s="638"/>
      <c r="B2550" s="638"/>
    </row>
    <row r="2551" spans="1:2">
      <c r="A2551" s="638"/>
      <c r="B2551" s="638"/>
    </row>
    <row r="2552" spans="1:2">
      <c r="A2552" s="638"/>
      <c r="B2552" s="638"/>
    </row>
    <row r="2553" spans="1:2">
      <c r="A2553" s="638"/>
      <c r="B2553" s="638"/>
    </row>
    <row r="2554" spans="1:2">
      <c r="A2554" s="638"/>
      <c r="B2554" s="638"/>
    </row>
    <row r="2555" spans="1:2">
      <c r="A2555" s="638"/>
      <c r="B2555" s="638"/>
    </row>
    <row r="2556" spans="1:2">
      <c r="A2556" s="638"/>
      <c r="B2556" s="638"/>
    </row>
    <row r="2557" spans="1:2">
      <c r="A2557" s="638"/>
      <c r="B2557" s="638"/>
    </row>
    <row r="2558" spans="1:2">
      <c r="A2558" s="638"/>
      <c r="B2558" s="638"/>
    </row>
    <row r="2559" spans="1:2">
      <c r="A2559" s="638"/>
      <c r="B2559" s="638"/>
    </row>
    <row r="2560" spans="1:2">
      <c r="A2560" s="638"/>
      <c r="B2560" s="638"/>
    </row>
    <row r="2561" spans="1:2">
      <c r="A2561" s="638"/>
      <c r="B2561" s="638"/>
    </row>
    <row r="2562" spans="1:2">
      <c r="A2562" s="638"/>
      <c r="B2562" s="638"/>
    </row>
    <row r="2563" spans="1:2">
      <c r="A2563" s="638"/>
      <c r="B2563" s="638"/>
    </row>
    <row r="2564" spans="1:2">
      <c r="A2564" s="638"/>
      <c r="B2564" s="638"/>
    </row>
    <row r="2565" spans="1:2">
      <c r="A2565" s="638"/>
      <c r="B2565" s="638"/>
    </row>
    <row r="2566" spans="1:2">
      <c r="A2566" s="638"/>
      <c r="B2566" s="638"/>
    </row>
    <row r="2567" spans="1:2">
      <c r="A2567" s="638"/>
      <c r="B2567" s="638"/>
    </row>
    <row r="2568" spans="1:2">
      <c r="A2568" s="638"/>
      <c r="B2568" s="638"/>
    </row>
    <row r="2569" spans="1:2">
      <c r="A2569" s="638"/>
      <c r="B2569" s="638"/>
    </row>
    <row r="2570" spans="1:2">
      <c r="A2570" s="638"/>
      <c r="B2570" s="638"/>
    </row>
    <row r="2571" spans="1:2">
      <c r="A2571" s="638"/>
      <c r="B2571" s="638"/>
    </row>
    <row r="2572" spans="1:2">
      <c r="A2572" s="638"/>
      <c r="B2572" s="638"/>
    </row>
    <row r="2573" spans="1:2">
      <c r="A2573" s="638"/>
      <c r="B2573" s="638"/>
    </row>
    <row r="2574" spans="1:2">
      <c r="A2574" s="638"/>
      <c r="B2574" s="638"/>
    </row>
    <row r="2575" spans="1:2">
      <c r="A2575" s="638"/>
      <c r="B2575" s="638"/>
    </row>
    <row r="2576" spans="1:2">
      <c r="A2576" s="638"/>
      <c r="B2576" s="638"/>
    </row>
    <row r="2577" spans="1:2">
      <c r="A2577" s="638"/>
      <c r="B2577" s="638"/>
    </row>
    <row r="2578" spans="1:2">
      <c r="A2578" s="638"/>
      <c r="B2578" s="638"/>
    </row>
    <row r="2579" spans="1:2">
      <c r="A2579" s="638"/>
      <c r="B2579" s="638"/>
    </row>
    <row r="2580" spans="1:2">
      <c r="A2580" s="638"/>
      <c r="B2580" s="638"/>
    </row>
    <row r="2581" spans="1:2">
      <c r="A2581" s="638"/>
      <c r="B2581" s="638"/>
    </row>
    <row r="2582" spans="1:2">
      <c r="A2582" s="638"/>
      <c r="B2582" s="638"/>
    </row>
    <row r="2583" spans="1:2">
      <c r="A2583" s="638"/>
      <c r="B2583" s="638"/>
    </row>
    <row r="2584" spans="1:2">
      <c r="A2584" s="638"/>
      <c r="B2584" s="638"/>
    </row>
    <row r="2585" spans="1:2">
      <c r="A2585" s="638"/>
      <c r="B2585" s="638"/>
    </row>
    <row r="2586" spans="1:2">
      <c r="A2586" s="638"/>
      <c r="B2586" s="638"/>
    </row>
    <row r="2587" spans="1:2">
      <c r="A2587" s="638"/>
      <c r="B2587" s="638"/>
    </row>
    <row r="2588" spans="1:2">
      <c r="A2588" s="638"/>
      <c r="B2588" s="638"/>
    </row>
    <row r="2589" spans="1:2">
      <c r="A2589" s="638"/>
      <c r="B2589" s="638"/>
    </row>
    <row r="2590" spans="1:2">
      <c r="A2590" s="638"/>
      <c r="B2590" s="638"/>
    </row>
    <row r="2591" spans="1:2">
      <c r="A2591" s="638"/>
      <c r="B2591" s="638"/>
    </row>
    <row r="2592" spans="1:2">
      <c r="A2592" s="638"/>
      <c r="B2592" s="638"/>
    </row>
    <row r="2593" spans="1:2">
      <c r="A2593" s="638"/>
      <c r="B2593" s="638"/>
    </row>
    <row r="2594" spans="1:2">
      <c r="A2594" s="638"/>
      <c r="B2594" s="638"/>
    </row>
    <row r="2595" spans="1:2">
      <c r="A2595" s="638"/>
      <c r="B2595" s="638"/>
    </row>
    <row r="2596" spans="1:2">
      <c r="A2596" s="638"/>
      <c r="B2596" s="638"/>
    </row>
    <row r="2597" spans="1:2">
      <c r="A2597" s="638"/>
      <c r="B2597" s="638"/>
    </row>
    <row r="2598" spans="1:2">
      <c r="A2598" s="638"/>
      <c r="B2598" s="638"/>
    </row>
    <row r="2599" spans="1:2">
      <c r="A2599" s="638"/>
      <c r="B2599" s="638"/>
    </row>
    <row r="2600" spans="1:2">
      <c r="A2600" s="638"/>
      <c r="B2600" s="638"/>
    </row>
    <row r="2601" spans="1:2">
      <c r="A2601" s="638"/>
      <c r="B2601" s="638"/>
    </row>
    <row r="2602" spans="1:2">
      <c r="A2602" s="638"/>
      <c r="B2602" s="638"/>
    </row>
    <row r="2603" spans="1:2">
      <c r="A2603" s="638"/>
      <c r="B2603" s="638"/>
    </row>
    <row r="2604" spans="1:2">
      <c r="A2604" s="638"/>
      <c r="B2604" s="638"/>
    </row>
    <row r="2605" spans="1:2">
      <c r="A2605" s="638"/>
      <c r="B2605" s="638"/>
    </row>
    <row r="2606" spans="1:2">
      <c r="A2606" s="638"/>
      <c r="B2606" s="638"/>
    </row>
    <row r="2607" spans="1:2">
      <c r="A2607" s="638"/>
      <c r="B2607" s="638"/>
    </row>
    <row r="2608" spans="1:2">
      <c r="A2608" s="638"/>
      <c r="B2608" s="638"/>
    </row>
    <row r="2609" spans="1:2">
      <c r="A2609" s="638"/>
      <c r="B2609" s="638"/>
    </row>
    <row r="2610" spans="1:2">
      <c r="A2610" s="638"/>
      <c r="B2610" s="638"/>
    </row>
    <row r="2611" spans="1:2">
      <c r="A2611" s="638"/>
      <c r="B2611" s="638"/>
    </row>
    <row r="2612" spans="1:2">
      <c r="A2612" s="638"/>
      <c r="B2612" s="638"/>
    </row>
    <row r="2613" spans="1:2">
      <c r="A2613" s="638"/>
      <c r="B2613" s="638"/>
    </row>
    <row r="2614" spans="1:2">
      <c r="A2614" s="638"/>
      <c r="B2614" s="638"/>
    </row>
    <row r="2615" spans="1:2">
      <c r="A2615" s="638"/>
      <c r="B2615" s="638"/>
    </row>
    <row r="2616" spans="1:2">
      <c r="A2616" s="638"/>
      <c r="B2616" s="638"/>
    </row>
    <row r="2617" spans="1:2">
      <c r="A2617" s="638"/>
      <c r="B2617" s="638"/>
    </row>
    <row r="2618" spans="1:2">
      <c r="A2618" s="638"/>
      <c r="B2618" s="638"/>
    </row>
    <row r="2619" spans="1:2">
      <c r="A2619" s="638"/>
      <c r="B2619" s="638"/>
    </row>
    <row r="2620" spans="1:2">
      <c r="A2620" s="638"/>
      <c r="B2620" s="638"/>
    </row>
    <row r="2621" spans="1:2">
      <c r="A2621" s="638"/>
      <c r="B2621" s="638"/>
    </row>
    <row r="2622" spans="1:2">
      <c r="A2622" s="638"/>
      <c r="B2622" s="638"/>
    </row>
    <row r="2623" spans="1:2">
      <c r="A2623" s="638"/>
      <c r="B2623" s="638"/>
    </row>
    <row r="2624" spans="1:2">
      <c r="A2624" s="638"/>
      <c r="B2624" s="638"/>
    </row>
    <row r="2625" spans="1:2">
      <c r="A2625" s="638"/>
      <c r="B2625" s="638"/>
    </row>
    <row r="2626" spans="1:2">
      <c r="A2626" s="638"/>
      <c r="B2626" s="638"/>
    </row>
    <row r="2627" spans="1:2">
      <c r="A2627" s="638"/>
      <c r="B2627" s="638"/>
    </row>
    <row r="2628" spans="1:2">
      <c r="A2628" s="638"/>
      <c r="B2628" s="638"/>
    </row>
    <row r="2629" spans="1:2">
      <c r="A2629" s="638"/>
      <c r="B2629" s="638"/>
    </row>
    <row r="2630" spans="1:2">
      <c r="A2630" s="638"/>
      <c r="B2630" s="638"/>
    </row>
    <row r="2631" spans="1:2">
      <c r="A2631" s="638"/>
      <c r="B2631" s="638"/>
    </row>
    <row r="2632" spans="1:2">
      <c r="A2632" s="638"/>
      <c r="B2632" s="638"/>
    </row>
    <row r="2633" spans="1:2">
      <c r="A2633" s="638"/>
      <c r="B2633" s="638"/>
    </row>
    <row r="2634" spans="1:2">
      <c r="A2634" s="638"/>
      <c r="B2634" s="638"/>
    </row>
    <row r="2635" spans="1:2">
      <c r="A2635" s="638"/>
      <c r="B2635" s="638"/>
    </row>
    <row r="2636" spans="1:2">
      <c r="A2636" s="638"/>
      <c r="B2636" s="638"/>
    </row>
    <row r="2637" spans="1:2">
      <c r="A2637" s="638"/>
      <c r="B2637" s="638"/>
    </row>
    <row r="2638" spans="1:2">
      <c r="A2638" s="638"/>
      <c r="B2638" s="638"/>
    </row>
    <row r="2639" spans="1:2">
      <c r="A2639" s="638"/>
      <c r="B2639" s="638"/>
    </row>
    <row r="2640" spans="1:2">
      <c r="A2640" s="638"/>
      <c r="B2640" s="638"/>
    </row>
    <row r="2641" spans="1:2">
      <c r="A2641" s="638"/>
      <c r="B2641" s="638"/>
    </row>
    <row r="2642" spans="1:2">
      <c r="A2642" s="638"/>
      <c r="B2642" s="638"/>
    </row>
    <row r="2643" spans="1:2">
      <c r="A2643" s="638"/>
      <c r="B2643" s="638"/>
    </row>
    <row r="2644" spans="1:2">
      <c r="A2644" s="638"/>
      <c r="B2644" s="638"/>
    </row>
    <row r="2645" spans="1:2">
      <c r="A2645" s="638"/>
      <c r="B2645" s="638"/>
    </row>
    <row r="2646" spans="1:2">
      <c r="A2646" s="638"/>
      <c r="B2646" s="638"/>
    </row>
    <row r="2647" spans="1:2">
      <c r="A2647" s="638"/>
      <c r="B2647" s="638"/>
    </row>
    <row r="2648" spans="1:2">
      <c r="A2648" s="638"/>
      <c r="B2648" s="638"/>
    </row>
    <row r="2649" spans="1:2">
      <c r="A2649" s="638"/>
      <c r="B2649" s="638"/>
    </row>
    <row r="2650" spans="1:2">
      <c r="A2650" s="638"/>
      <c r="B2650" s="638"/>
    </row>
    <row r="2651" spans="1:2">
      <c r="A2651" s="638"/>
      <c r="B2651" s="638"/>
    </row>
    <row r="2652" spans="1:2">
      <c r="A2652" s="638"/>
      <c r="B2652" s="638"/>
    </row>
    <row r="2653" spans="1:2">
      <c r="A2653" s="638"/>
      <c r="B2653" s="638"/>
    </row>
    <row r="2654" spans="1:2">
      <c r="A2654" s="638"/>
      <c r="B2654" s="638"/>
    </row>
    <row r="2655" spans="1:2">
      <c r="A2655" s="638"/>
      <c r="B2655" s="638"/>
    </row>
    <row r="2656" spans="1:2">
      <c r="A2656" s="638"/>
      <c r="B2656" s="638"/>
    </row>
    <row r="2657" spans="1:2">
      <c r="A2657" s="638"/>
      <c r="B2657" s="638"/>
    </row>
    <row r="2658" spans="1:2">
      <c r="A2658" s="638"/>
      <c r="B2658" s="638"/>
    </row>
    <row r="2659" spans="1:2">
      <c r="A2659" s="638"/>
      <c r="B2659" s="638"/>
    </row>
    <row r="2660" spans="1:2">
      <c r="A2660" s="638"/>
      <c r="B2660" s="638"/>
    </row>
    <row r="2661" spans="1:2">
      <c r="A2661" s="638"/>
      <c r="B2661" s="638"/>
    </row>
    <row r="2662" spans="1:2">
      <c r="A2662" s="638"/>
      <c r="B2662" s="638"/>
    </row>
    <row r="2663" spans="1:2">
      <c r="A2663" s="638"/>
      <c r="B2663" s="638"/>
    </row>
    <row r="2664" spans="1:2">
      <c r="A2664" s="638"/>
      <c r="B2664" s="638"/>
    </row>
    <row r="2665" spans="1:2">
      <c r="A2665" s="638"/>
      <c r="B2665" s="638"/>
    </row>
    <row r="2666" spans="1:2">
      <c r="A2666" s="638"/>
      <c r="B2666" s="638"/>
    </row>
    <row r="2667" spans="1:2">
      <c r="A2667" s="638"/>
      <c r="B2667" s="638"/>
    </row>
    <row r="2668" spans="1:2">
      <c r="A2668" s="638"/>
      <c r="B2668" s="638"/>
    </row>
    <row r="2669" spans="1:2">
      <c r="A2669" s="638"/>
      <c r="B2669" s="638"/>
    </row>
    <row r="2670" spans="1:2">
      <c r="A2670" s="638"/>
      <c r="B2670" s="638"/>
    </row>
    <row r="2671" spans="1:2">
      <c r="A2671" s="638"/>
      <c r="B2671" s="638"/>
    </row>
    <row r="2672" spans="1:2">
      <c r="A2672" s="638"/>
      <c r="B2672" s="638"/>
    </row>
    <row r="2673" spans="1:2">
      <c r="A2673" s="638"/>
      <c r="B2673" s="638"/>
    </row>
    <row r="2674" spans="1:2">
      <c r="A2674" s="638"/>
      <c r="B2674" s="638"/>
    </row>
    <row r="2675" spans="1:2">
      <c r="A2675" s="638"/>
      <c r="B2675" s="638"/>
    </row>
    <row r="2676" spans="1:2">
      <c r="A2676" s="638"/>
      <c r="B2676" s="638"/>
    </row>
    <row r="2677" spans="1:2">
      <c r="A2677" s="638"/>
      <c r="B2677" s="638"/>
    </row>
    <row r="2678" spans="1:2">
      <c r="A2678" s="638"/>
      <c r="B2678" s="638"/>
    </row>
    <row r="2679" spans="1:2">
      <c r="A2679" s="638"/>
      <c r="B2679" s="638"/>
    </row>
    <row r="2680" spans="1:2">
      <c r="A2680" s="638"/>
      <c r="B2680" s="638"/>
    </row>
    <row r="2681" spans="1:2">
      <c r="A2681" s="638"/>
      <c r="B2681" s="638"/>
    </row>
    <row r="2682" spans="1:2">
      <c r="A2682" s="638"/>
      <c r="B2682" s="638"/>
    </row>
    <row r="2683" spans="1:2">
      <c r="A2683" s="638"/>
      <c r="B2683" s="638"/>
    </row>
    <row r="2684" spans="1:2">
      <c r="A2684" s="638"/>
      <c r="B2684" s="638"/>
    </row>
    <row r="2685" spans="1:2">
      <c r="A2685" s="638"/>
      <c r="B2685" s="638"/>
    </row>
    <row r="2686" spans="1:2">
      <c r="A2686" s="638"/>
      <c r="B2686" s="638"/>
    </row>
    <row r="2687" spans="1:2">
      <c r="A2687" s="638"/>
      <c r="B2687" s="638"/>
    </row>
    <row r="2688" spans="1:2">
      <c r="A2688" s="638"/>
      <c r="B2688" s="638"/>
    </row>
    <row r="2689" spans="1:2">
      <c r="A2689" s="638"/>
      <c r="B2689" s="638"/>
    </row>
    <row r="2690" spans="1:2">
      <c r="A2690" s="638"/>
      <c r="B2690" s="638"/>
    </row>
    <row r="2691" spans="1:2">
      <c r="A2691" s="638"/>
      <c r="B2691" s="638"/>
    </row>
    <row r="2692" spans="1:2">
      <c r="A2692" s="638"/>
      <c r="B2692" s="638"/>
    </row>
    <row r="2693" spans="1:2">
      <c r="A2693" s="638"/>
      <c r="B2693" s="638"/>
    </row>
    <row r="2694" spans="1:2">
      <c r="A2694" s="638"/>
      <c r="B2694" s="638"/>
    </row>
    <row r="2695" spans="1:2">
      <c r="A2695" s="638"/>
      <c r="B2695" s="638"/>
    </row>
    <row r="2696" spans="1:2">
      <c r="A2696" s="638"/>
      <c r="B2696" s="638"/>
    </row>
    <row r="2697" spans="1:2">
      <c r="A2697" s="638"/>
      <c r="B2697" s="638"/>
    </row>
    <row r="2698" spans="1:2">
      <c r="A2698" s="638"/>
      <c r="B2698" s="638"/>
    </row>
    <row r="2699" spans="1:2">
      <c r="A2699" s="638"/>
      <c r="B2699" s="638"/>
    </row>
    <row r="2700" spans="1:2">
      <c r="A2700" s="638"/>
      <c r="B2700" s="638"/>
    </row>
    <row r="2701" spans="1:2">
      <c r="A2701" s="638"/>
      <c r="B2701" s="638"/>
    </row>
    <row r="2702" spans="1:2">
      <c r="A2702" s="638"/>
      <c r="B2702" s="638"/>
    </row>
    <row r="2703" spans="1:2">
      <c r="A2703" s="638"/>
      <c r="B2703" s="638"/>
    </row>
    <row r="2704" spans="1:2">
      <c r="A2704" s="638"/>
      <c r="B2704" s="638"/>
    </row>
    <row r="2705" spans="1:2">
      <c r="A2705" s="638"/>
      <c r="B2705" s="638"/>
    </row>
    <row r="2706" spans="1:2">
      <c r="A2706" s="638"/>
      <c r="B2706" s="638"/>
    </row>
    <row r="2707" spans="1:2">
      <c r="A2707" s="638"/>
      <c r="B2707" s="638"/>
    </row>
    <row r="2708" spans="1:2">
      <c r="A2708" s="638"/>
      <c r="B2708" s="638"/>
    </row>
    <row r="2709" spans="1:2">
      <c r="A2709" s="638"/>
      <c r="B2709" s="638"/>
    </row>
    <row r="2710" spans="1:2">
      <c r="A2710" s="638"/>
      <c r="B2710" s="638"/>
    </row>
    <row r="2711" spans="1:2">
      <c r="A2711" s="638"/>
      <c r="B2711" s="638"/>
    </row>
    <row r="2712" spans="1:2">
      <c r="A2712" s="638"/>
      <c r="B2712" s="638"/>
    </row>
    <row r="2713" spans="1:2">
      <c r="A2713" s="638"/>
      <c r="B2713" s="638"/>
    </row>
    <row r="2714" spans="1:2">
      <c r="A2714" s="638"/>
      <c r="B2714" s="638"/>
    </row>
    <row r="2715" spans="1:2">
      <c r="A2715" s="638"/>
      <c r="B2715" s="638"/>
    </row>
    <row r="2716" spans="1:2">
      <c r="A2716" s="638"/>
      <c r="B2716" s="638"/>
    </row>
    <row r="2717" spans="1:2">
      <c r="A2717" s="638"/>
      <c r="B2717" s="638"/>
    </row>
    <row r="2718" spans="1:2">
      <c r="A2718" s="638"/>
      <c r="B2718" s="638"/>
    </row>
    <row r="2719" spans="1:2">
      <c r="A2719" s="638"/>
      <c r="B2719" s="638"/>
    </row>
    <row r="2720" spans="1:2">
      <c r="A2720" s="638"/>
      <c r="B2720" s="638"/>
    </row>
    <row r="2721" spans="1:2">
      <c r="A2721" s="638"/>
      <c r="B2721" s="638"/>
    </row>
    <row r="2722" spans="1:2">
      <c r="A2722" s="638"/>
      <c r="B2722" s="638"/>
    </row>
    <row r="2723" spans="1:2">
      <c r="A2723" s="638"/>
      <c r="B2723" s="638"/>
    </row>
    <row r="2724" spans="1:2">
      <c r="A2724" s="638"/>
      <c r="B2724" s="638"/>
    </row>
    <row r="2725" spans="1:2">
      <c r="A2725" s="638"/>
      <c r="B2725" s="638"/>
    </row>
    <row r="2726" spans="1:2">
      <c r="A2726" s="638"/>
      <c r="B2726" s="638"/>
    </row>
    <row r="2727" spans="1:2">
      <c r="A2727" s="638"/>
      <c r="B2727" s="638"/>
    </row>
    <row r="2728" spans="1:2">
      <c r="A2728" s="638"/>
      <c r="B2728" s="638"/>
    </row>
    <row r="2729" spans="1:2">
      <c r="A2729" s="638"/>
      <c r="B2729" s="638"/>
    </row>
    <row r="2730" spans="1:2">
      <c r="A2730" s="638"/>
      <c r="B2730" s="638"/>
    </row>
    <row r="2731" spans="1:2">
      <c r="A2731" s="638"/>
      <c r="B2731" s="638"/>
    </row>
    <row r="2732" spans="1:2">
      <c r="A2732" s="638"/>
      <c r="B2732" s="638"/>
    </row>
    <row r="2733" spans="1:2">
      <c r="A2733" s="638"/>
      <c r="B2733" s="638"/>
    </row>
    <row r="2734" spans="1:2">
      <c r="A2734" s="638"/>
      <c r="B2734" s="638"/>
    </row>
    <row r="2735" spans="1:2">
      <c r="A2735" s="638"/>
      <c r="B2735" s="638"/>
    </row>
    <row r="2736" spans="1:2">
      <c r="A2736" s="638"/>
      <c r="B2736" s="638"/>
    </row>
    <row r="2737" spans="1:2">
      <c r="A2737" s="638"/>
      <c r="B2737" s="638"/>
    </row>
    <row r="2738" spans="1:2">
      <c r="A2738" s="638"/>
      <c r="B2738" s="638"/>
    </row>
    <row r="2739" spans="1:2">
      <c r="A2739" s="638"/>
      <c r="B2739" s="638"/>
    </row>
    <row r="2740" spans="1:2">
      <c r="A2740" s="638"/>
      <c r="B2740" s="638"/>
    </row>
    <row r="2741" spans="1:2">
      <c r="A2741" s="638"/>
      <c r="B2741" s="638"/>
    </row>
    <row r="2742" spans="1:2">
      <c r="A2742" s="638"/>
      <c r="B2742" s="638"/>
    </row>
    <row r="2743" spans="1:2">
      <c r="A2743" s="638"/>
      <c r="B2743" s="638"/>
    </row>
    <row r="2744" spans="1:2">
      <c r="A2744" s="638"/>
      <c r="B2744" s="638"/>
    </row>
    <row r="2745" spans="1:2">
      <c r="A2745" s="638"/>
      <c r="B2745" s="638"/>
    </row>
    <row r="2746" spans="1:2">
      <c r="A2746" s="638"/>
      <c r="B2746" s="638"/>
    </row>
    <row r="2747" spans="1:2">
      <c r="A2747" s="638"/>
      <c r="B2747" s="638"/>
    </row>
    <row r="2748" spans="1:2">
      <c r="A2748" s="638"/>
      <c r="B2748" s="638"/>
    </row>
    <row r="2749" spans="1:2">
      <c r="A2749" s="638"/>
      <c r="B2749" s="638"/>
    </row>
    <row r="2750" spans="1:2">
      <c r="A2750" s="638"/>
      <c r="B2750" s="638"/>
    </row>
    <row r="2751" spans="1:2">
      <c r="A2751" s="638"/>
      <c r="B2751" s="638"/>
    </row>
    <row r="2752" spans="1:2">
      <c r="A2752" s="638"/>
      <c r="B2752" s="638"/>
    </row>
    <row r="2753" spans="1:2">
      <c r="A2753" s="638"/>
      <c r="B2753" s="638"/>
    </row>
    <row r="2754" spans="1:2">
      <c r="A2754" s="638"/>
      <c r="B2754" s="638"/>
    </row>
    <row r="2755" spans="1:2">
      <c r="A2755" s="638"/>
      <c r="B2755" s="638"/>
    </row>
    <row r="2756" spans="1:2">
      <c r="A2756" s="638"/>
      <c r="B2756" s="638"/>
    </row>
    <row r="2757" spans="1:2">
      <c r="A2757" s="638"/>
      <c r="B2757" s="638"/>
    </row>
    <row r="2758" spans="1:2">
      <c r="A2758" s="638"/>
      <c r="B2758" s="638"/>
    </row>
    <row r="2759" spans="1:2">
      <c r="A2759" s="638"/>
      <c r="B2759" s="638"/>
    </row>
    <row r="2760" spans="1:2">
      <c r="A2760" s="638"/>
      <c r="B2760" s="638"/>
    </row>
    <row r="2761" spans="1:2">
      <c r="A2761" s="638"/>
      <c r="B2761" s="638"/>
    </row>
    <row r="2762" spans="1:2">
      <c r="A2762" s="638"/>
      <c r="B2762" s="638"/>
    </row>
    <row r="2763" spans="1:2">
      <c r="A2763" s="638"/>
      <c r="B2763" s="638"/>
    </row>
    <row r="2764" spans="1:2">
      <c r="A2764" s="638"/>
      <c r="B2764" s="638"/>
    </row>
    <row r="2765" spans="1:2">
      <c r="A2765" s="638"/>
      <c r="B2765" s="638"/>
    </row>
    <row r="2766" spans="1:2">
      <c r="A2766" s="638"/>
      <c r="B2766" s="638"/>
    </row>
    <row r="2767" spans="1:2">
      <c r="A2767" s="638"/>
      <c r="B2767" s="638"/>
    </row>
    <row r="2768" spans="1:2">
      <c r="A2768" s="638"/>
      <c r="B2768" s="638"/>
    </row>
    <row r="2769" spans="1:2">
      <c r="A2769" s="638"/>
      <c r="B2769" s="638"/>
    </row>
    <row r="2770" spans="1:2">
      <c r="A2770" s="638"/>
      <c r="B2770" s="638"/>
    </row>
    <row r="2771" spans="1:2">
      <c r="A2771" s="638"/>
      <c r="B2771" s="638"/>
    </row>
    <row r="2772" spans="1:2">
      <c r="A2772" s="638"/>
      <c r="B2772" s="638"/>
    </row>
    <row r="2773" spans="1:2">
      <c r="A2773" s="638"/>
      <c r="B2773" s="638"/>
    </row>
    <row r="2774" spans="1:2">
      <c r="A2774" s="638"/>
      <c r="B2774" s="638"/>
    </row>
    <row r="2775" spans="1:2">
      <c r="A2775" s="638"/>
      <c r="B2775" s="638"/>
    </row>
    <row r="2776" spans="1:2">
      <c r="A2776" s="638"/>
      <c r="B2776" s="638"/>
    </row>
    <row r="2777" spans="1:2">
      <c r="A2777" s="638"/>
      <c r="B2777" s="638"/>
    </row>
    <row r="2778" spans="1:2">
      <c r="A2778" s="638"/>
      <c r="B2778" s="638"/>
    </row>
    <row r="2779" spans="1:2">
      <c r="A2779" s="638"/>
      <c r="B2779" s="638"/>
    </row>
    <row r="2780" spans="1:2">
      <c r="A2780" s="638"/>
      <c r="B2780" s="638"/>
    </row>
    <row r="2781" spans="1:2">
      <c r="A2781" s="638"/>
      <c r="B2781" s="638"/>
    </row>
    <row r="2782" spans="1:2">
      <c r="A2782" s="638"/>
      <c r="B2782" s="638"/>
    </row>
    <row r="2783" spans="1:2">
      <c r="A2783" s="638"/>
      <c r="B2783" s="638"/>
    </row>
    <row r="2784" spans="1:2">
      <c r="A2784" s="638"/>
      <c r="B2784" s="638"/>
    </row>
    <row r="2785" spans="1:2">
      <c r="A2785" s="638"/>
      <c r="B2785" s="638"/>
    </row>
    <row r="2786" spans="1:2">
      <c r="A2786" s="638"/>
      <c r="B2786" s="638"/>
    </row>
    <row r="2787" spans="1:2">
      <c r="A2787" s="638"/>
      <c r="B2787" s="638"/>
    </row>
    <row r="2788" spans="1:2">
      <c r="A2788" s="638"/>
      <c r="B2788" s="638"/>
    </row>
    <row r="2789" spans="1:2">
      <c r="A2789" s="638"/>
      <c r="B2789" s="638"/>
    </row>
    <row r="2790" spans="1:2">
      <c r="A2790" s="638"/>
      <c r="B2790" s="638"/>
    </row>
    <row r="2791" spans="1:2">
      <c r="A2791" s="638"/>
      <c r="B2791" s="638"/>
    </row>
    <row r="2792" spans="1:2">
      <c r="A2792" s="638"/>
      <c r="B2792" s="638"/>
    </row>
    <row r="2793" spans="1:2">
      <c r="A2793" s="638"/>
      <c r="B2793" s="638"/>
    </row>
    <row r="2794" spans="1:2">
      <c r="A2794" s="638"/>
      <c r="B2794" s="638"/>
    </row>
    <row r="2795" spans="1:2">
      <c r="A2795" s="638"/>
      <c r="B2795" s="638"/>
    </row>
    <row r="2796" spans="1:2">
      <c r="A2796" s="638"/>
      <c r="B2796" s="638"/>
    </row>
    <row r="2797" spans="1:2">
      <c r="A2797" s="638"/>
      <c r="B2797" s="638"/>
    </row>
    <row r="2798" spans="1:2">
      <c r="A2798" s="638"/>
      <c r="B2798" s="638"/>
    </row>
    <row r="2799" spans="1:2">
      <c r="A2799" s="638"/>
      <c r="B2799" s="638"/>
    </row>
    <row r="2800" spans="1:2">
      <c r="A2800" s="638"/>
      <c r="B2800" s="638"/>
    </row>
    <row r="2801" spans="1:2">
      <c r="A2801" s="638"/>
      <c r="B2801" s="638"/>
    </row>
    <row r="2802" spans="1:2">
      <c r="A2802" s="638"/>
      <c r="B2802" s="638"/>
    </row>
    <row r="2803" spans="1:2">
      <c r="A2803" s="638"/>
      <c r="B2803" s="638"/>
    </row>
    <row r="2804" spans="1:2">
      <c r="A2804" s="638"/>
      <c r="B2804" s="638"/>
    </row>
    <row r="2805" spans="1:2">
      <c r="A2805" s="638"/>
      <c r="B2805" s="638"/>
    </row>
    <row r="2806" spans="1:2">
      <c r="A2806" s="638"/>
      <c r="B2806" s="638"/>
    </row>
    <row r="2807" spans="1:2">
      <c r="A2807" s="638"/>
      <c r="B2807" s="638"/>
    </row>
    <row r="2808" spans="1:2">
      <c r="A2808" s="638"/>
      <c r="B2808" s="638"/>
    </row>
    <row r="2809" spans="1:2">
      <c r="A2809" s="638"/>
      <c r="B2809" s="638"/>
    </row>
    <row r="2810" spans="1:2">
      <c r="A2810" s="638"/>
      <c r="B2810" s="638"/>
    </row>
    <row r="2811" spans="1:2">
      <c r="A2811" s="638"/>
      <c r="B2811" s="638"/>
    </row>
    <row r="2812" spans="1:2">
      <c r="A2812" s="638"/>
      <c r="B2812" s="638"/>
    </row>
    <row r="2813" spans="1:2">
      <c r="A2813" s="638"/>
      <c r="B2813" s="638"/>
    </row>
    <row r="2814" spans="1:2">
      <c r="A2814" s="638"/>
      <c r="B2814" s="638"/>
    </row>
    <row r="2815" spans="1:2">
      <c r="A2815" s="638"/>
      <c r="B2815" s="638"/>
    </row>
    <row r="2816" spans="1:2">
      <c r="A2816" s="638"/>
      <c r="B2816" s="638"/>
    </row>
    <row r="2817" spans="1:2">
      <c r="A2817" s="638"/>
      <c r="B2817" s="638"/>
    </row>
    <row r="2818" spans="1:2">
      <c r="A2818" s="638"/>
      <c r="B2818" s="638"/>
    </row>
    <row r="2819" spans="1:2">
      <c r="A2819" s="638"/>
      <c r="B2819" s="638"/>
    </row>
    <row r="2820" spans="1:2">
      <c r="A2820" s="638"/>
      <c r="B2820" s="638"/>
    </row>
    <row r="2821" spans="1:2">
      <c r="A2821" s="638"/>
      <c r="B2821" s="638"/>
    </row>
    <row r="2822" spans="1:2">
      <c r="A2822" s="638"/>
      <c r="B2822" s="638"/>
    </row>
    <row r="2823" spans="1:2">
      <c r="A2823" s="638"/>
      <c r="B2823" s="638"/>
    </row>
    <row r="2824" spans="1:2">
      <c r="A2824" s="638"/>
      <c r="B2824" s="638"/>
    </row>
    <row r="2825" spans="1:2">
      <c r="A2825" s="638"/>
      <c r="B2825" s="638"/>
    </row>
    <row r="2826" spans="1:2">
      <c r="A2826" s="638"/>
      <c r="B2826" s="638"/>
    </row>
    <row r="2827" spans="1:2">
      <c r="A2827" s="638"/>
      <c r="B2827" s="638"/>
    </row>
    <row r="2828" spans="1:2">
      <c r="A2828" s="638"/>
      <c r="B2828" s="638"/>
    </row>
    <row r="2829" spans="1:2">
      <c r="A2829" s="638"/>
      <c r="B2829" s="638"/>
    </row>
    <row r="2830" spans="1:2">
      <c r="A2830" s="638"/>
      <c r="B2830" s="638"/>
    </row>
    <row r="2831" spans="1:2">
      <c r="A2831" s="638"/>
      <c r="B2831" s="638"/>
    </row>
    <row r="2832" spans="1:2">
      <c r="A2832" s="638"/>
      <c r="B2832" s="638"/>
    </row>
    <row r="2833" spans="1:2">
      <c r="A2833" s="638"/>
      <c r="B2833" s="638"/>
    </row>
    <row r="2834" spans="1:2">
      <c r="A2834" s="638"/>
      <c r="B2834" s="638"/>
    </row>
    <row r="2835" spans="1:2">
      <c r="A2835" s="638"/>
      <c r="B2835" s="638"/>
    </row>
    <row r="2836" spans="1:2">
      <c r="A2836" s="638"/>
      <c r="B2836" s="638"/>
    </row>
    <row r="2837" spans="1:2">
      <c r="A2837" s="638"/>
      <c r="B2837" s="638"/>
    </row>
    <row r="2838" spans="1:2">
      <c r="A2838" s="638"/>
      <c r="B2838" s="638"/>
    </row>
    <row r="2839" spans="1:2">
      <c r="A2839" s="638"/>
      <c r="B2839" s="638"/>
    </row>
    <row r="2840" spans="1:2">
      <c r="A2840" s="638"/>
      <c r="B2840" s="638"/>
    </row>
    <row r="2841" spans="1:2">
      <c r="A2841" s="638"/>
      <c r="B2841" s="638"/>
    </row>
    <row r="2842" spans="1:2">
      <c r="A2842" s="638"/>
      <c r="B2842" s="638"/>
    </row>
    <row r="2843" spans="1:2">
      <c r="A2843" s="638"/>
      <c r="B2843" s="638"/>
    </row>
    <row r="2844" spans="1:2">
      <c r="A2844" s="638"/>
      <c r="B2844" s="638"/>
    </row>
    <row r="2845" spans="1:2">
      <c r="A2845" s="638"/>
      <c r="B2845" s="638"/>
    </row>
    <row r="2846" spans="1:2">
      <c r="A2846" s="638"/>
      <c r="B2846" s="638"/>
    </row>
    <row r="2847" spans="1:2">
      <c r="A2847" s="638"/>
      <c r="B2847" s="638"/>
    </row>
    <row r="2848" spans="1:2">
      <c r="A2848" s="638"/>
      <c r="B2848" s="638"/>
    </row>
    <row r="2849" spans="1:2">
      <c r="A2849" s="638"/>
      <c r="B2849" s="638"/>
    </row>
    <row r="2850" spans="1:2">
      <c r="A2850" s="638"/>
      <c r="B2850" s="638"/>
    </row>
    <row r="2851" spans="1:2">
      <c r="A2851" s="638"/>
      <c r="B2851" s="638"/>
    </row>
    <row r="2852" spans="1:2">
      <c r="A2852" s="638"/>
      <c r="B2852" s="638"/>
    </row>
    <row r="2853" spans="1:2">
      <c r="A2853" s="638"/>
      <c r="B2853" s="638"/>
    </row>
    <row r="2854" spans="1:2">
      <c r="A2854" s="638"/>
      <c r="B2854" s="638"/>
    </row>
    <row r="2855" spans="1:2">
      <c r="A2855" s="638"/>
      <c r="B2855" s="638"/>
    </row>
    <row r="2856" spans="1:2">
      <c r="A2856" s="638"/>
      <c r="B2856" s="638"/>
    </row>
    <row r="2857" spans="1:2">
      <c r="A2857" s="638"/>
      <c r="B2857" s="638"/>
    </row>
    <row r="2858" spans="1:2">
      <c r="A2858" s="638"/>
      <c r="B2858" s="638"/>
    </row>
    <row r="2859" spans="1:2">
      <c r="A2859" s="638"/>
      <c r="B2859" s="638"/>
    </row>
    <row r="2860" spans="1:2">
      <c r="A2860" s="638"/>
      <c r="B2860" s="638"/>
    </row>
    <row r="2861" spans="1:2">
      <c r="A2861" s="638"/>
      <c r="B2861" s="638"/>
    </row>
    <row r="2862" spans="1:2">
      <c r="A2862" s="638"/>
      <c r="B2862" s="638"/>
    </row>
    <row r="2863" spans="1:2">
      <c r="A2863" s="638"/>
      <c r="B2863" s="638"/>
    </row>
    <row r="2864" spans="1:2">
      <c r="A2864" s="638"/>
      <c r="B2864" s="638"/>
    </row>
    <row r="2865" spans="1:2">
      <c r="A2865" s="638"/>
      <c r="B2865" s="638"/>
    </row>
    <row r="2866" spans="1:2">
      <c r="A2866" s="638"/>
      <c r="B2866" s="638"/>
    </row>
    <row r="2867" spans="1:2">
      <c r="A2867" s="638"/>
      <c r="B2867" s="638"/>
    </row>
    <row r="2868" spans="1:2">
      <c r="A2868" s="638"/>
      <c r="B2868" s="638"/>
    </row>
    <row r="2869" spans="1:2">
      <c r="A2869" s="638"/>
      <c r="B2869" s="638"/>
    </row>
    <row r="2870" spans="1:2">
      <c r="A2870" s="638"/>
      <c r="B2870" s="638"/>
    </row>
    <row r="2871" spans="1:2">
      <c r="A2871" s="638"/>
      <c r="B2871" s="638"/>
    </row>
    <row r="2872" spans="1:2">
      <c r="A2872" s="638"/>
      <c r="B2872" s="638"/>
    </row>
    <row r="2873" spans="1:2">
      <c r="A2873" s="638"/>
      <c r="B2873" s="638"/>
    </row>
    <row r="2874" spans="1:2">
      <c r="A2874" s="638"/>
      <c r="B2874" s="638"/>
    </row>
    <row r="2875" spans="1:2">
      <c r="A2875" s="638"/>
      <c r="B2875" s="638"/>
    </row>
    <row r="2876" spans="1:2">
      <c r="A2876" s="638"/>
      <c r="B2876" s="638"/>
    </row>
    <row r="2877" spans="1:2">
      <c r="A2877" s="638"/>
      <c r="B2877" s="638"/>
    </row>
    <row r="2878" spans="1:2">
      <c r="A2878" s="638"/>
      <c r="B2878" s="638"/>
    </row>
    <row r="2879" spans="1:2">
      <c r="A2879" s="638"/>
      <c r="B2879" s="638"/>
    </row>
    <row r="2880" spans="1:2">
      <c r="A2880" s="638"/>
      <c r="B2880" s="638"/>
    </row>
    <row r="2881" spans="1:2">
      <c r="A2881" s="638"/>
      <c r="B2881" s="638"/>
    </row>
    <row r="2882" spans="1:2">
      <c r="A2882" s="638"/>
      <c r="B2882" s="638"/>
    </row>
    <row r="2883" spans="1:2">
      <c r="A2883" s="638"/>
      <c r="B2883" s="638"/>
    </row>
    <row r="2884" spans="1:2">
      <c r="A2884" s="638"/>
      <c r="B2884" s="638"/>
    </row>
    <row r="2885" spans="1:2">
      <c r="A2885" s="638"/>
      <c r="B2885" s="638"/>
    </row>
    <row r="2886" spans="1:2">
      <c r="A2886" s="638"/>
      <c r="B2886" s="638"/>
    </row>
    <row r="2887" spans="1:2">
      <c r="A2887" s="638"/>
      <c r="B2887" s="638"/>
    </row>
    <row r="2888" spans="1:2">
      <c r="A2888" s="638"/>
      <c r="B2888" s="638"/>
    </row>
    <row r="2889" spans="1:2">
      <c r="A2889" s="638"/>
      <c r="B2889" s="638"/>
    </row>
    <row r="2890" spans="1:2">
      <c r="A2890" s="638"/>
      <c r="B2890" s="638"/>
    </row>
    <row r="2891" spans="1:2">
      <c r="A2891" s="638"/>
      <c r="B2891" s="638"/>
    </row>
    <row r="2892" spans="1:2">
      <c r="A2892" s="638"/>
      <c r="B2892" s="638"/>
    </row>
    <row r="2893" spans="1:2">
      <c r="A2893" s="638"/>
      <c r="B2893" s="638"/>
    </row>
    <row r="2894" spans="1:2">
      <c r="A2894" s="638"/>
      <c r="B2894" s="638"/>
    </row>
    <row r="2895" spans="1:2">
      <c r="A2895" s="638"/>
      <c r="B2895" s="638"/>
    </row>
    <row r="2896" spans="1:2">
      <c r="A2896" s="638"/>
      <c r="B2896" s="638"/>
    </row>
    <row r="2897" spans="1:2">
      <c r="A2897" s="638"/>
      <c r="B2897" s="638"/>
    </row>
    <row r="2898" spans="1:2">
      <c r="A2898" s="638"/>
      <c r="B2898" s="638"/>
    </row>
    <row r="2899" spans="1:2">
      <c r="A2899" s="638"/>
      <c r="B2899" s="638"/>
    </row>
    <row r="2900" spans="1:2">
      <c r="A2900" s="638"/>
      <c r="B2900" s="638"/>
    </row>
    <row r="2901" spans="1:2">
      <c r="A2901" s="638"/>
      <c r="B2901" s="638"/>
    </row>
    <row r="2902" spans="1:2">
      <c r="A2902" s="638"/>
      <c r="B2902" s="638"/>
    </row>
    <row r="2903" spans="1:2">
      <c r="A2903" s="638"/>
      <c r="B2903" s="638"/>
    </row>
    <row r="2904" spans="1:2">
      <c r="A2904" s="638"/>
      <c r="B2904" s="638"/>
    </row>
    <row r="2905" spans="1:2">
      <c r="A2905" s="638"/>
      <c r="B2905" s="638"/>
    </row>
    <row r="2906" spans="1:2">
      <c r="A2906" s="638"/>
      <c r="B2906" s="638"/>
    </row>
    <row r="2907" spans="1:2">
      <c r="A2907" s="638"/>
      <c r="B2907" s="638"/>
    </row>
    <row r="2908" spans="1:2">
      <c r="A2908" s="638"/>
      <c r="B2908" s="638"/>
    </row>
    <row r="2909" spans="1:2">
      <c r="A2909" s="638"/>
      <c r="B2909" s="638"/>
    </row>
    <row r="2910" spans="1:2">
      <c r="A2910" s="638"/>
      <c r="B2910" s="638"/>
    </row>
    <row r="2911" spans="1:2">
      <c r="A2911" s="638"/>
      <c r="B2911" s="638"/>
    </row>
    <row r="2912" spans="1:2">
      <c r="A2912" s="638"/>
      <c r="B2912" s="638"/>
    </row>
    <row r="2913" spans="1:2">
      <c r="A2913" s="638"/>
      <c r="B2913" s="638"/>
    </row>
    <row r="2914" spans="1:2">
      <c r="A2914" s="638"/>
      <c r="B2914" s="638"/>
    </row>
    <row r="2915" spans="1:2">
      <c r="A2915" s="638"/>
      <c r="B2915" s="638"/>
    </row>
    <row r="2916" spans="1:2">
      <c r="A2916" s="638"/>
      <c r="B2916" s="638"/>
    </row>
    <row r="2917" spans="1:2">
      <c r="A2917" s="638"/>
      <c r="B2917" s="638"/>
    </row>
    <row r="2918" spans="1:2">
      <c r="A2918" s="638"/>
      <c r="B2918" s="638"/>
    </row>
    <row r="2919" spans="1:2">
      <c r="A2919" s="638"/>
      <c r="B2919" s="638"/>
    </row>
    <row r="2920" spans="1:2">
      <c r="A2920" s="638"/>
      <c r="B2920" s="638"/>
    </row>
    <row r="2921" spans="1:2">
      <c r="A2921" s="638"/>
      <c r="B2921" s="638"/>
    </row>
    <row r="2922" spans="1:2">
      <c r="A2922" s="638"/>
      <c r="B2922" s="638"/>
    </row>
    <row r="2923" spans="1:2">
      <c r="A2923" s="638"/>
      <c r="B2923" s="638"/>
    </row>
    <row r="2924" spans="1:2">
      <c r="A2924" s="638"/>
      <c r="B2924" s="638"/>
    </row>
    <row r="2925" spans="1:2">
      <c r="A2925" s="638"/>
      <c r="B2925" s="638"/>
    </row>
    <row r="2926" spans="1:2">
      <c r="A2926" s="638"/>
      <c r="B2926" s="638"/>
    </row>
    <row r="2927" spans="1:2">
      <c r="A2927" s="638"/>
      <c r="B2927" s="638"/>
    </row>
    <row r="2928" spans="1:2">
      <c r="A2928" s="638"/>
      <c r="B2928" s="638"/>
    </row>
    <row r="2929" spans="1:2">
      <c r="A2929" s="638"/>
      <c r="B2929" s="638"/>
    </row>
    <row r="2930" spans="1:2">
      <c r="A2930" s="638"/>
      <c r="B2930" s="638"/>
    </row>
    <row r="2931" spans="1:2">
      <c r="A2931" s="638"/>
      <c r="B2931" s="638"/>
    </row>
    <row r="2932" spans="1:2">
      <c r="A2932" s="638"/>
      <c r="B2932" s="638"/>
    </row>
    <row r="2933" spans="1:2">
      <c r="A2933" s="638"/>
      <c r="B2933" s="638"/>
    </row>
    <row r="2934" spans="1:2">
      <c r="A2934" s="638"/>
      <c r="B2934" s="638"/>
    </row>
    <row r="2935" spans="1:2">
      <c r="A2935" s="638"/>
      <c r="B2935" s="638"/>
    </row>
    <row r="2936" spans="1:2">
      <c r="A2936" s="638"/>
      <c r="B2936" s="638"/>
    </row>
    <row r="2937" spans="1:2">
      <c r="A2937" s="638"/>
      <c r="B2937" s="638"/>
    </row>
    <row r="2938" spans="1:2">
      <c r="A2938" s="638"/>
      <c r="B2938" s="638"/>
    </row>
    <row r="2939" spans="1:2">
      <c r="A2939" s="638"/>
      <c r="B2939" s="638"/>
    </row>
    <row r="2940" spans="1:2">
      <c r="A2940" s="638"/>
      <c r="B2940" s="638"/>
    </row>
    <row r="2941" spans="1:2">
      <c r="A2941" s="638"/>
      <c r="B2941" s="638"/>
    </row>
    <row r="2942" spans="1:2">
      <c r="A2942" s="638"/>
      <c r="B2942" s="638"/>
    </row>
    <row r="2943" spans="1:2">
      <c r="A2943" s="638"/>
      <c r="B2943" s="638"/>
    </row>
    <row r="2944" spans="1:2">
      <c r="A2944" s="638"/>
      <c r="B2944" s="638"/>
    </row>
    <row r="2945" spans="1:2">
      <c r="A2945" s="638"/>
      <c r="B2945" s="638"/>
    </row>
    <row r="2946" spans="1:2">
      <c r="A2946" s="638"/>
      <c r="B2946" s="638"/>
    </row>
    <row r="2947" spans="1:2">
      <c r="A2947" s="638"/>
      <c r="B2947" s="638"/>
    </row>
    <row r="2948" spans="1:2">
      <c r="A2948" s="638"/>
      <c r="B2948" s="638"/>
    </row>
    <row r="2949" spans="1:2">
      <c r="A2949" s="638"/>
      <c r="B2949" s="638"/>
    </row>
    <row r="2950" spans="1:2">
      <c r="A2950" s="638"/>
      <c r="B2950" s="638"/>
    </row>
    <row r="2951" spans="1:2">
      <c r="A2951" s="638"/>
      <c r="B2951" s="638"/>
    </row>
    <row r="2952" spans="1:2">
      <c r="A2952" s="638"/>
      <c r="B2952" s="638"/>
    </row>
    <row r="2953" spans="1:2">
      <c r="A2953" s="638"/>
      <c r="B2953" s="638"/>
    </row>
    <row r="2954" spans="1:2">
      <c r="A2954" s="638"/>
      <c r="B2954" s="638"/>
    </row>
    <row r="2955" spans="1:2">
      <c r="A2955" s="638"/>
      <c r="B2955" s="638"/>
    </row>
    <row r="2956" spans="1:2">
      <c r="A2956" s="638"/>
      <c r="B2956" s="638"/>
    </row>
    <row r="2957" spans="1:2">
      <c r="A2957" s="638"/>
      <c r="B2957" s="638"/>
    </row>
    <row r="2958" spans="1:2">
      <c r="A2958" s="638"/>
      <c r="B2958" s="638"/>
    </row>
    <row r="2959" spans="1:2">
      <c r="A2959" s="638"/>
      <c r="B2959" s="638"/>
    </row>
    <row r="2960" spans="1:2">
      <c r="A2960" s="638"/>
      <c r="B2960" s="638"/>
    </row>
    <row r="2961" spans="1:2">
      <c r="A2961" s="638"/>
      <c r="B2961" s="638"/>
    </row>
    <row r="2962" spans="1:2">
      <c r="A2962" s="638"/>
      <c r="B2962" s="638"/>
    </row>
    <row r="2963" spans="1:2">
      <c r="A2963" s="638"/>
      <c r="B2963" s="638"/>
    </row>
    <row r="2964" spans="1:2">
      <c r="A2964" s="638"/>
      <c r="B2964" s="638"/>
    </row>
    <row r="2965" spans="1:2">
      <c r="A2965" s="638"/>
      <c r="B2965" s="638"/>
    </row>
    <row r="2966" spans="1:2">
      <c r="A2966" s="638"/>
      <c r="B2966" s="638"/>
    </row>
    <row r="2967" spans="1:2">
      <c r="A2967" s="638"/>
      <c r="B2967" s="638"/>
    </row>
    <row r="2968" spans="1:2">
      <c r="A2968" s="638"/>
      <c r="B2968" s="638"/>
    </row>
    <row r="2969" spans="1:2">
      <c r="A2969" s="638"/>
      <c r="B2969" s="638"/>
    </row>
    <row r="2970" spans="1:2">
      <c r="A2970" s="638"/>
      <c r="B2970" s="638"/>
    </row>
    <row r="2971" spans="1:2">
      <c r="A2971" s="638"/>
      <c r="B2971" s="638"/>
    </row>
    <row r="2972" spans="1:2">
      <c r="A2972" s="638"/>
      <c r="B2972" s="638"/>
    </row>
    <row r="2973" spans="1:2">
      <c r="A2973" s="638"/>
      <c r="B2973" s="638"/>
    </row>
    <row r="2974" spans="1:2">
      <c r="A2974" s="638"/>
      <c r="B2974" s="638"/>
    </row>
    <row r="2975" spans="1:2">
      <c r="A2975" s="638"/>
      <c r="B2975" s="638"/>
    </row>
    <row r="2976" spans="1:2">
      <c r="A2976" s="638"/>
      <c r="B2976" s="638"/>
    </row>
    <row r="2977" spans="1:2">
      <c r="A2977" s="638"/>
      <c r="B2977" s="638"/>
    </row>
    <row r="2978" spans="1:2">
      <c r="A2978" s="638"/>
      <c r="B2978" s="638"/>
    </row>
    <row r="2979" spans="1:2">
      <c r="A2979" s="638"/>
      <c r="B2979" s="638"/>
    </row>
    <row r="2980" spans="1:2">
      <c r="A2980" s="638"/>
      <c r="B2980" s="638"/>
    </row>
    <row r="2981" spans="1:2">
      <c r="A2981" s="638"/>
      <c r="B2981" s="638"/>
    </row>
    <row r="2982" spans="1:2">
      <c r="A2982" s="638"/>
      <c r="B2982" s="638"/>
    </row>
    <row r="2983" spans="1:2">
      <c r="A2983" s="638"/>
      <c r="B2983" s="638"/>
    </row>
    <row r="2984" spans="1:2">
      <c r="A2984" s="638"/>
      <c r="B2984" s="638"/>
    </row>
    <row r="2985" spans="1:2">
      <c r="A2985" s="638"/>
      <c r="B2985" s="638"/>
    </row>
    <row r="2986" spans="1:2">
      <c r="A2986" s="638"/>
      <c r="B2986" s="638"/>
    </row>
    <row r="2987" spans="1:2">
      <c r="A2987" s="638"/>
      <c r="B2987" s="638"/>
    </row>
    <row r="2988" spans="1:2">
      <c r="A2988" s="638"/>
      <c r="B2988" s="638"/>
    </row>
    <row r="2989" spans="1:2">
      <c r="A2989" s="638"/>
      <c r="B2989" s="638"/>
    </row>
    <row r="2990" spans="1:2">
      <c r="A2990" s="638"/>
      <c r="B2990" s="638"/>
    </row>
    <row r="2991" spans="1:2">
      <c r="A2991" s="638"/>
      <c r="B2991" s="638"/>
    </row>
    <row r="2992" spans="1:2">
      <c r="A2992" s="638"/>
      <c r="B2992" s="638"/>
    </row>
    <row r="2993" spans="1:2">
      <c r="A2993" s="638"/>
      <c r="B2993" s="638"/>
    </row>
    <row r="2994" spans="1:2">
      <c r="A2994" s="638"/>
      <c r="B2994" s="638"/>
    </row>
    <row r="2995" spans="1:2">
      <c r="A2995" s="638"/>
      <c r="B2995" s="638"/>
    </row>
    <row r="2996" spans="1:2">
      <c r="A2996" s="638"/>
      <c r="B2996" s="638"/>
    </row>
    <row r="2997" spans="1:2">
      <c r="A2997" s="638"/>
      <c r="B2997" s="638"/>
    </row>
    <row r="2998" spans="1:2">
      <c r="A2998" s="638"/>
      <c r="B2998" s="638"/>
    </row>
    <row r="2999" spans="1:2">
      <c r="A2999" s="638"/>
      <c r="B2999" s="638"/>
    </row>
    <row r="3000" spans="1:2">
      <c r="A3000" s="638"/>
      <c r="B3000" s="638"/>
    </row>
    <row r="3001" spans="1:2">
      <c r="A3001" s="638"/>
      <c r="B3001" s="638"/>
    </row>
    <row r="3002" spans="1:2">
      <c r="A3002" s="638"/>
      <c r="B3002" s="638"/>
    </row>
    <row r="3003" spans="1:2">
      <c r="A3003" s="638"/>
      <c r="B3003" s="638"/>
    </row>
    <row r="3004" spans="1:2">
      <c r="A3004" s="638"/>
      <c r="B3004" s="638"/>
    </row>
    <row r="3005" spans="1:2">
      <c r="A3005" s="638"/>
      <c r="B3005" s="638"/>
    </row>
    <row r="3006" spans="1:2">
      <c r="A3006" s="638"/>
      <c r="B3006" s="638"/>
    </row>
    <row r="3007" spans="1:2">
      <c r="A3007" s="638"/>
      <c r="B3007" s="638"/>
    </row>
    <row r="3008" spans="1:2">
      <c r="A3008" s="638"/>
      <c r="B3008" s="638"/>
    </row>
    <row r="3009" spans="1:2">
      <c r="A3009" s="638"/>
      <c r="B3009" s="638"/>
    </row>
    <row r="3010" spans="1:2">
      <c r="A3010" s="638"/>
      <c r="B3010" s="638"/>
    </row>
    <row r="3011" spans="1:2">
      <c r="A3011" s="638"/>
      <c r="B3011" s="638"/>
    </row>
    <row r="3012" spans="1:2">
      <c r="A3012" s="638"/>
      <c r="B3012" s="638"/>
    </row>
    <row r="3013" spans="1:2">
      <c r="A3013" s="638"/>
      <c r="B3013" s="638"/>
    </row>
    <row r="3014" spans="1:2">
      <c r="A3014" s="638"/>
      <c r="B3014" s="638"/>
    </row>
    <row r="3015" spans="1:2">
      <c r="A3015" s="638"/>
      <c r="B3015" s="638"/>
    </row>
    <row r="3016" spans="1:2">
      <c r="A3016" s="638"/>
      <c r="B3016" s="638"/>
    </row>
    <row r="3017" spans="1:2">
      <c r="A3017" s="638"/>
      <c r="B3017" s="638"/>
    </row>
    <row r="3018" spans="1:2">
      <c r="A3018" s="638"/>
      <c r="B3018" s="638"/>
    </row>
    <row r="3019" spans="1:2">
      <c r="A3019" s="638"/>
      <c r="B3019" s="638"/>
    </row>
    <row r="3020" spans="1:2">
      <c r="A3020" s="638"/>
      <c r="B3020" s="638"/>
    </row>
    <row r="3021" spans="1:2">
      <c r="A3021" s="638"/>
      <c r="B3021" s="638"/>
    </row>
    <row r="3022" spans="1:2">
      <c r="A3022" s="638"/>
      <c r="B3022" s="638"/>
    </row>
    <row r="3023" spans="1:2">
      <c r="A3023" s="638"/>
      <c r="B3023" s="638"/>
    </row>
    <row r="3024" spans="1:2">
      <c r="A3024" s="638"/>
      <c r="B3024" s="638"/>
    </row>
    <row r="3025" spans="1:2">
      <c r="A3025" s="638"/>
      <c r="B3025" s="638"/>
    </row>
    <row r="3026" spans="1:2">
      <c r="A3026" s="638"/>
      <c r="B3026" s="638"/>
    </row>
    <row r="3027" spans="1:2">
      <c r="A3027" s="638"/>
      <c r="B3027" s="638"/>
    </row>
    <row r="3028" spans="1:2">
      <c r="A3028" s="638"/>
      <c r="B3028" s="638"/>
    </row>
    <row r="3029" spans="1:2">
      <c r="A3029" s="638"/>
      <c r="B3029" s="638"/>
    </row>
    <row r="3030" spans="1:2">
      <c r="A3030" s="638"/>
      <c r="B3030" s="638"/>
    </row>
    <row r="3031" spans="1:2">
      <c r="A3031" s="638"/>
      <c r="B3031" s="638"/>
    </row>
    <row r="3032" spans="1:2">
      <c r="A3032" s="638"/>
      <c r="B3032" s="638"/>
    </row>
    <row r="3033" spans="1:2">
      <c r="A3033" s="638"/>
      <c r="B3033" s="638"/>
    </row>
    <row r="3034" spans="1:2">
      <c r="A3034" s="638"/>
      <c r="B3034" s="638"/>
    </row>
    <row r="3035" spans="1:2">
      <c r="A3035" s="638"/>
      <c r="B3035" s="638"/>
    </row>
    <row r="3036" spans="1:2">
      <c r="A3036" s="638"/>
      <c r="B3036" s="638"/>
    </row>
    <row r="3037" spans="1:2">
      <c r="A3037" s="638"/>
      <c r="B3037" s="638"/>
    </row>
    <row r="3038" spans="1:2">
      <c r="A3038" s="638"/>
      <c r="B3038" s="638"/>
    </row>
    <row r="3039" spans="1:2">
      <c r="A3039" s="638"/>
      <c r="B3039" s="638"/>
    </row>
    <row r="3040" spans="1:2">
      <c r="A3040" s="638"/>
      <c r="B3040" s="638"/>
    </row>
    <row r="3041" spans="1:2">
      <c r="A3041" s="638"/>
      <c r="B3041" s="638"/>
    </row>
    <row r="3042" spans="1:2">
      <c r="A3042" s="638"/>
      <c r="B3042" s="638"/>
    </row>
    <row r="3043" spans="1:2">
      <c r="A3043" s="638"/>
      <c r="B3043" s="638"/>
    </row>
    <row r="3044" spans="1:2">
      <c r="A3044" s="638"/>
      <c r="B3044" s="638"/>
    </row>
    <row r="3045" spans="1:2">
      <c r="A3045" s="638"/>
      <c r="B3045" s="638"/>
    </row>
    <row r="3046" spans="1:2">
      <c r="A3046" s="638"/>
      <c r="B3046" s="638"/>
    </row>
    <row r="3047" spans="1:2">
      <c r="A3047" s="638"/>
      <c r="B3047" s="638"/>
    </row>
    <row r="3048" spans="1:2">
      <c r="A3048" s="638"/>
      <c r="B3048" s="638"/>
    </row>
    <row r="3049" spans="1:2">
      <c r="A3049" s="638"/>
      <c r="B3049" s="638"/>
    </row>
    <row r="3050" spans="1:2">
      <c r="A3050" s="638"/>
      <c r="B3050" s="638"/>
    </row>
    <row r="3051" spans="1:2">
      <c r="A3051" s="638"/>
      <c r="B3051" s="638"/>
    </row>
    <row r="3052" spans="1:2">
      <c r="A3052" s="638"/>
      <c r="B3052" s="638"/>
    </row>
    <row r="3053" spans="1:2">
      <c r="A3053" s="638"/>
      <c r="B3053" s="638"/>
    </row>
    <row r="3054" spans="1:2">
      <c r="A3054" s="638"/>
      <c r="B3054" s="638"/>
    </row>
    <row r="3055" spans="1:2">
      <c r="A3055" s="638"/>
      <c r="B3055" s="638"/>
    </row>
    <row r="3056" spans="1:2">
      <c r="A3056" s="638"/>
      <c r="B3056" s="638"/>
    </row>
    <row r="3057" spans="1:2">
      <c r="A3057" s="638"/>
      <c r="B3057" s="638"/>
    </row>
    <row r="3058" spans="1:2">
      <c r="A3058" s="638"/>
      <c r="B3058" s="638"/>
    </row>
    <row r="3059" spans="1:2">
      <c r="A3059" s="638"/>
      <c r="B3059" s="638"/>
    </row>
    <row r="3060" spans="1:2">
      <c r="A3060" s="638"/>
      <c r="B3060" s="638"/>
    </row>
    <row r="3061" spans="1:2">
      <c r="A3061" s="638"/>
      <c r="B3061" s="638"/>
    </row>
    <row r="3062" spans="1:2">
      <c r="A3062" s="638"/>
      <c r="B3062" s="638"/>
    </row>
    <row r="3063" spans="1:2">
      <c r="A3063" s="638"/>
      <c r="B3063" s="638"/>
    </row>
    <row r="3064" spans="1:2">
      <c r="A3064" s="638"/>
      <c r="B3064" s="638"/>
    </row>
    <row r="3065" spans="1:2">
      <c r="A3065" s="638"/>
      <c r="B3065" s="638"/>
    </row>
    <row r="3066" spans="1:2">
      <c r="A3066" s="638"/>
      <c r="B3066" s="638"/>
    </row>
    <row r="3067" spans="1:2">
      <c r="A3067" s="638"/>
      <c r="B3067" s="638"/>
    </row>
    <row r="3068" spans="1:2">
      <c r="A3068" s="638"/>
      <c r="B3068" s="638"/>
    </row>
    <row r="3069" spans="1:2">
      <c r="A3069" s="638"/>
      <c r="B3069" s="638"/>
    </row>
    <row r="3070" spans="1:2">
      <c r="A3070" s="638"/>
      <c r="B3070" s="638"/>
    </row>
    <row r="3071" spans="1:2">
      <c r="A3071" s="638"/>
      <c r="B3071" s="638"/>
    </row>
    <row r="3072" spans="1:2">
      <c r="A3072" s="638"/>
      <c r="B3072" s="638"/>
    </row>
    <row r="3073" spans="1:2">
      <c r="A3073" s="638"/>
      <c r="B3073" s="638"/>
    </row>
    <row r="3074" spans="1:2">
      <c r="A3074" s="638"/>
      <c r="B3074" s="638"/>
    </row>
    <row r="3075" spans="1:2">
      <c r="A3075" s="638"/>
      <c r="B3075" s="638"/>
    </row>
    <row r="3076" spans="1:2">
      <c r="A3076" s="638"/>
      <c r="B3076" s="638"/>
    </row>
    <row r="3077" spans="1:2">
      <c r="A3077" s="638"/>
      <c r="B3077" s="638"/>
    </row>
    <row r="3078" spans="1:2">
      <c r="A3078" s="638"/>
      <c r="B3078" s="638"/>
    </row>
    <row r="3079" spans="1:2">
      <c r="A3079" s="638"/>
      <c r="B3079" s="638"/>
    </row>
    <row r="3080" spans="1:2">
      <c r="A3080" s="638"/>
      <c r="B3080" s="638"/>
    </row>
    <row r="3081" spans="1:2">
      <c r="A3081" s="638"/>
      <c r="B3081" s="638"/>
    </row>
    <row r="3082" spans="1:2">
      <c r="A3082" s="638"/>
      <c r="B3082" s="638"/>
    </row>
    <row r="3083" spans="1:2">
      <c r="A3083" s="638"/>
      <c r="B3083" s="638"/>
    </row>
    <row r="3084" spans="1:2">
      <c r="A3084" s="638"/>
      <c r="B3084" s="638"/>
    </row>
    <row r="3085" spans="1:2">
      <c r="A3085" s="638"/>
      <c r="B3085" s="638"/>
    </row>
    <row r="3086" spans="1:2">
      <c r="A3086" s="638"/>
      <c r="B3086" s="638"/>
    </row>
    <row r="3087" spans="1:2">
      <c r="A3087" s="638"/>
      <c r="B3087" s="638"/>
    </row>
    <row r="3088" spans="1:2">
      <c r="A3088" s="638"/>
      <c r="B3088" s="638"/>
    </row>
    <row r="3089" spans="1:2">
      <c r="A3089" s="638"/>
      <c r="B3089" s="638"/>
    </row>
    <row r="3090" spans="1:2">
      <c r="A3090" s="638"/>
      <c r="B3090" s="638"/>
    </row>
    <row r="3091" spans="1:2">
      <c r="A3091" s="638"/>
      <c r="B3091" s="638"/>
    </row>
    <row r="3092" spans="1:2">
      <c r="A3092" s="638"/>
      <c r="B3092" s="638"/>
    </row>
    <row r="3093" spans="1:2">
      <c r="A3093" s="638"/>
      <c r="B3093" s="638"/>
    </row>
    <row r="3094" spans="1:2">
      <c r="A3094" s="638"/>
      <c r="B3094" s="638"/>
    </row>
    <row r="3095" spans="1:2">
      <c r="A3095" s="638"/>
      <c r="B3095" s="638"/>
    </row>
    <row r="3096" spans="1:2">
      <c r="A3096" s="638"/>
      <c r="B3096" s="638"/>
    </row>
    <row r="3097" spans="1:2">
      <c r="A3097" s="638"/>
      <c r="B3097" s="638"/>
    </row>
    <row r="3098" spans="1:2">
      <c r="A3098" s="638"/>
      <c r="B3098" s="638"/>
    </row>
    <row r="3099" spans="1:2">
      <c r="A3099" s="638"/>
      <c r="B3099" s="638"/>
    </row>
    <row r="3100" spans="1:2">
      <c r="A3100" s="638"/>
      <c r="B3100" s="638"/>
    </row>
    <row r="3101" spans="1:2">
      <c r="A3101" s="638"/>
      <c r="B3101" s="638"/>
    </row>
    <row r="3102" spans="1:2">
      <c r="A3102" s="638"/>
      <c r="B3102" s="638"/>
    </row>
    <row r="3103" spans="1:2">
      <c r="A3103" s="638"/>
      <c r="B3103" s="638"/>
    </row>
    <row r="3104" spans="1:2">
      <c r="A3104" s="638"/>
      <c r="B3104" s="638"/>
    </row>
    <row r="3105" spans="1:2">
      <c r="A3105" s="638"/>
      <c r="B3105" s="638"/>
    </row>
    <row r="3106" spans="1:2">
      <c r="A3106" s="638"/>
      <c r="B3106" s="638"/>
    </row>
    <row r="3107" spans="1:2">
      <c r="A3107" s="638"/>
      <c r="B3107" s="638"/>
    </row>
    <row r="3108" spans="1:2">
      <c r="A3108" s="638"/>
      <c r="B3108" s="638"/>
    </row>
    <row r="3109" spans="1:2">
      <c r="A3109" s="638"/>
      <c r="B3109" s="638"/>
    </row>
    <row r="3110" spans="1:2">
      <c r="A3110" s="638"/>
      <c r="B3110" s="638"/>
    </row>
    <row r="3111" spans="1:2">
      <c r="A3111" s="638"/>
      <c r="B3111" s="638"/>
    </row>
    <row r="3112" spans="1:2">
      <c r="A3112" s="638"/>
      <c r="B3112" s="638"/>
    </row>
    <row r="3113" spans="1:2">
      <c r="A3113" s="638"/>
      <c r="B3113" s="638"/>
    </row>
    <row r="3114" spans="1:2">
      <c r="A3114" s="638"/>
      <c r="B3114" s="638"/>
    </row>
    <row r="3115" spans="1:2">
      <c r="A3115" s="638"/>
      <c r="B3115" s="638"/>
    </row>
    <row r="3116" spans="1:2">
      <c r="A3116" s="638"/>
      <c r="B3116" s="638"/>
    </row>
    <row r="3117" spans="1:2">
      <c r="A3117" s="638"/>
      <c r="B3117" s="638"/>
    </row>
    <row r="3118" spans="1:2">
      <c r="A3118" s="638"/>
      <c r="B3118" s="638"/>
    </row>
    <row r="3119" spans="1:2">
      <c r="A3119" s="638"/>
      <c r="B3119" s="638"/>
    </row>
    <row r="3120" spans="1:2">
      <c r="A3120" s="638"/>
      <c r="B3120" s="638"/>
    </row>
    <row r="3121" spans="1:2">
      <c r="A3121" s="638"/>
      <c r="B3121" s="638"/>
    </row>
    <row r="3122" spans="1:2">
      <c r="A3122" s="638"/>
      <c r="B3122" s="638"/>
    </row>
    <row r="3123" spans="1:2">
      <c r="A3123" s="638"/>
      <c r="B3123" s="638"/>
    </row>
    <row r="3124" spans="1:2">
      <c r="A3124" s="638"/>
      <c r="B3124" s="638"/>
    </row>
    <row r="3125" spans="1:2">
      <c r="A3125" s="638"/>
      <c r="B3125" s="638"/>
    </row>
    <row r="3126" spans="1:2">
      <c r="A3126" s="638"/>
      <c r="B3126" s="638"/>
    </row>
    <row r="3127" spans="1:2">
      <c r="A3127" s="638"/>
      <c r="B3127" s="638"/>
    </row>
    <row r="3128" spans="1:2">
      <c r="A3128" s="638"/>
      <c r="B3128" s="638"/>
    </row>
    <row r="3129" spans="1:2">
      <c r="A3129" s="638"/>
      <c r="B3129" s="638"/>
    </row>
    <row r="3130" spans="1:2">
      <c r="A3130" s="638"/>
      <c r="B3130" s="638"/>
    </row>
    <row r="3131" spans="1:2">
      <c r="A3131" s="638"/>
      <c r="B3131" s="638"/>
    </row>
    <row r="3132" spans="1:2">
      <c r="A3132" s="638"/>
      <c r="B3132" s="638"/>
    </row>
    <row r="3133" spans="1:2">
      <c r="A3133" s="638"/>
      <c r="B3133" s="638"/>
    </row>
    <row r="3134" spans="1:2">
      <c r="A3134" s="638"/>
      <c r="B3134" s="638"/>
    </row>
    <row r="3135" spans="1:2">
      <c r="A3135" s="638"/>
      <c r="B3135" s="638"/>
    </row>
    <row r="3136" spans="1:2">
      <c r="A3136" s="638"/>
      <c r="B3136" s="638"/>
    </row>
    <row r="3137" spans="1:2">
      <c r="A3137" s="638"/>
      <c r="B3137" s="638"/>
    </row>
    <row r="3138" spans="1:2">
      <c r="A3138" s="638"/>
      <c r="B3138" s="638"/>
    </row>
    <row r="3139" spans="1:2">
      <c r="A3139" s="638"/>
      <c r="B3139" s="638"/>
    </row>
    <row r="3140" spans="1:2">
      <c r="A3140" s="638"/>
      <c r="B3140" s="638"/>
    </row>
    <row r="3141" spans="1:2">
      <c r="A3141" s="638"/>
      <c r="B3141" s="638"/>
    </row>
    <row r="3142" spans="1:2">
      <c r="A3142" s="638"/>
      <c r="B3142" s="638"/>
    </row>
    <row r="3143" spans="1:2">
      <c r="A3143" s="638"/>
      <c r="B3143" s="638"/>
    </row>
    <row r="3144" spans="1:2">
      <c r="A3144" s="638"/>
      <c r="B3144" s="638"/>
    </row>
    <row r="3145" spans="1:2">
      <c r="A3145" s="638"/>
      <c r="B3145" s="638"/>
    </row>
    <row r="3146" spans="1:2">
      <c r="A3146" s="638"/>
      <c r="B3146" s="638"/>
    </row>
    <row r="3147" spans="1:2">
      <c r="A3147" s="638"/>
      <c r="B3147" s="638"/>
    </row>
    <row r="3148" spans="1:2">
      <c r="A3148" s="638"/>
      <c r="B3148" s="638"/>
    </row>
    <row r="3149" spans="1:2">
      <c r="A3149" s="638"/>
      <c r="B3149" s="638"/>
    </row>
    <row r="3150" spans="1:2">
      <c r="A3150" s="638"/>
      <c r="B3150" s="638"/>
    </row>
    <row r="3151" spans="1:2">
      <c r="A3151" s="638"/>
      <c r="B3151" s="638"/>
    </row>
    <row r="3152" spans="1:2">
      <c r="A3152" s="638"/>
      <c r="B3152" s="638"/>
    </row>
    <row r="3153" spans="1:2">
      <c r="A3153" s="638"/>
      <c r="B3153" s="638"/>
    </row>
    <row r="3154" spans="1:2">
      <c r="A3154" s="638"/>
      <c r="B3154" s="638"/>
    </row>
    <row r="3155" spans="1:2">
      <c r="A3155" s="638"/>
      <c r="B3155" s="638"/>
    </row>
    <row r="3156" spans="1:2">
      <c r="A3156" s="638"/>
      <c r="B3156" s="638"/>
    </row>
    <row r="3157" spans="1:2">
      <c r="A3157" s="638"/>
      <c r="B3157" s="638"/>
    </row>
    <row r="3158" spans="1:2">
      <c r="A3158" s="638"/>
      <c r="B3158" s="638"/>
    </row>
    <row r="3159" spans="1:2">
      <c r="A3159" s="638"/>
      <c r="B3159" s="638"/>
    </row>
    <row r="3160" spans="1:2">
      <c r="A3160" s="638"/>
      <c r="B3160" s="638"/>
    </row>
    <row r="3161" spans="1:2">
      <c r="A3161" s="638"/>
      <c r="B3161" s="638"/>
    </row>
    <row r="3162" spans="1:2">
      <c r="A3162" s="638"/>
      <c r="B3162" s="638"/>
    </row>
    <row r="3163" spans="1:2">
      <c r="A3163" s="638"/>
      <c r="B3163" s="638"/>
    </row>
    <row r="3164" spans="1:2">
      <c r="A3164" s="638"/>
      <c r="B3164" s="638"/>
    </row>
    <row r="3165" spans="1:2">
      <c r="A3165" s="638"/>
      <c r="B3165" s="638"/>
    </row>
    <row r="3166" spans="1:2">
      <c r="A3166" s="638"/>
      <c r="B3166" s="638"/>
    </row>
    <row r="3167" spans="1:2">
      <c r="A3167" s="638"/>
      <c r="B3167" s="638"/>
    </row>
    <row r="3168" spans="1:2">
      <c r="A3168" s="638"/>
      <c r="B3168" s="638"/>
    </row>
    <row r="3169" spans="1:2">
      <c r="A3169" s="638"/>
      <c r="B3169" s="638"/>
    </row>
    <row r="3170" spans="1:2">
      <c r="A3170" s="638"/>
      <c r="B3170" s="638"/>
    </row>
    <row r="3171" spans="1:2">
      <c r="A3171" s="638"/>
      <c r="B3171" s="638"/>
    </row>
    <row r="3172" spans="1:2">
      <c r="A3172" s="638"/>
      <c r="B3172" s="638"/>
    </row>
    <row r="3173" spans="1:2">
      <c r="A3173" s="638"/>
      <c r="B3173" s="638"/>
    </row>
    <row r="3174" spans="1:2">
      <c r="A3174" s="638"/>
      <c r="B3174" s="638"/>
    </row>
    <row r="3175" spans="1:2">
      <c r="A3175" s="638"/>
      <c r="B3175" s="638"/>
    </row>
    <row r="3176" spans="1:2">
      <c r="A3176" s="638"/>
      <c r="B3176" s="638"/>
    </row>
    <row r="3177" spans="1:2">
      <c r="A3177" s="638"/>
      <c r="B3177" s="638"/>
    </row>
    <row r="3178" spans="1:2">
      <c r="A3178" s="638"/>
      <c r="B3178" s="638"/>
    </row>
    <row r="3179" spans="1:2">
      <c r="A3179" s="638"/>
      <c r="B3179" s="638"/>
    </row>
    <row r="3180" spans="1:2">
      <c r="A3180" s="638"/>
      <c r="B3180" s="638"/>
    </row>
    <row r="3181" spans="1:2">
      <c r="A3181" s="638"/>
      <c r="B3181" s="638"/>
    </row>
    <row r="3182" spans="1:2">
      <c r="A3182" s="638"/>
      <c r="B3182" s="638"/>
    </row>
    <row r="3183" spans="1:2">
      <c r="A3183" s="638"/>
      <c r="B3183" s="638"/>
    </row>
    <row r="3184" spans="1:2">
      <c r="A3184" s="638"/>
      <c r="B3184" s="638"/>
    </row>
    <row r="3185" spans="1:2">
      <c r="A3185" s="638"/>
      <c r="B3185" s="638"/>
    </row>
    <row r="3186" spans="1:2">
      <c r="A3186" s="638"/>
      <c r="B3186" s="638"/>
    </row>
    <row r="3187" spans="1:2">
      <c r="A3187" s="638"/>
      <c r="B3187" s="638"/>
    </row>
    <row r="3188" spans="1:2">
      <c r="A3188" s="638"/>
      <c r="B3188" s="638"/>
    </row>
    <row r="3189" spans="1:2">
      <c r="A3189" s="638"/>
      <c r="B3189" s="638"/>
    </row>
    <row r="3190" spans="1:2">
      <c r="A3190" s="638"/>
      <c r="B3190" s="638"/>
    </row>
    <row r="3191" spans="1:2">
      <c r="A3191" s="638"/>
      <c r="B3191" s="638"/>
    </row>
    <row r="3192" spans="1:2">
      <c r="A3192" s="638"/>
      <c r="B3192" s="638"/>
    </row>
    <row r="3193" spans="1:2">
      <c r="A3193" s="638"/>
      <c r="B3193" s="638"/>
    </row>
    <row r="3194" spans="1:2">
      <c r="A3194" s="638"/>
      <c r="B3194" s="638"/>
    </row>
    <row r="3195" spans="1:2">
      <c r="A3195" s="638"/>
      <c r="B3195" s="638"/>
    </row>
    <row r="3196" spans="1:2">
      <c r="A3196" s="638"/>
      <c r="B3196" s="638"/>
    </row>
    <row r="3197" spans="1:2">
      <c r="A3197" s="638"/>
      <c r="B3197" s="638"/>
    </row>
    <row r="3198" spans="1:2">
      <c r="A3198" s="638"/>
      <c r="B3198" s="638"/>
    </row>
    <row r="3199" spans="1:2">
      <c r="A3199" s="638"/>
      <c r="B3199" s="638"/>
    </row>
    <row r="3200" spans="1:2">
      <c r="A3200" s="638"/>
      <c r="B3200" s="638"/>
    </row>
    <row r="3201" spans="1:2">
      <c r="A3201" s="638"/>
      <c r="B3201" s="638"/>
    </row>
    <row r="3202" spans="1:2">
      <c r="A3202" s="638"/>
      <c r="B3202" s="638"/>
    </row>
    <row r="3203" spans="1:2">
      <c r="A3203" s="638"/>
      <c r="B3203" s="638"/>
    </row>
    <row r="3204" spans="1:2">
      <c r="A3204" s="638"/>
      <c r="B3204" s="638"/>
    </row>
    <row r="3205" spans="1:2">
      <c r="A3205" s="638"/>
      <c r="B3205" s="638"/>
    </row>
    <row r="3206" spans="1:2">
      <c r="A3206" s="638"/>
      <c r="B3206" s="638"/>
    </row>
    <row r="3207" spans="1:2">
      <c r="A3207" s="638"/>
      <c r="B3207" s="638"/>
    </row>
    <row r="3208" spans="1:2">
      <c r="A3208" s="638"/>
      <c r="B3208" s="638"/>
    </row>
    <row r="3209" spans="1:2">
      <c r="A3209" s="638"/>
      <c r="B3209" s="638"/>
    </row>
    <row r="3210" spans="1:2">
      <c r="A3210" s="638"/>
      <c r="B3210" s="638"/>
    </row>
    <row r="3211" spans="1:2">
      <c r="A3211" s="638"/>
      <c r="B3211" s="638"/>
    </row>
    <row r="3212" spans="1:2">
      <c r="A3212" s="638"/>
      <c r="B3212" s="638"/>
    </row>
    <row r="3213" spans="1:2">
      <c r="A3213" s="638"/>
      <c r="B3213" s="638"/>
    </row>
    <row r="3214" spans="1:2">
      <c r="A3214" s="638"/>
      <c r="B3214" s="638"/>
    </row>
    <row r="3215" spans="1:2">
      <c r="A3215" s="638"/>
      <c r="B3215" s="638"/>
    </row>
    <row r="3216" spans="1:2">
      <c r="A3216" s="638"/>
      <c r="B3216" s="638"/>
    </row>
    <row r="3217" spans="1:2">
      <c r="A3217" s="638"/>
      <c r="B3217" s="638"/>
    </row>
    <row r="3218" spans="1:2">
      <c r="A3218" s="638"/>
      <c r="B3218" s="638"/>
    </row>
    <row r="3219" spans="1:2">
      <c r="A3219" s="638"/>
      <c r="B3219" s="638"/>
    </row>
    <row r="3220" spans="1:2">
      <c r="A3220" s="638"/>
      <c r="B3220" s="638"/>
    </row>
    <row r="3221" spans="1:2">
      <c r="A3221" s="638"/>
      <c r="B3221" s="638"/>
    </row>
    <row r="3222" spans="1:2">
      <c r="A3222" s="638"/>
      <c r="B3222" s="638"/>
    </row>
    <row r="3223" spans="1:2">
      <c r="A3223" s="638"/>
      <c r="B3223" s="638"/>
    </row>
    <row r="3224" spans="1:2">
      <c r="A3224" s="638"/>
      <c r="B3224" s="638"/>
    </row>
    <row r="3225" spans="1:2">
      <c r="A3225" s="638"/>
      <c r="B3225" s="638"/>
    </row>
    <row r="3226" spans="1:2">
      <c r="A3226" s="638"/>
      <c r="B3226" s="638"/>
    </row>
    <row r="3227" spans="1:2">
      <c r="A3227" s="638"/>
      <c r="B3227" s="638"/>
    </row>
    <row r="3228" spans="1:2">
      <c r="A3228" s="638"/>
      <c r="B3228" s="638"/>
    </row>
    <row r="3229" spans="1:2">
      <c r="A3229" s="638"/>
      <c r="B3229" s="638"/>
    </row>
    <row r="3230" spans="1:2">
      <c r="A3230" s="638"/>
      <c r="B3230" s="638"/>
    </row>
    <row r="3231" spans="1:2">
      <c r="A3231" s="638"/>
      <c r="B3231" s="638"/>
    </row>
    <row r="3232" spans="1:2">
      <c r="A3232" s="638"/>
      <c r="B3232" s="638"/>
    </row>
    <row r="3233" spans="1:2">
      <c r="A3233" s="638"/>
      <c r="B3233" s="638"/>
    </row>
    <row r="3234" spans="1:2">
      <c r="A3234" s="638"/>
      <c r="B3234" s="638"/>
    </row>
    <row r="3235" spans="1:2">
      <c r="A3235" s="638"/>
      <c r="B3235" s="638"/>
    </row>
    <row r="3236" spans="1:2">
      <c r="A3236" s="638"/>
      <c r="B3236" s="638"/>
    </row>
    <row r="3237" spans="1:2">
      <c r="A3237" s="638"/>
      <c r="B3237" s="638"/>
    </row>
    <row r="3238" spans="1:2">
      <c r="A3238" s="638"/>
      <c r="B3238" s="638"/>
    </row>
    <row r="3239" spans="1:2">
      <c r="A3239" s="638"/>
      <c r="B3239" s="638"/>
    </row>
    <row r="3240" spans="1:2">
      <c r="A3240" s="638"/>
      <c r="B3240" s="638"/>
    </row>
    <row r="3241" spans="1:2">
      <c r="A3241" s="638"/>
      <c r="B3241" s="638"/>
    </row>
    <row r="3242" spans="1:2">
      <c r="A3242" s="638"/>
      <c r="B3242" s="638"/>
    </row>
    <row r="3243" spans="1:2">
      <c r="A3243" s="638"/>
      <c r="B3243" s="638"/>
    </row>
    <row r="3244" spans="1:2">
      <c r="A3244" s="638"/>
      <c r="B3244" s="638"/>
    </row>
    <row r="3245" spans="1:2">
      <c r="A3245" s="638"/>
      <c r="B3245" s="638"/>
    </row>
    <row r="3246" spans="1:2">
      <c r="A3246" s="638"/>
      <c r="B3246" s="638"/>
    </row>
    <row r="3247" spans="1:2">
      <c r="A3247" s="638"/>
      <c r="B3247" s="638"/>
    </row>
    <row r="3248" spans="1:2">
      <c r="A3248" s="638"/>
      <c r="B3248" s="638"/>
    </row>
    <row r="3249" spans="1:2">
      <c r="A3249" s="638"/>
      <c r="B3249" s="638"/>
    </row>
    <row r="3250" spans="1:2">
      <c r="A3250" s="638"/>
      <c r="B3250" s="638"/>
    </row>
    <row r="3251" spans="1:2">
      <c r="A3251" s="638"/>
      <c r="B3251" s="638"/>
    </row>
    <row r="3252" spans="1:2">
      <c r="A3252" s="638"/>
      <c r="B3252" s="638"/>
    </row>
    <row r="3253" spans="1:2">
      <c r="A3253" s="638"/>
      <c r="B3253" s="638"/>
    </row>
    <row r="3254" spans="1:2">
      <c r="A3254" s="638"/>
      <c r="B3254" s="638"/>
    </row>
    <row r="3255" spans="1:2">
      <c r="A3255" s="638"/>
      <c r="B3255" s="638"/>
    </row>
    <row r="3256" spans="1:2">
      <c r="A3256" s="638"/>
      <c r="B3256" s="638"/>
    </row>
    <row r="3257" spans="1:2">
      <c r="A3257" s="638"/>
      <c r="B3257" s="638"/>
    </row>
    <row r="3258" spans="1:2">
      <c r="A3258" s="638"/>
      <c r="B3258" s="638"/>
    </row>
    <row r="3259" spans="1:2">
      <c r="A3259" s="638"/>
      <c r="B3259" s="638"/>
    </row>
    <row r="3260" spans="1:2">
      <c r="A3260" s="638"/>
      <c r="B3260" s="638"/>
    </row>
    <row r="3261" spans="1:2">
      <c r="A3261" s="638"/>
      <c r="B3261" s="638"/>
    </row>
    <row r="3262" spans="1:2">
      <c r="A3262" s="638"/>
      <c r="B3262" s="638"/>
    </row>
    <row r="3263" spans="1:2">
      <c r="A3263" s="638"/>
      <c r="B3263" s="638"/>
    </row>
    <row r="3264" spans="1:2">
      <c r="A3264" s="638"/>
      <c r="B3264" s="638"/>
    </row>
    <row r="3265" spans="1:2">
      <c r="A3265" s="638"/>
      <c r="B3265" s="638"/>
    </row>
    <row r="3266" spans="1:2">
      <c r="A3266" s="638"/>
      <c r="B3266" s="638"/>
    </row>
    <row r="3267" spans="1:2">
      <c r="A3267" s="638"/>
      <c r="B3267" s="638"/>
    </row>
    <row r="3268" spans="1:2">
      <c r="A3268" s="638"/>
      <c r="B3268" s="638"/>
    </row>
    <row r="3269" spans="1:2">
      <c r="A3269" s="638"/>
      <c r="B3269" s="638"/>
    </row>
    <row r="3270" spans="1:2">
      <c r="A3270" s="638"/>
      <c r="B3270" s="638"/>
    </row>
    <row r="3271" spans="1:2">
      <c r="A3271" s="638"/>
      <c r="B3271" s="638"/>
    </row>
    <row r="3272" spans="1:2">
      <c r="A3272" s="638"/>
      <c r="B3272" s="638"/>
    </row>
    <row r="3273" spans="1:2">
      <c r="A3273" s="638"/>
      <c r="B3273" s="638"/>
    </row>
    <row r="3274" spans="1:2">
      <c r="A3274" s="638"/>
      <c r="B3274" s="638"/>
    </row>
    <row r="3275" spans="1:2">
      <c r="A3275" s="638"/>
      <c r="B3275" s="638"/>
    </row>
    <row r="3276" spans="1:2">
      <c r="A3276" s="638"/>
      <c r="B3276" s="638"/>
    </row>
    <row r="3277" spans="1:2">
      <c r="A3277" s="638"/>
      <c r="B3277" s="638"/>
    </row>
    <row r="3278" spans="1:2">
      <c r="A3278" s="638"/>
      <c r="B3278" s="638"/>
    </row>
    <row r="3279" spans="1:2">
      <c r="A3279" s="638"/>
      <c r="B3279" s="638"/>
    </row>
    <row r="3280" spans="1:2">
      <c r="A3280" s="638"/>
      <c r="B3280" s="638"/>
    </row>
    <row r="3281" spans="1:2">
      <c r="A3281" s="638"/>
      <c r="B3281" s="638"/>
    </row>
    <row r="3282" spans="1:2">
      <c r="A3282" s="638"/>
      <c r="B3282" s="638"/>
    </row>
    <row r="3283" spans="1:2">
      <c r="A3283" s="638"/>
      <c r="B3283" s="638"/>
    </row>
    <row r="3284" spans="1:2">
      <c r="A3284" s="638"/>
      <c r="B3284" s="638"/>
    </row>
    <row r="3285" spans="1:2">
      <c r="A3285" s="638"/>
      <c r="B3285" s="638"/>
    </row>
    <row r="3286" spans="1:2">
      <c r="A3286" s="638"/>
      <c r="B3286" s="638"/>
    </row>
    <row r="3287" spans="1:2">
      <c r="A3287" s="638"/>
      <c r="B3287" s="638"/>
    </row>
    <row r="3288" spans="1:2">
      <c r="A3288" s="638"/>
      <c r="B3288" s="638"/>
    </row>
    <row r="3289" spans="1:2">
      <c r="A3289" s="638"/>
      <c r="B3289" s="638"/>
    </row>
    <row r="3290" spans="1:2">
      <c r="A3290" s="638"/>
      <c r="B3290" s="638"/>
    </row>
    <row r="3291" spans="1:2">
      <c r="A3291" s="638"/>
      <c r="B3291" s="638"/>
    </row>
    <row r="3292" spans="1:2">
      <c r="A3292" s="638"/>
      <c r="B3292" s="638"/>
    </row>
    <row r="3293" spans="1:2">
      <c r="A3293" s="638"/>
      <c r="B3293" s="638"/>
    </row>
    <row r="3294" spans="1:2">
      <c r="A3294" s="638"/>
      <c r="B3294" s="638"/>
    </row>
    <row r="3295" spans="1:2">
      <c r="A3295" s="638"/>
      <c r="B3295" s="638"/>
    </row>
    <row r="3296" spans="1:2">
      <c r="A3296" s="638"/>
      <c r="B3296" s="638"/>
    </row>
    <row r="3297" spans="1:2">
      <c r="A3297" s="638"/>
      <c r="B3297" s="638"/>
    </row>
    <row r="3298" spans="1:2">
      <c r="A3298" s="638"/>
      <c r="B3298" s="638"/>
    </row>
    <row r="3299" spans="1:2">
      <c r="A3299" s="638"/>
      <c r="B3299" s="638"/>
    </row>
    <row r="3300" spans="1:2">
      <c r="A3300" s="638"/>
      <c r="B3300" s="638"/>
    </row>
    <row r="3301" spans="1:2">
      <c r="A3301" s="638"/>
      <c r="B3301" s="638"/>
    </row>
    <row r="3302" spans="1:2">
      <c r="A3302" s="638"/>
      <c r="B3302" s="638"/>
    </row>
    <row r="3303" spans="1:2">
      <c r="A3303" s="638"/>
      <c r="B3303" s="638"/>
    </row>
    <row r="3304" spans="1:2">
      <c r="A3304" s="638"/>
      <c r="B3304" s="638"/>
    </row>
    <row r="3305" spans="1:2">
      <c r="A3305" s="638"/>
      <c r="B3305" s="638"/>
    </row>
    <row r="3306" spans="1:2">
      <c r="A3306" s="638"/>
      <c r="B3306" s="638"/>
    </row>
    <row r="3307" spans="1:2">
      <c r="A3307" s="638"/>
      <c r="B3307" s="638"/>
    </row>
    <row r="3308" spans="1:2">
      <c r="A3308" s="638"/>
      <c r="B3308" s="638"/>
    </row>
    <row r="3309" spans="1:2">
      <c r="A3309" s="638"/>
      <c r="B3309" s="638"/>
    </row>
    <row r="3310" spans="1:2">
      <c r="A3310" s="638"/>
      <c r="B3310" s="638"/>
    </row>
    <row r="3311" spans="1:2">
      <c r="A3311" s="638"/>
      <c r="B3311" s="638"/>
    </row>
    <row r="3312" spans="1:2">
      <c r="A3312" s="638"/>
      <c r="B3312" s="638"/>
    </row>
    <row r="3313" spans="1:2">
      <c r="A3313" s="638"/>
      <c r="B3313" s="638"/>
    </row>
    <row r="3314" spans="1:2">
      <c r="A3314" s="638"/>
      <c r="B3314" s="638"/>
    </row>
    <row r="3315" spans="1:2">
      <c r="A3315" s="638"/>
      <c r="B3315" s="638"/>
    </row>
    <row r="3316" spans="1:2">
      <c r="A3316" s="638"/>
      <c r="B3316" s="638"/>
    </row>
    <row r="3317" spans="1:2">
      <c r="A3317" s="638"/>
      <c r="B3317" s="638"/>
    </row>
    <row r="3318" spans="1:2">
      <c r="A3318" s="638"/>
      <c r="B3318" s="638"/>
    </row>
    <row r="3319" spans="1:2">
      <c r="A3319" s="638"/>
      <c r="B3319" s="638"/>
    </row>
    <row r="3320" spans="1:2">
      <c r="A3320" s="638"/>
      <c r="B3320" s="638"/>
    </row>
    <row r="3321" spans="1:2">
      <c r="A3321" s="638"/>
      <c r="B3321" s="638"/>
    </row>
    <row r="3322" spans="1:2">
      <c r="A3322" s="638"/>
      <c r="B3322" s="638"/>
    </row>
    <row r="3323" spans="1:2">
      <c r="A3323" s="638"/>
      <c r="B3323" s="638"/>
    </row>
    <row r="3324" spans="1:2">
      <c r="A3324" s="638"/>
      <c r="B3324" s="638"/>
    </row>
    <row r="3325" spans="1:2">
      <c r="A3325" s="638"/>
      <c r="B3325" s="638"/>
    </row>
    <row r="3326" spans="1:2">
      <c r="A3326" s="638"/>
      <c r="B3326" s="638"/>
    </row>
    <row r="3327" spans="1:2">
      <c r="A3327" s="638"/>
      <c r="B3327" s="638"/>
    </row>
    <row r="3328" spans="1:2">
      <c r="A3328" s="638"/>
      <c r="B3328" s="638"/>
    </row>
    <row r="3329" spans="1:2">
      <c r="A3329" s="638"/>
      <c r="B3329" s="638"/>
    </row>
    <row r="3330" spans="1:2">
      <c r="A3330" s="638"/>
      <c r="B3330" s="638"/>
    </row>
    <row r="3331" spans="1:2">
      <c r="A3331" s="638"/>
      <c r="B3331" s="638"/>
    </row>
    <row r="3332" spans="1:2">
      <c r="A3332" s="638"/>
      <c r="B3332" s="638"/>
    </row>
    <row r="3333" spans="1:2">
      <c r="A3333" s="638"/>
      <c r="B3333" s="638"/>
    </row>
    <row r="3334" spans="1:2">
      <c r="A3334" s="638"/>
      <c r="B3334" s="638"/>
    </row>
    <row r="3335" spans="1:2">
      <c r="A3335" s="638"/>
      <c r="B3335" s="638"/>
    </row>
    <row r="3336" spans="1:2">
      <c r="A3336" s="638"/>
      <c r="B3336" s="638"/>
    </row>
    <row r="3337" spans="1:2">
      <c r="A3337" s="638"/>
      <c r="B3337" s="638"/>
    </row>
    <row r="3338" spans="1:2">
      <c r="A3338" s="638"/>
      <c r="B3338" s="638"/>
    </row>
    <row r="3339" spans="1:2">
      <c r="A3339" s="638"/>
      <c r="B3339" s="638"/>
    </row>
    <row r="3340" spans="1:2">
      <c r="A3340" s="638"/>
      <c r="B3340" s="638"/>
    </row>
    <row r="3341" spans="1:2">
      <c r="A3341" s="638"/>
      <c r="B3341" s="638"/>
    </row>
    <row r="3342" spans="1:2">
      <c r="A3342" s="638"/>
      <c r="B3342" s="638"/>
    </row>
    <row r="3343" spans="1:2">
      <c r="A3343" s="638"/>
      <c r="B3343" s="638"/>
    </row>
    <row r="3344" spans="1:2">
      <c r="A3344" s="638"/>
      <c r="B3344" s="638"/>
    </row>
    <row r="3345" spans="1:2">
      <c r="A3345" s="638"/>
      <c r="B3345" s="638"/>
    </row>
    <row r="3346" spans="1:2">
      <c r="A3346" s="638"/>
      <c r="B3346" s="638"/>
    </row>
    <row r="3347" spans="1:2">
      <c r="A3347" s="638"/>
      <c r="B3347" s="638"/>
    </row>
    <row r="3348" spans="1:2">
      <c r="A3348" s="638"/>
      <c r="B3348" s="638"/>
    </row>
    <row r="3349" spans="1:2">
      <c r="A3349" s="638"/>
      <c r="B3349" s="638"/>
    </row>
    <row r="3350" spans="1:2">
      <c r="A3350" s="638"/>
      <c r="B3350" s="638"/>
    </row>
    <row r="3351" spans="1:2">
      <c r="A3351" s="638"/>
      <c r="B3351" s="638"/>
    </row>
    <row r="3352" spans="1:2">
      <c r="A3352" s="638"/>
      <c r="B3352" s="638"/>
    </row>
    <row r="3353" spans="1:2">
      <c r="A3353" s="638"/>
      <c r="B3353" s="638"/>
    </row>
    <row r="3354" spans="1:2">
      <c r="A3354" s="638"/>
      <c r="B3354" s="638"/>
    </row>
    <row r="3355" spans="1:2">
      <c r="A3355" s="638"/>
      <c r="B3355" s="638"/>
    </row>
    <row r="3356" spans="1:2">
      <c r="A3356" s="638"/>
      <c r="B3356" s="638"/>
    </row>
    <row r="3357" spans="1:2">
      <c r="A3357" s="638"/>
      <c r="B3357" s="638"/>
    </row>
    <row r="3358" spans="1:2">
      <c r="A3358" s="638"/>
      <c r="B3358" s="638"/>
    </row>
    <row r="3359" spans="1:2">
      <c r="A3359" s="638"/>
      <c r="B3359" s="638"/>
    </row>
    <row r="3360" spans="1:2">
      <c r="A3360" s="638"/>
      <c r="B3360" s="638"/>
    </row>
    <row r="3361" spans="1:2">
      <c r="A3361" s="638"/>
      <c r="B3361" s="638"/>
    </row>
    <row r="3362" spans="1:2">
      <c r="A3362" s="638"/>
      <c r="B3362" s="638"/>
    </row>
    <row r="3363" spans="1:2">
      <c r="A3363" s="638"/>
      <c r="B3363" s="638"/>
    </row>
    <row r="3364" spans="1:2">
      <c r="A3364" s="638"/>
      <c r="B3364" s="638"/>
    </row>
    <row r="3365" spans="1:2">
      <c r="A3365" s="638"/>
      <c r="B3365" s="638"/>
    </row>
    <row r="3366" spans="1:2">
      <c r="A3366" s="638"/>
      <c r="B3366" s="638"/>
    </row>
    <row r="3367" spans="1:2">
      <c r="A3367" s="638"/>
      <c r="B3367" s="638"/>
    </row>
    <row r="3368" spans="1:2">
      <c r="A3368" s="638"/>
      <c r="B3368" s="638"/>
    </row>
    <row r="3369" spans="1:2">
      <c r="A3369" s="638"/>
      <c r="B3369" s="638"/>
    </row>
    <row r="3370" spans="1:2">
      <c r="A3370" s="638"/>
      <c r="B3370" s="638"/>
    </row>
    <row r="3371" spans="1:2">
      <c r="A3371" s="638"/>
      <c r="B3371" s="638"/>
    </row>
    <row r="3372" spans="1:2">
      <c r="A3372" s="638"/>
      <c r="B3372" s="638"/>
    </row>
    <row r="3373" spans="1:2">
      <c r="A3373" s="638"/>
      <c r="B3373" s="638"/>
    </row>
    <row r="3374" spans="1:2">
      <c r="A3374" s="638"/>
      <c r="B3374" s="638"/>
    </row>
    <row r="3375" spans="1:2">
      <c r="A3375" s="638"/>
      <c r="B3375" s="638"/>
    </row>
    <row r="3376" spans="1:2">
      <c r="A3376" s="638"/>
      <c r="B3376" s="638"/>
    </row>
    <row r="3377" spans="1:2">
      <c r="A3377" s="638"/>
      <c r="B3377" s="638"/>
    </row>
    <row r="3378" spans="1:2">
      <c r="A3378" s="638"/>
      <c r="B3378" s="638"/>
    </row>
    <row r="3379" spans="1:2">
      <c r="A3379" s="638"/>
      <c r="B3379" s="638"/>
    </row>
    <row r="3380" spans="1:2">
      <c r="A3380" s="638"/>
      <c r="B3380" s="638"/>
    </row>
    <row r="3381" spans="1:2">
      <c r="A3381" s="638"/>
      <c r="B3381" s="638"/>
    </row>
    <row r="3382" spans="1:2">
      <c r="A3382" s="638"/>
      <c r="B3382" s="638"/>
    </row>
    <row r="3383" spans="1:2">
      <c r="A3383" s="638"/>
      <c r="B3383" s="638"/>
    </row>
    <row r="3384" spans="1:2">
      <c r="A3384" s="638"/>
      <c r="B3384" s="638"/>
    </row>
    <row r="3385" spans="1:2">
      <c r="A3385" s="638"/>
      <c r="B3385" s="638"/>
    </row>
    <row r="3386" spans="1:2">
      <c r="A3386" s="638"/>
      <c r="B3386" s="638"/>
    </row>
    <row r="3387" spans="1:2">
      <c r="A3387" s="638"/>
      <c r="B3387" s="638"/>
    </row>
    <row r="3388" spans="1:2">
      <c r="A3388" s="638"/>
      <c r="B3388" s="638"/>
    </row>
    <row r="3389" spans="1:2">
      <c r="A3389" s="638"/>
      <c r="B3389" s="638"/>
    </row>
    <row r="3390" spans="1:2">
      <c r="A3390" s="638"/>
      <c r="B3390" s="638"/>
    </row>
    <row r="3391" spans="1:2">
      <c r="A3391" s="638"/>
      <c r="B3391" s="638"/>
    </row>
    <row r="3392" spans="1:2">
      <c r="A3392" s="638"/>
      <c r="B3392" s="638"/>
    </row>
    <row r="3393" spans="1:2">
      <c r="A3393" s="638"/>
      <c r="B3393" s="638"/>
    </row>
    <row r="3394" spans="1:2">
      <c r="A3394" s="638"/>
      <c r="B3394" s="638"/>
    </row>
    <row r="3395" spans="1:2">
      <c r="A3395" s="638"/>
      <c r="B3395" s="638"/>
    </row>
    <row r="3396" spans="1:2">
      <c r="A3396" s="638"/>
      <c r="B3396" s="638"/>
    </row>
    <row r="3397" spans="1:2">
      <c r="A3397" s="638"/>
      <c r="B3397" s="638"/>
    </row>
    <row r="3398" spans="1:2">
      <c r="A3398" s="638"/>
      <c r="B3398" s="638"/>
    </row>
    <row r="3399" spans="1:2">
      <c r="A3399" s="638"/>
      <c r="B3399" s="638"/>
    </row>
    <row r="3400" spans="1:2">
      <c r="A3400" s="638"/>
      <c r="B3400" s="638"/>
    </row>
    <row r="3401" spans="1:2">
      <c r="A3401" s="638"/>
      <c r="B3401" s="638"/>
    </row>
    <row r="3402" spans="1:2">
      <c r="A3402" s="638"/>
      <c r="B3402" s="638"/>
    </row>
    <row r="3403" spans="1:2">
      <c r="A3403" s="638"/>
      <c r="B3403" s="638"/>
    </row>
    <row r="3404" spans="1:2">
      <c r="A3404" s="638"/>
      <c r="B3404" s="638"/>
    </row>
    <row r="3405" spans="1:2">
      <c r="A3405" s="638"/>
      <c r="B3405" s="638"/>
    </row>
    <row r="3406" spans="1:2">
      <c r="A3406" s="638"/>
      <c r="B3406" s="638"/>
    </row>
    <row r="3407" spans="1:2">
      <c r="A3407" s="638"/>
      <c r="B3407" s="638"/>
    </row>
    <row r="3408" spans="1:2">
      <c r="A3408" s="638"/>
      <c r="B3408" s="638"/>
    </row>
    <row r="3409" spans="1:2">
      <c r="A3409" s="638"/>
      <c r="B3409" s="638"/>
    </row>
    <row r="3410" spans="1:2">
      <c r="A3410" s="638"/>
      <c r="B3410" s="638"/>
    </row>
    <row r="3411" spans="1:2">
      <c r="A3411" s="638"/>
      <c r="B3411" s="638"/>
    </row>
    <row r="3412" spans="1:2">
      <c r="A3412" s="638"/>
      <c r="B3412" s="638"/>
    </row>
    <row r="3413" spans="1:2">
      <c r="A3413" s="638"/>
      <c r="B3413" s="638"/>
    </row>
    <row r="3414" spans="1:2">
      <c r="A3414" s="638"/>
      <c r="B3414" s="638"/>
    </row>
    <row r="3415" spans="1:2">
      <c r="A3415" s="638"/>
      <c r="B3415" s="638"/>
    </row>
    <row r="3416" spans="1:2">
      <c r="A3416" s="638"/>
      <c r="B3416" s="638"/>
    </row>
    <row r="3417" spans="1:2">
      <c r="A3417" s="638"/>
      <c r="B3417" s="638"/>
    </row>
    <row r="3418" spans="1:2">
      <c r="A3418" s="638"/>
      <c r="B3418" s="638"/>
    </row>
    <row r="3419" spans="1:2">
      <c r="A3419" s="638"/>
      <c r="B3419" s="638"/>
    </row>
    <row r="3420" spans="1:2">
      <c r="A3420" s="638"/>
      <c r="B3420" s="638"/>
    </row>
    <row r="3421" spans="1:2">
      <c r="A3421" s="638"/>
      <c r="B3421" s="638"/>
    </row>
    <row r="3422" spans="1:2">
      <c r="A3422" s="638"/>
      <c r="B3422" s="638"/>
    </row>
    <row r="3423" spans="1:2">
      <c r="A3423" s="638"/>
      <c r="B3423" s="638"/>
    </row>
    <row r="3424" spans="1:2">
      <c r="A3424" s="638"/>
      <c r="B3424" s="638"/>
    </row>
    <row r="3425" spans="1:2">
      <c r="A3425" s="638"/>
      <c r="B3425" s="638"/>
    </row>
    <row r="3426" spans="1:2">
      <c r="A3426" s="638"/>
      <c r="B3426" s="638"/>
    </row>
    <row r="3427" spans="1:2">
      <c r="A3427" s="638"/>
      <c r="B3427" s="638"/>
    </row>
    <row r="3428" spans="1:2">
      <c r="A3428" s="638"/>
      <c r="B3428" s="638"/>
    </row>
    <row r="3429" spans="1:2">
      <c r="A3429" s="638"/>
      <c r="B3429" s="638"/>
    </row>
    <row r="3430" spans="1:2">
      <c r="A3430" s="638"/>
      <c r="B3430" s="638"/>
    </row>
    <row r="3431" spans="1:2">
      <c r="A3431" s="638"/>
      <c r="B3431" s="638"/>
    </row>
    <row r="3432" spans="1:2">
      <c r="A3432" s="638"/>
      <c r="B3432" s="638"/>
    </row>
    <row r="3433" spans="1:2">
      <c r="A3433" s="638"/>
      <c r="B3433" s="638"/>
    </row>
    <row r="3434" spans="1:2">
      <c r="A3434" s="638"/>
      <c r="B3434" s="638"/>
    </row>
    <row r="3435" spans="1:2">
      <c r="A3435" s="638"/>
      <c r="B3435" s="638"/>
    </row>
    <row r="3436" spans="1:2">
      <c r="A3436" s="638"/>
      <c r="B3436" s="638"/>
    </row>
    <row r="3437" spans="1:2">
      <c r="A3437" s="638"/>
      <c r="B3437" s="638"/>
    </row>
    <row r="3438" spans="1:2">
      <c r="A3438" s="638"/>
      <c r="B3438" s="638"/>
    </row>
    <row r="3439" spans="1:2">
      <c r="A3439" s="638"/>
      <c r="B3439" s="638"/>
    </row>
    <row r="3440" spans="1:2">
      <c r="A3440" s="638"/>
      <c r="B3440" s="638"/>
    </row>
    <row r="3441" spans="1:2">
      <c r="A3441" s="638"/>
      <c r="B3441" s="638"/>
    </row>
    <row r="3442" spans="1:2">
      <c r="A3442" s="638"/>
      <c r="B3442" s="638"/>
    </row>
    <row r="3443" spans="1:2">
      <c r="A3443" s="638"/>
      <c r="B3443" s="638"/>
    </row>
    <row r="3444" spans="1:2">
      <c r="A3444" s="638"/>
      <c r="B3444" s="638"/>
    </row>
    <row r="3445" spans="1:2">
      <c r="A3445" s="638"/>
      <c r="B3445" s="638"/>
    </row>
    <row r="3446" spans="1:2">
      <c r="A3446" s="638"/>
      <c r="B3446" s="638"/>
    </row>
    <row r="3447" spans="1:2">
      <c r="A3447" s="638"/>
      <c r="B3447" s="638"/>
    </row>
    <row r="3448" spans="1:2">
      <c r="A3448" s="638"/>
      <c r="B3448" s="638"/>
    </row>
    <row r="3449" spans="1:2">
      <c r="A3449" s="638"/>
      <c r="B3449" s="638"/>
    </row>
    <row r="3450" spans="1:2">
      <c r="A3450" s="638"/>
      <c r="B3450" s="638"/>
    </row>
    <row r="3451" spans="1:2">
      <c r="A3451" s="638"/>
      <c r="B3451" s="638"/>
    </row>
    <row r="3452" spans="1:2">
      <c r="A3452" s="638"/>
      <c r="B3452" s="638"/>
    </row>
    <row r="3453" spans="1:2">
      <c r="A3453" s="638"/>
      <c r="B3453" s="638"/>
    </row>
    <row r="3454" spans="1:2">
      <c r="A3454" s="638"/>
      <c r="B3454" s="638"/>
    </row>
    <row r="3455" spans="1:2">
      <c r="A3455" s="638"/>
      <c r="B3455" s="638"/>
    </row>
    <row r="3456" spans="1:2">
      <c r="A3456" s="638"/>
      <c r="B3456" s="638"/>
    </row>
    <row r="3457" spans="1:2">
      <c r="A3457" s="638"/>
      <c r="B3457" s="638"/>
    </row>
    <row r="3458" spans="1:2">
      <c r="A3458" s="638"/>
      <c r="B3458" s="638"/>
    </row>
    <row r="3459" spans="1:2">
      <c r="A3459" s="638"/>
      <c r="B3459" s="638"/>
    </row>
    <row r="3460" spans="1:2">
      <c r="A3460" s="638"/>
      <c r="B3460" s="638"/>
    </row>
    <row r="3461" spans="1:2">
      <c r="A3461" s="638"/>
      <c r="B3461" s="638"/>
    </row>
    <row r="3462" spans="1:2">
      <c r="A3462" s="638"/>
      <c r="B3462" s="638"/>
    </row>
    <row r="3463" spans="1:2">
      <c r="A3463" s="638"/>
      <c r="B3463" s="638"/>
    </row>
    <row r="3464" spans="1:2">
      <c r="A3464" s="638"/>
      <c r="B3464" s="638"/>
    </row>
    <row r="3465" spans="1:2">
      <c r="A3465" s="638"/>
      <c r="B3465" s="638"/>
    </row>
    <row r="3466" spans="1:2">
      <c r="A3466" s="638"/>
      <c r="B3466" s="638"/>
    </row>
    <row r="3467" spans="1:2">
      <c r="A3467" s="638"/>
      <c r="B3467" s="638"/>
    </row>
    <row r="3468" spans="1:2">
      <c r="A3468" s="638"/>
      <c r="B3468" s="638"/>
    </row>
    <row r="3469" spans="1:2">
      <c r="A3469" s="638"/>
      <c r="B3469" s="638"/>
    </row>
    <row r="3470" spans="1:2">
      <c r="A3470" s="638"/>
      <c r="B3470" s="638"/>
    </row>
    <row r="3471" spans="1:2">
      <c r="A3471" s="638"/>
      <c r="B3471" s="638"/>
    </row>
    <row r="3472" spans="1:2">
      <c r="A3472" s="638"/>
      <c r="B3472" s="638"/>
    </row>
    <row r="3473" spans="1:2">
      <c r="A3473" s="638"/>
      <c r="B3473" s="638"/>
    </row>
    <row r="3474" spans="1:2">
      <c r="A3474" s="638"/>
      <c r="B3474" s="638"/>
    </row>
    <row r="3475" spans="1:2">
      <c r="A3475" s="638"/>
      <c r="B3475" s="638"/>
    </row>
    <row r="3476" spans="1:2">
      <c r="A3476" s="638"/>
      <c r="B3476" s="638"/>
    </row>
    <row r="3477" spans="1:2">
      <c r="A3477" s="638"/>
      <c r="B3477" s="638"/>
    </row>
    <row r="3478" spans="1:2">
      <c r="A3478" s="638"/>
      <c r="B3478" s="638"/>
    </row>
    <row r="3479" spans="1:2">
      <c r="A3479" s="638"/>
      <c r="B3479" s="638"/>
    </row>
    <row r="3480" spans="1:2">
      <c r="A3480" s="638"/>
      <c r="B3480" s="638"/>
    </row>
    <row r="3481" spans="1:2">
      <c r="A3481" s="638"/>
      <c r="B3481" s="638"/>
    </row>
    <row r="3482" spans="1:2">
      <c r="A3482" s="638"/>
      <c r="B3482" s="638"/>
    </row>
    <row r="3483" spans="1:2">
      <c r="A3483" s="638"/>
      <c r="B3483" s="638"/>
    </row>
    <row r="3484" spans="1:2">
      <c r="A3484" s="638"/>
      <c r="B3484" s="638"/>
    </row>
    <row r="3485" spans="1:2">
      <c r="A3485" s="638"/>
      <c r="B3485" s="638"/>
    </row>
    <row r="3486" spans="1:2">
      <c r="A3486" s="638"/>
      <c r="B3486" s="638"/>
    </row>
    <row r="3487" spans="1:2">
      <c r="A3487" s="638"/>
      <c r="B3487" s="638"/>
    </row>
    <row r="3488" spans="1:2">
      <c r="A3488" s="638"/>
      <c r="B3488" s="638"/>
    </row>
    <row r="3489" spans="1:2">
      <c r="A3489" s="638"/>
      <c r="B3489" s="638"/>
    </row>
    <row r="3490" spans="1:2">
      <c r="A3490" s="638"/>
      <c r="B3490" s="638"/>
    </row>
    <row r="3491" spans="1:2">
      <c r="A3491" s="638"/>
      <c r="B3491" s="638"/>
    </row>
    <row r="3492" spans="1:2">
      <c r="A3492" s="638"/>
      <c r="B3492" s="638"/>
    </row>
    <row r="3493" spans="1:2">
      <c r="A3493" s="638"/>
      <c r="B3493" s="638"/>
    </row>
    <row r="3494" spans="1:2">
      <c r="A3494" s="638"/>
      <c r="B3494" s="638"/>
    </row>
    <row r="3495" spans="1:2">
      <c r="A3495" s="638"/>
      <c r="B3495" s="638"/>
    </row>
    <row r="3496" spans="1:2">
      <c r="A3496" s="638"/>
      <c r="B3496" s="638"/>
    </row>
    <row r="3497" spans="1:2">
      <c r="A3497" s="638"/>
      <c r="B3497" s="638"/>
    </row>
    <row r="3498" spans="1:2">
      <c r="A3498" s="638"/>
      <c r="B3498" s="638"/>
    </row>
    <row r="3499" spans="1:2">
      <c r="A3499" s="638"/>
      <c r="B3499" s="638"/>
    </row>
    <row r="3500" spans="1:2">
      <c r="A3500" s="638"/>
      <c r="B3500" s="638"/>
    </row>
    <row r="3501" spans="1:2">
      <c r="A3501" s="638"/>
      <c r="B3501" s="638"/>
    </row>
    <row r="3502" spans="1:2">
      <c r="A3502" s="638"/>
      <c r="B3502" s="638"/>
    </row>
    <row r="3503" spans="1:2">
      <c r="A3503" s="638"/>
      <c r="B3503" s="638"/>
    </row>
    <row r="3504" spans="1:2">
      <c r="A3504" s="638"/>
      <c r="B3504" s="638"/>
    </row>
    <row r="3505" spans="1:2">
      <c r="A3505" s="638"/>
      <c r="B3505" s="638"/>
    </row>
    <row r="3506" spans="1:2">
      <c r="A3506" s="638"/>
      <c r="B3506" s="638"/>
    </row>
    <row r="3507" spans="1:2">
      <c r="A3507" s="638"/>
      <c r="B3507" s="638"/>
    </row>
    <row r="3508" spans="1:2">
      <c r="A3508" s="638"/>
      <c r="B3508" s="638"/>
    </row>
    <row r="3509" spans="1:2">
      <c r="A3509" s="638"/>
      <c r="B3509" s="638"/>
    </row>
    <row r="3510" spans="1:2">
      <c r="A3510" s="638"/>
      <c r="B3510" s="638"/>
    </row>
    <row r="3511" spans="1:2">
      <c r="A3511" s="638"/>
      <c r="B3511" s="638"/>
    </row>
    <row r="3512" spans="1:2">
      <c r="A3512" s="638"/>
      <c r="B3512" s="638"/>
    </row>
    <row r="3513" spans="1:2">
      <c r="A3513" s="638"/>
      <c r="B3513" s="638"/>
    </row>
    <row r="3514" spans="1:2">
      <c r="A3514" s="638"/>
      <c r="B3514" s="638"/>
    </row>
    <row r="3515" spans="1:2">
      <c r="A3515" s="638"/>
      <c r="B3515" s="638"/>
    </row>
    <row r="3516" spans="1:2">
      <c r="A3516" s="638"/>
      <c r="B3516" s="638"/>
    </row>
    <row r="3517" spans="1:2">
      <c r="A3517" s="638"/>
      <c r="B3517" s="638"/>
    </row>
    <row r="3518" spans="1:2">
      <c r="A3518" s="638"/>
      <c r="B3518" s="638"/>
    </row>
    <row r="3519" spans="1:2">
      <c r="A3519" s="638"/>
      <c r="B3519" s="638"/>
    </row>
    <row r="3520" spans="1:2">
      <c r="A3520" s="638"/>
      <c r="B3520" s="638"/>
    </row>
    <row r="3521" spans="1:2">
      <c r="A3521" s="638"/>
      <c r="B3521" s="638"/>
    </row>
    <row r="3522" spans="1:2">
      <c r="A3522" s="638"/>
      <c r="B3522" s="638"/>
    </row>
    <row r="3523" spans="1:2">
      <c r="A3523" s="638"/>
      <c r="B3523" s="638"/>
    </row>
    <row r="3524" spans="1:2">
      <c r="A3524" s="638"/>
      <c r="B3524" s="638"/>
    </row>
    <row r="3525" spans="1:2">
      <c r="A3525" s="638"/>
      <c r="B3525" s="638"/>
    </row>
    <row r="3526" spans="1:2">
      <c r="A3526" s="638"/>
      <c r="B3526" s="638"/>
    </row>
    <row r="3527" spans="1:2">
      <c r="A3527" s="638"/>
      <c r="B3527" s="638"/>
    </row>
    <row r="3528" spans="1:2">
      <c r="A3528" s="638"/>
      <c r="B3528" s="638"/>
    </row>
    <row r="3529" spans="1:2">
      <c r="A3529" s="638"/>
      <c r="B3529" s="638"/>
    </row>
    <row r="3530" spans="1:2">
      <c r="A3530" s="638"/>
      <c r="B3530" s="638"/>
    </row>
    <row r="3531" spans="1:2">
      <c r="A3531" s="638"/>
      <c r="B3531" s="638"/>
    </row>
    <row r="3532" spans="1:2">
      <c r="A3532" s="638"/>
      <c r="B3532" s="638"/>
    </row>
    <row r="3533" spans="1:2">
      <c r="A3533" s="638"/>
      <c r="B3533" s="638"/>
    </row>
    <row r="3534" spans="1:2">
      <c r="A3534" s="638"/>
      <c r="B3534" s="638"/>
    </row>
    <row r="3535" spans="1:2">
      <c r="A3535" s="638"/>
      <c r="B3535" s="638"/>
    </row>
    <row r="3536" spans="1:2">
      <c r="A3536" s="638"/>
      <c r="B3536" s="638"/>
    </row>
    <row r="3537" spans="1:2">
      <c r="A3537" s="638"/>
      <c r="B3537" s="638"/>
    </row>
    <row r="3538" spans="1:2">
      <c r="A3538" s="638"/>
      <c r="B3538" s="638"/>
    </row>
    <row r="3539" spans="1:2">
      <c r="A3539" s="638"/>
      <c r="B3539" s="638"/>
    </row>
    <row r="3540" spans="1:2">
      <c r="A3540" s="638"/>
      <c r="B3540" s="638"/>
    </row>
    <row r="3541" spans="1:2">
      <c r="A3541" s="638"/>
      <c r="B3541" s="638"/>
    </row>
    <row r="3542" spans="1:2">
      <c r="A3542" s="638"/>
      <c r="B3542" s="638"/>
    </row>
    <row r="3543" spans="1:2">
      <c r="A3543" s="638"/>
      <c r="B3543" s="638"/>
    </row>
    <row r="3544" spans="1:2">
      <c r="A3544" s="638"/>
      <c r="B3544" s="638"/>
    </row>
    <row r="3545" spans="1:2">
      <c r="A3545" s="638"/>
      <c r="B3545" s="638"/>
    </row>
    <row r="3546" spans="1:2">
      <c r="A3546" s="638"/>
      <c r="B3546" s="638"/>
    </row>
    <row r="3547" spans="1:2">
      <c r="A3547" s="638"/>
      <c r="B3547" s="638"/>
    </row>
    <row r="3548" spans="1:2">
      <c r="A3548" s="638"/>
      <c r="B3548" s="638"/>
    </row>
    <row r="3549" spans="1:2">
      <c r="A3549" s="638"/>
      <c r="B3549" s="638"/>
    </row>
    <row r="3550" spans="1:2">
      <c r="A3550" s="638"/>
      <c r="B3550" s="638"/>
    </row>
    <row r="3551" spans="1:2">
      <c r="A3551" s="638"/>
      <c r="B3551" s="638"/>
    </row>
    <row r="3552" spans="1:2">
      <c r="A3552" s="638"/>
      <c r="B3552" s="638"/>
    </row>
    <row r="3553" spans="1:2">
      <c r="A3553" s="638"/>
      <c r="B3553" s="638"/>
    </row>
    <row r="3554" spans="1:2">
      <c r="A3554" s="638"/>
      <c r="B3554" s="638"/>
    </row>
    <row r="3555" spans="1:2">
      <c r="A3555" s="638"/>
      <c r="B3555" s="638"/>
    </row>
    <row r="3556" spans="1:2">
      <c r="A3556" s="638"/>
      <c r="B3556" s="638"/>
    </row>
    <row r="3557" spans="1:2">
      <c r="A3557" s="638"/>
      <c r="B3557" s="638"/>
    </row>
    <row r="3558" spans="1:2">
      <c r="A3558" s="638"/>
      <c r="B3558" s="638"/>
    </row>
    <row r="3559" spans="1:2">
      <c r="A3559" s="638"/>
      <c r="B3559" s="638"/>
    </row>
    <row r="3560" spans="1:2">
      <c r="A3560" s="638"/>
      <c r="B3560" s="638"/>
    </row>
    <row r="3561" spans="1:2">
      <c r="A3561" s="638"/>
      <c r="B3561" s="638"/>
    </row>
    <row r="3562" spans="1:2">
      <c r="A3562" s="638"/>
      <c r="B3562" s="638"/>
    </row>
    <row r="3563" spans="1:2">
      <c r="A3563" s="638"/>
      <c r="B3563" s="638"/>
    </row>
    <row r="3564" spans="1:2">
      <c r="A3564" s="638"/>
      <c r="B3564" s="638"/>
    </row>
    <row r="3565" spans="1:2">
      <c r="A3565" s="638"/>
      <c r="B3565" s="638"/>
    </row>
    <row r="3566" spans="1:2">
      <c r="A3566" s="638"/>
      <c r="B3566" s="638"/>
    </row>
    <row r="3567" spans="1:2">
      <c r="A3567" s="638"/>
      <c r="B3567" s="638"/>
    </row>
    <row r="3568" spans="1:2">
      <c r="A3568" s="638"/>
      <c r="B3568" s="638"/>
    </row>
    <row r="3569" spans="1:2">
      <c r="A3569" s="638"/>
      <c r="B3569" s="638"/>
    </row>
    <row r="3570" spans="1:2">
      <c r="A3570" s="638"/>
      <c r="B3570" s="638"/>
    </row>
    <row r="3571" spans="1:2">
      <c r="A3571" s="638"/>
      <c r="B3571" s="638"/>
    </row>
    <row r="3572" spans="1:2">
      <c r="A3572" s="638"/>
      <c r="B3572" s="638"/>
    </row>
    <row r="3573" spans="1:2">
      <c r="A3573" s="638"/>
      <c r="B3573" s="638"/>
    </row>
    <row r="3574" spans="1:2">
      <c r="A3574" s="638"/>
      <c r="B3574" s="638"/>
    </row>
    <row r="3575" spans="1:2">
      <c r="A3575" s="638"/>
      <c r="B3575" s="638"/>
    </row>
    <row r="3576" spans="1:2">
      <c r="A3576" s="638"/>
      <c r="B3576" s="638"/>
    </row>
    <row r="3577" spans="1:2">
      <c r="A3577" s="638"/>
      <c r="B3577" s="638"/>
    </row>
    <row r="3578" spans="1:2">
      <c r="A3578" s="638"/>
      <c r="B3578" s="638"/>
    </row>
    <row r="3579" spans="1:2">
      <c r="A3579" s="638"/>
      <c r="B3579" s="638"/>
    </row>
    <row r="3580" spans="1:2">
      <c r="A3580" s="638"/>
      <c r="B3580" s="638"/>
    </row>
    <row r="3581" spans="1:2">
      <c r="A3581" s="638"/>
      <c r="B3581" s="638"/>
    </row>
    <row r="3582" spans="1:2">
      <c r="A3582" s="638"/>
      <c r="B3582" s="638"/>
    </row>
    <row r="3583" spans="1:2">
      <c r="A3583" s="638"/>
      <c r="B3583" s="638"/>
    </row>
    <row r="3584" spans="1:2">
      <c r="A3584" s="638"/>
      <c r="B3584" s="638"/>
    </row>
    <row r="3585" spans="1:2">
      <c r="A3585" s="638"/>
      <c r="B3585" s="638"/>
    </row>
    <row r="3586" spans="1:2">
      <c r="A3586" s="638"/>
      <c r="B3586" s="638"/>
    </row>
    <row r="3587" spans="1:2">
      <c r="A3587" s="638"/>
      <c r="B3587" s="638"/>
    </row>
    <row r="3588" spans="1:2">
      <c r="A3588" s="638"/>
      <c r="B3588" s="638"/>
    </row>
    <row r="3589" spans="1:2">
      <c r="A3589" s="638"/>
      <c r="B3589" s="638"/>
    </row>
    <row r="3590" spans="1:2">
      <c r="A3590" s="638"/>
      <c r="B3590" s="638"/>
    </row>
    <row r="3591" spans="1:2">
      <c r="A3591" s="638"/>
      <c r="B3591" s="638"/>
    </row>
    <row r="3592" spans="1:2">
      <c r="A3592" s="638"/>
      <c r="B3592" s="638"/>
    </row>
    <row r="3593" spans="1:2">
      <c r="A3593" s="638"/>
      <c r="B3593" s="638"/>
    </row>
    <row r="3594" spans="1:2">
      <c r="A3594" s="638"/>
      <c r="B3594" s="638"/>
    </row>
    <row r="3595" spans="1:2">
      <c r="A3595" s="638"/>
      <c r="B3595" s="638"/>
    </row>
    <row r="3596" spans="1:2">
      <c r="A3596" s="638"/>
      <c r="B3596" s="638"/>
    </row>
    <row r="3597" spans="1:2">
      <c r="A3597" s="638"/>
      <c r="B3597" s="638"/>
    </row>
    <row r="3598" spans="1:2">
      <c r="A3598" s="638"/>
      <c r="B3598" s="638"/>
    </row>
    <row r="3599" spans="1:2">
      <c r="A3599" s="638"/>
      <c r="B3599" s="638"/>
    </row>
    <row r="3600" spans="1:2">
      <c r="A3600" s="638"/>
      <c r="B3600" s="638"/>
    </row>
    <row r="3601" spans="1:2">
      <c r="A3601" s="638"/>
      <c r="B3601" s="638"/>
    </row>
    <row r="3602" spans="1:2">
      <c r="A3602" s="638"/>
      <c r="B3602" s="638"/>
    </row>
    <row r="3603" spans="1:2">
      <c r="A3603" s="638"/>
      <c r="B3603" s="638"/>
    </row>
    <row r="3604" spans="1:2">
      <c r="A3604" s="638"/>
      <c r="B3604" s="638"/>
    </row>
    <row r="3605" spans="1:2">
      <c r="A3605" s="638"/>
      <c r="B3605" s="638"/>
    </row>
    <row r="3606" spans="1:2">
      <c r="A3606" s="638"/>
      <c r="B3606" s="638"/>
    </row>
    <row r="3607" spans="1:2">
      <c r="A3607" s="638"/>
      <c r="B3607" s="638"/>
    </row>
    <row r="3608" spans="1:2">
      <c r="A3608" s="638"/>
      <c r="B3608" s="638"/>
    </row>
    <row r="3609" spans="1:2">
      <c r="A3609" s="638"/>
      <c r="B3609" s="638"/>
    </row>
    <row r="3610" spans="1:2">
      <c r="A3610" s="638"/>
      <c r="B3610" s="638"/>
    </row>
    <row r="3611" spans="1:2">
      <c r="A3611" s="638"/>
      <c r="B3611" s="638"/>
    </row>
    <row r="3612" spans="1:2">
      <c r="A3612" s="638"/>
      <c r="B3612" s="638"/>
    </row>
    <row r="3613" spans="1:2">
      <c r="A3613" s="638"/>
      <c r="B3613" s="638"/>
    </row>
    <row r="3614" spans="1:2">
      <c r="A3614" s="638"/>
      <c r="B3614" s="638"/>
    </row>
    <row r="3615" spans="1:2">
      <c r="A3615" s="638"/>
      <c r="B3615" s="638"/>
    </row>
    <row r="3616" spans="1:2">
      <c r="A3616" s="638"/>
      <c r="B3616" s="638"/>
    </row>
    <row r="3617" spans="1:2">
      <c r="A3617" s="638"/>
      <c r="B3617" s="638"/>
    </row>
    <row r="3618" spans="1:2">
      <c r="A3618" s="638"/>
      <c r="B3618" s="638"/>
    </row>
    <row r="3619" spans="1:2">
      <c r="A3619" s="638"/>
      <c r="B3619" s="638"/>
    </row>
    <row r="3620" spans="1:2">
      <c r="A3620" s="638"/>
      <c r="B3620" s="638"/>
    </row>
    <row r="3621" spans="1:2">
      <c r="A3621" s="638"/>
      <c r="B3621" s="638"/>
    </row>
    <row r="3622" spans="1:2">
      <c r="A3622" s="638"/>
      <c r="B3622" s="638"/>
    </row>
    <row r="3623" spans="1:2">
      <c r="A3623" s="638"/>
      <c r="B3623" s="638"/>
    </row>
    <row r="3624" spans="1:2">
      <c r="A3624" s="638"/>
      <c r="B3624" s="638"/>
    </row>
    <row r="3625" spans="1:2">
      <c r="A3625" s="638"/>
      <c r="B3625" s="638"/>
    </row>
    <row r="3626" spans="1:2">
      <c r="A3626" s="638"/>
      <c r="B3626" s="638"/>
    </row>
    <row r="3627" spans="1:2">
      <c r="A3627" s="638"/>
      <c r="B3627" s="638"/>
    </row>
    <row r="3628" spans="1:2">
      <c r="A3628" s="638"/>
      <c r="B3628" s="638"/>
    </row>
    <row r="3629" spans="1:2">
      <c r="A3629" s="638"/>
      <c r="B3629" s="638"/>
    </row>
    <row r="3630" spans="1:2">
      <c r="A3630" s="638"/>
      <c r="B3630" s="638"/>
    </row>
    <row r="3631" spans="1:2">
      <c r="A3631" s="638"/>
      <c r="B3631" s="638"/>
    </row>
    <row r="3632" spans="1:2">
      <c r="A3632" s="638"/>
      <c r="B3632" s="638"/>
    </row>
    <row r="3633" spans="1:2">
      <c r="A3633" s="638"/>
      <c r="B3633" s="638"/>
    </row>
    <row r="3634" spans="1:2">
      <c r="A3634" s="638"/>
      <c r="B3634" s="638"/>
    </row>
    <row r="3635" spans="1:2">
      <c r="A3635" s="638"/>
      <c r="B3635" s="638"/>
    </row>
    <row r="3636" spans="1:2">
      <c r="A3636" s="638"/>
      <c r="B3636" s="638"/>
    </row>
    <row r="3637" spans="1:2">
      <c r="A3637" s="638"/>
      <c r="B3637" s="638"/>
    </row>
    <row r="3638" spans="1:2">
      <c r="A3638" s="638"/>
      <c r="B3638" s="638"/>
    </row>
    <row r="3639" spans="1:2">
      <c r="A3639" s="638"/>
      <c r="B3639" s="638"/>
    </row>
    <row r="3640" spans="1:2">
      <c r="A3640" s="638"/>
      <c r="B3640" s="638"/>
    </row>
    <row r="3641" spans="1:2">
      <c r="A3641" s="638"/>
      <c r="B3641" s="638"/>
    </row>
    <row r="3642" spans="1:2">
      <c r="A3642" s="638"/>
      <c r="B3642" s="638"/>
    </row>
    <row r="3643" spans="1:2">
      <c r="A3643" s="638"/>
      <c r="B3643" s="638"/>
    </row>
    <row r="3644" spans="1:2">
      <c r="A3644" s="638"/>
      <c r="B3644" s="638"/>
    </row>
    <row r="3645" spans="1:2">
      <c r="A3645" s="638"/>
      <c r="B3645" s="638"/>
    </row>
    <row r="3646" spans="1:2">
      <c r="A3646" s="638"/>
      <c r="B3646" s="638"/>
    </row>
    <row r="3647" spans="1:2">
      <c r="A3647" s="638"/>
      <c r="B3647" s="638"/>
    </row>
    <row r="3648" spans="1:2">
      <c r="A3648" s="638"/>
      <c r="B3648" s="638"/>
    </row>
    <row r="3649" spans="1:2">
      <c r="A3649" s="638"/>
      <c r="B3649" s="638"/>
    </row>
    <row r="3650" spans="1:2">
      <c r="A3650" s="638"/>
      <c r="B3650" s="638"/>
    </row>
    <row r="3651" spans="1:2">
      <c r="A3651" s="638"/>
      <c r="B3651" s="638"/>
    </row>
    <row r="3652" spans="1:2">
      <c r="A3652" s="638"/>
      <c r="B3652" s="638"/>
    </row>
    <row r="3653" spans="1:2">
      <c r="A3653" s="638"/>
      <c r="B3653" s="638"/>
    </row>
    <row r="3654" spans="1:2">
      <c r="A3654" s="638"/>
      <c r="B3654" s="638"/>
    </row>
    <row r="3655" spans="1:2">
      <c r="A3655" s="638"/>
      <c r="B3655" s="638"/>
    </row>
    <row r="3656" spans="1:2">
      <c r="A3656" s="638"/>
      <c r="B3656" s="638"/>
    </row>
    <row r="3657" spans="1:2">
      <c r="A3657" s="638"/>
      <c r="B3657" s="638"/>
    </row>
    <row r="3658" spans="1:2">
      <c r="A3658" s="638"/>
      <c r="B3658" s="638"/>
    </row>
    <row r="3659" spans="1:2">
      <c r="A3659" s="638"/>
      <c r="B3659" s="638"/>
    </row>
    <row r="3660" spans="1:2">
      <c r="A3660" s="638"/>
      <c r="B3660" s="638"/>
    </row>
    <row r="3661" spans="1:2">
      <c r="A3661" s="638"/>
      <c r="B3661" s="638"/>
    </row>
    <row r="3662" spans="1:2">
      <c r="A3662" s="638"/>
      <c r="B3662" s="638"/>
    </row>
    <row r="3663" spans="1:2">
      <c r="A3663" s="638"/>
      <c r="B3663" s="638"/>
    </row>
    <row r="3664" spans="1:2">
      <c r="A3664" s="638"/>
      <c r="B3664" s="638"/>
    </row>
    <row r="3665" spans="1:2">
      <c r="A3665" s="638"/>
      <c r="B3665" s="638"/>
    </row>
    <row r="3666" spans="1:2">
      <c r="A3666" s="638"/>
      <c r="B3666" s="638"/>
    </row>
    <row r="3667" spans="1:2">
      <c r="A3667" s="638"/>
      <c r="B3667" s="638"/>
    </row>
    <row r="3668" spans="1:2">
      <c r="A3668" s="638"/>
      <c r="B3668" s="638"/>
    </row>
    <row r="3669" spans="1:2">
      <c r="A3669" s="638"/>
      <c r="B3669" s="638"/>
    </row>
    <row r="3670" spans="1:2">
      <c r="A3670" s="638"/>
      <c r="B3670" s="638"/>
    </row>
    <row r="3671" spans="1:2">
      <c r="A3671" s="638"/>
      <c r="B3671" s="638"/>
    </row>
    <row r="3672" spans="1:2">
      <c r="A3672" s="638"/>
      <c r="B3672" s="638"/>
    </row>
    <row r="3673" spans="1:2">
      <c r="A3673" s="638"/>
      <c r="B3673" s="638"/>
    </row>
    <row r="3674" spans="1:2">
      <c r="A3674" s="638"/>
      <c r="B3674" s="638"/>
    </row>
    <row r="3675" spans="1:2">
      <c r="A3675" s="638"/>
      <c r="B3675" s="638"/>
    </row>
    <row r="3676" spans="1:2">
      <c r="A3676" s="638"/>
      <c r="B3676" s="638"/>
    </row>
    <row r="3677" spans="1:2">
      <c r="A3677" s="638"/>
      <c r="B3677" s="638"/>
    </row>
    <row r="3678" spans="1:2">
      <c r="A3678" s="638"/>
      <c r="B3678" s="638"/>
    </row>
    <row r="3679" spans="1:2">
      <c r="A3679" s="638"/>
      <c r="B3679" s="638"/>
    </row>
    <row r="3680" spans="1:2">
      <c r="A3680" s="638"/>
      <c r="B3680" s="638"/>
    </row>
    <row r="3681" spans="1:2">
      <c r="A3681" s="638"/>
      <c r="B3681" s="638"/>
    </row>
    <row r="3682" spans="1:2">
      <c r="A3682" s="638"/>
      <c r="B3682" s="638"/>
    </row>
    <row r="3683" spans="1:2">
      <c r="A3683" s="638"/>
      <c r="B3683" s="638"/>
    </row>
    <row r="3684" spans="1:2">
      <c r="A3684" s="638"/>
      <c r="B3684" s="638"/>
    </row>
    <row r="3685" spans="1:2">
      <c r="A3685" s="638"/>
      <c r="B3685" s="638"/>
    </row>
    <row r="3686" spans="1:2">
      <c r="A3686" s="638"/>
      <c r="B3686" s="638"/>
    </row>
    <row r="3687" spans="1:2">
      <c r="A3687" s="638"/>
      <c r="B3687" s="638"/>
    </row>
    <row r="3688" spans="1:2">
      <c r="A3688" s="638"/>
      <c r="B3688" s="638"/>
    </row>
    <row r="3689" spans="1:2">
      <c r="A3689" s="638"/>
      <c r="B3689" s="638"/>
    </row>
    <row r="3690" spans="1:2">
      <c r="A3690" s="638"/>
      <c r="B3690" s="638"/>
    </row>
    <row r="3691" spans="1:2">
      <c r="A3691" s="638"/>
      <c r="B3691" s="638"/>
    </row>
    <row r="3692" spans="1:2">
      <c r="A3692" s="638"/>
      <c r="B3692" s="638"/>
    </row>
    <row r="3693" spans="1:2">
      <c r="A3693" s="638"/>
      <c r="B3693" s="638"/>
    </row>
    <row r="3694" spans="1:2">
      <c r="A3694" s="638"/>
      <c r="B3694" s="638"/>
    </row>
    <row r="3695" spans="1:2">
      <c r="A3695" s="638"/>
      <c r="B3695" s="638"/>
    </row>
    <row r="3696" spans="1:2">
      <c r="A3696" s="638"/>
      <c r="B3696" s="638"/>
    </row>
    <row r="3697" spans="1:2">
      <c r="A3697" s="638"/>
      <c r="B3697" s="638"/>
    </row>
    <row r="3698" spans="1:2">
      <c r="A3698" s="638"/>
      <c r="B3698" s="638"/>
    </row>
    <row r="3699" spans="1:2">
      <c r="A3699" s="638"/>
      <c r="B3699" s="638"/>
    </row>
    <row r="3700" spans="1:2">
      <c r="A3700" s="638"/>
      <c r="B3700" s="638"/>
    </row>
    <row r="3701" spans="1:2">
      <c r="A3701" s="638"/>
      <c r="B3701" s="638"/>
    </row>
    <row r="3702" spans="1:2">
      <c r="A3702" s="638"/>
      <c r="B3702" s="638"/>
    </row>
    <row r="3703" spans="1:2">
      <c r="A3703" s="638"/>
      <c r="B3703" s="638"/>
    </row>
    <row r="3704" spans="1:2">
      <c r="A3704" s="638"/>
      <c r="B3704" s="638"/>
    </row>
    <row r="3705" spans="1:2">
      <c r="A3705" s="638"/>
      <c r="B3705" s="638"/>
    </row>
    <row r="3706" spans="1:2">
      <c r="A3706" s="638"/>
      <c r="B3706" s="638"/>
    </row>
    <row r="3707" spans="1:2">
      <c r="A3707" s="638"/>
      <c r="B3707" s="638"/>
    </row>
    <row r="3708" spans="1:2">
      <c r="A3708" s="638"/>
      <c r="B3708" s="638"/>
    </row>
    <row r="3709" spans="1:2">
      <c r="A3709" s="638"/>
      <c r="B3709" s="638"/>
    </row>
    <row r="3710" spans="1:2">
      <c r="A3710" s="638"/>
      <c r="B3710" s="638"/>
    </row>
    <row r="3711" spans="1:2">
      <c r="A3711" s="638"/>
      <c r="B3711" s="638"/>
    </row>
    <row r="3712" spans="1:2">
      <c r="A3712" s="638"/>
      <c r="B3712" s="638"/>
    </row>
    <row r="3713" spans="1:2">
      <c r="A3713" s="638"/>
      <c r="B3713" s="638"/>
    </row>
    <row r="3714" spans="1:2">
      <c r="A3714" s="638"/>
      <c r="B3714" s="638"/>
    </row>
    <row r="3715" spans="1:2">
      <c r="A3715" s="638"/>
      <c r="B3715" s="638"/>
    </row>
    <row r="3716" spans="1:2">
      <c r="A3716" s="638"/>
      <c r="B3716" s="638"/>
    </row>
    <row r="3717" spans="1:2">
      <c r="A3717" s="638"/>
      <c r="B3717" s="638"/>
    </row>
    <row r="3718" spans="1:2">
      <c r="A3718" s="638"/>
      <c r="B3718" s="638"/>
    </row>
    <row r="3719" spans="1:2">
      <c r="A3719" s="638"/>
      <c r="B3719" s="638"/>
    </row>
    <row r="3720" spans="1:2">
      <c r="A3720" s="638"/>
      <c r="B3720" s="638"/>
    </row>
    <row r="3721" spans="1:2">
      <c r="A3721" s="638"/>
      <c r="B3721" s="638"/>
    </row>
    <row r="3722" spans="1:2">
      <c r="A3722" s="638"/>
      <c r="B3722" s="638"/>
    </row>
    <row r="3723" spans="1:2">
      <c r="A3723" s="638"/>
      <c r="B3723" s="638"/>
    </row>
    <row r="3724" spans="1:2">
      <c r="A3724" s="638"/>
      <c r="B3724" s="638"/>
    </row>
    <row r="3725" spans="1:2">
      <c r="A3725" s="638"/>
      <c r="B3725" s="638"/>
    </row>
    <row r="3726" spans="1:2">
      <c r="A3726" s="638"/>
      <c r="B3726" s="638"/>
    </row>
    <row r="3727" spans="1:2">
      <c r="A3727" s="638"/>
      <c r="B3727" s="638"/>
    </row>
    <row r="3728" spans="1:2">
      <c r="A3728" s="638"/>
      <c r="B3728" s="638"/>
    </row>
    <row r="3729" spans="1:2">
      <c r="A3729" s="638"/>
      <c r="B3729" s="638"/>
    </row>
    <row r="3730" spans="1:2">
      <c r="A3730" s="638"/>
      <c r="B3730" s="638"/>
    </row>
    <row r="3731" spans="1:2">
      <c r="A3731" s="638"/>
      <c r="B3731" s="638"/>
    </row>
    <row r="3732" spans="1:2">
      <c r="A3732" s="638"/>
      <c r="B3732" s="638"/>
    </row>
    <row r="3733" spans="1:2">
      <c r="A3733" s="638"/>
      <c r="B3733" s="638"/>
    </row>
    <row r="3734" spans="1:2">
      <c r="A3734" s="638"/>
      <c r="B3734" s="638"/>
    </row>
    <row r="3735" spans="1:2">
      <c r="A3735" s="638"/>
      <c r="B3735" s="638"/>
    </row>
    <row r="3736" spans="1:2">
      <c r="A3736" s="638"/>
      <c r="B3736" s="638"/>
    </row>
    <row r="3737" spans="1:2">
      <c r="A3737" s="638"/>
      <c r="B3737" s="638"/>
    </row>
    <row r="3738" spans="1:2">
      <c r="A3738" s="638"/>
      <c r="B3738" s="638"/>
    </row>
    <row r="3739" spans="1:2">
      <c r="A3739" s="638"/>
      <c r="B3739" s="638"/>
    </row>
    <row r="3740" spans="1:2">
      <c r="A3740" s="638"/>
      <c r="B3740" s="638"/>
    </row>
    <row r="3741" spans="1:2">
      <c r="A3741" s="638"/>
      <c r="B3741" s="638"/>
    </row>
    <row r="3742" spans="1:2">
      <c r="A3742" s="638"/>
      <c r="B3742" s="638"/>
    </row>
    <row r="3743" spans="1:2">
      <c r="A3743" s="638"/>
      <c r="B3743" s="638"/>
    </row>
    <row r="3744" spans="1:2">
      <c r="A3744" s="638"/>
      <c r="B3744" s="638"/>
    </row>
    <row r="3745" spans="1:2">
      <c r="A3745" s="638"/>
      <c r="B3745" s="638"/>
    </row>
    <row r="3746" spans="1:2">
      <c r="A3746" s="638"/>
      <c r="B3746" s="638"/>
    </row>
    <row r="3747" spans="1:2">
      <c r="A3747" s="638"/>
      <c r="B3747" s="638"/>
    </row>
    <row r="3748" spans="1:2">
      <c r="A3748" s="638"/>
      <c r="B3748" s="638"/>
    </row>
    <row r="3749" spans="1:2">
      <c r="A3749" s="638"/>
      <c r="B3749" s="638"/>
    </row>
    <row r="3750" spans="1:2">
      <c r="A3750" s="638"/>
      <c r="B3750" s="638"/>
    </row>
    <row r="3751" spans="1:2">
      <c r="A3751" s="638"/>
      <c r="B3751" s="638"/>
    </row>
    <row r="3752" spans="1:2">
      <c r="A3752" s="638"/>
      <c r="B3752" s="638"/>
    </row>
    <row r="3753" spans="1:2">
      <c r="A3753" s="638"/>
      <c r="B3753" s="638"/>
    </row>
    <row r="3754" spans="1:2">
      <c r="A3754" s="638"/>
      <c r="B3754" s="638"/>
    </row>
    <row r="3755" spans="1:2">
      <c r="A3755" s="638"/>
      <c r="B3755" s="638"/>
    </row>
    <row r="3756" spans="1:2">
      <c r="A3756" s="638"/>
      <c r="B3756" s="638"/>
    </row>
    <row r="3757" spans="1:2">
      <c r="A3757" s="638"/>
      <c r="B3757" s="638"/>
    </row>
    <row r="3758" spans="1:2">
      <c r="A3758" s="638"/>
      <c r="B3758" s="638"/>
    </row>
    <row r="3759" spans="1:2">
      <c r="A3759" s="638"/>
      <c r="B3759" s="638"/>
    </row>
    <row r="3760" spans="1:2">
      <c r="A3760" s="638"/>
      <c r="B3760" s="638"/>
    </row>
    <row r="3761" spans="1:2">
      <c r="A3761" s="638"/>
      <c r="B3761" s="638"/>
    </row>
    <row r="3762" spans="1:2">
      <c r="A3762" s="638"/>
      <c r="B3762" s="638"/>
    </row>
    <row r="3763" spans="1:2">
      <c r="A3763" s="638"/>
      <c r="B3763" s="638"/>
    </row>
    <row r="3764" spans="1:2">
      <c r="A3764" s="638"/>
      <c r="B3764" s="638"/>
    </row>
    <row r="3765" spans="1:2">
      <c r="A3765" s="638"/>
      <c r="B3765" s="638"/>
    </row>
    <row r="3766" spans="1:2">
      <c r="A3766" s="638"/>
      <c r="B3766" s="638"/>
    </row>
    <row r="3767" spans="1:2">
      <c r="A3767" s="638"/>
      <c r="B3767" s="638"/>
    </row>
    <row r="3768" spans="1:2">
      <c r="A3768" s="638"/>
      <c r="B3768" s="638"/>
    </row>
    <row r="3769" spans="1:2">
      <c r="A3769" s="638"/>
      <c r="B3769" s="638"/>
    </row>
    <row r="3770" spans="1:2">
      <c r="A3770" s="638"/>
      <c r="B3770" s="638"/>
    </row>
    <row r="3771" spans="1:2">
      <c r="A3771" s="638"/>
      <c r="B3771" s="638"/>
    </row>
    <row r="3772" spans="1:2">
      <c r="A3772" s="638"/>
      <c r="B3772" s="638"/>
    </row>
    <row r="3773" spans="1:2">
      <c r="A3773" s="638"/>
      <c r="B3773" s="638"/>
    </row>
    <row r="3774" spans="1:2">
      <c r="A3774" s="638"/>
      <c r="B3774" s="638"/>
    </row>
    <row r="3775" spans="1:2">
      <c r="A3775" s="638"/>
      <c r="B3775" s="638"/>
    </row>
    <row r="3776" spans="1:2">
      <c r="A3776" s="638"/>
      <c r="B3776" s="638"/>
    </row>
    <row r="3777" spans="1:2">
      <c r="A3777" s="638"/>
      <c r="B3777" s="638"/>
    </row>
    <row r="3778" spans="1:2">
      <c r="A3778" s="638"/>
      <c r="B3778" s="638"/>
    </row>
    <row r="3779" spans="1:2">
      <c r="A3779" s="638"/>
      <c r="B3779" s="638"/>
    </row>
    <row r="3780" spans="1:2">
      <c r="A3780" s="638"/>
      <c r="B3780" s="638"/>
    </row>
    <row r="3781" spans="1:2">
      <c r="A3781" s="638"/>
      <c r="B3781" s="638"/>
    </row>
    <row r="3782" spans="1:2">
      <c r="A3782" s="638"/>
      <c r="B3782" s="638"/>
    </row>
    <row r="3783" spans="1:2">
      <c r="A3783" s="638"/>
      <c r="B3783" s="638"/>
    </row>
    <row r="3784" spans="1:2">
      <c r="A3784" s="638"/>
      <c r="B3784" s="638"/>
    </row>
    <row r="3785" spans="1:2">
      <c r="A3785" s="638"/>
      <c r="B3785" s="638"/>
    </row>
    <row r="3786" spans="1:2">
      <c r="A3786" s="638"/>
      <c r="B3786" s="638"/>
    </row>
    <row r="3787" spans="1:2">
      <c r="A3787" s="638"/>
      <c r="B3787" s="638"/>
    </row>
    <row r="3788" spans="1:2">
      <c r="A3788" s="638"/>
      <c r="B3788" s="638"/>
    </row>
    <row r="3789" spans="1:2">
      <c r="A3789" s="638"/>
      <c r="B3789" s="638"/>
    </row>
    <row r="3790" spans="1:2">
      <c r="A3790" s="638"/>
      <c r="B3790" s="638"/>
    </row>
    <row r="3791" spans="1:2">
      <c r="A3791" s="638"/>
      <c r="B3791" s="638"/>
    </row>
    <row r="3792" spans="1:2">
      <c r="A3792" s="638"/>
      <c r="B3792" s="638"/>
    </row>
    <row r="3793" spans="1:2">
      <c r="A3793" s="638"/>
      <c r="B3793" s="638"/>
    </row>
    <row r="3794" spans="1:2">
      <c r="A3794" s="638"/>
      <c r="B3794" s="638"/>
    </row>
    <row r="3795" spans="1:2">
      <c r="A3795" s="638"/>
      <c r="B3795" s="638"/>
    </row>
    <row r="3796" spans="1:2">
      <c r="A3796" s="638"/>
      <c r="B3796" s="638"/>
    </row>
    <row r="3797" spans="1:2">
      <c r="A3797" s="638"/>
      <c r="B3797" s="638"/>
    </row>
    <row r="3798" spans="1:2">
      <c r="A3798" s="638"/>
      <c r="B3798" s="638"/>
    </row>
    <row r="3799" spans="1:2">
      <c r="A3799" s="638"/>
      <c r="B3799" s="638"/>
    </row>
    <row r="3800" spans="1:2">
      <c r="A3800" s="638"/>
      <c r="B3800" s="638"/>
    </row>
    <row r="3801" spans="1:2">
      <c r="A3801" s="638"/>
      <c r="B3801" s="638"/>
    </row>
    <row r="3802" spans="1:2">
      <c r="A3802" s="638"/>
      <c r="B3802" s="638"/>
    </row>
    <row r="3803" spans="1:2">
      <c r="A3803" s="638"/>
      <c r="B3803" s="638"/>
    </row>
    <row r="3804" spans="1:2">
      <c r="A3804" s="638"/>
      <c r="B3804" s="638"/>
    </row>
    <row r="3805" spans="1:2">
      <c r="A3805" s="638"/>
      <c r="B3805" s="638"/>
    </row>
    <row r="3806" spans="1:2">
      <c r="A3806" s="638"/>
      <c r="B3806" s="638"/>
    </row>
    <row r="3807" spans="1:2">
      <c r="A3807" s="638"/>
      <c r="B3807" s="638"/>
    </row>
    <row r="3808" spans="1:2">
      <c r="A3808" s="638"/>
      <c r="B3808" s="638"/>
    </row>
    <row r="3809" spans="1:2">
      <c r="A3809" s="638"/>
      <c r="B3809" s="638"/>
    </row>
    <row r="3810" spans="1:2">
      <c r="A3810" s="638"/>
      <c r="B3810" s="638"/>
    </row>
    <row r="3811" spans="1:2">
      <c r="A3811" s="638"/>
      <c r="B3811" s="638"/>
    </row>
    <row r="3812" spans="1:2">
      <c r="A3812" s="638"/>
      <c r="B3812" s="638"/>
    </row>
    <row r="3813" spans="1:2">
      <c r="A3813" s="638"/>
      <c r="B3813" s="638"/>
    </row>
    <row r="3814" spans="1:2">
      <c r="A3814" s="638"/>
      <c r="B3814" s="638"/>
    </row>
    <row r="3815" spans="1:2">
      <c r="A3815" s="638"/>
      <c r="B3815" s="638"/>
    </row>
    <row r="3816" spans="1:2">
      <c r="A3816" s="638"/>
      <c r="B3816" s="638"/>
    </row>
    <row r="3817" spans="1:2">
      <c r="A3817" s="638"/>
      <c r="B3817" s="638"/>
    </row>
    <row r="3818" spans="1:2">
      <c r="A3818" s="638"/>
      <c r="B3818" s="638"/>
    </row>
    <row r="3819" spans="1:2">
      <c r="A3819" s="638"/>
      <c r="B3819" s="638"/>
    </row>
    <row r="3820" spans="1:2">
      <c r="A3820" s="638"/>
      <c r="B3820" s="638"/>
    </row>
    <row r="3821" spans="1:2">
      <c r="A3821" s="638"/>
      <c r="B3821" s="638"/>
    </row>
    <row r="3822" spans="1:2">
      <c r="A3822" s="638"/>
      <c r="B3822" s="638"/>
    </row>
    <row r="3823" spans="1:2">
      <c r="A3823" s="638"/>
      <c r="B3823" s="638"/>
    </row>
    <row r="3824" spans="1:2">
      <c r="A3824" s="638"/>
      <c r="B3824" s="638"/>
    </row>
    <row r="3825" spans="1:2">
      <c r="A3825" s="638"/>
      <c r="B3825" s="638"/>
    </row>
    <row r="3826" spans="1:2">
      <c r="A3826" s="638"/>
      <c r="B3826" s="638"/>
    </row>
    <row r="3827" spans="1:2">
      <c r="A3827" s="638"/>
      <c r="B3827" s="638"/>
    </row>
    <row r="3828" spans="1:2">
      <c r="A3828" s="638"/>
      <c r="B3828" s="638"/>
    </row>
    <row r="3829" spans="1:2">
      <c r="A3829" s="638"/>
      <c r="B3829" s="638"/>
    </row>
    <row r="3830" spans="1:2">
      <c r="A3830" s="638"/>
      <c r="B3830" s="638"/>
    </row>
    <row r="3831" spans="1:2">
      <c r="A3831" s="638"/>
      <c r="B3831" s="638"/>
    </row>
    <row r="3832" spans="1:2">
      <c r="A3832" s="638"/>
      <c r="B3832" s="638"/>
    </row>
    <row r="3833" spans="1:2">
      <c r="A3833" s="638"/>
      <c r="B3833" s="638"/>
    </row>
    <row r="3834" spans="1:2">
      <c r="A3834" s="638"/>
      <c r="B3834" s="638"/>
    </row>
    <row r="3835" spans="1:2">
      <c r="A3835" s="638"/>
      <c r="B3835" s="638"/>
    </row>
    <row r="3836" spans="1:2">
      <c r="A3836" s="638"/>
      <c r="B3836" s="638"/>
    </row>
    <row r="3837" spans="1:2">
      <c r="A3837" s="638"/>
      <c r="B3837" s="638"/>
    </row>
    <row r="3838" spans="1:2">
      <c r="A3838" s="638"/>
      <c r="B3838" s="638"/>
    </row>
    <row r="3839" spans="1:2">
      <c r="A3839" s="638"/>
      <c r="B3839" s="638"/>
    </row>
    <row r="3840" spans="1:2">
      <c r="A3840" s="638"/>
      <c r="B3840" s="638"/>
    </row>
    <row r="3841" spans="1:2">
      <c r="A3841" s="638"/>
      <c r="B3841" s="638"/>
    </row>
    <row r="3842" spans="1:2">
      <c r="A3842" s="638"/>
      <c r="B3842" s="638"/>
    </row>
    <row r="3843" spans="1:2">
      <c r="A3843" s="638"/>
      <c r="B3843" s="638"/>
    </row>
    <row r="3844" spans="1:2">
      <c r="A3844" s="638"/>
      <c r="B3844" s="638"/>
    </row>
    <row r="3845" spans="1:2">
      <c r="A3845" s="638"/>
      <c r="B3845" s="638"/>
    </row>
    <row r="3846" spans="1:2">
      <c r="A3846" s="638"/>
      <c r="B3846" s="638"/>
    </row>
    <row r="3847" spans="1:2">
      <c r="A3847" s="638"/>
      <c r="B3847" s="638"/>
    </row>
    <row r="3848" spans="1:2">
      <c r="A3848" s="638"/>
      <c r="B3848" s="638"/>
    </row>
    <row r="3849" spans="1:2">
      <c r="A3849" s="638"/>
      <c r="B3849" s="638"/>
    </row>
    <row r="3850" spans="1:2">
      <c r="A3850" s="638"/>
      <c r="B3850" s="638"/>
    </row>
    <row r="3851" spans="1:2">
      <c r="A3851" s="638"/>
      <c r="B3851" s="638"/>
    </row>
    <row r="3852" spans="1:2">
      <c r="A3852" s="638"/>
      <c r="B3852" s="638"/>
    </row>
    <row r="3853" spans="1:2">
      <c r="A3853" s="638"/>
      <c r="B3853" s="638"/>
    </row>
    <row r="3854" spans="1:2">
      <c r="A3854" s="638"/>
      <c r="B3854" s="638"/>
    </row>
    <row r="3855" spans="1:2">
      <c r="A3855" s="638"/>
      <c r="B3855" s="638"/>
    </row>
    <row r="3856" spans="1:2">
      <c r="A3856" s="638"/>
      <c r="B3856" s="638"/>
    </row>
    <row r="3857" spans="1:2">
      <c r="A3857" s="638"/>
      <c r="B3857" s="638"/>
    </row>
    <row r="3858" spans="1:2">
      <c r="A3858" s="638"/>
      <c r="B3858" s="638"/>
    </row>
    <row r="3859" spans="1:2">
      <c r="A3859" s="638"/>
      <c r="B3859" s="638"/>
    </row>
    <row r="3860" spans="1:2">
      <c r="A3860" s="638"/>
      <c r="B3860" s="638"/>
    </row>
    <row r="3861" spans="1:2">
      <c r="A3861" s="638"/>
      <c r="B3861" s="638"/>
    </row>
    <row r="3862" spans="1:2">
      <c r="A3862" s="638"/>
      <c r="B3862" s="638"/>
    </row>
    <row r="3863" spans="1:2">
      <c r="A3863" s="638"/>
      <c r="B3863" s="638"/>
    </row>
    <row r="3864" spans="1:2">
      <c r="A3864" s="638"/>
      <c r="B3864" s="638"/>
    </row>
    <row r="3865" spans="1:2">
      <c r="A3865" s="638"/>
      <c r="B3865" s="638"/>
    </row>
    <row r="3866" spans="1:2">
      <c r="A3866" s="638"/>
      <c r="B3866" s="638"/>
    </row>
    <row r="3867" spans="1:2">
      <c r="A3867" s="638"/>
      <c r="B3867" s="638"/>
    </row>
    <row r="3868" spans="1:2">
      <c r="A3868" s="638"/>
      <c r="B3868" s="638"/>
    </row>
    <row r="3869" spans="1:2">
      <c r="A3869" s="638"/>
      <c r="B3869" s="638"/>
    </row>
    <row r="3870" spans="1:2">
      <c r="A3870" s="638"/>
      <c r="B3870" s="638"/>
    </row>
    <row r="3871" spans="1:2">
      <c r="A3871" s="638"/>
      <c r="B3871" s="638"/>
    </row>
    <row r="3872" spans="1:2">
      <c r="A3872" s="638"/>
      <c r="B3872" s="638"/>
    </row>
    <row r="3873" spans="1:2">
      <c r="A3873" s="638"/>
      <c r="B3873" s="638"/>
    </row>
    <row r="3874" spans="1:2">
      <c r="A3874" s="638"/>
      <c r="B3874" s="638"/>
    </row>
    <row r="3875" spans="1:2">
      <c r="A3875" s="638"/>
      <c r="B3875" s="638"/>
    </row>
    <row r="3876" spans="1:2">
      <c r="A3876" s="638"/>
      <c r="B3876" s="638"/>
    </row>
    <row r="3877" spans="1:2">
      <c r="A3877" s="638"/>
      <c r="B3877" s="638"/>
    </row>
    <row r="3878" spans="1:2">
      <c r="A3878" s="638"/>
      <c r="B3878" s="638"/>
    </row>
    <row r="3879" spans="1:2">
      <c r="A3879" s="638"/>
      <c r="B3879" s="638"/>
    </row>
    <row r="3880" spans="1:2">
      <c r="A3880" s="638"/>
      <c r="B3880" s="638"/>
    </row>
    <row r="3881" spans="1:2">
      <c r="A3881" s="638"/>
      <c r="B3881" s="638"/>
    </row>
    <row r="3882" spans="1:2">
      <c r="A3882" s="638"/>
      <c r="B3882" s="638"/>
    </row>
    <row r="3883" spans="1:2">
      <c r="A3883" s="638"/>
      <c r="B3883" s="638"/>
    </row>
    <row r="3884" spans="1:2">
      <c r="A3884" s="638"/>
      <c r="B3884" s="638"/>
    </row>
    <row r="3885" spans="1:2">
      <c r="A3885" s="638"/>
      <c r="B3885" s="638"/>
    </row>
    <row r="3886" spans="1:2">
      <c r="A3886" s="638"/>
      <c r="B3886" s="638"/>
    </row>
    <row r="3887" spans="1:2">
      <c r="A3887" s="638"/>
      <c r="B3887" s="638"/>
    </row>
    <row r="3888" spans="1:2">
      <c r="A3888" s="638"/>
      <c r="B3888" s="638"/>
    </row>
    <row r="3889" spans="1:2">
      <c r="A3889" s="638"/>
      <c r="B3889" s="638"/>
    </row>
    <row r="3890" spans="1:2">
      <c r="A3890" s="638"/>
      <c r="B3890" s="638"/>
    </row>
    <row r="3891" spans="1:2">
      <c r="A3891" s="638"/>
      <c r="B3891" s="638"/>
    </row>
    <row r="3892" spans="1:2">
      <c r="A3892" s="638"/>
      <c r="B3892" s="638"/>
    </row>
    <row r="3893" spans="1:2">
      <c r="A3893" s="638"/>
      <c r="B3893" s="638"/>
    </row>
    <row r="3894" spans="1:2">
      <c r="A3894" s="638"/>
      <c r="B3894" s="638"/>
    </row>
    <row r="3895" spans="1:2">
      <c r="A3895" s="638"/>
      <c r="B3895" s="638"/>
    </row>
    <row r="3896" spans="1:2">
      <c r="A3896" s="638"/>
      <c r="B3896" s="638"/>
    </row>
    <row r="3897" spans="1:2">
      <c r="A3897" s="638"/>
      <c r="B3897" s="638"/>
    </row>
    <row r="3898" spans="1:2">
      <c r="A3898" s="638"/>
      <c r="B3898" s="638"/>
    </row>
    <row r="3899" spans="1:2">
      <c r="A3899" s="638"/>
      <c r="B3899" s="638"/>
    </row>
    <row r="3900" spans="1:2">
      <c r="A3900" s="638"/>
      <c r="B3900" s="638"/>
    </row>
    <row r="3901" spans="1:2">
      <c r="A3901" s="638"/>
      <c r="B3901" s="638"/>
    </row>
    <row r="3902" spans="1:2">
      <c r="A3902" s="638"/>
      <c r="B3902" s="638"/>
    </row>
    <row r="3903" spans="1:2">
      <c r="A3903" s="638"/>
      <c r="B3903" s="638"/>
    </row>
    <row r="3904" spans="1:2">
      <c r="A3904" s="638"/>
      <c r="B3904" s="638"/>
    </row>
    <row r="3905" spans="1:2">
      <c r="A3905" s="638"/>
      <c r="B3905" s="638"/>
    </row>
    <row r="3906" spans="1:2">
      <c r="A3906" s="638"/>
      <c r="B3906" s="638"/>
    </row>
    <row r="3907" spans="1:2">
      <c r="A3907" s="638"/>
      <c r="B3907" s="638"/>
    </row>
    <row r="3908" spans="1:2">
      <c r="A3908" s="638"/>
      <c r="B3908" s="638"/>
    </row>
    <row r="3909" spans="1:2">
      <c r="A3909" s="638"/>
      <c r="B3909" s="638"/>
    </row>
    <row r="3910" spans="1:2">
      <c r="A3910" s="638"/>
      <c r="B3910" s="638"/>
    </row>
    <row r="3911" spans="1:2">
      <c r="A3911" s="638"/>
      <c r="B3911" s="638"/>
    </row>
    <row r="3912" spans="1:2">
      <c r="A3912" s="638"/>
      <c r="B3912" s="638"/>
    </row>
    <row r="3913" spans="1:2">
      <c r="A3913" s="638"/>
      <c r="B3913" s="638"/>
    </row>
    <row r="3914" spans="1:2">
      <c r="A3914" s="638"/>
      <c r="B3914" s="638"/>
    </row>
    <row r="3915" spans="1:2">
      <c r="A3915" s="638"/>
      <c r="B3915" s="638"/>
    </row>
    <row r="3916" spans="1:2">
      <c r="A3916" s="638"/>
      <c r="B3916" s="638"/>
    </row>
    <row r="3917" spans="1:2">
      <c r="A3917" s="638"/>
      <c r="B3917" s="638"/>
    </row>
    <row r="3918" spans="1:2">
      <c r="A3918" s="638"/>
      <c r="B3918" s="638"/>
    </row>
    <row r="3919" spans="1:2">
      <c r="A3919" s="638"/>
      <c r="B3919" s="638"/>
    </row>
    <row r="3920" spans="1:2">
      <c r="A3920" s="638"/>
      <c r="B3920" s="638"/>
    </row>
    <row r="3921" spans="1:2">
      <c r="A3921" s="638"/>
      <c r="B3921" s="638"/>
    </row>
    <row r="3922" spans="1:2">
      <c r="A3922" s="638"/>
      <c r="B3922" s="638"/>
    </row>
    <row r="3923" spans="1:2">
      <c r="A3923" s="638"/>
      <c r="B3923" s="638"/>
    </row>
    <row r="3924" spans="1:2">
      <c r="A3924" s="638"/>
      <c r="B3924" s="638"/>
    </row>
    <row r="3925" spans="1:2">
      <c r="A3925" s="638"/>
      <c r="B3925" s="638"/>
    </row>
    <row r="3926" spans="1:2">
      <c r="A3926" s="638"/>
      <c r="B3926" s="638"/>
    </row>
    <row r="3927" spans="1:2">
      <c r="A3927" s="638"/>
      <c r="B3927" s="638"/>
    </row>
    <row r="3928" spans="1:2">
      <c r="A3928" s="638"/>
      <c r="B3928" s="638"/>
    </row>
    <row r="3929" spans="1:2">
      <c r="A3929" s="638"/>
      <c r="B3929" s="638"/>
    </row>
    <row r="3930" spans="1:2">
      <c r="A3930" s="638"/>
      <c r="B3930" s="638"/>
    </row>
    <row r="3931" spans="1:2">
      <c r="A3931" s="638"/>
      <c r="B3931" s="638"/>
    </row>
    <row r="3932" spans="1:2">
      <c r="A3932" s="638"/>
      <c r="B3932" s="638"/>
    </row>
    <row r="3933" spans="1:2">
      <c r="A3933" s="638"/>
      <c r="B3933" s="638"/>
    </row>
    <row r="3934" spans="1:2">
      <c r="A3934" s="638"/>
      <c r="B3934" s="638"/>
    </row>
    <row r="3935" spans="1:2">
      <c r="A3935" s="638"/>
      <c r="B3935" s="638"/>
    </row>
    <row r="3936" spans="1:2">
      <c r="A3936" s="638"/>
      <c r="B3936" s="638"/>
    </row>
    <row r="3937" spans="1:2">
      <c r="A3937" s="638"/>
      <c r="B3937" s="638"/>
    </row>
    <row r="3938" spans="1:2">
      <c r="A3938" s="638"/>
      <c r="B3938" s="638"/>
    </row>
    <row r="3939" spans="1:2">
      <c r="A3939" s="638"/>
      <c r="B3939" s="638"/>
    </row>
    <row r="3940" spans="1:2">
      <c r="A3940" s="638"/>
      <c r="B3940" s="638"/>
    </row>
    <row r="3941" spans="1:2">
      <c r="A3941" s="638"/>
      <c r="B3941" s="638"/>
    </row>
    <row r="3942" spans="1:2">
      <c r="A3942" s="638"/>
      <c r="B3942" s="638"/>
    </row>
    <row r="3943" spans="1:2">
      <c r="A3943" s="638"/>
      <c r="B3943" s="638"/>
    </row>
    <row r="3944" spans="1:2">
      <c r="A3944" s="638"/>
      <c r="B3944" s="638"/>
    </row>
    <row r="3945" spans="1:2">
      <c r="A3945" s="638"/>
      <c r="B3945" s="638"/>
    </row>
  </sheetData>
  <mergeCells count="1">
    <mergeCell ref="C45:K45"/>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workbookViewId="0">
      <selection activeCell="E39" sqref="E39"/>
    </sheetView>
  </sheetViews>
  <sheetFormatPr defaultRowHeight="12.75"/>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3946"/>
  <sheetViews>
    <sheetView zoomScale="85" zoomScaleNormal="85" workbookViewId="0">
      <selection sqref="A1:XFD1048576"/>
    </sheetView>
  </sheetViews>
  <sheetFormatPr defaultColWidth="9.140625" defaultRowHeight="12.75"/>
  <cols>
    <col min="1" max="1" width="7.42578125" style="270" customWidth="1"/>
    <col min="2" max="2" width="6.42578125" style="270" customWidth="1"/>
    <col min="3" max="3" width="33.42578125" style="80" customWidth="1"/>
    <col min="4" max="4" width="13.7109375" style="80" customWidth="1"/>
    <col min="5" max="5" width="2.42578125" style="80" customWidth="1"/>
    <col min="6" max="6" width="15.42578125" style="80" customWidth="1"/>
    <col min="7" max="7" width="16.28515625" style="80" bestFit="1" customWidth="1"/>
    <col min="8" max="10" width="15.28515625" style="80" customWidth="1"/>
    <col min="11" max="12" width="14.85546875" style="80" customWidth="1"/>
    <col min="13" max="13" width="15.7109375" style="80" customWidth="1"/>
    <col min="14" max="14" width="15.140625" style="80" customWidth="1"/>
    <col min="15" max="15" width="15.42578125" style="80" customWidth="1"/>
    <col min="16" max="17" width="14.85546875" style="80" customWidth="1"/>
    <col min="18" max="18" width="17.42578125" style="80" customWidth="1"/>
    <col min="19" max="19" width="97.28515625" style="80" customWidth="1"/>
    <col min="20" max="20" width="6" style="80" customWidth="1"/>
    <col min="21" max="21" width="10.7109375" style="80" bestFit="1" customWidth="1"/>
    <col min="22" max="22" width="44" style="80" bestFit="1" customWidth="1"/>
    <col min="23" max="23" width="14" style="80" bestFit="1" customWidth="1"/>
    <col min="24" max="24" width="4.85546875" style="80" bestFit="1" customWidth="1"/>
    <col min="25" max="16384" width="9.140625" style="80"/>
  </cols>
  <sheetData>
    <row r="1" spans="1:23" ht="18">
      <c r="C1" s="618" t="s">
        <v>224</v>
      </c>
      <c r="G1" s="619"/>
      <c r="I1" s="620"/>
    </row>
    <row r="2" spans="1:23" ht="18">
      <c r="C2" s="171" t="s">
        <v>0</v>
      </c>
      <c r="H2" s="621"/>
    </row>
    <row r="3" spans="1:23" ht="15.75">
      <c r="A3" s="190"/>
      <c r="B3" s="190"/>
      <c r="C3" s="171" t="s">
        <v>1</v>
      </c>
      <c r="E3" s="270"/>
      <c r="F3" s="481"/>
      <c r="G3" s="481"/>
      <c r="H3" s="481"/>
      <c r="I3" s="481"/>
      <c r="J3" s="481"/>
      <c r="K3" s="481"/>
      <c r="L3" s="481"/>
      <c r="M3" s="481"/>
      <c r="N3" s="481"/>
      <c r="O3" s="481"/>
      <c r="P3" s="481"/>
      <c r="Q3" s="481"/>
      <c r="R3" s="481"/>
      <c r="S3" s="291"/>
    </row>
    <row r="4" spans="1:23" ht="15.75">
      <c r="A4" s="190" t="s">
        <v>112</v>
      </c>
      <c r="B4" s="190"/>
      <c r="C4" s="171" t="s">
        <v>59</v>
      </c>
      <c r="E4" s="270"/>
      <c r="F4" s="481"/>
      <c r="G4" s="172"/>
      <c r="H4" s="172"/>
      <c r="I4" s="172"/>
      <c r="J4" s="172"/>
      <c r="K4" s="172"/>
      <c r="L4" s="172"/>
      <c r="M4" s="172"/>
      <c r="N4" s="172"/>
      <c r="O4" s="172"/>
      <c r="P4" s="172"/>
      <c r="Q4" s="172"/>
      <c r="R4" s="172" t="s">
        <v>2</v>
      </c>
      <c r="S4" s="291"/>
    </row>
    <row r="5" spans="1:23" ht="14.25">
      <c r="A5" s="270" t="s">
        <v>3</v>
      </c>
      <c r="B5" s="270" t="s">
        <v>113</v>
      </c>
      <c r="C5" s="365"/>
      <c r="E5" s="517"/>
      <c r="F5" s="173">
        <v>44562</v>
      </c>
      <c r="G5" s="173">
        <v>44593</v>
      </c>
      <c r="H5" s="173">
        <v>44621</v>
      </c>
      <c r="I5" s="173">
        <v>44652</v>
      </c>
      <c r="J5" s="173">
        <v>44682</v>
      </c>
      <c r="K5" s="173">
        <v>44713</v>
      </c>
      <c r="L5" s="173">
        <v>44743</v>
      </c>
      <c r="M5" s="173">
        <v>44774</v>
      </c>
      <c r="N5" s="173">
        <v>44805</v>
      </c>
      <c r="O5" s="173">
        <v>44835</v>
      </c>
      <c r="P5" s="173">
        <v>44866</v>
      </c>
      <c r="Q5" s="173">
        <v>44896</v>
      </c>
      <c r="R5" s="173" t="s">
        <v>4</v>
      </c>
      <c r="S5" s="292" t="s">
        <v>5</v>
      </c>
    </row>
    <row r="6" spans="1:23">
      <c r="A6" s="270">
        <v>1</v>
      </c>
    </row>
    <row r="7" spans="1:23" ht="15">
      <c r="A7" s="270">
        <v>2</v>
      </c>
      <c r="C7" s="80" t="s">
        <v>6</v>
      </c>
      <c r="D7" s="623" t="s">
        <v>7</v>
      </c>
      <c r="E7" s="177"/>
      <c r="F7" s="180"/>
      <c r="G7" s="180"/>
      <c r="H7" s="180"/>
      <c r="I7" s="180"/>
      <c r="J7" s="180"/>
      <c r="K7" s="180"/>
      <c r="L7" s="180"/>
      <c r="M7" s="180"/>
      <c r="N7" s="180"/>
      <c r="O7" s="180"/>
      <c r="P7" s="180"/>
      <c r="Q7" s="180"/>
      <c r="R7" s="180"/>
      <c r="S7" s="188"/>
      <c r="T7" s="291"/>
      <c r="W7" s="177"/>
    </row>
    <row r="8" spans="1:23">
      <c r="A8" s="270">
        <v>3</v>
      </c>
      <c r="B8" s="270">
        <v>2</v>
      </c>
      <c r="C8" s="149" t="s">
        <v>97</v>
      </c>
      <c r="D8" s="176">
        <v>501</v>
      </c>
      <c r="E8" s="177"/>
      <c r="F8" s="174">
        <v>5289941</v>
      </c>
      <c r="G8" s="174">
        <v>4571555</v>
      </c>
      <c r="H8" s="174">
        <v>5520663</v>
      </c>
      <c r="I8" s="174">
        <v>2731580.05</v>
      </c>
      <c r="J8" s="174">
        <v>3464888</v>
      </c>
      <c r="K8" s="174">
        <v>3928913.41</v>
      </c>
      <c r="L8" s="174">
        <v>5473936.3600000003</v>
      </c>
      <c r="M8" s="174">
        <v>6215434</v>
      </c>
      <c r="N8" s="174">
        <v>5366805</v>
      </c>
      <c r="O8" s="174">
        <v>5770544</v>
      </c>
      <c r="P8" s="174">
        <v>4903819</v>
      </c>
      <c r="Q8" s="174">
        <v>4650947</v>
      </c>
      <c r="R8" s="174">
        <f t="shared" ref="R8:R15" si="0">SUM(F8:Q8)</f>
        <v>57889025.82</v>
      </c>
      <c r="S8" s="188" t="s">
        <v>8</v>
      </c>
      <c r="T8" s="291" t="s">
        <v>9</v>
      </c>
      <c r="U8" s="620" t="s">
        <v>10</v>
      </c>
      <c r="W8" s="177"/>
    </row>
    <row r="9" spans="1:23">
      <c r="A9" s="270">
        <v>4</v>
      </c>
      <c r="B9" s="270">
        <v>3</v>
      </c>
      <c r="C9" s="149" t="s">
        <v>11</v>
      </c>
      <c r="D9" s="176">
        <v>547</v>
      </c>
      <c r="E9" s="177"/>
      <c r="F9" s="265">
        <v>17896698</v>
      </c>
      <c r="G9" s="265">
        <v>14590442</v>
      </c>
      <c r="H9" s="265">
        <v>12774483</v>
      </c>
      <c r="I9" s="265">
        <v>17911098.84</v>
      </c>
      <c r="J9" s="265">
        <v>10542289</v>
      </c>
      <c r="K9" s="265">
        <v>7918986.3899999997</v>
      </c>
      <c r="L9" s="265">
        <v>18853629.390000001</v>
      </c>
      <c r="M9" s="265">
        <v>30156347</v>
      </c>
      <c r="N9" s="265">
        <v>39484918</v>
      </c>
      <c r="O9" s="265">
        <v>23005420</v>
      </c>
      <c r="P9" s="265">
        <v>32681891</v>
      </c>
      <c r="Q9" s="265">
        <v>64454074</v>
      </c>
      <c r="R9" s="265">
        <f t="shared" si="0"/>
        <v>290270276.62</v>
      </c>
      <c r="S9" s="188" t="s">
        <v>8</v>
      </c>
      <c r="T9" s="291"/>
      <c r="W9" s="177"/>
    </row>
    <row r="10" spans="1:23">
      <c r="A10" s="270">
        <v>5</v>
      </c>
      <c r="B10" s="270">
        <v>4</v>
      </c>
      <c r="C10" s="149" t="s">
        <v>98</v>
      </c>
      <c r="D10" s="176">
        <v>555</v>
      </c>
      <c r="E10" s="177"/>
      <c r="F10" s="265">
        <v>70076933</v>
      </c>
      <c r="G10" s="265">
        <v>61614301</v>
      </c>
      <c r="H10" s="265">
        <v>51733759</v>
      </c>
      <c r="I10" s="265">
        <v>57592541.259999998</v>
      </c>
      <c r="J10" s="265">
        <v>51448349</v>
      </c>
      <c r="K10" s="265">
        <v>52093091.210000001</v>
      </c>
      <c r="L10" s="265">
        <v>62153044.420000002</v>
      </c>
      <c r="M10" s="265">
        <v>63537582</v>
      </c>
      <c r="N10" s="265">
        <v>68620021</v>
      </c>
      <c r="O10" s="265">
        <v>57086063</v>
      </c>
      <c r="P10" s="265">
        <v>89354120</v>
      </c>
      <c r="Q10" s="265">
        <v>187761051</v>
      </c>
      <c r="R10" s="265">
        <f t="shared" si="0"/>
        <v>873070855.88999999</v>
      </c>
      <c r="S10" s="188" t="s">
        <v>8</v>
      </c>
      <c r="T10" s="291"/>
      <c r="W10" s="177"/>
    </row>
    <row r="11" spans="1:23">
      <c r="A11" s="270">
        <v>6</v>
      </c>
      <c r="B11" s="270">
        <v>5</v>
      </c>
      <c r="C11" s="149" t="s">
        <v>99</v>
      </c>
      <c r="D11" s="176" t="s">
        <v>12</v>
      </c>
      <c r="E11" s="177"/>
      <c r="F11" s="265">
        <v>-11276177</v>
      </c>
      <c r="G11" s="265">
        <v>-5243222</v>
      </c>
      <c r="H11" s="265">
        <v>-4952903</v>
      </c>
      <c r="I11" s="265">
        <v>-3704161.45</v>
      </c>
      <c r="J11" s="265">
        <v>-5660480</v>
      </c>
      <c r="K11" s="265">
        <v>-13062725.67</v>
      </c>
      <c r="L11" s="265">
        <v>-14095694.15</v>
      </c>
      <c r="M11" s="265">
        <v>-12695782</v>
      </c>
      <c r="N11" s="265">
        <v>-7149944</v>
      </c>
      <c r="O11" s="265">
        <v>-741094</v>
      </c>
      <c r="P11" s="265">
        <v>-8932720.4000000004</v>
      </c>
      <c r="Q11" s="265">
        <v>-23822227.600000001</v>
      </c>
      <c r="R11" s="265">
        <f t="shared" si="0"/>
        <v>-111337131.27000001</v>
      </c>
      <c r="S11" s="188" t="s">
        <v>8</v>
      </c>
      <c r="T11" s="291"/>
      <c r="W11" s="177"/>
    </row>
    <row r="12" spans="1:23">
      <c r="A12" s="270">
        <v>7</v>
      </c>
      <c r="B12" s="270">
        <v>6</v>
      </c>
      <c r="C12" s="149" t="s">
        <v>15</v>
      </c>
      <c r="D12" s="176">
        <v>55700003</v>
      </c>
      <c r="E12" s="177"/>
      <c r="F12" s="265">
        <v>31519</v>
      </c>
      <c r="G12" s="265">
        <v>21301</v>
      </c>
      <c r="H12" s="265">
        <v>25176</v>
      </c>
      <c r="I12" s="265">
        <v>22644.75</v>
      </c>
      <c r="J12" s="265">
        <v>36215</v>
      </c>
      <c r="K12" s="265">
        <v>23322.48</v>
      </c>
      <c r="L12" s="265">
        <v>29337.26</v>
      </c>
      <c r="M12" s="265">
        <v>34581</v>
      </c>
      <c r="N12" s="265">
        <v>37522</v>
      </c>
      <c r="O12" s="265">
        <v>28495</v>
      </c>
      <c r="P12" s="265">
        <v>47816</v>
      </c>
      <c r="Q12" s="265">
        <v>27801</v>
      </c>
      <c r="R12" s="265">
        <f t="shared" si="0"/>
        <v>365730.49</v>
      </c>
      <c r="S12" s="188" t="s">
        <v>8</v>
      </c>
      <c r="T12" s="291"/>
      <c r="W12" s="177"/>
    </row>
    <row r="13" spans="1:23">
      <c r="A13" s="270">
        <v>8</v>
      </c>
      <c r="B13" s="270">
        <v>7</v>
      </c>
      <c r="C13" s="149" t="s">
        <v>100</v>
      </c>
      <c r="D13" s="176">
        <v>447</v>
      </c>
      <c r="E13" s="177"/>
      <c r="F13" s="265">
        <v>-5887253</v>
      </c>
      <c r="G13" s="265">
        <v>-5860741</v>
      </c>
      <c r="H13" s="265">
        <v>-4580940</v>
      </c>
      <c r="I13" s="265">
        <v>-6789859</v>
      </c>
      <c r="J13" s="265">
        <v>-6881643</v>
      </c>
      <c r="K13" s="265">
        <v>-5850928.0199999996</v>
      </c>
      <c r="L13" s="265">
        <v>-21497233.420000002</v>
      </c>
      <c r="M13" s="265">
        <v>-33473921</v>
      </c>
      <c r="N13" s="265">
        <v>-79638070</v>
      </c>
      <c r="O13" s="265">
        <v>-25151326</v>
      </c>
      <c r="P13" s="265">
        <v>-38070194</v>
      </c>
      <c r="Q13" s="265">
        <v>-92490993</v>
      </c>
      <c r="R13" s="265">
        <f t="shared" si="0"/>
        <v>-326173101.44</v>
      </c>
      <c r="S13" s="188" t="s">
        <v>8</v>
      </c>
      <c r="T13" s="291"/>
      <c r="W13" s="177"/>
    </row>
    <row r="14" spans="1:23">
      <c r="A14" s="270">
        <v>9</v>
      </c>
      <c r="B14" s="270">
        <v>8</v>
      </c>
      <c r="C14" s="149" t="s">
        <v>14</v>
      </c>
      <c r="D14" s="176">
        <v>565</v>
      </c>
      <c r="E14" s="177"/>
      <c r="F14" s="265">
        <v>10688710</v>
      </c>
      <c r="G14" s="265">
        <v>10679832</v>
      </c>
      <c r="H14" s="265">
        <v>10321256</v>
      </c>
      <c r="I14" s="265">
        <v>10797860.5</v>
      </c>
      <c r="J14" s="265">
        <v>11056688</v>
      </c>
      <c r="K14" s="265">
        <v>10253890.859999999</v>
      </c>
      <c r="L14" s="265">
        <v>10984137.73</v>
      </c>
      <c r="M14" s="265">
        <v>10614560</v>
      </c>
      <c r="N14" s="265">
        <v>11580972</v>
      </c>
      <c r="O14" s="265">
        <v>10873244</v>
      </c>
      <c r="P14" s="265">
        <v>15997554</v>
      </c>
      <c r="Q14" s="265">
        <v>12716227</v>
      </c>
      <c r="R14" s="265">
        <f t="shared" si="0"/>
        <v>136564932.09</v>
      </c>
      <c r="S14" s="188" t="s">
        <v>8</v>
      </c>
      <c r="T14" s="291"/>
      <c r="W14" s="177"/>
    </row>
    <row r="15" spans="1:23">
      <c r="A15" s="270">
        <v>10</v>
      </c>
      <c r="B15" s="270">
        <v>10</v>
      </c>
      <c r="C15" s="149" t="s">
        <v>16</v>
      </c>
      <c r="D15" s="176">
        <v>40810005</v>
      </c>
      <c r="E15" s="177"/>
      <c r="F15" s="265">
        <v>167027</v>
      </c>
      <c r="G15" s="265">
        <v>73544</v>
      </c>
      <c r="H15" s="265">
        <v>73543</v>
      </c>
      <c r="I15" s="265">
        <v>77664</v>
      </c>
      <c r="J15" s="265">
        <v>74573</v>
      </c>
      <c r="K15" s="265">
        <v>74574</v>
      </c>
      <c r="L15" s="265">
        <v>85861</v>
      </c>
      <c r="M15" s="265">
        <v>76186</v>
      </c>
      <c r="N15" s="265">
        <v>76186</v>
      </c>
      <c r="O15" s="265">
        <v>89270</v>
      </c>
      <c r="P15" s="265">
        <v>77494</v>
      </c>
      <c r="Q15" s="265">
        <v>77495</v>
      </c>
      <c r="R15" s="265">
        <f t="shared" si="0"/>
        <v>1023417</v>
      </c>
      <c r="S15" s="188" t="s">
        <v>8</v>
      </c>
      <c r="T15" s="291"/>
      <c r="W15" s="177"/>
    </row>
    <row r="16" spans="1:23">
      <c r="A16" s="270">
        <v>11</v>
      </c>
      <c r="C16" s="149" t="s">
        <v>17</v>
      </c>
      <c r="D16" s="176"/>
      <c r="E16" s="177"/>
      <c r="F16" s="179">
        <f t="shared" ref="F16:R16" si="1">SUM(F8:F15)</f>
        <v>86987398</v>
      </c>
      <c r="G16" s="179">
        <f t="shared" si="1"/>
        <v>80447012</v>
      </c>
      <c r="H16" s="179">
        <f t="shared" si="1"/>
        <v>70915037</v>
      </c>
      <c r="I16" s="179">
        <f t="shared" si="1"/>
        <v>78639368.950000003</v>
      </c>
      <c r="J16" s="179">
        <f t="shared" si="1"/>
        <v>64080879</v>
      </c>
      <c r="K16" s="179">
        <f t="shared" si="1"/>
        <v>55379124.659999996</v>
      </c>
      <c r="L16" s="179">
        <f t="shared" si="1"/>
        <v>61987018.590000004</v>
      </c>
      <c r="M16" s="179">
        <f t="shared" si="1"/>
        <v>64464987</v>
      </c>
      <c r="N16" s="179">
        <f t="shared" si="1"/>
        <v>38378410</v>
      </c>
      <c r="O16" s="179">
        <f t="shared" si="1"/>
        <v>70960616</v>
      </c>
      <c r="P16" s="179">
        <f t="shared" si="1"/>
        <v>96059779.599999994</v>
      </c>
      <c r="Q16" s="179">
        <f t="shared" si="1"/>
        <v>153374374.40000001</v>
      </c>
      <c r="R16" s="179">
        <f t="shared" si="1"/>
        <v>921674005.19999993</v>
      </c>
      <c r="S16" s="188"/>
      <c r="T16" s="291"/>
    </row>
    <row r="17" spans="1:20">
      <c r="A17" s="270">
        <v>12</v>
      </c>
      <c r="C17" s="149"/>
      <c r="D17" s="176"/>
      <c r="E17" s="177"/>
      <c r="F17" s="180"/>
      <c r="G17" s="180"/>
      <c r="H17" s="180"/>
      <c r="I17" s="180"/>
      <c r="J17" s="180"/>
      <c r="K17" s="180"/>
      <c r="L17" s="180"/>
      <c r="M17" s="180"/>
      <c r="N17" s="180"/>
      <c r="O17" s="180"/>
      <c r="P17" s="180"/>
      <c r="Q17" s="180"/>
      <c r="R17" s="265"/>
      <c r="S17" s="188"/>
      <c r="T17" s="291"/>
    </row>
    <row r="18" spans="1:20">
      <c r="A18" s="270">
        <v>13</v>
      </c>
      <c r="C18" s="483" t="s">
        <v>114</v>
      </c>
      <c r="D18" s="177"/>
      <c r="E18" s="177"/>
      <c r="F18" s="181"/>
      <c r="G18" s="181"/>
      <c r="H18" s="181"/>
      <c r="I18" s="181"/>
      <c r="J18" s="181"/>
      <c r="K18" s="181"/>
      <c r="L18" s="181"/>
      <c r="M18" s="181"/>
      <c r="N18" s="181"/>
      <c r="O18" s="181"/>
      <c r="P18" s="181"/>
      <c r="Q18" s="181"/>
      <c r="R18" s="181"/>
      <c r="S18" s="188"/>
      <c r="T18" s="291"/>
    </row>
    <row r="19" spans="1:20">
      <c r="A19" s="270">
        <v>14</v>
      </c>
      <c r="B19" s="270">
        <v>9</v>
      </c>
      <c r="C19" s="80" t="s">
        <v>18</v>
      </c>
      <c r="D19" s="355"/>
      <c r="E19" s="355"/>
      <c r="F19" s="182">
        <v>347745.6</v>
      </c>
      <c r="G19" s="182">
        <v>311889.87</v>
      </c>
      <c r="H19" s="182">
        <v>347278.2</v>
      </c>
      <c r="I19" s="182">
        <v>336518.16</v>
      </c>
      <c r="J19" s="182">
        <v>347745.6</v>
      </c>
      <c r="K19" s="182">
        <v>336528</v>
      </c>
      <c r="L19" s="182">
        <v>347745.6</v>
      </c>
      <c r="M19" s="182">
        <v>347745.6</v>
      </c>
      <c r="N19" s="182">
        <v>336528</v>
      </c>
      <c r="O19" s="182">
        <v>347745.6</v>
      </c>
      <c r="P19" s="182">
        <v>336995.4</v>
      </c>
      <c r="Q19" s="182">
        <v>347745.6</v>
      </c>
      <c r="R19" s="174">
        <f>SUM(F19:Q19)</f>
        <v>4092211.23</v>
      </c>
      <c r="S19" s="188" t="s">
        <v>225</v>
      </c>
      <c r="T19" s="291" t="s">
        <v>19</v>
      </c>
    </row>
    <row r="20" spans="1:20" ht="18" customHeight="1" thickBot="1">
      <c r="A20" s="270">
        <v>16</v>
      </c>
      <c r="C20" s="483" t="s">
        <v>20</v>
      </c>
      <c r="D20" s="624"/>
      <c r="E20" s="355"/>
      <c r="F20" s="625">
        <f t="shared" ref="F20:R20" si="2">F16+F19</f>
        <v>87335143.599999994</v>
      </c>
      <c r="G20" s="625">
        <f t="shared" si="2"/>
        <v>80758901.870000005</v>
      </c>
      <c r="H20" s="625">
        <f t="shared" si="2"/>
        <v>71262315.200000003</v>
      </c>
      <c r="I20" s="625">
        <f t="shared" si="2"/>
        <v>78975887.109999999</v>
      </c>
      <c r="J20" s="625">
        <f t="shared" si="2"/>
        <v>64428624.600000001</v>
      </c>
      <c r="K20" s="625">
        <f t="shared" si="2"/>
        <v>55715652.659999996</v>
      </c>
      <c r="L20" s="625">
        <f t="shared" si="2"/>
        <v>62334764.190000005</v>
      </c>
      <c r="M20" s="625">
        <f t="shared" si="2"/>
        <v>64812732.600000001</v>
      </c>
      <c r="N20" s="625">
        <f t="shared" si="2"/>
        <v>38714938</v>
      </c>
      <c r="O20" s="625">
        <f t="shared" si="2"/>
        <v>71308361.599999994</v>
      </c>
      <c r="P20" s="625">
        <f t="shared" si="2"/>
        <v>96396775</v>
      </c>
      <c r="Q20" s="625">
        <f t="shared" si="2"/>
        <v>153722120</v>
      </c>
      <c r="R20" s="625">
        <f t="shared" si="2"/>
        <v>925766216.42999995</v>
      </c>
      <c r="S20" s="188"/>
      <c r="T20" s="626" t="s">
        <v>21</v>
      </c>
    </row>
    <row r="21" spans="1:20" ht="16.5" customHeight="1">
      <c r="A21" s="270">
        <v>17</v>
      </c>
      <c r="H21" s="627"/>
      <c r="I21" s="183"/>
      <c r="J21" s="184"/>
      <c r="K21" s="628"/>
      <c r="M21" s="629"/>
      <c r="N21" s="629"/>
      <c r="O21" s="629"/>
      <c r="P21" s="629"/>
      <c r="Q21" s="629"/>
      <c r="T21" s="291"/>
    </row>
    <row r="22" spans="1:20">
      <c r="A22" s="270">
        <v>18</v>
      </c>
      <c r="R22" s="279"/>
      <c r="S22" s="188"/>
      <c r="T22" s="291"/>
    </row>
    <row r="23" spans="1:20">
      <c r="A23" s="270">
        <v>19</v>
      </c>
      <c r="B23" s="270">
        <v>13</v>
      </c>
      <c r="C23" s="189" t="s">
        <v>115</v>
      </c>
      <c r="D23" s="355"/>
      <c r="E23" s="355"/>
      <c r="F23" s="185">
        <v>2276913255</v>
      </c>
      <c r="G23" s="185">
        <v>1940874795</v>
      </c>
      <c r="H23" s="185">
        <v>1814204109</v>
      </c>
      <c r="I23" s="185">
        <v>1810649034</v>
      </c>
      <c r="J23" s="185">
        <v>1601984680</v>
      </c>
      <c r="K23" s="185">
        <v>1466930467</v>
      </c>
      <c r="L23" s="185">
        <v>1625213245</v>
      </c>
      <c r="M23" s="185">
        <v>1699341098</v>
      </c>
      <c r="N23" s="185">
        <v>1487534745</v>
      </c>
      <c r="O23" s="185">
        <v>1580634111</v>
      </c>
      <c r="P23" s="185">
        <v>2076842331</v>
      </c>
      <c r="Q23" s="185">
        <v>2239429407</v>
      </c>
      <c r="R23" s="265">
        <f>SUM(F23:Q23)</f>
        <v>21620551277</v>
      </c>
      <c r="S23" s="188" t="s">
        <v>22</v>
      </c>
      <c r="T23" s="291" t="s">
        <v>23</v>
      </c>
    </row>
    <row r="24" spans="1:20" ht="14.25" customHeight="1">
      <c r="A24" s="270">
        <v>20</v>
      </c>
      <c r="B24" s="270" t="s">
        <v>116</v>
      </c>
      <c r="C24" s="189" t="s">
        <v>117</v>
      </c>
      <c r="D24" s="186"/>
      <c r="E24" s="186"/>
      <c r="F24" s="187">
        <v>-59824971.527999997</v>
      </c>
      <c r="G24" s="187">
        <v>-57882649.840999998</v>
      </c>
      <c r="H24" s="187">
        <v>-47025842.987000003</v>
      </c>
      <c r="I24" s="187">
        <v>-49323544.295000002</v>
      </c>
      <c r="J24" s="187">
        <v>-70408187.816</v>
      </c>
      <c r="K24" s="187">
        <v>-60846884.684</v>
      </c>
      <c r="L24" s="187">
        <v>-53387061.531000003</v>
      </c>
      <c r="M24" s="187">
        <v>-68858349.339000002</v>
      </c>
      <c r="N24" s="185">
        <v>-74977387</v>
      </c>
      <c r="O24" s="185">
        <v>-57602439.980999999</v>
      </c>
      <c r="P24" s="185">
        <v>-57013811.565000005</v>
      </c>
      <c r="Q24" s="185">
        <v>-62174827.069000006</v>
      </c>
      <c r="R24" s="265">
        <f>SUM(F24:Q24)</f>
        <v>-719325957.63600004</v>
      </c>
      <c r="S24" s="188" t="s">
        <v>226</v>
      </c>
      <c r="T24" s="291"/>
    </row>
    <row r="25" spans="1:20" ht="14.25" customHeight="1">
      <c r="A25" s="270">
        <v>21</v>
      </c>
      <c r="B25" s="270" t="s">
        <v>118</v>
      </c>
      <c r="C25" s="190" t="s">
        <v>227</v>
      </c>
      <c r="F25" s="415">
        <f t="shared" ref="F25:Q25" si="3">F23+F24</f>
        <v>2217088283.4720001</v>
      </c>
      <c r="G25" s="415">
        <f t="shared" si="3"/>
        <v>1882992145.1589999</v>
      </c>
      <c r="H25" s="415">
        <f t="shared" si="3"/>
        <v>1767178266.013</v>
      </c>
      <c r="I25" s="415">
        <f t="shared" si="3"/>
        <v>1761325489.7049999</v>
      </c>
      <c r="J25" s="415">
        <f t="shared" si="3"/>
        <v>1531576492.184</v>
      </c>
      <c r="K25" s="415">
        <f t="shared" si="3"/>
        <v>1406083582.316</v>
      </c>
      <c r="L25" s="415">
        <f t="shared" si="3"/>
        <v>1571826183.4690001</v>
      </c>
      <c r="M25" s="415">
        <f t="shared" si="3"/>
        <v>1630482748.661</v>
      </c>
      <c r="N25" s="415">
        <f t="shared" si="3"/>
        <v>1412557358</v>
      </c>
      <c r="O25" s="415">
        <f t="shared" si="3"/>
        <v>1523031671.0190001</v>
      </c>
      <c r="P25" s="415">
        <f t="shared" si="3"/>
        <v>2019828519.4349999</v>
      </c>
      <c r="Q25" s="415">
        <f t="shared" si="3"/>
        <v>2177254579.9309998</v>
      </c>
      <c r="R25" s="415"/>
      <c r="S25" s="188"/>
      <c r="T25" s="291"/>
    </row>
    <row r="26" spans="1:20" ht="19.5" customHeight="1">
      <c r="A26" s="270">
        <v>22</v>
      </c>
      <c r="C26" s="483" t="s">
        <v>24</v>
      </c>
      <c r="D26" s="191"/>
      <c r="E26" s="355"/>
      <c r="N26" s="174"/>
      <c r="R26" s="174"/>
      <c r="S26" s="188"/>
      <c r="T26" s="291"/>
    </row>
    <row r="27" spans="1:20" ht="15">
      <c r="A27" s="270">
        <v>23</v>
      </c>
      <c r="B27" s="270">
        <v>14</v>
      </c>
      <c r="C27" s="95" t="s">
        <v>119</v>
      </c>
      <c r="D27" s="191">
        <v>3.8982999999999997E-2</v>
      </c>
      <c r="E27" s="177"/>
      <c r="F27" s="174">
        <f t="shared" ref="F27:Q27" si="4">F25*$D$27</f>
        <v>86428752.554588974</v>
      </c>
      <c r="G27" s="174">
        <f t="shared" si="4"/>
        <v>73404682.794733286</v>
      </c>
      <c r="H27" s="174">
        <f t="shared" si="4"/>
        <v>68889910.343984768</v>
      </c>
      <c r="I27" s="174">
        <f t="shared" si="4"/>
        <v>68661751.565170005</v>
      </c>
      <c r="J27" s="174">
        <f t="shared" si="4"/>
        <v>59705446.394808866</v>
      </c>
      <c r="K27" s="174">
        <f t="shared" si="4"/>
        <v>54813356.289424621</v>
      </c>
      <c r="L27" s="174">
        <f t="shared" si="4"/>
        <v>61274500.110172026</v>
      </c>
      <c r="M27" s="174">
        <f t="shared" si="4"/>
        <v>63561108.991051756</v>
      </c>
      <c r="N27" s="174">
        <f t="shared" si="4"/>
        <v>55065723.486913994</v>
      </c>
      <c r="O27" s="174">
        <f t="shared" si="4"/>
        <v>59372343.631333672</v>
      </c>
      <c r="P27" s="174">
        <f t="shared" si="4"/>
        <v>78738975.173134595</v>
      </c>
      <c r="Q27" s="174">
        <f t="shared" si="4"/>
        <v>84875915.289450154</v>
      </c>
      <c r="R27" s="174">
        <f>SUM(F27:Q27)</f>
        <v>814792466.62476671</v>
      </c>
      <c r="S27" s="188"/>
      <c r="T27" s="626"/>
    </row>
    <row r="28" spans="1:20" ht="15.75" customHeight="1">
      <c r="A28" s="270">
        <v>24</v>
      </c>
      <c r="C28" s="82"/>
      <c r="D28" s="191"/>
      <c r="E28" s="177"/>
      <c r="F28" s="369"/>
      <c r="G28" s="369"/>
      <c r="H28" s="369"/>
      <c r="I28" s="369"/>
      <c r="J28" s="369"/>
      <c r="K28" s="369"/>
      <c r="L28" s="174"/>
      <c r="M28" s="174"/>
      <c r="N28" s="174"/>
      <c r="O28" s="174"/>
      <c r="P28" s="174"/>
      <c r="Q28" s="174"/>
      <c r="R28" s="174"/>
      <c r="S28" s="188"/>
      <c r="T28" s="626"/>
    </row>
    <row r="29" spans="1:20" ht="18.75" customHeight="1">
      <c r="A29" s="270">
        <v>25</v>
      </c>
      <c r="B29" s="270">
        <v>15</v>
      </c>
      <c r="C29" s="535" t="s">
        <v>96</v>
      </c>
      <c r="D29" s="192"/>
      <c r="E29" s="177"/>
      <c r="F29" s="631">
        <f t="shared" ref="F29:Q29" si="5">F27</f>
        <v>86428752.554588974</v>
      </c>
      <c r="G29" s="631">
        <f t="shared" si="5"/>
        <v>73404682.794733286</v>
      </c>
      <c r="H29" s="631">
        <f t="shared" si="5"/>
        <v>68889910.343984768</v>
      </c>
      <c r="I29" s="631">
        <f t="shared" si="5"/>
        <v>68661751.565170005</v>
      </c>
      <c r="J29" s="631">
        <f t="shared" si="5"/>
        <v>59705446.394808866</v>
      </c>
      <c r="K29" s="631">
        <f t="shared" si="5"/>
        <v>54813356.289424621</v>
      </c>
      <c r="L29" s="631">
        <f t="shared" si="5"/>
        <v>61274500.110172026</v>
      </c>
      <c r="M29" s="631">
        <f t="shared" si="5"/>
        <v>63561108.991051756</v>
      </c>
      <c r="N29" s="631">
        <f t="shared" si="5"/>
        <v>55065723.486913994</v>
      </c>
      <c r="O29" s="631">
        <f t="shared" si="5"/>
        <v>59372343.631333672</v>
      </c>
      <c r="P29" s="631">
        <f t="shared" si="5"/>
        <v>78738975.173134595</v>
      </c>
      <c r="Q29" s="631">
        <f t="shared" si="5"/>
        <v>84875915.289450154</v>
      </c>
      <c r="R29" s="631">
        <f>SUM(R27:R28)</f>
        <v>814792466.62476671</v>
      </c>
      <c r="S29" s="188"/>
      <c r="T29" s="626"/>
    </row>
    <row r="30" spans="1:20" ht="20.25" customHeight="1">
      <c r="A30" s="270">
        <v>26</v>
      </c>
      <c r="C30" s="95"/>
      <c r="D30" s="191"/>
      <c r="E30" s="177"/>
      <c r="F30" s="174"/>
      <c r="G30" s="174"/>
      <c r="H30" s="627"/>
      <c r="I30" s="184"/>
      <c r="J30" s="184"/>
      <c r="K30" s="628"/>
      <c r="L30" s="174"/>
      <c r="M30" s="603"/>
      <c r="N30" s="603"/>
      <c r="O30" s="603"/>
      <c r="P30" s="603"/>
      <c r="Q30" s="603"/>
      <c r="R30" s="182"/>
      <c r="S30" s="188"/>
      <c r="T30" s="291"/>
    </row>
    <row r="31" spans="1:20" ht="17.45" customHeight="1" thickBot="1">
      <c r="A31" s="270">
        <v>27</v>
      </c>
      <c r="B31" s="270">
        <v>17</v>
      </c>
      <c r="C31" s="633" t="s">
        <v>120</v>
      </c>
      <c r="E31" s="177"/>
      <c r="F31" s="625">
        <f t="shared" ref="F31:R31" si="6">F20-F29</f>
        <v>906391.04541102052</v>
      </c>
      <c r="G31" s="625">
        <f t="shared" si="6"/>
        <v>7354219.0752667189</v>
      </c>
      <c r="H31" s="625">
        <f t="shared" si="6"/>
        <v>2372404.8560152352</v>
      </c>
      <c r="I31" s="625">
        <f t="shared" si="6"/>
        <v>10314135.544829994</v>
      </c>
      <c r="J31" s="625">
        <f t="shared" si="6"/>
        <v>4723178.2051911354</v>
      </c>
      <c r="K31" s="625">
        <f t="shared" si="6"/>
        <v>902296.37057537585</v>
      </c>
      <c r="L31" s="625">
        <f t="shared" si="6"/>
        <v>1060264.0798279792</v>
      </c>
      <c r="M31" s="625">
        <f t="shared" si="6"/>
        <v>1251623.6089482456</v>
      </c>
      <c r="N31" s="625">
        <f t="shared" si="6"/>
        <v>-16350785.486913994</v>
      </c>
      <c r="O31" s="625">
        <f t="shared" si="6"/>
        <v>11936017.968666323</v>
      </c>
      <c r="P31" s="625">
        <f t="shared" si="6"/>
        <v>17657799.826865405</v>
      </c>
      <c r="Q31" s="625">
        <f t="shared" si="6"/>
        <v>68846204.710549846</v>
      </c>
      <c r="R31" s="625">
        <f t="shared" si="6"/>
        <v>110973749.80523324</v>
      </c>
      <c r="S31" s="188"/>
      <c r="T31" s="291"/>
    </row>
    <row r="32" spans="1:20" ht="15.75" customHeight="1">
      <c r="A32" s="270">
        <v>28</v>
      </c>
      <c r="C32" s="502" t="s">
        <v>25</v>
      </c>
      <c r="F32" s="636">
        <f t="shared" ref="F32:R32" si="7">+F31</f>
        <v>906391.04541102052</v>
      </c>
      <c r="G32" s="636">
        <f t="shared" si="7"/>
        <v>7354219.0752667189</v>
      </c>
      <c r="H32" s="636">
        <f t="shared" si="7"/>
        <v>2372404.8560152352</v>
      </c>
      <c r="I32" s="636">
        <f t="shared" si="7"/>
        <v>10314135.544829994</v>
      </c>
      <c r="J32" s="636">
        <f t="shared" si="7"/>
        <v>4723178.2051911354</v>
      </c>
      <c r="K32" s="636">
        <f t="shared" si="7"/>
        <v>902296.37057537585</v>
      </c>
      <c r="L32" s="636">
        <f t="shared" si="7"/>
        <v>1060264.0798279792</v>
      </c>
      <c r="M32" s="636">
        <f t="shared" si="7"/>
        <v>1251623.6089482456</v>
      </c>
      <c r="N32" s="636">
        <f t="shared" si="7"/>
        <v>-16350785.486913994</v>
      </c>
      <c r="O32" s="636">
        <f t="shared" si="7"/>
        <v>11936017.968666323</v>
      </c>
      <c r="P32" s="636">
        <f t="shared" si="7"/>
        <v>17657799.826865405</v>
      </c>
      <c r="Q32" s="636">
        <f t="shared" si="7"/>
        <v>68846204.710549846</v>
      </c>
      <c r="R32" s="636">
        <f t="shared" si="7"/>
        <v>110973749.80523324</v>
      </c>
      <c r="S32" s="188"/>
      <c r="T32" s="626" t="s">
        <v>26</v>
      </c>
    </row>
    <row r="33" spans="1:20" ht="15">
      <c r="A33" s="270">
        <v>29</v>
      </c>
      <c r="H33" s="627"/>
      <c r="I33" s="184"/>
      <c r="J33" s="184"/>
      <c r="K33" s="628"/>
      <c r="M33" s="629"/>
      <c r="N33" s="629"/>
      <c r="O33" s="629"/>
      <c r="P33" s="629"/>
      <c r="Q33" s="629"/>
      <c r="T33" s="291"/>
    </row>
    <row r="34" spans="1:20" ht="15">
      <c r="A34" s="270">
        <v>30</v>
      </c>
      <c r="C34" s="291" t="s">
        <v>27</v>
      </c>
      <c r="D34" s="635"/>
      <c r="F34" s="174"/>
      <c r="G34" s="174"/>
      <c r="H34" s="174"/>
      <c r="I34" s="174"/>
      <c r="J34" s="174"/>
      <c r="K34" s="174"/>
      <c r="L34" s="174"/>
      <c r="M34" s="174"/>
      <c r="N34" s="174"/>
      <c r="O34" s="174"/>
      <c r="P34" s="174"/>
      <c r="Q34" s="174"/>
      <c r="R34" s="636"/>
      <c r="S34" s="188"/>
      <c r="T34" s="626"/>
    </row>
    <row r="35" spans="1:20" ht="15">
      <c r="A35" s="270">
        <v>31</v>
      </c>
      <c r="C35" s="95" t="s">
        <v>121</v>
      </c>
      <c r="D35" s="194">
        <v>3.7438E-4</v>
      </c>
      <c r="E35" s="194"/>
      <c r="F35" s="174">
        <f t="shared" ref="F35:Q35" si="8">F32*(1-$D$35)</f>
        <v>906051.71073143953</v>
      </c>
      <c r="G35" s="174">
        <f t="shared" si="8"/>
        <v>7351465.8027293207</v>
      </c>
      <c r="H35" s="174">
        <f t="shared" si="8"/>
        <v>2371516.67508524</v>
      </c>
      <c r="I35" s="174">
        <f t="shared" si="8"/>
        <v>10310274.13876472</v>
      </c>
      <c r="J35" s="174">
        <f t="shared" si="8"/>
        <v>4721409.9417346762</v>
      </c>
      <c r="K35" s="174">
        <f t="shared" si="8"/>
        <v>901958.56886015984</v>
      </c>
      <c r="L35" s="174">
        <f t="shared" si="8"/>
        <v>1059867.1381617731</v>
      </c>
      <c r="M35" s="174">
        <f t="shared" si="8"/>
        <v>1251155.0261015275</v>
      </c>
      <c r="N35" s="174">
        <f t="shared" si="8"/>
        <v>-16344664.079843404</v>
      </c>
      <c r="O35" s="174">
        <f t="shared" si="8"/>
        <v>11931549.362259213</v>
      </c>
      <c r="P35" s="174">
        <f t="shared" si="8"/>
        <v>17651189.099766225</v>
      </c>
      <c r="Q35" s="174">
        <f t="shared" si="8"/>
        <v>68820430.068430305</v>
      </c>
      <c r="R35" s="174">
        <f>SUM(F35:Q35)</f>
        <v>110932203.4527812</v>
      </c>
      <c r="S35" s="97"/>
      <c r="T35" s="626" t="s">
        <v>28</v>
      </c>
    </row>
    <row r="36" spans="1:20" ht="17.25" customHeight="1">
      <c r="A36" s="270">
        <v>32</v>
      </c>
      <c r="D36" s="192"/>
      <c r="E36" s="194"/>
      <c r="F36" s="174"/>
      <c r="G36" s="174"/>
      <c r="H36" s="627"/>
      <c r="I36" s="184"/>
      <c r="J36" s="184"/>
      <c r="K36" s="628"/>
      <c r="L36" s="174"/>
      <c r="M36" s="629"/>
      <c r="N36" s="629"/>
      <c r="O36" s="174"/>
      <c r="P36" s="629"/>
      <c r="Q36" s="629"/>
      <c r="R36" s="174"/>
      <c r="S36" s="97"/>
      <c r="T36" s="626"/>
    </row>
    <row r="37" spans="1:20">
      <c r="A37" s="270">
        <v>33</v>
      </c>
      <c r="C37" s="291" t="s">
        <v>29</v>
      </c>
      <c r="E37" s="177"/>
      <c r="F37" s="174">
        <f t="shared" ref="F37:R37" si="9">+F35</f>
        <v>906051.71073143953</v>
      </c>
      <c r="G37" s="174">
        <f t="shared" si="9"/>
        <v>7351465.8027293207</v>
      </c>
      <c r="H37" s="174">
        <f t="shared" si="9"/>
        <v>2371516.67508524</v>
      </c>
      <c r="I37" s="174">
        <f t="shared" si="9"/>
        <v>10310274.13876472</v>
      </c>
      <c r="J37" s="174">
        <f t="shared" si="9"/>
        <v>4721409.9417346762</v>
      </c>
      <c r="K37" s="174">
        <f t="shared" si="9"/>
        <v>901958.56886015984</v>
      </c>
      <c r="L37" s="174">
        <f t="shared" si="9"/>
        <v>1059867.1381617731</v>
      </c>
      <c r="M37" s="174">
        <f t="shared" si="9"/>
        <v>1251155.0261015275</v>
      </c>
      <c r="N37" s="174">
        <f t="shared" si="9"/>
        <v>-16344664.079843404</v>
      </c>
      <c r="O37" s="174">
        <f t="shared" si="9"/>
        <v>11931549.362259213</v>
      </c>
      <c r="P37" s="174">
        <f t="shared" si="9"/>
        <v>17651189.099766225</v>
      </c>
      <c r="Q37" s="174">
        <f t="shared" si="9"/>
        <v>68820430.068430305</v>
      </c>
      <c r="R37" s="174">
        <f t="shared" si="9"/>
        <v>110932203.4527812</v>
      </c>
      <c r="S37" s="639"/>
      <c r="T37" s="291"/>
    </row>
    <row r="38" spans="1:20">
      <c r="A38" s="270">
        <v>34</v>
      </c>
      <c r="C38" s="291" t="s">
        <v>30</v>
      </c>
      <c r="E38" s="177"/>
      <c r="F38" s="174">
        <f t="shared" ref="F38:R38" si="10">-F37</f>
        <v>-906051.71073143953</v>
      </c>
      <c r="G38" s="174">
        <f t="shared" si="10"/>
        <v>-7351465.8027293207</v>
      </c>
      <c r="H38" s="174">
        <f t="shared" si="10"/>
        <v>-2371516.67508524</v>
      </c>
      <c r="I38" s="174">
        <f t="shared" si="10"/>
        <v>-10310274.13876472</v>
      </c>
      <c r="J38" s="174">
        <f t="shared" si="10"/>
        <v>-4721409.9417346762</v>
      </c>
      <c r="K38" s="174">
        <f t="shared" si="10"/>
        <v>-901958.56886015984</v>
      </c>
      <c r="L38" s="174">
        <f t="shared" si="10"/>
        <v>-1059867.1381617731</v>
      </c>
      <c r="M38" s="174">
        <f t="shared" si="10"/>
        <v>-1251155.0261015275</v>
      </c>
      <c r="N38" s="174">
        <f t="shared" si="10"/>
        <v>16344664.079843404</v>
      </c>
      <c r="O38" s="174">
        <f t="shared" si="10"/>
        <v>-11931549.362259213</v>
      </c>
      <c r="P38" s="174">
        <f t="shared" si="10"/>
        <v>-17651189.099766225</v>
      </c>
      <c r="Q38" s="174">
        <f t="shared" si="10"/>
        <v>-68820430.068430305</v>
      </c>
      <c r="R38" s="174">
        <f t="shared" si="10"/>
        <v>-110932203.4527812</v>
      </c>
      <c r="S38" s="639"/>
      <c r="T38" s="291"/>
    </row>
    <row r="39" spans="1:20">
      <c r="A39" s="270">
        <v>35</v>
      </c>
      <c r="C39" s="291"/>
      <c r="E39" s="177"/>
      <c r="F39" s="174"/>
      <c r="G39" s="174"/>
      <c r="H39" s="174"/>
      <c r="I39" s="174"/>
      <c r="J39" s="174"/>
      <c r="K39" s="174"/>
      <c r="L39" s="174"/>
      <c r="M39" s="174"/>
      <c r="N39" s="174"/>
      <c r="O39" s="629"/>
      <c r="P39" s="174"/>
      <c r="Q39" s="174"/>
      <c r="R39" s="174"/>
      <c r="S39" s="639"/>
      <c r="T39" s="291"/>
    </row>
    <row r="40" spans="1:20" ht="15">
      <c r="A40" s="270">
        <v>36</v>
      </c>
      <c r="C40" s="291" t="s">
        <v>31</v>
      </c>
      <c r="E40" s="177"/>
      <c r="F40" s="174">
        <f>+F37</f>
        <v>906051.71073143953</v>
      </c>
      <c r="G40" s="174">
        <f t="shared" ref="G40:Q40" si="11">+F40+G37</f>
        <v>8257517.51346076</v>
      </c>
      <c r="H40" s="174">
        <f t="shared" si="11"/>
        <v>10629034.188546</v>
      </c>
      <c r="I40" s="174">
        <f t="shared" si="11"/>
        <v>20939308.327310719</v>
      </c>
      <c r="J40" s="174">
        <f t="shared" si="11"/>
        <v>25660718.269045394</v>
      </c>
      <c r="K40" s="174">
        <f t="shared" si="11"/>
        <v>26562676.837905552</v>
      </c>
      <c r="L40" s="174">
        <f t="shared" si="11"/>
        <v>27622543.976067327</v>
      </c>
      <c r="M40" s="174">
        <f t="shared" si="11"/>
        <v>28873699.002168853</v>
      </c>
      <c r="N40" s="174">
        <f t="shared" si="11"/>
        <v>12529034.922325449</v>
      </c>
      <c r="O40" s="174">
        <f t="shared" si="11"/>
        <v>24460584.284584664</v>
      </c>
      <c r="P40" s="174">
        <f t="shared" si="11"/>
        <v>42111773.384350888</v>
      </c>
      <c r="Q40" s="174">
        <f t="shared" si="11"/>
        <v>110932203.4527812</v>
      </c>
      <c r="R40" s="174">
        <f>+R37</f>
        <v>110932203.4527812</v>
      </c>
      <c r="S40" s="639"/>
      <c r="T40" s="626" t="s">
        <v>32</v>
      </c>
    </row>
    <row r="41" spans="1:20">
      <c r="A41" s="270">
        <v>37</v>
      </c>
      <c r="C41" s="291" t="s">
        <v>33</v>
      </c>
      <c r="E41" s="177"/>
      <c r="F41" s="174">
        <f>+F38</f>
        <v>-906051.71073143953</v>
      </c>
      <c r="G41" s="174">
        <f t="shared" ref="G41:Q41" si="12">+F41+G38</f>
        <v>-8257517.51346076</v>
      </c>
      <c r="H41" s="174">
        <f t="shared" si="12"/>
        <v>-10629034.188546</v>
      </c>
      <c r="I41" s="174">
        <f t="shared" si="12"/>
        <v>-20939308.327310719</v>
      </c>
      <c r="J41" s="174">
        <f t="shared" si="12"/>
        <v>-25660718.269045394</v>
      </c>
      <c r="K41" s="174">
        <f t="shared" si="12"/>
        <v>-26562676.837905552</v>
      </c>
      <c r="L41" s="174">
        <f t="shared" si="12"/>
        <v>-27622543.976067327</v>
      </c>
      <c r="M41" s="174">
        <f t="shared" si="12"/>
        <v>-28873699.002168853</v>
      </c>
      <c r="N41" s="174">
        <f t="shared" si="12"/>
        <v>-12529034.922325449</v>
      </c>
      <c r="O41" s="174">
        <f t="shared" si="12"/>
        <v>-24460584.284584664</v>
      </c>
      <c r="P41" s="174">
        <f t="shared" si="12"/>
        <v>-42111773.384350888</v>
      </c>
      <c r="Q41" s="174">
        <f t="shared" si="12"/>
        <v>-110932203.4527812</v>
      </c>
      <c r="R41" s="174">
        <f>+R38</f>
        <v>-110932203.4527812</v>
      </c>
      <c r="S41" s="639"/>
    </row>
    <row r="42" spans="1:20" ht="15">
      <c r="C42" s="291"/>
      <c r="E42" s="177"/>
      <c r="F42" s="174"/>
      <c r="G42" s="174"/>
      <c r="H42" s="627"/>
      <c r="I42" s="184"/>
      <c r="J42" s="184"/>
      <c r="K42" s="628"/>
      <c r="L42" s="174"/>
      <c r="M42" s="629"/>
      <c r="N42" s="629"/>
      <c r="O42" s="629"/>
      <c r="P42" s="629"/>
      <c r="Q42" s="629"/>
      <c r="R42" s="174"/>
      <c r="S42" s="640"/>
    </row>
    <row r="43" spans="1:20" ht="12.4" customHeight="1">
      <c r="C43" s="637"/>
      <c r="D43" s="637"/>
      <c r="E43" s="637"/>
      <c r="F43" s="637"/>
      <c r="G43" s="637"/>
      <c r="H43" s="637"/>
      <c r="I43" s="637"/>
      <c r="J43" s="174"/>
      <c r="K43" s="543"/>
      <c r="L43" s="174"/>
      <c r="M43" s="174"/>
      <c r="N43" s="174"/>
      <c r="O43" s="174"/>
      <c r="P43" s="174"/>
      <c r="Q43" s="174"/>
      <c r="R43" s="174"/>
      <c r="S43" s="640"/>
    </row>
    <row r="44" spans="1:20" ht="34.5" customHeight="1">
      <c r="C44" s="649" t="s">
        <v>101</v>
      </c>
      <c r="D44" s="649"/>
      <c r="E44" s="649"/>
      <c r="F44" s="649"/>
      <c r="G44" s="649"/>
      <c r="H44" s="649"/>
      <c r="I44" s="649"/>
      <c r="J44" s="649"/>
      <c r="K44" s="649"/>
      <c r="L44" s="174"/>
      <c r="M44" s="174"/>
      <c r="N44" s="174"/>
      <c r="O44" s="174"/>
      <c r="P44" s="174"/>
      <c r="Q44" s="174"/>
      <c r="R44" s="174"/>
    </row>
    <row r="45" spans="1:20" ht="15" customHeight="1">
      <c r="E45" s="355"/>
      <c r="F45" s="174"/>
      <c r="G45" s="174"/>
      <c r="H45" s="174"/>
      <c r="I45" s="174"/>
      <c r="J45" s="174"/>
      <c r="K45" s="174"/>
      <c r="L45" s="174"/>
      <c r="M45" s="174"/>
      <c r="N45" s="174"/>
      <c r="O45" s="174"/>
      <c r="P45" s="174"/>
      <c r="Q45" s="174"/>
      <c r="R45" s="174"/>
    </row>
    <row r="46" spans="1:20" ht="42.75" customHeight="1">
      <c r="C46" s="649" t="s">
        <v>122</v>
      </c>
      <c r="D46" s="649"/>
      <c r="E46" s="649"/>
      <c r="F46" s="649"/>
      <c r="G46" s="649"/>
      <c r="H46" s="649"/>
      <c r="I46" s="649"/>
      <c r="J46" s="649"/>
      <c r="K46" s="649"/>
      <c r="Q46" s="636"/>
      <c r="R46" s="636"/>
    </row>
    <row r="47" spans="1:20" ht="20.25" customHeight="1">
      <c r="A47" s="80"/>
      <c r="B47" s="80"/>
      <c r="C47" s="80" t="s">
        <v>123</v>
      </c>
      <c r="H47" s="167"/>
      <c r="I47" s="636"/>
      <c r="N47" s="641"/>
      <c r="O47" s="641"/>
      <c r="P47" s="641"/>
      <c r="Q47" s="177"/>
    </row>
    <row r="48" spans="1:20">
      <c r="A48" s="80"/>
      <c r="B48" s="80"/>
      <c r="H48" s="167"/>
      <c r="I48" s="636"/>
      <c r="Q48" s="636"/>
    </row>
    <row r="49" spans="6:17" s="80" customFormat="1">
      <c r="G49" s="536"/>
      <c r="H49" s="177"/>
      <c r="Q49" s="536"/>
    </row>
    <row r="50" spans="6:17" s="80" customFormat="1">
      <c r="G50" s="536"/>
      <c r="H50" s="167"/>
    </row>
    <row r="51" spans="6:17" s="80" customFormat="1">
      <c r="F51" s="636"/>
      <c r="H51" s="167"/>
    </row>
    <row r="52" spans="6:17" s="80" customFormat="1">
      <c r="H52" s="167"/>
      <c r="K52" s="167"/>
    </row>
    <row r="53" spans="6:17" s="80" customFormat="1">
      <c r="H53" s="167"/>
      <c r="K53" s="167"/>
    </row>
    <row r="54" spans="6:17" s="80" customFormat="1">
      <c r="K54" s="167"/>
    </row>
    <row r="55" spans="6:17" s="80" customFormat="1">
      <c r="K55" s="167"/>
    </row>
    <row r="56" spans="6:17" s="80" customFormat="1"/>
    <row r="57" spans="6:17" s="80" customFormat="1">
      <c r="K57" s="167"/>
    </row>
    <row r="58" spans="6:17" s="80" customFormat="1"/>
    <row r="59" spans="6:17" s="80" customFormat="1"/>
    <row r="60" spans="6:17" s="80" customFormat="1"/>
    <row r="61" spans="6:17" s="80" customFormat="1"/>
    <row r="62" spans="6:17" s="80" customFormat="1"/>
    <row r="63" spans="6:17" s="80" customFormat="1"/>
    <row r="64" spans="6:17" s="80" customFormat="1"/>
    <row r="65" spans="1:2">
      <c r="A65" s="80"/>
      <c r="B65" s="80"/>
    </row>
    <row r="66" spans="1:2">
      <c r="A66" s="80"/>
      <c r="B66" s="80"/>
    </row>
    <row r="67" spans="1:2">
      <c r="A67" s="80"/>
      <c r="B67" s="80"/>
    </row>
    <row r="68" spans="1:2">
      <c r="A68" s="638"/>
      <c r="B68" s="638"/>
    </row>
    <row r="69" spans="1:2">
      <c r="A69" s="638"/>
      <c r="B69" s="638"/>
    </row>
    <row r="70" spans="1:2">
      <c r="A70" s="638"/>
      <c r="B70" s="638"/>
    </row>
    <row r="71" spans="1:2">
      <c r="A71" s="638"/>
      <c r="B71" s="638"/>
    </row>
    <row r="72" spans="1:2">
      <c r="A72" s="638"/>
      <c r="B72" s="638"/>
    </row>
    <row r="73" spans="1:2">
      <c r="A73" s="638"/>
      <c r="B73" s="638"/>
    </row>
    <row r="74" spans="1:2">
      <c r="A74" s="638"/>
      <c r="B74" s="638"/>
    </row>
    <row r="75" spans="1:2">
      <c r="A75" s="638"/>
      <c r="B75" s="638"/>
    </row>
    <row r="76" spans="1:2">
      <c r="A76" s="638"/>
      <c r="B76" s="638"/>
    </row>
    <row r="77" spans="1:2">
      <c r="A77" s="638"/>
      <c r="B77" s="638"/>
    </row>
    <row r="78" spans="1:2">
      <c r="A78" s="638"/>
      <c r="B78" s="638"/>
    </row>
    <row r="79" spans="1:2">
      <c r="A79" s="638"/>
      <c r="B79" s="638"/>
    </row>
    <row r="80" spans="1:2">
      <c r="A80" s="638"/>
      <c r="B80" s="638"/>
    </row>
    <row r="81" spans="1:2">
      <c r="A81" s="638"/>
      <c r="B81" s="638"/>
    </row>
    <row r="82" spans="1:2">
      <c r="A82" s="638"/>
      <c r="B82" s="638"/>
    </row>
    <row r="83" spans="1:2">
      <c r="A83" s="638"/>
      <c r="B83" s="638"/>
    </row>
    <row r="84" spans="1:2">
      <c r="A84" s="638"/>
      <c r="B84" s="638"/>
    </row>
    <row r="85" spans="1:2">
      <c r="A85" s="638"/>
      <c r="B85" s="638"/>
    </row>
    <row r="86" spans="1:2">
      <c r="A86" s="638"/>
      <c r="B86" s="638"/>
    </row>
    <row r="87" spans="1:2">
      <c r="A87" s="638"/>
      <c r="B87" s="638"/>
    </row>
    <row r="88" spans="1:2">
      <c r="A88" s="638"/>
      <c r="B88" s="638"/>
    </row>
    <row r="89" spans="1:2">
      <c r="A89" s="638"/>
      <c r="B89" s="638"/>
    </row>
    <row r="90" spans="1:2">
      <c r="A90" s="638"/>
      <c r="B90" s="638"/>
    </row>
    <row r="91" spans="1:2">
      <c r="A91" s="638"/>
      <c r="B91" s="638"/>
    </row>
    <row r="92" spans="1:2">
      <c r="A92" s="638"/>
      <c r="B92" s="638"/>
    </row>
    <row r="93" spans="1:2">
      <c r="A93" s="638"/>
      <c r="B93" s="638"/>
    </row>
    <row r="94" spans="1:2">
      <c r="A94" s="638"/>
      <c r="B94" s="638"/>
    </row>
    <row r="95" spans="1:2">
      <c r="A95" s="638"/>
      <c r="B95" s="638"/>
    </row>
    <row r="96" spans="1:2">
      <c r="A96" s="638"/>
      <c r="B96" s="638"/>
    </row>
    <row r="97" spans="1:2">
      <c r="A97" s="638"/>
      <c r="B97" s="638"/>
    </row>
    <row r="98" spans="1:2">
      <c r="A98" s="638"/>
      <c r="B98" s="638"/>
    </row>
    <row r="99" spans="1:2">
      <c r="A99" s="638"/>
      <c r="B99" s="638"/>
    </row>
    <row r="100" spans="1:2">
      <c r="A100" s="638"/>
      <c r="B100" s="638"/>
    </row>
    <row r="101" spans="1:2">
      <c r="A101" s="638"/>
      <c r="B101" s="638"/>
    </row>
    <row r="102" spans="1:2">
      <c r="A102" s="638"/>
      <c r="B102" s="638"/>
    </row>
    <row r="103" spans="1:2">
      <c r="A103" s="638"/>
      <c r="B103" s="638"/>
    </row>
    <row r="104" spans="1:2">
      <c r="A104" s="638"/>
      <c r="B104" s="638"/>
    </row>
    <row r="105" spans="1:2">
      <c r="A105" s="638"/>
      <c r="B105" s="638"/>
    </row>
    <row r="106" spans="1:2">
      <c r="A106" s="638"/>
      <c r="B106" s="638"/>
    </row>
    <row r="107" spans="1:2">
      <c r="A107" s="638"/>
      <c r="B107" s="638"/>
    </row>
    <row r="108" spans="1:2">
      <c r="A108" s="638"/>
      <c r="B108" s="638"/>
    </row>
    <row r="109" spans="1:2">
      <c r="A109" s="638"/>
      <c r="B109" s="638"/>
    </row>
    <row r="110" spans="1:2">
      <c r="A110" s="638"/>
      <c r="B110" s="638"/>
    </row>
    <row r="111" spans="1:2">
      <c r="A111" s="638"/>
      <c r="B111" s="638"/>
    </row>
    <row r="112" spans="1:2">
      <c r="A112" s="638"/>
      <c r="B112" s="638"/>
    </row>
    <row r="113" spans="1:2">
      <c r="A113" s="638"/>
      <c r="B113" s="638"/>
    </row>
    <row r="114" spans="1:2">
      <c r="A114" s="638"/>
      <c r="B114" s="638"/>
    </row>
    <row r="115" spans="1:2">
      <c r="A115" s="638"/>
      <c r="B115" s="638"/>
    </row>
    <row r="116" spans="1:2">
      <c r="A116" s="638"/>
      <c r="B116" s="638"/>
    </row>
    <row r="117" spans="1:2">
      <c r="A117" s="638"/>
      <c r="B117" s="638"/>
    </row>
    <row r="118" spans="1:2">
      <c r="A118" s="638"/>
      <c r="B118" s="638"/>
    </row>
    <row r="119" spans="1:2">
      <c r="A119" s="638"/>
      <c r="B119" s="638"/>
    </row>
    <row r="120" spans="1:2">
      <c r="A120" s="638"/>
      <c r="B120" s="638"/>
    </row>
    <row r="121" spans="1:2">
      <c r="A121" s="638"/>
      <c r="B121" s="638"/>
    </row>
    <row r="122" spans="1:2">
      <c r="A122" s="638"/>
      <c r="B122" s="638"/>
    </row>
    <row r="123" spans="1:2">
      <c r="A123" s="638"/>
      <c r="B123" s="638"/>
    </row>
    <row r="124" spans="1:2">
      <c r="A124" s="638"/>
      <c r="B124" s="638"/>
    </row>
    <row r="125" spans="1:2">
      <c r="A125" s="638"/>
      <c r="B125" s="638"/>
    </row>
    <row r="126" spans="1:2">
      <c r="A126" s="638"/>
      <c r="B126" s="638"/>
    </row>
    <row r="127" spans="1:2">
      <c r="A127" s="638"/>
      <c r="B127" s="638"/>
    </row>
    <row r="128" spans="1:2">
      <c r="A128" s="638"/>
      <c r="B128" s="638"/>
    </row>
    <row r="129" spans="1:2">
      <c r="A129" s="638"/>
      <c r="B129" s="638"/>
    </row>
    <row r="130" spans="1:2">
      <c r="A130" s="638"/>
      <c r="B130" s="638"/>
    </row>
    <row r="131" spans="1:2">
      <c r="A131" s="638"/>
      <c r="B131" s="638"/>
    </row>
    <row r="132" spans="1:2">
      <c r="A132" s="638"/>
      <c r="B132" s="638"/>
    </row>
    <row r="133" spans="1:2">
      <c r="A133" s="638"/>
      <c r="B133" s="638"/>
    </row>
    <row r="134" spans="1:2">
      <c r="A134" s="638"/>
      <c r="B134" s="638"/>
    </row>
    <row r="135" spans="1:2">
      <c r="A135" s="638"/>
      <c r="B135" s="638"/>
    </row>
    <row r="136" spans="1:2">
      <c r="A136" s="638"/>
      <c r="B136" s="638"/>
    </row>
    <row r="137" spans="1:2">
      <c r="A137" s="638"/>
      <c r="B137" s="638"/>
    </row>
    <row r="138" spans="1:2">
      <c r="A138" s="638"/>
      <c r="B138" s="638"/>
    </row>
    <row r="139" spans="1:2">
      <c r="A139" s="638"/>
      <c r="B139" s="638"/>
    </row>
    <row r="140" spans="1:2">
      <c r="A140" s="638"/>
      <c r="B140" s="638"/>
    </row>
    <row r="141" spans="1:2">
      <c r="A141" s="638"/>
      <c r="B141" s="638"/>
    </row>
    <row r="142" spans="1:2">
      <c r="A142" s="638"/>
      <c r="B142" s="638"/>
    </row>
    <row r="143" spans="1:2">
      <c r="A143" s="638"/>
      <c r="B143" s="638"/>
    </row>
    <row r="144" spans="1:2">
      <c r="A144" s="638"/>
      <c r="B144" s="638"/>
    </row>
    <row r="145" spans="1:2">
      <c r="A145" s="638"/>
      <c r="B145" s="638"/>
    </row>
    <row r="146" spans="1:2">
      <c r="A146" s="638"/>
      <c r="B146" s="638"/>
    </row>
    <row r="147" spans="1:2">
      <c r="A147" s="638"/>
      <c r="B147" s="638"/>
    </row>
    <row r="148" spans="1:2">
      <c r="A148" s="638"/>
      <c r="B148" s="638"/>
    </row>
    <row r="149" spans="1:2">
      <c r="A149" s="638"/>
      <c r="B149" s="638"/>
    </row>
    <row r="150" spans="1:2">
      <c r="A150" s="638"/>
      <c r="B150" s="638"/>
    </row>
    <row r="151" spans="1:2">
      <c r="A151" s="638"/>
      <c r="B151" s="638"/>
    </row>
    <row r="152" spans="1:2">
      <c r="A152" s="638"/>
      <c r="B152" s="638"/>
    </row>
    <row r="153" spans="1:2">
      <c r="A153" s="638"/>
      <c r="B153" s="638"/>
    </row>
    <row r="154" spans="1:2">
      <c r="A154" s="638"/>
      <c r="B154" s="638"/>
    </row>
    <row r="155" spans="1:2">
      <c r="A155" s="638"/>
      <c r="B155" s="638"/>
    </row>
    <row r="156" spans="1:2">
      <c r="A156" s="638"/>
      <c r="B156" s="638"/>
    </row>
    <row r="157" spans="1:2">
      <c r="A157" s="638"/>
      <c r="B157" s="638"/>
    </row>
    <row r="158" spans="1:2">
      <c r="A158" s="638"/>
      <c r="B158" s="638"/>
    </row>
    <row r="159" spans="1:2">
      <c r="A159" s="638"/>
      <c r="B159" s="638"/>
    </row>
    <row r="160" spans="1:2">
      <c r="A160" s="638"/>
      <c r="B160" s="638"/>
    </row>
    <row r="161" spans="1:2">
      <c r="A161" s="638"/>
      <c r="B161" s="638"/>
    </row>
    <row r="162" spans="1:2">
      <c r="A162" s="638"/>
      <c r="B162" s="638"/>
    </row>
    <row r="163" spans="1:2">
      <c r="A163" s="638"/>
      <c r="B163" s="638"/>
    </row>
    <row r="164" spans="1:2">
      <c r="A164" s="638"/>
      <c r="B164" s="638"/>
    </row>
    <row r="165" spans="1:2">
      <c r="A165" s="638"/>
      <c r="B165" s="638"/>
    </row>
    <row r="166" spans="1:2">
      <c r="A166" s="638"/>
      <c r="B166" s="638"/>
    </row>
    <row r="167" spans="1:2">
      <c r="A167" s="638"/>
      <c r="B167" s="638"/>
    </row>
    <row r="168" spans="1:2">
      <c r="A168" s="638"/>
      <c r="B168" s="638"/>
    </row>
    <row r="169" spans="1:2">
      <c r="A169" s="638"/>
      <c r="B169" s="638"/>
    </row>
    <row r="170" spans="1:2">
      <c r="A170" s="638"/>
      <c r="B170" s="638"/>
    </row>
    <row r="171" spans="1:2">
      <c r="A171" s="638"/>
      <c r="B171" s="638"/>
    </row>
    <row r="172" spans="1:2">
      <c r="A172" s="638"/>
      <c r="B172" s="638"/>
    </row>
    <row r="173" spans="1:2">
      <c r="A173" s="638"/>
      <c r="B173" s="638"/>
    </row>
    <row r="174" spans="1:2">
      <c r="A174" s="638"/>
      <c r="B174" s="638"/>
    </row>
    <row r="175" spans="1:2">
      <c r="A175" s="638"/>
      <c r="B175" s="638"/>
    </row>
    <row r="176" spans="1:2">
      <c r="A176" s="638"/>
      <c r="B176" s="638"/>
    </row>
    <row r="177" spans="1:2">
      <c r="A177" s="638"/>
      <c r="B177" s="638"/>
    </row>
    <row r="178" spans="1:2">
      <c r="A178" s="638"/>
      <c r="B178" s="638"/>
    </row>
    <row r="179" spans="1:2">
      <c r="A179" s="638"/>
      <c r="B179" s="638"/>
    </row>
    <row r="180" spans="1:2">
      <c r="A180" s="638"/>
      <c r="B180" s="638"/>
    </row>
    <row r="181" spans="1:2">
      <c r="A181" s="638"/>
      <c r="B181" s="638"/>
    </row>
    <row r="182" spans="1:2">
      <c r="A182" s="638"/>
      <c r="B182" s="638"/>
    </row>
    <row r="183" spans="1:2">
      <c r="A183" s="638"/>
      <c r="B183" s="638"/>
    </row>
    <row r="184" spans="1:2">
      <c r="A184" s="638"/>
      <c r="B184" s="638"/>
    </row>
    <row r="185" spans="1:2">
      <c r="A185" s="638"/>
      <c r="B185" s="638"/>
    </row>
    <row r="186" spans="1:2">
      <c r="A186" s="638"/>
      <c r="B186" s="638"/>
    </row>
    <row r="187" spans="1:2">
      <c r="A187" s="638"/>
      <c r="B187" s="638"/>
    </row>
    <row r="188" spans="1:2">
      <c r="A188" s="638"/>
      <c r="B188" s="638"/>
    </row>
    <row r="189" spans="1:2">
      <c r="A189" s="638"/>
      <c r="B189" s="638"/>
    </row>
    <row r="190" spans="1:2">
      <c r="A190" s="638"/>
      <c r="B190" s="638"/>
    </row>
    <row r="191" spans="1:2">
      <c r="A191" s="638"/>
      <c r="B191" s="638"/>
    </row>
    <row r="192" spans="1:2">
      <c r="A192" s="638"/>
      <c r="B192" s="638"/>
    </row>
    <row r="193" spans="1:2">
      <c r="A193" s="638"/>
      <c r="B193" s="638"/>
    </row>
    <row r="194" spans="1:2">
      <c r="A194" s="638"/>
      <c r="B194" s="638"/>
    </row>
    <row r="195" spans="1:2">
      <c r="A195" s="638"/>
      <c r="B195" s="638"/>
    </row>
    <row r="196" spans="1:2">
      <c r="A196" s="638"/>
      <c r="B196" s="638"/>
    </row>
    <row r="197" spans="1:2">
      <c r="A197" s="638"/>
      <c r="B197" s="638"/>
    </row>
    <row r="198" spans="1:2">
      <c r="A198" s="638"/>
      <c r="B198" s="638"/>
    </row>
    <row r="199" spans="1:2">
      <c r="A199" s="638"/>
      <c r="B199" s="638"/>
    </row>
    <row r="200" spans="1:2">
      <c r="A200" s="638"/>
      <c r="B200" s="638"/>
    </row>
    <row r="201" spans="1:2">
      <c r="A201" s="638"/>
      <c r="B201" s="638"/>
    </row>
    <row r="202" spans="1:2">
      <c r="A202" s="638"/>
      <c r="B202" s="638"/>
    </row>
    <row r="203" spans="1:2">
      <c r="A203" s="638"/>
      <c r="B203" s="638"/>
    </row>
    <row r="204" spans="1:2">
      <c r="A204" s="638"/>
      <c r="B204" s="638"/>
    </row>
    <row r="205" spans="1:2">
      <c r="A205" s="638"/>
      <c r="B205" s="638"/>
    </row>
    <row r="206" spans="1:2">
      <c r="A206" s="638"/>
      <c r="B206" s="638"/>
    </row>
    <row r="207" spans="1:2">
      <c r="A207" s="638"/>
      <c r="B207" s="638"/>
    </row>
    <row r="208" spans="1:2">
      <c r="A208" s="638"/>
      <c r="B208" s="638"/>
    </row>
    <row r="209" spans="1:2">
      <c r="A209" s="638"/>
      <c r="B209" s="638"/>
    </row>
    <row r="210" spans="1:2">
      <c r="A210" s="638"/>
      <c r="B210" s="638"/>
    </row>
    <row r="211" spans="1:2">
      <c r="A211" s="638"/>
      <c r="B211" s="638"/>
    </row>
    <row r="212" spans="1:2">
      <c r="A212" s="638"/>
      <c r="B212" s="638"/>
    </row>
    <row r="213" spans="1:2">
      <c r="A213" s="638"/>
      <c r="B213" s="638"/>
    </row>
    <row r="214" spans="1:2">
      <c r="A214" s="638"/>
      <c r="B214" s="638"/>
    </row>
    <row r="215" spans="1:2">
      <c r="A215" s="638"/>
      <c r="B215" s="638"/>
    </row>
    <row r="216" spans="1:2">
      <c r="A216" s="638"/>
      <c r="B216" s="638"/>
    </row>
    <row r="217" spans="1:2">
      <c r="A217" s="638"/>
      <c r="B217" s="638"/>
    </row>
    <row r="218" spans="1:2">
      <c r="A218" s="638"/>
      <c r="B218" s="638"/>
    </row>
    <row r="219" spans="1:2">
      <c r="A219" s="638"/>
      <c r="B219" s="638"/>
    </row>
    <row r="220" spans="1:2">
      <c r="A220" s="638"/>
      <c r="B220" s="638"/>
    </row>
    <row r="221" spans="1:2">
      <c r="A221" s="638"/>
      <c r="B221" s="638"/>
    </row>
    <row r="222" spans="1:2">
      <c r="A222" s="638"/>
      <c r="B222" s="638"/>
    </row>
    <row r="223" spans="1:2">
      <c r="A223" s="638"/>
      <c r="B223" s="638"/>
    </row>
    <row r="224" spans="1:2">
      <c r="A224" s="638"/>
      <c r="B224" s="638"/>
    </row>
    <row r="225" spans="1:2">
      <c r="A225" s="638"/>
      <c r="B225" s="638"/>
    </row>
    <row r="226" spans="1:2">
      <c r="A226" s="638"/>
      <c r="B226" s="638"/>
    </row>
    <row r="227" spans="1:2">
      <c r="A227" s="638"/>
      <c r="B227" s="638"/>
    </row>
    <row r="228" spans="1:2">
      <c r="A228" s="638"/>
      <c r="B228" s="638"/>
    </row>
    <row r="229" spans="1:2">
      <c r="A229" s="638"/>
      <c r="B229" s="638"/>
    </row>
    <row r="230" spans="1:2">
      <c r="A230" s="638"/>
      <c r="B230" s="638"/>
    </row>
    <row r="231" spans="1:2">
      <c r="A231" s="638"/>
      <c r="B231" s="638"/>
    </row>
    <row r="232" spans="1:2">
      <c r="A232" s="638"/>
      <c r="B232" s="638"/>
    </row>
    <row r="233" spans="1:2">
      <c r="A233" s="638"/>
      <c r="B233" s="638"/>
    </row>
    <row r="234" spans="1:2">
      <c r="A234" s="638"/>
      <c r="B234" s="638"/>
    </row>
    <row r="235" spans="1:2">
      <c r="A235" s="638"/>
      <c r="B235" s="638"/>
    </row>
    <row r="236" spans="1:2">
      <c r="A236" s="638"/>
      <c r="B236" s="638"/>
    </row>
    <row r="237" spans="1:2">
      <c r="A237" s="638"/>
      <c r="B237" s="638"/>
    </row>
    <row r="238" spans="1:2">
      <c r="A238" s="638"/>
      <c r="B238" s="638"/>
    </row>
    <row r="239" spans="1:2">
      <c r="A239" s="638"/>
      <c r="B239" s="638"/>
    </row>
    <row r="240" spans="1:2">
      <c r="A240" s="638"/>
      <c r="B240" s="638"/>
    </row>
    <row r="241" spans="1:2">
      <c r="A241" s="638"/>
      <c r="B241" s="638"/>
    </row>
    <row r="242" spans="1:2">
      <c r="A242" s="638"/>
      <c r="B242" s="638"/>
    </row>
    <row r="243" spans="1:2">
      <c r="A243" s="638"/>
      <c r="B243" s="638"/>
    </row>
    <row r="244" spans="1:2">
      <c r="A244" s="638"/>
      <c r="B244" s="638"/>
    </row>
    <row r="245" spans="1:2">
      <c r="A245" s="638"/>
      <c r="B245" s="638"/>
    </row>
    <row r="246" spans="1:2">
      <c r="A246" s="638"/>
      <c r="B246" s="638"/>
    </row>
    <row r="247" spans="1:2">
      <c r="A247" s="638"/>
      <c r="B247" s="638"/>
    </row>
    <row r="248" spans="1:2">
      <c r="A248" s="638"/>
      <c r="B248" s="638"/>
    </row>
    <row r="249" spans="1:2">
      <c r="A249" s="638"/>
      <c r="B249" s="638"/>
    </row>
    <row r="250" spans="1:2">
      <c r="A250" s="638"/>
      <c r="B250" s="638"/>
    </row>
    <row r="251" spans="1:2">
      <c r="A251" s="638"/>
      <c r="B251" s="638"/>
    </row>
    <row r="252" spans="1:2">
      <c r="A252" s="638"/>
      <c r="B252" s="638"/>
    </row>
    <row r="253" spans="1:2">
      <c r="A253" s="638"/>
      <c r="B253" s="638"/>
    </row>
    <row r="254" spans="1:2">
      <c r="A254" s="638"/>
      <c r="B254" s="638"/>
    </row>
    <row r="255" spans="1:2">
      <c r="A255" s="638"/>
      <c r="B255" s="638"/>
    </row>
    <row r="256" spans="1:2">
      <c r="A256" s="638"/>
      <c r="B256" s="638"/>
    </row>
    <row r="257" spans="1:2">
      <c r="A257" s="638"/>
      <c r="B257" s="638"/>
    </row>
    <row r="258" spans="1:2">
      <c r="A258" s="638"/>
      <c r="B258" s="638"/>
    </row>
    <row r="259" spans="1:2">
      <c r="A259" s="638"/>
      <c r="B259" s="638"/>
    </row>
    <row r="260" spans="1:2">
      <c r="A260" s="638"/>
      <c r="B260" s="638"/>
    </row>
    <row r="261" spans="1:2">
      <c r="A261" s="638"/>
      <c r="B261" s="638"/>
    </row>
    <row r="262" spans="1:2">
      <c r="A262" s="638"/>
      <c r="B262" s="638"/>
    </row>
    <row r="263" spans="1:2">
      <c r="A263" s="638"/>
      <c r="B263" s="638"/>
    </row>
    <row r="264" spans="1:2">
      <c r="A264" s="638"/>
      <c r="B264" s="638"/>
    </row>
    <row r="265" spans="1:2">
      <c r="A265" s="638"/>
      <c r="B265" s="638"/>
    </row>
    <row r="266" spans="1:2">
      <c r="A266" s="638"/>
      <c r="B266" s="638"/>
    </row>
    <row r="267" spans="1:2">
      <c r="A267" s="638"/>
      <c r="B267" s="638"/>
    </row>
    <row r="268" spans="1:2">
      <c r="A268" s="638"/>
      <c r="B268" s="638"/>
    </row>
    <row r="269" spans="1:2">
      <c r="A269" s="638"/>
      <c r="B269" s="638"/>
    </row>
    <row r="270" spans="1:2">
      <c r="A270" s="638"/>
      <c r="B270" s="638"/>
    </row>
    <row r="271" spans="1:2">
      <c r="A271" s="638"/>
      <c r="B271" s="638"/>
    </row>
    <row r="272" spans="1:2">
      <c r="A272" s="638"/>
      <c r="B272" s="638"/>
    </row>
    <row r="273" spans="1:2">
      <c r="A273" s="638"/>
      <c r="B273" s="638"/>
    </row>
    <row r="274" spans="1:2">
      <c r="A274" s="638"/>
      <c r="B274" s="638"/>
    </row>
    <row r="275" spans="1:2">
      <c r="A275" s="638"/>
      <c r="B275" s="638"/>
    </row>
    <row r="276" spans="1:2">
      <c r="A276" s="638"/>
      <c r="B276" s="638"/>
    </row>
    <row r="277" spans="1:2">
      <c r="A277" s="638"/>
      <c r="B277" s="638"/>
    </row>
    <row r="278" spans="1:2">
      <c r="A278" s="638"/>
      <c r="B278" s="638"/>
    </row>
    <row r="279" spans="1:2">
      <c r="A279" s="638"/>
      <c r="B279" s="638"/>
    </row>
    <row r="280" spans="1:2">
      <c r="A280" s="638"/>
      <c r="B280" s="638"/>
    </row>
    <row r="281" spans="1:2">
      <c r="A281" s="638"/>
      <c r="B281" s="638"/>
    </row>
    <row r="282" spans="1:2">
      <c r="A282" s="638"/>
      <c r="B282" s="638"/>
    </row>
    <row r="283" spans="1:2">
      <c r="A283" s="638"/>
      <c r="B283" s="638"/>
    </row>
    <row r="284" spans="1:2">
      <c r="A284" s="638"/>
      <c r="B284" s="638"/>
    </row>
    <row r="285" spans="1:2">
      <c r="A285" s="638"/>
      <c r="B285" s="638"/>
    </row>
    <row r="286" spans="1:2">
      <c r="A286" s="638"/>
      <c r="B286" s="638"/>
    </row>
    <row r="287" spans="1:2">
      <c r="A287" s="638"/>
      <c r="B287" s="638"/>
    </row>
    <row r="288" spans="1:2">
      <c r="A288" s="638"/>
      <c r="B288" s="638"/>
    </row>
    <row r="289" spans="1:2">
      <c r="A289" s="638"/>
      <c r="B289" s="638"/>
    </row>
    <row r="290" spans="1:2">
      <c r="A290" s="638"/>
      <c r="B290" s="638"/>
    </row>
    <row r="291" spans="1:2">
      <c r="A291" s="638"/>
      <c r="B291" s="638"/>
    </row>
    <row r="292" spans="1:2">
      <c r="A292" s="638"/>
      <c r="B292" s="638"/>
    </row>
    <row r="293" spans="1:2">
      <c r="A293" s="638"/>
      <c r="B293" s="638"/>
    </row>
    <row r="294" spans="1:2">
      <c r="A294" s="638"/>
      <c r="B294" s="638"/>
    </row>
    <row r="295" spans="1:2">
      <c r="A295" s="638"/>
      <c r="B295" s="638"/>
    </row>
    <row r="296" spans="1:2">
      <c r="A296" s="638"/>
      <c r="B296" s="638"/>
    </row>
    <row r="297" spans="1:2">
      <c r="A297" s="638"/>
      <c r="B297" s="638"/>
    </row>
    <row r="298" spans="1:2">
      <c r="A298" s="638"/>
      <c r="B298" s="638"/>
    </row>
    <row r="299" spans="1:2">
      <c r="A299" s="638"/>
      <c r="B299" s="638"/>
    </row>
    <row r="300" spans="1:2">
      <c r="A300" s="638"/>
      <c r="B300" s="638"/>
    </row>
    <row r="301" spans="1:2">
      <c r="A301" s="638"/>
      <c r="B301" s="638"/>
    </row>
    <row r="302" spans="1:2">
      <c r="A302" s="638"/>
      <c r="B302" s="638"/>
    </row>
    <row r="303" spans="1:2">
      <c r="A303" s="638"/>
      <c r="B303" s="638"/>
    </row>
    <row r="304" spans="1:2">
      <c r="A304" s="638"/>
      <c r="B304" s="638"/>
    </row>
    <row r="305" spans="1:2">
      <c r="A305" s="638"/>
      <c r="B305" s="638"/>
    </row>
    <row r="306" spans="1:2">
      <c r="A306" s="638"/>
      <c r="B306" s="638"/>
    </row>
    <row r="307" spans="1:2">
      <c r="A307" s="638"/>
      <c r="B307" s="638"/>
    </row>
    <row r="308" spans="1:2">
      <c r="A308" s="638"/>
      <c r="B308" s="638"/>
    </row>
    <row r="309" spans="1:2">
      <c r="A309" s="638"/>
      <c r="B309" s="638"/>
    </row>
    <row r="310" spans="1:2">
      <c r="A310" s="638"/>
      <c r="B310" s="638"/>
    </row>
    <row r="311" spans="1:2">
      <c r="A311" s="638"/>
      <c r="B311" s="638"/>
    </row>
    <row r="312" spans="1:2">
      <c r="A312" s="638"/>
      <c r="B312" s="638"/>
    </row>
    <row r="313" spans="1:2">
      <c r="A313" s="638"/>
      <c r="B313" s="638"/>
    </row>
    <row r="314" spans="1:2">
      <c r="A314" s="638"/>
      <c r="B314" s="638"/>
    </row>
    <row r="315" spans="1:2">
      <c r="A315" s="638"/>
      <c r="B315" s="638"/>
    </row>
    <row r="316" spans="1:2">
      <c r="A316" s="638"/>
      <c r="B316" s="638"/>
    </row>
    <row r="317" spans="1:2">
      <c r="A317" s="638"/>
      <c r="B317" s="638"/>
    </row>
    <row r="318" spans="1:2">
      <c r="A318" s="638"/>
      <c r="B318" s="638"/>
    </row>
    <row r="319" spans="1:2">
      <c r="A319" s="638"/>
      <c r="B319" s="638"/>
    </row>
    <row r="320" spans="1:2">
      <c r="A320" s="638"/>
      <c r="B320" s="638"/>
    </row>
    <row r="321" spans="1:2">
      <c r="A321" s="638"/>
      <c r="B321" s="638"/>
    </row>
    <row r="322" spans="1:2">
      <c r="A322" s="638"/>
      <c r="B322" s="638"/>
    </row>
    <row r="323" spans="1:2">
      <c r="A323" s="638"/>
      <c r="B323" s="638"/>
    </row>
    <row r="324" spans="1:2">
      <c r="A324" s="638"/>
      <c r="B324" s="638"/>
    </row>
    <row r="325" spans="1:2">
      <c r="A325" s="638"/>
      <c r="B325" s="638"/>
    </row>
    <row r="326" spans="1:2">
      <c r="A326" s="638"/>
      <c r="B326" s="638"/>
    </row>
    <row r="327" spans="1:2">
      <c r="A327" s="638"/>
      <c r="B327" s="638"/>
    </row>
    <row r="328" spans="1:2">
      <c r="A328" s="638"/>
      <c r="B328" s="638"/>
    </row>
    <row r="329" spans="1:2">
      <c r="A329" s="638"/>
      <c r="B329" s="638"/>
    </row>
    <row r="330" spans="1:2">
      <c r="A330" s="638"/>
      <c r="B330" s="638"/>
    </row>
    <row r="331" spans="1:2">
      <c r="A331" s="638"/>
      <c r="B331" s="638"/>
    </row>
    <row r="332" spans="1:2">
      <c r="A332" s="638"/>
      <c r="B332" s="638"/>
    </row>
    <row r="333" spans="1:2">
      <c r="A333" s="638"/>
      <c r="B333" s="638"/>
    </row>
    <row r="334" spans="1:2">
      <c r="A334" s="638"/>
      <c r="B334" s="638"/>
    </row>
    <row r="335" spans="1:2">
      <c r="A335" s="638"/>
      <c r="B335" s="638"/>
    </row>
    <row r="336" spans="1:2">
      <c r="A336" s="638"/>
      <c r="B336" s="638"/>
    </row>
    <row r="337" spans="1:2">
      <c r="A337" s="638"/>
      <c r="B337" s="638"/>
    </row>
    <row r="338" spans="1:2">
      <c r="A338" s="638"/>
      <c r="B338" s="638"/>
    </row>
    <row r="339" spans="1:2">
      <c r="A339" s="638"/>
      <c r="B339" s="638"/>
    </row>
    <row r="340" spans="1:2">
      <c r="A340" s="638"/>
      <c r="B340" s="638"/>
    </row>
    <row r="341" spans="1:2">
      <c r="A341" s="638"/>
      <c r="B341" s="638"/>
    </row>
    <row r="342" spans="1:2">
      <c r="A342" s="638"/>
      <c r="B342" s="638"/>
    </row>
    <row r="343" spans="1:2">
      <c r="A343" s="638"/>
      <c r="B343" s="638"/>
    </row>
    <row r="344" spans="1:2">
      <c r="A344" s="638"/>
      <c r="B344" s="638"/>
    </row>
    <row r="345" spans="1:2">
      <c r="A345" s="638"/>
      <c r="B345" s="638"/>
    </row>
    <row r="346" spans="1:2">
      <c r="A346" s="638"/>
      <c r="B346" s="638"/>
    </row>
    <row r="347" spans="1:2">
      <c r="A347" s="638"/>
      <c r="B347" s="638"/>
    </row>
    <row r="348" spans="1:2">
      <c r="A348" s="638"/>
      <c r="B348" s="638"/>
    </row>
    <row r="349" spans="1:2">
      <c r="A349" s="638"/>
      <c r="B349" s="638"/>
    </row>
    <row r="350" spans="1:2">
      <c r="A350" s="638"/>
      <c r="B350" s="638"/>
    </row>
    <row r="351" spans="1:2">
      <c r="A351" s="638"/>
      <c r="B351" s="638"/>
    </row>
    <row r="352" spans="1:2">
      <c r="A352" s="638"/>
      <c r="B352" s="638"/>
    </row>
    <row r="353" spans="1:2">
      <c r="A353" s="638"/>
      <c r="B353" s="638"/>
    </row>
    <row r="354" spans="1:2">
      <c r="A354" s="638"/>
      <c r="B354" s="638"/>
    </row>
    <row r="355" spans="1:2">
      <c r="A355" s="638"/>
      <c r="B355" s="638"/>
    </row>
    <row r="356" spans="1:2">
      <c r="A356" s="638"/>
      <c r="B356" s="638"/>
    </row>
    <row r="357" spans="1:2">
      <c r="A357" s="638"/>
      <c r="B357" s="638"/>
    </row>
    <row r="358" spans="1:2">
      <c r="A358" s="638"/>
      <c r="B358" s="638"/>
    </row>
    <row r="359" spans="1:2">
      <c r="A359" s="638"/>
      <c r="B359" s="638"/>
    </row>
    <row r="360" spans="1:2">
      <c r="A360" s="638"/>
      <c r="B360" s="638"/>
    </row>
    <row r="361" spans="1:2">
      <c r="A361" s="638"/>
      <c r="B361" s="638"/>
    </row>
    <row r="362" spans="1:2">
      <c r="A362" s="638"/>
      <c r="B362" s="638"/>
    </row>
    <row r="363" spans="1:2">
      <c r="A363" s="638"/>
      <c r="B363" s="638"/>
    </row>
    <row r="364" spans="1:2">
      <c r="A364" s="638"/>
      <c r="B364" s="638"/>
    </row>
    <row r="365" spans="1:2">
      <c r="A365" s="638"/>
      <c r="B365" s="638"/>
    </row>
    <row r="366" spans="1:2">
      <c r="A366" s="638"/>
      <c r="B366" s="638"/>
    </row>
    <row r="367" spans="1:2">
      <c r="A367" s="638"/>
      <c r="B367" s="638"/>
    </row>
    <row r="368" spans="1:2">
      <c r="A368" s="638"/>
      <c r="B368" s="638"/>
    </row>
    <row r="369" spans="1:2">
      <c r="A369" s="638"/>
      <c r="B369" s="638"/>
    </row>
    <row r="370" spans="1:2">
      <c r="A370" s="638"/>
      <c r="B370" s="638"/>
    </row>
    <row r="371" spans="1:2">
      <c r="A371" s="638"/>
      <c r="B371" s="638"/>
    </row>
    <row r="372" spans="1:2">
      <c r="A372" s="638"/>
      <c r="B372" s="638"/>
    </row>
    <row r="373" spans="1:2">
      <c r="A373" s="638"/>
      <c r="B373" s="638"/>
    </row>
    <row r="374" spans="1:2">
      <c r="A374" s="638"/>
      <c r="B374" s="638"/>
    </row>
    <row r="375" spans="1:2">
      <c r="A375" s="638"/>
      <c r="B375" s="638"/>
    </row>
    <row r="376" spans="1:2">
      <c r="A376" s="638"/>
      <c r="B376" s="638"/>
    </row>
    <row r="377" spans="1:2">
      <c r="A377" s="638"/>
      <c r="B377" s="638"/>
    </row>
    <row r="378" spans="1:2">
      <c r="A378" s="638"/>
      <c r="B378" s="638"/>
    </row>
    <row r="379" spans="1:2">
      <c r="A379" s="638"/>
      <c r="B379" s="638"/>
    </row>
    <row r="380" spans="1:2">
      <c r="A380" s="638"/>
      <c r="B380" s="638"/>
    </row>
    <row r="381" spans="1:2">
      <c r="A381" s="638"/>
      <c r="B381" s="638"/>
    </row>
    <row r="382" spans="1:2">
      <c r="A382" s="638"/>
      <c r="B382" s="638"/>
    </row>
    <row r="383" spans="1:2">
      <c r="A383" s="638"/>
      <c r="B383" s="638"/>
    </row>
    <row r="384" spans="1:2">
      <c r="A384" s="638"/>
      <c r="B384" s="638"/>
    </row>
    <row r="385" spans="1:2">
      <c r="A385" s="638"/>
      <c r="B385" s="638"/>
    </row>
    <row r="386" spans="1:2">
      <c r="A386" s="638"/>
      <c r="B386" s="638"/>
    </row>
    <row r="387" spans="1:2">
      <c r="A387" s="638"/>
      <c r="B387" s="638"/>
    </row>
    <row r="388" spans="1:2">
      <c r="A388" s="638"/>
      <c r="B388" s="638"/>
    </row>
    <row r="389" spans="1:2">
      <c r="A389" s="638"/>
      <c r="B389" s="638"/>
    </row>
    <row r="390" spans="1:2">
      <c r="A390" s="638"/>
      <c r="B390" s="638"/>
    </row>
    <row r="391" spans="1:2">
      <c r="A391" s="638"/>
      <c r="B391" s="638"/>
    </row>
    <row r="392" spans="1:2">
      <c r="A392" s="638"/>
      <c r="B392" s="638"/>
    </row>
    <row r="393" spans="1:2">
      <c r="A393" s="638"/>
      <c r="B393" s="638"/>
    </row>
    <row r="394" spans="1:2">
      <c r="A394" s="638"/>
      <c r="B394" s="638"/>
    </row>
    <row r="395" spans="1:2">
      <c r="A395" s="638"/>
      <c r="B395" s="638"/>
    </row>
    <row r="396" spans="1:2">
      <c r="A396" s="638"/>
      <c r="B396" s="638"/>
    </row>
    <row r="397" spans="1:2">
      <c r="A397" s="638"/>
      <c r="B397" s="638"/>
    </row>
    <row r="398" spans="1:2">
      <c r="A398" s="638"/>
      <c r="B398" s="638"/>
    </row>
    <row r="399" spans="1:2">
      <c r="A399" s="638"/>
      <c r="B399" s="638"/>
    </row>
    <row r="400" spans="1:2">
      <c r="A400" s="638"/>
      <c r="B400" s="638"/>
    </row>
    <row r="401" spans="1:2">
      <c r="A401" s="638"/>
      <c r="B401" s="638"/>
    </row>
    <row r="402" spans="1:2">
      <c r="A402" s="638"/>
      <c r="B402" s="638"/>
    </row>
    <row r="403" spans="1:2">
      <c r="A403" s="638"/>
      <c r="B403" s="638"/>
    </row>
    <row r="404" spans="1:2">
      <c r="A404" s="638"/>
      <c r="B404" s="638"/>
    </row>
    <row r="405" spans="1:2">
      <c r="A405" s="638"/>
      <c r="B405" s="638"/>
    </row>
    <row r="406" spans="1:2">
      <c r="A406" s="638"/>
      <c r="B406" s="638"/>
    </row>
    <row r="407" spans="1:2">
      <c r="A407" s="638"/>
      <c r="B407" s="638"/>
    </row>
    <row r="408" spans="1:2">
      <c r="A408" s="638"/>
      <c r="B408" s="638"/>
    </row>
    <row r="409" spans="1:2">
      <c r="A409" s="638"/>
      <c r="B409" s="638"/>
    </row>
    <row r="410" spans="1:2">
      <c r="A410" s="638"/>
      <c r="B410" s="638"/>
    </row>
    <row r="411" spans="1:2">
      <c r="A411" s="638"/>
      <c r="B411" s="638"/>
    </row>
    <row r="412" spans="1:2">
      <c r="A412" s="638"/>
      <c r="B412" s="638"/>
    </row>
    <row r="413" spans="1:2">
      <c r="A413" s="638"/>
      <c r="B413" s="638"/>
    </row>
    <row r="414" spans="1:2">
      <c r="A414" s="638"/>
      <c r="B414" s="638"/>
    </row>
    <row r="415" spans="1:2">
      <c r="A415" s="638"/>
      <c r="B415" s="638"/>
    </row>
    <row r="416" spans="1:2">
      <c r="A416" s="638"/>
      <c r="B416" s="638"/>
    </row>
    <row r="417" spans="1:2">
      <c r="A417" s="638"/>
      <c r="B417" s="638"/>
    </row>
    <row r="418" spans="1:2">
      <c r="A418" s="638"/>
      <c r="B418" s="638"/>
    </row>
    <row r="419" spans="1:2">
      <c r="A419" s="638"/>
      <c r="B419" s="638"/>
    </row>
    <row r="420" spans="1:2">
      <c r="A420" s="638"/>
      <c r="B420" s="638"/>
    </row>
    <row r="421" spans="1:2">
      <c r="A421" s="638"/>
      <c r="B421" s="638"/>
    </row>
    <row r="422" spans="1:2">
      <c r="A422" s="638"/>
      <c r="B422" s="638"/>
    </row>
    <row r="423" spans="1:2">
      <c r="A423" s="638"/>
      <c r="B423" s="638"/>
    </row>
    <row r="424" spans="1:2">
      <c r="A424" s="638"/>
      <c r="B424" s="638"/>
    </row>
    <row r="425" spans="1:2">
      <c r="A425" s="638"/>
      <c r="B425" s="638"/>
    </row>
    <row r="426" spans="1:2">
      <c r="A426" s="638"/>
      <c r="B426" s="638"/>
    </row>
    <row r="427" spans="1:2">
      <c r="A427" s="638"/>
      <c r="B427" s="638"/>
    </row>
    <row r="428" spans="1:2">
      <c r="A428" s="638"/>
      <c r="B428" s="638"/>
    </row>
    <row r="429" spans="1:2">
      <c r="A429" s="638"/>
      <c r="B429" s="638"/>
    </row>
    <row r="430" spans="1:2">
      <c r="A430" s="638"/>
      <c r="B430" s="638"/>
    </row>
    <row r="431" spans="1:2">
      <c r="A431" s="638"/>
      <c r="B431" s="638"/>
    </row>
    <row r="432" spans="1:2">
      <c r="A432" s="638"/>
      <c r="B432" s="638"/>
    </row>
    <row r="433" spans="1:2">
      <c r="A433" s="638"/>
      <c r="B433" s="638"/>
    </row>
    <row r="434" spans="1:2">
      <c r="A434" s="638"/>
      <c r="B434" s="638"/>
    </row>
    <row r="435" spans="1:2">
      <c r="A435" s="638"/>
      <c r="B435" s="638"/>
    </row>
    <row r="436" spans="1:2">
      <c r="A436" s="638"/>
      <c r="B436" s="638"/>
    </row>
    <row r="437" spans="1:2">
      <c r="A437" s="638"/>
      <c r="B437" s="638"/>
    </row>
    <row r="438" spans="1:2">
      <c r="A438" s="638"/>
      <c r="B438" s="638"/>
    </row>
    <row r="439" spans="1:2">
      <c r="A439" s="638"/>
      <c r="B439" s="638"/>
    </row>
    <row r="440" spans="1:2">
      <c r="A440" s="638"/>
      <c r="B440" s="638"/>
    </row>
    <row r="441" spans="1:2">
      <c r="A441" s="638"/>
      <c r="B441" s="638"/>
    </row>
    <row r="442" spans="1:2">
      <c r="A442" s="638"/>
      <c r="B442" s="638"/>
    </row>
    <row r="443" spans="1:2">
      <c r="A443" s="638"/>
      <c r="B443" s="638"/>
    </row>
    <row r="444" spans="1:2">
      <c r="A444" s="638"/>
      <c r="B444" s="638"/>
    </row>
    <row r="445" spans="1:2">
      <c r="A445" s="638"/>
      <c r="B445" s="638"/>
    </row>
    <row r="446" spans="1:2">
      <c r="A446" s="638"/>
      <c r="B446" s="638"/>
    </row>
    <row r="447" spans="1:2">
      <c r="A447" s="638"/>
      <c r="B447" s="638"/>
    </row>
    <row r="448" spans="1:2">
      <c r="A448" s="638"/>
      <c r="B448" s="638"/>
    </row>
    <row r="449" spans="1:2">
      <c r="A449" s="638"/>
      <c r="B449" s="638"/>
    </row>
    <row r="450" spans="1:2">
      <c r="A450" s="638"/>
      <c r="B450" s="638"/>
    </row>
    <row r="451" spans="1:2">
      <c r="A451" s="638"/>
      <c r="B451" s="638"/>
    </row>
    <row r="452" spans="1:2">
      <c r="A452" s="638"/>
      <c r="B452" s="638"/>
    </row>
    <row r="453" spans="1:2">
      <c r="A453" s="638"/>
      <c r="B453" s="638"/>
    </row>
    <row r="454" spans="1:2">
      <c r="A454" s="638"/>
      <c r="B454" s="638"/>
    </row>
    <row r="455" spans="1:2">
      <c r="A455" s="638"/>
      <c r="B455" s="638"/>
    </row>
    <row r="456" spans="1:2">
      <c r="A456" s="638"/>
      <c r="B456" s="638"/>
    </row>
    <row r="457" spans="1:2">
      <c r="A457" s="638"/>
      <c r="B457" s="638"/>
    </row>
    <row r="458" spans="1:2">
      <c r="A458" s="638"/>
      <c r="B458" s="638"/>
    </row>
    <row r="459" spans="1:2">
      <c r="A459" s="638"/>
      <c r="B459" s="638"/>
    </row>
    <row r="460" spans="1:2">
      <c r="A460" s="638"/>
      <c r="B460" s="638"/>
    </row>
    <row r="461" spans="1:2">
      <c r="A461" s="638"/>
      <c r="B461" s="638"/>
    </row>
    <row r="462" spans="1:2">
      <c r="A462" s="638"/>
      <c r="B462" s="638"/>
    </row>
    <row r="463" spans="1:2">
      <c r="A463" s="638"/>
      <c r="B463" s="638"/>
    </row>
    <row r="464" spans="1:2">
      <c r="A464" s="638"/>
      <c r="B464" s="638"/>
    </row>
    <row r="465" spans="1:2">
      <c r="A465" s="638"/>
      <c r="B465" s="638"/>
    </row>
    <row r="466" spans="1:2">
      <c r="A466" s="638"/>
      <c r="B466" s="638"/>
    </row>
    <row r="467" spans="1:2">
      <c r="A467" s="638"/>
      <c r="B467" s="638"/>
    </row>
    <row r="468" spans="1:2">
      <c r="A468" s="638"/>
      <c r="B468" s="638"/>
    </row>
    <row r="469" spans="1:2">
      <c r="A469" s="638"/>
      <c r="B469" s="638"/>
    </row>
    <row r="470" spans="1:2">
      <c r="A470" s="638"/>
      <c r="B470" s="638"/>
    </row>
    <row r="471" spans="1:2">
      <c r="A471" s="638"/>
      <c r="B471" s="638"/>
    </row>
    <row r="472" spans="1:2">
      <c r="A472" s="638"/>
      <c r="B472" s="638"/>
    </row>
    <row r="473" spans="1:2">
      <c r="A473" s="638"/>
      <c r="B473" s="638"/>
    </row>
    <row r="474" spans="1:2">
      <c r="A474" s="638"/>
      <c r="B474" s="638"/>
    </row>
    <row r="475" spans="1:2">
      <c r="A475" s="638"/>
      <c r="B475" s="638"/>
    </row>
    <row r="476" spans="1:2">
      <c r="A476" s="638"/>
      <c r="B476" s="638"/>
    </row>
    <row r="477" spans="1:2">
      <c r="A477" s="638"/>
      <c r="B477" s="638"/>
    </row>
    <row r="478" spans="1:2">
      <c r="A478" s="638"/>
      <c r="B478" s="638"/>
    </row>
    <row r="479" spans="1:2">
      <c r="A479" s="638"/>
      <c r="B479" s="638"/>
    </row>
    <row r="480" spans="1:2">
      <c r="A480" s="638"/>
      <c r="B480" s="638"/>
    </row>
    <row r="481" spans="1:2">
      <c r="A481" s="638"/>
      <c r="B481" s="638"/>
    </row>
    <row r="482" spans="1:2">
      <c r="A482" s="638"/>
      <c r="B482" s="638"/>
    </row>
    <row r="483" spans="1:2">
      <c r="A483" s="638"/>
      <c r="B483" s="638"/>
    </row>
    <row r="484" spans="1:2">
      <c r="A484" s="638"/>
      <c r="B484" s="638"/>
    </row>
    <row r="485" spans="1:2">
      <c r="A485" s="638"/>
      <c r="B485" s="638"/>
    </row>
    <row r="486" spans="1:2">
      <c r="A486" s="638"/>
      <c r="B486" s="638"/>
    </row>
    <row r="487" spans="1:2">
      <c r="A487" s="638"/>
      <c r="B487" s="638"/>
    </row>
    <row r="488" spans="1:2">
      <c r="A488" s="638"/>
      <c r="B488" s="638"/>
    </row>
    <row r="489" spans="1:2">
      <c r="A489" s="638"/>
      <c r="B489" s="638"/>
    </row>
    <row r="490" spans="1:2">
      <c r="A490" s="638"/>
      <c r="B490" s="638"/>
    </row>
    <row r="491" spans="1:2">
      <c r="A491" s="638"/>
      <c r="B491" s="638"/>
    </row>
    <row r="492" spans="1:2">
      <c r="A492" s="638"/>
      <c r="B492" s="638"/>
    </row>
    <row r="493" spans="1:2">
      <c r="A493" s="638"/>
      <c r="B493" s="638"/>
    </row>
    <row r="494" spans="1:2">
      <c r="A494" s="638"/>
      <c r="B494" s="638"/>
    </row>
    <row r="495" spans="1:2">
      <c r="A495" s="638"/>
      <c r="B495" s="638"/>
    </row>
    <row r="496" spans="1:2">
      <c r="A496" s="638"/>
      <c r="B496" s="638"/>
    </row>
    <row r="497" spans="1:2">
      <c r="A497" s="638"/>
      <c r="B497" s="638"/>
    </row>
    <row r="498" spans="1:2">
      <c r="A498" s="638"/>
      <c r="B498" s="638"/>
    </row>
    <row r="499" spans="1:2">
      <c r="A499" s="638"/>
      <c r="B499" s="638"/>
    </row>
    <row r="500" spans="1:2">
      <c r="A500" s="638"/>
      <c r="B500" s="638"/>
    </row>
    <row r="501" spans="1:2">
      <c r="A501" s="638"/>
      <c r="B501" s="638"/>
    </row>
    <row r="502" spans="1:2">
      <c r="A502" s="638"/>
      <c r="B502" s="638"/>
    </row>
    <row r="503" spans="1:2">
      <c r="A503" s="638"/>
      <c r="B503" s="638"/>
    </row>
    <row r="504" spans="1:2">
      <c r="A504" s="638"/>
      <c r="B504" s="638"/>
    </row>
    <row r="505" spans="1:2">
      <c r="A505" s="638"/>
      <c r="B505" s="638"/>
    </row>
    <row r="506" spans="1:2">
      <c r="A506" s="638"/>
      <c r="B506" s="638"/>
    </row>
    <row r="507" spans="1:2">
      <c r="A507" s="638"/>
      <c r="B507" s="638"/>
    </row>
    <row r="508" spans="1:2">
      <c r="A508" s="638"/>
      <c r="B508" s="638"/>
    </row>
    <row r="509" spans="1:2">
      <c r="A509" s="638"/>
      <c r="B509" s="638"/>
    </row>
    <row r="510" spans="1:2">
      <c r="A510" s="638"/>
      <c r="B510" s="638"/>
    </row>
    <row r="511" spans="1:2">
      <c r="A511" s="638"/>
      <c r="B511" s="638"/>
    </row>
    <row r="512" spans="1:2">
      <c r="A512" s="638"/>
      <c r="B512" s="638"/>
    </row>
    <row r="513" spans="1:2">
      <c r="A513" s="638"/>
      <c r="B513" s="638"/>
    </row>
    <row r="514" spans="1:2">
      <c r="A514" s="638"/>
      <c r="B514" s="638"/>
    </row>
    <row r="515" spans="1:2">
      <c r="A515" s="638"/>
      <c r="B515" s="638"/>
    </row>
    <row r="516" spans="1:2">
      <c r="A516" s="638"/>
      <c r="B516" s="638"/>
    </row>
    <row r="517" spans="1:2">
      <c r="A517" s="638"/>
      <c r="B517" s="638"/>
    </row>
    <row r="518" spans="1:2">
      <c r="A518" s="638"/>
      <c r="B518" s="638"/>
    </row>
    <row r="519" spans="1:2">
      <c r="A519" s="638"/>
      <c r="B519" s="638"/>
    </row>
    <row r="520" spans="1:2">
      <c r="A520" s="638"/>
      <c r="B520" s="638"/>
    </row>
    <row r="521" spans="1:2">
      <c r="A521" s="638"/>
      <c r="B521" s="638"/>
    </row>
    <row r="522" spans="1:2">
      <c r="A522" s="638"/>
      <c r="B522" s="638"/>
    </row>
    <row r="523" spans="1:2">
      <c r="A523" s="638"/>
      <c r="B523" s="638"/>
    </row>
    <row r="524" spans="1:2">
      <c r="A524" s="638"/>
      <c r="B524" s="638"/>
    </row>
    <row r="525" spans="1:2">
      <c r="A525" s="638"/>
      <c r="B525" s="638"/>
    </row>
    <row r="526" spans="1:2">
      <c r="A526" s="638"/>
      <c r="B526" s="638"/>
    </row>
    <row r="527" spans="1:2">
      <c r="A527" s="638"/>
      <c r="B527" s="638"/>
    </row>
    <row r="528" spans="1:2">
      <c r="A528" s="638"/>
      <c r="B528" s="638"/>
    </row>
    <row r="529" spans="1:2">
      <c r="A529" s="638"/>
      <c r="B529" s="638"/>
    </row>
    <row r="530" spans="1:2">
      <c r="A530" s="638"/>
      <c r="B530" s="638"/>
    </row>
    <row r="531" spans="1:2">
      <c r="A531" s="638"/>
      <c r="B531" s="638"/>
    </row>
    <row r="532" spans="1:2">
      <c r="A532" s="638"/>
      <c r="B532" s="638"/>
    </row>
    <row r="533" spans="1:2">
      <c r="A533" s="638"/>
      <c r="B533" s="638"/>
    </row>
    <row r="534" spans="1:2">
      <c r="A534" s="638"/>
      <c r="B534" s="638"/>
    </row>
    <row r="535" spans="1:2">
      <c r="A535" s="638"/>
      <c r="B535" s="638"/>
    </row>
    <row r="536" spans="1:2">
      <c r="A536" s="638"/>
      <c r="B536" s="638"/>
    </row>
    <row r="537" spans="1:2">
      <c r="A537" s="638"/>
      <c r="B537" s="638"/>
    </row>
    <row r="538" spans="1:2">
      <c r="A538" s="638"/>
      <c r="B538" s="638"/>
    </row>
    <row r="539" spans="1:2">
      <c r="A539" s="638"/>
      <c r="B539" s="638"/>
    </row>
    <row r="540" spans="1:2">
      <c r="A540" s="638"/>
      <c r="B540" s="638"/>
    </row>
    <row r="541" spans="1:2">
      <c r="A541" s="638"/>
      <c r="B541" s="638"/>
    </row>
    <row r="542" spans="1:2">
      <c r="A542" s="638"/>
      <c r="B542" s="638"/>
    </row>
    <row r="543" spans="1:2">
      <c r="A543" s="638"/>
      <c r="B543" s="638"/>
    </row>
    <row r="544" spans="1:2">
      <c r="A544" s="638"/>
      <c r="B544" s="638"/>
    </row>
    <row r="545" spans="1:2">
      <c r="A545" s="638"/>
      <c r="B545" s="638"/>
    </row>
    <row r="546" spans="1:2">
      <c r="A546" s="638"/>
      <c r="B546" s="638"/>
    </row>
    <row r="547" spans="1:2">
      <c r="A547" s="638"/>
      <c r="B547" s="638"/>
    </row>
    <row r="548" spans="1:2">
      <c r="A548" s="638"/>
      <c r="B548" s="638"/>
    </row>
    <row r="549" spans="1:2">
      <c r="A549" s="638"/>
      <c r="B549" s="638"/>
    </row>
    <row r="550" spans="1:2">
      <c r="A550" s="638"/>
      <c r="B550" s="638"/>
    </row>
    <row r="551" spans="1:2">
      <c r="A551" s="638"/>
      <c r="B551" s="638"/>
    </row>
    <row r="552" spans="1:2">
      <c r="A552" s="638"/>
      <c r="B552" s="638"/>
    </row>
    <row r="553" spans="1:2">
      <c r="A553" s="638"/>
      <c r="B553" s="638"/>
    </row>
    <row r="554" spans="1:2">
      <c r="A554" s="638"/>
      <c r="B554" s="638"/>
    </row>
    <row r="555" spans="1:2">
      <c r="A555" s="638"/>
      <c r="B555" s="638"/>
    </row>
    <row r="556" spans="1:2">
      <c r="A556" s="638"/>
      <c r="B556" s="638"/>
    </row>
    <row r="557" spans="1:2">
      <c r="A557" s="638"/>
      <c r="B557" s="638"/>
    </row>
    <row r="558" spans="1:2">
      <c r="A558" s="638"/>
      <c r="B558" s="638"/>
    </row>
    <row r="559" spans="1:2">
      <c r="A559" s="638"/>
      <c r="B559" s="638"/>
    </row>
    <row r="560" spans="1:2">
      <c r="A560" s="638"/>
      <c r="B560" s="638"/>
    </row>
    <row r="561" spans="1:2">
      <c r="A561" s="638"/>
      <c r="B561" s="638"/>
    </row>
    <row r="562" spans="1:2">
      <c r="A562" s="638"/>
      <c r="B562" s="638"/>
    </row>
    <row r="563" spans="1:2">
      <c r="A563" s="638"/>
      <c r="B563" s="638"/>
    </row>
    <row r="564" spans="1:2">
      <c r="A564" s="638"/>
      <c r="B564" s="638"/>
    </row>
    <row r="565" spans="1:2">
      <c r="A565" s="638"/>
      <c r="B565" s="638"/>
    </row>
    <row r="566" spans="1:2">
      <c r="A566" s="638"/>
      <c r="B566" s="638"/>
    </row>
    <row r="567" spans="1:2">
      <c r="A567" s="638"/>
      <c r="B567" s="638"/>
    </row>
    <row r="568" spans="1:2">
      <c r="A568" s="638"/>
      <c r="B568" s="638"/>
    </row>
    <row r="569" spans="1:2">
      <c r="A569" s="638"/>
      <c r="B569" s="638"/>
    </row>
    <row r="570" spans="1:2">
      <c r="A570" s="638"/>
      <c r="B570" s="638"/>
    </row>
    <row r="571" spans="1:2">
      <c r="A571" s="638"/>
      <c r="B571" s="638"/>
    </row>
    <row r="572" spans="1:2">
      <c r="A572" s="638"/>
      <c r="B572" s="638"/>
    </row>
    <row r="573" spans="1:2">
      <c r="A573" s="638"/>
      <c r="B573" s="638"/>
    </row>
    <row r="574" spans="1:2">
      <c r="A574" s="638"/>
      <c r="B574" s="638"/>
    </row>
    <row r="575" spans="1:2">
      <c r="A575" s="638"/>
      <c r="B575" s="638"/>
    </row>
    <row r="576" spans="1:2">
      <c r="A576" s="638"/>
      <c r="B576" s="638"/>
    </row>
    <row r="577" spans="1:2">
      <c r="A577" s="638"/>
      <c r="B577" s="638"/>
    </row>
    <row r="578" spans="1:2">
      <c r="A578" s="638"/>
      <c r="B578" s="638"/>
    </row>
    <row r="579" spans="1:2">
      <c r="A579" s="638"/>
      <c r="B579" s="638"/>
    </row>
    <row r="580" spans="1:2">
      <c r="A580" s="638"/>
      <c r="B580" s="638"/>
    </row>
    <row r="581" spans="1:2">
      <c r="A581" s="638"/>
      <c r="B581" s="638"/>
    </row>
    <row r="582" spans="1:2">
      <c r="A582" s="638"/>
      <c r="B582" s="638"/>
    </row>
    <row r="583" spans="1:2">
      <c r="A583" s="638"/>
      <c r="B583" s="638"/>
    </row>
    <row r="584" spans="1:2">
      <c r="A584" s="638"/>
      <c r="B584" s="638"/>
    </row>
    <row r="585" spans="1:2">
      <c r="A585" s="638"/>
      <c r="B585" s="638"/>
    </row>
    <row r="586" spans="1:2">
      <c r="A586" s="638"/>
      <c r="B586" s="638"/>
    </row>
    <row r="587" spans="1:2">
      <c r="A587" s="638"/>
      <c r="B587" s="638"/>
    </row>
    <row r="588" spans="1:2">
      <c r="A588" s="638"/>
      <c r="B588" s="638"/>
    </row>
    <row r="589" spans="1:2">
      <c r="A589" s="638"/>
      <c r="B589" s="638"/>
    </row>
    <row r="590" spans="1:2">
      <c r="A590" s="638"/>
      <c r="B590" s="638"/>
    </row>
    <row r="591" spans="1:2">
      <c r="A591" s="638"/>
      <c r="B591" s="638"/>
    </row>
    <row r="592" spans="1:2">
      <c r="A592" s="638"/>
      <c r="B592" s="638"/>
    </row>
    <row r="593" spans="1:2">
      <c r="A593" s="638"/>
      <c r="B593" s="638"/>
    </row>
    <row r="594" spans="1:2">
      <c r="A594" s="638"/>
      <c r="B594" s="638"/>
    </row>
    <row r="595" spans="1:2">
      <c r="A595" s="638"/>
      <c r="B595" s="638"/>
    </row>
    <row r="596" spans="1:2">
      <c r="A596" s="638"/>
      <c r="B596" s="638"/>
    </row>
    <row r="597" spans="1:2">
      <c r="A597" s="638"/>
      <c r="B597" s="638"/>
    </row>
    <row r="598" spans="1:2">
      <c r="A598" s="638"/>
      <c r="B598" s="638"/>
    </row>
    <row r="599" spans="1:2">
      <c r="A599" s="638"/>
      <c r="B599" s="638"/>
    </row>
    <row r="600" spans="1:2">
      <c r="A600" s="638"/>
      <c r="B600" s="638"/>
    </row>
    <row r="601" spans="1:2">
      <c r="A601" s="638"/>
      <c r="B601" s="638"/>
    </row>
    <row r="602" spans="1:2">
      <c r="A602" s="638"/>
      <c r="B602" s="638"/>
    </row>
    <row r="603" spans="1:2">
      <c r="A603" s="638"/>
      <c r="B603" s="638"/>
    </row>
    <row r="604" spans="1:2">
      <c r="A604" s="638"/>
      <c r="B604" s="638"/>
    </row>
    <row r="605" spans="1:2">
      <c r="A605" s="638"/>
      <c r="B605" s="638"/>
    </row>
    <row r="606" spans="1:2">
      <c r="A606" s="638"/>
      <c r="B606" s="638"/>
    </row>
    <row r="607" spans="1:2">
      <c r="A607" s="638"/>
      <c r="B607" s="638"/>
    </row>
    <row r="608" spans="1:2">
      <c r="A608" s="638"/>
      <c r="B608" s="638"/>
    </row>
    <row r="609" spans="1:2">
      <c r="A609" s="638"/>
      <c r="B609" s="638"/>
    </row>
    <row r="610" spans="1:2">
      <c r="A610" s="638"/>
      <c r="B610" s="638"/>
    </row>
    <row r="611" spans="1:2">
      <c r="A611" s="638"/>
      <c r="B611" s="638"/>
    </row>
    <row r="612" spans="1:2">
      <c r="A612" s="638"/>
      <c r="B612" s="638"/>
    </row>
    <row r="613" spans="1:2">
      <c r="A613" s="638"/>
      <c r="B613" s="638"/>
    </row>
    <row r="614" spans="1:2">
      <c r="A614" s="638"/>
      <c r="B614" s="638"/>
    </row>
    <row r="615" spans="1:2">
      <c r="A615" s="638"/>
      <c r="B615" s="638"/>
    </row>
    <row r="616" spans="1:2">
      <c r="A616" s="638"/>
      <c r="B616" s="638"/>
    </row>
    <row r="617" spans="1:2">
      <c r="A617" s="638"/>
      <c r="B617" s="638"/>
    </row>
    <row r="618" spans="1:2">
      <c r="A618" s="638"/>
      <c r="B618" s="638"/>
    </row>
    <row r="619" spans="1:2">
      <c r="A619" s="638"/>
      <c r="B619" s="638"/>
    </row>
    <row r="620" spans="1:2">
      <c r="A620" s="638"/>
      <c r="B620" s="638"/>
    </row>
    <row r="621" spans="1:2">
      <c r="A621" s="638"/>
      <c r="B621" s="638"/>
    </row>
    <row r="622" spans="1:2">
      <c r="A622" s="638"/>
      <c r="B622" s="638"/>
    </row>
    <row r="623" spans="1:2">
      <c r="A623" s="638"/>
      <c r="B623" s="638"/>
    </row>
    <row r="624" spans="1:2">
      <c r="A624" s="638"/>
      <c r="B624" s="638"/>
    </row>
    <row r="625" spans="1:2">
      <c r="A625" s="638"/>
      <c r="B625" s="638"/>
    </row>
    <row r="626" spans="1:2">
      <c r="A626" s="638"/>
      <c r="B626" s="638"/>
    </row>
    <row r="627" spans="1:2">
      <c r="A627" s="638"/>
      <c r="B627" s="638"/>
    </row>
    <row r="628" spans="1:2">
      <c r="A628" s="638"/>
      <c r="B628" s="638"/>
    </row>
    <row r="629" spans="1:2">
      <c r="A629" s="638"/>
      <c r="B629" s="638"/>
    </row>
    <row r="630" spans="1:2">
      <c r="A630" s="638"/>
      <c r="B630" s="638"/>
    </row>
    <row r="631" spans="1:2">
      <c r="A631" s="638"/>
      <c r="B631" s="638"/>
    </row>
    <row r="632" spans="1:2">
      <c r="A632" s="638"/>
      <c r="B632" s="638"/>
    </row>
    <row r="633" spans="1:2">
      <c r="A633" s="638"/>
      <c r="B633" s="638"/>
    </row>
    <row r="634" spans="1:2">
      <c r="A634" s="638"/>
      <c r="B634" s="638"/>
    </row>
    <row r="635" spans="1:2">
      <c r="A635" s="638"/>
      <c r="B635" s="638"/>
    </row>
    <row r="636" spans="1:2">
      <c r="A636" s="638"/>
      <c r="B636" s="638"/>
    </row>
    <row r="637" spans="1:2">
      <c r="A637" s="638"/>
      <c r="B637" s="638"/>
    </row>
    <row r="638" spans="1:2">
      <c r="A638" s="638"/>
      <c r="B638" s="638"/>
    </row>
    <row r="639" spans="1:2">
      <c r="A639" s="638"/>
      <c r="B639" s="638"/>
    </row>
    <row r="640" spans="1:2">
      <c r="A640" s="638"/>
      <c r="B640" s="638"/>
    </row>
    <row r="641" spans="1:2">
      <c r="A641" s="638"/>
      <c r="B641" s="638"/>
    </row>
    <row r="642" spans="1:2">
      <c r="A642" s="638"/>
      <c r="B642" s="638"/>
    </row>
    <row r="643" spans="1:2">
      <c r="A643" s="638"/>
      <c r="B643" s="638"/>
    </row>
    <row r="644" spans="1:2">
      <c r="A644" s="638"/>
      <c r="B644" s="638"/>
    </row>
    <row r="645" spans="1:2">
      <c r="A645" s="638"/>
      <c r="B645" s="638"/>
    </row>
    <row r="646" spans="1:2">
      <c r="A646" s="638"/>
      <c r="B646" s="638"/>
    </row>
    <row r="647" spans="1:2">
      <c r="A647" s="638"/>
      <c r="B647" s="638"/>
    </row>
    <row r="648" spans="1:2">
      <c r="A648" s="638"/>
      <c r="B648" s="638"/>
    </row>
    <row r="649" spans="1:2">
      <c r="A649" s="638"/>
      <c r="B649" s="638"/>
    </row>
    <row r="650" spans="1:2">
      <c r="A650" s="638"/>
      <c r="B650" s="638"/>
    </row>
    <row r="651" spans="1:2">
      <c r="A651" s="638"/>
      <c r="B651" s="638"/>
    </row>
    <row r="652" spans="1:2">
      <c r="A652" s="638"/>
      <c r="B652" s="638"/>
    </row>
    <row r="653" spans="1:2">
      <c r="A653" s="638"/>
      <c r="B653" s="638"/>
    </row>
    <row r="654" spans="1:2">
      <c r="A654" s="638"/>
      <c r="B654" s="638"/>
    </row>
    <row r="655" spans="1:2">
      <c r="A655" s="638"/>
      <c r="B655" s="638"/>
    </row>
    <row r="656" spans="1:2">
      <c r="A656" s="638"/>
      <c r="B656" s="638"/>
    </row>
    <row r="657" spans="1:2">
      <c r="A657" s="638"/>
      <c r="B657" s="638"/>
    </row>
    <row r="658" spans="1:2">
      <c r="A658" s="638"/>
      <c r="B658" s="638"/>
    </row>
    <row r="659" spans="1:2">
      <c r="A659" s="638"/>
      <c r="B659" s="638"/>
    </row>
    <row r="660" spans="1:2">
      <c r="A660" s="638"/>
      <c r="B660" s="638"/>
    </row>
    <row r="661" spans="1:2">
      <c r="A661" s="638"/>
      <c r="B661" s="638"/>
    </row>
    <row r="662" spans="1:2">
      <c r="A662" s="638"/>
      <c r="B662" s="638"/>
    </row>
    <row r="663" spans="1:2">
      <c r="A663" s="638"/>
      <c r="B663" s="638"/>
    </row>
    <row r="664" spans="1:2">
      <c r="A664" s="638"/>
      <c r="B664" s="638"/>
    </row>
    <row r="665" spans="1:2">
      <c r="A665" s="638"/>
      <c r="B665" s="638"/>
    </row>
    <row r="666" spans="1:2">
      <c r="A666" s="638"/>
      <c r="B666" s="638"/>
    </row>
    <row r="667" spans="1:2">
      <c r="A667" s="638"/>
      <c r="B667" s="638"/>
    </row>
    <row r="668" spans="1:2">
      <c r="A668" s="638"/>
      <c r="B668" s="638"/>
    </row>
    <row r="669" spans="1:2">
      <c r="A669" s="638"/>
      <c r="B669" s="638"/>
    </row>
    <row r="670" spans="1:2">
      <c r="A670" s="638"/>
      <c r="B670" s="638"/>
    </row>
    <row r="671" spans="1:2">
      <c r="A671" s="638"/>
      <c r="B671" s="638"/>
    </row>
    <row r="672" spans="1:2">
      <c r="A672" s="638"/>
      <c r="B672" s="638"/>
    </row>
    <row r="673" spans="1:2">
      <c r="A673" s="638"/>
      <c r="B673" s="638"/>
    </row>
    <row r="674" spans="1:2">
      <c r="A674" s="638"/>
      <c r="B674" s="638"/>
    </row>
    <row r="675" spans="1:2">
      <c r="A675" s="638"/>
      <c r="B675" s="638"/>
    </row>
    <row r="676" spans="1:2">
      <c r="A676" s="638"/>
      <c r="B676" s="638"/>
    </row>
    <row r="677" spans="1:2">
      <c r="A677" s="638"/>
      <c r="B677" s="638"/>
    </row>
    <row r="678" spans="1:2">
      <c r="A678" s="638"/>
      <c r="B678" s="638"/>
    </row>
    <row r="679" spans="1:2">
      <c r="A679" s="638"/>
      <c r="B679" s="638"/>
    </row>
    <row r="680" spans="1:2">
      <c r="A680" s="638"/>
      <c r="B680" s="638"/>
    </row>
    <row r="681" spans="1:2">
      <c r="A681" s="638"/>
      <c r="B681" s="638"/>
    </row>
    <row r="682" spans="1:2">
      <c r="A682" s="638"/>
      <c r="B682" s="638"/>
    </row>
    <row r="683" spans="1:2">
      <c r="A683" s="638"/>
      <c r="B683" s="638"/>
    </row>
    <row r="684" spans="1:2">
      <c r="A684" s="638"/>
      <c r="B684" s="638"/>
    </row>
    <row r="685" spans="1:2">
      <c r="A685" s="638"/>
      <c r="B685" s="638"/>
    </row>
    <row r="686" spans="1:2">
      <c r="A686" s="638"/>
      <c r="B686" s="638"/>
    </row>
    <row r="687" spans="1:2">
      <c r="A687" s="638"/>
      <c r="B687" s="638"/>
    </row>
    <row r="688" spans="1:2">
      <c r="A688" s="638"/>
      <c r="B688" s="638"/>
    </row>
    <row r="689" spans="1:2">
      <c r="A689" s="638"/>
      <c r="B689" s="638"/>
    </row>
    <row r="690" spans="1:2">
      <c r="A690" s="638"/>
      <c r="B690" s="638"/>
    </row>
    <row r="691" spans="1:2">
      <c r="A691" s="638"/>
      <c r="B691" s="638"/>
    </row>
    <row r="692" spans="1:2">
      <c r="A692" s="638"/>
      <c r="B692" s="638"/>
    </row>
    <row r="693" spans="1:2">
      <c r="A693" s="638"/>
      <c r="B693" s="638"/>
    </row>
    <row r="694" spans="1:2">
      <c r="A694" s="638"/>
      <c r="B694" s="638"/>
    </row>
    <row r="695" spans="1:2">
      <c r="A695" s="638"/>
      <c r="B695" s="638"/>
    </row>
    <row r="696" spans="1:2">
      <c r="A696" s="638"/>
      <c r="B696" s="638"/>
    </row>
    <row r="697" spans="1:2">
      <c r="A697" s="638"/>
      <c r="B697" s="638"/>
    </row>
    <row r="698" spans="1:2">
      <c r="A698" s="638"/>
      <c r="B698" s="638"/>
    </row>
    <row r="699" spans="1:2">
      <c r="A699" s="638"/>
      <c r="B699" s="638"/>
    </row>
    <row r="700" spans="1:2">
      <c r="A700" s="638"/>
      <c r="B700" s="638"/>
    </row>
    <row r="701" spans="1:2">
      <c r="A701" s="638"/>
      <c r="B701" s="638"/>
    </row>
    <row r="702" spans="1:2">
      <c r="A702" s="638"/>
      <c r="B702" s="638"/>
    </row>
    <row r="703" spans="1:2">
      <c r="A703" s="638"/>
      <c r="B703" s="638"/>
    </row>
    <row r="704" spans="1:2">
      <c r="A704" s="638"/>
      <c r="B704" s="638"/>
    </row>
    <row r="705" spans="1:2">
      <c r="A705" s="638"/>
      <c r="B705" s="638"/>
    </row>
    <row r="706" spans="1:2">
      <c r="A706" s="638"/>
      <c r="B706" s="638"/>
    </row>
    <row r="707" spans="1:2">
      <c r="A707" s="638"/>
      <c r="B707" s="638"/>
    </row>
    <row r="708" spans="1:2">
      <c r="A708" s="638"/>
      <c r="B708" s="638"/>
    </row>
    <row r="709" spans="1:2">
      <c r="A709" s="638"/>
      <c r="B709" s="638"/>
    </row>
    <row r="710" spans="1:2">
      <c r="A710" s="638"/>
      <c r="B710" s="638"/>
    </row>
    <row r="711" spans="1:2">
      <c r="A711" s="638"/>
      <c r="B711" s="638"/>
    </row>
    <row r="712" spans="1:2">
      <c r="A712" s="638"/>
      <c r="B712" s="638"/>
    </row>
    <row r="713" spans="1:2">
      <c r="A713" s="638"/>
      <c r="B713" s="638"/>
    </row>
    <row r="714" spans="1:2">
      <c r="A714" s="638"/>
      <c r="B714" s="638"/>
    </row>
    <row r="715" spans="1:2">
      <c r="A715" s="638"/>
      <c r="B715" s="638"/>
    </row>
    <row r="716" spans="1:2">
      <c r="A716" s="638"/>
      <c r="B716" s="638"/>
    </row>
    <row r="717" spans="1:2">
      <c r="A717" s="638"/>
      <c r="B717" s="638"/>
    </row>
    <row r="718" spans="1:2">
      <c r="A718" s="638"/>
      <c r="B718" s="638"/>
    </row>
    <row r="719" spans="1:2">
      <c r="A719" s="638"/>
      <c r="B719" s="638"/>
    </row>
    <row r="720" spans="1:2">
      <c r="A720" s="638"/>
      <c r="B720" s="638"/>
    </row>
    <row r="721" spans="1:2">
      <c r="A721" s="638"/>
      <c r="B721" s="638"/>
    </row>
    <row r="722" spans="1:2">
      <c r="A722" s="638"/>
      <c r="B722" s="638"/>
    </row>
    <row r="723" spans="1:2">
      <c r="A723" s="638"/>
      <c r="B723" s="638"/>
    </row>
    <row r="724" spans="1:2">
      <c r="A724" s="638"/>
      <c r="B724" s="638"/>
    </row>
    <row r="725" spans="1:2">
      <c r="A725" s="638"/>
      <c r="B725" s="638"/>
    </row>
    <row r="726" spans="1:2">
      <c r="A726" s="638"/>
      <c r="B726" s="638"/>
    </row>
    <row r="727" spans="1:2">
      <c r="A727" s="638"/>
      <c r="B727" s="638"/>
    </row>
    <row r="728" spans="1:2">
      <c r="A728" s="638"/>
      <c r="B728" s="638"/>
    </row>
    <row r="729" spans="1:2">
      <c r="A729" s="638"/>
      <c r="B729" s="638"/>
    </row>
    <row r="730" spans="1:2">
      <c r="A730" s="638"/>
      <c r="B730" s="638"/>
    </row>
    <row r="731" spans="1:2">
      <c r="A731" s="638"/>
      <c r="B731" s="638"/>
    </row>
    <row r="732" spans="1:2">
      <c r="A732" s="638"/>
      <c r="B732" s="638"/>
    </row>
    <row r="733" spans="1:2">
      <c r="A733" s="638"/>
      <c r="B733" s="638"/>
    </row>
    <row r="734" spans="1:2">
      <c r="A734" s="638"/>
      <c r="B734" s="638"/>
    </row>
    <row r="735" spans="1:2">
      <c r="A735" s="638"/>
      <c r="B735" s="638"/>
    </row>
    <row r="736" spans="1:2">
      <c r="A736" s="638"/>
      <c r="B736" s="638"/>
    </row>
    <row r="737" spans="1:2">
      <c r="A737" s="638"/>
      <c r="B737" s="638"/>
    </row>
    <row r="738" spans="1:2">
      <c r="A738" s="638"/>
      <c r="B738" s="638"/>
    </row>
    <row r="739" spans="1:2">
      <c r="A739" s="638"/>
      <c r="B739" s="638"/>
    </row>
    <row r="740" spans="1:2">
      <c r="A740" s="638"/>
      <c r="B740" s="638"/>
    </row>
    <row r="741" spans="1:2">
      <c r="A741" s="638"/>
      <c r="B741" s="638"/>
    </row>
    <row r="742" spans="1:2">
      <c r="A742" s="638"/>
      <c r="B742" s="638"/>
    </row>
    <row r="743" spans="1:2">
      <c r="A743" s="638"/>
      <c r="B743" s="638"/>
    </row>
    <row r="744" spans="1:2">
      <c r="A744" s="638"/>
      <c r="B744" s="638"/>
    </row>
    <row r="745" spans="1:2">
      <c r="A745" s="638"/>
      <c r="B745" s="638"/>
    </row>
    <row r="746" spans="1:2">
      <c r="A746" s="638"/>
      <c r="B746" s="638"/>
    </row>
    <row r="747" spans="1:2">
      <c r="A747" s="638"/>
      <c r="B747" s="638"/>
    </row>
    <row r="748" spans="1:2">
      <c r="A748" s="638"/>
      <c r="B748" s="638"/>
    </row>
    <row r="749" spans="1:2">
      <c r="A749" s="638"/>
      <c r="B749" s="638"/>
    </row>
    <row r="750" spans="1:2">
      <c r="A750" s="638"/>
      <c r="B750" s="638"/>
    </row>
    <row r="751" spans="1:2">
      <c r="A751" s="638"/>
      <c r="B751" s="638"/>
    </row>
    <row r="752" spans="1:2">
      <c r="A752" s="638"/>
      <c r="B752" s="638"/>
    </row>
    <row r="753" spans="1:2">
      <c r="A753" s="638"/>
      <c r="B753" s="638"/>
    </row>
    <row r="754" spans="1:2">
      <c r="A754" s="638"/>
      <c r="B754" s="638"/>
    </row>
    <row r="755" spans="1:2">
      <c r="A755" s="638"/>
      <c r="B755" s="638"/>
    </row>
    <row r="756" spans="1:2">
      <c r="A756" s="638"/>
      <c r="B756" s="638"/>
    </row>
    <row r="757" spans="1:2">
      <c r="A757" s="638"/>
      <c r="B757" s="638"/>
    </row>
    <row r="758" spans="1:2">
      <c r="A758" s="638"/>
      <c r="B758" s="638"/>
    </row>
    <row r="759" spans="1:2">
      <c r="A759" s="638"/>
      <c r="B759" s="638"/>
    </row>
    <row r="760" spans="1:2">
      <c r="A760" s="638"/>
      <c r="B760" s="638"/>
    </row>
    <row r="761" spans="1:2">
      <c r="A761" s="638"/>
      <c r="B761" s="638"/>
    </row>
    <row r="762" spans="1:2">
      <c r="A762" s="638"/>
      <c r="B762" s="638"/>
    </row>
    <row r="763" spans="1:2">
      <c r="A763" s="638"/>
      <c r="B763" s="638"/>
    </row>
    <row r="764" spans="1:2">
      <c r="A764" s="638"/>
      <c r="B764" s="638"/>
    </row>
    <row r="765" spans="1:2">
      <c r="A765" s="638"/>
      <c r="B765" s="638"/>
    </row>
    <row r="766" spans="1:2">
      <c r="A766" s="638"/>
      <c r="B766" s="638"/>
    </row>
    <row r="767" spans="1:2">
      <c r="A767" s="638"/>
      <c r="B767" s="638"/>
    </row>
    <row r="768" spans="1:2">
      <c r="A768" s="638"/>
      <c r="B768" s="638"/>
    </row>
    <row r="769" spans="1:2">
      <c r="A769" s="638"/>
      <c r="B769" s="638"/>
    </row>
    <row r="770" spans="1:2">
      <c r="A770" s="638"/>
      <c r="B770" s="638"/>
    </row>
    <row r="771" spans="1:2">
      <c r="A771" s="638"/>
      <c r="B771" s="638"/>
    </row>
    <row r="772" spans="1:2">
      <c r="A772" s="638"/>
      <c r="B772" s="638"/>
    </row>
    <row r="773" spans="1:2">
      <c r="A773" s="638"/>
      <c r="B773" s="638"/>
    </row>
    <row r="774" spans="1:2">
      <c r="A774" s="638"/>
      <c r="B774" s="638"/>
    </row>
    <row r="775" spans="1:2">
      <c r="A775" s="638"/>
      <c r="B775" s="638"/>
    </row>
    <row r="776" spans="1:2">
      <c r="A776" s="638"/>
      <c r="B776" s="638"/>
    </row>
    <row r="777" spans="1:2">
      <c r="A777" s="638"/>
      <c r="B777" s="638"/>
    </row>
    <row r="778" spans="1:2">
      <c r="A778" s="638"/>
      <c r="B778" s="638"/>
    </row>
    <row r="779" spans="1:2">
      <c r="A779" s="638"/>
      <c r="B779" s="638"/>
    </row>
    <row r="780" spans="1:2">
      <c r="A780" s="638"/>
      <c r="B780" s="638"/>
    </row>
    <row r="781" spans="1:2">
      <c r="A781" s="638"/>
      <c r="B781" s="638"/>
    </row>
    <row r="782" spans="1:2">
      <c r="A782" s="638"/>
      <c r="B782" s="638"/>
    </row>
    <row r="783" spans="1:2">
      <c r="A783" s="638"/>
      <c r="B783" s="638"/>
    </row>
    <row r="784" spans="1:2">
      <c r="A784" s="638"/>
      <c r="B784" s="638"/>
    </row>
    <row r="785" spans="1:2">
      <c r="A785" s="638"/>
      <c r="B785" s="638"/>
    </row>
    <row r="786" spans="1:2">
      <c r="A786" s="638"/>
      <c r="B786" s="638"/>
    </row>
    <row r="787" spans="1:2">
      <c r="A787" s="638"/>
      <c r="B787" s="638"/>
    </row>
    <row r="788" spans="1:2">
      <c r="A788" s="638"/>
      <c r="B788" s="638"/>
    </row>
    <row r="789" spans="1:2">
      <c r="A789" s="638"/>
      <c r="B789" s="638"/>
    </row>
    <row r="790" spans="1:2">
      <c r="A790" s="638"/>
      <c r="B790" s="638"/>
    </row>
    <row r="791" spans="1:2">
      <c r="A791" s="638"/>
      <c r="B791" s="638"/>
    </row>
    <row r="792" spans="1:2">
      <c r="A792" s="638"/>
      <c r="B792" s="638"/>
    </row>
    <row r="793" spans="1:2">
      <c r="A793" s="638"/>
      <c r="B793" s="638"/>
    </row>
    <row r="794" spans="1:2">
      <c r="A794" s="638"/>
      <c r="B794" s="638"/>
    </row>
    <row r="795" spans="1:2">
      <c r="A795" s="638"/>
      <c r="B795" s="638"/>
    </row>
    <row r="796" spans="1:2">
      <c r="A796" s="638"/>
      <c r="B796" s="638"/>
    </row>
    <row r="797" spans="1:2">
      <c r="A797" s="638"/>
      <c r="B797" s="638"/>
    </row>
    <row r="798" spans="1:2">
      <c r="A798" s="638"/>
      <c r="B798" s="638"/>
    </row>
    <row r="799" spans="1:2">
      <c r="A799" s="638"/>
      <c r="B799" s="638"/>
    </row>
    <row r="800" spans="1:2">
      <c r="A800" s="638"/>
      <c r="B800" s="638"/>
    </row>
    <row r="801" spans="1:2">
      <c r="A801" s="638"/>
      <c r="B801" s="638"/>
    </row>
    <row r="802" spans="1:2">
      <c r="A802" s="638"/>
      <c r="B802" s="638"/>
    </row>
    <row r="803" spans="1:2">
      <c r="A803" s="638"/>
      <c r="B803" s="638"/>
    </row>
    <row r="804" spans="1:2">
      <c r="A804" s="638"/>
      <c r="B804" s="638"/>
    </row>
    <row r="805" spans="1:2">
      <c r="A805" s="638"/>
      <c r="B805" s="638"/>
    </row>
    <row r="806" spans="1:2">
      <c r="A806" s="638"/>
      <c r="B806" s="638"/>
    </row>
    <row r="807" spans="1:2">
      <c r="A807" s="638"/>
      <c r="B807" s="638"/>
    </row>
    <row r="808" spans="1:2">
      <c r="A808" s="638"/>
      <c r="B808" s="638"/>
    </row>
    <row r="809" spans="1:2">
      <c r="A809" s="638"/>
      <c r="B809" s="638"/>
    </row>
    <row r="810" spans="1:2">
      <c r="A810" s="638"/>
      <c r="B810" s="638"/>
    </row>
    <row r="811" spans="1:2">
      <c r="A811" s="638"/>
      <c r="B811" s="638"/>
    </row>
    <row r="812" spans="1:2">
      <c r="A812" s="638"/>
      <c r="B812" s="638"/>
    </row>
    <row r="813" spans="1:2">
      <c r="A813" s="638"/>
      <c r="B813" s="638"/>
    </row>
    <row r="814" spans="1:2">
      <c r="A814" s="638"/>
      <c r="B814" s="638"/>
    </row>
    <row r="815" spans="1:2">
      <c r="A815" s="638"/>
      <c r="B815" s="638"/>
    </row>
    <row r="816" spans="1:2">
      <c r="A816" s="638"/>
      <c r="B816" s="638"/>
    </row>
    <row r="817" spans="1:2">
      <c r="A817" s="638"/>
      <c r="B817" s="638"/>
    </row>
    <row r="818" spans="1:2">
      <c r="A818" s="638"/>
      <c r="B818" s="638"/>
    </row>
    <row r="819" spans="1:2">
      <c r="A819" s="638"/>
      <c r="B819" s="638"/>
    </row>
    <row r="820" spans="1:2">
      <c r="A820" s="638"/>
      <c r="B820" s="638"/>
    </row>
    <row r="821" spans="1:2">
      <c r="A821" s="638"/>
      <c r="B821" s="638"/>
    </row>
    <row r="822" spans="1:2">
      <c r="A822" s="638"/>
      <c r="B822" s="638"/>
    </row>
    <row r="823" spans="1:2">
      <c r="A823" s="638"/>
      <c r="B823" s="638"/>
    </row>
    <row r="824" spans="1:2">
      <c r="A824" s="638"/>
      <c r="B824" s="638"/>
    </row>
    <row r="825" spans="1:2">
      <c r="A825" s="638"/>
      <c r="B825" s="638"/>
    </row>
    <row r="826" spans="1:2">
      <c r="A826" s="638"/>
      <c r="B826" s="638"/>
    </row>
    <row r="827" spans="1:2">
      <c r="A827" s="638"/>
      <c r="B827" s="638"/>
    </row>
    <row r="828" spans="1:2">
      <c r="A828" s="638"/>
      <c r="B828" s="638"/>
    </row>
    <row r="829" spans="1:2">
      <c r="A829" s="638"/>
      <c r="B829" s="638"/>
    </row>
    <row r="830" spans="1:2">
      <c r="A830" s="638"/>
      <c r="B830" s="638"/>
    </row>
    <row r="831" spans="1:2">
      <c r="A831" s="638"/>
      <c r="B831" s="638"/>
    </row>
    <row r="832" spans="1:2">
      <c r="A832" s="638"/>
      <c r="B832" s="638"/>
    </row>
    <row r="833" spans="1:2">
      <c r="A833" s="638"/>
      <c r="B833" s="638"/>
    </row>
    <row r="834" spans="1:2">
      <c r="A834" s="638"/>
      <c r="B834" s="638"/>
    </row>
    <row r="835" spans="1:2">
      <c r="A835" s="638"/>
      <c r="B835" s="638"/>
    </row>
    <row r="836" spans="1:2">
      <c r="A836" s="638"/>
      <c r="B836" s="638"/>
    </row>
    <row r="837" spans="1:2">
      <c r="A837" s="638"/>
      <c r="B837" s="638"/>
    </row>
    <row r="838" spans="1:2">
      <c r="A838" s="638"/>
      <c r="B838" s="638"/>
    </row>
    <row r="839" spans="1:2">
      <c r="A839" s="638"/>
      <c r="B839" s="638"/>
    </row>
    <row r="840" spans="1:2">
      <c r="A840" s="638"/>
      <c r="B840" s="638"/>
    </row>
    <row r="841" spans="1:2">
      <c r="A841" s="638"/>
      <c r="B841" s="638"/>
    </row>
    <row r="842" spans="1:2">
      <c r="A842" s="638"/>
      <c r="B842" s="638"/>
    </row>
    <row r="843" spans="1:2">
      <c r="A843" s="638"/>
      <c r="B843" s="638"/>
    </row>
    <row r="844" spans="1:2">
      <c r="A844" s="638"/>
      <c r="B844" s="638"/>
    </row>
    <row r="845" spans="1:2">
      <c r="A845" s="638"/>
      <c r="B845" s="638"/>
    </row>
    <row r="846" spans="1:2">
      <c r="A846" s="638"/>
      <c r="B846" s="638"/>
    </row>
    <row r="847" spans="1:2">
      <c r="A847" s="638"/>
      <c r="B847" s="638"/>
    </row>
    <row r="848" spans="1:2">
      <c r="A848" s="638"/>
      <c r="B848" s="638"/>
    </row>
    <row r="849" spans="1:2">
      <c r="A849" s="638"/>
      <c r="B849" s="638"/>
    </row>
    <row r="850" spans="1:2">
      <c r="A850" s="638"/>
      <c r="B850" s="638"/>
    </row>
    <row r="851" spans="1:2">
      <c r="A851" s="638"/>
      <c r="B851" s="638"/>
    </row>
    <row r="852" spans="1:2">
      <c r="A852" s="638"/>
      <c r="B852" s="638"/>
    </row>
    <row r="853" spans="1:2">
      <c r="A853" s="638"/>
      <c r="B853" s="638"/>
    </row>
    <row r="854" spans="1:2">
      <c r="A854" s="638"/>
      <c r="B854" s="638"/>
    </row>
    <row r="855" spans="1:2">
      <c r="A855" s="638"/>
      <c r="B855" s="638"/>
    </row>
    <row r="856" spans="1:2">
      <c r="A856" s="638"/>
      <c r="B856" s="638"/>
    </row>
    <row r="857" spans="1:2">
      <c r="A857" s="638"/>
      <c r="B857" s="638"/>
    </row>
    <row r="858" spans="1:2">
      <c r="A858" s="638"/>
      <c r="B858" s="638"/>
    </row>
    <row r="859" spans="1:2">
      <c r="A859" s="638"/>
      <c r="B859" s="638"/>
    </row>
    <row r="860" spans="1:2">
      <c r="A860" s="638"/>
      <c r="B860" s="638"/>
    </row>
    <row r="861" spans="1:2">
      <c r="A861" s="638"/>
      <c r="B861" s="638"/>
    </row>
    <row r="862" spans="1:2">
      <c r="A862" s="638"/>
      <c r="B862" s="638"/>
    </row>
    <row r="863" spans="1:2">
      <c r="A863" s="638"/>
      <c r="B863" s="638"/>
    </row>
    <row r="864" spans="1:2">
      <c r="A864" s="638"/>
      <c r="B864" s="638"/>
    </row>
    <row r="865" spans="1:2">
      <c r="A865" s="638"/>
      <c r="B865" s="638"/>
    </row>
    <row r="866" spans="1:2">
      <c r="A866" s="638"/>
      <c r="B866" s="638"/>
    </row>
    <row r="867" spans="1:2">
      <c r="A867" s="638"/>
      <c r="B867" s="638"/>
    </row>
    <row r="868" spans="1:2">
      <c r="A868" s="638"/>
      <c r="B868" s="638"/>
    </row>
    <row r="869" spans="1:2">
      <c r="A869" s="638"/>
      <c r="B869" s="638"/>
    </row>
    <row r="870" spans="1:2">
      <c r="A870" s="638"/>
      <c r="B870" s="638"/>
    </row>
    <row r="871" spans="1:2">
      <c r="A871" s="638"/>
      <c r="B871" s="638"/>
    </row>
    <row r="872" spans="1:2">
      <c r="A872" s="638"/>
      <c r="B872" s="638"/>
    </row>
    <row r="873" spans="1:2">
      <c r="A873" s="638"/>
      <c r="B873" s="638"/>
    </row>
    <row r="874" spans="1:2">
      <c r="A874" s="638"/>
      <c r="B874" s="638"/>
    </row>
    <row r="875" spans="1:2">
      <c r="A875" s="638"/>
      <c r="B875" s="638"/>
    </row>
    <row r="876" spans="1:2">
      <c r="A876" s="638"/>
      <c r="B876" s="638"/>
    </row>
    <row r="877" spans="1:2">
      <c r="A877" s="638"/>
      <c r="B877" s="638"/>
    </row>
    <row r="878" spans="1:2">
      <c r="A878" s="638"/>
      <c r="B878" s="638"/>
    </row>
    <row r="879" spans="1:2">
      <c r="A879" s="638"/>
      <c r="B879" s="638"/>
    </row>
    <row r="880" spans="1:2">
      <c r="A880" s="638"/>
      <c r="B880" s="638"/>
    </row>
    <row r="881" spans="1:2">
      <c r="A881" s="638"/>
      <c r="B881" s="638"/>
    </row>
    <row r="882" spans="1:2">
      <c r="A882" s="638"/>
      <c r="B882" s="638"/>
    </row>
    <row r="883" spans="1:2">
      <c r="A883" s="638"/>
      <c r="B883" s="638"/>
    </row>
    <row r="884" spans="1:2">
      <c r="A884" s="638"/>
      <c r="B884" s="638"/>
    </row>
    <row r="885" spans="1:2">
      <c r="A885" s="638"/>
      <c r="B885" s="638"/>
    </row>
    <row r="886" spans="1:2">
      <c r="A886" s="638"/>
      <c r="B886" s="638"/>
    </row>
    <row r="887" spans="1:2">
      <c r="A887" s="638"/>
      <c r="B887" s="638"/>
    </row>
    <row r="888" spans="1:2">
      <c r="A888" s="638"/>
      <c r="B888" s="638"/>
    </row>
    <row r="889" spans="1:2">
      <c r="A889" s="638"/>
      <c r="B889" s="638"/>
    </row>
    <row r="890" spans="1:2">
      <c r="A890" s="638"/>
      <c r="B890" s="638"/>
    </row>
    <row r="891" spans="1:2">
      <c r="A891" s="638"/>
      <c r="B891" s="638"/>
    </row>
    <row r="892" spans="1:2">
      <c r="A892" s="638"/>
      <c r="B892" s="638"/>
    </row>
    <row r="893" spans="1:2">
      <c r="A893" s="638"/>
      <c r="B893" s="638"/>
    </row>
    <row r="894" spans="1:2">
      <c r="A894" s="638"/>
      <c r="B894" s="638"/>
    </row>
    <row r="895" spans="1:2">
      <c r="A895" s="638"/>
      <c r="B895" s="638"/>
    </row>
    <row r="896" spans="1:2">
      <c r="A896" s="638"/>
      <c r="B896" s="638"/>
    </row>
    <row r="897" spans="1:2">
      <c r="A897" s="638"/>
      <c r="B897" s="638"/>
    </row>
    <row r="898" spans="1:2">
      <c r="A898" s="638"/>
      <c r="B898" s="638"/>
    </row>
    <row r="899" spans="1:2">
      <c r="A899" s="638"/>
      <c r="B899" s="638"/>
    </row>
    <row r="900" spans="1:2">
      <c r="A900" s="638"/>
      <c r="B900" s="638"/>
    </row>
    <row r="901" spans="1:2">
      <c r="A901" s="638"/>
      <c r="B901" s="638"/>
    </row>
    <row r="902" spans="1:2">
      <c r="A902" s="638"/>
      <c r="B902" s="638"/>
    </row>
    <row r="903" spans="1:2">
      <c r="A903" s="638"/>
      <c r="B903" s="638"/>
    </row>
    <row r="904" spans="1:2">
      <c r="A904" s="638"/>
      <c r="B904" s="638"/>
    </row>
    <row r="905" spans="1:2">
      <c r="A905" s="638"/>
      <c r="B905" s="638"/>
    </row>
    <row r="906" spans="1:2">
      <c r="A906" s="638"/>
      <c r="B906" s="638"/>
    </row>
    <row r="907" spans="1:2">
      <c r="A907" s="638"/>
      <c r="B907" s="638"/>
    </row>
    <row r="908" spans="1:2">
      <c r="A908" s="638"/>
      <c r="B908" s="638"/>
    </row>
    <row r="909" spans="1:2">
      <c r="A909" s="638"/>
      <c r="B909" s="638"/>
    </row>
    <row r="910" spans="1:2">
      <c r="A910" s="638"/>
      <c r="B910" s="638"/>
    </row>
    <row r="911" spans="1:2">
      <c r="A911" s="638"/>
      <c r="B911" s="638"/>
    </row>
    <row r="912" spans="1:2">
      <c r="A912" s="638"/>
      <c r="B912" s="638"/>
    </row>
    <row r="913" spans="1:2">
      <c r="A913" s="638"/>
      <c r="B913" s="638"/>
    </row>
    <row r="914" spans="1:2">
      <c r="A914" s="638"/>
      <c r="B914" s="638"/>
    </row>
    <row r="915" spans="1:2">
      <c r="A915" s="638"/>
      <c r="B915" s="638"/>
    </row>
    <row r="916" spans="1:2">
      <c r="A916" s="638"/>
      <c r="B916" s="638"/>
    </row>
    <row r="917" spans="1:2">
      <c r="A917" s="638"/>
      <c r="B917" s="638"/>
    </row>
    <row r="918" spans="1:2">
      <c r="A918" s="638"/>
      <c r="B918" s="638"/>
    </row>
    <row r="919" spans="1:2">
      <c r="A919" s="638"/>
      <c r="B919" s="638"/>
    </row>
    <row r="920" spans="1:2">
      <c r="A920" s="638"/>
      <c r="B920" s="638"/>
    </row>
    <row r="921" spans="1:2">
      <c r="A921" s="638"/>
      <c r="B921" s="638"/>
    </row>
    <row r="922" spans="1:2">
      <c r="A922" s="638"/>
      <c r="B922" s="638"/>
    </row>
    <row r="923" spans="1:2">
      <c r="A923" s="638"/>
      <c r="B923" s="638"/>
    </row>
    <row r="924" spans="1:2">
      <c r="A924" s="638"/>
      <c r="B924" s="638"/>
    </row>
    <row r="925" spans="1:2">
      <c r="A925" s="638"/>
      <c r="B925" s="638"/>
    </row>
    <row r="926" spans="1:2">
      <c r="A926" s="638"/>
      <c r="B926" s="638"/>
    </row>
    <row r="927" spans="1:2">
      <c r="A927" s="638"/>
      <c r="B927" s="638"/>
    </row>
    <row r="928" spans="1:2">
      <c r="A928" s="638"/>
      <c r="B928" s="638"/>
    </row>
    <row r="929" spans="1:2">
      <c r="A929" s="638"/>
      <c r="B929" s="638"/>
    </row>
    <row r="930" spans="1:2">
      <c r="A930" s="638"/>
      <c r="B930" s="638"/>
    </row>
    <row r="931" spans="1:2">
      <c r="A931" s="638"/>
      <c r="B931" s="638"/>
    </row>
    <row r="932" spans="1:2">
      <c r="A932" s="638"/>
      <c r="B932" s="638"/>
    </row>
    <row r="933" spans="1:2">
      <c r="A933" s="638"/>
      <c r="B933" s="638"/>
    </row>
    <row r="934" spans="1:2">
      <c r="A934" s="638"/>
      <c r="B934" s="638"/>
    </row>
    <row r="935" spans="1:2">
      <c r="A935" s="638"/>
      <c r="B935" s="638"/>
    </row>
    <row r="936" spans="1:2">
      <c r="A936" s="638"/>
      <c r="B936" s="638"/>
    </row>
    <row r="937" spans="1:2">
      <c r="A937" s="638"/>
      <c r="B937" s="638"/>
    </row>
    <row r="938" spans="1:2">
      <c r="A938" s="638"/>
      <c r="B938" s="638"/>
    </row>
    <row r="939" spans="1:2">
      <c r="A939" s="638"/>
      <c r="B939" s="638"/>
    </row>
    <row r="940" spans="1:2">
      <c r="A940" s="638"/>
      <c r="B940" s="638"/>
    </row>
    <row r="941" spans="1:2">
      <c r="A941" s="638"/>
      <c r="B941" s="638"/>
    </row>
    <row r="942" spans="1:2">
      <c r="A942" s="638"/>
      <c r="B942" s="638"/>
    </row>
    <row r="943" spans="1:2">
      <c r="A943" s="638"/>
      <c r="B943" s="638"/>
    </row>
    <row r="944" spans="1:2">
      <c r="A944" s="638"/>
      <c r="B944" s="638"/>
    </row>
    <row r="945" spans="1:2">
      <c r="A945" s="638"/>
      <c r="B945" s="638"/>
    </row>
    <row r="946" spans="1:2">
      <c r="A946" s="638"/>
      <c r="B946" s="638"/>
    </row>
    <row r="947" spans="1:2">
      <c r="A947" s="638"/>
      <c r="B947" s="638"/>
    </row>
    <row r="948" spans="1:2">
      <c r="A948" s="638"/>
      <c r="B948" s="638"/>
    </row>
    <row r="949" spans="1:2">
      <c r="A949" s="638"/>
      <c r="B949" s="638"/>
    </row>
    <row r="950" spans="1:2">
      <c r="A950" s="638"/>
      <c r="B950" s="638"/>
    </row>
    <row r="951" spans="1:2">
      <c r="A951" s="638"/>
      <c r="B951" s="638"/>
    </row>
    <row r="952" spans="1:2">
      <c r="A952" s="638"/>
      <c r="B952" s="638"/>
    </row>
    <row r="953" spans="1:2">
      <c r="A953" s="638"/>
      <c r="B953" s="638"/>
    </row>
    <row r="954" spans="1:2">
      <c r="A954" s="638"/>
      <c r="B954" s="638"/>
    </row>
    <row r="955" spans="1:2">
      <c r="A955" s="638"/>
      <c r="B955" s="638"/>
    </row>
    <row r="956" spans="1:2">
      <c r="A956" s="638"/>
      <c r="B956" s="638"/>
    </row>
    <row r="957" spans="1:2">
      <c r="A957" s="638"/>
      <c r="B957" s="638"/>
    </row>
    <row r="958" spans="1:2">
      <c r="A958" s="638"/>
      <c r="B958" s="638"/>
    </row>
    <row r="959" spans="1:2">
      <c r="A959" s="638"/>
      <c r="B959" s="638"/>
    </row>
    <row r="960" spans="1:2">
      <c r="A960" s="638"/>
      <c r="B960" s="638"/>
    </row>
    <row r="961" spans="1:2">
      <c r="A961" s="638"/>
      <c r="B961" s="638"/>
    </row>
    <row r="962" spans="1:2">
      <c r="A962" s="638"/>
      <c r="B962" s="638"/>
    </row>
    <row r="963" spans="1:2">
      <c r="A963" s="638"/>
      <c r="B963" s="638"/>
    </row>
    <row r="964" spans="1:2">
      <c r="A964" s="638"/>
      <c r="B964" s="638"/>
    </row>
    <row r="965" spans="1:2">
      <c r="A965" s="638"/>
      <c r="B965" s="638"/>
    </row>
    <row r="966" spans="1:2">
      <c r="A966" s="638"/>
      <c r="B966" s="638"/>
    </row>
    <row r="967" spans="1:2">
      <c r="A967" s="638"/>
      <c r="B967" s="638"/>
    </row>
    <row r="968" spans="1:2">
      <c r="A968" s="638"/>
      <c r="B968" s="638"/>
    </row>
    <row r="969" spans="1:2">
      <c r="A969" s="638"/>
      <c r="B969" s="638"/>
    </row>
    <row r="970" spans="1:2">
      <c r="A970" s="638"/>
      <c r="B970" s="638"/>
    </row>
    <row r="971" spans="1:2">
      <c r="A971" s="638"/>
      <c r="B971" s="638"/>
    </row>
    <row r="972" spans="1:2">
      <c r="A972" s="638"/>
      <c r="B972" s="638"/>
    </row>
    <row r="973" spans="1:2">
      <c r="A973" s="638"/>
      <c r="B973" s="638"/>
    </row>
    <row r="974" spans="1:2">
      <c r="A974" s="638"/>
      <c r="B974" s="638"/>
    </row>
    <row r="975" spans="1:2">
      <c r="A975" s="638"/>
      <c r="B975" s="638"/>
    </row>
    <row r="976" spans="1:2">
      <c r="A976" s="638"/>
      <c r="B976" s="638"/>
    </row>
    <row r="977" spans="1:2">
      <c r="A977" s="638"/>
      <c r="B977" s="638"/>
    </row>
    <row r="978" spans="1:2">
      <c r="A978" s="638"/>
      <c r="B978" s="638"/>
    </row>
    <row r="979" spans="1:2">
      <c r="A979" s="638"/>
      <c r="B979" s="638"/>
    </row>
    <row r="980" spans="1:2">
      <c r="A980" s="638"/>
      <c r="B980" s="638"/>
    </row>
    <row r="981" spans="1:2">
      <c r="A981" s="638"/>
      <c r="B981" s="638"/>
    </row>
    <row r="982" spans="1:2">
      <c r="A982" s="638"/>
      <c r="B982" s="638"/>
    </row>
    <row r="983" spans="1:2">
      <c r="A983" s="638"/>
      <c r="B983" s="638"/>
    </row>
    <row r="984" spans="1:2">
      <c r="A984" s="638"/>
      <c r="B984" s="638"/>
    </row>
    <row r="985" spans="1:2">
      <c r="A985" s="638"/>
      <c r="B985" s="638"/>
    </row>
    <row r="986" spans="1:2">
      <c r="A986" s="638"/>
      <c r="B986" s="638"/>
    </row>
    <row r="987" spans="1:2">
      <c r="A987" s="638"/>
      <c r="B987" s="638"/>
    </row>
    <row r="988" spans="1:2">
      <c r="A988" s="638"/>
      <c r="B988" s="638"/>
    </row>
    <row r="989" spans="1:2">
      <c r="A989" s="638"/>
      <c r="B989" s="638"/>
    </row>
    <row r="990" spans="1:2">
      <c r="A990" s="638"/>
      <c r="B990" s="638"/>
    </row>
    <row r="991" spans="1:2">
      <c r="A991" s="638"/>
      <c r="B991" s="638"/>
    </row>
    <row r="992" spans="1:2">
      <c r="A992" s="638"/>
      <c r="B992" s="638"/>
    </row>
    <row r="993" spans="1:2">
      <c r="A993" s="638"/>
      <c r="B993" s="638"/>
    </row>
    <row r="994" spans="1:2">
      <c r="A994" s="638"/>
      <c r="B994" s="638"/>
    </row>
    <row r="995" spans="1:2">
      <c r="A995" s="638"/>
      <c r="B995" s="638"/>
    </row>
    <row r="996" spans="1:2">
      <c r="A996" s="638"/>
      <c r="B996" s="638"/>
    </row>
    <row r="997" spans="1:2">
      <c r="A997" s="638"/>
      <c r="B997" s="638"/>
    </row>
    <row r="998" spans="1:2">
      <c r="A998" s="638"/>
      <c r="B998" s="638"/>
    </row>
    <row r="999" spans="1:2">
      <c r="A999" s="638"/>
      <c r="B999" s="638"/>
    </row>
    <row r="1000" spans="1:2">
      <c r="A1000" s="638"/>
      <c r="B1000" s="638"/>
    </row>
    <row r="1001" spans="1:2">
      <c r="A1001" s="638"/>
      <c r="B1001" s="638"/>
    </row>
    <row r="1002" spans="1:2">
      <c r="A1002" s="638"/>
      <c r="B1002" s="638"/>
    </row>
    <row r="1003" spans="1:2">
      <c r="A1003" s="638"/>
      <c r="B1003" s="638"/>
    </row>
    <row r="1004" spans="1:2">
      <c r="A1004" s="638"/>
      <c r="B1004" s="638"/>
    </row>
    <row r="1005" spans="1:2">
      <c r="A1005" s="638"/>
      <c r="B1005" s="638"/>
    </row>
    <row r="1006" spans="1:2">
      <c r="A1006" s="638"/>
      <c r="B1006" s="638"/>
    </row>
    <row r="1007" spans="1:2">
      <c r="A1007" s="638"/>
      <c r="B1007" s="638"/>
    </row>
    <row r="1008" spans="1:2">
      <c r="A1008" s="638"/>
      <c r="B1008" s="638"/>
    </row>
    <row r="1009" spans="1:2">
      <c r="A1009" s="638"/>
      <c r="B1009" s="638"/>
    </row>
    <row r="1010" spans="1:2">
      <c r="A1010" s="638"/>
      <c r="B1010" s="638"/>
    </row>
    <row r="1011" spans="1:2">
      <c r="A1011" s="638"/>
      <c r="B1011" s="638"/>
    </row>
    <row r="1012" spans="1:2">
      <c r="A1012" s="638"/>
      <c r="B1012" s="638"/>
    </row>
    <row r="1013" spans="1:2">
      <c r="A1013" s="638"/>
      <c r="B1013" s="638"/>
    </row>
    <row r="1014" spans="1:2">
      <c r="A1014" s="638"/>
      <c r="B1014" s="638"/>
    </row>
    <row r="1015" spans="1:2">
      <c r="A1015" s="638"/>
      <c r="B1015" s="638"/>
    </row>
    <row r="1016" spans="1:2">
      <c r="A1016" s="638"/>
      <c r="B1016" s="638"/>
    </row>
    <row r="1017" spans="1:2">
      <c r="A1017" s="638"/>
      <c r="B1017" s="638"/>
    </row>
    <row r="1018" spans="1:2">
      <c r="A1018" s="638"/>
      <c r="B1018" s="638"/>
    </row>
    <row r="1019" spans="1:2">
      <c r="A1019" s="638"/>
      <c r="B1019" s="638"/>
    </row>
    <row r="1020" spans="1:2">
      <c r="A1020" s="638"/>
      <c r="B1020" s="638"/>
    </row>
    <row r="1021" spans="1:2">
      <c r="A1021" s="638"/>
      <c r="B1021" s="638"/>
    </row>
    <row r="1022" spans="1:2">
      <c r="A1022" s="638"/>
      <c r="B1022" s="638"/>
    </row>
    <row r="1023" spans="1:2">
      <c r="A1023" s="638"/>
      <c r="B1023" s="638"/>
    </row>
    <row r="1024" spans="1:2">
      <c r="A1024" s="638"/>
      <c r="B1024" s="638"/>
    </row>
    <row r="1025" spans="1:2">
      <c r="A1025" s="638"/>
      <c r="B1025" s="638"/>
    </row>
    <row r="1026" spans="1:2">
      <c r="A1026" s="638"/>
      <c r="B1026" s="638"/>
    </row>
    <row r="1027" spans="1:2">
      <c r="A1027" s="638"/>
      <c r="B1027" s="638"/>
    </row>
    <row r="1028" spans="1:2">
      <c r="A1028" s="638"/>
      <c r="B1028" s="638"/>
    </row>
    <row r="1029" spans="1:2">
      <c r="A1029" s="638"/>
      <c r="B1029" s="638"/>
    </row>
    <row r="1030" spans="1:2">
      <c r="A1030" s="638"/>
      <c r="B1030" s="638"/>
    </row>
    <row r="1031" spans="1:2">
      <c r="A1031" s="638"/>
      <c r="B1031" s="638"/>
    </row>
    <row r="1032" spans="1:2">
      <c r="A1032" s="638"/>
      <c r="B1032" s="638"/>
    </row>
    <row r="1033" spans="1:2">
      <c r="A1033" s="638"/>
      <c r="B1033" s="638"/>
    </row>
    <row r="1034" spans="1:2">
      <c r="A1034" s="638"/>
      <c r="B1034" s="638"/>
    </row>
    <row r="1035" spans="1:2">
      <c r="A1035" s="638"/>
      <c r="B1035" s="638"/>
    </row>
    <row r="1036" spans="1:2">
      <c r="A1036" s="638"/>
      <c r="B1036" s="638"/>
    </row>
    <row r="1037" spans="1:2">
      <c r="A1037" s="638"/>
      <c r="B1037" s="638"/>
    </row>
    <row r="1038" spans="1:2">
      <c r="A1038" s="638"/>
      <c r="B1038" s="638"/>
    </row>
    <row r="1039" spans="1:2">
      <c r="A1039" s="638"/>
      <c r="B1039" s="638"/>
    </row>
    <row r="1040" spans="1:2">
      <c r="A1040" s="638"/>
      <c r="B1040" s="638"/>
    </row>
    <row r="1041" spans="1:2">
      <c r="A1041" s="638"/>
      <c r="B1041" s="638"/>
    </row>
    <row r="1042" spans="1:2">
      <c r="A1042" s="638"/>
      <c r="B1042" s="638"/>
    </row>
    <row r="1043" spans="1:2">
      <c r="A1043" s="638"/>
      <c r="B1043" s="638"/>
    </row>
    <row r="1044" spans="1:2">
      <c r="A1044" s="638"/>
      <c r="B1044" s="638"/>
    </row>
    <row r="1045" spans="1:2">
      <c r="A1045" s="638"/>
      <c r="B1045" s="638"/>
    </row>
    <row r="1046" spans="1:2">
      <c r="A1046" s="638"/>
      <c r="B1046" s="638"/>
    </row>
    <row r="1047" spans="1:2">
      <c r="A1047" s="638"/>
      <c r="B1047" s="638"/>
    </row>
    <row r="1048" spans="1:2">
      <c r="A1048" s="638"/>
      <c r="B1048" s="638"/>
    </row>
    <row r="1049" spans="1:2">
      <c r="A1049" s="638"/>
      <c r="B1049" s="638"/>
    </row>
    <row r="1050" spans="1:2">
      <c r="A1050" s="638"/>
      <c r="B1050" s="638"/>
    </row>
    <row r="1051" spans="1:2">
      <c r="A1051" s="638"/>
      <c r="B1051" s="638"/>
    </row>
    <row r="1052" spans="1:2">
      <c r="A1052" s="638"/>
      <c r="B1052" s="638"/>
    </row>
    <row r="1053" spans="1:2">
      <c r="A1053" s="638"/>
      <c r="B1053" s="638"/>
    </row>
    <row r="1054" spans="1:2">
      <c r="A1054" s="638"/>
      <c r="B1054" s="638"/>
    </row>
    <row r="1055" spans="1:2">
      <c r="A1055" s="638"/>
      <c r="B1055" s="638"/>
    </row>
    <row r="1056" spans="1:2">
      <c r="A1056" s="638"/>
      <c r="B1056" s="638"/>
    </row>
    <row r="1057" spans="1:2">
      <c r="A1057" s="638"/>
      <c r="B1057" s="638"/>
    </row>
    <row r="1058" spans="1:2">
      <c r="A1058" s="638"/>
      <c r="B1058" s="638"/>
    </row>
    <row r="1059" spans="1:2">
      <c r="A1059" s="638"/>
      <c r="B1059" s="638"/>
    </row>
    <row r="1060" spans="1:2">
      <c r="A1060" s="638"/>
      <c r="B1060" s="638"/>
    </row>
    <row r="1061" spans="1:2">
      <c r="A1061" s="638"/>
      <c r="B1061" s="638"/>
    </row>
    <row r="1062" spans="1:2">
      <c r="A1062" s="638"/>
      <c r="B1062" s="638"/>
    </row>
    <row r="1063" spans="1:2">
      <c r="A1063" s="638"/>
      <c r="B1063" s="638"/>
    </row>
    <row r="1064" spans="1:2">
      <c r="A1064" s="638"/>
      <c r="B1064" s="638"/>
    </row>
    <row r="1065" spans="1:2">
      <c r="A1065" s="638"/>
      <c r="B1065" s="638"/>
    </row>
    <row r="1066" spans="1:2">
      <c r="A1066" s="638"/>
      <c r="B1066" s="638"/>
    </row>
    <row r="1067" spans="1:2">
      <c r="A1067" s="638"/>
      <c r="B1067" s="638"/>
    </row>
    <row r="1068" spans="1:2">
      <c r="A1068" s="638"/>
      <c r="B1068" s="638"/>
    </row>
    <row r="1069" spans="1:2">
      <c r="A1069" s="638"/>
      <c r="B1069" s="638"/>
    </row>
    <row r="1070" spans="1:2">
      <c r="A1070" s="638"/>
      <c r="B1070" s="638"/>
    </row>
    <row r="1071" spans="1:2">
      <c r="A1071" s="638"/>
      <c r="B1071" s="638"/>
    </row>
    <row r="1072" spans="1:2">
      <c r="A1072" s="638"/>
      <c r="B1072" s="638"/>
    </row>
    <row r="1073" spans="1:2">
      <c r="A1073" s="638"/>
      <c r="B1073" s="638"/>
    </row>
    <row r="1074" spans="1:2">
      <c r="A1074" s="638"/>
      <c r="B1074" s="638"/>
    </row>
    <row r="1075" spans="1:2">
      <c r="A1075" s="638"/>
      <c r="B1075" s="638"/>
    </row>
    <row r="1076" spans="1:2">
      <c r="A1076" s="638"/>
      <c r="B1076" s="638"/>
    </row>
    <row r="1077" spans="1:2">
      <c r="A1077" s="638"/>
      <c r="B1077" s="638"/>
    </row>
    <row r="1078" spans="1:2">
      <c r="A1078" s="638"/>
      <c r="B1078" s="638"/>
    </row>
    <row r="1079" spans="1:2">
      <c r="A1079" s="638"/>
      <c r="B1079" s="638"/>
    </row>
    <row r="1080" spans="1:2">
      <c r="A1080" s="638"/>
      <c r="B1080" s="638"/>
    </row>
    <row r="1081" spans="1:2">
      <c r="A1081" s="638"/>
      <c r="B1081" s="638"/>
    </row>
    <row r="1082" spans="1:2">
      <c r="A1082" s="638"/>
      <c r="B1082" s="638"/>
    </row>
    <row r="1083" spans="1:2">
      <c r="A1083" s="638"/>
      <c r="B1083" s="638"/>
    </row>
    <row r="1084" spans="1:2">
      <c r="A1084" s="638"/>
      <c r="B1084" s="638"/>
    </row>
    <row r="1085" spans="1:2">
      <c r="A1085" s="638"/>
      <c r="B1085" s="638"/>
    </row>
    <row r="1086" spans="1:2">
      <c r="A1086" s="638"/>
      <c r="B1086" s="638"/>
    </row>
    <row r="1087" spans="1:2">
      <c r="A1087" s="638"/>
      <c r="B1087" s="638"/>
    </row>
    <row r="1088" spans="1:2">
      <c r="A1088" s="638"/>
      <c r="B1088" s="638"/>
    </row>
    <row r="1089" spans="1:2">
      <c r="A1089" s="638"/>
      <c r="B1089" s="638"/>
    </row>
    <row r="1090" spans="1:2">
      <c r="A1090" s="638"/>
      <c r="B1090" s="638"/>
    </row>
    <row r="1091" spans="1:2">
      <c r="A1091" s="638"/>
      <c r="B1091" s="638"/>
    </row>
    <row r="1092" spans="1:2">
      <c r="A1092" s="638"/>
      <c r="B1092" s="638"/>
    </row>
    <row r="1093" spans="1:2">
      <c r="A1093" s="638"/>
      <c r="B1093" s="638"/>
    </row>
    <row r="1094" spans="1:2">
      <c r="A1094" s="638"/>
      <c r="B1094" s="638"/>
    </row>
    <row r="1095" spans="1:2">
      <c r="A1095" s="638"/>
      <c r="B1095" s="638"/>
    </row>
    <row r="1096" spans="1:2">
      <c r="A1096" s="638"/>
      <c r="B1096" s="638"/>
    </row>
    <row r="1097" spans="1:2">
      <c r="A1097" s="638"/>
      <c r="B1097" s="638"/>
    </row>
    <row r="1098" spans="1:2">
      <c r="A1098" s="638"/>
      <c r="B1098" s="638"/>
    </row>
    <row r="1099" spans="1:2">
      <c r="A1099" s="638"/>
      <c r="B1099" s="638"/>
    </row>
    <row r="1100" spans="1:2">
      <c r="A1100" s="638"/>
      <c r="B1100" s="638"/>
    </row>
    <row r="1101" spans="1:2">
      <c r="A1101" s="638"/>
      <c r="B1101" s="638"/>
    </row>
    <row r="1102" spans="1:2">
      <c r="A1102" s="638"/>
      <c r="B1102" s="638"/>
    </row>
    <row r="1103" spans="1:2">
      <c r="A1103" s="638"/>
      <c r="B1103" s="638"/>
    </row>
    <row r="1104" spans="1:2">
      <c r="A1104" s="638"/>
      <c r="B1104" s="638"/>
    </row>
    <row r="1105" spans="1:2">
      <c r="A1105" s="638"/>
      <c r="B1105" s="638"/>
    </row>
    <row r="1106" spans="1:2">
      <c r="A1106" s="638"/>
      <c r="B1106" s="638"/>
    </row>
    <row r="1107" spans="1:2">
      <c r="A1107" s="638"/>
      <c r="B1107" s="638"/>
    </row>
    <row r="1108" spans="1:2">
      <c r="A1108" s="638"/>
      <c r="B1108" s="638"/>
    </row>
    <row r="1109" spans="1:2">
      <c r="A1109" s="638"/>
      <c r="B1109" s="638"/>
    </row>
    <row r="1110" spans="1:2">
      <c r="A1110" s="638"/>
      <c r="B1110" s="638"/>
    </row>
    <row r="1111" spans="1:2">
      <c r="A1111" s="638"/>
      <c r="B1111" s="638"/>
    </row>
    <row r="1112" spans="1:2">
      <c r="A1112" s="638"/>
      <c r="B1112" s="638"/>
    </row>
    <row r="1113" spans="1:2">
      <c r="A1113" s="638"/>
      <c r="B1113" s="638"/>
    </row>
    <row r="1114" spans="1:2">
      <c r="A1114" s="638"/>
      <c r="B1114" s="638"/>
    </row>
    <row r="1115" spans="1:2">
      <c r="A1115" s="638"/>
      <c r="B1115" s="638"/>
    </row>
    <row r="1116" spans="1:2">
      <c r="A1116" s="638"/>
      <c r="B1116" s="638"/>
    </row>
    <row r="1117" spans="1:2">
      <c r="A1117" s="638"/>
      <c r="B1117" s="638"/>
    </row>
    <row r="1118" spans="1:2">
      <c r="A1118" s="638"/>
      <c r="B1118" s="638"/>
    </row>
    <row r="1119" spans="1:2">
      <c r="A1119" s="638"/>
      <c r="B1119" s="638"/>
    </row>
    <row r="1120" spans="1:2">
      <c r="A1120" s="638"/>
      <c r="B1120" s="638"/>
    </row>
    <row r="1121" spans="1:2">
      <c r="A1121" s="638"/>
      <c r="B1121" s="638"/>
    </row>
    <row r="1122" spans="1:2">
      <c r="A1122" s="638"/>
      <c r="B1122" s="638"/>
    </row>
    <row r="1123" spans="1:2">
      <c r="A1123" s="638"/>
      <c r="B1123" s="638"/>
    </row>
    <row r="1124" spans="1:2">
      <c r="A1124" s="638"/>
      <c r="B1124" s="638"/>
    </row>
    <row r="1125" spans="1:2">
      <c r="A1125" s="638"/>
      <c r="B1125" s="638"/>
    </row>
    <row r="1126" spans="1:2">
      <c r="A1126" s="638"/>
      <c r="B1126" s="638"/>
    </row>
    <row r="1127" spans="1:2">
      <c r="A1127" s="638"/>
      <c r="B1127" s="638"/>
    </row>
    <row r="1128" spans="1:2">
      <c r="A1128" s="638"/>
      <c r="B1128" s="638"/>
    </row>
    <row r="1129" spans="1:2">
      <c r="A1129" s="638"/>
      <c r="B1129" s="638"/>
    </row>
    <row r="1130" spans="1:2">
      <c r="A1130" s="638"/>
      <c r="B1130" s="638"/>
    </row>
    <row r="1131" spans="1:2">
      <c r="A1131" s="638"/>
      <c r="B1131" s="638"/>
    </row>
    <row r="1132" spans="1:2">
      <c r="A1132" s="638"/>
      <c r="B1132" s="638"/>
    </row>
    <row r="1133" spans="1:2">
      <c r="A1133" s="638"/>
      <c r="B1133" s="638"/>
    </row>
    <row r="1134" spans="1:2">
      <c r="A1134" s="638"/>
      <c r="B1134" s="638"/>
    </row>
    <row r="1135" spans="1:2">
      <c r="A1135" s="638"/>
      <c r="B1135" s="638"/>
    </row>
    <row r="1136" spans="1:2">
      <c r="A1136" s="638"/>
      <c r="B1136" s="638"/>
    </row>
    <row r="1137" spans="1:2">
      <c r="A1137" s="638"/>
      <c r="B1137" s="638"/>
    </row>
    <row r="1138" spans="1:2">
      <c r="A1138" s="638"/>
      <c r="B1138" s="638"/>
    </row>
    <row r="1139" spans="1:2">
      <c r="A1139" s="638"/>
      <c r="B1139" s="638"/>
    </row>
    <row r="1140" spans="1:2">
      <c r="A1140" s="638"/>
      <c r="B1140" s="638"/>
    </row>
    <row r="1141" spans="1:2">
      <c r="A1141" s="638"/>
      <c r="B1141" s="638"/>
    </row>
    <row r="1142" spans="1:2">
      <c r="A1142" s="638"/>
      <c r="B1142" s="638"/>
    </row>
    <row r="1143" spans="1:2">
      <c r="A1143" s="638"/>
      <c r="B1143" s="638"/>
    </row>
    <row r="1144" spans="1:2">
      <c r="A1144" s="638"/>
      <c r="B1144" s="638"/>
    </row>
    <row r="1145" spans="1:2">
      <c r="A1145" s="638"/>
      <c r="B1145" s="638"/>
    </row>
    <row r="1146" spans="1:2">
      <c r="A1146" s="638"/>
      <c r="B1146" s="638"/>
    </row>
    <row r="1147" spans="1:2">
      <c r="A1147" s="638"/>
      <c r="B1147" s="638"/>
    </row>
    <row r="1148" spans="1:2">
      <c r="A1148" s="638"/>
      <c r="B1148" s="638"/>
    </row>
    <row r="1149" spans="1:2">
      <c r="A1149" s="638"/>
      <c r="B1149" s="638"/>
    </row>
    <row r="1150" spans="1:2">
      <c r="A1150" s="638"/>
      <c r="B1150" s="638"/>
    </row>
    <row r="1151" spans="1:2">
      <c r="A1151" s="638"/>
      <c r="B1151" s="638"/>
    </row>
    <row r="1152" spans="1:2">
      <c r="A1152" s="638"/>
      <c r="B1152" s="638"/>
    </row>
    <row r="1153" spans="1:2">
      <c r="A1153" s="638"/>
      <c r="B1153" s="638"/>
    </row>
    <row r="1154" spans="1:2">
      <c r="A1154" s="638"/>
      <c r="B1154" s="638"/>
    </row>
    <row r="1155" spans="1:2">
      <c r="A1155" s="638"/>
      <c r="B1155" s="638"/>
    </row>
    <row r="1156" spans="1:2">
      <c r="A1156" s="638"/>
      <c r="B1156" s="638"/>
    </row>
    <row r="1157" spans="1:2">
      <c r="A1157" s="638"/>
      <c r="B1157" s="638"/>
    </row>
    <row r="1158" spans="1:2">
      <c r="A1158" s="638"/>
      <c r="B1158" s="638"/>
    </row>
    <row r="1159" spans="1:2">
      <c r="A1159" s="638"/>
      <c r="B1159" s="638"/>
    </row>
    <row r="1160" spans="1:2">
      <c r="A1160" s="638"/>
      <c r="B1160" s="638"/>
    </row>
    <row r="1161" spans="1:2">
      <c r="A1161" s="638"/>
      <c r="B1161" s="638"/>
    </row>
    <row r="1162" spans="1:2">
      <c r="A1162" s="638"/>
      <c r="B1162" s="638"/>
    </row>
    <row r="1163" spans="1:2">
      <c r="A1163" s="638"/>
      <c r="B1163" s="638"/>
    </row>
    <row r="1164" spans="1:2">
      <c r="A1164" s="638"/>
      <c r="B1164" s="638"/>
    </row>
    <row r="1165" spans="1:2">
      <c r="A1165" s="638"/>
      <c r="B1165" s="638"/>
    </row>
    <row r="1166" spans="1:2">
      <c r="A1166" s="638"/>
      <c r="B1166" s="638"/>
    </row>
    <row r="1167" spans="1:2">
      <c r="A1167" s="638"/>
      <c r="B1167" s="638"/>
    </row>
    <row r="1168" spans="1:2">
      <c r="A1168" s="638"/>
      <c r="B1168" s="638"/>
    </row>
    <row r="1169" spans="1:2">
      <c r="A1169" s="638"/>
      <c r="B1169" s="638"/>
    </row>
    <row r="1170" spans="1:2">
      <c r="A1170" s="638"/>
      <c r="B1170" s="638"/>
    </row>
    <row r="1171" spans="1:2">
      <c r="A1171" s="638"/>
      <c r="B1171" s="638"/>
    </row>
    <row r="1172" spans="1:2">
      <c r="A1172" s="638"/>
      <c r="B1172" s="638"/>
    </row>
    <row r="1173" spans="1:2">
      <c r="A1173" s="638"/>
      <c r="B1173" s="638"/>
    </row>
    <row r="1174" spans="1:2">
      <c r="A1174" s="638"/>
      <c r="B1174" s="638"/>
    </row>
    <row r="1175" spans="1:2">
      <c r="A1175" s="638"/>
      <c r="B1175" s="638"/>
    </row>
    <row r="1176" spans="1:2">
      <c r="A1176" s="638"/>
      <c r="B1176" s="638"/>
    </row>
    <row r="1177" spans="1:2">
      <c r="A1177" s="638"/>
      <c r="B1177" s="638"/>
    </row>
    <row r="1178" spans="1:2">
      <c r="A1178" s="638"/>
      <c r="B1178" s="638"/>
    </row>
    <row r="1179" spans="1:2">
      <c r="A1179" s="638"/>
      <c r="B1179" s="638"/>
    </row>
    <row r="1180" spans="1:2">
      <c r="A1180" s="638"/>
      <c r="B1180" s="638"/>
    </row>
    <row r="1181" spans="1:2">
      <c r="A1181" s="638"/>
      <c r="B1181" s="638"/>
    </row>
    <row r="1182" spans="1:2">
      <c r="A1182" s="638"/>
      <c r="B1182" s="638"/>
    </row>
    <row r="1183" spans="1:2">
      <c r="A1183" s="638"/>
      <c r="B1183" s="638"/>
    </row>
    <row r="1184" spans="1:2">
      <c r="A1184" s="638"/>
      <c r="B1184" s="638"/>
    </row>
    <row r="1185" spans="1:2">
      <c r="A1185" s="638"/>
      <c r="B1185" s="638"/>
    </row>
    <row r="1186" spans="1:2">
      <c r="A1186" s="638"/>
      <c r="B1186" s="638"/>
    </row>
    <row r="1187" spans="1:2">
      <c r="A1187" s="638"/>
      <c r="B1187" s="638"/>
    </row>
    <row r="1188" spans="1:2">
      <c r="A1188" s="638"/>
      <c r="B1188" s="638"/>
    </row>
    <row r="1189" spans="1:2">
      <c r="A1189" s="638"/>
      <c r="B1189" s="638"/>
    </row>
    <row r="1190" spans="1:2">
      <c r="A1190" s="638"/>
      <c r="B1190" s="638"/>
    </row>
    <row r="1191" spans="1:2">
      <c r="A1191" s="638"/>
      <c r="B1191" s="638"/>
    </row>
    <row r="1192" spans="1:2">
      <c r="A1192" s="638"/>
      <c r="B1192" s="638"/>
    </row>
    <row r="1193" spans="1:2">
      <c r="A1193" s="638"/>
      <c r="B1193" s="638"/>
    </row>
    <row r="1194" spans="1:2">
      <c r="A1194" s="638"/>
      <c r="B1194" s="638"/>
    </row>
    <row r="1195" spans="1:2">
      <c r="A1195" s="638"/>
      <c r="B1195" s="638"/>
    </row>
    <row r="1196" spans="1:2">
      <c r="A1196" s="638"/>
      <c r="B1196" s="638"/>
    </row>
    <row r="1197" spans="1:2">
      <c r="A1197" s="638"/>
      <c r="B1197" s="638"/>
    </row>
    <row r="1198" spans="1:2">
      <c r="A1198" s="638"/>
      <c r="B1198" s="638"/>
    </row>
    <row r="1199" spans="1:2">
      <c r="A1199" s="638"/>
      <c r="B1199" s="638"/>
    </row>
    <row r="1200" spans="1:2">
      <c r="A1200" s="638"/>
      <c r="B1200" s="638"/>
    </row>
    <row r="1201" spans="1:2">
      <c r="A1201" s="638"/>
      <c r="B1201" s="638"/>
    </row>
    <row r="1202" spans="1:2">
      <c r="A1202" s="638"/>
      <c r="B1202" s="638"/>
    </row>
    <row r="1203" spans="1:2">
      <c r="A1203" s="638"/>
      <c r="B1203" s="638"/>
    </row>
    <row r="1204" spans="1:2">
      <c r="A1204" s="638"/>
      <c r="B1204" s="638"/>
    </row>
    <row r="1205" spans="1:2">
      <c r="A1205" s="638"/>
      <c r="B1205" s="638"/>
    </row>
    <row r="1206" spans="1:2">
      <c r="A1206" s="638"/>
      <c r="B1206" s="638"/>
    </row>
    <row r="1207" spans="1:2">
      <c r="A1207" s="638"/>
      <c r="B1207" s="638"/>
    </row>
    <row r="1208" spans="1:2">
      <c r="A1208" s="638"/>
      <c r="B1208" s="638"/>
    </row>
    <row r="1209" spans="1:2">
      <c r="A1209" s="638"/>
      <c r="B1209" s="638"/>
    </row>
    <row r="1210" spans="1:2">
      <c r="A1210" s="638"/>
      <c r="B1210" s="638"/>
    </row>
    <row r="1211" spans="1:2">
      <c r="A1211" s="638"/>
      <c r="B1211" s="638"/>
    </row>
    <row r="1212" spans="1:2">
      <c r="A1212" s="638"/>
      <c r="B1212" s="638"/>
    </row>
    <row r="1213" spans="1:2">
      <c r="A1213" s="638"/>
      <c r="B1213" s="638"/>
    </row>
    <row r="1214" spans="1:2">
      <c r="A1214" s="638"/>
      <c r="B1214" s="638"/>
    </row>
    <row r="1215" spans="1:2">
      <c r="A1215" s="638"/>
      <c r="B1215" s="638"/>
    </row>
    <row r="1216" spans="1:2">
      <c r="A1216" s="638"/>
      <c r="B1216" s="638"/>
    </row>
    <row r="1217" spans="1:2">
      <c r="A1217" s="638"/>
      <c r="B1217" s="638"/>
    </row>
    <row r="1218" spans="1:2">
      <c r="A1218" s="638"/>
      <c r="B1218" s="638"/>
    </row>
    <row r="1219" spans="1:2">
      <c r="A1219" s="638"/>
      <c r="B1219" s="638"/>
    </row>
    <row r="1220" spans="1:2">
      <c r="A1220" s="638"/>
      <c r="B1220" s="638"/>
    </row>
    <row r="1221" spans="1:2">
      <c r="A1221" s="638"/>
      <c r="B1221" s="638"/>
    </row>
    <row r="1222" spans="1:2">
      <c r="A1222" s="638"/>
      <c r="B1222" s="638"/>
    </row>
    <row r="1223" spans="1:2">
      <c r="A1223" s="638"/>
      <c r="B1223" s="638"/>
    </row>
    <row r="1224" spans="1:2">
      <c r="A1224" s="638"/>
      <c r="B1224" s="638"/>
    </row>
    <row r="1225" spans="1:2">
      <c r="A1225" s="638"/>
      <c r="B1225" s="638"/>
    </row>
    <row r="1226" spans="1:2">
      <c r="A1226" s="638"/>
      <c r="B1226" s="638"/>
    </row>
    <row r="1227" spans="1:2">
      <c r="A1227" s="638"/>
      <c r="B1227" s="638"/>
    </row>
    <row r="1228" spans="1:2">
      <c r="A1228" s="638"/>
      <c r="B1228" s="638"/>
    </row>
    <row r="1229" spans="1:2">
      <c r="A1229" s="638"/>
      <c r="B1229" s="638"/>
    </row>
    <row r="1230" spans="1:2">
      <c r="A1230" s="638"/>
      <c r="B1230" s="638"/>
    </row>
    <row r="1231" spans="1:2">
      <c r="A1231" s="638"/>
      <c r="B1231" s="638"/>
    </row>
    <row r="1232" spans="1:2">
      <c r="A1232" s="638"/>
      <c r="B1232" s="638"/>
    </row>
    <row r="1233" spans="1:2">
      <c r="A1233" s="638"/>
      <c r="B1233" s="638"/>
    </row>
    <row r="1234" spans="1:2">
      <c r="A1234" s="638"/>
      <c r="B1234" s="638"/>
    </row>
    <row r="1235" spans="1:2">
      <c r="A1235" s="638"/>
      <c r="B1235" s="638"/>
    </row>
    <row r="1236" spans="1:2">
      <c r="A1236" s="638"/>
      <c r="B1236" s="638"/>
    </row>
    <row r="1237" spans="1:2">
      <c r="A1237" s="638"/>
      <c r="B1237" s="638"/>
    </row>
    <row r="1238" spans="1:2">
      <c r="A1238" s="638"/>
      <c r="B1238" s="638"/>
    </row>
    <row r="1239" spans="1:2">
      <c r="A1239" s="638"/>
      <c r="B1239" s="638"/>
    </row>
    <row r="1240" spans="1:2">
      <c r="A1240" s="638"/>
      <c r="B1240" s="638"/>
    </row>
    <row r="1241" spans="1:2">
      <c r="A1241" s="638"/>
      <c r="B1241" s="638"/>
    </row>
    <row r="1242" spans="1:2">
      <c r="A1242" s="638"/>
      <c r="B1242" s="638"/>
    </row>
    <row r="1243" spans="1:2">
      <c r="A1243" s="638"/>
      <c r="B1243" s="638"/>
    </row>
    <row r="1244" spans="1:2">
      <c r="A1244" s="638"/>
      <c r="B1244" s="638"/>
    </row>
    <row r="1245" spans="1:2">
      <c r="A1245" s="638"/>
      <c r="B1245" s="638"/>
    </row>
    <row r="1246" spans="1:2">
      <c r="A1246" s="638"/>
      <c r="B1246" s="638"/>
    </row>
    <row r="1247" spans="1:2">
      <c r="A1247" s="638"/>
      <c r="B1247" s="638"/>
    </row>
    <row r="1248" spans="1:2">
      <c r="A1248" s="638"/>
      <c r="B1248" s="638"/>
    </row>
    <row r="1249" spans="1:2">
      <c r="A1249" s="638"/>
      <c r="B1249" s="638"/>
    </row>
    <row r="1250" spans="1:2">
      <c r="A1250" s="638"/>
      <c r="B1250" s="638"/>
    </row>
    <row r="1251" spans="1:2">
      <c r="A1251" s="638"/>
      <c r="B1251" s="638"/>
    </row>
    <row r="1252" spans="1:2">
      <c r="A1252" s="638"/>
      <c r="B1252" s="638"/>
    </row>
    <row r="1253" spans="1:2">
      <c r="A1253" s="638"/>
      <c r="B1253" s="638"/>
    </row>
    <row r="1254" spans="1:2">
      <c r="A1254" s="638"/>
      <c r="B1254" s="638"/>
    </row>
    <row r="1255" spans="1:2">
      <c r="A1255" s="638"/>
      <c r="B1255" s="638"/>
    </row>
    <row r="1256" spans="1:2">
      <c r="A1256" s="638"/>
      <c r="B1256" s="638"/>
    </row>
    <row r="1257" spans="1:2">
      <c r="A1257" s="638"/>
      <c r="B1257" s="638"/>
    </row>
    <row r="1258" spans="1:2">
      <c r="A1258" s="638"/>
      <c r="B1258" s="638"/>
    </row>
    <row r="1259" spans="1:2">
      <c r="A1259" s="638"/>
      <c r="B1259" s="638"/>
    </row>
    <row r="1260" spans="1:2">
      <c r="A1260" s="638"/>
      <c r="B1260" s="638"/>
    </row>
    <row r="1261" spans="1:2">
      <c r="A1261" s="638"/>
      <c r="B1261" s="638"/>
    </row>
    <row r="1262" spans="1:2">
      <c r="A1262" s="638"/>
      <c r="B1262" s="638"/>
    </row>
    <row r="1263" spans="1:2">
      <c r="A1263" s="638"/>
      <c r="B1263" s="638"/>
    </row>
    <row r="1264" spans="1:2">
      <c r="A1264" s="638"/>
      <c r="B1264" s="638"/>
    </row>
    <row r="1265" spans="1:2">
      <c r="A1265" s="638"/>
      <c r="B1265" s="638"/>
    </row>
    <row r="1266" spans="1:2">
      <c r="A1266" s="638"/>
      <c r="B1266" s="638"/>
    </row>
    <row r="1267" spans="1:2">
      <c r="A1267" s="638"/>
      <c r="B1267" s="638"/>
    </row>
    <row r="1268" spans="1:2">
      <c r="A1268" s="638"/>
      <c r="B1268" s="638"/>
    </row>
    <row r="1269" spans="1:2">
      <c r="A1269" s="638"/>
      <c r="B1269" s="638"/>
    </row>
    <row r="1270" spans="1:2">
      <c r="A1270" s="638"/>
      <c r="B1270" s="638"/>
    </row>
    <row r="1271" spans="1:2">
      <c r="A1271" s="638"/>
      <c r="B1271" s="638"/>
    </row>
    <row r="1272" spans="1:2">
      <c r="A1272" s="638"/>
      <c r="B1272" s="638"/>
    </row>
    <row r="1273" spans="1:2">
      <c r="A1273" s="638"/>
      <c r="B1273" s="638"/>
    </row>
    <row r="1274" spans="1:2">
      <c r="A1274" s="638"/>
      <c r="B1274" s="638"/>
    </row>
    <row r="1275" spans="1:2">
      <c r="A1275" s="638"/>
      <c r="B1275" s="638"/>
    </row>
    <row r="1276" spans="1:2">
      <c r="A1276" s="638"/>
      <c r="B1276" s="638"/>
    </row>
    <row r="1277" spans="1:2">
      <c r="A1277" s="638"/>
      <c r="B1277" s="638"/>
    </row>
    <row r="1278" spans="1:2">
      <c r="A1278" s="638"/>
      <c r="B1278" s="638"/>
    </row>
    <row r="1279" spans="1:2">
      <c r="A1279" s="638"/>
      <c r="B1279" s="638"/>
    </row>
    <row r="1280" spans="1:2">
      <c r="A1280" s="638"/>
      <c r="B1280" s="638"/>
    </row>
    <row r="1281" spans="1:2">
      <c r="A1281" s="638"/>
      <c r="B1281" s="638"/>
    </row>
    <row r="1282" spans="1:2">
      <c r="A1282" s="638"/>
      <c r="B1282" s="638"/>
    </row>
    <row r="1283" spans="1:2">
      <c r="A1283" s="638"/>
      <c r="B1283" s="638"/>
    </row>
    <row r="1284" spans="1:2">
      <c r="A1284" s="638"/>
      <c r="B1284" s="638"/>
    </row>
    <row r="1285" spans="1:2">
      <c r="A1285" s="638"/>
      <c r="B1285" s="638"/>
    </row>
    <row r="1286" spans="1:2">
      <c r="A1286" s="638"/>
      <c r="B1286" s="638"/>
    </row>
    <row r="1287" spans="1:2">
      <c r="A1287" s="638"/>
      <c r="B1287" s="638"/>
    </row>
    <row r="1288" spans="1:2">
      <c r="A1288" s="638"/>
      <c r="B1288" s="638"/>
    </row>
    <row r="1289" spans="1:2">
      <c r="A1289" s="638"/>
      <c r="B1289" s="638"/>
    </row>
    <row r="1290" spans="1:2">
      <c r="A1290" s="638"/>
      <c r="B1290" s="638"/>
    </row>
    <row r="1291" spans="1:2">
      <c r="A1291" s="638"/>
      <c r="B1291" s="638"/>
    </row>
    <row r="1292" spans="1:2">
      <c r="A1292" s="638"/>
      <c r="B1292" s="638"/>
    </row>
    <row r="1293" spans="1:2">
      <c r="A1293" s="638"/>
      <c r="B1293" s="638"/>
    </row>
    <row r="1294" spans="1:2">
      <c r="A1294" s="638"/>
      <c r="B1294" s="638"/>
    </row>
    <row r="1295" spans="1:2">
      <c r="A1295" s="638"/>
      <c r="B1295" s="638"/>
    </row>
    <row r="1296" spans="1:2">
      <c r="A1296" s="638"/>
      <c r="B1296" s="638"/>
    </row>
    <row r="1297" spans="1:2">
      <c r="A1297" s="638"/>
      <c r="B1297" s="638"/>
    </row>
    <row r="1298" spans="1:2">
      <c r="A1298" s="638"/>
      <c r="B1298" s="638"/>
    </row>
    <row r="1299" spans="1:2">
      <c r="A1299" s="638"/>
      <c r="B1299" s="638"/>
    </row>
    <row r="1300" spans="1:2">
      <c r="A1300" s="638"/>
      <c r="B1300" s="638"/>
    </row>
    <row r="1301" spans="1:2">
      <c r="A1301" s="638"/>
      <c r="B1301" s="638"/>
    </row>
    <row r="1302" spans="1:2">
      <c r="A1302" s="638"/>
      <c r="B1302" s="638"/>
    </row>
    <row r="1303" spans="1:2">
      <c r="A1303" s="638"/>
      <c r="B1303" s="638"/>
    </row>
    <row r="1304" spans="1:2">
      <c r="A1304" s="638"/>
      <c r="B1304" s="638"/>
    </row>
    <row r="1305" spans="1:2">
      <c r="A1305" s="638"/>
      <c r="B1305" s="638"/>
    </row>
    <row r="1306" spans="1:2">
      <c r="A1306" s="638"/>
      <c r="B1306" s="638"/>
    </row>
    <row r="1307" spans="1:2">
      <c r="A1307" s="638"/>
      <c r="B1307" s="638"/>
    </row>
    <row r="1308" spans="1:2">
      <c r="A1308" s="638"/>
      <c r="B1308" s="638"/>
    </row>
    <row r="1309" spans="1:2">
      <c r="A1309" s="638"/>
      <c r="B1309" s="638"/>
    </row>
    <row r="1310" spans="1:2">
      <c r="A1310" s="638"/>
      <c r="B1310" s="638"/>
    </row>
    <row r="1311" spans="1:2">
      <c r="A1311" s="638"/>
      <c r="B1311" s="638"/>
    </row>
    <row r="1312" spans="1:2">
      <c r="A1312" s="638"/>
      <c r="B1312" s="638"/>
    </row>
    <row r="1313" spans="1:2">
      <c r="A1313" s="638"/>
      <c r="B1313" s="638"/>
    </row>
    <row r="1314" spans="1:2">
      <c r="A1314" s="638"/>
      <c r="B1314" s="638"/>
    </row>
    <row r="1315" spans="1:2">
      <c r="A1315" s="638"/>
      <c r="B1315" s="638"/>
    </row>
    <row r="1316" spans="1:2">
      <c r="A1316" s="638"/>
      <c r="B1316" s="638"/>
    </row>
    <row r="1317" spans="1:2">
      <c r="A1317" s="638"/>
      <c r="B1317" s="638"/>
    </row>
    <row r="1318" spans="1:2">
      <c r="A1318" s="638"/>
      <c r="B1318" s="638"/>
    </row>
    <row r="1319" spans="1:2">
      <c r="A1319" s="638"/>
      <c r="B1319" s="638"/>
    </row>
    <row r="1320" spans="1:2">
      <c r="A1320" s="638"/>
      <c r="B1320" s="638"/>
    </row>
    <row r="1321" spans="1:2">
      <c r="A1321" s="638"/>
      <c r="B1321" s="638"/>
    </row>
    <row r="1322" spans="1:2">
      <c r="A1322" s="638"/>
      <c r="B1322" s="638"/>
    </row>
    <row r="1323" spans="1:2">
      <c r="A1323" s="638"/>
      <c r="B1323" s="638"/>
    </row>
    <row r="1324" spans="1:2">
      <c r="A1324" s="638"/>
      <c r="B1324" s="638"/>
    </row>
    <row r="1325" spans="1:2">
      <c r="A1325" s="638"/>
      <c r="B1325" s="638"/>
    </row>
    <row r="1326" spans="1:2">
      <c r="A1326" s="638"/>
      <c r="B1326" s="638"/>
    </row>
    <row r="1327" spans="1:2">
      <c r="A1327" s="638"/>
      <c r="B1327" s="638"/>
    </row>
    <row r="1328" spans="1:2">
      <c r="A1328" s="638"/>
      <c r="B1328" s="638"/>
    </row>
    <row r="1329" spans="1:2">
      <c r="A1329" s="638"/>
      <c r="B1329" s="638"/>
    </row>
    <row r="1330" spans="1:2">
      <c r="A1330" s="638"/>
      <c r="B1330" s="638"/>
    </row>
    <row r="1331" spans="1:2">
      <c r="A1331" s="638"/>
      <c r="B1331" s="638"/>
    </row>
    <row r="1332" spans="1:2">
      <c r="A1332" s="638"/>
      <c r="B1332" s="638"/>
    </row>
    <row r="1333" spans="1:2">
      <c r="A1333" s="638"/>
      <c r="B1333" s="638"/>
    </row>
    <row r="1334" spans="1:2">
      <c r="A1334" s="638"/>
      <c r="B1334" s="638"/>
    </row>
    <row r="1335" spans="1:2">
      <c r="A1335" s="638"/>
      <c r="B1335" s="638"/>
    </row>
    <row r="1336" spans="1:2">
      <c r="A1336" s="638"/>
      <c r="B1336" s="638"/>
    </row>
    <row r="1337" spans="1:2">
      <c r="A1337" s="638"/>
      <c r="B1337" s="638"/>
    </row>
    <row r="1338" spans="1:2">
      <c r="A1338" s="638"/>
      <c r="B1338" s="638"/>
    </row>
    <row r="1339" spans="1:2">
      <c r="A1339" s="638"/>
      <c r="B1339" s="638"/>
    </row>
    <row r="1340" spans="1:2">
      <c r="A1340" s="638"/>
      <c r="B1340" s="638"/>
    </row>
    <row r="1341" spans="1:2">
      <c r="A1341" s="638"/>
      <c r="B1341" s="638"/>
    </row>
    <row r="1342" spans="1:2">
      <c r="A1342" s="638"/>
      <c r="B1342" s="638"/>
    </row>
    <row r="1343" spans="1:2">
      <c r="A1343" s="638"/>
      <c r="B1343" s="638"/>
    </row>
    <row r="1344" spans="1:2">
      <c r="A1344" s="638"/>
      <c r="B1344" s="638"/>
    </row>
    <row r="1345" spans="1:2">
      <c r="A1345" s="638"/>
      <c r="B1345" s="638"/>
    </row>
    <row r="1346" spans="1:2">
      <c r="A1346" s="638"/>
      <c r="B1346" s="638"/>
    </row>
    <row r="1347" spans="1:2">
      <c r="A1347" s="638"/>
      <c r="B1347" s="638"/>
    </row>
    <row r="1348" spans="1:2">
      <c r="A1348" s="638"/>
      <c r="B1348" s="638"/>
    </row>
    <row r="1349" spans="1:2">
      <c r="A1349" s="638"/>
      <c r="B1349" s="638"/>
    </row>
    <row r="1350" spans="1:2">
      <c r="A1350" s="638"/>
      <c r="B1350" s="638"/>
    </row>
    <row r="1351" spans="1:2">
      <c r="A1351" s="638"/>
      <c r="B1351" s="638"/>
    </row>
    <row r="1352" spans="1:2">
      <c r="A1352" s="638"/>
      <c r="B1352" s="638"/>
    </row>
    <row r="1353" spans="1:2">
      <c r="A1353" s="638"/>
      <c r="B1353" s="638"/>
    </row>
    <row r="1354" spans="1:2">
      <c r="A1354" s="638"/>
      <c r="B1354" s="638"/>
    </row>
    <row r="1355" spans="1:2">
      <c r="A1355" s="638"/>
      <c r="B1355" s="638"/>
    </row>
    <row r="1356" spans="1:2">
      <c r="A1356" s="638"/>
      <c r="B1356" s="638"/>
    </row>
    <row r="1357" spans="1:2">
      <c r="A1357" s="638"/>
      <c r="B1357" s="638"/>
    </row>
    <row r="1358" spans="1:2">
      <c r="A1358" s="638"/>
      <c r="B1358" s="638"/>
    </row>
    <row r="1359" spans="1:2">
      <c r="A1359" s="638"/>
      <c r="B1359" s="638"/>
    </row>
    <row r="1360" spans="1:2">
      <c r="A1360" s="638"/>
      <c r="B1360" s="638"/>
    </row>
    <row r="1361" spans="1:2">
      <c r="A1361" s="638"/>
      <c r="B1361" s="638"/>
    </row>
    <row r="1362" spans="1:2">
      <c r="A1362" s="638"/>
      <c r="B1362" s="638"/>
    </row>
    <row r="1363" spans="1:2">
      <c r="A1363" s="638"/>
      <c r="B1363" s="638"/>
    </row>
    <row r="1364" spans="1:2">
      <c r="A1364" s="638"/>
      <c r="B1364" s="638"/>
    </row>
    <row r="1365" spans="1:2">
      <c r="A1365" s="638"/>
      <c r="B1365" s="638"/>
    </row>
    <row r="1366" spans="1:2">
      <c r="A1366" s="638"/>
      <c r="B1366" s="638"/>
    </row>
    <row r="1367" spans="1:2">
      <c r="A1367" s="638"/>
      <c r="B1367" s="638"/>
    </row>
    <row r="1368" spans="1:2">
      <c r="A1368" s="638"/>
      <c r="B1368" s="638"/>
    </row>
    <row r="1369" spans="1:2">
      <c r="A1369" s="638"/>
      <c r="B1369" s="638"/>
    </row>
    <row r="1370" spans="1:2">
      <c r="A1370" s="638"/>
      <c r="B1370" s="638"/>
    </row>
    <row r="1371" spans="1:2">
      <c r="A1371" s="638"/>
      <c r="B1371" s="638"/>
    </row>
    <row r="1372" spans="1:2">
      <c r="A1372" s="638"/>
      <c r="B1372" s="638"/>
    </row>
    <row r="1373" spans="1:2">
      <c r="A1373" s="638"/>
      <c r="B1373" s="638"/>
    </row>
    <row r="1374" spans="1:2">
      <c r="A1374" s="638"/>
      <c r="B1374" s="638"/>
    </row>
    <row r="1375" spans="1:2">
      <c r="A1375" s="638"/>
      <c r="B1375" s="638"/>
    </row>
    <row r="1376" spans="1:2">
      <c r="A1376" s="638"/>
      <c r="B1376" s="638"/>
    </row>
    <row r="1377" spans="1:2">
      <c r="A1377" s="638"/>
      <c r="B1377" s="638"/>
    </row>
    <row r="1378" spans="1:2">
      <c r="A1378" s="638"/>
      <c r="B1378" s="638"/>
    </row>
    <row r="1379" spans="1:2">
      <c r="A1379" s="638"/>
      <c r="B1379" s="638"/>
    </row>
    <row r="1380" spans="1:2">
      <c r="A1380" s="638"/>
      <c r="B1380" s="638"/>
    </row>
    <row r="1381" spans="1:2">
      <c r="A1381" s="638"/>
      <c r="B1381" s="638"/>
    </row>
    <row r="1382" spans="1:2">
      <c r="A1382" s="638"/>
      <c r="B1382" s="638"/>
    </row>
    <row r="1383" spans="1:2">
      <c r="A1383" s="638"/>
      <c r="B1383" s="638"/>
    </row>
    <row r="1384" spans="1:2">
      <c r="A1384" s="638"/>
      <c r="B1384" s="638"/>
    </row>
    <row r="1385" spans="1:2">
      <c r="A1385" s="638"/>
      <c r="B1385" s="638"/>
    </row>
    <row r="1386" spans="1:2">
      <c r="A1386" s="638"/>
      <c r="B1386" s="638"/>
    </row>
    <row r="1387" spans="1:2">
      <c r="A1387" s="638"/>
      <c r="B1387" s="638"/>
    </row>
    <row r="1388" spans="1:2">
      <c r="A1388" s="638"/>
      <c r="B1388" s="638"/>
    </row>
    <row r="1389" spans="1:2">
      <c r="A1389" s="638"/>
      <c r="B1389" s="638"/>
    </row>
    <row r="1390" spans="1:2">
      <c r="A1390" s="638"/>
      <c r="B1390" s="638"/>
    </row>
    <row r="1391" spans="1:2">
      <c r="A1391" s="638"/>
      <c r="B1391" s="638"/>
    </row>
    <row r="1392" spans="1:2">
      <c r="A1392" s="638"/>
      <c r="B1392" s="638"/>
    </row>
    <row r="1393" spans="1:2">
      <c r="A1393" s="638"/>
      <c r="B1393" s="638"/>
    </row>
    <row r="1394" spans="1:2">
      <c r="A1394" s="638"/>
      <c r="B1394" s="638"/>
    </row>
    <row r="1395" spans="1:2">
      <c r="A1395" s="638"/>
      <c r="B1395" s="638"/>
    </row>
    <row r="1396" spans="1:2">
      <c r="A1396" s="638"/>
      <c r="B1396" s="638"/>
    </row>
    <row r="1397" spans="1:2">
      <c r="A1397" s="638"/>
      <c r="B1397" s="638"/>
    </row>
    <row r="1398" spans="1:2">
      <c r="A1398" s="638"/>
      <c r="B1398" s="638"/>
    </row>
    <row r="1399" spans="1:2">
      <c r="A1399" s="638"/>
      <c r="B1399" s="638"/>
    </row>
    <row r="1400" spans="1:2">
      <c r="A1400" s="638"/>
      <c r="B1400" s="638"/>
    </row>
    <row r="1401" spans="1:2">
      <c r="A1401" s="638"/>
      <c r="B1401" s="638"/>
    </row>
    <row r="1402" spans="1:2">
      <c r="A1402" s="638"/>
      <c r="B1402" s="638"/>
    </row>
    <row r="1403" spans="1:2">
      <c r="A1403" s="638"/>
      <c r="B1403" s="638"/>
    </row>
    <row r="1404" spans="1:2">
      <c r="A1404" s="638"/>
      <c r="B1404" s="638"/>
    </row>
    <row r="1405" spans="1:2">
      <c r="A1405" s="638"/>
      <c r="B1405" s="638"/>
    </row>
    <row r="1406" spans="1:2">
      <c r="A1406" s="638"/>
      <c r="B1406" s="638"/>
    </row>
    <row r="1407" spans="1:2">
      <c r="A1407" s="638"/>
      <c r="B1407" s="638"/>
    </row>
    <row r="1408" spans="1:2">
      <c r="A1408" s="638"/>
      <c r="B1408" s="638"/>
    </row>
    <row r="1409" spans="1:2">
      <c r="A1409" s="638"/>
      <c r="B1409" s="638"/>
    </row>
    <row r="1410" spans="1:2">
      <c r="A1410" s="638"/>
      <c r="B1410" s="638"/>
    </row>
    <row r="1411" spans="1:2">
      <c r="A1411" s="638"/>
      <c r="B1411" s="638"/>
    </row>
    <row r="1412" spans="1:2">
      <c r="A1412" s="638"/>
      <c r="B1412" s="638"/>
    </row>
    <row r="1413" spans="1:2">
      <c r="A1413" s="638"/>
      <c r="B1413" s="638"/>
    </row>
    <row r="1414" spans="1:2">
      <c r="A1414" s="638"/>
      <c r="B1414" s="638"/>
    </row>
    <row r="1415" spans="1:2">
      <c r="A1415" s="638"/>
      <c r="B1415" s="638"/>
    </row>
    <row r="1416" spans="1:2">
      <c r="A1416" s="638"/>
      <c r="B1416" s="638"/>
    </row>
    <row r="1417" spans="1:2">
      <c r="A1417" s="638"/>
      <c r="B1417" s="638"/>
    </row>
    <row r="1418" spans="1:2">
      <c r="A1418" s="638"/>
      <c r="B1418" s="638"/>
    </row>
    <row r="1419" spans="1:2">
      <c r="A1419" s="638"/>
      <c r="B1419" s="638"/>
    </row>
    <row r="1420" spans="1:2">
      <c r="A1420" s="638"/>
      <c r="B1420" s="638"/>
    </row>
    <row r="1421" spans="1:2">
      <c r="A1421" s="638"/>
      <c r="B1421" s="638"/>
    </row>
    <row r="1422" spans="1:2">
      <c r="A1422" s="638"/>
      <c r="B1422" s="638"/>
    </row>
    <row r="1423" spans="1:2">
      <c r="A1423" s="638"/>
      <c r="B1423" s="638"/>
    </row>
    <row r="1424" spans="1:2">
      <c r="A1424" s="638"/>
      <c r="B1424" s="638"/>
    </row>
    <row r="1425" spans="1:2">
      <c r="A1425" s="638"/>
      <c r="B1425" s="638"/>
    </row>
    <row r="1426" spans="1:2">
      <c r="A1426" s="638"/>
      <c r="B1426" s="638"/>
    </row>
    <row r="1427" spans="1:2">
      <c r="A1427" s="638"/>
      <c r="B1427" s="638"/>
    </row>
    <row r="1428" spans="1:2">
      <c r="A1428" s="638"/>
      <c r="B1428" s="638"/>
    </row>
    <row r="1429" spans="1:2">
      <c r="A1429" s="638"/>
      <c r="B1429" s="638"/>
    </row>
    <row r="1430" spans="1:2">
      <c r="A1430" s="638"/>
      <c r="B1430" s="638"/>
    </row>
    <row r="1431" spans="1:2">
      <c r="A1431" s="638"/>
      <c r="B1431" s="638"/>
    </row>
    <row r="1432" spans="1:2">
      <c r="A1432" s="638"/>
      <c r="B1432" s="638"/>
    </row>
    <row r="1433" spans="1:2">
      <c r="A1433" s="638"/>
      <c r="B1433" s="638"/>
    </row>
    <row r="1434" spans="1:2">
      <c r="A1434" s="638"/>
      <c r="B1434" s="638"/>
    </row>
    <row r="1435" spans="1:2">
      <c r="A1435" s="638"/>
      <c r="B1435" s="638"/>
    </row>
    <row r="1436" spans="1:2">
      <c r="A1436" s="638"/>
      <c r="B1436" s="638"/>
    </row>
    <row r="1437" spans="1:2">
      <c r="A1437" s="638"/>
      <c r="B1437" s="638"/>
    </row>
    <row r="1438" spans="1:2">
      <c r="A1438" s="638"/>
      <c r="B1438" s="638"/>
    </row>
    <row r="1439" spans="1:2">
      <c r="A1439" s="638"/>
      <c r="B1439" s="638"/>
    </row>
    <row r="1440" spans="1:2">
      <c r="A1440" s="638"/>
      <c r="B1440" s="638"/>
    </row>
    <row r="1441" spans="1:2">
      <c r="A1441" s="638"/>
      <c r="B1441" s="638"/>
    </row>
    <row r="1442" spans="1:2">
      <c r="A1442" s="638"/>
      <c r="B1442" s="638"/>
    </row>
    <row r="1443" spans="1:2">
      <c r="A1443" s="638"/>
      <c r="B1443" s="638"/>
    </row>
    <row r="1444" spans="1:2">
      <c r="A1444" s="638"/>
      <c r="B1444" s="638"/>
    </row>
    <row r="1445" spans="1:2">
      <c r="A1445" s="638"/>
      <c r="B1445" s="638"/>
    </row>
    <row r="1446" spans="1:2">
      <c r="A1446" s="638"/>
      <c r="B1446" s="638"/>
    </row>
    <row r="1447" spans="1:2">
      <c r="A1447" s="638"/>
      <c r="B1447" s="638"/>
    </row>
    <row r="1448" spans="1:2">
      <c r="A1448" s="638"/>
      <c r="B1448" s="638"/>
    </row>
    <row r="1449" spans="1:2">
      <c r="A1449" s="638"/>
      <c r="B1449" s="638"/>
    </row>
    <row r="1450" spans="1:2">
      <c r="A1450" s="638"/>
      <c r="B1450" s="638"/>
    </row>
    <row r="1451" spans="1:2">
      <c r="A1451" s="638"/>
      <c r="B1451" s="638"/>
    </row>
    <row r="1452" spans="1:2">
      <c r="A1452" s="638"/>
      <c r="B1452" s="638"/>
    </row>
    <row r="1453" spans="1:2">
      <c r="A1453" s="638"/>
      <c r="B1453" s="638"/>
    </row>
    <row r="1454" spans="1:2">
      <c r="A1454" s="638"/>
      <c r="B1454" s="638"/>
    </row>
    <row r="1455" spans="1:2">
      <c r="A1455" s="638"/>
      <c r="B1455" s="638"/>
    </row>
    <row r="1456" spans="1:2">
      <c r="A1456" s="638"/>
      <c r="B1456" s="638"/>
    </row>
    <row r="1457" spans="1:2">
      <c r="A1457" s="638"/>
      <c r="B1457" s="638"/>
    </row>
    <row r="1458" spans="1:2">
      <c r="A1458" s="638"/>
      <c r="B1458" s="638"/>
    </row>
    <row r="1459" spans="1:2">
      <c r="A1459" s="638"/>
      <c r="B1459" s="638"/>
    </row>
    <row r="1460" spans="1:2">
      <c r="A1460" s="638"/>
      <c r="B1460" s="638"/>
    </row>
    <row r="1461" spans="1:2">
      <c r="A1461" s="638"/>
      <c r="B1461" s="638"/>
    </row>
    <row r="1462" spans="1:2">
      <c r="A1462" s="638"/>
      <c r="B1462" s="638"/>
    </row>
    <row r="1463" spans="1:2">
      <c r="A1463" s="638"/>
      <c r="B1463" s="638"/>
    </row>
    <row r="1464" spans="1:2">
      <c r="A1464" s="638"/>
      <c r="B1464" s="638"/>
    </row>
    <row r="1465" spans="1:2">
      <c r="A1465" s="638"/>
      <c r="B1465" s="638"/>
    </row>
    <row r="1466" spans="1:2">
      <c r="A1466" s="638"/>
      <c r="B1466" s="638"/>
    </row>
    <row r="1467" spans="1:2">
      <c r="A1467" s="638"/>
      <c r="B1467" s="638"/>
    </row>
    <row r="1468" spans="1:2">
      <c r="A1468" s="638"/>
      <c r="B1468" s="638"/>
    </row>
    <row r="1469" spans="1:2">
      <c r="A1469" s="638"/>
      <c r="B1469" s="638"/>
    </row>
    <row r="1470" spans="1:2">
      <c r="A1470" s="638"/>
      <c r="B1470" s="638"/>
    </row>
    <row r="1471" spans="1:2">
      <c r="A1471" s="638"/>
      <c r="B1471" s="638"/>
    </row>
    <row r="1472" spans="1:2">
      <c r="A1472" s="638"/>
      <c r="B1472" s="638"/>
    </row>
    <row r="1473" spans="1:2">
      <c r="A1473" s="638"/>
      <c r="B1473" s="638"/>
    </row>
    <row r="1474" spans="1:2">
      <c r="A1474" s="638"/>
      <c r="B1474" s="638"/>
    </row>
    <row r="1475" spans="1:2">
      <c r="A1475" s="638"/>
      <c r="B1475" s="638"/>
    </row>
    <row r="1476" spans="1:2">
      <c r="A1476" s="638"/>
      <c r="B1476" s="638"/>
    </row>
    <row r="1477" spans="1:2">
      <c r="A1477" s="638"/>
      <c r="B1477" s="638"/>
    </row>
    <row r="1478" spans="1:2">
      <c r="A1478" s="638"/>
      <c r="B1478" s="638"/>
    </row>
    <row r="1479" spans="1:2">
      <c r="A1479" s="638"/>
      <c r="B1479" s="638"/>
    </row>
    <row r="1480" spans="1:2">
      <c r="A1480" s="638"/>
      <c r="B1480" s="638"/>
    </row>
    <row r="1481" spans="1:2">
      <c r="A1481" s="638"/>
      <c r="B1481" s="638"/>
    </row>
    <row r="1482" spans="1:2">
      <c r="A1482" s="638"/>
      <c r="B1482" s="638"/>
    </row>
    <row r="1483" spans="1:2">
      <c r="A1483" s="638"/>
      <c r="B1483" s="638"/>
    </row>
    <row r="1484" spans="1:2">
      <c r="A1484" s="638"/>
      <c r="B1484" s="638"/>
    </row>
    <row r="1485" spans="1:2">
      <c r="A1485" s="638"/>
      <c r="B1485" s="638"/>
    </row>
    <row r="1486" spans="1:2">
      <c r="A1486" s="638"/>
      <c r="B1486" s="638"/>
    </row>
    <row r="1487" spans="1:2">
      <c r="A1487" s="638"/>
      <c r="B1487" s="638"/>
    </row>
    <row r="1488" spans="1:2">
      <c r="A1488" s="638"/>
      <c r="B1488" s="638"/>
    </row>
    <row r="1489" spans="1:2">
      <c r="A1489" s="638"/>
      <c r="B1489" s="638"/>
    </row>
    <row r="1490" spans="1:2">
      <c r="A1490" s="638"/>
      <c r="B1490" s="638"/>
    </row>
    <row r="1491" spans="1:2">
      <c r="A1491" s="638"/>
      <c r="B1491" s="638"/>
    </row>
    <row r="1492" spans="1:2">
      <c r="A1492" s="638"/>
      <c r="B1492" s="638"/>
    </row>
    <row r="1493" spans="1:2">
      <c r="A1493" s="638"/>
      <c r="B1493" s="638"/>
    </row>
    <row r="1494" spans="1:2">
      <c r="A1494" s="638"/>
      <c r="B1494" s="638"/>
    </row>
    <row r="1495" spans="1:2">
      <c r="A1495" s="638"/>
      <c r="B1495" s="638"/>
    </row>
    <row r="1496" spans="1:2">
      <c r="A1496" s="638"/>
      <c r="B1496" s="638"/>
    </row>
    <row r="1497" spans="1:2">
      <c r="A1497" s="638"/>
      <c r="B1497" s="638"/>
    </row>
    <row r="1498" spans="1:2">
      <c r="A1498" s="638"/>
      <c r="B1498" s="638"/>
    </row>
    <row r="1499" spans="1:2">
      <c r="A1499" s="638"/>
      <c r="B1499" s="638"/>
    </row>
    <row r="1500" spans="1:2">
      <c r="A1500" s="638"/>
      <c r="B1500" s="638"/>
    </row>
    <row r="1501" spans="1:2">
      <c r="A1501" s="638"/>
      <c r="B1501" s="638"/>
    </row>
    <row r="1502" spans="1:2">
      <c r="A1502" s="638"/>
      <c r="B1502" s="638"/>
    </row>
    <row r="1503" spans="1:2">
      <c r="A1503" s="638"/>
      <c r="B1503" s="638"/>
    </row>
    <row r="1504" spans="1:2">
      <c r="A1504" s="638"/>
      <c r="B1504" s="638"/>
    </row>
    <row r="1505" spans="1:2">
      <c r="A1505" s="638"/>
      <c r="B1505" s="638"/>
    </row>
    <row r="1506" spans="1:2">
      <c r="A1506" s="638"/>
      <c r="B1506" s="638"/>
    </row>
    <row r="1507" spans="1:2">
      <c r="A1507" s="638"/>
      <c r="B1507" s="638"/>
    </row>
    <row r="1508" spans="1:2">
      <c r="A1508" s="638"/>
      <c r="B1508" s="638"/>
    </row>
    <row r="1509" spans="1:2">
      <c r="A1509" s="638"/>
      <c r="B1509" s="638"/>
    </row>
    <row r="1510" spans="1:2">
      <c r="A1510" s="638"/>
      <c r="B1510" s="638"/>
    </row>
    <row r="1511" spans="1:2">
      <c r="A1511" s="638"/>
      <c r="B1511" s="638"/>
    </row>
    <row r="1512" spans="1:2">
      <c r="A1512" s="638"/>
      <c r="B1512" s="638"/>
    </row>
    <row r="1513" spans="1:2">
      <c r="A1513" s="638"/>
      <c r="B1513" s="638"/>
    </row>
    <row r="1514" spans="1:2">
      <c r="A1514" s="638"/>
      <c r="B1514" s="638"/>
    </row>
    <row r="1515" spans="1:2">
      <c r="A1515" s="638"/>
      <c r="B1515" s="638"/>
    </row>
    <row r="1516" spans="1:2">
      <c r="A1516" s="638"/>
      <c r="B1516" s="638"/>
    </row>
    <row r="1517" spans="1:2">
      <c r="A1517" s="638"/>
      <c r="B1517" s="638"/>
    </row>
    <row r="1518" spans="1:2">
      <c r="A1518" s="638"/>
      <c r="B1518" s="638"/>
    </row>
    <row r="1519" spans="1:2">
      <c r="A1519" s="638"/>
      <c r="B1519" s="638"/>
    </row>
    <row r="1520" spans="1:2">
      <c r="A1520" s="638"/>
      <c r="B1520" s="638"/>
    </row>
    <row r="1521" spans="1:2">
      <c r="A1521" s="638"/>
      <c r="B1521" s="638"/>
    </row>
    <row r="1522" spans="1:2">
      <c r="A1522" s="638"/>
      <c r="B1522" s="638"/>
    </row>
    <row r="1523" spans="1:2">
      <c r="A1523" s="638"/>
      <c r="B1523" s="638"/>
    </row>
    <row r="1524" spans="1:2">
      <c r="A1524" s="638"/>
      <c r="B1524" s="638"/>
    </row>
    <row r="1525" spans="1:2">
      <c r="A1525" s="638"/>
      <c r="B1525" s="638"/>
    </row>
    <row r="1526" spans="1:2">
      <c r="A1526" s="638"/>
      <c r="B1526" s="638"/>
    </row>
    <row r="1527" spans="1:2">
      <c r="A1527" s="638"/>
      <c r="B1527" s="638"/>
    </row>
    <row r="1528" spans="1:2">
      <c r="A1528" s="638"/>
      <c r="B1528" s="638"/>
    </row>
    <row r="1529" spans="1:2">
      <c r="A1529" s="638"/>
      <c r="B1529" s="638"/>
    </row>
    <row r="1530" spans="1:2">
      <c r="A1530" s="638"/>
      <c r="B1530" s="638"/>
    </row>
    <row r="1531" spans="1:2">
      <c r="A1531" s="638"/>
      <c r="B1531" s="638"/>
    </row>
    <row r="1532" spans="1:2">
      <c r="A1532" s="638"/>
      <c r="B1532" s="638"/>
    </row>
    <row r="1533" spans="1:2">
      <c r="A1533" s="638"/>
      <c r="B1533" s="638"/>
    </row>
    <row r="1534" spans="1:2">
      <c r="A1534" s="638"/>
      <c r="B1534" s="638"/>
    </row>
    <row r="1535" spans="1:2">
      <c r="A1535" s="638"/>
      <c r="B1535" s="638"/>
    </row>
    <row r="1536" spans="1:2">
      <c r="A1536" s="638"/>
      <c r="B1536" s="638"/>
    </row>
    <row r="1537" spans="1:2">
      <c r="A1537" s="638"/>
      <c r="B1537" s="638"/>
    </row>
    <row r="1538" spans="1:2">
      <c r="A1538" s="638"/>
      <c r="B1538" s="638"/>
    </row>
    <row r="1539" spans="1:2">
      <c r="A1539" s="638"/>
      <c r="B1539" s="638"/>
    </row>
    <row r="1540" spans="1:2">
      <c r="A1540" s="638"/>
      <c r="B1540" s="638"/>
    </row>
    <row r="1541" spans="1:2">
      <c r="A1541" s="638"/>
      <c r="B1541" s="638"/>
    </row>
    <row r="1542" spans="1:2">
      <c r="A1542" s="638"/>
      <c r="B1542" s="638"/>
    </row>
    <row r="1543" spans="1:2">
      <c r="A1543" s="638"/>
      <c r="B1543" s="638"/>
    </row>
    <row r="1544" spans="1:2">
      <c r="A1544" s="638"/>
      <c r="B1544" s="638"/>
    </row>
    <row r="1545" spans="1:2">
      <c r="A1545" s="638"/>
      <c r="B1545" s="638"/>
    </row>
    <row r="1546" spans="1:2">
      <c r="A1546" s="638"/>
      <c r="B1546" s="638"/>
    </row>
    <row r="1547" spans="1:2">
      <c r="A1547" s="638"/>
      <c r="B1547" s="638"/>
    </row>
    <row r="1548" spans="1:2">
      <c r="A1548" s="638"/>
      <c r="B1548" s="638"/>
    </row>
    <row r="1549" spans="1:2">
      <c r="A1549" s="638"/>
      <c r="B1549" s="638"/>
    </row>
    <row r="1550" spans="1:2">
      <c r="A1550" s="638"/>
      <c r="B1550" s="638"/>
    </row>
    <row r="1551" spans="1:2">
      <c r="A1551" s="638"/>
      <c r="B1551" s="638"/>
    </row>
    <row r="1552" spans="1:2">
      <c r="A1552" s="638"/>
      <c r="B1552" s="638"/>
    </row>
    <row r="1553" spans="1:2">
      <c r="A1553" s="638"/>
      <c r="B1553" s="638"/>
    </row>
    <row r="1554" spans="1:2">
      <c r="A1554" s="638"/>
      <c r="B1554" s="638"/>
    </row>
    <row r="1555" spans="1:2">
      <c r="A1555" s="638"/>
      <c r="B1555" s="638"/>
    </row>
    <row r="1556" spans="1:2">
      <c r="A1556" s="638"/>
      <c r="B1556" s="638"/>
    </row>
    <row r="1557" spans="1:2">
      <c r="A1557" s="638"/>
      <c r="B1557" s="638"/>
    </row>
    <row r="1558" spans="1:2">
      <c r="A1558" s="638"/>
      <c r="B1558" s="638"/>
    </row>
    <row r="1559" spans="1:2">
      <c r="A1559" s="638"/>
      <c r="B1559" s="638"/>
    </row>
    <row r="1560" spans="1:2">
      <c r="A1560" s="638"/>
      <c r="B1560" s="638"/>
    </row>
    <row r="1561" spans="1:2">
      <c r="A1561" s="638"/>
      <c r="B1561" s="638"/>
    </row>
    <row r="1562" spans="1:2">
      <c r="A1562" s="638"/>
      <c r="B1562" s="638"/>
    </row>
    <row r="1563" spans="1:2">
      <c r="A1563" s="638"/>
      <c r="B1563" s="638"/>
    </row>
    <row r="1564" spans="1:2">
      <c r="A1564" s="638"/>
      <c r="B1564" s="638"/>
    </row>
    <row r="1565" spans="1:2">
      <c r="A1565" s="638"/>
      <c r="B1565" s="638"/>
    </row>
    <row r="1566" spans="1:2">
      <c r="A1566" s="638"/>
      <c r="B1566" s="638"/>
    </row>
    <row r="1567" spans="1:2">
      <c r="A1567" s="638"/>
      <c r="B1567" s="638"/>
    </row>
    <row r="1568" spans="1:2">
      <c r="A1568" s="638"/>
      <c r="B1568" s="638"/>
    </row>
    <row r="1569" spans="1:2">
      <c r="A1569" s="638"/>
      <c r="B1569" s="638"/>
    </row>
    <row r="1570" spans="1:2">
      <c r="A1570" s="638"/>
      <c r="B1570" s="638"/>
    </row>
    <row r="1571" spans="1:2">
      <c r="A1571" s="638"/>
      <c r="B1571" s="638"/>
    </row>
    <row r="1572" spans="1:2">
      <c r="A1572" s="638"/>
      <c r="B1572" s="638"/>
    </row>
    <row r="1573" spans="1:2">
      <c r="A1573" s="638"/>
      <c r="B1573" s="638"/>
    </row>
    <row r="1574" spans="1:2">
      <c r="A1574" s="638"/>
      <c r="B1574" s="638"/>
    </row>
    <row r="1575" spans="1:2">
      <c r="A1575" s="638"/>
      <c r="B1575" s="638"/>
    </row>
    <row r="1576" spans="1:2">
      <c r="A1576" s="638"/>
      <c r="B1576" s="638"/>
    </row>
    <row r="1577" spans="1:2">
      <c r="A1577" s="638"/>
      <c r="B1577" s="638"/>
    </row>
    <row r="1578" spans="1:2">
      <c r="A1578" s="638"/>
      <c r="B1578" s="638"/>
    </row>
    <row r="1579" spans="1:2">
      <c r="A1579" s="638"/>
      <c r="B1579" s="638"/>
    </row>
    <row r="1580" spans="1:2">
      <c r="A1580" s="638"/>
      <c r="B1580" s="638"/>
    </row>
    <row r="1581" spans="1:2">
      <c r="A1581" s="638"/>
      <c r="B1581" s="638"/>
    </row>
    <row r="1582" spans="1:2">
      <c r="A1582" s="638"/>
      <c r="B1582" s="638"/>
    </row>
    <row r="1583" spans="1:2">
      <c r="A1583" s="638"/>
      <c r="B1583" s="638"/>
    </row>
    <row r="1584" spans="1:2">
      <c r="A1584" s="638"/>
      <c r="B1584" s="638"/>
    </row>
    <row r="1585" spans="1:2">
      <c r="A1585" s="638"/>
      <c r="B1585" s="638"/>
    </row>
    <row r="1586" spans="1:2">
      <c r="A1586" s="638"/>
      <c r="B1586" s="638"/>
    </row>
    <row r="1587" spans="1:2">
      <c r="A1587" s="638"/>
      <c r="B1587" s="638"/>
    </row>
    <row r="1588" spans="1:2">
      <c r="A1588" s="638"/>
      <c r="B1588" s="638"/>
    </row>
    <row r="1589" spans="1:2">
      <c r="A1589" s="638"/>
      <c r="B1589" s="638"/>
    </row>
    <row r="1590" spans="1:2">
      <c r="A1590" s="638"/>
      <c r="B1590" s="638"/>
    </row>
    <row r="1591" spans="1:2">
      <c r="A1591" s="638"/>
      <c r="B1591" s="638"/>
    </row>
    <row r="1592" spans="1:2">
      <c r="A1592" s="638"/>
      <c r="B1592" s="638"/>
    </row>
    <row r="1593" spans="1:2">
      <c r="A1593" s="638"/>
      <c r="B1593" s="638"/>
    </row>
    <row r="1594" spans="1:2">
      <c r="A1594" s="638"/>
      <c r="B1594" s="638"/>
    </row>
    <row r="1595" spans="1:2">
      <c r="A1595" s="638"/>
      <c r="B1595" s="638"/>
    </row>
    <row r="1596" spans="1:2">
      <c r="A1596" s="638"/>
      <c r="B1596" s="638"/>
    </row>
    <row r="1597" spans="1:2">
      <c r="A1597" s="638"/>
      <c r="B1597" s="638"/>
    </row>
    <row r="1598" spans="1:2">
      <c r="A1598" s="638"/>
      <c r="B1598" s="638"/>
    </row>
    <row r="1599" spans="1:2">
      <c r="A1599" s="638"/>
      <c r="B1599" s="638"/>
    </row>
    <row r="1600" spans="1:2">
      <c r="A1600" s="638"/>
      <c r="B1600" s="638"/>
    </row>
    <row r="1601" spans="1:2">
      <c r="A1601" s="638"/>
      <c r="B1601" s="638"/>
    </row>
    <row r="1602" spans="1:2">
      <c r="A1602" s="638"/>
      <c r="B1602" s="638"/>
    </row>
    <row r="1603" spans="1:2">
      <c r="A1603" s="638"/>
      <c r="B1603" s="638"/>
    </row>
    <row r="1604" spans="1:2">
      <c r="A1604" s="638"/>
      <c r="B1604" s="638"/>
    </row>
    <row r="1605" spans="1:2">
      <c r="A1605" s="638"/>
      <c r="B1605" s="638"/>
    </row>
    <row r="1606" spans="1:2">
      <c r="A1606" s="638"/>
      <c r="B1606" s="638"/>
    </row>
    <row r="1607" spans="1:2">
      <c r="A1607" s="638"/>
      <c r="B1607" s="638"/>
    </row>
    <row r="1608" spans="1:2">
      <c r="A1608" s="638"/>
      <c r="B1608" s="638"/>
    </row>
    <row r="1609" spans="1:2">
      <c r="A1609" s="638"/>
      <c r="B1609" s="638"/>
    </row>
    <row r="1610" spans="1:2">
      <c r="A1610" s="638"/>
      <c r="B1610" s="638"/>
    </row>
    <row r="1611" spans="1:2">
      <c r="A1611" s="638"/>
      <c r="B1611" s="638"/>
    </row>
    <row r="1612" spans="1:2">
      <c r="A1612" s="638"/>
      <c r="B1612" s="638"/>
    </row>
    <row r="1613" spans="1:2">
      <c r="A1613" s="638"/>
      <c r="B1613" s="638"/>
    </row>
    <row r="1614" spans="1:2">
      <c r="A1614" s="638"/>
      <c r="B1614" s="638"/>
    </row>
    <row r="1615" spans="1:2">
      <c r="A1615" s="638"/>
      <c r="B1615" s="638"/>
    </row>
    <row r="1616" spans="1:2">
      <c r="A1616" s="638"/>
      <c r="B1616" s="638"/>
    </row>
    <row r="1617" spans="1:2">
      <c r="A1617" s="638"/>
      <c r="B1617" s="638"/>
    </row>
    <row r="1618" spans="1:2">
      <c r="A1618" s="638"/>
      <c r="B1618" s="638"/>
    </row>
    <row r="1619" spans="1:2">
      <c r="A1619" s="638"/>
      <c r="B1619" s="638"/>
    </row>
    <row r="1620" spans="1:2">
      <c r="A1620" s="638"/>
      <c r="B1620" s="638"/>
    </row>
    <row r="1621" spans="1:2">
      <c r="A1621" s="638"/>
      <c r="B1621" s="638"/>
    </row>
    <row r="1622" spans="1:2">
      <c r="A1622" s="638"/>
      <c r="B1622" s="638"/>
    </row>
    <row r="1623" spans="1:2">
      <c r="A1623" s="638"/>
      <c r="B1623" s="638"/>
    </row>
    <row r="1624" spans="1:2">
      <c r="A1624" s="638"/>
      <c r="B1624" s="638"/>
    </row>
    <row r="1625" spans="1:2">
      <c r="A1625" s="638"/>
      <c r="B1625" s="638"/>
    </row>
    <row r="1626" spans="1:2">
      <c r="A1626" s="638"/>
      <c r="B1626" s="638"/>
    </row>
    <row r="1627" spans="1:2">
      <c r="A1627" s="638"/>
      <c r="B1627" s="638"/>
    </row>
    <row r="1628" spans="1:2">
      <c r="A1628" s="638"/>
      <c r="B1628" s="638"/>
    </row>
    <row r="1629" spans="1:2">
      <c r="A1629" s="638"/>
      <c r="B1629" s="638"/>
    </row>
    <row r="1630" spans="1:2">
      <c r="A1630" s="638"/>
      <c r="B1630" s="638"/>
    </row>
    <row r="1631" spans="1:2">
      <c r="A1631" s="638"/>
      <c r="B1631" s="638"/>
    </row>
    <row r="1632" spans="1:2">
      <c r="A1632" s="638"/>
      <c r="B1632" s="638"/>
    </row>
    <row r="1633" spans="1:2">
      <c r="A1633" s="638"/>
      <c r="B1633" s="638"/>
    </row>
    <row r="1634" spans="1:2">
      <c r="A1634" s="638"/>
      <c r="B1634" s="638"/>
    </row>
    <row r="1635" spans="1:2">
      <c r="A1635" s="638"/>
      <c r="B1635" s="638"/>
    </row>
    <row r="1636" spans="1:2">
      <c r="A1636" s="638"/>
      <c r="B1636" s="638"/>
    </row>
    <row r="1637" spans="1:2">
      <c r="A1637" s="638"/>
      <c r="B1637" s="638"/>
    </row>
    <row r="1638" spans="1:2">
      <c r="A1638" s="638"/>
      <c r="B1638" s="638"/>
    </row>
    <row r="1639" spans="1:2">
      <c r="A1639" s="638"/>
      <c r="B1639" s="638"/>
    </row>
    <row r="1640" spans="1:2">
      <c r="A1640" s="638"/>
      <c r="B1640" s="638"/>
    </row>
    <row r="1641" spans="1:2">
      <c r="A1641" s="638"/>
      <c r="B1641" s="638"/>
    </row>
    <row r="1642" spans="1:2">
      <c r="A1642" s="638"/>
      <c r="B1642" s="638"/>
    </row>
    <row r="1643" spans="1:2">
      <c r="A1643" s="638"/>
      <c r="B1643" s="638"/>
    </row>
    <row r="1644" spans="1:2">
      <c r="A1644" s="638"/>
      <c r="B1644" s="638"/>
    </row>
    <row r="1645" spans="1:2">
      <c r="A1645" s="638"/>
      <c r="B1645" s="638"/>
    </row>
    <row r="1646" spans="1:2">
      <c r="A1646" s="638"/>
      <c r="B1646" s="638"/>
    </row>
    <row r="1647" spans="1:2">
      <c r="A1647" s="638"/>
      <c r="B1647" s="638"/>
    </row>
    <row r="1648" spans="1:2">
      <c r="A1648" s="638"/>
      <c r="B1648" s="638"/>
    </row>
    <row r="1649" spans="1:2">
      <c r="A1649" s="638"/>
      <c r="B1649" s="638"/>
    </row>
    <row r="1650" spans="1:2">
      <c r="A1650" s="638"/>
      <c r="B1650" s="638"/>
    </row>
    <row r="1651" spans="1:2">
      <c r="A1651" s="638"/>
      <c r="B1651" s="638"/>
    </row>
    <row r="1652" spans="1:2">
      <c r="A1652" s="638"/>
      <c r="B1652" s="638"/>
    </row>
    <row r="1653" spans="1:2">
      <c r="A1653" s="638"/>
      <c r="B1653" s="638"/>
    </row>
    <row r="1654" spans="1:2">
      <c r="A1654" s="638"/>
      <c r="B1654" s="638"/>
    </row>
    <row r="1655" spans="1:2">
      <c r="A1655" s="638"/>
      <c r="B1655" s="638"/>
    </row>
    <row r="1656" spans="1:2">
      <c r="A1656" s="638"/>
      <c r="B1656" s="638"/>
    </row>
    <row r="1657" spans="1:2">
      <c r="A1657" s="638"/>
      <c r="B1657" s="638"/>
    </row>
    <row r="1658" spans="1:2">
      <c r="A1658" s="638"/>
      <c r="B1658" s="638"/>
    </row>
    <row r="1659" spans="1:2">
      <c r="A1659" s="638"/>
      <c r="B1659" s="638"/>
    </row>
    <row r="1660" spans="1:2">
      <c r="A1660" s="638"/>
      <c r="B1660" s="638"/>
    </row>
    <row r="1661" spans="1:2">
      <c r="A1661" s="638"/>
      <c r="B1661" s="638"/>
    </row>
    <row r="1662" spans="1:2">
      <c r="A1662" s="638"/>
      <c r="B1662" s="638"/>
    </row>
    <row r="1663" spans="1:2">
      <c r="A1663" s="638"/>
      <c r="B1663" s="638"/>
    </row>
    <row r="1664" spans="1:2">
      <c r="A1664" s="638"/>
      <c r="B1664" s="638"/>
    </row>
    <row r="1665" spans="1:2">
      <c r="A1665" s="638"/>
      <c r="B1665" s="638"/>
    </row>
    <row r="1666" spans="1:2">
      <c r="A1666" s="638"/>
      <c r="B1666" s="638"/>
    </row>
    <row r="1667" spans="1:2">
      <c r="A1667" s="638"/>
      <c r="B1667" s="638"/>
    </row>
    <row r="1668" spans="1:2">
      <c r="A1668" s="638"/>
      <c r="B1668" s="638"/>
    </row>
    <row r="1669" spans="1:2">
      <c r="A1669" s="638"/>
      <c r="B1669" s="638"/>
    </row>
    <row r="1670" spans="1:2">
      <c r="A1670" s="638"/>
      <c r="B1670" s="638"/>
    </row>
    <row r="1671" spans="1:2">
      <c r="A1671" s="638"/>
      <c r="B1671" s="638"/>
    </row>
    <row r="1672" spans="1:2">
      <c r="A1672" s="638"/>
      <c r="B1672" s="638"/>
    </row>
    <row r="1673" spans="1:2">
      <c r="A1673" s="638"/>
      <c r="B1673" s="638"/>
    </row>
    <row r="1674" spans="1:2">
      <c r="A1674" s="638"/>
      <c r="B1674" s="638"/>
    </row>
    <row r="1675" spans="1:2">
      <c r="A1675" s="638"/>
      <c r="B1675" s="638"/>
    </row>
    <row r="1676" spans="1:2">
      <c r="A1676" s="638"/>
      <c r="B1676" s="638"/>
    </row>
    <row r="1677" spans="1:2">
      <c r="A1677" s="638"/>
      <c r="B1677" s="638"/>
    </row>
    <row r="1678" spans="1:2">
      <c r="A1678" s="638"/>
      <c r="B1678" s="638"/>
    </row>
    <row r="1679" spans="1:2">
      <c r="A1679" s="638"/>
      <c r="B1679" s="638"/>
    </row>
    <row r="1680" spans="1:2">
      <c r="A1680" s="638"/>
      <c r="B1680" s="638"/>
    </row>
    <row r="1681" spans="1:2">
      <c r="A1681" s="638"/>
      <c r="B1681" s="638"/>
    </row>
    <row r="1682" spans="1:2">
      <c r="A1682" s="638"/>
      <c r="B1682" s="638"/>
    </row>
    <row r="1683" spans="1:2">
      <c r="A1683" s="638"/>
      <c r="B1683" s="638"/>
    </row>
    <row r="1684" spans="1:2">
      <c r="A1684" s="638"/>
      <c r="B1684" s="638"/>
    </row>
    <row r="1685" spans="1:2">
      <c r="A1685" s="638"/>
      <c r="B1685" s="638"/>
    </row>
    <row r="1686" spans="1:2">
      <c r="A1686" s="638"/>
      <c r="B1686" s="638"/>
    </row>
    <row r="1687" spans="1:2">
      <c r="A1687" s="638"/>
      <c r="B1687" s="638"/>
    </row>
    <row r="1688" spans="1:2">
      <c r="A1688" s="638"/>
      <c r="B1688" s="638"/>
    </row>
    <row r="1689" spans="1:2">
      <c r="A1689" s="638"/>
      <c r="B1689" s="638"/>
    </row>
    <row r="1690" spans="1:2">
      <c r="A1690" s="638"/>
      <c r="B1690" s="638"/>
    </row>
    <row r="1691" spans="1:2">
      <c r="A1691" s="638"/>
      <c r="B1691" s="638"/>
    </row>
    <row r="1692" spans="1:2">
      <c r="A1692" s="638"/>
      <c r="B1692" s="638"/>
    </row>
    <row r="1693" spans="1:2">
      <c r="A1693" s="638"/>
      <c r="B1693" s="638"/>
    </row>
    <row r="1694" spans="1:2">
      <c r="A1694" s="638"/>
      <c r="B1694" s="638"/>
    </row>
    <row r="1695" spans="1:2">
      <c r="A1695" s="638"/>
      <c r="B1695" s="638"/>
    </row>
    <row r="1696" spans="1:2">
      <c r="A1696" s="638"/>
      <c r="B1696" s="638"/>
    </row>
    <row r="1697" spans="1:2">
      <c r="A1697" s="638"/>
      <c r="B1697" s="638"/>
    </row>
    <row r="1698" spans="1:2">
      <c r="A1698" s="638"/>
      <c r="B1698" s="638"/>
    </row>
    <row r="1699" spans="1:2">
      <c r="A1699" s="638"/>
      <c r="B1699" s="638"/>
    </row>
    <row r="1700" spans="1:2">
      <c r="A1700" s="638"/>
      <c r="B1700" s="638"/>
    </row>
    <row r="1701" spans="1:2">
      <c r="A1701" s="638"/>
      <c r="B1701" s="638"/>
    </row>
    <row r="1702" spans="1:2">
      <c r="A1702" s="638"/>
      <c r="B1702" s="638"/>
    </row>
    <row r="1703" spans="1:2">
      <c r="A1703" s="638"/>
      <c r="B1703" s="638"/>
    </row>
    <row r="1704" spans="1:2">
      <c r="A1704" s="638"/>
      <c r="B1704" s="638"/>
    </row>
    <row r="1705" spans="1:2">
      <c r="A1705" s="638"/>
      <c r="B1705" s="638"/>
    </row>
    <row r="1706" spans="1:2">
      <c r="A1706" s="638"/>
      <c r="B1706" s="638"/>
    </row>
    <row r="1707" spans="1:2">
      <c r="A1707" s="638"/>
      <c r="B1707" s="638"/>
    </row>
    <row r="1708" spans="1:2">
      <c r="A1708" s="638"/>
      <c r="B1708" s="638"/>
    </row>
    <row r="1709" spans="1:2">
      <c r="A1709" s="638"/>
      <c r="B1709" s="638"/>
    </row>
    <row r="1710" spans="1:2">
      <c r="A1710" s="638"/>
      <c r="B1710" s="638"/>
    </row>
    <row r="1711" spans="1:2">
      <c r="A1711" s="638"/>
      <c r="B1711" s="638"/>
    </row>
    <row r="1712" spans="1:2">
      <c r="A1712" s="638"/>
      <c r="B1712" s="638"/>
    </row>
    <row r="1713" spans="1:2">
      <c r="A1713" s="638"/>
      <c r="B1713" s="638"/>
    </row>
    <row r="1714" spans="1:2">
      <c r="A1714" s="638"/>
      <c r="B1714" s="638"/>
    </row>
    <row r="1715" spans="1:2">
      <c r="A1715" s="638"/>
      <c r="B1715" s="638"/>
    </row>
    <row r="1716" spans="1:2">
      <c r="A1716" s="638"/>
      <c r="B1716" s="638"/>
    </row>
    <row r="1717" spans="1:2">
      <c r="A1717" s="638"/>
      <c r="B1717" s="638"/>
    </row>
    <row r="1718" spans="1:2">
      <c r="A1718" s="638"/>
      <c r="B1718" s="638"/>
    </row>
    <row r="1719" spans="1:2">
      <c r="A1719" s="638"/>
      <c r="B1719" s="638"/>
    </row>
    <row r="1720" spans="1:2">
      <c r="A1720" s="638"/>
      <c r="B1720" s="638"/>
    </row>
    <row r="1721" spans="1:2">
      <c r="A1721" s="638"/>
      <c r="B1721" s="638"/>
    </row>
    <row r="1722" spans="1:2">
      <c r="A1722" s="638"/>
      <c r="B1722" s="638"/>
    </row>
    <row r="1723" spans="1:2">
      <c r="A1723" s="638"/>
      <c r="B1723" s="638"/>
    </row>
    <row r="1724" spans="1:2">
      <c r="A1724" s="638"/>
      <c r="B1724" s="638"/>
    </row>
    <row r="1725" spans="1:2">
      <c r="A1725" s="638"/>
      <c r="B1725" s="638"/>
    </row>
    <row r="1726" spans="1:2">
      <c r="A1726" s="638"/>
      <c r="B1726" s="638"/>
    </row>
    <row r="1727" spans="1:2">
      <c r="A1727" s="638"/>
      <c r="B1727" s="638"/>
    </row>
    <row r="1728" spans="1:2">
      <c r="A1728" s="638"/>
      <c r="B1728" s="638"/>
    </row>
    <row r="1729" spans="1:2">
      <c r="A1729" s="638"/>
      <c r="B1729" s="638"/>
    </row>
    <row r="1730" spans="1:2">
      <c r="A1730" s="638"/>
      <c r="B1730" s="638"/>
    </row>
    <row r="1731" spans="1:2">
      <c r="A1731" s="638"/>
      <c r="B1731" s="638"/>
    </row>
    <row r="1732" spans="1:2">
      <c r="A1732" s="638"/>
      <c r="B1732" s="638"/>
    </row>
    <row r="1733" spans="1:2">
      <c r="A1733" s="638"/>
      <c r="B1733" s="638"/>
    </row>
    <row r="1734" spans="1:2">
      <c r="A1734" s="638"/>
      <c r="B1734" s="638"/>
    </row>
    <row r="1735" spans="1:2">
      <c r="A1735" s="638"/>
      <c r="B1735" s="638"/>
    </row>
    <row r="1736" spans="1:2">
      <c r="A1736" s="638"/>
      <c r="B1736" s="638"/>
    </row>
    <row r="1737" spans="1:2">
      <c r="A1737" s="638"/>
      <c r="B1737" s="638"/>
    </row>
    <row r="1738" spans="1:2">
      <c r="A1738" s="638"/>
      <c r="B1738" s="638"/>
    </row>
    <row r="1739" spans="1:2">
      <c r="A1739" s="638"/>
      <c r="B1739" s="638"/>
    </row>
    <row r="1740" spans="1:2">
      <c r="A1740" s="638"/>
      <c r="B1740" s="638"/>
    </row>
    <row r="1741" spans="1:2">
      <c r="A1741" s="638"/>
      <c r="B1741" s="638"/>
    </row>
    <row r="1742" spans="1:2">
      <c r="A1742" s="638"/>
      <c r="B1742" s="638"/>
    </row>
    <row r="1743" spans="1:2">
      <c r="A1743" s="638"/>
      <c r="B1743" s="638"/>
    </row>
    <row r="1744" spans="1:2">
      <c r="A1744" s="638"/>
      <c r="B1744" s="638"/>
    </row>
    <row r="1745" spans="1:2">
      <c r="A1745" s="638"/>
      <c r="B1745" s="638"/>
    </row>
    <row r="1746" spans="1:2">
      <c r="A1746" s="638"/>
      <c r="B1746" s="638"/>
    </row>
    <row r="1747" spans="1:2">
      <c r="A1747" s="638"/>
      <c r="B1747" s="638"/>
    </row>
    <row r="1748" spans="1:2">
      <c r="A1748" s="638"/>
      <c r="B1748" s="638"/>
    </row>
    <row r="1749" spans="1:2">
      <c r="A1749" s="638"/>
      <c r="B1749" s="638"/>
    </row>
    <row r="1750" spans="1:2">
      <c r="A1750" s="638"/>
      <c r="B1750" s="638"/>
    </row>
    <row r="1751" spans="1:2">
      <c r="A1751" s="638"/>
      <c r="B1751" s="638"/>
    </row>
    <row r="1752" spans="1:2">
      <c r="A1752" s="638"/>
      <c r="B1752" s="638"/>
    </row>
    <row r="1753" spans="1:2">
      <c r="A1753" s="638"/>
      <c r="B1753" s="638"/>
    </row>
    <row r="1754" spans="1:2">
      <c r="A1754" s="638"/>
      <c r="B1754" s="638"/>
    </row>
    <row r="1755" spans="1:2">
      <c r="A1755" s="638"/>
      <c r="B1755" s="638"/>
    </row>
    <row r="1756" spans="1:2">
      <c r="A1756" s="638"/>
      <c r="B1756" s="638"/>
    </row>
    <row r="1757" spans="1:2">
      <c r="A1757" s="638"/>
      <c r="B1757" s="638"/>
    </row>
    <row r="1758" spans="1:2">
      <c r="A1758" s="638"/>
      <c r="B1758" s="638"/>
    </row>
    <row r="1759" spans="1:2">
      <c r="A1759" s="638"/>
      <c r="B1759" s="638"/>
    </row>
    <row r="1760" spans="1:2">
      <c r="A1760" s="638"/>
      <c r="B1760" s="638"/>
    </row>
    <row r="1761" spans="1:2">
      <c r="A1761" s="638"/>
      <c r="B1761" s="638"/>
    </row>
    <row r="1762" spans="1:2">
      <c r="A1762" s="638"/>
      <c r="B1762" s="638"/>
    </row>
    <row r="1763" spans="1:2">
      <c r="A1763" s="638"/>
      <c r="B1763" s="638"/>
    </row>
    <row r="1764" spans="1:2">
      <c r="A1764" s="638"/>
      <c r="B1764" s="638"/>
    </row>
    <row r="1765" spans="1:2">
      <c r="A1765" s="638"/>
      <c r="B1765" s="638"/>
    </row>
    <row r="1766" spans="1:2">
      <c r="A1766" s="638"/>
      <c r="B1766" s="638"/>
    </row>
    <row r="1767" spans="1:2">
      <c r="A1767" s="638"/>
      <c r="B1767" s="638"/>
    </row>
    <row r="1768" spans="1:2">
      <c r="A1768" s="638"/>
      <c r="B1768" s="638"/>
    </row>
    <row r="1769" spans="1:2">
      <c r="A1769" s="638"/>
      <c r="B1769" s="638"/>
    </row>
    <row r="1770" spans="1:2">
      <c r="A1770" s="638"/>
      <c r="B1770" s="638"/>
    </row>
    <row r="1771" spans="1:2">
      <c r="A1771" s="638"/>
      <c r="B1771" s="638"/>
    </row>
    <row r="1772" spans="1:2">
      <c r="A1772" s="638"/>
      <c r="B1772" s="638"/>
    </row>
    <row r="1773" spans="1:2">
      <c r="A1773" s="638"/>
      <c r="B1773" s="638"/>
    </row>
    <row r="1774" spans="1:2">
      <c r="A1774" s="638"/>
      <c r="B1774" s="638"/>
    </row>
    <row r="1775" spans="1:2">
      <c r="A1775" s="638"/>
      <c r="B1775" s="638"/>
    </row>
    <row r="1776" spans="1:2">
      <c r="A1776" s="638"/>
      <c r="B1776" s="638"/>
    </row>
    <row r="1777" spans="1:2">
      <c r="A1777" s="638"/>
      <c r="B1777" s="638"/>
    </row>
    <row r="1778" spans="1:2">
      <c r="A1778" s="638"/>
      <c r="B1778" s="638"/>
    </row>
    <row r="1779" spans="1:2">
      <c r="A1779" s="638"/>
      <c r="B1779" s="638"/>
    </row>
    <row r="1780" spans="1:2">
      <c r="A1780" s="638"/>
      <c r="B1780" s="638"/>
    </row>
    <row r="1781" spans="1:2">
      <c r="A1781" s="638"/>
      <c r="B1781" s="638"/>
    </row>
    <row r="1782" spans="1:2">
      <c r="A1782" s="638"/>
      <c r="B1782" s="638"/>
    </row>
    <row r="1783" spans="1:2">
      <c r="A1783" s="638"/>
      <c r="B1783" s="638"/>
    </row>
    <row r="1784" spans="1:2">
      <c r="A1784" s="638"/>
      <c r="B1784" s="638"/>
    </row>
    <row r="1785" spans="1:2">
      <c r="A1785" s="638"/>
      <c r="B1785" s="638"/>
    </row>
    <row r="1786" spans="1:2">
      <c r="A1786" s="638"/>
      <c r="B1786" s="638"/>
    </row>
    <row r="1787" spans="1:2">
      <c r="A1787" s="638"/>
      <c r="B1787" s="638"/>
    </row>
    <row r="1788" spans="1:2">
      <c r="A1788" s="638"/>
      <c r="B1788" s="638"/>
    </row>
    <row r="1789" spans="1:2">
      <c r="A1789" s="638"/>
      <c r="B1789" s="638"/>
    </row>
    <row r="1790" spans="1:2">
      <c r="A1790" s="638"/>
      <c r="B1790" s="638"/>
    </row>
    <row r="1791" spans="1:2">
      <c r="A1791" s="638"/>
      <c r="B1791" s="638"/>
    </row>
    <row r="1792" spans="1:2">
      <c r="A1792" s="638"/>
      <c r="B1792" s="638"/>
    </row>
    <row r="1793" spans="1:2">
      <c r="A1793" s="638"/>
      <c r="B1793" s="638"/>
    </row>
    <row r="1794" spans="1:2">
      <c r="A1794" s="638"/>
      <c r="B1794" s="638"/>
    </row>
    <row r="1795" spans="1:2">
      <c r="A1795" s="638"/>
      <c r="B1795" s="638"/>
    </row>
    <row r="1796" spans="1:2">
      <c r="A1796" s="638"/>
      <c r="B1796" s="638"/>
    </row>
    <row r="1797" spans="1:2">
      <c r="A1797" s="638"/>
      <c r="B1797" s="638"/>
    </row>
    <row r="1798" spans="1:2">
      <c r="A1798" s="638"/>
      <c r="B1798" s="638"/>
    </row>
    <row r="1799" spans="1:2">
      <c r="A1799" s="638"/>
      <c r="B1799" s="638"/>
    </row>
    <row r="1800" spans="1:2">
      <c r="A1800" s="638"/>
      <c r="B1800" s="638"/>
    </row>
    <row r="1801" spans="1:2">
      <c r="A1801" s="638"/>
      <c r="B1801" s="638"/>
    </row>
    <row r="1802" spans="1:2">
      <c r="A1802" s="638"/>
      <c r="B1802" s="638"/>
    </row>
    <row r="1803" spans="1:2">
      <c r="A1803" s="638"/>
      <c r="B1803" s="638"/>
    </row>
    <row r="1804" spans="1:2">
      <c r="A1804" s="638"/>
      <c r="B1804" s="638"/>
    </row>
    <row r="1805" spans="1:2">
      <c r="A1805" s="638"/>
      <c r="B1805" s="638"/>
    </row>
    <row r="1806" spans="1:2">
      <c r="A1806" s="638"/>
      <c r="B1806" s="638"/>
    </row>
    <row r="1807" spans="1:2">
      <c r="A1807" s="638"/>
      <c r="B1807" s="638"/>
    </row>
    <row r="1808" spans="1:2">
      <c r="A1808" s="638"/>
      <c r="B1808" s="638"/>
    </row>
    <row r="1809" spans="1:2">
      <c r="A1809" s="638"/>
      <c r="B1809" s="638"/>
    </row>
    <row r="1810" spans="1:2">
      <c r="A1810" s="638"/>
      <c r="B1810" s="638"/>
    </row>
    <row r="1811" spans="1:2">
      <c r="A1811" s="638"/>
      <c r="B1811" s="638"/>
    </row>
    <row r="1812" spans="1:2">
      <c r="A1812" s="638"/>
      <c r="B1812" s="638"/>
    </row>
    <row r="1813" spans="1:2">
      <c r="A1813" s="638"/>
      <c r="B1813" s="638"/>
    </row>
    <row r="1814" spans="1:2">
      <c r="A1814" s="638"/>
      <c r="B1814" s="638"/>
    </row>
    <row r="1815" spans="1:2">
      <c r="A1815" s="638"/>
      <c r="B1815" s="638"/>
    </row>
    <row r="1816" spans="1:2">
      <c r="A1816" s="638"/>
      <c r="B1816" s="638"/>
    </row>
    <row r="1817" spans="1:2">
      <c r="A1817" s="638"/>
      <c r="B1817" s="638"/>
    </row>
    <row r="1818" spans="1:2">
      <c r="A1818" s="638"/>
      <c r="B1818" s="638"/>
    </row>
    <row r="1819" spans="1:2">
      <c r="A1819" s="638"/>
      <c r="B1819" s="638"/>
    </row>
    <row r="1820" spans="1:2">
      <c r="A1820" s="638"/>
      <c r="B1820" s="638"/>
    </row>
    <row r="1821" spans="1:2">
      <c r="A1821" s="638"/>
      <c r="B1821" s="638"/>
    </row>
    <row r="1822" spans="1:2">
      <c r="A1822" s="638"/>
      <c r="B1822" s="638"/>
    </row>
    <row r="1823" spans="1:2">
      <c r="A1823" s="638"/>
      <c r="B1823" s="638"/>
    </row>
    <row r="1824" spans="1:2">
      <c r="A1824" s="638"/>
      <c r="B1824" s="638"/>
    </row>
    <row r="1825" spans="1:2">
      <c r="A1825" s="638"/>
      <c r="B1825" s="638"/>
    </row>
    <row r="1826" spans="1:2">
      <c r="A1826" s="638"/>
      <c r="B1826" s="638"/>
    </row>
    <row r="1827" spans="1:2">
      <c r="A1827" s="638"/>
      <c r="B1827" s="638"/>
    </row>
    <row r="1828" spans="1:2">
      <c r="A1828" s="638"/>
      <c r="B1828" s="638"/>
    </row>
    <row r="1829" spans="1:2">
      <c r="A1829" s="638"/>
      <c r="B1829" s="638"/>
    </row>
    <row r="1830" spans="1:2">
      <c r="A1830" s="638"/>
      <c r="B1830" s="638"/>
    </row>
    <row r="1831" spans="1:2">
      <c r="A1831" s="638"/>
      <c r="B1831" s="638"/>
    </row>
    <row r="1832" spans="1:2">
      <c r="A1832" s="638"/>
      <c r="B1832" s="638"/>
    </row>
    <row r="1833" spans="1:2">
      <c r="A1833" s="638"/>
      <c r="B1833" s="638"/>
    </row>
    <row r="1834" spans="1:2">
      <c r="A1834" s="638"/>
      <c r="B1834" s="638"/>
    </row>
    <row r="1835" spans="1:2">
      <c r="A1835" s="638"/>
      <c r="B1835" s="638"/>
    </row>
    <row r="1836" spans="1:2">
      <c r="A1836" s="638"/>
      <c r="B1836" s="638"/>
    </row>
    <row r="1837" spans="1:2">
      <c r="A1837" s="638"/>
      <c r="B1837" s="638"/>
    </row>
    <row r="1838" spans="1:2">
      <c r="A1838" s="638"/>
      <c r="B1838" s="638"/>
    </row>
    <row r="1839" spans="1:2">
      <c r="A1839" s="638"/>
      <c r="B1839" s="638"/>
    </row>
    <row r="1840" spans="1:2">
      <c r="A1840" s="638"/>
      <c r="B1840" s="638"/>
    </row>
    <row r="1841" spans="1:2">
      <c r="A1841" s="638"/>
      <c r="B1841" s="638"/>
    </row>
    <row r="1842" spans="1:2">
      <c r="A1842" s="638"/>
      <c r="B1842" s="638"/>
    </row>
    <row r="1843" spans="1:2">
      <c r="A1843" s="638"/>
      <c r="B1843" s="638"/>
    </row>
    <row r="1844" spans="1:2">
      <c r="A1844" s="638"/>
      <c r="B1844" s="638"/>
    </row>
    <row r="1845" spans="1:2">
      <c r="A1845" s="638"/>
      <c r="B1845" s="638"/>
    </row>
    <row r="1846" spans="1:2">
      <c r="A1846" s="638"/>
      <c r="B1846" s="638"/>
    </row>
    <row r="1847" spans="1:2">
      <c r="A1847" s="638"/>
      <c r="B1847" s="638"/>
    </row>
    <row r="1848" spans="1:2">
      <c r="A1848" s="638"/>
      <c r="B1848" s="638"/>
    </row>
    <row r="1849" spans="1:2">
      <c r="A1849" s="638"/>
      <c r="B1849" s="638"/>
    </row>
    <row r="1850" spans="1:2">
      <c r="A1850" s="638"/>
      <c r="B1850" s="638"/>
    </row>
    <row r="1851" spans="1:2">
      <c r="A1851" s="638"/>
      <c r="B1851" s="638"/>
    </row>
    <row r="1852" spans="1:2">
      <c r="A1852" s="638"/>
      <c r="B1852" s="638"/>
    </row>
    <row r="1853" spans="1:2">
      <c r="A1853" s="638"/>
      <c r="B1853" s="638"/>
    </row>
    <row r="1854" spans="1:2">
      <c r="A1854" s="638"/>
      <c r="B1854" s="638"/>
    </row>
    <row r="1855" spans="1:2">
      <c r="A1855" s="638"/>
      <c r="B1855" s="638"/>
    </row>
    <row r="1856" spans="1:2">
      <c r="A1856" s="638"/>
      <c r="B1856" s="638"/>
    </row>
    <row r="1857" spans="1:2">
      <c r="A1857" s="638"/>
      <c r="B1857" s="638"/>
    </row>
    <row r="1858" spans="1:2">
      <c r="A1858" s="638"/>
      <c r="B1858" s="638"/>
    </row>
    <row r="1859" spans="1:2">
      <c r="A1859" s="638"/>
      <c r="B1859" s="638"/>
    </row>
    <row r="1860" spans="1:2">
      <c r="A1860" s="638"/>
      <c r="B1860" s="638"/>
    </row>
    <row r="1861" spans="1:2">
      <c r="A1861" s="638"/>
      <c r="B1861" s="638"/>
    </row>
    <row r="1862" spans="1:2">
      <c r="A1862" s="638"/>
      <c r="B1862" s="638"/>
    </row>
    <row r="1863" spans="1:2">
      <c r="A1863" s="638"/>
      <c r="B1863" s="638"/>
    </row>
    <row r="1864" spans="1:2">
      <c r="A1864" s="638"/>
      <c r="B1864" s="638"/>
    </row>
    <row r="1865" spans="1:2">
      <c r="A1865" s="638"/>
      <c r="B1865" s="638"/>
    </row>
    <row r="1866" spans="1:2">
      <c r="A1866" s="638"/>
      <c r="B1866" s="638"/>
    </row>
    <row r="1867" spans="1:2">
      <c r="A1867" s="638"/>
      <c r="B1867" s="638"/>
    </row>
    <row r="1868" spans="1:2">
      <c r="A1868" s="638"/>
      <c r="B1868" s="638"/>
    </row>
    <row r="1869" spans="1:2">
      <c r="A1869" s="638"/>
      <c r="B1869" s="638"/>
    </row>
    <row r="1870" spans="1:2">
      <c r="A1870" s="638"/>
      <c r="B1870" s="638"/>
    </row>
    <row r="1871" spans="1:2">
      <c r="A1871" s="638"/>
      <c r="B1871" s="638"/>
    </row>
    <row r="1872" spans="1:2">
      <c r="A1872" s="638"/>
      <c r="B1872" s="638"/>
    </row>
    <row r="1873" spans="1:2">
      <c r="A1873" s="638"/>
      <c r="B1873" s="638"/>
    </row>
    <row r="1874" spans="1:2">
      <c r="A1874" s="638"/>
      <c r="B1874" s="638"/>
    </row>
    <row r="1875" spans="1:2">
      <c r="A1875" s="638"/>
      <c r="B1875" s="638"/>
    </row>
    <row r="1876" spans="1:2">
      <c r="A1876" s="638"/>
      <c r="B1876" s="638"/>
    </row>
    <row r="1877" spans="1:2">
      <c r="A1877" s="638"/>
      <c r="B1877" s="638"/>
    </row>
    <row r="1878" spans="1:2">
      <c r="A1878" s="638"/>
      <c r="B1878" s="638"/>
    </row>
    <row r="1879" spans="1:2">
      <c r="A1879" s="638"/>
      <c r="B1879" s="638"/>
    </row>
    <row r="1880" spans="1:2">
      <c r="A1880" s="638"/>
      <c r="B1880" s="638"/>
    </row>
    <row r="1881" spans="1:2">
      <c r="A1881" s="638"/>
      <c r="B1881" s="638"/>
    </row>
    <row r="1882" spans="1:2">
      <c r="A1882" s="638"/>
      <c r="B1882" s="638"/>
    </row>
    <row r="1883" spans="1:2">
      <c r="A1883" s="638"/>
      <c r="B1883" s="638"/>
    </row>
    <row r="1884" spans="1:2">
      <c r="A1884" s="638"/>
      <c r="B1884" s="638"/>
    </row>
    <row r="1885" spans="1:2">
      <c r="A1885" s="638"/>
      <c r="B1885" s="638"/>
    </row>
    <row r="1886" spans="1:2">
      <c r="A1886" s="638"/>
      <c r="B1886" s="638"/>
    </row>
    <row r="1887" spans="1:2">
      <c r="A1887" s="638"/>
      <c r="B1887" s="638"/>
    </row>
    <row r="1888" spans="1:2">
      <c r="A1888" s="638"/>
      <c r="B1888" s="638"/>
    </row>
    <row r="1889" spans="1:2">
      <c r="A1889" s="638"/>
      <c r="B1889" s="638"/>
    </row>
    <row r="1890" spans="1:2">
      <c r="A1890" s="638"/>
      <c r="B1890" s="638"/>
    </row>
    <row r="1891" spans="1:2">
      <c r="A1891" s="638"/>
      <c r="B1891" s="638"/>
    </row>
    <row r="1892" spans="1:2">
      <c r="A1892" s="638"/>
      <c r="B1892" s="638"/>
    </row>
    <row r="1893" spans="1:2">
      <c r="A1893" s="638"/>
      <c r="B1893" s="638"/>
    </row>
    <row r="1894" spans="1:2">
      <c r="A1894" s="638"/>
      <c r="B1894" s="638"/>
    </row>
    <row r="1895" spans="1:2">
      <c r="A1895" s="638"/>
      <c r="B1895" s="638"/>
    </row>
    <row r="1896" spans="1:2">
      <c r="A1896" s="638"/>
      <c r="B1896" s="638"/>
    </row>
    <row r="1897" spans="1:2">
      <c r="A1897" s="638"/>
      <c r="B1897" s="638"/>
    </row>
    <row r="1898" spans="1:2">
      <c r="A1898" s="638"/>
      <c r="B1898" s="638"/>
    </row>
    <row r="1899" spans="1:2">
      <c r="A1899" s="638"/>
      <c r="B1899" s="638"/>
    </row>
    <row r="1900" spans="1:2">
      <c r="A1900" s="638"/>
      <c r="B1900" s="638"/>
    </row>
    <row r="1901" spans="1:2">
      <c r="A1901" s="638"/>
      <c r="B1901" s="638"/>
    </row>
    <row r="1902" spans="1:2">
      <c r="A1902" s="638"/>
      <c r="B1902" s="638"/>
    </row>
    <row r="1903" spans="1:2">
      <c r="A1903" s="638"/>
      <c r="B1903" s="638"/>
    </row>
    <row r="1904" spans="1:2">
      <c r="A1904" s="638"/>
      <c r="B1904" s="638"/>
    </row>
    <row r="1905" spans="1:2">
      <c r="A1905" s="638"/>
      <c r="B1905" s="638"/>
    </row>
    <row r="1906" spans="1:2">
      <c r="A1906" s="638"/>
      <c r="B1906" s="638"/>
    </row>
    <row r="1907" spans="1:2">
      <c r="A1907" s="638"/>
      <c r="B1907" s="638"/>
    </row>
    <row r="1908" spans="1:2">
      <c r="A1908" s="638"/>
      <c r="B1908" s="638"/>
    </row>
    <row r="1909" spans="1:2">
      <c r="A1909" s="638"/>
      <c r="B1909" s="638"/>
    </row>
    <row r="1910" spans="1:2">
      <c r="A1910" s="638"/>
      <c r="B1910" s="638"/>
    </row>
    <row r="1911" spans="1:2">
      <c r="A1911" s="638"/>
      <c r="B1911" s="638"/>
    </row>
    <row r="1912" spans="1:2">
      <c r="A1912" s="638"/>
      <c r="B1912" s="638"/>
    </row>
    <row r="1913" spans="1:2">
      <c r="A1913" s="638"/>
      <c r="B1913" s="638"/>
    </row>
    <row r="1914" spans="1:2">
      <c r="A1914" s="638"/>
      <c r="B1914" s="638"/>
    </row>
    <row r="1915" spans="1:2">
      <c r="A1915" s="638"/>
      <c r="B1915" s="638"/>
    </row>
    <row r="1916" spans="1:2">
      <c r="A1916" s="638"/>
      <c r="B1916" s="638"/>
    </row>
    <row r="1917" spans="1:2">
      <c r="A1917" s="638"/>
      <c r="B1917" s="638"/>
    </row>
    <row r="1918" spans="1:2">
      <c r="A1918" s="638"/>
      <c r="B1918" s="638"/>
    </row>
    <row r="1919" spans="1:2">
      <c r="A1919" s="638"/>
      <c r="B1919" s="638"/>
    </row>
    <row r="1920" spans="1:2">
      <c r="A1920" s="638"/>
      <c r="B1920" s="638"/>
    </row>
    <row r="1921" spans="1:2">
      <c r="A1921" s="638"/>
      <c r="B1921" s="638"/>
    </row>
    <row r="1922" spans="1:2">
      <c r="A1922" s="638"/>
      <c r="B1922" s="638"/>
    </row>
    <row r="1923" spans="1:2">
      <c r="A1923" s="638"/>
      <c r="B1923" s="638"/>
    </row>
    <row r="1924" spans="1:2">
      <c r="A1924" s="638"/>
      <c r="B1924" s="638"/>
    </row>
    <row r="1925" spans="1:2">
      <c r="A1925" s="638"/>
      <c r="B1925" s="638"/>
    </row>
    <row r="1926" spans="1:2">
      <c r="A1926" s="638"/>
      <c r="B1926" s="638"/>
    </row>
    <row r="1927" spans="1:2">
      <c r="A1927" s="638"/>
      <c r="B1927" s="638"/>
    </row>
    <row r="1928" spans="1:2">
      <c r="A1928" s="638"/>
      <c r="B1928" s="638"/>
    </row>
    <row r="1929" spans="1:2">
      <c r="A1929" s="638"/>
      <c r="B1929" s="638"/>
    </row>
    <row r="1930" spans="1:2">
      <c r="A1930" s="638"/>
      <c r="B1930" s="638"/>
    </row>
    <row r="1931" spans="1:2">
      <c r="A1931" s="638"/>
      <c r="B1931" s="638"/>
    </row>
    <row r="1932" spans="1:2">
      <c r="A1932" s="638"/>
      <c r="B1932" s="638"/>
    </row>
    <row r="1933" spans="1:2">
      <c r="A1933" s="638"/>
      <c r="B1933" s="638"/>
    </row>
    <row r="1934" spans="1:2">
      <c r="A1934" s="638"/>
      <c r="B1934" s="638"/>
    </row>
    <row r="1935" spans="1:2">
      <c r="A1935" s="638"/>
      <c r="B1935" s="638"/>
    </row>
    <row r="1936" spans="1:2">
      <c r="A1936" s="638"/>
      <c r="B1936" s="638"/>
    </row>
    <row r="1937" spans="1:2">
      <c r="A1937" s="638"/>
      <c r="B1937" s="638"/>
    </row>
    <row r="1938" spans="1:2">
      <c r="A1938" s="638"/>
      <c r="B1938" s="638"/>
    </row>
    <row r="1939" spans="1:2">
      <c r="A1939" s="638"/>
      <c r="B1939" s="638"/>
    </row>
    <row r="1940" spans="1:2">
      <c r="A1940" s="638"/>
      <c r="B1940" s="638"/>
    </row>
    <row r="1941" spans="1:2">
      <c r="A1941" s="638"/>
      <c r="B1941" s="638"/>
    </row>
    <row r="1942" spans="1:2">
      <c r="A1942" s="638"/>
      <c r="B1942" s="638"/>
    </row>
    <row r="1943" spans="1:2">
      <c r="A1943" s="638"/>
      <c r="B1943" s="638"/>
    </row>
    <row r="1944" spans="1:2">
      <c r="A1944" s="638"/>
      <c r="B1944" s="638"/>
    </row>
    <row r="1945" spans="1:2">
      <c r="A1945" s="638"/>
      <c r="B1945" s="638"/>
    </row>
    <row r="1946" spans="1:2">
      <c r="A1946" s="638"/>
      <c r="B1946" s="638"/>
    </row>
    <row r="1947" spans="1:2">
      <c r="A1947" s="638"/>
      <c r="B1947" s="638"/>
    </row>
    <row r="1948" spans="1:2">
      <c r="A1948" s="638"/>
      <c r="B1948" s="638"/>
    </row>
    <row r="1949" spans="1:2">
      <c r="A1949" s="638"/>
      <c r="B1949" s="638"/>
    </row>
    <row r="1950" spans="1:2">
      <c r="A1950" s="638"/>
      <c r="B1950" s="638"/>
    </row>
    <row r="1951" spans="1:2">
      <c r="A1951" s="638"/>
      <c r="B1951" s="638"/>
    </row>
    <row r="1952" spans="1:2">
      <c r="A1952" s="638"/>
      <c r="B1952" s="638"/>
    </row>
    <row r="1953" spans="1:2">
      <c r="A1953" s="638"/>
      <c r="B1953" s="638"/>
    </row>
    <row r="1954" spans="1:2">
      <c r="A1954" s="638"/>
      <c r="B1954" s="638"/>
    </row>
    <row r="1955" spans="1:2">
      <c r="A1955" s="638"/>
      <c r="B1955" s="638"/>
    </row>
    <row r="1956" spans="1:2">
      <c r="A1956" s="638"/>
      <c r="B1956" s="638"/>
    </row>
    <row r="1957" spans="1:2">
      <c r="A1957" s="638"/>
      <c r="B1957" s="638"/>
    </row>
    <row r="1958" spans="1:2">
      <c r="A1958" s="638"/>
      <c r="B1958" s="638"/>
    </row>
    <row r="1959" spans="1:2">
      <c r="A1959" s="638"/>
      <c r="B1959" s="638"/>
    </row>
    <row r="1960" spans="1:2">
      <c r="A1960" s="638"/>
      <c r="B1960" s="638"/>
    </row>
    <row r="1961" spans="1:2">
      <c r="A1961" s="638"/>
      <c r="B1961" s="638"/>
    </row>
    <row r="1962" spans="1:2">
      <c r="A1962" s="638"/>
      <c r="B1962" s="638"/>
    </row>
    <row r="1963" spans="1:2">
      <c r="A1963" s="638"/>
      <c r="B1963" s="638"/>
    </row>
    <row r="1964" spans="1:2">
      <c r="A1964" s="638"/>
      <c r="B1964" s="638"/>
    </row>
    <row r="1965" spans="1:2">
      <c r="A1965" s="638"/>
      <c r="B1965" s="638"/>
    </row>
    <row r="1966" spans="1:2">
      <c r="A1966" s="638"/>
      <c r="B1966" s="638"/>
    </row>
    <row r="1967" spans="1:2">
      <c r="A1967" s="638"/>
      <c r="B1967" s="638"/>
    </row>
    <row r="1968" spans="1:2">
      <c r="A1968" s="638"/>
      <c r="B1968" s="638"/>
    </row>
    <row r="1969" spans="1:2">
      <c r="A1969" s="638"/>
      <c r="B1969" s="638"/>
    </row>
    <row r="1970" spans="1:2">
      <c r="A1970" s="638"/>
      <c r="B1970" s="638"/>
    </row>
    <row r="1971" spans="1:2">
      <c r="A1971" s="638"/>
      <c r="B1971" s="638"/>
    </row>
    <row r="1972" spans="1:2">
      <c r="A1972" s="638"/>
      <c r="B1972" s="638"/>
    </row>
    <row r="1973" spans="1:2">
      <c r="A1973" s="638"/>
      <c r="B1973" s="638"/>
    </row>
    <row r="1974" spans="1:2">
      <c r="A1974" s="638"/>
      <c r="B1974" s="638"/>
    </row>
    <row r="1975" spans="1:2">
      <c r="A1975" s="638"/>
      <c r="B1975" s="638"/>
    </row>
    <row r="1976" spans="1:2">
      <c r="A1976" s="638"/>
      <c r="B1976" s="638"/>
    </row>
    <row r="1977" spans="1:2">
      <c r="A1977" s="638"/>
      <c r="B1977" s="638"/>
    </row>
    <row r="1978" spans="1:2">
      <c r="A1978" s="638"/>
      <c r="B1978" s="638"/>
    </row>
    <row r="1979" spans="1:2">
      <c r="A1979" s="638"/>
      <c r="B1979" s="638"/>
    </row>
    <row r="1980" spans="1:2">
      <c r="A1980" s="638"/>
      <c r="B1980" s="638"/>
    </row>
    <row r="1981" spans="1:2">
      <c r="A1981" s="638"/>
      <c r="B1981" s="638"/>
    </row>
    <row r="1982" spans="1:2">
      <c r="A1982" s="638"/>
      <c r="B1982" s="638"/>
    </row>
    <row r="1983" spans="1:2">
      <c r="A1983" s="638"/>
      <c r="B1983" s="638"/>
    </row>
    <row r="1984" spans="1:2">
      <c r="A1984" s="638"/>
      <c r="B1984" s="638"/>
    </row>
    <row r="1985" spans="1:2">
      <c r="A1985" s="638"/>
      <c r="B1985" s="638"/>
    </row>
    <row r="1986" spans="1:2">
      <c r="A1986" s="638"/>
      <c r="B1986" s="638"/>
    </row>
    <row r="1987" spans="1:2">
      <c r="A1987" s="638"/>
      <c r="B1987" s="638"/>
    </row>
    <row r="1988" spans="1:2">
      <c r="A1988" s="638"/>
      <c r="B1988" s="638"/>
    </row>
    <row r="1989" spans="1:2">
      <c r="A1989" s="638"/>
      <c r="B1989" s="638"/>
    </row>
    <row r="1990" spans="1:2">
      <c r="A1990" s="638"/>
      <c r="B1990" s="638"/>
    </row>
    <row r="1991" spans="1:2">
      <c r="A1991" s="638"/>
      <c r="B1991" s="638"/>
    </row>
    <row r="1992" spans="1:2">
      <c r="A1992" s="638"/>
      <c r="B1992" s="638"/>
    </row>
    <row r="1993" spans="1:2">
      <c r="A1993" s="638"/>
      <c r="B1993" s="638"/>
    </row>
    <row r="1994" spans="1:2">
      <c r="A1994" s="638"/>
      <c r="B1994" s="638"/>
    </row>
    <row r="1995" spans="1:2">
      <c r="A1995" s="638"/>
      <c r="B1995" s="638"/>
    </row>
    <row r="1996" spans="1:2">
      <c r="A1996" s="638"/>
      <c r="B1996" s="638"/>
    </row>
    <row r="1997" spans="1:2">
      <c r="A1997" s="638"/>
      <c r="B1997" s="638"/>
    </row>
    <row r="1998" spans="1:2">
      <c r="A1998" s="638"/>
      <c r="B1998" s="638"/>
    </row>
    <row r="1999" spans="1:2">
      <c r="A1999" s="638"/>
      <c r="B1999" s="638"/>
    </row>
    <row r="2000" spans="1:2">
      <c r="A2000" s="638"/>
      <c r="B2000" s="638"/>
    </row>
    <row r="2001" spans="1:2">
      <c r="A2001" s="638"/>
      <c r="B2001" s="638"/>
    </row>
    <row r="2002" spans="1:2">
      <c r="A2002" s="638"/>
      <c r="B2002" s="638"/>
    </row>
    <row r="2003" spans="1:2">
      <c r="A2003" s="638"/>
      <c r="B2003" s="638"/>
    </row>
    <row r="2004" spans="1:2">
      <c r="A2004" s="638"/>
      <c r="B2004" s="638"/>
    </row>
    <row r="2005" spans="1:2">
      <c r="A2005" s="638"/>
      <c r="B2005" s="638"/>
    </row>
    <row r="2006" spans="1:2">
      <c r="A2006" s="638"/>
      <c r="B2006" s="638"/>
    </row>
    <row r="2007" spans="1:2">
      <c r="A2007" s="638"/>
      <c r="B2007" s="638"/>
    </row>
    <row r="2008" spans="1:2">
      <c r="A2008" s="638"/>
      <c r="B2008" s="638"/>
    </row>
    <row r="2009" spans="1:2">
      <c r="A2009" s="638"/>
      <c r="B2009" s="638"/>
    </row>
    <row r="2010" spans="1:2">
      <c r="A2010" s="638"/>
      <c r="B2010" s="638"/>
    </row>
    <row r="2011" spans="1:2">
      <c r="A2011" s="638"/>
      <c r="B2011" s="638"/>
    </row>
    <row r="2012" spans="1:2">
      <c r="A2012" s="638"/>
      <c r="B2012" s="638"/>
    </row>
    <row r="2013" spans="1:2">
      <c r="A2013" s="638"/>
      <c r="B2013" s="638"/>
    </row>
    <row r="2014" spans="1:2">
      <c r="A2014" s="638"/>
      <c r="B2014" s="638"/>
    </row>
    <row r="2015" spans="1:2">
      <c r="A2015" s="638"/>
      <c r="B2015" s="638"/>
    </row>
    <row r="2016" spans="1:2">
      <c r="A2016" s="638"/>
      <c r="B2016" s="638"/>
    </row>
    <row r="2017" spans="1:2">
      <c r="A2017" s="638"/>
      <c r="B2017" s="638"/>
    </row>
    <row r="2018" spans="1:2">
      <c r="A2018" s="638"/>
      <c r="B2018" s="638"/>
    </row>
    <row r="2019" spans="1:2">
      <c r="A2019" s="638"/>
      <c r="B2019" s="638"/>
    </row>
    <row r="2020" spans="1:2">
      <c r="A2020" s="638"/>
      <c r="B2020" s="638"/>
    </row>
    <row r="2021" spans="1:2">
      <c r="A2021" s="638"/>
      <c r="B2021" s="638"/>
    </row>
    <row r="2022" spans="1:2">
      <c r="A2022" s="638"/>
      <c r="B2022" s="638"/>
    </row>
    <row r="2023" spans="1:2">
      <c r="A2023" s="638"/>
      <c r="B2023" s="638"/>
    </row>
    <row r="2024" spans="1:2">
      <c r="A2024" s="638"/>
      <c r="B2024" s="638"/>
    </row>
    <row r="2025" spans="1:2">
      <c r="A2025" s="638"/>
      <c r="B2025" s="638"/>
    </row>
    <row r="2026" spans="1:2">
      <c r="A2026" s="638"/>
      <c r="B2026" s="638"/>
    </row>
    <row r="2027" spans="1:2">
      <c r="A2027" s="638"/>
      <c r="B2027" s="638"/>
    </row>
    <row r="2028" spans="1:2">
      <c r="A2028" s="638"/>
      <c r="B2028" s="638"/>
    </row>
    <row r="2029" spans="1:2">
      <c r="A2029" s="638"/>
      <c r="B2029" s="638"/>
    </row>
    <row r="2030" spans="1:2">
      <c r="A2030" s="638"/>
      <c r="B2030" s="638"/>
    </row>
    <row r="2031" spans="1:2">
      <c r="A2031" s="638"/>
      <c r="B2031" s="638"/>
    </row>
    <row r="2032" spans="1:2">
      <c r="A2032" s="638"/>
      <c r="B2032" s="638"/>
    </row>
    <row r="2033" spans="1:2">
      <c r="A2033" s="638"/>
      <c r="B2033" s="638"/>
    </row>
    <row r="2034" spans="1:2">
      <c r="A2034" s="638"/>
      <c r="B2034" s="638"/>
    </row>
    <row r="2035" spans="1:2">
      <c r="A2035" s="638"/>
      <c r="B2035" s="638"/>
    </row>
    <row r="2036" spans="1:2">
      <c r="A2036" s="638"/>
      <c r="B2036" s="638"/>
    </row>
    <row r="2037" spans="1:2">
      <c r="A2037" s="638"/>
      <c r="B2037" s="638"/>
    </row>
    <row r="2038" spans="1:2">
      <c r="A2038" s="638"/>
      <c r="B2038" s="638"/>
    </row>
    <row r="2039" spans="1:2">
      <c r="A2039" s="638"/>
      <c r="B2039" s="638"/>
    </row>
    <row r="2040" spans="1:2">
      <c r="A2040" s="638"/>
      <c r="B2040" s="638"/>
    </row>
    <row r="2041" spans="1:2">
      <c r="A2041" s="638"/>
      <c r="B2041" s="638"/>
    </row>
    <row r="2042" spans="1:2">
      <c r="A2042" s="638"/>
      <c r="B2042" s="638"/>
    </row>
    <row r="2043" spans="1:2">
      <c r="A2043" s="638"/>
      <c r="B2043" s="638"/>
    </row>
    <row r="2044" spans="1:2">
      <c r="A2044" s="638"/>
      <c r="B2044" s="638"/>
    </row>
    <row r="2045" spans="1:2">
      <c r="A2045" s="638"/>
      <c r="B2045" s="638"/>
    </row>
    <row r="2046" spans="1:2">
      <c r="A2046" s="638"/>
      <c r="B2046" s="638"/>
    </row>
    <row r="2047" spans="1:2">
      <c r="A2047" s="638"/>
      <c r="B2047" s="638"/>
    </row>
    <row r="2048" spans="1:2">
      <c r="A2048" s="638"/>
      <c r="B2048" s="638"/>
    </row>
    <row r="2049" spans="1:2">
      <c r="A2049" s="638"/>
      <c r="B2049" s="638"/>
    </row>
    <row r="2050" spans="1:2">
      <c r="A2050" s="638"/>
      <c r="B2050" s="638"/>
    </row>
    <row r="2051" spans="1:2">
      <c r="A2051" s="638"/>
      <c r="B2051" s="638"/>
    </row>
    <row r="2052" spans="1:2">
      <c r="A2052" s="638"/>
      <c r="B2052" s="638"/>
    </row>
    <row r="2053" spans="1:2">
      <c r="A2053" s="638"/>
      <c r="B2053" s="638"/>
    </row>
    <row r="2054" spans="1:2">
      <c r="A2054" s="638"/>
      <c r="B2054" s="638"/>
    </row>
    <row r="2055" spans="1:2">
      <c r="A2055" s="638"/>
      <c r="B2055" s="638"/>
    </row>
    <row r="2056" spans="1:2">
      <c r="A2056" s="638"/>
      <c r="B2056" s="638"/>
    </row>
    <row r="2057" spans="1:2">
      <c r="A2057" s="638"/>
      <c r="B2057" s="638"/>
    </row>
    <row r="2058" spans="1:2">
      <c r="A2058" s="638"/>
      <c r="B2058" s="638"/>
    </row>
    <row r="2059" spans="1:2">
      <c r="A2059" s="638"/>
      <c r="B2059" s="638"/>
    </row>
    <row r="2060" spans="1:2">
      <c r="A2060" s="638"/>
      <c r="B2060" s="638"/>
    </row>
    <row r="2061" spans="1:2">
      <c r="A2061" s="638"/>
      <c r="B2061" s="638"/>
    </row>
    <row r="2062" spans="1:2">
      <c r="A2062" s="638"/>
      <c r="B2062" s="638"/>
    </row>
    <row r="2063" spans="1:2">
      <c r="A2063" s="638"/>
      <c r="B2063" s="638"/>
    </row>
    <row r="2064" spans="1:2">
      <c r="A2064" s="638"/>
      <c r="B2064" s="638"/>
    </row>
    <row r="2065" spans="1:2">
      <c r="A2065" s="638"/>
      <c r="B2065" s="638"/>
    </row>
    <row r="2066" spans="1:2">
      <c r="A2066" s="638"/>
      <c r="B2066" s="638"/>
    </row>
    <row r="2067" spans="1:2">
      <c r="A2067" s="638"/>
      <c r="B2067" s="638"/>
    </row>
    <row r="2068" spans="1:2">
      <c r="A2068" s="638"/>
      <c r="B2068" s="638"/>
    </row>
    <row r="2069" spans="1:2">
      <c r="A2069" s="638"/>
      <c r="B2069" s="638"/>
    </row>
    <row r="2070" spans="1:2">
      <c r="A2070" s="638"/>
      <c r="B2070" s="638"/>
    </row>
    <row r="2071" spans="1:2">
      <c r="A2071" s="638"/>
      <c r="B2071" s="638"/>
    </row>
    <row r="2072" spans="1:2">
      <c r="A2072" s="638"/>
      <c r="B2072" s="638"/>
    </row>
    <row r="2073" spans="1:2">
      <c r="A2073" s="638"/>
      <c r="B2073" s="638"/>
    </row>
    <row r="2074" spans="1:2">
      <c r="A2074" s="638"/>
      <c r="B2074" s="638"/>
    </row>
    <row r="2075" spans="1:2">
      <c r="A2075" s="638"/>
      <c r="B2075" s="638"/>
    </row>
    <row r="2076" spans="1:2">
      <c r="A2076" s="638"/>
      <c r="B2076" s="638"/>
    </row>
    <row r="2077" spans="1:2">
      <c r="A2077" s="638"/>
      <c r="B2077" s="638"/>
    </row>
    <row r="2078" spans="1:2">
      <c r="A2078" s="638"/>
      <c r="B2078" s="638"/>
    </row>
    <row r="2079" spans="1:2">
      <c r="A2079" s="638"/>
      <c r="B2079" s="638"/>
    </row>
    <row r="2080" spans="1:2">
      <c r="A2080" s="638"/>
      <c r="B2080" s="638"/>
    </row>
    <row r="2081" spans="1:2">
      <c r="A2081" s="638"/>
      <c r="B2081" s="638"/>
    </row>
    <row r="2082" spans="1:2">
      <c r="A2082" s="638"/>
      <c r="B2082" s="638"/>
    </row>
    <row r="2083" spans="1:2">
      <c r="A2083" s="638"/>
      <c r="B2083" s="638"/>
    </row>
    <row r="2084" spans="1:2">
      <c r="A2084" s="638"/>
      <c r="B2084" s="638"/>
    </row>
    <row r="2085" spans="1:2">
      <c r="A2085" s="638"/>
      <c r="B2085" s="638"/>
    </row>
    <row r="2086" spans="1:2">
      <c r="A2086" s="638"/>
      <c r="B2086" s="638"/>
    </row>
    <row r="2087" spans="1:2">
      <c r="A2087" s="638"/>
      <c r="B2087" s="638"/>
    </row>
    <row r="2088" spans="1:2">
      <c r="A2088" s="638"/>
      <c r="B2088" s="638"/>
    </row>
    <row r="2089" spans="1:2">
      <c r="A2089" s="638"/>
      <c r="B2089" s="638"/>
    </row>
    <row r="2090" spans="1:2">
      <c r="A2090" s="638"/>
      <c r="B2090" s="638"/>
    </row>
    <row r="2091" spans="1:2">
      <c r="A2091" s="638"/>
      <c r="B2091" s="638"/>
    </row>
    <row r="2092" spans="1:2">
      <c r="A2092" s="638"/>
      <c r="B2092" s="638"/>
    </row>
    <row r="2093" spans="1:2">
      <c r="A2093" s="638"/>
      <c r="B2093" s="638"/>
    </row>
    <row r="2094" spans="1:2">
      <c r="A2094" s="638"/>
      <c r="B2094" s="638"/>
    </row>
    <row r="2095" spans="1:2">
      <c r="A2095" s="638"/>
      <c r="B2095" s="638"/>
    </row>
    <row r="2096" spans="1:2">
      <c r="A2096" s="638"/>
      <c r="B2096" s="638"/>
    </row>
    <row r="2097" spans="1:2">
      <c r="A2097" s="638"/>
      <c r="B2097" s="638"/>
    </row>
    <row r="2098" spans="1:2">
      <c r="A2098" s="638"/>
      <c r="B2098" s="638"/>
    </row>
    <row r="2099" spans="1:2">
      <c r="A2099" s="638"/>
      <c r="B2099" s="638"/>
    </row>
    <row r="2100" spans="1:2">
      <c r="A2100" s="638"/>
      <c r="B2100" s="638"/>
    </row>
    <row r="2101" spans="1:2">
      <c r="A2101" s="638"/>
      <c r="B2101" s="638"/>
    </row>
    <row r="2102" spans="1:2">
      <c r="A2102" s="638"/>
      <c r="B2102" s="638"/>
    </row>
    <row r="2103" spans="1:2">
      <c r="A2103" s="638"/>
      <c r="B2103" s="638"/>
    </row>
    <row r="2104" spans="1:2">
      <c r="A2104" s="638"/>
      <c r="B2104" s="638"/>
    </row>
    <row r="2105" spans="1:2">
      <c r="A2105" s="638"/>
      <c r="B2105" s="638"/>
    </row>
    <row r="2106" spans="1:2">
      <c r="A2106" s="638"/>
      <c r="B2106" s="638"/>
    </row>
    <row r="2107" spans="1:2">
      <c r="A2107" s="638"/>
      <c r="B2107" s="638"/>
    </row>
    <row r="2108" spans="1:2">
      <c r="A2108" s="638"/>
      <c r="B2108" s="638"/>
    </row>
    <row r="2109" spans="1:2">
      <c r="A2109" s="638"/>
      <c r="B2109" s="638"/>
    </row>
    <row r="2110" spans="1:2">
      <c r="A2110" s="638"/>
      <c r="B2110" s="638"/>
    </row>
    <row r="2111" spans="1:2">
      <c r="A2111" s="638"/>
      <c r="B2111" s="638"/>
    </row>
    <row r="2112" spans="1:2">
      <c r="A2112" s="638"/>
      <c r="B2112" s="638"/>
    </row>
    <row r="2113" spans="1:2">
      <c r="A2113" s="638"/>
      <c r="B2113" s="638"/>
    </row>
    <row r="2114" spans="1:2">
      <c r="A2114" s="638"/>
      <c r="B2114" s="638"/>
    </row>
    <row r="2115" spans="1:2">
      <c r="A2115" s="638"/>
      <c r="B2115" s="638"/>
    </row>
    <row r="2116" spans="1:2">
      <c r="A2116" s="638"/>
      <c r="B2116" s="638"/>
    </row>
    <row r="2117" spans="1:2">
      <c r="A2117" s="638"/>
      <c r="B2117" s="638"/>
    </row>
    <row r="2118" spans="1:2">
      <c r="A2118" s="638"/>
      <c r="B2118" s="638"/>
    </row>
    <row r="2119" spans="1:2">
      <c r="A2119" s="638"/>
      <c r="B2119" s="638"/>
    </row>
    <row r="2120" spans="1:2">
      <c r="A2120" s="638"/>
      <c r="B2120" s="638"/>
    </row>
    <row r="2121" spans="1:2">
      <c r="A2121" s="638"/>
      <c r="B2121" s="638"/>
    </row>
    <row r="2122" spans="1:2">
      <c r="A2122" s="638"/>
      <c r="B2122" s="638"/>
    </row>
    <row r="2123" spans="1:2">
      <c r="A2123" s="638"/>
      <c r="B2123" s="638"/>
    </row>
    <row r="2124" spans="1:2">
      <c r="A2124" s="638"/>
      <c r="B2124" s="638"/>
    </row>
    <row r="2125" spans="1:2">
      <c r="A2125" s="638"/>
      <c r="B2125" s="638"/>
    </row>
    <row r="2126" spans="1:2">
      <c r="A2126" s="638"/>
      <c r="B2126" s="638"/>
    </row>
    <row r="2127" spans="1:2">
      <c r="A2127" s="638"/>
      <c r="B2127" s="638"/>
    </row>
    <row r="2128" spans="1:2">
      <c r="A2128" s="638"/>
      <c r="B2128" s="638"/>
    </row>
    <row r="2129" spans="1:2">
      <c r="A2129" s="638"/>
      <c r="B2129" s="638"/>
    </row>
    <row r="2130" spans="1:2">
      <c r="A2130" s="638"/>
      <c r="B2130" s="638"/>
    </row>
    <row r="2131" spans="1:2">
      <c r="A2131" s="638"/>
      <c r="B2131" s="638"/>
    </row>
    <row r="2132" spans="1:2">
      <c r="A2132" s="638"/>
      <c r="B2132" s="638"/>
    </row>
    <row r="2133" spans="1:2">
      <c r="A2133" s="638"/>
      <c r="B2133" s="638"/>
    </row>
    <row r="2134" spans="1:2">
      <c r="A2134" s="638"/>
      <c r="B2134" s="638"/>
    </row>
    <row r="2135" spans="1:2">
      <c r="A2135" s="638"/>
      <c r="B2135" s="638"/>
    </row>
    <row r="2136" spans="1:2">
      <c r="A2136" s="638"/>
      <c r="B2136" s="638"/>
    </row>
    <row r="2137" spans="1:2">
      <c r="A2137" s="638"/>
      <c r="B2137" s="638"/>
    </row>
    <row r="2138" spans="1:2">
      <c r="A2138" s="638"/>
      <c r="B2138" s="638"/>
    </row>
    <row r="2139" spans="1:2">
      <c r="A2139" s="638"/>
      <c r="B2139" s="638"/>
    </row>
    <row r="2140" spans="1:2">
      <c r="A2140" s="638"/>
      <c r="B2140" s="638"/>
    </row>
    <row r="2141" spans="1:2">
      <c r="A2141" s="638"/>
      <c r="B2141" s="638"/>
    </row>
    <row r="2142" spans="1:2">
      <c r="A2142" s="638"/>
      <c r="B2142" s="638"/>
    </row>
    <row r="2143" spans="1:2">
      <c r="A2143" s="638"/>
      <c r="B2143" s="638"/>
    </row>
    <row r="2144" spans="1:2">
      <c r="A2144" s="638"/>
      <c r="B2144" s="638"/>
    </row>
    <row r="2145" spans="1:2">
      <c r="A2145" s="638"/>
      <c r="B2145" s="638"/>
    </row>
    <row r="2146" spans="1:2">
      <c r="A2146" s="638"/>
      <c r="B2146" s="638"/>
    </row>
    <row r="2147" spans="1:2">
      <c r="A2147" s="638"/>
      <c r="B2147" s="638"/>
    </row>
    <row r="2148" spans="1:2">
      <c r="A2148" s="638"/>
      <c r="B2148" s="638"/>
    </row>
    <row r="2149" spans="1:2">
      <c r="A2149" s="638"/>
      <c r="B2149" s="638"/>
    </row>
    <row r="2150" spans="1:2">
      <c r="A2150" s="638"/>
      <c r="B2150" s="638"/>
    </row>
    <row r="2151" spans="1:2">
      <c r="A2151" s="638"/>
      <c r="B2151" s="638"/>
    </row>
    <row r="2152" spans="1:2">
      <c r="A2152" s="638"/>
      <c r="B2152" s="638"/>
    </row>
    <row r="2153" spans="1:2">
      <c r="A2153" s="638"/>
      <c r="B2153" s="638"/>
    </row>
    <row r="2154" spans="1:2">
      <c r="A2154" s="638"/>
      <c r="B2154" s="638"/>
    </row>
    <row r="2155" spans="1:2">
      <c r="A2155" s="638"/>
      <c r="B2155" s="638"/>
    </row>
    <row r="2156" spans="1:2">
      <c r="A2156" s="638"/>
      <c r="B2156" s="638"/>
    </row>
    <row r="2157" spans="1:2">
      <c r="A2157" s="638"/>
      <c r="B2157" s="638"/>
    </row>
    <row r="2158" spans="1:2">
      <c r="A2158" s="638"/>
      <c r="B2158" s="638"/>
    </row>
    <row r="2159" spans="1:2">
      <c r="A2159" s="638"/>
      <c r="B2159" s="638"/>
    </row>
    <row r="2160" spans="1:2">
      <c r="A2160" s="638"/>
      <c r="B2160" s="638"/>
    </row>
    <row r="2161" spans="1:2">
      <c r="A2161" s="638"/>
      <c r="B2161" s="638"/>
    </row>
    <row r="2162" spans="1:2">
      <c r="A2162" s="638"/>
      <c r="B2162" s="638"/>
    </row>
    <row r="2163" spans="1:2">
      <c r="A2163" s="638"/>
      <c r="B2163" s="638"/>
    </row>
    <row r="2164" spans="1:2">
      <c r="A2164" s="638"/>
      <c r="B2164" s="638"/>
    </row>
    <row r="2165" spans="1:2">
      <c r="A2165" s="638"/>
      <c r="B2165" s="638"/>
    </row>
    <row r="2166" spans="1:2">
      <c r="A2166" s="638"/>
      <c r="B2166" s="638"/>
    </row>
    <row r="2167" spans="1:2">
      <c r="A2167" s="638"/>
      <c r="B2167" s="638"/>
    </row>
    <row r="2168" spans="1:2">
      <c r="A2168" s="638"/>
      <c r="B2168" s="638"/>
    </row>
    <row r="2169" spans="1:2">
      <c r="A2169" s="638"/>
      <c r="B2169" s="638"/>
    </row>
    <row r="2170" spans="1:2">
      <c r="A2170" s="638"/>
      <c r="B2170" s="638"/>
    </row>
    <row r="2171" spans="1:2">
      <c r="A2171" s="638"/>
      <c r="B2171" s="638"/>
    </row>
    <row r="2172" spans="1:2">
      <c r="A2172" s="638"/>
      <c r="B2172" s="638"/>
    </row>
    <row r="2173" spans="1:2">
      <c r="A2173" s="638"/>
      <c r="B2173" s="638"/>
    </row>
    <row r="2174" spans="1:2">
      <c r="A2174" s="638"/>
      <c r="B2174" s="638"/>
    </row>
    <row r="2175" spans="1:2">
      <c r="A2175" s="638"/>
      <c r="B2175" s="638"/>
    </row>
    <row r="2176" spans="1:2">
      <c r="A2176" s="638"/>
      <c r="B2176" s="638"/>
    </row>
    <row r="2177" spans="1:2">
      <c r="A2177" s="638"/>
      <c r="B2177" s="638"/>
    </row>
    <row r="2178" spans="1:2">
      <c r="A2178" s="638"/>
      <c r="B2178" s="638"/>
    </row>
    <row r="2179" spans="1:2">
      <c r="A2179" s="638"/>
      <c r="B2179" s="638"/>
    </row>
    <row r="2180" spans="1:2">
      <c r="A2180" s="638"/>
      <c r="B2180" s="638"/>
    </row>
    <row r="2181" spans="1:2">
      <c r="A2181" s="638"/>
      <c r="B2181" s="638"/>
    </row>
    <row r="2182" spans="1:2">
      <c r="A2182" s="638"/>
      <c r="B2182" s="638"/>
    </row>
    <row r="2183" spans="1:2">
      <c r="A2183" s="638"/>
      <c r="B2183" s="638"/>
    </row>
    <row r="2184" spans="1:2">
      <c r="A2184" s="638"/>
      <c r="B2184" s="638"/>
    </row>
    <row r="2185" spans="1:2">
      <c r="A2185" s="638"/>
      <c r="B2185" s="638"/>
    </row>
    <row r="2186" spans="1:2">
      <c r="A2186" s="638"/>
      <c r="B2186" s="638"/>
    </row>
    <row r="2187" spans="1:2">
      <c r="A2187" s="638"/>
      <c r="B2187" s="638"/>
    </row>
    <row r="2188" spans="1:2">
      <c r="A2188" s="638"/>
      <c r="B2188" s="638"/>
    </row>
    <row r="2189" spans="1:2">
      <c r="A2189" s="638"/>
      <c r="B2189" s="638"/>
    </row>
    <row r="2190" spans="1:2">
      <c r="A2190" s="638"/>
      <c r="B2190" s="638"/>
    </row>
    <row r="2191" spans="1:2">
      <c r="A2191" s="638"/>
      <c r="B2191" s="638"/>
    </row>
    <row r="2192" spans="1:2">
      <c r="A2192" s="638"/>
      <c r="B2192" s="638"/>
    </row>
    <row r="2193" spans="1:2">
      <c r="A2193" s="638"/>
      <c r="B2193" s="638"/>
    </row>
    <row r="2194" spans="1:2">
      <c r="A2194" s="638"/>
      <c r="B2194" s="638"/>
    </row>
    <row r="2195" spans="1:2">
      <c r="A2195" s="638"/>
      <c r="B2195" s="638"/>
    </row>
    <row r="2196" spans="1:2">
      <c r="A2196" s="638"/>
      <c r="B2196" s="638"/>
    </row>
    <row r="2197" spans="1:2">
      <c r="A2197" s="638"/>
      <c r="B2197" s="638"/>
    </row>
    <row r="2198" spans="1:2">
      <c r="A2198" s="638"/>
      <c r="B2198" s="638"/>
    </row>
    <row r="2199" spans="1:2">
      <c r="A2199" s="638"/>
      <c r="B2199" s="638"/>
    </row>
    <row r="2200" spans="1:2">
      <c r="A2200" s="638"/>
      <c r="B2200" s="638"/>
    </row>
    <row r="2201" spans="1:2">
      <c r="A2201" s="638"/>
      <c r="B2201" s="638"/>
    </row>
    <row r="2202" spans="1:2">
      <c r="A2202" s="638"/>
      <c r="B2202" s="638"/>
    </row>
    <row r="2203" spans="1:2">
      <c r="A2203" s="638"/>
      <c r="B2203" s="638"/>
    </row>
    <row r="2204" spans="1:2">
      <c r="A2204" s="638"/>
      <c r="B2204" s="638"/>
    </row>
    <row r="2205" spans="1:2">
      <c r="A2205" s="638"/>
      <c r="B2205" s="638"/>
    </row>
    <row r="2206" spans="1:2">
      <c r="A2206" s="638"/>
      <c r="B2206" s="638"/>
    </row>
    <row r="2207" spans="1:2">
      <c r="A2207" s="638"/>
      <c r="B2207" s="638"/>
    </row>
    <row r="2208" spans="1:2">
      <c r="A2208" s="638"/>
      <c r="B2208" s="638"/>
    </row>
    <row r="2209" spans="1:2">
      <c r="A2209" s="638"/>
      <c r="B2209" s="638"/>
    </row>
    <row r="2210" spans="1:2">
      <c r="A2210" s="638"/>
      <c r="B2210" s="638"/>
    </row>
    <row r="2211" spans="1:2">
      <c r="A2211" s="638"/>
      <c r="B2211" s="638"/>
    </row>
    <row r="2212" spans="1:2">
      <c r="A2212" s="638"/>
      <c r="B2212" s="638"/>
    </row>
    <row r="2213" spans="1:2">
      <c r="A2213" s="638"/>
      <c r="B2213" s="638"/>
    </row>
    <row r="2214" spans="1:2">
      <c r="A2214" s="638"/>
      <c r="B2214" s="638"/>
    </row>
    <row r="2215" spans="1:2">
      <c r="A2215" s="638"/>
      <c r="B2215" s="638"/>
    </row>
    <row r="2216" spans="1:2">
      <c r="A2216" s="638"/>
      <c r="B2216" s="638"/>
    </row>
    <row r="2217" spans="1:2">
      <c r="A2217" s="638"/>
      <c r="B2217" s="638"/>
    </row>
    <row r="2218" spans="1:2">
      <c r="A2218" s="638"/>
      <c r="B2218" s="638"/>
    </row>
    <row r="2219" spans="1:2">
      <c r="A2219" s="638"/>
      <c r="B2219" s="638"/>
    </row>
    <row r="2220" spans="1:2">
      <c r="A2220" s="638"/>
      <c r="B2220" s="638"/>
    </row>
    <row r="2221" spans="1:2">
      <c r="A2221" s="638"/>
      <c r="B2221" s="638"/>
    </row>
    <row r="2222" spans="1:2">
      <c r="A2222" s="638"/>
      <c r="B2222" s="638"/>
    </row>
    <row r="2223" spans="1:2">
      <c r="A2223" s="638"/>
      <c r="B2223" s="638"/>
    </row>
    <row r="2224" spans="1:2">
      <c r="A2224" s="638"/>
      <c r="B2224" s="638"/>
    </row>
    <row r="2225" spans="1:2">
      <c r="A2225" s="638"/>
      <c r="B2225" s="638"/>
    </row>
    <row r="2226" spans="1:2">
      <c r="A2226" s="638"/>
      <c r="B2226" s="638"/>
    </row>
    <row r="2227" spans="1:2">
      <c r="A2227" s="638"/>
      <c r="B2227" s="638"/>
    </row>
    <row r="2228" spans="1:2">
      <c r="A2228" s="638"/>
      <c r="B2228" s="638"/>
    </row>
    <row r="2229" spans="1:2">
      <c r="A2229" s="638"/>
      <c r="B2229" s="638"/>
    </row>
    <row r="2230" spans="1:2">
      <c r="A2230" s="638"/>
      <c r="B2230" s="638"/>
    </row>
    <row r="2231" spans="1:2">
      <c r="A2231" s="638"/>
      <c r="B2231" s="638"/>
    </row>
    <row r="2232" spans="1:2">
      <c r="A2232" s="638"/>
      <c r="B2232" s="638"/>
    </row>
    <row r="2233" spans="1:2">
      <c r="A2233" s="638"/>
      <c r="B2233" s="638"/>
    </row>
    <row r="2234" spans="1:2">
      <c r="A2234" s="638"/>
      <c r="B2234" s="638"/>
    </row>
    <row r="2235" spans="1:2">
      <c r="A2235" s="638"/>
      <c r="B2235" s="638"/>
    </row>
    <row r="2236" spans="1:2">
      <c r="A2236" s="638"/>
      <c r="B2236" s="638"/>
    </row>
    <row r="2237" spans="1:2">
      <c r="A2237" s="638"/>
      <c r="B2237" s="638"/>
    </row>
    <row r="2238" spans="1:2">
      <c r="A2238" s="638"/>
      <c r="B2238" s="638"/>
    </row>
    <row r="2239" spans="1:2">
      <c r="A2239" s="638"/>
      <c r="B2239" s="638"/>
    </row>
    <row r="2240" spans="1:2">
      <c r="A2240" s="638"/>
      <c r="B2240" s="638"/>
    </row>
    <row r="2241" spans="1:2">
      <c r="A2241" s="638"/>
      <c r="B2241" s="638"/>
    </row>
    <row r="2242" spans="1:2">
      <c r="A2242" s="638"/>
      <c r="B2242" s="638"/>
    </row>
    <row r="2243" spans="1:2">
      <c r="A2243" s="638"/>
      <c r="B2243" s="638"/>
    </row>
    <row r="2244" spans="1:2">
      <c r="A2244" s="638"/>
      <c r="B2244" s="638"/>
    </row>
    <row r="2245" spans="1:2">
      <c r="A2245" s="638"/>
      <c r="B2245" s="638"/>
    </row>
    <row r="2246" spans="1:2">
      <c r="A2246" s="638"/>
      <c r="B2246" s="638"/>
    </row>
    <row r="2247" spans="1:2">
      <c r="A2247" s="638"/>
      <c r="B2247" s="638"/>
    </row>
    <row r="2248" spans="1:2">
      <c r="A2248" s="638"/>
      <c r="B2248" s="638"/>
    </row>
    <row r="2249" spans="1:2">
      <c r="A2249" s="638"/>
      <c r="B2249" s="638"/>
    </row>
    <row r="2250" spans="1:2">
      <c r="A2250" s="638"/>
      <c r="B2250" s="638"/>
    </row>
    <row r="2251" spans="1:2">
      <c r="A2251" s="638"/>
      <c r="B2251" s="638"/>
    </row>
    <row r="2252" spans="1:2">
      <c r="A2252" s="638"/>
      <c r="B2252" s="638"/>
    </row>
    <row r="2253" spans="1:2">
      <c r="A2253" s="638"/>
      <c r="B2253" s="638"/>
    </row>
    <row r="2254" spans="1:2">
      <c r="A2254" s="638"/>
      <c r="B2254" s="638"/>
    </row>
    <row r="2255" spans="1:2">
      <c r="A2255" s="638"/>
      <c r="B2255" s="638"/>
    </row>
    <row r="2256" spans="1:2">
      <c r="A2256" s="638"/>
      <c r="B2256" s="638"/>
    </row>
    <row r="2257" spans="1:2">
      <c r="A2257" s="638"/>
      <c r="B2257" s="638"/>
    </row>
    <row r="2258" spans="1:2">
      <c r="A2258" s="638"/>
      <c r="B2258" s="638"/>
    </row>
    <row r="2259" spans="1:2">
      <c r="A2259" s="638"/>
      <c r="B2259" s="638"/>
    </row>
    <row r="2260" spans="1:2">
      <c r="A2260" s="638"/>
      <c r="B2260" s="638"/>
    </row>
    <row r="2261" spans="1:2">
      <c r="A2261" s="638"/>
      <c r="B2261" s="638"/>
    </row>
    <row r="2262" spans="1:2">
      <c r="A2262" s="638"/>
      <c r="B2262" s="638"/>
    </row>
    <row r="2263" spans="1:2">
      <c r="A2263" s="638"/>
      <c r="B2263" s="638"/>
    </row>
    <row r="2264" spans="1:2">
      <c r="A2264" s="638"/>
      <c r="B2264" s="638"/>
    </row>
    <row r="2265" spans="1:2">
      <c r="A2265" s="638"/>
      <c r="B2265" s="638"/>
    </row>
    <row r="2266" spans="1:2">
      <c r="A2266" s="638"/>
      <c r="B2266" s="638"/>
    </row>
    <row r="2267" spans="1:2">
      <c r="A2267" s="638"/>
      <c r="B2267" s="638"/>
    </row>
    <row r="2268" spans="1:2">
      <c r="A2268" s="638"/>
      <c r="B2268" s="638"/>
    </row>
    <row r="2269" spans="1:2">
      <c r="A2269" s="638"/>
      <c r="B2269" s="638"/>
    </row>
    <row r="2270" spans="1:2">
      <c r="A2270" s="638"/>
      <c r="B2270" s="638"/>
    </row>
    <row r="2271" spans="1:2">
      <c r="A2271" s="638"/>
      <c r="B2271" s="638"/>
    </row>
    <row r="2272" spans="1:2">
      <c r="A2272" s="638"/>
      <c r="B2272" s="638"/>
    </row>
    <row r="2273" spans="1:2">
      <c r="A2273" s="638"/>
      <c r="B2273" s="638"/>
    </row>
    <row r="2274" spans="1:2">
      <c r="A2274" s="638"/>
      <c r="B2274" s="638"/>
    </row>
    <row r="2275" spans="1:2">
      <c r="A2275" s="638"/>
      <c r="B2275" s="638"/>
    </row>
    <row r="2276" spans="1:2">
      <c r="A2276" s="638"/>
      <c r="B2276" s="638"/>
    </row>
    <row r="2277" spans="1:2">
      <c r="A2277" s="638"/>
      <c r="B2277" s="638"/>
    </row>
    <row r="2278" spans="1:2">
      <c r="A2278" s="638"/>
      <c r="B2278" s="638"/>
    </row>
    <row r="2279" spans="1:2">
      <c r="A2279" s="638"/>
      <c r="B2279" s="638"/>
    </row>
    <row r="2280" spans="1:2">
      <c r="A2280" s="638"/>
      <c r="B2280" s="638"/>
    </row>
    <row r="2281" spans="1:2">
      <c r="A2281" s="638"/>
      <c r="B2281" s="638"/>
    </row>
    <row r="2282" spans="1:2">
      <c r="A2282" s="638"/>
      <c r="B2282" s="638"/>
    </row>
    <row r="2283" spans="1:2">
      <c r="A2283" s="638"/>
      <c r="B2283" s="638"/>
    </row>
    <row r="2284" spans="1:2">
      <c r="A2284" s="638"/>
      <c r="B2284" s="638"/>
    </row>
    <row r="2285" spans="1:2">
      <c r="A2285" s="638"/>
      <c r="B2285" s="638"/>
    </row>
    <row r="2286" spans="1:2">
      <c r="A2286" s="638"/>
      <c r="B2286" s="638"/>
    </row>
    <row r="2287" spans="1:2">
      <c r="A2287" s="638"/>
      <c r="B2287" s="638"/>
    </row>
    <row r="2288" spans="1:2">
      <c r="A2288" s="638"/>
      <c r="B2288" s="638"/>
    </row>
    <row r="2289" spans="1:2">
      <c r="A2289" s="638"/>
      <c r="B2289" s="638"/>
    </row>
    <row r="2290" spans="1:2">
      <c r="A2290" s="638"/>
      <c r="B2290" s="638"/>
    </row>
    <row r="2291" spans="1:2">
      <c r="A2291" s="638"/>
      <c r="B2291" s="638"/>
    </row>
    <row r="2292" spans="1:2">
      <c r="A2292" s="638"/>
      <c r="B2292" s="638"/>
    </row>
    <row r="2293" spans="1:2">
      <c r="A2293" s="638"/>
      <c r="B2293" s="638"/>
    </row>
    <row r="2294" spans="1:2">
      <c r="A2294" s="638"/>
      <c r="B2294" s="638"/>
    </row>
    <row r="2295" spans="1:2">
      <c r="A2295" s="638"/>
      <c r="B2295" s="638"/>
    </row>
    <row r="2296" spans="1:2">
      <c r="A2296" s="638"/>
      <c r="B2296" s="638"/>
    </row>
    <row r="2297" spans="1:2">
      <c r="A2297" s="638"/>
      <c r="B2297" s="638"/>
    </row>
    <row r="2298" spans="1:2">
      <c r="A2298" s="638"/>
      <c r="B2298" s="638"/>
    </row>
    <row r="2299" spans="1:2">
      <c r="A2299" s="638"/>
      <c r="B2299" s="638"/>
    </row>
    <row r="2300" spans="1:2">
      <c r="A2300" s="638"/>
      <c r="B2300" s="638"/>
    </row>
    <row r="2301" spans="1:2">
      <c r="A2301" s="638"/>
      <c r="B2301" s="638"/>
    </row>
    <row r="2302" spans="1:2">
      <c r="A2302" s="638"/>
      <c r="B2302" s="638"/>
    </row>
    <row r="2303" spans="1:2">
      <c r="A2303" s="638"/>
      <c r="B2303" s="638"/>
    </row>
    <row r="2304" spans="1:2">
      <c r="A2304" s="638"/>
      <c r="B2304" s="638"/>
    </row>
    <row r="2305" spans="1:2">
      <c r="A2305" s="638"/>
      <c r="B2305" s="638"/>
    </row>
    <row r="2306" spans="1:2">
      <c r="A2306" s="638"/>
      <c r="B2306" s="638"/>
    </row>
    <row r="2307" spans="1:2">
      <c r="A2307" s="638"/>
      <c r="B2307" s="638"/>
    </row>
    <row r="2308" spans="1:2">
      <c r="A2308" s="638"/>
      <c r="B2308" s="638"/>
    </row>
    <row r="2309" spans="1:2">
      <c r="A2309" s="638"/>
      <c r="B2309" s="638"/>
    </row>
    <row r="2310" spans="1:2">
      <c r="A2310" s="638"/>
      <c r="B2310" s="638"/>
    </row>
    <row r="2311" spans="1:2">
      <c r="A2311" s="638"/>
      <c r="B2311" s="638"/>
    </row>
    <row r="2312" spans="1:2">
      <c r="A2312" s="638"/>
      <c r="B2312" s="638"/>
    </row>
    <row r="2313" spans="1:2">
      <c r="A2313" s="638"/>
      <c r="B2313" s="638"/>
    </row>
    <row r="2314" spans="1:2">
      <c r="A2314" s="638"/>
      <c r="B2314" s="638"/>
    </row>
    <row r="2315" spans="1:2">
      <c r="A2315" s="638"/>
      <c r="B2315" s="638"/>
    </row>
    <row r="2316" spans="1:2">
      <c r="A2316" s="638"/>
      <c r="B2316" s="638"/>
    </row>
    <row r="2317" spans="1:2">
      <c r="A2317" s="638"/>
      <c r="B2317" s="638"/>
    </row>
    <row r="2318" spans="1:2">
      <c r="A2318" s="638"/>
      <c r="B2318" s="638"/>
    </row>
    <row r="2319" spans="1:2">
      <c r="A2319" s="638"/>
      <c r="B2319" s="638"/>
    </row>
    <row r="2320" spans="1:2">
      <c r="A2320" s="638"/>
      <c r="B2320" s="638"/>
    </row>
    <row r="2321" spans="1:2">
      <c r="A2321" s="638"/>
      <c r="B2321" s="638"/>
    </row>
    <row r="2322" spans="1:2">
      <c r="A2322" s="638"/>
      <c r="B2322" s="638"/>
    </row>
    <row r="2323" spans="1:2">
      <c r="A2323" s="638"/>
      <c r="B2323" s="638"/>
    </row>
    <row r="2324" spans="1:2">
      <c r="A2324" s="638"/>
      <c r="B2324" s="638"/>
    </row>
    <row r="2325" spans="1:2">
      <c r="A2325" s="638"/>
      <c r="B2325" s="638"/>
    </row>
    <row r="2326" spans="1:2">
      <c r="A2326" s="638"/>
      <c r="B2326" s="638"/>
    </row>
    <row r="2327" spans="1:2">
      <c r="A2327" s="638"/>
      <c r="B2327" s="638"/>
    </row>
    <row r="2328" spans="1:2">
      <c r="A2328" s="638"/>
      <c r="B2328" s="638"/>
    </row>
    <row r="2329" spans="1:2">
      <c r="A2329" s="638"/>
      <c r="B2329" s="638"/>
    </row>
    <row r="2330" spans="1:2">
      <c r="A2330" s="638"/>
      <c r="B2330" s="638"/>
    </row>
    <row r="2331" spans="1:2">
      <c r="A2331" s="638"/>
      <c r="B2331" s="638"/>
    </row>
    <row r="2332" spans="1:2">
      <c r="A2332" s="638"/>
      <c r="B2332" s="638"/>
    </row>
    <row r="2333" spans="1:2">
      <c r="A2333" s="638"/>
      <c r="B2333" s="638"/>
    </row>
    <row r="2334" spans="1:2">
      <c r="A2334" s="638"/>
      <c r="B2334" s="638"/>
    </row>
    <row r="2335" spans="1:2">
      <c r="A2335" s="638"/>
      <c r="B2335" s="638"/>
    </row>
    <row r="2336" spans="1:2">
      <c r="A2336" s="638"/>
      <c r="B2336" s="638"/>
    </row>
    <row r="2337" spans="1:2">
      <c r="A2337" s="638"/>
      <c r="B2337" s="638"/>
    </row>
    <row r="2338" spans="1:2">
      <c r="A2338" s="638"/>
      <c r="B2338" s="638"/>
    </row>
    <row r="2339" spans="1:2">
      <c r="A2339" s="638"/>
      <c r="B2339" s="638"/>
    </row>
    <row r="2340" spans="1:2">
      <c r="A2340" s="638"/>
      <c r="B2340" s="638"/>
    </row>
    <row r="2341" spans="1:2">
      <c r="A2341" s="638"/>
      <c r="B2341" s="638"/>
    </row>
    <row r="2342" spans="1:2">
      <c r="A2342" s="638"/>
      <c r="B2342" s="638"/>
    </row>
    <row r="2343" spans="1:2">
      <c r="A2343" s="638"/>
      <c r="B2343" s="638"/>
    </row>
    <row r="2344" spans="1:2">
      <c r="A2344" s="638"/>
      <c r="B2344" s="638"/>
    </row>
    <row r="2345" spans="1:2">
      <c r="A2345" s="638"/>
      <c r="B2345" s="638"/>
    </row>
    <row r="2346" spans="1:2">
      <c r="A2346" s="638"/>
      <c r="B2346" s="638"/>
    </row>
    <row r="2347" spans="1:2">
      <c r="A2347" s="638"/>
      <c r="B2347" s="638"/>
    </row>
    <row r="2348" spans="1:2">
      <c r="A2348" s="638"/>
      <c r="B2348" s="638"/>
    </row>
    <row r="2349" spans="1:2">
      <c r="A2349" s="638"/>
      <c r="B2349" s="638"/>
    </row>
    <row r="2350" spans="1:2">
      <c r="A2350" s="638"/>
      <c r="B2350" s="638"/>
    </row>
    <row r="2351" spans="1:2">
      <c r="A2351" s="638"/>
      <c r="B2351" s="638"/>
    </row>
    <row r="2352" spans="1:2">
      <c r="A2352" s="638"/>
      <c r="B2352" s="638"/>
    </row>
    <row r="2353" spans="1:2">
      <c r="A2353" s="638"/>
      <c r="B2353" s="638"/>
    </row>
    <row r="2354" spans="1:2">
      <c r="A2354" s="638"/>
      <c r="B2354" s="638"/>
    </row>
    <row r="2355" spans="1:2">
      <c r="A2355" s="638"/>
      <c r="B2355" s="638"/>
    </row>
    <row r="2356" spans="1:2">
      <c r="A2356" s="638"/>
      <c r="B2356" s="638"/>
    </row>
    <row r="2357" spans="1:2">
      <c r="A2357" s="638"/>
      <c r="B2357" s="638"/>
    </row>
    <row r="2358" spans="1:2">
      <c r="A2358" s="638"/>
      <c r="B2358" s="638"/>
    </row>
    <row r="2359" spans="1:2">
      <c r="A2359" s="638"/>
      <c r="B2359" s="638"/>
    </row>
    <row r="2360" spans="1:2">
      <c r="A2360" s="638"/>
      <c r="B2360" s="638"/>
    </row>
    <row r="2361" spans="1:2">
      <c r="A2361" s="638"/>
      <c r="B2361" s="638"/>
    </row>
    <row r="2362" spans="1:2">
      <c r="A2362" s="638"/>
      <c r="B2362" s="638"/>
    </row>
    <row r="2363" spans="1:2">
      <c r="A2363" s="638"/>
      <c r="B2363" s="638"/>
    </row>
    <row r="2364" spans="1:2">
      <c r="A2364" s="638"/>
      <c r="B2364" s="638"/>
    </row>
    <row r="2365" spans="1:2">
      <c r="A2365" s="638"/>
      <c r="B2365" s="638"/>
    </row>
    <row r="2366" spans="1:2">
      <c r="A2366" s="638"/>
      <c r="B2366" s="638"/>
    </row>
    <row r="2367" spans="1:2">
      <c r="A2367" s="638"/>
      <c r="B2367" s="638"/>
    </row>
    <row r="2368" spans="1:2">
      <c r="A2368" s="638"/>
      <c r="B2368" s="638"/>
    </row>
    <row r="2369" spans="1:2">
      <c r="A2369" s="638"/>
      <c r="B2369" s="638"/>
    </row>
    <row r="2370" spans="1:2">
      <c r="A2370" s="638"/>
      <c r="B2370" s="638"/>
    </row>
    <row r="2371" spans="1:2">
      <c r="A2371" s="638"/>
      <c r="B2371" s="638"/>
    </row>
    <row r="2372" spans="1:2">
      <c r="A2372" s="638"/>
      <c r="B2372" s="638"/>
    </row>
    <row r="2373" spans="1:2">
      <c r="A2373" s="638"/>
      <c r="B2373" s="638"/>
    </row>
    <row r="2374" spans="1:2">
      <c r="A2374" s="638"/>
      <c r="B2374" s="638"/>
    </row>
    <row r="2375" spans="1:2">
      <c r="A2375" s="638"/>
      <c r="B2375" s="638"/>
    </row>
    <row r="2376" spans="1:2">
      <c r="A2376" s="638"/>
      <c r="B2376" s="638"/>
    </row>
    <row r="2377" spans="1:2">
      <c r="A2377" s="638"/>
      <c r="B2377" s="638"/>
    </row>
    <row r="2378" spans="1:2">
      <c r="A2378" s="638"/>
      <c r="B2378" s="638"/>
    </row>
    <row r="2379" spans="1:2">
      <c r="A2379" s="638"/>
      <c r="B2379" s="638"/>
    </row>
    <row r="2380" spans="1:2">
      <c r="A2380" s="638"/>
      <c r="B2380" s="638"/>
    </row>
    <row r="2381" spans="1:2">
      <c r="A2381" s="638"/>
      <c r="B2381" s="638"/>
    </row>
    <row r="2382" spans="1:2">
      <c r="A2382" s="638"/>
      <c r="B2382" s="638"/>
    </row>
    <row r="2383" spans="1:2">
      <c r="A2383" s="638"/>
      <c r="B2383" s="638"/>
    </row>
    <row r="2384" spans="1:2">
      <c r="A2384" s="638"/>
      <c r="B2384" s="638"/>
    </row>
    <row r="2385" spans="1:2">
      <c r="A2385" s="638"/>
      <c r="B2385" s="638"/>
    </row>
    <row r="2386" spans="1:2">
      <c r="A2386" s="638"/>
      <c r="B2386" s="638"/>
    </row>
    <row r="2387" spans="1:2">
      <c r="A2387" s="638"/>
      <c r="B2387" s="638"/>
    </row>
    <row r="2388" spans="1:2">
      <c r="A2388" s="638"/>
      <c r="B2388" s="638"/>
    </row>
    <row r="2389" spans="1:2">
      <c r="A2389" s="638"/>
      <c r="B2389" s="638"/>
    </row>
    <row r="2390" spans="1:2">
      <c r="A2390" s="638"/>
      <c r="B2390" s="638"/>
    </row>
    <row r="2391" spans="1:2">
      <c r="A2391" s="638"/>
      <c r="B2391" s="638"/>
    </row>
    <row r="2392" spans="1:2">
      <c r="A2392" s="638"/>
      <c r="B2392" s="638"/>
    </row>
    <row r="2393" spans="1:2">
      <c r="A2393" s="638"/>
      <c r="B2393" s="638"/>
    </row>
    <row r="2394" spans="1:2">
      <c r="A2394" s="638"/>
      <c r="B2394" s="638"/>
    </row>
    <row r="2395" spans="1:2">
      <c r="A2395" s="638"/>
      <c r="B2395" s="638"/>
    </row>
    <row r="2396" spans="1:2">
      <c r="A2396" s="638"/>
      <c r="B2396" s="638"/>
    </row>
    <row r="2397" spans="1:2">
      <c r="A2397" s="638"/>
      <c r="B2397" s="638"/>
    </row>
    <row r="2398" spans="1:2">
      <c r="A2398" s="638"/>
      <c r="B2398" s="638"/>
    </row>
    <row r="2399" spans="1:2">
      <c r="A2399" s="638"/>
      <c r="B2399" s="638"/>
    </row>
    <row r="2400" spans="1:2">
      <c r="A2400" s="638"/>
      <c r="B2400" s="638"/>
    </row>
    <row r="2401" spans="1:2">
      <c r="A2401" s="638"/>
      <c r="B2401" s="638"/>
    </row>
    <row r="2402" spans="1:2">
      <c r="A2402" s="638"/>
      <c r="B2402" s="638"/>
    </row>
    <row r="2403" spans="1:2">
      <c r="A2403" s="638"/>
      <c r="B2403" s="638"/>
    </row>
    <row r="2404" spans="1:2">
      <c r="A2404" s="638"/>
      <c r="B2404" s="638"/>
    </row>
    <row r="2405" spans="1:2">
      <c r="A2405" s="638"/>
      <c r="B2405" s="638"/>
    </row>
    <row r="2406" spans="1:2">
      <c r="A2406" s="638"/>
      <c r="B2406" s="638"/>
    </row>
    <row r="2407" spans="1:2">
      <c r="A2407" s="638"/>
      <c r="B2407" s="638"/>
    </row>
    <row r="2408" spans="1:2">
      <c r="A2408" s="638"/>
      <c r="B2408" s="638"/>
    </row>
    <row r="2409" spans="1:2">
      <c r="A2409" s="638"/>
      <c r="B2409" s="638"/>
    </row>
    <row r="2410" spans="1:2">
      <c r="A2410" s="638"/>
      <c r="B2410" s="638"/>
    </row>
    <row r="2411" spans="1:2">
      <c r="A2411" s="638"/>
      <c r="B2411" s="638"/>
    </row>
    <row r="2412" spans="1:2">
      <c r="A2412" s="638"/>
      <c r="B2412" s="638"/>
    </row>
    <row r="2413" spans="1:2">
      <c r="A2413" s="638"/>
      <c r="B2413" s="638"/>
    </row>
    <row r="2414" spans="1:2">
      <c r="A2414" s="638"/>
      <c r="B2414" s="638"/>
    </row>
    <row r="2415" spans="1:2">
      <c r="A2415" s="638"/>
      <c r="B2415" s="638"/>
    </row>
    <row r="2416" spans="1:2">
      <c r="A2416" s="638"/>
      <c r="B2416" s="638"/>
    </row>
    <row r="2417" spans="1:2">
      <c r="A2417" s="638"/>
      <c r="B2417" s="638"/>
    </row>
    <row r="2418" spans="1:2">
      <c r="A2418" s="638"/>
      <c r="B2418" s="638"/>
    </row>
    <row r="2419" spans="1:2">
      <c r="A2419" s="638"/>
      <c r="B2419" s="638"/>
    </row>
    <row r="2420" spans="1:2">
      <c r="A2420" s="638"/>
      <c r="B2420" s="638"/>
    </row>
    <row r="2421" spans="1:2">
      <c r="A2421" s="638"/>
      <c r="B2421" s="638"/>
    </row>
    <row r="2422" spans="1:2">
      <c r="A2422" s="638"/>
      <c r="B2422" s="638"/>
    </row>
    <row r="2423" spans="1:2">
      <c r="A2423" s="638"/>
      <c r="B2423" s="638"/>
    </row>
    <row r="2424" spans="1:2">
      <c r="A2424" s="638"/>
      <c r="B2424" s="638"/>
    </row>
    <row r="2425" spans="1:2">
      <c r="A2425" s="638"/>
      <c r="B2425" s="638"/>
    </row>
    <row r="2426" spans="1:2">
      <c r="A2426" s="638"/>
      <c r="B2426" s="638"/>
    </row>
    <row r="2427" spans="1:2">
      <c r="A2427" s="638"/>
      <c r="B2427" s="638"/>
    </row>
    <row r="2428" spans="1:2">
      <c r="A2428" s="638"/>
      <c r="B2428" s="638"/>
    </row>
    <row r="2429" spans="1:2">
      <c r="A2429" s="638"/>
      <c r="B2429" s="638"/>
    </row>
    <row r="2430" spans="1:2">
      <c r="A2430" s="638"/>
      <c r="B2430" s="638"/>
    </row>
    <row r="2431" spans="1:2">
      <c r="A2431" s="638"/>
      <c r="B2431" s="638"/>
    </row>
    <row r="2432" spans="1:2">
      <c r="A2432" s="638"/>
      <c r="B2432" s="638"/>
    </row>
    <row r="2433" spans="1:2">
      <c r="A2433" s="638"/>
      <c r="B2433" s="638"/>
    </row>
    <row r="2434" spans="1:2">
      <c r="A2434" s="638"/>
      <c r="B2434" s="638"/>
    </row>
    <row r="2435" spans="1:2">
      <c r="A2435" s="638"/>
      <c r="B2435" s="638"/>
    </row>
    <row r="2436" spans="1:2">
      <c r="A2436" s="638"/>
      <c r="B2436" s="638"/>
    </row>
    <row r="2437" spans="1:2">
      <c r="A2437" s="638"/>
      <c r="B2437" s="638"/>
    </row>
    <row r="2438" spans="1:2">
      <c r="A2438" s="638"/>
      <c r="B2438" s="638"/>
    </row>
    <row r="2439" spans="1:2">
      <c r="A2439" s="638"/>
      <c r="B2439" s="638"/>
    </row>
    <row r="2440" spans="1:2">
      <c r="A2440" s="638"/>
      <c r="B2440" s="638"/>
    </row>
    <row r="2441" spans="1:2">
      <c r="A2441" s="638"/>
      <c r="B2441" s="638"/>
    </row>
    <row r="2442" spans="1:2">
      <c r="A2442" s="638"/>
      <c r="B2442" s="638"/>
    </row>
    <row r="2443" spans="1:2">
      <c r="A2443" s="638"/>
      <c r="B2443" s="638"/>
    </row>
    <row r="2444" spans="1:2">
      <c r="A2444" s="638"/>
      <c r="B2444" s="638"/>
    </row>
    <row r="2445" spans="1:2">
      <c r="A2445" s="638"/>
      <c r="B2445" s="638"/>
    </row>
    <row r="2446" spans="1:2">
      <c r="A2446" s="638"/>
      <c r="B2446" s="638"/>
    </row>
    <row r="2447" spans="1:2">
      <c r="A2447" s="638"/>
      <c r="B2447" s="638"/>
    </row>
    <row r="2448" spans="1:2">
      <c r="A2448" s="638"/>
      <c r="B2448" s="638"/>
    </row>
    <row r="2449" spans="1:2">
      <c r="A2449" s="638"/>
      <c r="B2449" s="638"/>
    </row>
    <row r="2450" spans="1:2">
      <c r="A2450" s="638"/>
      <c r="B2450" s="638"/>
    </row>
    <row r="2451" spans="1:2">
      <c r="A2451" s="638"/>
      <c r="B2451" s="638"/>
    </row>
    <row r="2452" spans="1:2">
      <c r="A2452" s="638"/>
      <c r="B2452" s="638"/>
    </row>
    <row r="2453" spans="1:2">
      <c r="A2453" s="638"/>
      <c r="B2453" s="638"/>
    </row>
    <row r="2454" spans="1:2">
      <c r="A2454" s="638"/>
      <c r="B2454" s="638"/>
    </row>
    <row r="2455" spans="1:2">
      <c r="A2455" s="638"/>
      <c r="B2455" s="638"/>
    </row>
    <row r="2456" spans="1:2">
      <c r="A2456" s="638"/>
      <c r="B2456" s="638"/>
    </row>
    <row r="2457" spans="1:2">
      <c r="A2457" s="638"/>
      <c r="B2457" s="638"/>
    </row>
    <row r="2458" spans="1:2">
      <c r="A2458" s="638"/>
      <c r="B2458" s="638"/>
    </row>
    <row r="2459" spans="1:2">
      <c r="A2459" s="638"/>
      <c r="B2459" s="638"/>
    </row>
    <row r="2460" spans="1:2">
      <c r="A2460" s="638"/>
      <c r="B2460" s="638"/>
    </row>
    <row r="2461" spans="1:2">
      <c r="A2461" s="638"/>
      <c r="B2461" s="638"/>
    </row>
    <row r="2462" spans="1:2">
      <c r="A2462" s="638"/>
      <c r="B2462" s="638"/>
    </row>
    <row r="2463" spans="1:2">
      <c r="A2463" s="638"/>
      <c r="B2463" s="638"/>
    </row>
    <row r="2464" spans="1:2">
      <c r="A2464" s="638"/>
      <c r="B2464" s="638"/>
    </row>
    <row r="2465" spans="1:2">
      <c r="A2465" s="638"/>
      <c r="B2465" s="638"/>
    </row>
    <row r="2466" spans="1:2">
      <c r="A2466" s="638"/>
      <c r="B2466" s="638"/>
    </row>
    <row r="2467" spans="1:2">
      <c r="A2467" s="638"/>
      <c r="B2467" s="638"/>
    </row>
    <row r="2468" spans="1:2">
      <c r="A2468" s="638"/>
      <c r="B2468" s="638"/>
    </row>
    <row r="2469" spans="1:2">
      <c r="A2469" s="638"/>
      <c r="B2469" s="638"/>
    </row>
    <row r="2470" spans="1:2">
      <c r="A2470" s="638"/>
      <c r="B2470" s="638"/>
    </row>
    <row r="2471" spans="1:2">
      <c r="A2471" s="638"/>
      <c r="B2471" s="638"/>
    </row>
    <row r="2472" spans="1:2">
      <c r="A2472" s="638"/>
      <c r="B2472" s="638"/>
    </row>
    <row r="2473" spans="1:2">
      <c r="A2473" s="638"/>
      <c r="B2473" s="638"/>
    </row>
    <row r="2474" spans="1:2">
      <c r="A2474" s="638"/>
      <c r="B2474" s="638"/>
    </row>
    <row r="2475" spans="1:2">
      <c r="A2475" s="638"/>
      <c r="B2475" s="638"/>
    </row>
    <row r="2476" spans="1:2">
      <c r="A2476" s="638"/>
      <c r="B2476" s="638"/>
    </row>
    <row r="2477" spans="1:2">
      <c r="A2477" s="638"/>
      <c r="B2477" s="638"/>
    </row>
    <row r="2478" spans="1:2">
      <c r="A2478" s="638"/>
      <c r="B2478" s="638"/>
    </row>
    <row r="2479" spans="1:2">
      <c r="A2479" s="638"/>
      <c r="B2479" s="638"/>
    </row>
    <row r="2480" spans="1:2">
      <c r="A2480" s="638"/>
      <c r="B2480" s="638"/>
    </row>
    <row r="2481" spans="1:2">
      <c r="A2481" s="638"/>
      <c r="B2481" s="638"/>
    </row>
    <row r="2482" spans="1:2">
      <c r="A2482" s="638"/>
      <c r="B2482" s="638"/>
    </row>
    <row r="2483" spans="1:2">
      <c r="A2483" s="638"/>
      <c r="B2483" s="638"/>
    </row>
    <row r="2484" spans="1:2">
      <c r="A2484" s="638"/>
      <c r="B2484" s="638"/>
    </row>
    <row r="2485" spans="1:2">
      <c r="A2485" s="638"/>
      <c r="B2485" s="638"/>
    </row>
    <row r="2486" spans="1:2">
      <c r="A2486" s="638"/>
      <c r="B2486" s="638"/>
    </row>
    <row r="2487" spans="1:2">
      <c r="A2487" s="638"/>
      <c r="B2487" s="638"/>
    </row>
    <row r="2488" spans="1:2">
      <c r="A2488" s="638"/>
      <c r="B2488" s="638"/>
    </row>
    <row r="2489" spans="1:2">
      <c r="A2489" s="638"/>
      <c r="B2489" s="638"/>
    </row>
    <row r="2490" spans="1:2">
      <c r="A2490" s="638"/>
      <c r="B2490" s="638"/>
    </row>
    <row r="2491" spans="1:2">
      <c r="A2491" s="638"/>
      <c r="B2491" s="638"/>
    </row>
    <row r="2492" spans="1:2">
      <c r="A2492" s="638"/>
      <c r="B2492" s="638"/>
    </row>
    <row r="2493" spans="1:2">
      <c r="A2493" s="638"/>
      <c r="B2493" s="638"/>
    </row>
    <row r="2494" spans="1:2">
      <c r="A2494" s="638"/>
      <c r="B2494" s="638"/>
    </row>
    <row r="2495" spans="1:2">
      <c r="A2495" s="638"/>
      <c r="B2495" s="638"/>
    </row>
    <row r="2496" spans="1:2">
      <c r="A2496" s="638"/>
      <c r="B2496" s="638"/>
    </row>
    <row r="2497" spans="1:2">
      <c r="A2497" s="638"/>
      <c r="B2497" s="638"/>
    </row>
    <row r="2498" spans="1:2">
      <c r="A2498" s="638"/>
      <c r="B2498" s="638"/>
    </row>
    <row r="2499" spans="1:2">
      <c r="A2499" s="638"/>
      <c r="B2499" s="638"/>
    </row>
    <row r="2500" spans="1:2">
      <c r="A2500" s="638"/>
      <c r="B2500" s="638"/>
    </row>
    <row r="2501" spans="1:2">
      <c r="A2501" s="638"/>
      <c r="B2501" s="638"/>
    </row>
    <row r="2502" spans="1:2">
      <c r="A2502" s="638"/>
      <c r="B2502" s="638"/>
    </row>
    <row r="2503" spans="1:2">
      <c r="A2503" s="638"/>
      <c r="B2503" s="638"/>
    </row>
    <row r="2504" spans="1:2">
      <c r="A2504" s="638"/>
      <c r="B2504" s="638"/>
    </row>
    <row r="2505" spans="1:2">
      <c r="A2505" s="638"/>
      <c r="B2505" s="638"/>
    </row>
    <row r="2506" spans="1:2">
      <c r="A2506" s="638"/>
      <c r="B2506" s="638"/>
    </row>
    <row r="2507" spans="1:2">
      <c r="A2507" s="638"/>
      <c r="B2507" s="638"/>
    </row>
    <row r="2508" spans="1:2">
      <c r="A2508" s="638"/>
      <c r="B2508" s="638"/>
    </row>
    <row r="2509" spans="1:2">
      <c r="A2509" s="638"/>
      <c r="B2509" s="638"/>
    </row>
    <row r="2510" spans="1:2">
      <c r="A2510" s="638"/>
      <c r="B2510" s="638"/>
    </row>
    <row r="2511" spans="1:2">
      <c r="A2511" s="638"/>
      <c r="B2511" s="638"/>
    </row>
    <row r="2512" spans="1:2">
      <c r="A2512" s="638"/>
      <c r="B2512" s="638"/>
    </row>
    <row r="2513" spans="1:2">
      <c r="A2513" s="638"/>
      <c r="B2513" s="638"/>
    </row>
    <row r="2514" spans="1:2">
      <c r="A2514" s="638"/>
      <c r="B2514" s="638"/>
    </row>
    <row r="2515" spans="1:2">
      <c r="A2515" s="638"/>
      <c r="B2515" s="638"/>
    </row>
    <row r="2516" spans="1:2">
      <c r="A2516" s="638"/>
      <c r="B2516" s="638"/>
    </row>
    <row r="2517" spans="1:2">
      <c r="A2517" s="638"/>
      <c r="B2517" s="638"/>
    </row>
    <row r="2518" spans="1:2">
      <c r="A2518" s="638"/>
      <c r="B2518" s="638"/>
    </row>
    <row r="2519" spans="1:2">
      <c r="A2519" s="638"/>
      <c r="B2519" s="638"/>
    </row>
    <row r="2520" spans="1:2">
      <c r="A2520" s="638"/>
      <c r="B2520" s="638"/>
    </row>
    <row r="2521" spans="1:2">
      <c r="A2521" s="638"/>
      <c r="B2521" s="638"/>
    </row>
    <row r="2522" spans="1:2">
      <c r="A2522" s="638"/>
      <c r="B2522" s="638"/>
    </row>
    <row r="2523" spans="1:2">
      <c r="A2523" s="638"/>
      <c r="B2523" s="638"/>
    </row>
    <row r="2524" spans="1:2">
      <c r="A2524" s="638"/>
      <c r="B2524" s="638"/>
    </row>
    <row r="2525" spans="1:2">
      <c r="A2525" s="638"/>
      <c r="B2525" s="638"/>
    </row>
    <row r="2526" spans="1:2">
      <c r="A2526" s="638"/>
      <c r="B2526" s="638"/>
    </row>
    <row r="2527" spans="1:2">
      <c r="A2527" s="638"/>
      <c r="B2527" s="638"/>
    </row>
    <row r="2528" spans="1:2">
      <c r="A2528" s="638"/>
      <c r="B2528" s="638"/>
    </row>
    <row r="2529" spans="1:2">
      <c r="A2529" s="638"/>
      <c r="B2529" s="638"/>
    </row>
    <row r="2530" spans="1:2">
      <c r="A2530" s="638"/>
      <c r="B2530" s="638"/>
    </row>
    <row r="2531" spans="1:2">
      <c r="A2531" s="638"/>
      <c r="B2531" s="638"/>
    </row>
    <row r="2532" spans="1:2">
      <c r="A2532" s="638"/>
      <c r="B2532" s="638"/>
    </row>
    <row r="2533" spans="1:2">
      <c r="A2533" s="638"/>
      <c r="B2533" s="638"/>
    </row>
    <row r="2534" spans="1:2">
      <c r="A2534" s="638"/>
      <c r="B2534" s="638"/>
    </row>
    <row r="2535" spans="1:2">
      <c r="A2535" s="638"/>
      <c r="B2535" s="638"/>
    </row>
    <row r="2536" spans="1:2">
      <c r="A2536" s="638"/>
      <c r="B2536" s="638"/>
    </row>
    <row r="2537" spans="1:2">
      <c r="A2537" s="638"/>
      <c r="B2537" s="638"/>
    </row>
    <row r="2538" spans="1:2">
      <c r="A2538" s="638"/>
      <c r="B2538" s="638"/>
    </row>
    <row r="2539" spans="1:2">
      <c r="A2539" s="638"/>
      <c r="B2539" s="638"/>
    </row>
    <row r="2540" spans="1:2">
      <c r="A2540" s="638"/>
      <c r="B2540" s="638"/>
    </row>
    <row r="2541" spans="1:2">
      <c r="A2541" s="638"/>
      <c r="B2541" s="638"/>
    </row>
    <row r="2542" spans="1:2">
      <c r="A2542" s="638"/>
      <c r="B2542" s="638"/>
    </row>
    <row r="2543" spans="1:2">
      <c r="A2543" s="638"/>
      <c r="B2543" s="638"/>
    </row>
    <row r="2544" spans="1:2">
      <c r="A2544" s="638"/>
      <c r="B2544" s="638"/>
    </row>
    <row r="2545" spans="1:2">
      <c r="A2545" s="638"/>
      <c r="B2545" s="638"/>
    </row>
    <row r="2546" spans="1:2">
      <c r="A2546" s="638"/>
      <c r="B2546" s="638"/>
    </row>
    <row r="2547" spans="1:2">
      <c r="A2547" s="638"/>
      <c r="B2547" s="638"/>
    </row>
    <row r="2548" spans="1:2">
      <c r="A2548" s="638"/>
      <c r="B2548" s="638"/>
    </row>
    <row r="2549" spans="1:2">
      <c r="A2549" s="638"/>
      <c r="B2549" s="638"/>
    </row>
    <row r="2550" spans="1:2">
      <c r="A2550" s="638"/>
      <c r="B2550" s="638"/>
    </row>
    <row r="2551" spans="1:2">
      <c r="A2551" s="638"/>
      <c r="B2551" s="638"/>
    </row>
    <row r="2552" spans="1:2">
      <c r="A2552" s="638"/>
      <c r="B2552" s="638"/>
    </row>
    <row r="2553" spans="1:2">
      <c r="A2553" s="638"/>
      <c r="B2553" s="638"/>
    </row>
    <row r="2554" spans="1:2">
      <c r="A2554" s="638"/>
      <c r="B2554" s="638"/>
    </row>
    <row r="2555" spans="1:2">
      <c r="A2555" s="638"/>
      <c r="B2555" s="638"/>
    </row>
    <row r="2556" spans="1:2">
      <c r="A2556" s="638"/>
      <c r="B2556" s="638"/>
    </row>
    <row r="2557" spans="1:2">
      <c r="A2557" s="638"/>
      <c r="B2557" s="638"/>
    </row>
    <row r="2558" spans="1:2">
      <c r="A2558" s="638"/>
      <c r="B2558" s="638"/>
    </row>
    <row r="2559" spans="1:2">
      <c r="A2559" s="638"/>
      <c r="B2559" s="638"/>
    </row>
    <row r="2560" spans="1:2">
      <c r="A2560" s="638"/>
      <c r="B2560" s="638"/>
    </row>
    <row r="2561" spans="1:2">
      <c r="A2561" s="638"/>
      <c r="B2561" s="638"/>
    </row>
    <row r="2562" spans="1:2">
      <c r="A2562" s="638"/>
      <c r="B2562" s="638"/>
    </row>
    <row r="2563" spans="1:2">
      <c r="A2563" s="638"/>
      <c r="B2563" s="638"/>
    </row>
    <row r="2564" spans="1:2">
      <c r="A2564" s="638"/>
      <c r="B2564" s="638"/>
    </row>
    <row r="2565" spans="1:2">
      <c r="A2565" s="638"/>
      <c r="B2565" s="638"/>
    </row>
    <row r="2566" spans="1:2">
      <c r="A2566" s="638"/>
      <c r="B2566" s="638"/>
    </row>
    <row r="2567" spans="1:2">
      <c r="A2567" s="638"/>
      <c r="B2567" s="638"/>
    </row>
    <row r="2568" spans="1:2">
      <c r="A2568" s="638"/>
      <c r="B2568" s="638"/>
    </row>
    <row r="2569" spans="1:2">
      <c r="A2569" s="638"/>
      <c r="B2569" s="638"/>
    </row>
    <row r="2570" spans="1:2">
      <c r="A2570" s="638"/>
      <c r="B2570" s="638"/>
    </row>
    <row r="2571" spans="1:2">
      <c r="A2571" s="638"/>
      <c r="B2571" s="638"/>
    </row>
    <row r="2572" spans="1:2">
      <c r="A2572" s="638"/>
      <c r="B2572" s="638"/>
    </row>
    <row r="2573" spans="1:2">
      <c r="A2573" s="638"/>
      <c r="B2573" s="638"/>
    </row>
    <row r="2574" spans="1:2">
      <c r="A2574" s="638"/>
      <c r="B2574" s="638"/>
    </row>
    <row r="2575" spans="1:2">
      <c r="A2575" s="638"/>
      <c r="B2575" s="638"/>
    </row>
    <row r="2576" spans="1:2">
      <c r="A2576" s="638"/>
      <c r="B2576" s="638"/>
    </row>
    <row r="2577" spans="1:2">
      <c r="A2577" s="638"/>
      <c r="B2577" s="638"/>
    </row>
    <row r="2578" spans="1:2">
      <c r="A2578" s="638"/>
      <c r="B2578" s="638"/>
    </row>
    <row r="2579" spans="1:2">
      <c r="A2579" s="638"/>
      <c r="B2579" s="638"/>
    </row>
    <row r="2580" spans="1:2">
      <c r="A2580" s="638"/>
      <c r="B2580" s="638"/>
    </row>
    <row r="2581" spans="1:2">
      <c r="A2581" s="638"/>
      <c r="B2581" s="638"/>
    </row>
    <row r="2582" spans="1:2">
      <c r="A2582" s="638"/>
      <c r="B2582" s="638"/>
    </row>
    <row r="2583" spans="1:2">
      <c r="A2583" s="638"/>
      <c r="B2583" s="638"/>
    </row>
    <row r="2584" spans="1:2">
      <c r="A2584" s="638"/>
      <c r="B2584" s="638"/>
    </row>
    <row r="2585" spans="1:2">
      <c r="A2585" s="638"/>
      <c r="B2585" s="638"/>
    </row>
    <row r="2586" spans="1:2">
      <c r="A2586" s="638"/>
      <c r="B2586" s="638"/>
    </row>
    <row r="2587" spans="1:2">
      <c r="A2587" s="638"/>
      <c r="B2587" s="638"/>
    </row>
    <row r="2588" spans="1:2">
      <c r="A2588" s="638"/>
      <c r="B2588" s="638"/>
    </row>
    <row r="2589" spans="1:2">
      <c r="A2589" s="638"/>
      <c r="B2589" s="638"/>
    </row>
    <row r="2590" spans="1:2">
      <c r="A2590" s="638"/>
      <c r="B2590" s="638"/>
    </row>
    <row r="2591" spans="1:2">
      <c r="A2591" s="638"/>
      <c r="B2591" s="638"/>
    </row>
    <row r="2592" spans="1:2">
      <c r="A2592" s="638"/>
      <c r="B2592" s="638"/>
    </row>
    <row r="2593" spans="1:2">
      <c r="A2593" s="638"/>
      <c r="B2593" s="638"/>
    </row>
    <row r="2594" spans="1:2">
      <c r="A2594" s="638"/>
      <c r="B2594" s="638"/>
    </row>
    <row r="2595" spans="1:2">
      <c r="A2595" s="638"/>
      <c r="B2595" s="638"/>
    </row>
    <row r="2596" spans="1:2">
      <c r="A2596" s="638"/>
      <c r="B2596" s="638"/>
    </row>
    <row r="2597" spans="1:2">
      <c r="A2597" s="638"/>
      <c r="B2597" s="638"/>
    </row>
    <row r="2598" spans="1:2">
      <c r="A2598" s="638"/>
      <c r="B2598" s="638"/>
    </row>
    <row r="2599" spans="1:2">
      <c r="A2599" s="638"/>
      <c r="B2599" s="638"/>
    </row>
    <row r="2600" spans="1:2">
      <c r="A2600" s="638"/>
      <c r="B2600" s="638"/>
    </row>
    <row r="2601" spans="1:2">
      <c r="A2601" s="638"/>
      <c r="B2601" s="638"/>
    </row>
    <row r="2602" spans="1:2">
      <c r="A2602" s="638"/>
      <c r="B2602" s="638"/>
    </row>
    <row r="2603" spans="1:2">
      <c r="A2603" s="638"/>
      <c r="B2603" s="638"/>
    </row>
    <row r="2604" spans="1:2">
      <c r="A2604" s="638"/>
      <c r="B2604" s="638"/>
    </row>
    <row r="2605" spans="1:2">
      <c r="A2605" s="638"/>
      <c r="B2605" s="638"/>
    </row>
    <row r="2606" spans="1:2">
      <c r="A2606" s="638"/>
      <c r="B2606" s="638"/>
    </row>
    <row r="2607" spans="1:2">
      <c r="A2607" s="638"/>
      <c r="B2607" s="638"/>
    </row>
    <row r="2608" spans="1:2">
      <c r="A2608" s="638"/>
      <c r="B2608" s="638"/>
    </row>
    <row r="2609" spans="1:2">
      <c r="A2609" s="638"/>
      <c r="B2609" s="638"/>
    </row>
    <row r="2610" spans="1:2">
      <c r="A2610" s="638"/>
      <c r="B2610" s="638"/>
    </row>
    <row r="2611" spans="1:2">
      <c r="A2611" s="638"/>
      <c r="B2611" s="638"/>
    </row>
    <row r="2612" spans="1:2">
      <c r="A2612" s="638"/>
      <c r="B2612" s="638"/>
    </row>
    <row r="2613" spans="1:2">
      <c r="A2613" s="638"/>
      <c r="B2613" s="638"/>
    </row>
    <row r="2614" spans="1:2">
      <c r="A2614" s="638"/>
      <c r="B2614" s="638"/>
    </row>
    <row r="2615" spans="1:2">
      <c r="A2615" s="638"/>
      <c r="B2615" s="638"/>
    </row>
    <row r="2616" spans="1:2">
      <c r="A2616" s="638"/>
      <c r="B2616" s="638"/>
    </row>
    <row r="2617" spans="1:2">
      <c r="A2617" s="638"/>
      <c r="B2617" s="638"/>
    </row>
    <row r="2618" spans="1:2">
      <c r="A2618" s="638"/>
      <c r="B2618" s="638"/>
    </row>
    <row r="2619" spans="1:2">
      <c r="A2619" s="638"/>
      <c r="B2619" s="638"/>
    </row>
    <row r="2620" spans="1:2">
      <c r="A2620" s="638"/>
      <c r="B2620" s="638"/>
    </row>
    <row r="2621" spans="1:2">
      <c r="A2621" s="638"/>
      <c r="B2621" s="638"/>
    </row>
    <row r="2622" spans="1:2">
      <c r="A2622" s="638"/>
      <c r="B2622" s="638"/>
    </row>
    <row r="2623" spans="1:2">
      <c r="A2623" s="638"/>
      <c r="B2623" s="638"/>
    </row>
    <row r="2624" spans="1:2">
      <c r="A2624" s="638"/>
      <c r="B2624" s="638"/>
    </row>
    <row r="2625" spans="1:2">
      <c r="A2625" s="638"/>
      <c r="B2625" s="638"/>
    </row>
    <row r="2626" spans="1:2">
      <c r="A2626" s="638"/>
      <c r="B2626" s="638"/>
    </row>
    <row r="2627" spans="1:2">
      <c r="A2627" s="638"/>
      <c r="B2627" s="638"/>
    </row>
    <row r="2628" spans="1:2">
      <c r="A2628" s="638"/>
      <c r="B2628" s="638"/>
    </row>
    <row r="2629" spans="1:2">
      <c r="A2629" s="638"/>
      <c r="B2629" s="638"/>
    </row>
    <row r="2630" spans="1:2">
      <c r="A2630" s="638"/>
      <c r="B2630" s="638"/>
    </row>
    <row r="2631" spans="1:2">
      <c r="A2631" s="638"/>
      <c r="B2631" s="638"/>
    </row>
    <row r="2632" spans="1:2">
      <c r="A2632" s="638"/>
      <c r="B2632" s="638"/>
    </row>
    <row r="2633" spans="1:2">
      <c r="A2633" s="638"/>
      <c r="B2633" s="638"/>
    </row>
    <row r="2634" spans="1:2">
      <c r="A2634" s="638"/>
      <c r="B2634" s="638"/>
    </row>
    <row r="2635" spans="1:2">
      <c r="A2635" s="638"/>
      <c r="B2635" s="638"/>
    </row>
    <row r="2636" spans="1:2">
      <c r="A2636" s="638"/>
      <c r="B2636" s="638"/>
    </row>
    <row r="2637" spans="1:2">
      <c r="A2637" s="638"/>
      <c r="B2637" s="638"/>
    </row>
    <row r="2638" spans="1:2">
      <c r="A2638" s="638"/>
      <c r="B2638" s="638"/>
    </row>
    <row r="2639" spans="1:2">
      <c r="A2639" s="638"/>
      <c r="B2639" s="638"/>
    </row>
    <row r="2640" spans="1:2">
      <c r="A2640" s="638"/>
      <c r="B2640" s="638"/>
    </row>
    <row r="2641" spans="1:2">
      <c r="A2641" s="638"/>
      <c r="B2641" s="638"/>
    </row>
    <row r="2642" spans="1:2">
      <c r="A2642" s="638"/>
      <c r="B2642" s="638"/>
    </row>
    <row r="2643" spans="1:2">
      <c r="A2643" s="638"/>
      <c r="B2643" s="638"/>
    </row>
    <row r="2644" spans="1:2">
      <c r="A2644" s="638"/>
      <c r="B2644" s="638"/>
    </row>
    <row r="2645" spans="1:2">
      <c r="A2645" s="638"/>
      <c r="B2645" s="638"/>
    </row>
    <row r="2646" spans="1:2">
      <c r="A2646" s="638"/>
      <c r="B2646" s="638"/>
    </row>
    <row r="2647" spans="1:2">
      <c r="A2647" s="638"/>
      <c r="B2647" s="638"/>
    </row>
    <row r="2648" spans="1:2">
      <c r="A2648" s="638"/>
      <c r="B2648" s="638"/>
    </row>
    <row r="2649" spans="1:2">
      <c r="A2649" s="638"/>
      <c r="B2649" s="638"/>
    </row>
    <row r="2650" spans="1:2">
      <c r="A2650" s="638"/>
      <c r="B2650" s="638"/>
    </row>
    <row r="2651" spans="1:2">
      <c r="A2651" s="638"/>
      <c r="B2651" s="638"/>
    </row>
    <row r="2652" spans="1:2">
      <c r="A2652" s="638"/>
      <c r="B2652" s="638"/>
    </row>
    <row r="2653" spans="1:2">
      <c r="A2653" s="638"/>
      <c r="B2653" s="638"/>
    </row>
    <row r="2654" spans="1:2">
      <c r="A2654" s="638"/>
      <c r="B2654" s="638"/>
    </row>
    <row r="2655" spans="1:2">
      <c r="A2655" s="638"/>
      <c r="B2655" s="638"/>
    </row>
    <row r="2656" spans="1:2">
      <c r="A2656" s="638"/>
      <c r="B2656" s="638"/>
    </row>
    <row r="2657" spans="1:2">
      <c r="A2657" s="638"/>
      <c r="B2657" s="638"/>
    </row>
    <row r="2658" spans="1:2">
      <c r="A2658" s="638"/>
      <c r="B2658" s="638"/>
    </row>
    <row r="2659" spans="1:2">
      <c r="A2659" s="638"/>
      <c r="B2659" s="638"/>
    </row>
    <row r="2660" spans="1:2">
      <c r="A2660" s="638"/>
      <c r="B2660" s="638"/>
    </row>
    <row r="2661" spans="1:2">
      <c r="A2661" s="638"/>
      <c r="B2661" s="638"/>
    </row>
    <row r="2662" spans="1:2">
      <c r="A2662" s="638"/>
      <c r="B2662" s="638"/>
    </row>
    <row r="2663" spans="1:2">
      <c r="A2663" s="638"/>
      <c r="B2663" s="638"/>
    </row>
    <row r="2664" spans="1:2">
      <c r="A2664" s="638"/>
      <c r="B2664" s="638"/>
    </row>
    <row r="2665" spans="1:2">
      <c r="A2665" s="638"/>
      <c r="B2665" s="638"/>
    </row>
    <row r="2666" spans="1:2">
      <c r="A2666" s="638"/>
      <c r="B2666" s="638"/>
    </row>
    <row r="2667" spans="1:2">
      <c r="A2667" s="638"/>
      <c r="B2667" s="638"/>
    </row>
    <row r="2668" spans="1:2">
      <c r="A2668" s="638"/>
      <c r="B2668" s="638"/>
    </row>
    <row r="2669" spans="1:2">
      <c r="A2669" s="638"/>
      <c r="B2669" s="638"/>
    </row>
    <row r="2670" spans="1:2">
      <c r="A2670" s="638"/>
      <c r="B2670" s="638"/>
    </row>
    <row r="2671" spans="1:2">
      <c r="A2671" s="638"/>
      <c r="B2671" s="638"/>
    </row>
    <row r="2672" spans="1:2">
      <c r="A2672" s="638"/>
      <c r="B2672" s="638"/>
    </row>
    <row r="2673" spans="1:2">
      <c r="A2673" s="638"/>
      <c r="B2673" s="638"/>
    </row>
    <row r="2674" spans="1:2">
      <c r="A2674" s="638"/>
      <c r="B2674" s="638"/>
    </row>
    <row r="2675" spans="1:2">
      <c r="A2675" s="638"/>
      <c r="B2675" s="638"/>
    </row>
    <row r="2676" spans="1:2">
      <c r="A2676" s="638"/>
      <c r="B2676" s="638"/>
    </row>
    <row r="2677" spans="1:2">
      <c r="A2677" s="638"/>
      <c r="B2677" s="638"/>
    </row>
    <row r="2678" spans="1:2">
      <c r="A2678" s="638"/>
      <c r="B2678" s="638"/>
    </row>
    <row r="2679" spans="1:2">
      <c r="A2679" s="638"/>
      <c r="B2679" s="638"/>
    </row>
    <row r="2680" spans="1:2">
      <c r="A2680" s="638"/>
      <c r="B2680" s="638"/>
    </row>
    <row r="2681" spans="1:2">
      <c r="A2681" s="638"/>
      <c r="B2681" s="638"/>
    </row>
    <row r="2682" spans="1:2">
      <c r="A2682" s="638"/>
      <c r="B2682" s="638"/>
    </row>
    <row r="2683" spans="1:2">
      <c r="A2683" s="638"/>
      <c r="B2683" s="638"/>
    </row>
    <row r="2684" spans="1:2">
      <c r="A2684" s="638"/>
      <c r="B2684" s="638"/>
    </row>
    <row r="2685" spans="1:2">
      <c r="A2685" s="638"/>
      <c r="B2685" s="638"/>
    </row>
    <row r="2686" spans="1:2">
      <c r="A2686" s="638"/>
      <c r="B2686" s="638"/>
    </row>
    <row r="2687" spans="1:2">
      <c r="A2687" s="638"/>
      <c r="B2687" s="638"/>
    </row>
    <row r="2688" spans="1:2">
      <c r="A2688" s="638"/>
      <c r="B2688" s="638"/>
    </row>
    <row r="2689" spans="1:2">
      <c r="A2689" s="638"/>
      <c r="B2689" s="638"/>
    </row>
    <row r="2690" spans="1:2">
      <c r="A2690" s="638"/>
      <c r="B2690" s="638"/>
    </row>
    <row r="2691" spans="1:2">
      <c r="A2691" s="638"/>
      <c r="B2691" s="638"/>
    </row>
    <row r="2692" spans="1:2">
      <c r="A2692" s="638"/>
      <c r="B2692" s="638"/>
    </row>
    <row r="2693" spans="1:2">
      <c r="A2693" s="638"/>
      <c r="B2693" s="638"/>
    </row>
    <row r="2694" spans="1:2">
      <c r="A2694" s="638"/>
      <c r="B2694" s="638"/>
    </row>
    <row r="2695" spans="1:2">
      <c r="A2695" s="638"/>
      <c r="B2695" s="638"/>
    </row>
    <row r="2696" spans="1:2">
      <c r="A2696" s="638"/>
      <c r="B2696" s="638"/>
    </row>
    <row r="2697" spans="1:2">
      <c r="A2697" s="638"/>
      <c r="B2697" s="638"/>
    </row>
    <row r="2698" spans="1:2">
      <c r="A2698" s="638"/>
      <c r="B2698" s="638"/>
    </row>
    <row r="2699" spans="1:2">
      <c r="A2699" s="638"/>
      <c r="B2699" s="638"/>
    </row>
    <row r="2700" spans="1:2">
      <c r="A2700" s="638"/>
      <c r="B2700" s="638"/>
    </row>
    <row r="2701" spans="1:2">
      <c r="A2701" s="638"/>
      <c r="B2701" s="638"/>
    </row>
    <row r="2702" spans="1:2">
      <c r="A2702" s="638"/>
      <c r="B2702" s="638"/>
    </row>
    <row r="2703" spans="1:2">
      <c r="A2703" s="638"/>
      <c r="B2703" s="638"/>
    </row>
    <row r="2704" spans="1:2">
      <c r="A2704" s="638"/>
      <c r="B2704" s="638"/>
    </row>
    <row r="2705" spans="1:2">
      <c r="A2705" s="638"/>
      <c r="B2705" s="638"/>
    </row>
    <row r="2706" spans="1:2">
      <c r="A2706" s="638"/>
      <c r="B2706" s="638"/>
    </row>
    <row r="2707" spans="1:2">
      <c r="A2707" s="638"/>
      <c r="B2707" s="638"/>
    </row>
    <row r="2708" spans="1:2">
      <c r="A2708" s="638"/>
      <c r="B2708" s="638"/>
    </row>
    <row r="2709" spans="1:2">
      <c r="A2709" s="638"/>
      <c r="B2709" s="638"/>
    </row>
    <row r="2710" spans="1:2">
      <c r="A2710" s="638"/>
      <c r="B2710" s="638"/>
    </row>
    <row r="2711" spans="1:2">
      <c r="A2711" s="638"/>
      <c r="B2711" s="638"/>
    </row>
    <row r="2712" spans="1:2">
      <c r="A2712" s="638"/>
      <c r="B2712" s="638"/>
    </row>
    <row r="2713" spans="1:2">
      <c r="A2713" s="638"/>
      <c r="B2713" s="638"/>
    </row>
    <row r="2714" spans="1:2">
      <c r="A2714" s="638"/>
      <c r="B2714" s="638"/>
    </row>
    <row r="2715" spans="1:2">
      <c r="A2715" s="638"/>
      <c r="B2715" s="638"/>
    </row>
    <row r="2716" spans="1:2">
      <c r="A2716" s="638"/>
      <c r="B2716" s="638"/>
    </row>
    <row r="2717" spans="1:2">
      <c r="A2717" s="638"/>
      <c r="B2717" s="638"/>
    </row>
    <row r="2718" spans="1:2">
      <c r="A2718" s="638"/>
      <c r="B2718" s="638"/>
    </row>
    <row r="2719" spans="1:2">
      <c r="A2719" s="638"/>
      <c r="B2719" s="638"/>
    </row>
    <row r="2720" spans="1:2">
      <c r="A2720" s="638"/>
      <c r="B2720" s="638"/>
    </row>
    <row r="2721" spans="1:2">
      <c r="A2721" s="638"/>
      <c r="B2721" s="638"/>
    </row>
    <row r="2722" spans="1:2">
      <c r="A2722" s="638"/>
      <c r="B2722" s="638"/>
    </row>
    <row r="2723" spans="1:2">
      <c r="A2723" s="638"/>
      <c r="B2723" s="638"/>
    </row>
    <row r="2724" spans="1:2">
      <c r="A2724" s="638"/>
      <c r="B2724" s="638"/>
    </row>
    <row r="2725" spans="1:2">
      <c r="A2725" s="638"/>
      <c r="B2725" s="638"/>
    </row>
    <row r="2726" spans="1:2">
      <c r="A2726" s="638"/>
      <c r="B2726" s="638"/>
    </row>
    <row r="2727" spans="1:2">
      <c r="A2727" s="638"/>
      <c r="B2727" s="638"/>
    </row>
    <row r="2728" spans="1:2">
      <c r="A2728" s="638"/>
      <c r="B2728" s="638"/>
    </row>
    <row r="2729" spans="1:2">
      <c r="A2729" s="638"/>
      <c r="B2729" s="638"/>
    </row>
    <row r="2730" spans="1:2">
      <c r="A2730" s="638"/>
      <c r="B2730" s="638"/>
    </row>
    <row r="2731" spans="1:2">
      <c r="A2731" s="638"/>
      <c r="B2731" s="638"/>
    </row>
    <row r="2732" spans="1:2">
      <c r="A2732" s="638"/>
      <c r="B2732" s="638"/>
    </row>
    <row r="2733" spans="1:2">
      <c r="A2733" s="638"/>
      <c r="B2733" s="638"/>
    </row>
    <row r="2734" spans="1:2">
      <c r="A2734" s="638"/>
      <c r="B2734" s="638"/>
    </row>
    <row r="2735" spans="1:2">
      <c r="A2735" s="638"/>
      <c r="B2735" s="638"/>
    </row>
    <row r="2736" spans="1:2">
      <c r="A2736" s="638"/>
      <c r="B2736" s="638"/>
    </row>
    <row r="2737" spans="1:2">
      <c r="A2737" s="638"/>
      <c r="B2737" s="638"/>
    </row>
    <row r="2738" spans="1:2">
      <c r="A2738" s="638"/>
      <c r="B2738" s="638"/>
    </row>
    <row r="2739" spans="1:2">
      <c r="A2739" s="638"/>
      <c r="B2739" s="638"/>
    </row>
    <row r="2740" spans="1:2">
      <c r="A2740" s="638"/>
      <c r="B2740" s="638"/>
    </row>
    <row r="2741" spans="1:2">
      <c r="A2741" s="638"/>
      <c r="B2741" s="638"/>
    </row>
    <row r="2742" spans="1:2">
      <c r="A2742" s="638"/>
      <c r="B2742" s="638"/>
    </row>
    <row r="2743" spans="1:2">
      <c r="A2743" s="638"/>
      <c r="B2743" s="638"/>
    </row>
    <row r="2744" spans="1:2">
      <c r="A2744" s="638"/>
      <c r="B2744" s="638"/>
    </row>
    <row r="2745" spans="1:2">
      <c r="A2745" s="638"/>
      <c r="B2745" s="638"/>
    </row>
    <row r="2746" spans="1:2">
      <c r="A2746" s="638"/>
      <c r="B2746" s="638"/>
    </row>
    <row r="2747" spans="1:2">
      <c r="A2747" s="638"/>
      <c r="B2747" s="638"/>
    </row>
    <row r="2748" spans="1:2">
      <c r="A2748" s="638"/>
      <c r="B2748" s="638"/>
    </row>
    <row r="2749" spans="1:2">
      <c r="A2749" s="638"/>
      <c r="B2749" s="638"/>
    </row>
    <row r="2750" spans="1:2">
      <c r="A2750" s="638"/>
      <c r="B2750" s="638"/>
    </row>
    <row r="2751" spans="1:2">
      <c r="A2751" s="638"/>
      <c r="B2751" s="638"/>
    </row>
    <row r="2752" spans="1:2">
      <c r="A2752" s="638"/>
      <c r="B2752" s="638"/>
    </row>
    <row r="2753" spans="1:2">
      <c r="A2753" s="638"/>
      <c r="B2753" s="638"/>
    </row>
    <row r="2754" spans="1:2">
      <c r="A2754" s="638"/>
      <c r="B2754" s="638"/>
    </row>
    <row r="2755" spans="1:2">
      <c r="A2755" s="638"/>
      <c r="B2755" s="638"/>
    </row>
    <row r="2756" spans="1:2">
      <c r="A2756" s="638"/>
      <c r="B2756" s="638"/>
    </row>
    <row r="2757" spans="1:2">
      <c r="A2757" s="638"/>
      <c r="B2757" s="638"/>
    </row>
    <row r="2758" spans="1:2">
      <c r="A2758" s="638"/>
      <c r="B2758" s="638"/>
    </row>
    <row r="2759" spans="1:2">
      <c r="A2759" s="638"/>
      <c r="B2759" s="638"/>
    </row>
    <row r="2760" spans="1:2">
      <c r="A2760" s="638"/>
      <c r="B2760" s="638"/>
    </row>
    <row r="2761" spans="1:2">
      <c r="A2761" s="638"/>
      <c r="B2761" s="638"/>
    </row>
    <row r="2762" spans="1:2">
      <c r="A2762" s="638"/>
      <c r="B2762" s="638"/>
    </row>
    <row r="2763" spans="1:2">
      <c r="A2763" s="638"/>
      <c r="B2763" s="638"/>
    </row>
    <row r="2764" spans="1:2">
      <c r="A2764" s="638"/>
      <c r="B2764" s="638"/>
    </row>
    <row r="2765" spans="1:2">
      <c r="A2765" s="638"/>
      <c r="B2765" s="638"/>
    </row>
    <row r="2766" spans="1:2">
      <c r="A2766" s="638"/>
      <c r="B2766" s="638"/>
    </row>
    <row r="2767" spans="1:2">
      <c r="A2767" s="638"/>
      <c r="B2767" s="638"/>
    </row>
    <row r="2768" spans="1:2">
      <c r="A2768" s="638"/>
      <c r="B2768" s="638"/>
    </row>
    <row r="2769" spans="1:2">
      <c r="A2769" s="638"/>
      <c r="B2769" s="638"/>
    </row>
    <row r="2770" spans="1:2">
      <c r="A2770" s="638"/>
      <c r="B2770" s="638"/>
    </row>
    <row r="2771" spans="1:2">
      <c r="A2771" s="638"/>
      <c r="B2771" s="638"/>
    </row>
    <row r="2772" spans="1:2">
      <c r="A2772" s="638"/>
      <c r="B2772" s="638"/>
    </row>
    <row r="2773" spans="1:2">
      <c r="A2773" s="638"/>
      <c r="B2773" s="638"/>
    </row>
    <row r="2774" spans="1:2">
      <c r="A2774" s="638"/>
      <c r="B2774" s="638"/>
    </row>
    <row r="2775" spans="1:2">
      <c r="A2775" s="638"/>
      <c r="B2775" s="638"/>
    </row>
    <row r="2776" spans="1:2">
      <c r="A2776" s="638"/>
      <c r="B2776" s="638"/>
    </row>
    <row r="2777" spans="1:2">
      <c r="A2777" s="638"/>
      <c r="B2777" s="638"/>
    </row>
    <row r="2778" spans="1:2">
      <c r="A2778" s="638"/>
      <c r="B2778" s="638"/>
    </row>
    <row r="2779" spans="1:2">
      <c r="A2779" s="638"/>
      <c r="B2779" s="638"/>
    </row>
    <row r="2780" spans="1:2">
      <c r="A2780" s="638"/>
      <c r="B2780" s="638"/>
    </row>
    <row r="2781" spans="1:2">
      <c r="A2781" s="638"/>
      <c r="B2781" s="638"/>
    </row>
    <row r="2782" spans="1:2">
      <c r="A2782" s="638"/>
      <c r="B2782" s="638"/>
    </row>
    <row r="2783" spans="1:2">
      <c r="A2783" s="638"/>
      <c r="B2783" s="638"/>
    </row>
    <row r="2784" spans="1:2">
      <c r="A2784" s="638"/>
      <c r="B2784" s="638"/>
    </row>
    <row r="2785" spans="1:2">
      <c r="A2785" s="638"/>
      <c r="B2785" s="638"/>
    </row>
    <row r="2786" spans="1:2">
      <c r="A2786" s="638"/>
      <c r="B2786" s="638"/>
    </row>
    <row r="2787" spans="1:2">
      <c r="A2787" s="638"/>
      <c r="B2787" s="638"/>
    </row>
    <row r="2788" spans="1:2">
      <c r="A2788" s="638"/>
      <c r="B2788" s="638"/>
    </row>
    <row r="2789" spans="1:2">
      <c r="A2789" s="638"/>
      <c r="B2789" s="638"/>
    </row>
    <row r="2790" spans="1:2">
      <c r="A2790" s="638"/>
      <c r="B2790" s="638"/>
    </row>
    <row r="2791" spans="1:2">
      <c r="A2791" s="638"/>
      <c r="B2791" s="638"/>
    </row>
    <row r="2792" spans="1:2">
      <c r="A2792" s="638"/>
      <c r="B2792" s="638"/>
    </row>
    <row r="2793" spans="1:2">
      <c r="A2793" s="638"/>
      <c r="B2793" s="638"/>
    </row>
    <row r="2794" spans="1:2">
      <c r="A2794" s="638"/>
      <c r="B2794" s="638"/>
    </row>
    <row r="2795" spans="1:2">
      <c r="A2795" s="638"/>
      <c r="B2795" s="638"/>
    </row>
    <row r="2796" spans="1:2">
      <c r="A2796" s="638"/>
      <c r="B2796" s="638"/>
    </row>
    <row r="2797" spans="1:2">
      <c r="A2797" s="638"/>
      <c r="B2797" s="638"/>
    </row>
    <row r="2798" spans="1:2">
      <c r="A2798" s="638"/>
      <c r="B2798" s="638"/>
    </row>
    <row r="2799" spans="1:2">
      <c r="A2799" s="638"/>
      <c r="B2799" s="638"/>
    </row>
    <row r="2800" spans="1:2">
      <c r="A2800" s="638"/>
      <c r="B2800" s="638"/>
    </row>
    <row r="2801" spans="1:2">
      <c r="A2801" s="638"/>
      <c r="B2801" s="638"/>
    </row>
    <row r="2802" spans="1:2">
      <c r="A2802" s="638"/>
      <c r="B2802" s="638"/>
    </row>
    <row r="2803" spans="1:2">
      <c r="A2803" s="638"/>
      <c r="B2803" s="638"/>
    </row>
    <row r="2804" spans="1:2">
      <c r="A2804" s="638"/>
      <c r="B2804" s="638"/>
    </row>
    <row r="2805" spans="1:2">
      <c r="A2805" s="638"/>
      <c r="B2805" s="638"/>
    </row>
    <row r="2806" spans="1:2">
      <c r="A2806" s="638"/>
      <c r="B2806" s="638"/>
    </row>
    <row r="2807" spans="1:2">
      <c r="A2807" s="638"/>
      <c r="B2807" s="638"/>
    </row>
    <row r="2808" spans="1:2">
      <c r="A2808" s="638"/>
      <c r="B2808" s="638"/>
    </row>
    <row r="2809" spans="1:2">
      <c r="A2809" s="638"/>
      <c r="B2809" s="638"/>
    </row>
    <row r="2810" spans="1:2">
      <c r="A2810" s="638"/>
      <c r="B2810" s="638"/>
    </row>
    <row r="2811" spans="1:2">
      <c r="A2811" s="638"/>
      <c r="B2811" s="638"/>
    </row>
    <row r="2812" spans="1:2">
      <c r="A2812" s="638"/>
      <c r="B2812" s="638"/>
    </row>
    <row r="2813" spans="1:2">
      <c r="A2813" s="638"/>
      <c r="B2813" s="638"/>
    </row>
    <row r="2814" spans="1:2">
      <c r="A2814" s="638"/>
      <c r="B2814" s="638"/>
    </row>
    <row r="2815" spans="1:2">
      <c r="A2815" s="638"/>
      <c r="B2815" s="638"/>
    </row>
    <row r="2816" spans="1:2">
      <c r="A2816" s="638"/>
      <c r="B2816" s="638"/>
    </row>
    <row r="2817" spans="1:2">
      <c r="A2817" s="638"/>
      <c r="B2817" s="638"/>
    </row>
    <row r="2818" spans="1:2">
      <c r="A2818" s="638"/>
      <c r="B2818" s="638"/>
    </row>
    <row r="2819" spans="1:2">
      <c r="A2819" s="638"/>
      <c r="B2819" s="638"/>
    </row>
    <row r="2820" spans="1:2">
      <c r="A2820" s="638"/>
      <c r="B2820" s="638"/>
    </row>
    <row r="2821" spans="1:2">
      <c r="A2821" s="638"/>
      <c r="B2821" s="638"/>
    </row>
    <row r="2822" spans="1:2">
      <c r="A2822" s="638"/>
      <c r="B2822" s="638"/>
    </row>
    <row r="2823" spans="1:2">
      <c r="A2823" s="638"/>
      <c r="B2823" s="638"/>
    </row>
    <row r="2824" spans="1:2">
      <c r="A2824" s="638"/>
      <c r="B2824" s="638"/>
    </row>
    <row r="2825" spans="1:2">
      <c r="A2825" s="638"/>
      <c r="B2825" s="638"/>
    </row>
    <row r="2826" spans="1:2">
      <c r="A2826" s="638"/>
      <c r="B2826" s="638"/>
    </row>
    <row r="2827" spans="1:2">
      <c r="A2827" s="638"/>
      <c r="B2827" s="638"/>
    </row>
    <row r="2828" spans="1:2">
      <c r="A2828" s="638"/>
      <c r="B2828" s="638"/>
    </row>
    <row r="2829" spans="1:2">
      <c r="A2829" s="638"/>
      <c r="B2829" s="638"/>
    </row>
    <row r="2830" spans="1:2">
      <c r="A2830" s="638"/>
      <c r="B2830" s="638"/>
    </row>
    <row r="2831" spans="1:2">
      <c r="A2831" s="638"/>
      <c r="B2831" s="638"/>
    </row>
    <row r="2832" spans="1:2">
      <c r="A2832" s="638"/>
      <c r="B2832" s="638"/>
    </row>
    <row r="2833" spans="1:2">
      <c r="A2833" s="638"/>
      <c r="B2833" s="638"/>
    </row>
    <row r="2834" spans="1:2">
      <c r="A2834" s="638"/>
      <c r="B2834" s="638"/>
    </row>
    <row r="2835" spans="1:2">
      <c r="A2835" s="638"/>
      <c r="B2835" s="638"/>
    </row>
    <row r="2836" spans="1:2">
      <c r="A2836" s="638"/>
      <c r="B2836" s="638"/>
    </row>
    <row r="2837" spans="1:2">
      <c r="A2837" s="638"/>
      <c r="B2837" s="638"/>
    </row>
    <row r="2838" spans="1:2">
      <c r="A2838" s="638"/>
      <c r="B2838" s="638"/>
    </row>
    <row r="2839" spans="1:2">
      <c r="A2839" s="638"/>
      <c r="B2839" s="638"/>
    </row>
    <row r="2840" spans="1:2">
      <c r="A2840" s="638"/>
      <c r="B2840" s="638"/>
    </row>
    <row r="2841" spans="1:2">
      <c r="A2841" s="638"/>
      <c r="B2841" s="638"/>
    </row>
    <row r="2842" spans="1:2">
      <c r="A2842" s="638"/>
      <c r="B2842" s="638"/>
    </row>
    <row r="2843" spans="1:2">
      <c r="A2843" s="638"/>
      <c r="B2843" s="638"/>
    </row>
    <row r="2844" spans="1:2">
      <c r="A2844" s="638"/>
      <c r="B2844" s="638"/>
    </row>
    <row r="2845" spans="1:2">
      <c r="A2845" s="638"/>
      <c r="B2845" s="638"/>
    </row>
    <row r="2846" spans="1:2">
      <c r="A2846" s="638"/>
      <c r="B2846" s="638"/>
    </row>
    <row r="2847" spans="1:2">
      <c r="A2847" s="638"/>
      <c r="B2847" s="638"/>
    </row>
    <row r="2848" spans="1:2">
      <c r="A2848" s="638"/>
      <c r="B2848" s="638"/>
    </row>
    <row r="2849" spans="1:2">
      <c r="A2849" s="638"/>
      <c r="B2849" s="638"/>
    </row>
    <row r="2850" spans="1:2">
      <c r="A2850" s="638"/>
      <c r="B2850" s="638"/>
    </row>
    <row r="2851" spans="1:2">
      <c r="A2851" s="638"/>
      <c r="B2851" s="638"/>
    </row>
    <row r="2852" spans="1:2">
      <c r="A2852" s="638"/>
      <c r="B2852" s="638"/>
    </row>
    <row r="2853" spans="1:2">
      <c r="A2853" s="638"/>
      <c r="B2853" s="638"/>
    </row>
    <row r="2854" spans="1:2">
      <c r="A2854" s="638"/>
      <c r="B2854" s="638"/>
    </row>
    <row r="2855" spans="1:2">
      <c r="A2855" s="638"/>
      <c r="B2855" s="638"/>
    </row>
    <row r="2856" spans="1:2">
      <c r="A2856" s="638"/>
      <c r="B2856" s="638"/>
    </row>
    <row r="2857" spans="1:2">
      <c r="A2857" s="638"/>
      <c r="B2857" s="638"/>
    </row>
    <row r="2858" spans="1:2">
      <c r="A2858" s="638"/>
      <c r="B2858" s="638"/>
    </row>
    <row r="2859" spans="1:2">
      <c r="A2859" s="638"/>
      <c r="B2859" s="638"/>
    </row>
    <row r="2860" spans="1:2">
      <c r="A2860" s="638"/>
      <c r="B2860" s="638"/>
    </row>
    <row r="2861" spans="1:2">
      <c r="A2861" s="638"/>
      <c r="B2861" s="638"/>
    </row>
    <row r="2862" spans="1:2">
      <c r="A2862" s="638"/>
      <c r="B2862" s="638"/>
    </row>
    <row r="2863" spans="1:2">
      <c r="A2863" s="638"/>
      <c r="B2863" s="638"/>
    </row>
    <row r="2864" spans="1:2">
      <c r="A2864" s="638"/>
      <c r="B2864" s="638"/>
    </row>
    <row r="2865" spans="1:2">
      <c r="A2865" s="638"/>
      <c r="B2865" s="638"/>
    </row>
    <row r="2866" spans="1:2">
      <c r="A2866" s="638"/>
      <c r="B2866" s="638"/>
    </row>
    <row r="2867" spans="1:2">
      <c r="A2867" s="638"/>
      <c r="B2867" s="638"/>
    </row>
    <row r="2868" spans="1:2">
      <c r="A2868" s="638"/>
      <c r="B2868" s="638"/>
    </row>
    <row r="2869" spans="1:2">
      <c r="A2869" s="638"/>
      <c r="B2869" s="638"/>
    </row>
    <row r="2870" spans="1:2">
      <c r="A2870" s="638"/>
      <c r="B2870" s="638"/>
    </row>
    <row r="2871" spans="1:2">
      <c r="A2871" s="638"/>
      <c r="B2871" s="638"/>
    </row>
    <row r="2872" spans="1:2">
      <c r="A2872" s="638"/>
      <c r="B2872" s="638"/>
    </row>
    <row r="2873" spans="1:2">
      <c r="A2873" s="638"/>
      <c r="B2873" s="638"/>
    </row>
    <row r="2874" spans="1:2">
      <c r="A2874" s="638"/>
      <c r="B2874" s="638"/>
    </row>
    <row r="2875" spans="1:2">
      <c r="A2875" s="638"/>
      <c r="B2875" s="638"/>
    </row>
    <row r="2876" spans="1:2">
      <c r="A2876" s="638"/>
      <c r="B2876" s="638"/>
    </row>
    <row r="2877" spans="1:2">
      <c r="A2877" s="638"/>
      <c r="B2877" s="638"/>
    </row>
    <row r="2878" spans="1:2">
      <c r="A2878" s="638"/>
      <c r="B2878" s="638"/>
    </row>
    <row r="2879" spans="1:2">
      <c r="A2879" s="638"/>
      <c r="B2879" s="638"/>
    </row>
    <row r="2880" spans="1:2">
      <c r="A2880" s="638"/>
      <c r="B2880" s="638"/>
    </row>
    <row r="2881" spans="1:2">
      <c r="A2881" s="638"/>
      <c r="B2881" s="638"/>
    </row>
    <row r="2882" spans="1:2">
      <c r="A2882" s="638"/>
      <c r="B2882" s="638"/>
    </row>
    <row r="2883" spans="1:2">
      <c r="A2883" s="638"/>
      <c r="B2883" s="638"/>
    </row>
    <row r="2884" spans="1:2">
      <c r="A2884" s="638"/>
      <c r="B2884" s="638"/>
    </row>
    <row r="2885" spans="1:2">
      <c r="A2885" s="638"/>
      <c r="B2885" s="638"/>
    </row>
    <row r="2886" spans="1:2">
      <c r="A2886" s="638"/>
      <c r="B2886" s="638"/>
    </row>
    <row r="2887" spans="1:2">
      <c r="A2887" s="638"/>
      <c r="B2887" s="638"/>
    </row>
    <row r="2888" spans="1:2">
      <c r="A2888" s="638"/>
      <c r="B2888" s="638"/>
    </row>
    <row r="2889" spans="1:2">
      <c r="A2889" s="638"/>
      <c r="B2889" s="638"/>
    </row>
    <row r="2890" spans="1:2">
      <c r="A2890" s="638"/>
      <c r="B2890" s="638"/>
    </row>
    <row r="2891" spans="1:2">
      <c r="A2891" s="638"/>
      <c r="B2891" s="638"/>
    </row>
    <row r="2892" spans="1:2">
      <c r="A2892" s="638"/>
      <c r="B2892" s="638"/>
    </row>
    <row r="2893" spans="1:2">
      <c r="A2893" s="638"/>
      <c r="B2893" s="638"/>
    </row>
    <row r="2894" spans="1:2">
      <c r="A2894" s="638"/>
      <c r="B2894" s="638"/>
    </row>
    <row r="2895" spans="1:2">
      <c r="A2895" s="638"/>
      <c r="B2895" s="638"/>
    </row>
    <row r="2896" spans="1:2">
      <c r="A2896" s="638"/>
      <c r="B2896" s="638"/>
    </row>
    <row r="2897" spans="1:2">
      <c r="A2897" s="638"/>
      <c r="B2897" s="638"/>
    </row>
    <row r="2898" spans="1:2">
      <c r="A2898" s="638"/>
      <c r="B2898" s="638"/>
    </row>
    <row r="2899" spans="1:2">
      <c r="A2899" s="638"/>
      <c r="B2899" s="638"/>
    </row>
    <row r="2900" spans="1:2">
      <c r="A2900" s="638"/>
      <c r="B2900" s="638"/>
    </row>
    <row r="2901" spans="1:2">
      <c r="A2901" s="638"/>
      <c r="B2901" s="638"/>
    </row>
    <row r="2902" spans="1:2">
      <c r="A2902" s="638"/>
      <c r="B2902" s="638"/>
    </row>
    <row r="2903" spans="1:2">
      <c r="A2903" s="638"/>
      <c r="B2903" s="638"/>
    </row>
    <row r="2904" spans="1:2">
      <c r="A2904" s="638"/>
      <c r="B2904" s="638"/>
    </row>
    <row r="2905" spans="1:2">
      <c r="A2905" s="638"/>
      <c r="B2905" s="638"/>
    </row>
    <row r="2906" spans="1:2">
      <c r="A2906" s="638"/>
      <c r="B2906" s="638"/>
    </row>
    <row r="2907" spans="1:2">
      <c r="A2907" s="638"/>
      <c r="B2907" s="638"/>
    </row>
    <row r="2908" spans="1:2">
      <c r="A2908" s="638"/>
      <c r="B2908" s="638"/>
    </row>
    <row r="2909" spans="1:2">
      <c r="A2909" s="638"/>
      <c r="B2909" s="638"/>
    </row>
    <row r="2910" spans="1:2">
      <c r="A2910" s="638"/>
      <c r="B2910" s="638"/>
    </row>
    <row r="2911" spans="1:2">
      <c r="A2911" s="638"/>
      <c r="B2911" s="638"/>
    </row>
    <row r="2912" spans="1:2">
      <c r="A2912" s="638"/>
      <c r="B2912" s="638"/>
    </row>
    <row r="2913" spans="1:2">
      <c r="A2913" s="638"/>
      <c r="B2913" s="638"/>
    </row>
    <row r="2914" spans="1:2">
      <c r="A2914" s="638"/>
      <c r="B2914" s="638"/>
    </row>
    <row r="2915" spans="1:2">
      <c r="A2915" s="638"/>
      <c r="B2915" s="638"/>
    </row>
    <row r="2916" spans="1:2">
      <c r="A2916" s="638"/>
      <c r="B2916" s="638"/>
    </row>
    <row r="2917" spans="1:2">
      <c r="A2917" s="638"/>
      <c r="B2917" s="638"/>
    </row>
    <row r="2918" spans="1:2">
      <c r="A2918" s="638"/>
      <c r="B2918" s="638"/>
    </row>
    <row r="2919" spans="1:2">
      <c r="A2919" s="638"/>
      <c r="B2919" s="638"/>
    </row>
    <row r="2920" spans="1:2">
      <c r="A2920" s="638"/>
      <c r="B2920" s="638"/>
    </row>
    <row r="2921" spans="1:2">
      <c r="A2921" s="638"/>
      <c r="B2921" s="638"/>
    </row>
    <row r="2922" spans="1:2">
      <c r="A2922" s="638"/>
      <c r="B2922" s="638"/>
    </row>
    <row r="2923" spans="1:2">
      <c r="A2923" s="638"/>
      <c r="B2923" s="638"/>
    </row>
    <row r="2924" spans="1:2">
      <c r="A2924" s="638"/>
      <c r="B2924" s="638"/>
    </row>
    <row r="2925" spans="1:2">
      <c r="A2925" s="638"/>
      <c r="B2925" s="638"/>
    </row>
    <row r="2926" spans="1:2">
      <c r="A2926" s="638"/>
      <c r="B2926" s="638"/>
    </row>
    <row r="2927" spans="1:2">
      <c r="A2927" s="638"/>
      <c r="B2927" s="638"/>
    </row>
    <row r="2928" spans="1:2">
      <c r="A2928" s="638"/>
      <c r="B2928" s="638"/>
    </row>
    <row r="2929" spans="1:2">
      <c r="A2929" s="638"/>
      <c r="B2929" s="638"/>
    </row>
    <row r="2930" spans="1:2">
      <c r="A2930" s="638"/>
      <c r="B2930" s="638"/>
    </row>
    <row r="2931" spans="1:2">
      <c r="A2931" s="638"/>
      <c r="B2931" s="638"/>
    </row>
    <row r="2932" spans="1:2">
      <c r="A2932" s="638"/>
      <c r="B2932" s="638"/>
    </row>
    <row r="2933" spans="1:2">
      <c r="A2933" s="638"/>
      <c r="B2933" s="638"/>
    </row>
    <row r="2934" spans="1:2">
      <c r="A2934" s="638"/>
      <c r="B2934" s="638"/>
    </row>
    <row r="2935" spans="1:2">
      <c r="A2935" s="638"/>
      <c r="B2935" s="638"/>
    </row>
    <row r="2936" spans="1:2">
      <c r="A2936" s="638"/>
      <c r="B2936" s="638"/>
    </row>
    <row r="2937" spans="1:2">
      <c r="A2937" s="638"/>
      <c r="B2937" s="638"/>
    </row>
    <row r="2938" spans="1:2">
      <c r="A2938" s="638"/>
      <c r="B2938" s="638"/>
    </row>
    <row r="2939" spans="1:2">
      <c r="A2939" s="638"/>
      <c r="B2939" s="638"/>
    </row>
    <row r="2940" spans="1:2">
      <c r="A2940" s="638"/>
      <c r="B2940" s="638"/>
    </row>
    <row r="2941" spans="1:2">
      <c r="A2941" s="638"/>
      <c r="B2941" s="638"/>
    </row>
    <row r="2942" spans="1:2">
      <c r="A2942" s="638"/>
      <c r="B2942" s="638"/>
    </row>
    <row r="2943" spans="1:2">
      <c r="A2943" s="638"/>
      <c r="B2943" s="638"/>
    </row>
    <row r="2944" spans="1:2">
      <c r="A2944" s="638"/>
      <c r="B2944" s="638"/>
    </row>
    <row r="2945" spans="1:2">
      <c r="A2945" s="638"/>
      <c r="B2945" s="638"/>
    </row>
    <row r="2946" spans="1:2">
      <c r="A2946" s="638"/>
      <c r="B2946" s="638"/>
    </row>
    <row r="2947" spans="1:2">
      <c r="A2947" s="638"/>
      <c r="B2947" s="638"/>
    </row>
    <row r="2948" spans="1:2">
      <c r="A2948" s="638"/>
      <c r="B2948" s="638"/>
    </row>
    <row r="2949" spans="1:2">
      <c r="A2949" s="638"/>
      <c r="B2949" s="638"/>
    </row>
    <row r="2950" spans="1:2">
      <c r="A2950" s="638"/>
      <c r="B2950" s="638"/>
    </row>
    <row r="2951" spans="1:2">
      <c r="A2951" s="638"/>
      <c r="B2951" s="638"/>
    </row>
    <row r="2952" spans="1:2">
      <c r="A2952" s="638"/>
      <c r="B2952" s="638"/>
    </row>
    <row r="2953" spans="1:2">
      <c r="A2953" s="638"/>
      <c r="B2953" s="638"/>
    </row>
    <row r="2954" spans="1:2">
      <c r="A2954" s="638"/>
      <c r="B2954" s="638"/>
    </row>
    <row r="2955" spans="1:2">
      <c r="A2955" s="638"/>
      <c r="B2955" s="638"/>
    </row>
    <row r="2956" spans="1:2">
      <c r="A2956" s="638"/>
      <c r="B2956" s="638"/>
    </row>
    <row r="2957" spans="1:2">
      <c r="A2957" s="638"/>
      <c r="B2957" s="638"/>
    </row>
    <row r="2958" spans="1:2">
      <c r="A2958" s="638"/>
      <c r="B2958" s="638"/>
    </row>
    <row r="2959" spans="1:2">
      <c r="A2959" s="638"/>
      <c r="B2959" s="638"/>
    </row>
    <row r="2960" spans="1:2">
      <c r="A2960" s="638"/>
      <c r="B2960" s="638"/>
    </row>
    <row r="2961" spans="1:2">
      <c r="A2961" s="638"/>
      <c r="B2961" s="638"/>
    </row>
    <row r="2962" spans="1:2">
      <c r="A2962" s="638"/>
      <c r="B2962" s="638"/>
    </row>
    <row r="2963" spans="1:2">
      <c r="A2963" s="638"/>
      <c r="B2963" s="638"/>
    </row>
    <row r="2964" spans="1:2">
      <c r="A2964" s="638"/>
      <c r="B2964" s="638"/>
    </row>
    <row r="2965" spans="1:2">
      <c r="A2965" s="638"/>
      <c r="B2965" s="638"/>
    </row>
    <row r="2966" spans="1:2">
      <c r="A2966" s="638"/>
      <c r="B2966" s="638"/>
    </row>
    <row r="2967" spans="1:2">
      <c r="A2967" s="638"/>
      <c r="B2967" s="638"/>
    </row>
    <row r="2968" spans="1:2">
      <c r="A2968" s="638"/>
      <c r="B2968" s="638"/>
    </row>
    <row r="2969" spans="1:2">
      <c r="A2969" s="638"/>
      <c r="B2969" s="638"/>
    </row>
    <row r="2970" spans="1:2">
      <c r="A2970" s="638"/>
      <c r="B2970" s="638"/>
    </row>
    <row r="2971" spans="1:2">
      <c r="A2971" s="638"/>
      <c r="B2971" s="638"/>
    </row>
    <row r="2972" spans="1:2">
      <c r="A2972" s="638"/>
      <c r="B2972" s="638"/>
    </row>
    <row r="2973" spans="1:2">
      <c r="A2973" s="638"/>
      <c r="B2973" s="638"/>
    </row>
    <row r="2974" spans="1:2">
      <c r="A2974" s="638"/>
      <c r="B2974" s="638"/>
    </row>
    <row r="2975" spans="1:2">
      <c r="A2975" s="638"/>
      <c r="B2975" s="638"/>
    </row>
    <row r="2976" spans="1:2">
      <c r="A2976" s="638"/>
      <c r="B2976" s="638"/>
    </row>
    <row r="2977" spans="1:2">
      <c r="A2977" s="638"/>
      <c r="B2977" s="638"/>
    </row>
    <row r="2978" spans="1:2">
      <c r="A2978" s="638"/>
      <c r="B2978" s="638"/>
    </row>
    <row r="2979" spans="1:2">
      <c r="A2979" s="638"/>
      <c r="B2979" s="638"/>
    </row>
    <row r="2980" spans="1:2">
      <c r="A2980" s="638"/>
      <c r="B2980" s="638"/>
    </row>
    <row r="2981" spans="1:2">
      <c r="A2981" s="638"/>
      <c r="B2981" s="638"/>
    </row>
    <row r="2982" spans="1:2">
      <c r="A2982" s="638"/>
      <c r="B2982" s="638"/>
    </row>
    <row r="2983" spans="1:2">
      <c r="A2983" s="638"/>
      <c r="B2983" s="638"/>
    </row>
    <row r="2984" spans="1:2">
      <c r="A2984" s="638"/>
      <c r="B2984" s="638"/>
    </row>
    <row r="2985" spans="1:2">
      <c r="A2985" s="638"/>
      <c r="B2985" s="638"/>
    </row>
    <row r="2986" spans="1:2">
      <c r="A2986" s="638"/>
      <c r="B2986" s="638"/>
    </row>
    <row r="2987" spans="1:2">
      <c r="A2987" s="638"/>
      <c r="B2987" s="638"/>
    </row>
    <row r="2988" spans="1:2">
      <c r="A2988" s="638"/>
      <c r="B2988" s="638"/>
    </row>
    <row r="2989" spans="1:2">
      <c r="A2989" s="638"/>
      <c r="B2989" s="638"/>
    </row>
    <row r="2990" spans="1:2">
      <c r="A2990" s="638"/>
      <c r="B2990" s="638"/>
    </row>
    <row r="2991" spans="1:2">
      <c r="A2991" s="638"/>
      <c r="B2991" s="638"/>
    </row>
    <row r="2992" spans="1:2">
      <c r="A2992" s="638"/>
      <c r="B2992" s="638"/>
    </row>
    <row r="2993" spans="1:2">
      <c r="A2993" s="638"/>
      <c r="B2993" s="638"/>
    </row>
    <row r="2994" spans="1:2">
      <c r="A2994" s="638"/>
      <c r="B2994" s="638"/>
    </row>
    <row r="2995" spans="1:2">
      <c r="A2995" s="638"/>
      <c r="B2995" s="638"/>
    </row>
    <row r="2996" spans="1:2">
      <c r="A2996" s="638"/>
      <c r="B2996" s="638"/>
    </row>
    <row r="2997" spans="1:2">
      <c r="A2997" s="638"/>
      <c r="B2997" s="638"/>
    </row>
    <row r="2998" spans="1:2">
      <c r="A2998" s="638"/>
      <c r="B2998" s="638"/>
    </row>
    <row r="2999" spans="1:2">
      <c r="A2999" s="638"/>
      <c r="B2999" s="638"/>
    </row>
    <row r="3000" spans="1:2">
      <c r="A3000" s="638"/>
      <c r="B3000" s="638"/>
    </row>
    <row r="3001" spans="1:2">
      <c r="A3001" s="638"/>
      <c r="B3001" s="638"/>
    </row>
    <row r="3002" spans="1:2">
      <c r="A3002" s="638"/>
      <c r="B3002" s="638"/>
    </row>
    <row r="3003" spans="1:2">
      <c r="A3003" s="638"/>
      <c r="B3003" s="638"/>
    </row>
    <row r="3004" spans="1:2">
      <c r="A3004" s="638"/>
      <c r="B3004" s="638"/>
    </row>
    <row r="3005" spans="1:2">
      <c r="A3005" s="638"/>
      <c r="B3005" s="638"/>
    </row>
    <row r="3006" spans="1:2">
      <c r="A3006" s="638"/>
      <c r="B3006" s="638"/>
    </row>
    <row r="3007" spans="1:2">
      <c r="A3007" s="638"/>
      <c r="B3007" s="638"/>
    </row>
    <row r="3008" spans="1:2">
      <c r="A3008" s="638"/>
      <c r="B3008" s="638"/>
    </row>
    <row r="3009" spans="1:2">
      <c r="A3009" s="638"/>
      <c r="B3009" s="638"/>
    </row>
    <row r="3010" spans="1:2">
      <c r="A3010" s="638"/>
      <c r="B3010" s="638"/>
    </row>
    <row r="3011" spans="1:2">
      <c r="A3011" s="638"/>
      <c r="B3011" s="638"/>
    </row>
    <row r="3012" spans="1:2">
      <c r="A3012" s="638"/>
      <c r="B3012" s="638"/>
    </row>
    <row r="3013" spans="1:2">
      <c r="A3013" s="638"/>
      <c r="B3013" s="638"/>
    </row>
    <row r="3014" spans="1:2">
      <c r="A3014" s="638"/>
      <c r="B3014" s="638"/>
    </row>
    <row r="3015" spans="1:2">
      <c r="A3015" s="638"/>
      <c r="B3015" s="638"/>
    </row>
    <row r="3016" spans="1:2">
      <c r="A3016" s="638"/>
      <c r="B3016" s="638"/>
    </row>
    <row r="3017" spans="1:2">
      <c r="A3017" s="638"/>
      <c r="B3017" s="638"/>
    </row>
    <row r="3018" spans="1:2">
      <c r="A3018" s="638"/>
      <c r="B3018" s="638"/>
    </row>
    <row r="3019" spans="1:2">
      <c r="A3019" s="638"/>
      <c r="B3019" s="638"/>
    </row>
    <row r="3020" spans="1:2">
      <c r="A3020" s="638"/>
      <c r="B3020" s="638"/>
    </row>
    <row r="3021" spans="1:2">
      <c r="A3021" s="638"/>
      <c r="B3021" s="638"/>
    </row>
    <row r="3022" spans="1:2">
      <c r="A3022" s="638"/>
      <c r="B3022" s="638"/>
    </row>
    <row r="3023" spans="1:2">
      <c r="A3023" s="638"/>
      <c r="B3023" s="638"/>
    </row>
    <row r="3024" spans="1:2">
      <c r="A3024" s="638"/>
      <c r="B3024" s="638"/>
    </row>
    <row r="3025" spans="1:2">
      <c r="A3025" s="638"/>
      <c r="B3025" s="638"/>
    </row>
    <row r="3026" spans="1:2">
      <c r="A3026" s="638"/>
      <c r="B3026" s="638"/>
    </row>
    <row r="3027" spans="1:2">
      <c r="A3027" s="638"/>
      <c r="B3027" s="638"/>
    </row>
    <row r="3028" spans="1:2">
      <c r="A3028" s="638"/>
      <c r="B3028" s="638"/>
    </row>
    <row r="3029" spans="1:2">
      <c r="A3029" s="638"/>
      <c r="B3029" s="638"/>
    </row>
    <row r="3030" spans="1:2">
      <c r="A3030" s="638"/>
      <c r="B3030" s="638"/>
    </row>
    <row r="3031" spans="1:2">
      <c r="A3031" s="638"/>
      <c r="B3031" s="638"/>
    </row>
    <row r="3032" spans="1:2">
      <c r="A3032" s="638"/>
      <c r="B3032" s="638"/>
    </row>
    <row r="3033" spans="1:2">
      <c r="A3033" s="638"/>
      <c r="B3033" s="638"/>
    </row>
    <row r="3034" spans="1:2">
      <c r="A3034" s="638"/>
      <c r="B3034" s="638"/>
    </row>
    <row r="3035" spans="1:2">
      <c r="A3035" s="638"/>
      <c r="B3035" s="638"/>
    </row>
    <row r="3036" spans="1:2">
      <c r="A3036" s="638"/>
      <c r="B3036" s="638"/>
    </row>
    <row r="3037" spans="1:2">
      <c r="A3037" s="638"/>
      <c r="B3037" s="638"/>
    </row>
    <row r="3038" spans="1:2">
      <c r="A3038" s="638"/>
      <c r="B3038" s="638"/>
    </row>
    <row r="3039" spans="1:2">
      <c r="A3039" s="638"/>
      <c r="B3039" s="638"/>
    </row>
    <row r="3040" spans="1:2">
      <c r="A3040" s="638"/>
      <c r="B3040" s="638"/>
    </row>
    <row r="3041" spans="1:2">
      <c r="A3041" s="638"/>
      <c r="B3041" s="638"/>
    </row>
    <row r="3042" spans="1:2">
      <c r="A3042" s="638"/>
      <c r="B3042" s="638"/>
    </row>
    <row r="3043" spans="1:2">
      <c r="A3043" s="638"/>
      <c r="B3043" s="638"/>
    </row>
    <row r="3044" spans="1:2">
      <c r="A3044" s="638"/>
      <c r="B3044" s="638"/>
    </row>
    <row r="3045" spans="1:2">
      <c r="A3045" s="638"/>
      <c r="B3045" s="638"/>
    </row>
    <row r="3046" spans="1:2">
      <c r="A3046" s="638"/>
      <c r="B3046" s="638"/>
    </row>
    <row r="3047" spans="1:2">
      <c r="A3047" s="638"/>
      <c r="B3047" s="638"/>
    </row>
    <row r="3048" spans="1:2">
      <c r="A3048" s="638"/>
      <c r="B3048" s="638"/>
    </row>
    <row r="3049" spans="1:2">
      <c r="A3049" s="638"/>
      <c r="B3049" s="638"/>
    </row>
    <row r="3050" spans="1:2">
      <c r="A3050" s="638"/>
      <c r="B3050" s="638"/>
    </row>
    <row r="3051" spans="1:2">
      <c r="A3051" s="638"/>
      <c r="B3051" s="638"/>
    </row>
    <row r="3052" spans="1:2">
      <c r="A3052" s="638"/>
      <c r="B3052" s="638"/>
    </row>
    <row r="3053" spans="1:2">
      <c r="A3053" s="638"/>
      <c r="B3053" s="638"/>
    </row>
    <row r="3054" spans="1:2">
      <c r="A3054" s="638"/>
      <c r="B3054" s="638"/>
    </row>
    <row r="3055" spans="1:2">
      <c r="A3055" s="638"/>
      <c r="B3055" s="638"/>
    </row>
    <row r="3056" spans="1:2">
      <c r="A3056" s="638"/>
      <c r="B3056" s="638"/>
    </row>
    <row r="3057" spans="1:2">
      <c r="A3057" s="638"/>
      <c r="B3057" s="638"/>
    </row>
    <row r="3058" spans="1:2">
      <c r="A3058" s="638"/>
      <c r="B3058" s="638"/>
    </row>
    <row r="3059" spans="1:2">
      <c r="A3059" s="638"/>
      <c r="B3059" s="638"/>
    </row>
    <row r="3060" spans="1:2">
      <c r="A3060" s="638"/>
      <c r="B3060" s="638"/>
    </row>
    <row r="3061" spans="1:2">
      <c r="A3061" s="638"/>
      <c r="B3061" s="638"/>
    </row>
    <row r="3062" spans="1:2">
      <c r="A3062" s="638"/>
      <c r="B3062" s="638"/>
    </row>
    <row r="3063" spans="1:2">
      <c r="A3063" s="638"/>
      <c r="B3063" s="638"/>
    </row>
    <row r="3064" spans="1:2">
      <c r="A3064" s="638"/>
      <c r="B3064" s="638"/>
    </row>
    <row r="3065" spans="1:2">
      <c r="A3065" s="638"/>
      <c r="B3065" s="638"/>
    </row>
    <row r="3066" spans="1:2">
      <c r="A3066" s="638"/>
      <c r="B3066" s="638"/>
    </row>
    <row r="3067" spans="1:2">
      <c r="A3067" s="638"/>
      <c r="B3067" s="638"/>
    </row>
    <row r="3068" spans="1:2">
      <c r="A3068" s="638"/>
      <c r="B3068" s="638"/>
    </row>
    <row r="3069" spans="1:2">
      <c r="A3069" s="638"/>
      <c r="B3069" s="638"/>
    </row>
    <row r="3070" spans="1:2">
      <c r="A3070" s="638"/>
      <c r="B3070" s="638"/>
    </row>
    <row r="3071" spans="1:2">
      <c r="A3071" s="638"/>
      <c r="B3071" s="638"/>
    </row>
    <row r="3072" spans="1:2">
      <c r="A3072" s="638"/>
      <c r="B3072" s="638"/>
    </row>
    <row r="3073" spans="1:2">
      <c r="A3073" s="638"/>
      <c r="B3073" s="638"/>
    </row>
    <row r="3074" spans="1:2">
      <c r="A3074" s="638"/>
      <c r="B3074" s="638"/>
    </row>
    <row r="3075" spans="1:2">
      <c r="A3075" s="638"/>
      <c r="B3075" s="638"/>
    </row>
    <row r="3076" spans="1:2">
      <c r="A3076" s="638"/>
      <c r="B3076" s="638"/>
    </row>
    <row r="3077" spans="1:2">
      <c r="A3077" s="638"/>
      <c r="B3077" s="638"/>
    </row>
    <row r="3078" spans="1:2">
      <c r="A3078" s="638"/>
      <c r="B3078" s="638"/>
    </row>
    <row r="3079" spans="1:2">
      <c r="A3079" s="638"/>
      <c r="B3079" s="638"/>
    </row>
    <row r="3080" spans="1:2">
      <c r="A3080" s="638"/>
      <c r="B3080" s="638"/>
    </row>
    <row r="3081" spans="1:2">
      <c r="A3081" s="638"/>
      <c r="B3081" s="638"/>
    </row>
    <row r="3082" spans="1:2">
      <c r="A3082" s="638"/>
      <c r="B3082" s="638"/>
    </row>
    <row r="3083" spans="1:2">
      <c r="A3083" s="638"/>
      <c r="B3083" s="638"/>
    </row>
    <row r="3084" spans="1:2">
      <c r="A3084" s="638"/>
      <c r="B3084" s="638"/>
    </row>
    <row r="3085" spans="1:2">
      <c r="A3085" s="638"/>
      <c r="B3085" s="638"/>
    </row>
    <row r="3086" spans="1:2">
      <c r="A3086" s="638"/>
      <c r="B3086" s="638"/>
    </row>
    <row r="3087" spans="1:2">
      <c r="A3087" s="638"/>
      <c r="B3087" s="638"/>
    </row>
    <row r="3088" spans="1:2">
      <c r="A3088" s="638"/>
      <c r="B3088" s="638"/>
    </row>
    <row r="3089" spans="1:2">
      <c r="A3089" s="638"/>
      <c r="B3089" s="638"/>
    </row>
    <row r="3090" spans="1:2">
      <c r="A3090" s="638"/>
      <c r="B3090" s="638"/>
    </row>
    <row r="3091" spans="1:2">
      <c r="A3091" s="638"/>
      <c r="B3091" s="638"/>
    </row>
    <row r="3092" spans="1:2">
      <c r="A3092" s="638"/>
      <c r="B3092" s="638"/>
    </row>
    <row r="3093" spans="1:2">
      <c r="A3093" s="638"/>
      <c r="B3093" s="638"/>
    </row>
    <row r="3094" spans="1:2">
      <c r="A3094" s="638"/>
      <c r="B3094" s="638"/>
    </row>
    <row r="3095" spans="1:2">
      <c r="A3095" s="638"/>
      <c r="B3095" s="638"/>
    </row>
    <row r="3096" spans="1:2">
      <c r="A3096" s="638"/>
      <c r="B3096" s="638"/>
    </row>
    <row r="3097" spans="1:2">
      <c r="A3097" s="638"/>
      <c r="B3097" s="638"/>
    </row>
    <row r="3098" spans="1:2">
      <c r="A3098" s="638"/>
      <c r="B3098" s="638"/>
    </row>
    <row r="3099" spans="1:2">
      <c r="A3099" s="638"/>
      <c r="B3099" s="638"/>
    </row>
    <row r="3100" spans="1:2">
      <c r="A3100" s="638"/>
      <c r="B3100" s="638"/>
    </row>
    <row r="3101" spans="1:2">
      <c r="A3101" s="638"/>
      <c r="B3101" s="638"/>
    </row>
    <row r="3102" spans="1:2">
      <c r="A3102" s="638"/>
      <c r="B3102" s="638"/>
    </row>
    <row r="3103" spans="1:2">
      <c r="A3103" s="638"/>
      <c r="B3103" s="638"/>
    </row>
    <row r="3104" spans="1:2">
      <c r="A3104" s="638"/>
      <c r="B3104" s="638"/>
    </row>
    <row r="3105" spans="1:2">
      <c r="A3105" s="638"/>
      <c r="B3105" s="638"/>
    </row>
    <row r="3106" spans="1:2">
      <c r="A3106" s="638"/>
      <c r="B3106" s="638"/>
    </row>
    <row r="3107" spans="1:2">
      <c r="A3107" s="638"/>
      <c r="B3107" s="638"/>
    </row>
    <row r="3108" spans="1:2">
      <c r="A3108" s="638"/>
      <c r="B3108" s="638"/>
    </row>
    <row r="3109" spans="1:2">
      <c r="A3109" s="638"/>
      <c r="B3109" s="638"/>
    </row>
    <row r="3110" spans="1:2">
      <c r="A3110" s="638"/>
      <c r="B3110" s="638"/>
    </row>
    <row r="3111" spans="1:2">
      <c r="A3111" s="638"/>
      <c r="B3111" s="638"/>
    </row>
    <row r="3112" spans="1:2">
      <c r="A3112" s="638"/>
      <c r="B3112" s="638"/>
    </row>
    <row r="3113" spans="1:2">
      <c r="A3113" s="638"/>
      <c r="B3113" s="638"/>
    </row>
    <row r="3114" spans="1:2">
      <c r="A3114" s="638"/>
      <c r="B3114" s="638"/>
    </row>
    <row r="3115" spans="1:2">
      <c r="A3115" s="638"/>
      <c r="B3115" s="638"/>
    </row>
    <row r="3116" spans="1:2">
      <c r="A3116" s="638"/>
      <c r="B3116" s="638"/>
    </row>
    <row r="3117" spans="1:2">
      <c r="A3117" s="638"/>
      <c r="B3117" s="638"/>
    </row>
    <row r="3118" spans="1:2">
      <c r="A3118" s="638"/>
      <c r="B3118" s="638"/>
    </row>
    <row r="3119" spans="1:2">
      <c r="A3119" s="638"/>
      <c r="B3119" s="638"/>
    </row>
    <row r="3120" spans="1:2">
      <c r="A3120" s="638"/>
      <c r="B3120" s="638"/>
    </row>
    <row r="3121" spans="1:2">
      <c r="A3121" s="638"/>
      <c r="B3121" s="638"/>
    </row>
    <row r="3122" spans="1:2">
      <c r="A3122" s="638"/>
      <c r="B3122" s="638"/>
    </row>
    <row r="3123" spans="1:2">
      <c r="A3123" s="638"/>
      <c r="B3123" s="638"/>
    </row>
    <row r="3124" spans="1:2">
      <c r="A3124" s="638"/>
      <c r="B3124" s="638"/>
    </row>
    <row r="3125" spans="1:2">
      <c r="A3125" s="638"/>
      <c r="B3125" s="638"/>
    </row>
    <row r="3126" spans="1:2">
      <c r="A3126" s="638"/>
      <c r="B3126" s="638"/>
    </row>
    <row r="3127" spans="1:2">
      <c r="A3127" s="638"/>
      <c r="B3127" s="638"/>
    </row>
    <row r="3128" spans="1:2">
      <c r="A3128" s="638"/>
      <c r="B3128" s="638"/>
    </row>
    <row r="3129" spans="1:2">
      <c r="A3129" s="638"/>
      <c r="B3129" s="638"/>
    </row>
    <row r="3130" spans="1:2">
      <c r="A3130" s="638"/>
      <c r="B3130" s="638"/>
    </row>
    <row r="3131" spans="1:2">
      <c r="A3131" s="638"/>
      <c r="B3131" s="638"/>
    </row>
    <row r="3132" spans="1:2">
      <c r="A3132" s="638"/>
      <c r="B3132" s="638"/>
    </row>
    <row r="3133" spans="1:2">
      <c r="A3133" s="638"/>
      <c r="B3133" s="638"/>
    </row>
    <row r="3134" spans="1:2">
      <c r="A3134" s="638"/>
      <c r="B3134" s="638"/>
    </row>
    <row r="3135" spans="1:2">
      <c r="A3135" s="638"/>
      <c r="B3135" s="638"/>
    </row>
    <row r="3136" spans="1:2">
      <c r="A3136" s="638"/>
      <c r="B3136" s="638"/>
    </row>
    <row r="3137" spans="1:2">
      <c r="A3137" s="638"/>
      <c r="B3137" s="638"/>
    </row>
    <row r="3138" spans="1:2">
      <c r="A3138" s="638"/>
      <c r="B3138" s="638"/>
    </row>
    <row r="3139" spans="1:2">
      <c r="A3139" s="638"/>
      <c r="B3139" s="638"/>
    </row>
    <row r="3140" spans="1:2">
      <c r="A3140" s="638"/>
      <c r="B3140" s="638"/>
    </row>
    <row r="3141" spans="1:2">
      <c r="A3141" s="638"/>
      <c r="B3141" s="638"/>
    </row>
    <row r="3142" spans="1:2">
      <c r="A3142" s="638"/>
      <c r="B3142" s="638"/>
    </row>
    <row r="3143" spans="1:2">
      <c r="A3143" s="638"/>
      <c r="B3143" s="638"/>
    </row>
    <row r="3144" spans="1:2">
      <c r="A3144" s="638"/>
      <c r="B3144" s="638"/>
    </row>
    <row r="3145" spans="1:2">
      <c r="A3145" s="638"/>
      <c r="B3145" s="638"/>
    </row>
    <row r="3146" spans="1:2">
      <c r="A3146" s="638"/>
      <c r="B3146" s="638"/>
    </row>
    <row r="3147" spans="1:2">
      <c r="A3147" s="638"/>
      <c r="B3147" s="638"/>
    </row>
    <row r="3148" spans="1:2">
      <c r="A3148" s="638"/>
      <c r="B3148" s="638"/>
    </row>
    <row r="3149" spans="1:2">
      <c r="A3149" s="638"/>
      <c r="B3149" s="638"/>
    </row>
    <row r="3150" spans="1:2">
      <c r="A3150" s="638"/>
      <c r="B3150" s="638"/>
    </row>
    <row r="3151" spans="1:2">
      <c r="A3151" s="638"/>
      <c r="B3151" s="638"/>
    </row>
    <row r="3152" spans="1:2">
      <c r="A3152" s="638"/>
      <c r="B3152" s="638"/>
    </row>
    <row r="3153" spans="1:2">
      <c r="A3153" s="638"/>
      <c r="B3153" s="638"/>
    </row>
    <row r="3154" spans="1:2">
      <c r="A3154" s="638"/>
      <c r="B3154" s="638"/>
    </row>
    <row r="3155" spans="1:2">
      <c r="A3155" s="638"/>
      <c r="B3155" s="638"/>
    </row>
    <row r="3156" spans="1:2">
      <c r="A3156" s="638"/>
      <c r="B3156" s="638"/>
    </row>
    <row r="3157" spans="1:2">
      <c r="A3157" s="638"/>
      <c r="B3157" s="638"/>
    </row>
    <row r="3158" spans="1:2">
      <c r="A3158" s="638"/>
      <c r="B3158" s="638"/>
    </row>
    <row r="3159" spans="1:2">
      <c r="A3159" s="638"/>
      <c r="B3159" s="638"/>
    </row>
    <row r="3160" spans="1:2">
      <c r="A3160" s="638"/>
      <c r="B3160" s="638"/>
    </row>
    <row r="3161" spans="1:2">
      <c r="A3161" s="638"/>
      <c r="B3161" s="638"/>
    </row>
    <row r="3162" spans="1:2">
      <c r="A3162" s="638"/>
      <c r="B3162" s="638"/>
    </row>
    <row r="3163" spans="1:2">
      <c r="A3163" s="638"/>
      <c r="B3163" s="638"/>
    </row>
    <row r="3164" spans="1:2">
      <c r="A3164" s="638"/>
      <c r="B3164" s="638"/>
    </row>
    <row r="3165" spans="1:2">
      <c r="A3165" s="638"/>
      <c r="B3165" s="638"/>
    </row>
    <row r="3166" spans="1:2">
      <c r="A3166" s="638"/>
      <c r="B3166" s="638"/>
    </row>
    <row r="3167" spans="1:2">
      <c r="A3167" s="638"/>
      <c r="B3167" s="638"/>
    </row>
    <row r="3168" spans="1:2">
      <c r="A3168" s="638"/>
      <c r="B3168" s="638"/>
    </row>
    <row r="3169" spans="1:2">
      <c r="A3169" s="638"/>
      <c r="B3169" s="638"/>
    </row>
    <row r="3170" spans="1:2">
      <c r="A3170" s="638"/>
      <c r="B3170" s="638"/>
    </row>
    <row r="3171" spans="1:2">
      <c r="A3171" s="638"/>
      <c r="B3171" s="638"/>
    </row>
    <row r="3172" spans="1:2">
      <c r="A3172" s="638"/>
      <c r="B3172" s="638"/>
    </row>
    <row r="3173" spans="1:2">
      <c r="A3173" s="638"/>
      <c r="B3173" s="638"/>
    </row>
    <row r="3174" spans="1:2">
      <c r="A3174" s="638"/>
      <c r="B3174" s="638"/>
    </row>
    <row r="3175" spans="1:2">
      <c r="A3175" s="638"/>
      <c r="B3175" s="638"/>
    </row>
    <row r="3176" spans="1:2">
      <c r="A3176" s="638"/>
      <c r="B3176" s="638"/>
    </row>
    <row r="3177" spans="1:2">
      <c r="A3177" s="638"/>
      <c r="B3177" s="638"/>
    </row>
    <row r="3178" spans="1:2">
      <c r="A3178" s="638"/>
      <c r="B3178" s="638"/>
    </row>
    <row r="3179" spans="1:2">
      <c r="A3179" s="638"/>
      <c r="B3179" s="638"/>
    </row>
    <row r="3180" spans="1:2">
      <c r="A3180" s="638"/>
      <c r="B3180" s="638"/>
    </row>
    <row r="3181" spans="1:2">
      <c r="A3181" s="638"/>
      <c r="B3181" s="638"/>
    </row>
    <row r="3182" spans="1:2">
      <c r="A3182" s="638"/>
      <c r="B3182" s="638"/>
    </row>
    <row r="3183" spans="1:2">
      <c r="A3183" s="638"/>
      <c r="B3183" s="638"/>
    </row>
    <row r="3184" spans="1:2">
      <c r="A3184" s="638"/>
      <c r="B3184" s="638"/>
    </row>
    <row r="3185" spans="1:2">
      <c r="A3185" s="638"/>
      <c r="B3185" s="638"/>
    </row>
    <row r="3186" spans="1:2">
      <c r="A3186" s="638"/>
      <c r="B3186" s="638"/>
    </row>
    <row r="3187" spans="1:2">
      <c r="A3187" s="638"/>
      <c r="B3187" s="638"/>
    </row>
    <row r="3188" spans="1:2">
      <c r="A3188" s="638"/>
      <c r="B3188" s="638"/>
    </row>
    <row r="3189" spans="1:2">
      <c r="A3189" s="638"/>
      <c r="B3189" s="638"/>
    </row>
    <row r="3190" spans="1:2">
      <c r="A3190" s="638"/>
      <c r="B3190" s="638"/>
    </row>
    <row r="3191" spans="1:2">
      <c r="A3191" s="638"/>
      <c r="B3191" s="638"/>
    </row>
    <row r="3192" spans="1:2">
      <c r="A3192" s="638"/>
      <c r="B3192" s="638"/>
    </row>
    <row r="3193" spans="1:2">
      <c r="A3193" s="638"/>
      <c r="B3193" s="638"/>
    </row>
    <row r="3194" spans="1:2">
      <c r="A3194" s="638"/>
      <c r="B3194" s="638"/>
    </row>
    <row r="3195" spans="1:2">
      <c r="A3195" s="638"/>
      <c r="B3195" s="638"/>
    </row>
    <row r="3196" spans="1:2">
      <c r="A3196" s="638"/>
      <c r="B3196" s="638"/>
    </row>
    <row r="3197" spans="1:2">
      <c r="A3197" s="638"/>
      <c r="B3197" s="638"/>
    </row>
    <row r="3198" spans="1:2">
      <c r="A3198" s="638"/>
      <c r="B3198" s="638"/>
    </row>
    <row r="3199" spans="1:2">
      <c r="A3199" s="638"/>
      <c r="B3199" s="638"/>
    </row>
    <row r="3200" spans="1:2">
      <c r="A3200" s="638"/>
      <c r="B3200" s="638"/>
    </row>
    <row r="3201" spans="1:2">
      <c r="A3201" s="638"/>
      <c r="B3201" s="638"/>
    </row>
    <row r="3202" spans="1:2">
      <c r="A3202" s="638"/>
      <c r="B3202" s="638"/>
    </row>
    <row r="3203" spans="1:2">
      <c r="A3203" s="638"/>
      <c r="B3203" s="638"/>
    </row>
    <row r="3204" spans="1:2">
      <c r="A3204" s="638"/>
      <c r="B3204" s="638"/>
    </row>
    <row r="3205" spans="1:2">
      <c r="A3205" s="638"/>
      <c r="B3205" s="638"/>
    </row>
    <row r="3206" spans="1:2">
      <c r="A3206" s="638"/>
      <c r="B3206" s="638"/>
    </row>
    <row r="3207" spans="1:2">
      <c r="A3207" s="638"/>
      <c r="B3207" s="638"/>
    </row>
    <row r="3208" spans="1:2">
      <c r="A3208" s="638"/>
      <c r="B3208" s="638"/>
    </row>
    <row r="3209" spans="1:2">
      <c r="A3209" s="638"/>
      <c r="B3209" s="638"/>
    </row>
    <row r="3210" spans="1:2">
      <c r="A3210" s="638"/>
      <c r="B3210" s="638"/>
    </row>
    <row r="3211" spans="1:2">
      <c r="A3211" s="638"/>
      <c r="B3211" s="638"/>
    </row>
    <row r="3212" spans="1:2">
      <c r="A3212" s="638"/>
      <c r="B3212" s="638"/>
    </row>
    <row r="3213" spans="1:2">
      <c r="A3213" s="638"/>
      <c r="B3213" s="638"/>
    </row>
    <row r="3214" spans="1:2">
      <c r="A3214" s="638"/>
      <c r="B3214" s="638"/>
    </row>
    <row r="3215" spans="1:2">
      <c r="A3215" s="638"/>
      <c r="B3215" s="638"/>
    </row>
    <row r="3216" spans="1:2">
      <c r="A3216" s="638"/>
      <c r="B3216" s="638"/>
    </row>
    <row r="3217" spans="1:2">
      <c r="A3217" s="638"/>
      <c r="B3217" s="638"/>
    </row>
    <row r="3218" spans="1:2">
      <c r="A3218" s="638"/>
      <c r="B3218" s="638"/>
    </row>
    <row r="3219" spans="1:2">
      <c r="A3219" s="638"/>
      <c r="B3219" s="638"/>
    </row>
    <row r="3220" spans="1:2">
      <c r="A3220" s="638"/>
      <c r="B3220" s="638"/>
    </row>
    <row r="3221" spans="1:2">
      <c r="A3221" s="638"/>
      <c r="B3221" s="638"/>
    </row>
    <row r="3222" spans="1:2">
      <c r="A3222" s="638"/>
      <c r="B3222" s="638"/>
    </row>
    <row r="3223" spans="1:2">
      <c r="A3223" s="638"/>
      <c r="B3223" s="638"/>
    </row>
    <row r="3224" spans="1:2">
      <c r="A3224" s="638"/>
      <c r="B3224" s="638"/>
    </row>
    <row r="3225" spans="1:2">
      <c r="A3225" s="638"/>
      <c r="B3225" s="638"/>
    </row>
    <row r="3226" spans="1:2">
      <c r="A3226" s="638"/>
      <c r="B3226" s="638"/>
    </row>
    <row r="3227" spans="1:2">
      <c r="A3227" s="638"/>
      <c r="B3227" s="638"/>
    </row>
    <row r="3228" spans="1:2">
      <c r="A3228" s="638"/>
      <c r="B3228" s="638"/>
    </row>
    <row r="3229" spans="1:2">
      <c r="A3229" s="638"/>
      <c r="B3229" s="638"/>
    </row>
    <row r="3230" spans="1:2">
      <c r="A3230" s="638"/>
      <c r="B3230" s="638"/>
    </row>
    <row r="3231" spans="1:2">
      <c r="A3231" s="638"/>
      <c r="B3231" s="638"/>
    </row>
    <row r="3232" spans="1:2">
      <c r="A3232" s="638"/>
      <c r="B3232" s="638"/>
    </row>
    <row r="3233" spans="1:2">
      <c r="A3233" s="638"/>
      <c r="B3233" s="638"/>
    </row>
    <row r="3234" spans="1:2">
      <c r="A3234" s="638"/>
      <c r="B3234" s="638"/>
    </row>
    <row r="3235" spans="1:2">
      <c r="A3235" s="638"/>
      <c r="B3235" s="638"/>
    </row>
    <row r="3236" spans="1:2">
      <c r="A3236" s="638"/>
      <c r="B3236" s="638"/>
    </row>
    <row r="3237" spans="1:2">
      <c r="A3237" s="638"/>
      <c r="B3237" s="638"/>
    </row>
    <row r="3238" spans="1:2">
      <c r="A3238" s="638"/>
      <c r="B3238" s="638"/>
    </row>
    <row r="3239" spans="1:2">
      <c r="A3239" s="638"/>
      <c r="B3239" s="638"/>
    </row>
    <row r="3240" spans="1:2">
      <c r="A3240" s="638"/>
      <c r="B3240" s="638"/>
    </row>
    <row r="3241" spans="1:2">
      <c r="A3241" s="638"/>
      <c r="B3241" s="638"/>
    </row>
    <row r="3242" spans="1:2">
      <c r="A3242" s="638"/>
      <c r="B3242" s="638"/>
    </row>
    <row r="3243" spans="1:2">
      <c r="A3243" s="638"/>
      <c r="B3243" s="638"/>
    </row>
    <row r="3244" spans="1:2">
      <c r="A3244" s="638"/>
      <c r="B3244" s="638"/>
    </row>
    <row r="3245" spans="1:2">
      <c r="A3245" s="638"/>
      <c r="B3245" s="638"/>
    </row>
    <row r="3246" spans="1:2">
      <c r="A3246" s="638"/>
      <c r="B3246" s="638"/>
    </row>
    <row r="3247" spans="1:2">
      <c r="A3247" s="638"/>
      <c r="B3247" s="638"/>
    </row>
    <row r="3248" spans="1:2">
      <c r="A3248" s="638"/>
      <c r="B3248" s="638"/>
    </row>
    <row r="3249" spans="1:2">
      <c r="A3249" s="638"/>
      <c r="B3249" s="638"/>
    </row>
    <row r="3250" spans="1:2">
      <c r="A3250" s="638"/>
      <c r="B3250" s="638"/>
    </row>
    <row r="3251" spans="1:2">
      <c r="A3251" s="638"/>
      <c r="B3251" s="638"/>
    </row>
    <row r="3252" spans="1:2">
      <c r="A3252" s="638"/>
      <c r="B3252" s="638"/>
    </row>
    <row r="3253" spans="1:2">
      <c r="A3253" s="638"/>
      <c r="B3253" s="638"/>
    </row>
    <row r="3254" spans="1:2">
      <c r="A3254" s="638"/>
      <c r="B3254" s="638"/>
    </row>
    <row r="3255" spans="1:2">
      <c r="A3255" s="638"/>
      <c r="B3255" s="638"/>
    </row>
    <row r="3256" spans="1:2">
      <c r="A3256" s="638"/>
      <c r="B3256" s="638"/>
    </row>
    <row r="3257" spans="1:2">
      <c r="A3257" s="638"/>
      <c r="B3257" s="638"/>
    </row>
    <row r="3258" spans="1:2">
      <c r="A3258" s="638"/>
      <c r="B3258" s="638"/>
    </row>
    <row r="3259" spans="1:2">
      <c r="A3259" s="638"/>
      <c r="B3259" s="638"/>
    </row>
    <row r="3260" spans="1:2">
      <c r="A3260" s="638"/>
      <c r="B3260" s="638"/>
    </row>
    <row r="3261" spans="1:2">
      <c r="A3261" s="638"/>
      <c r="B3261" s="638"/>
    </row>
    <row r="3262" spans="1:2">
      <c r="A3262" s="638"/>
      <c r="B3262" s="638"/>
    </row>
    <row r="3263" spans="1:2">
      <c r="A3263" s="638"/>
      <c r="B3263" s="638"/>
    </row>
    <row r="3264" spans="1:2">
      <c r="A3264" s="638"/>
      <c r="B3264" s="638"/>
    </row>
    <row r="3265" spans="1:2">
      <c r="A3265" s="638"/>
      <c r="B3265" s="638"/>
    </row>
    <row r="3266" spans="1:2">
      <c r="A3266" s="638"/>
      <c r="B3266" s="638"/>
    </row>
    <row r="3267" spans="1:2">
      <c r="A3267" s="638"/>
      <c r="B3267" s="638"/>
    </row>
    <row r="3268" spans="1:2">
      <c r="A3268" s="638"/>
      <c r="B3268" s="638"/>
    </row>
    <row r="3269" spans="1:2">
      <c r="A3269" s="638"/>
      <c r="B3269" s="638"/>
    </row>
    <row r="3270" spans="1:2">
      <c r="A3270" s="638"/>
      <c r="B3270" s="638"/>
    </row>
    <row r="3271" spans="1:2">
      <c r="A3271" s="638"/>
      <c r="B3271" s="638"/>
    </row>
    <row r="3272" spans="1:2">
      <c r="A3272" s="638"/>
      <c r="B3272" s="638"/>
    </row>
    <row r="3273" spans="1:2">
      <c r="A3273" s="638"/>
      <c r="B3273" s="638"/>
    </row>
    <row r="3274" spans="1:2">
      <c r="A3274" s="638"/>
      <c r="B3274" s="638"/>
    </row>
    <row r="3275" spans="1:2">
      <c r="A3275" s="638"/>
      <c r="B3275" s="638"/>
    </row>
    <row r="3276" spans="1:2">
      <c r="A3276" s="638"/>
      <c r="B3276" s="638"/>
    </row>
    <row r="3277" spans="1:2">
      <c r="A3277" s="638"/>
      <c r="B3277" s="638"/>
    </row>
    <row r="3278" spans="1:2">
      <c r="A3278" s="638"/>
      <c r="B3278" s="638"/>
    </row>
    <row r="3279" spans="1:2">
      <c r="A3279" s="638"/>
      <c r="B3279" s="638"/>
    </row>
    <row r="3280" spans="1:2">
      <c r="A3280" s="638"/>
      <c r="B3280" s="638"/>
    </row>
    <row r="3281" spans="1:2">
      <c r="A3281" s="638"/>
      <c r="B3281" s="638"/>
    </row>
    <row r="3282" spans="1:2">
      <c r="A3282" s="638"/>
      <c r="B3282" s="638"/>
    </row>
    <row r="3283" spans="1:2">
      <c r="A3283" s="638"/>
      <c r="B3283" s="638"/>
    </row>
    <row r="3284" spans="1:2">
      <c r="A3284" s="638"/>
      <c r="B3284" s="638"/>
    </row>
    <row r="3285" spans="1:2">
      <c r="A3285" s="638"/>
      <c r="B3285" s="638"/>
    </row>
    <row r="3286" spans="1:2">
      <c r="A3286" s="638"/>
      <c r="B3286" s="638"/>
    </row>
    <row r="3287" spans="1:2">
      <c r="A3287" s="638"/>
      <c r="B3287" s="638"/>
    </row>
    <row r="3288" spans="1:2">
      <c r="A3288" s="638"/>
      <c r="B3288" s="638"/>
    </row>
    <row r="3289" spans="1:2">
      <c r="A3289" s="638"/>
      <c r="B3289" s="638"/>
    </row>
    <row r="3290" spans="1:2">
      <c r="A3290" s="638"/>
      <c r="B3290" s="638"/>
    </row>
    <row r="3291" spans="1:2">
      <c r="A3291" s="638"/>
      <c r="B3291" s="638"/>
    </row>
    <row r="3292" spans="1:2">
      <c r="A3292" s="638"/>
      <c r="B3292" s="638"/>
    </row>
    <row r="3293" spans="1:2">
      <c r="A3293" s="638"/>
      <c r="B3293" s="638"/>
    </row>
    <row r="3294" spans="1:2">
      <c r="A3294" s="638"/>
      <c r="B3294" s="638"/>
    </row>
    <row r="3295" spans="1:2">
      <c r="A3295" s="638"/>
      <c r="B3295" s="638"/>
    </row>
    <row r="3296" spans="1:2">
      <c r="A3296" s="638"/>
      <c r="B3296" s="638"/>
    </row>
    <row r="3297" spans="1:2">
      <c r="A3297" s="638"/>
      <c r="B3297" s="638"/>
    </row>
    <row r="3298" spans="1:2">
      <c r="A3298" s="638"/>
      <c r="B3298" s="638"/>
    </row>
    <row r="3299" spans="1:2">
      <c r="A3299" s="638"/>
      <c r="B3299" s="638"/>
    </row>
    <row r="3300" spans="1:2">
      <c r="A3300" s="638"/>
      <c r="B3300" s="638"/>
    </row>
    <row r="3301" spans="1:2">
      <c r="A3301" s="638"/>
      <c r="B3301" s="638"/>
    </row>
    <row r="3302" spans="1:2">
      <c r="A3302" s="638"/>
      <c r="B3302" s="638"/>
    </row>
    <row r="3303" spans="1:2">
      <c r="A3303" s="638"/>
      <c r="B3303" s="638"/>
    </row>
    <row r="3304" spans="1:2">
      <c r="A3304" s="638"/>
      <c r="B3304" s="638"/>
    </row>
    <row r="3305" spans="1:2">
      <c r="A3305" s="638"/>
      <c r="B3305" s="638"/>
    </row>
    <row r="3306" spans="1:2">
      <c r="A3306" s="638"/>
      <c r="B3306" s="638"/>
    </row>
    <row r="3307" spans="1:2">
      <c r="A3307" s="638"/>
      <c r="B3307" s="638"/>
    </row>
    <row r="3308" spans="1:2">
      <c r="A3308" s="638"/>
      <c r="B3308" s="638"/>
    </row>
    <row r="3309" spans="1:2">
      <c r="A3309" s="638"/>
      <c r="B3309" s="638"/>
    </row>
    <row r="3310" spans="1:2">
      <c r="A3310" s="638"/>
      <c r="B3310" s="638"/>
    </row>
    <row r="3311" spans="1:2">
      <c r="A3311" s="638"/>
      <c r="B3311" s="638"/>
    </row>
    <row r="3312" spans="1:2">
      <c r="A3312" s="638"/>
      <c r="B3312" s="638"/>
    </row>
    <row r="3313" spans="1:2">
      <c r="A3313" s="638"/>
      <c r="B3313" s="638"/>
    </row>
    <row r="3314" spans="1:2">
      <c r="A3314" s="638"/>
      <c r="B3314" s="638"/>
    </row>
    <row r="3315" spans="1:2">
      <c r="A3315" s="638"/>
      <c r="B3315" s="638"/>
    </row>
    <row r="3316" spans="1:2">
      <c r="A3316" s="638"/>
      <c r="B3316" s="638"/>
    </row>
    <row r="3317" spans="1:2">
      <c r="A3317" s="638"/>
      <c r="B3317" s="638"/>
    </row>
    <row r="3318" spans="1:2">
      <c r="A3318" s="638"/>
      <c r="B3318" s="638"/>
    </row>
    <row r="3319" spans="1:2">
      <c r="A3319" s="638"/>
      <c r="B3319" s="638"/>
    </row>
    <row r="3320" spans="1:2">
      <c r="A3320" s="638"/>
      <c r="B3320" s="638"/>
    </row>
    <row r="3321" spans="1:2">
      <c r="A3321" s="638"/>
      <c r="B3321" s="638"/>
    </row>
    <row r="3322" spans="1:2">
      <c r="A3322" s="638"/>
      <c r="B3322" s="638"/>
    </row>
    <row r="3323" spans="1:2">
      <c r="A3323" s="638"/>
      <c r="B3323" s="638"/>
    </row>
    <row r="3324" spans="1:2">
      <c r="A3324" s="638"/>
      <c r="B3324" s="638"/>
    </row>
    <row r="3325" spans="1:2">
      <c r="A3325" s="638"/>
      <c r="B3325" s="638"/>
    </row>
    <row r="3326" spans="1:2">
      <c r="A3326" s="638"/>
      <c r="B3326" s="638"/>
    </row>
    <row r="3327" spans="1:2">
      <c r="A3327" s="638"/>
      <c r="B3327" s="638"/>
    </row>
    <row r="3328" spans="1:2">
      <c r="A3328" s="638"/>
      <c r="B3328" s="638"/>
    </row>
    <row r="3329" spans="1:2">
      <c r="A3329" s="638"/>
      <c r="B3329" s="638"/>
    </row>
    <row r="3330" spans="1:2">
      <c r="A3330" s="638"/>
      <c r="B3330" s="638"/>
    </row>
    <row r="3331" spans="1:2">
      <c r="A3331" s="638"/>
      <c r="B3331" s="638"/>
    </row>
    <row r="3332" spans="1:2">
      <c r="A3332" s="638"/>
      <c r="B3332" s="638"/>
    </row>
    <row r="3333" spans="1:2">
      <c r="A3333" s="638"/>
      <c r="B3333" s="638"/>
    </row>
    <row r="3334" spans="1:2">
      <c r="A3334" s="638"/>
      <c r="B3334" s="638"/>
    </row>
    <row r="3335" spans="1:2">
      <c r="A3335" s="638"/>
      <c r="B3335" s="638"/>
    </row>
    <row r="3336" spans="1:2">
      <c r="A3336" s="638"/>
      <c r="B3336" s="638"/>
    </row>
    <row r="3337" spans="1:2">
      <c r="A3337" s="638"/>
      <c r="B3337" s="638"/>
    </row>
    <row r="3338" spans="1:2">
      <c r="A3338" s="638"/>
      <c r="B3338" s="638"/>
    </row>
    <row r="3339" spans="1:2">
      <c r="A3339" s="638"/>
      <c r="B3339" s="638"/>
    </row>
    <row r="3340" spans="1:2">
      <c r="A3340" s="638"/>
      <c r="B3340" s="638"/>
    </row>
    <row r="3341" spans="1:2">
      <c r="A3341" s="638"/>
      <c r="B3341" s="638"/>
    </row>
    <row r="3342" spans="1:2">
      <c r="A3342" s="638"/>
      <c r="B3342" s="638"/>
    </row>
    <row r="3343" spans="1:2">
      <c r="A3343" s="638"/>
      <c r="B3343" s="638"/>
    </row>
    <row r="3344" spans="1:2">
      <c r="A3344" s="638"/>
      <c r="B3344" s="638"/>
    </row>
    <row r="3345" spans="1:2">
      <c r="A3345" s="638"/>
      <c r="B3345" s="638"/>
    </row>
    <row r="3346" spans="1:2">
      <c r="A3346" s="638"/>
      <c r="B3346" s="638"/>
    </row>
    <row r="3347" spans="1:2">
      <c r="A3347" s="638"/>
      <c r="B3347" s="638"/>
    </row>
    <row r="3348" spans="1:2">
      <c r="A3348" s="638"/>
      <c r="B3348" s="638"/>
    </row>
    <row r="3349" spans="1:2">
      <c r="A3349" s="638"/>
      <c r="B3349" s="638"/>
    </row>
    <row r="3350" spans="1:2">
      <c r="A3350" s="638"/>
      <c r="B3350" s="638"/>
    </row>
    <row r="3351" spans="1:2">
      <c r="A3351" s="638"/>
      <c r="B3351" s="638"/>
    </row>
    <row r="3352" spans="1:2">
      <c r="A3352" s="638"/>
      <c r="B3352" s="638"/>
    </row>
    <row r="3353" spans="1:2">
      <c r="A3353" s="638"/>
      <c r="B3353" s="638"/>
    </row>
    <row r="3354" spans="1:2">
      <c r="A3354" s="638"/>
      <c r="B3354" s="638"/>
    </row>
    <row r="3355" spans="1:2">
      <c r="A3355" s="638"/>
      <c r="B3355" s="638"/>
    </row>
    <row r="3356" spans="1:2">
      <c r="A3356" s="638"/>
      <c r="B3356" s="638"/>
    </row>
    <row r="3357" spans="1:2">
      <c r="A3357" s="638"/>
      <c r="B3357" s="638"/>
    </row>
    <row r="3358" spans="1:2">
      <c r="A3358" s="638"/>
      <c r="B3358" s="638"/>
    </row>
    <row r="3359" spans="1:2">
      <c r="A3359" s="638"/>
      <c r="B3359" s="638"/>
    </row>
    <row r="3360" spans="1:2">
      <c r="A3360" s="638"/>
      <c r="B3360" s="638"/>
    </row>
    <row r="3361" spans="1:2">
      <c r="A3361" s="638"/>
      <c r="B3361" s="638"/>
    </row>
    <row r="3362" spans="1:2">
      <c r="A3362" s="638"/>
      <c r="B3362" s="638"/>
    </row>
    <row r="3363" spans="1:2">
      <c r="A3363" s="638"/>
      <c r="B3363" s="638"/>
    </row>
    <row r="3364" spans="1:2">
      <c r="A3364" s="638"/>
      <c r="B3364" s="638"/>
    </row>
    <row r="3365" spans="1:2">
      <c r="A3365" s="638"/>
      <c r="B3365" s="638"/>
    </row>
    <row r="3366" spans="1:2">
      <c r="A3366" s="638"/>
      <c r="B3366" s="638"/>
    </row>
    <row r="3367" spans="1:2">
      <c r="A3367" s="638"/>
      <c r="B3367" s="638"/>
    </row>
    <row r="3368" spans="1:2">
      <c r="A3368" s="638"/>
      <c r="B3368" s="638"/>
    </row>
    <row r="3369" spans="1:2">
      <c r="A3369" s="638"/>
      <c r="B3369" s="638"/>
    </row>
    <row r="3370" spans="1:2">
      <c r="A3370" s="638"/>
      <c r="B3370" s="638"/>
    </row>
    <row r="3371" spans="1:2">
      <c r="A3371" s="638"/>
      <c r="B3371" s="638"/>
    </row>
    <row r="3372" spans="1:2">
      <c r="A3372" s="638"/>
      <c r="B3372" s="638"/>
    </row>
    <row r="3373" spans="1:2">
      <c r="A3373" s="638"/>
      <c r="B3373" s="638"/>
    </row>
    <row r="3374" spans="1:2">
      <c r="A3374" s="638"/>
      <c r="B3374" s="638"/>
    </row>
    <row r="3375" spans="1:2">
      <c r="A3375" s="638"/>
      <c r="B3375" s="638"/>
    </row>
    <row r="3376" spans="1:2">
      <c r="A3376" s="638"/>
      <c r="B3376" s="638"/>
    </row>
    <row r="3377" spans="1:2">
      <c r="A3377" s="638"/>
      <c r="B3377" s="638"/>
    </row>
    <row r="3378" spans="1:2">
      <c r="A3378" s="638"/>
      <c r="B3378" s="638"/>
    </row>
    <row r="3379" spans="1:2">
      <c r="A3379" s="638"/>
      <c r="B3379" s="638"/>
    </row>
    <row r="3380" spans="1:2">
      <c r="A3380" s="638"/>
      <c r="B3380" s="638"/>
    </row>
    <row r="3381" spans="1:2">
      <c r="A3381" s="638"/>
      <c r="B3381" s="638"/>
    </row>
    <row r="3382" spans="1:2">
      <c r="A3382" s="638"/>
      <c r="B3382" s="638"/>
    </row>
    <row r="3383" spans="1:2">
      <c r="A3383" s="638"/>
      <c r="B3383" s="638"/>
    </row>
    <row r="3384" spans="1:2">
      <c r="A3384" s="638"/>
      <c r="B3384" s="638"/>
    </row>
    <row r="3385" spans="1:2">
      <c r="A3385" s="638"/>
      <c r="B3385" s="638"/>
    </row>
    <row r="3386" spans="1:2">
      <c r="A3386" s="638"/>
      <c r="B3386" s="638"/>
    </row>
    <row r="3387" spans="1:2">
      <c r="A3387" s="638"/>
      <c r="B3387" s="638"/>
    </row>
    <row r="3388" spans="1:2">
      <c r="A3388" s="638"/>
      <c r="B3388" s="638"/>
    </row>
    <row r="3389" spans="1:2">
      <c r="A3389" s="638"/>
      <c r="B3389" s="638"/>
    </row>
    <row r="3390" spans="1:2">
      <c r="A3390" s="638"/>
      <c r="B3390" s="638"/>
    </row>
    <row r="3391" spans="1:2">
      <c r="A3391" s="638"/>
      <c r="B3391" s="638"/>
    </row>
    <row r="3392" spans="1:2">
      <c r="A3392" s="638"/>
      <c r="B3392" s="638"/>
    </row>
    <row r="3393" spans="1:2">
      <c r="A3393" s="638"/>
      <c r="B3393" s="638"/>
    </row>
    <row r="3394" spans="1:2">
      <c r="A3394" s="638"/>
      <c r="B3394" s="638"/>
    </row>
    <row r="3395" spans="1:2">
      <c r="A3395" s="638"/>
      <c r="B3395" s="638"/>
    </row>
    <row r="3396" spans="1:2">
      <c r="A3396" s="638"/>
      <c r="B3396" s="638"/>
    </row>
    <row r="3397" spans="1:2">
      <c r="A3397" s="638"/>
      <c r="B3397" s="638"/>
    </row>
    <row r="3398" spans="1:2">
      <c r="A3398" s="638"/>
      <c r="B3398" s="638"/>
    </row>
    <row r="3399" spans="1:2">
      <c r="A3399" s="638"/>
      <c r="B3399" s="638"/>
    </row>
    <row r="3400" spans="1:2">
      <c r="A3400" s="638"/>
      <c r="B3400" s="638"/>
    </row>
    <row r="3401" spans="1:2">
      <c r="A3401" s="638"/>
      <c r="B3401" s="638"/>
    </row>
    <row r="3402" spans="1:2">
      <c r="A3402" s="638"/>
      <c r="B3402" s="638"/>
    </row>
    <row r="3403" spans="1:2">
      <c r="A3403" s="638"/>
      <c r="B3403" s="638"/>
    </row>
    <row r="3404" spans="1:2">
      <c r="A3404" s="638"/>
      <c r="B3404" s="638"/>
    </row>
    <row r="3405" spans="1:2">
      <c r="A3405" s="638"/>
      <c r="B3405" s="638"/>
    </row>
    <row r="3406" spans="1:2">
      <c r="A3406" s="638"/>
      <c r="B3406" s="638"/>
    </row>
    <row r="3407" spans="1:2">
      <c r="A3407" s="638"/>
      <c r="B3407" s="638"/>
    </row>
    <row r="3408" spans="1:2">
      <c r="A3408" s="638"/>
      <c r="B3408" s="638"/>
    </row>
    <row r="3409" spans="1:2">
      <c r="A3409" s="638"/>
      <c r="B3409" s="638"/>
    </row>
    <row r="3410" spans="1:2">
      <c r="A3410" s="638"/>
      <c r="B3410" s="638"/>
    </row>
    <row r="3411" spans="1:2">
      <c r="A3411" s="638"/>
      <c r="B3411" s="638"/>
    </row>
    <row r="3412" spans="1:2">
      <c r="A3412" s="638"/>
      <c r="B3412" s="638"/>
    </row>
    <row r="3413" spans="1:2">
      <c r="A3413" s="638"/>
      <c r="B3413" s="638"/>
    </row>
    <row r="3414" spans="1:2">
      <c r="A3414" s="638"/>
      <c r="B3414" s="638"/>
    </row>
    <row r="3415" spans="1:2">
      <c r="A3415" s="638"/>
      <c r="B3415" s="638"/>
    </row>
    <row r="3416" spans="1:2">
      <c r="A3416" s="638"/>
      <c r="B3416" s="638"/>
    </row>
    <row r="3417" spans="1:2">
      <c r="A3417" s="638"/>
      <c r="B3417" s="638"/>
    </row>
    <row r="3418" spans="1:2">
      <c r="A3418" s="638"/>
      <c r="B3418" s="638"/>
    </row>
    <row r="3419" spans="1:2">
      <c r="A3419" s="638"/>
      <c r="B3419" s="638"/>
    </row>
    <row r="3420" spans="1:2">
      <c r="A3420" s="638"/>
      <c r="B3420" s="638"/>
    </row>
    <row r="3421" spans="1:2">
      <c r="A3421" s="638"/>
      <c r="B3421" s="638"/>
    </row>
    <row r="3422" spans="1:2">
      <c r="A3422" s="638"/>
      <c r="B3422" s="638"/>
    </row>
    <row r="3423" spans="1:2">
      <c r="A3423" s="638"/>
      <c r="B3423" s="638"/>
    </row>
    <row r="3424" spans="1:2">
      <c r="A3424" s="638"/>
      <c r="B3424" s="638"/>
    </row>
    <row r="3425" spans="1:2">
      <c r="A3425" s="638"/>
      <c r="B3425" s="638"/>
    </row>
    <row r="3426" spans="1:2">
      <c r="A3426" s="638"/>
      <c r="B3426" s="638"/>
    </row>
    <row r="3427" spans="1:2">
      <c r="A3427" s="638"/>
      <c r="B3427" s="638"/>
    </row>
    <row r="3428" spans="1:2">
      <c r="A3428" s="638"/>
      <c r="B3428" s="638"/>
    </row>
    <row r="3429" spans="1:2">
      <c r="A3429" s="638"/>
      <c r="B3429" s="638"/>
    </row>
    <row r="3430" spans="1:2">
      <c r="A3430" s="638"/>
      <c r="B3430" s="638"/>
    </row>
    <row r="3431" spans="1:2">
      <c r="A3431" s="638"/>
      <c r="B3431" s="638"/>
    </row>
    <row r="3432" spans="1:2">
      <c r="A3432" s="638"/>
      <c r="B3432" s="638"/>
    </row>
    <row r="3433" spans="1:2">
      <c r="A3433" s="638"/>
      <c r="B3433" s="638"/>
    </row>
    <row r="3434" spans="1:2">
      <c r="A3434" s="638"/>
      <c r="B3434" s="638"/>
    </row>
    <row r="3435" spans="1:2">
      <c r="A3435" s="638"/>
      <c r="B3435" s="638"/>
    </row>
    <row r="3436" spans="1:2">
      <c r="A3436" s="638"/>
      <c r="B3436" s="638"/>
    </row>
    <row r="3437" spans="1:2">
      <c r="A3437" s="638"/>
      <c r="B3437" s="638"/>
    </row>
    <row r="3438" spans="1:2">
      <c r="A3438" s="638"/>
      <c r="B3438" s="638"/>
    </row>
    <row r="3439" spans="1:2">
      <c r="A3439" s="638"/>
      <c r="B3439" s="638"/>
    </row>
    <row r="3440" spans="1:2">
      <c r="A3440" s="638"/>
      <c r="B3440" s="638"/>
    </row>
    <row r="3441" spans="1:2">
      <c r="A3441" s="638"/>
      <c r="B3441" s="638"/>
    </row>
    <row r="3442" spans="1:2">
      <c r="A3442" s="638"/>
      <c r="B3442" s="638"/>
    </row>
    <row r="3443" spans="1:2">
      <c r="A3443" s="638"/>
      <c r="B3443" s="638"/>
    </row>
    <row r="3444" spans="1:2">
      <c r="A3444" s="638"/>
      <c r="B3444" s="638"/>
    </row>
    <row r="3445" spans="1:2">
      <c r="A3445" s="638"/>
      <c r="B3445" s="638"/>
    </row>
    <row r="3446" spans="1:2">
      <c r="A3446" s="638"/>
      <c r="B3446" s="638"/>
    </row>
    <row r="3447" spans="1:2">
      <c r="A3447" s="638"/>
      <c r="B3447" s="638"/>
    </row>
    <row r="3448" spans="1:2">
      <c r="A3448" s="638"/>
      <c r="B3448" s="638"/>
    </row>
    <row r="3449" spans="1:2">
      <c r="A3449" s="638"/>
      <c r="B3449" s="638"/>
    </row>
    <row r="3450" spans="1:2">
      <c r="A3450" s="638"/>
      <c r="B3450" s="638"/>
    </row>
    <row r="3451" spans="1:2">
      <c r="A3451" s="638"/>
      <c r="B3451" s="638"/>
    </row>
    <row r="3452" spans="1:2">
      <c r="A3452" s="638"/>
      <c r="B3452" s="638"/>
    </row>
    <row r="3453" spans="1:2">
      <c r="A3453" s="638"/>
      <c r="B3453" s="638"/>
    </row>
    <row r="3454" spans="1:2">
      <c r="A3454" s="638"/>
      <c r="B3454" s="638"/>
    </row>
    <row r="3455" spans="1:2">
      <c r="A3455" s="638"/>
      <c r="B3455" s="638"/>
    </row>
    <row r="3456" spans="1:2">
      <c r="A3456" s="638"/>
      <c r="B3456" s="638"/>
    </row>
    <row r="3457" spans="1:2">
      <c r="A3457" s="638"/>
      <c r="B3457" s="638"/>
    </row>
    <row r="3458" spans="1:2">
      <c r="A3458" s="638"/>
      <c r="B3458" s="638"/>
    </row>
    <row r="3459" spans="1:2">
      <c r="A3459" s="638"/>
      <c r="B3459" s="638"/>
    </row>
    <row r="3460" spans="1:2">
      <c r="A3460" s="638"/>
      <c r="B3460" s="638"/>
    </row>
    <row r="3461" spans="1:2">
      <c r="A3461" s="638"/>
      <c r="B3461" s="638"/>
    </row>
    <row r="3462" spans="1:2">
      <c r="A3462" s="638"/>
      <c r="B3462" s="638"/>
    </row>
    <row r="3463" spans="1:2">
      <c r="A3463" s="638"/>
      <c r="B3463" s="638"/>
    </row>
    <row r="3464" spans="1:2">
      <c r="A3464" s="638"/>
      <c r="B3464" s="638"/>
    </row>
    <row r="3465" spans="1:2">
      <c r="A3465" s="638"/>
      <c r="B3465" s="638"/>
    </row>
    <row r="3466" spans="1:2">
      <c r="A3466" s="638"/>
      <c r="B3466" s="638"/>
    </row>
    <row r="3467" spans="1:2">
      <c r="A3467" s="638"/>
      <c r="B3467" s="638"/>
    </row>
    <row r="3468" spans="1:2">
      <c r="A3468" s="638"/>
      <c r="B3468" s="638"/>
    </row>
    <row r="3469" spans="1:2">
      <c r="A3469" s="638"/>
      <c r="B3469" s="638"/>
    </row>
    <row r="3470" spans="1:2">
      <c r="A3470" s="638"/>
      <c r="B3470" s="638"/>
    </row>
    <row r="3471" spans="1:2">
      <c r="A3471" s="638"/>
      <c r="B3471" s="638"/>
    </row>
    <row r="3472" spans="1:2">
      <c r="A3472" s="638"/>
      <c r="B3472" s="638"/>
    </row>
    <row r="3473" spans="1:2">
      <c r="A3473" s="638"/>
      <c r="B3473" s="638"/>
    </row>
    <row r="3474" spans="1:2">
      <c r="A3474" s="638"/>
      <c r="B3474" s="638"/>
    </row>
    <row r="3475" spans="1:2">
      <c r="A3475" s="638"/>
      <c r="B3475" s="638"/>
    </row>
    <row r="3476" spans="1:2">
      <c r="A3476" s="638"/>
      <c r="B3476" s="638"/>
    </row>
    <row r="3477" spans="1:2">
      <c r="A3477" s="638"/>
      <c r="B3477" s="638"/>
    </row>
    <row r="3478" spans="1:2">
      <c r="A3478" s="638"/>
      <c r="B3478" s="638"/>
    </row>
    <row r="3479" spans="1:2">
      <c r="A3479" s="638"/>
      <c r="B3479" s="638"/>
    </row>
    <row r="3480" spans="1:2">
      <c r="A3480" s="638"/>
      <c r="B3480" s="638"/>
    </row>
    <row r="3481" spans="1:2">
      <c r="A3481" s="638"/>
      <c r="B3481" s="638"/>
    </row>
    <row r="3482" spans="1:2">
      <c r="A3482" s="638"/>
      <c r="B3482" s="638"/>
    </row>
    <row r="3483" spans="1:2">
      <c r="A3483" s="638"/>
      <c r="B3483" s="638"/>
    </row>
    <row r="3484" spans="1:2">
      <c r="A3484" s="638"/>
      <c r="B3484" s="638"/>
    </row>
    <row r="3485" spans="1:2">
      <c r="A3485" s="638"/>
      <c r="B3485" s="638"/>
    </row>
    <row r="3486" spans="1:2">
      <c r="A3486" s="638"/>
      <c r="B3486" s="638"/>
    </row>
    <row r="3487" spans="1:2">
      <c r="A3487" s="638"/>
      <c r="B3487" s="638"/>
    </row>
    <row r="3488" spans="1:2">
      <c r="A3488" s="638"/>
      <c r="B3488" s="638"/>
    </row>
    <row r="3489" spans="1:2">
      <c r="A3489" s="638"/>
      <c r="B3489" s="638"/>
    </row>
    <row r="3490" spans="1:2">
      <c r="A3490" s="638"/>
      <c r="B3490" s="638"/>
    </row>
    <row r="3491" spans="1:2">
      <c r="A3491" s="638"/>
      <c r="B3491" s="638"/>
    </row>
    <row r="3492" spans="1:2">
      <c r="A3492" s="638"/>
      <c r="B3492" s="638"/>
    </row>
    <row r="3493" spans="1:2">
      <c r="A3493" s="638"/>
      <c r="B3493" s="638"/>
    </row>
    <row r="3494" spans="1:2">
      <c r="A3494" s="638"/>
      <c r="B3494" s="638"/>
    </row>
    <row r="3495" spans="1:2">
      <c r="A3495" s="638"/>
      <c r="B3495" s="638"/>
    </row>
    <row r="3496" spans="1:2">
      <c r="A3496" s="638"/>
      <c r="B3496" s="638"/>
    </row>
    <row r="3497" spans="1:2">
      <c r="A3497" s="638"/>
      <c r="B3497" s="638"/>
    </row>
    <row r="3498" spans="1:2">
      <c r="A3498" s="638"/>
      <c r="B3498" s="638"/>
    </row>
    <row r="3499" spans="1:2">
      <c r="A3499" s="638"/>
      <c r="B3499" s="638"/>
    </row>
    <row r="3500" spans="1:2">
      <c r="A3500" s="638"/>
      <c r="B3500" s="638"/>
    </row>
    <row r="3501" spans="1:2">
      <c r="A3501" s="638"/>
      <c r="B3501" s="638"/>
    </row>
    <row r="3502" spans="1:2">
      <c r="A3502" s="638"/>
      <c r="B3502" s="638"/>
    </row>
    <row r="3503" spans="1:2">
      <c r="A3503" s="638"/>
      <c r="B3503" s="638"/>
    </row>
    <row r="3504" spans="1:2">
      <c r="A3504" s="638"/>
      <c r="B3504" s="638"/>
    </row>
    <row r="3505" spans="1:2">
      <c r="A3505" s="638"/>
      <c r="B3505" s="638"/>
    </row>
    <row r="3506" spans="1:2">
      <c r="A3506" s="638"/>
      <c r="B3506" s="638"/>
    </row>
    <row r="3507" spans="1:2">
      <c r="A3507" s="638"/>
      <c r="B3507" s="638"/>
    </row>
    <row r="3508" spans="1:2">
      <c r="A3508" s="638"/>
      <c r="B3508" s="638"/>
    </row>
    <row r="3509" spans="1:2">
      <c r="A3509" s="638"/>
      <c r="B3509" s="638"/>
    </row>
    <row r="3510" spans="1:2">
      <c r="A3510" s="638"/>
      <c r="B3510" s="638"/>
    </row>
    <row r="3511" spans="1:2">
      <c r="A3511" s="638"/>
      <c r="B3511" s="638"/>
    </row>
    <row r="3512" spans="1:2">
      <c r="A3512" s="638"/>
      <c r="B3512" s="638"/>
    </row>
    <row r="3513" spans="1:2">
      <c r="A3513" s="638"/>
      <c r="B3513" s="638"/>
    </row>
    <row r="3514" spans="1:2">
      <c r="A3514" s="638"/>
      <c r="B3514" s="638"/>
    </row>
    <row r="3515" spans="1:2">
      <c r="A3515" s="638"/>
      <c r="B3515" s="638"/>
    </row>
    <row r="3516" spans="1:2">
      <c r="A3516" s="638"/>
      <c r="B3516" s="638"/>
    </row>
    <row r="3517" spans="1:2">
      <c r="A3517" s="638"/>
      <c r="B3517" s="638"/>
    </row>
    <row r="3518" spans="1:2">
      <c r="A3518" s="638"/>
      <c r="B3518" s="638"/>
    </row>
    <row r="3519" spans="1:2">
      <c r="A3519" s="638"/>
      <c r="B3519" s="638"/>
    </row>
    <row r="3520" spans="1:2">
      <c r="A3520" s="638"/>
      <c r="B3520" s="638"/>
    </row>
    <row r="3521" spans="1:2">
      <c r="A3521" s="638"/>
      <c r="B3521" s="638"/>
    </row>
    <row r="3522" spans="1:2">
      <c r="A3522" s="638"/>
      <c r="B3522" s="638"/>
    </row>
    <row r="3523" spans="1:2">
      <c r="A3523" s="638"/>
      <c r="B3523" s="638"/>
    </row>
    <row r="3524" spans="1:2">
      <c r="A3524" s="638"/>
      <c r="B3524" s="638"/>
    </row>
    <row r="3525" spans="1:2">
      <c r="A3525" s="638"/>
      <c r="B3525" s="638"/>
    </row>
    <row r="3526" spans="1:2">
      <c r="A3526" s="638"/>
      <c r="B3526" s="638"/>
    </row>
    <row r="3527" spans="1:2">
      <c r="A3527" s="638"/>
      <c r="B3527" s="638"/>
    </row>
    <row r="3528" spans="1:2">
      <c r="A3528" s="638"/>
      <c r="B3528" s="638"/>
    </row>
    <row r="3529" spans="1:2">
      <c r="A3529" s="638"/>
      <c r="B3529" s="638"/>
    </row>
    <row r="3530" spans="1:2">
      <c r="A3530" s="638"/>
      <c r="B3530" s="638"/>
    </row>
    <row r="3531" spans="1:2">
      <c r="A3531" s="638"/>
      <c r="B3531" s="638"/>
    </row>
    <row r="3532" spans="1:2">
      <c r="A3532" s="638"/>
      <c r="B3532" s="638"/>
    </row>
    <row r="3533" spans="1:2">
      <c r="A3533" s="638"/>
      <c r="B3533" s="638"/>
    </row>
    <row r="3534" spans="1:2">
      <c r="A3534" s="638"/>
      <c r="B3534" s="638"/>
    </row>
    <row r="3535" spans="1:2">
      <c r="A3535" s="638"/>
      <c r="B3535" s="638"/>
    </row>
    <row r="3536" spans="1:2">
      <c r="A3536" s="638"/>
      <c r="B3536" s="638"/>
    </row>
    <row r="3537" spans="1:2">
      <c r="A3537" s="638"/>
      <c r="B3537" s="638"/>
    </row>
    <row r="3538" spans="1:2">
      <c r="A3538" s="638"/>
      <c r="B3538" s="638"/>
    </row>
    <row r="3539" spans="1:2">
      <c r="A3539" s="638"/>
      <c r="B3539" s="638"/>
    </row>
    <row r="3540" spans="1:2">
      <c r="A3540" s="638"/>
      <c r="B3540" s="638"/>
    </row>
    <row r="3541" spans="1:2">
      <c r="A3541" s="638"/>
      <c r="B3541" s="638"/>
    </row>
    <row r="3542" spans="1:2">
      <c r="A3542" s="638"/>
      <c r="B3542" s="638"/>
    </row>
    <row r="3543" spans="1:2">
      <c r="A3543" s="638"/>
      <c r="B3543" s="638"/>
    </row>
    <row r="3544" spans="1:2">
      <c r="A3544" s="638"/>
      <c r="B3544" s="638"/>
    </row>
    <row r="3545" spans="1:2">
      <c r="A3545" s="638"/>
      <c r="B3545" s="638"/>
    </row>
    <row r="3546" spans="1:2">
      <c r="A3546" s="638"/>
      <c r="B3546" s="638"/>
    </row>
    <row r="3547" spans="1:2">
      <c r="A3547" s="638"/>
      <c r="B3547" s="638"/>
    </row>
    <row r="3548" spans="1:2">
      <c r="A3548" s="638"/>
      <c r="B3548" s="638"/>
    </row>
    <row r="3549" spans="1:2">
      <c r="A3549" s="638"/>
      <c r="B3549" s="638"/>
    </row>
    <row r="3550" spans="1:2">
      <c r="A3550" s="638"/>
      <c r="B3550" s="638"/>
    </row>
    <row r="3551" spans="1:2">
      <c r="A3551" s="638"/>
      <c r="B3551" s="638"/>
    </row>
    <row r="3552" spans="1:2">
      <c r="A3552" s="638"/>
      <c r="B3552" s="638"/>
    </row>
    <row r="3553" spans="1:2">
      <c r="A3553" s="638"/>
      <c r="B3553" s="638"/>
    </row>
    <row r="3554" spans="1:2">
      <c r="A3554" s="638"/>
      <c r="B3554" s="638"/>
    </row>
    <row r="3555" spans="1:2">
      <c r="A3555" s="638"/>
      <c r="B3555" s="638"/>
    </row>
    <row r="3556" spans="1:2">
      <c r="A3556" s="638"/>
      <c r="B3556" s="638"/>
    </row>
    <row r="3557" spans="1:2">
      <c r="A3557" s="638"/>
      <c r="B3557" s="638"/>
    </row>
    <row r="3558" spans="1:2">
      <c r="A3558" s="638"/>
      <c r="B3558" s="638"/>
    </row>
    <row r="3559" spans="1:2">
      <c r="A3559" s="638"/>
      <c r="B3559" s="638"/>
    </row>
    <row r="3560" spans="1:2">
      <c r="A3560" s="638"/>
      <c r="B3560" s="638"/>
    </row>
    <row r="3561" spans="1:2">
      <c r="A3561" s="638"/>
      <c r="B3561" s="638"/>
    </row>
    <row r="3562" spans="1:2">
      <c r="A3562" s="638"/>
      <c r="B3562" s="638"/>
    </row>
    <row r="3563" spans="1:2">
      <c r="A3563" s="638"/>
      <c r="B3563" s="638"/>
    </row>
    <row r="3564" spans="1:2">
      <c r="A3564" s="638"/>
      <c r="B3564" s="638"/>
    </row>
    <row r="3565" spans="1:2">
      <c r="A3565" s="638"/>
      <c r="B3565" s="638"/>
    </row>
    <row r="3566" spans="1:2">
      <c r="A3566" s="638"/>
      <c r="B3566" s="638"/>
    </row>
    <row r="3567" spans="1:2">
      <c r="A3567" s="638"/>
      <c r="B3567" s="638"/>
    </row>
    <row r="3568" spans="1:2">
      <c r="A3568" s="638"/>
      <c r="B3568" s="638"/>
    </row>
    <row r="3569" spans="1:2">
      <c r="A3569" s="638"/>
      <c r="B3569" s="638"/>
    </row>
    <row r="3570" spans="1:2">
      <c r="A3570" s="638"/>
      <c r="B3570" s="638"/>
    </row>
    <row r="3571" spans="1:2">
      <c r="A3571" s="638"/>
      <c r="B3571" s="638"/>
    </row>
    <row r="3572" spans="1:2">
      <c r="A3572" s="638"/>
      <c r="B3572" s="638"/>
    </row>
    <row r="3573" spans="1:2">
      <c r="A3573" s="638"/>
      <c r="B3573" s="638"/>
    </row>
    <row r="3574" spans="1:2">
      <c r="A3574" s="638"/>
      <c r="B3574" s="638"/>
    </row>
    <row r="3575" spans="1:2">
      <c r="A3575" s="638"/>
      <c r="B3575" s="638"/>
    </row>
    <row r="3576" spans="1:2">
      <c r="A3576" s="638"/>
      <c r="B3576" s="638"/>
    </row>
    <row r="3577" spans="1:2">
      <c r="A3577" s="638"/>
      <c r="B3577" s="638"/>
    </row>
    <row r="3578" spans="1:2">
      <c r="A3578" s="638"/>
      <c r="B3578" s="638"/>
    </row>
    <row r="3579" spans="1:2">
      <c r="A3579" s="638"/>
      <c r="B3579" s="638"/>
    </row>
    <row r="3580" spans="1:2">
      <c r="A3580" s="638"/>
      <c r="B3580" s="638"/>
    </row>
    <row r="3581" spans="1:2">
      <c r="A3581" s="638"/>
      <c r="B3581" s="638"/>
    </row>
    <row r="3582" spans="1:2">
      <c r="A3582" s="638"/>
      <c r="B3582" s="638"/>
    </row>
    <row r="3583" spans="1:2">
      <c r="A3583" s="638"/>
      <c r="B3583" s="638"/>
    </row>
    <row r="3584" spans="1:2">
      <c r="A3584" s="638"/>
      <c r="B3584" s="638"/>
    </row>
    <row r="3585" spans="1:2">
      <c r="A3585" s="638"/>
      <c r="B3585" s="638"/>
    </row>
    <row r="3586" spans="1:2">
      <c r="A3586" s="638"/>
      <c r="B3586" s="638"/>
    </row>
    <row r="3587" spans="1:2">
      <c r="A3587" s="638"/>
      <c r="B3587" s="638"/>
    </row>
    <row r="3588" spans="1:2">
      <c r="A3588" s="638"/>
      <c r="B3588" s="638"/>
    </row>
    <row r="3589" spans="1:2">
      <c r="A3589" s="638"/>
      <c r="B3589" s="638"/>
    </row>
    <row r="3590" spans="1:2">
      <c r="A3590" s="638"/>
      <c r="B3590" s="638"/>
    </row>
    <row r="3591" spans="1:2">
      <c r="A3591" s="638"/>
      <c r="B3591" s="638"/>
    </row>
    <row r="3592" spans="1:2">
      <c r="A3592" s="638"/>
      <c r="B3592" s="638"/>
    </row>
    <row r="3593" spans="1:2">
      <c r="A3593" s="638"/>
      <c r="B3593" s="638"/>
    </row>
    <row r="3594" spans="1:2">
      <c r="A3594" s="638"/>
      <c r="B3594" s="638"/>
    </row>
    <row r="3595" spans="1:2">
      <c r="A3595" s="638"/>
      <c r="B3595" s="638"/>
    </row>
    <row r="3596" spans="1:2">
      <c r="A3596" s="638"/>
      <c r="B3596" s="638"/>
    </row>
    <row r="3597" spans="1:2">
      <c r="A3597" s="638"/>
      <c r="B3597" s="638"/>
    </row>
    <row r="3598" spans="1:2">
      <c r="A3598" s="638"/>
      <c r="B3598" s="638"/>
    </row>
    <row r="3599" spans="1:2">
      <c r="A3599" s="638"/>
      <c r="B3599" s="638"/>
    </row>
    <row r="3600" spans="1:2">
      <c r="A3600" s="638"/>
      <c r="B3600" s="638"/>
    </row>
    <row r="3601" spans="1:2">
      <c r="A3601" s="638"/>
      <c r="B3601" s="638"/>
    </row>
    <row r="3602" spans="1:2">
      <c r="A3602" s="638"/>
      <c r="B3602" s="638"/>
    </row>
    <row r="3603" spans="1:2">
      <c r="A3603" s="638"/>
      <c r="B3603" s="638"/>
    </row>
    <row r="3604" spans="1:2">
      <c r="A3604" s="638"/>
      <c r="B3604" s="638"/>
    </row>
    <row r="3605" spans="1:2">
      <c r="A3605" s="638"/>
      <c r="B3605" s="638"/>
    </row>
    <row r="3606" spans="1:2">
      <c r="A3606" s="638"/>
      <c r="B3606" s="638"/>
    </row>
    <row r="3607" spans="1:2">
      <c r="A3607" s="638"/>
      <c r="B3607" s="638"/>
    </row>
    <row r="3608" spans="1:2">
      <c r="A3608" s="638"/>
      <c r="B3608" s="638"/>
    </row>
    <row r="3609" spans="1:2">
      <c r="A3609" s="638"/>
      <c r="B3609" s="638"/>
    </row>
    <row r="3610" spans="1:2">
      <c r="A3610" s="638"/>
      <c r="B3610" s="638"/>
    </row>
    <row r="3611" spans="1:2">
      <c r="A3611" s="638"/>
      <c r="B3611" s="638"/>
    </row>
    <row r="3612" spans="1:2">
      <c r="A3612" s="638"/>
      <c r="B3612" s="638"/>
    </row>
    <row r="3613" spans="1:2">
      <c r="A3613" s="638"/>
      <c r="B3613" s="638"/>
    </row>
    <row r="3614" spans="1:2">
      <c r="A3614" s="638"/>
      <c r="B3614" s="638"/>
    </row>
    <row r="3615" spans="1:2">
      <c r="A3615" s="638"/>
      <c r="B3615" s="638"/>
    </row>
    <row r="3616" spans="1:2">
      <c r="A3616" s="638"/>
      <c r="B3616" s="638"/>
    </row>
    <row r="3617" spans="1:2">
      <c r="A3617" s="638"/>
      <c r="B3617" s="638"/>
    </row>
    <row r="3618" spans="1:2">
      <c r="A3618" s="638"/>
      <c r="B3618" s="638"/>
    </row>
    <row r="3619" spans="1:2">
      <c r="A3619" s="638"/>
      <c r="B3619" s="638"/>
    </row>
    <row r="3620" spans="1:2">
      <c r="A3620" s="638"/>
      <c r="B3620" s="638"/>
    </row>
    <row r="3621" spans="1:2">
      <c r="A3621" s="638"/>
      <c r="B3621" s="638"/>
    </row>
    <row r="3622" spans="1:2">
      <c r="A3622" s="638"/>
      <c r="B3622" s="638"/>
    </row>
    <row r="3623" spans="1:2">
      <c r="A3623" s="638"/>
      <c r="B3623" s="638"/>
    </row>
    <row r="3624" spans="1:2">
      <c r="A3624" s="638"/>
      <c r="B3624" s="638"/>
    </row>
    <row r="3625" spans="1:2">
      <c r="A3625" s="638"/>
      <c r="B3625" s="638"/>
    </row>
    <row r="3626" spans="1:2">
      <c r="A3626" s="638"/>
      <c r="B3626" s="638"/>
    </row>
    <row r="3627" spans="1:2">
      <c r="A3627" s="638"/>
      <c r="B3627" s="638"/>
    </row>
    <row r="3628" spans="1:2">
      <c r="A3628" s="638"/>
      <c r="B3628" s="638"/>
    </row>
    <row r="3629" spans="1:2">
      <c r="A3629" s="638"/>
      <c r="B3629" s="638"/>
    </row>
    <row r="3630" spans="1:2">
      <c r="A3630" s="638"/>
      <c r="B3630" s="638"/>
    </row>
    <row r="3631" spans="1:2">
      <c r="A3631" s="638"/>
      <c r="B3631" s="638"/>
    </row>
    <row r="3632" spans="1:2">
      <c r="A3632" s="638"/>
      <c r="B3632" s="638"/>
    </row>
    <row r="3633" spans="1:2">
      <c r="A3633" s="638"/>
      <c r="B3633" s="638"/>
    </row>
    <row r="3634" spans="1:2">
      <c r="A3634" s="638"/>
      <c r="B3634" s="638"/>
    </row>
    <row r="3635" spans="1:2">
      <c r="A3635" s="638"/>
      <c r="B3635" s="638"/>
    </row>
    <row r="3636" spans="1:2">
      <c r="A3636" s="638"/>
      <c r="B3636" s="638"/>
    </row>
    <row r="3637" spans="1:2">
      <c r="A3637" s="638"/>
      <c r="B3637" s="638"/>
    </row>
    <row r="3638" spans="1:2">
      <c r="A3638" s="638"/>
      <c r="B3638" s="638"/>
    </row>
    <row r="3639" spans="1:2">
      <c r="A3639" s="638"/>
      <c r="B3639" s="638"/>
    </row>
    <row r="3640" spans="1:2">
      <c r="A3640" s="638"/>
      <c r="B3640" s="638"/>
    </row>
    <row r="3641" spans="1:2">
      <c r="A3641" s="638"/>
      <c r="B3641" s="638"/>
    </row>
    <row r="3642" spans="1:2">
      <c r="A3642" s="638"/>
      <c r="B3642" s="638"/>
    </row>
    <row r="3643" spans="1:2">
      <c r="A3643" s="638"/>
      <c r="B3643" s="638"/>
    </row>
    <row r="3644" spans="1:2">
      <c r="A3644" s="638"/>
      <c r="B3644" s="638"/>
    </row>
    <row r="3645" spans="1:2">
      <c r="A3645" s="638"/>
      <c r="B3645" s="638"/>
    </row>
    <row r="3646" spans="1:2">
      <c r="A3646" s="638"/>
      <c r="B3646" s="638"/>
    </row>
    <row r="3647" spans="1:2">
      <c r="A3647" s="638"/>
      <c r="B3647" s="638"/>
    </row>
    <row r="3648" spans="1:2">
      <c r="A3648" s="638"/>
      <c r="B3648" s="638"/>
    </row>
    <row r="3649" spans="1:2">
      <c r="A3649" s="638"/>
      <c r="B3649" s="638"/>
    </row>
    <row r="3650" spans="1:2">
      <c r="A3650" s="638"/>
      <c r="B3650" s="638"/>
    </row>
    <row r="3651" spans="1:2">
      <c r="A3651" s="638"/>
      <c r="B3651" s="638"/>
    </row>
    <row r="3652" spans="1:2">
      <c r="A3652" s="638"/>
      <c r="B3652" s="638"/>
    </row>
    <row r="3653" spans="1:2">
      <c r="A3653" s="638"/>
      <c r="B3653" s="638"/>
    </row>
    <row r="3654" spans="1:2">
      <c r="A3654" s="638"/>
      <c r="B3654" s="638"/>
    </row>
    <row r="3655" spans="1:2">
      <c r="A3655" s="638"/>
      <c r="B3655" s="638"/>
    </row>
    <row r="3656" spans="1:2">
      <c r="A3656" s="638"/>
      <c r="B3656" s="638"/>
    </row>
    <row r="3657" spans="1:2">
      <c r="A3657" s="638"/>
      <c r="B3657" s="638"/>
    </row>
    <row r="3658" spans="1:2">
      <c r="A3658" s="638"/>
      <c r="B3658" s="638"/>
    </row>
    <row r="3659" spans="1:2">
      <c r="A3659" s="638"/>
      <c r="B3659" s="638"/>
    </row>
    <row r="3660" spans="1:2">
      <c r="A3660" s="638"/>
      <c r="B3660" s="638"/>
    </row>
    <row r="3661" spans="1:2">
      <c r="A3661" s="638"/>
      <c r="B3661" s="638"/>
    </row>
    <row r="3662" spans="1:2">
      <c r="A3662" s="638"/>
      <c r="B3662" s="638"/>
    </row>
    <row r="3663" spans="1:2">
      <c r="A3663" s="638"/>
      <c r="B3663" s="638"/>
    </row>
    <row r="3664" spans="1:2">
      <c r="A3664" s="638"/>
      <c r="B3664" s="638"/>
    </row>
    <row r="3665" spans="1:2">
      <c r="A3665" s="638"/>
      <c r="B3665" s="638"/>
    </row>
    <row r="3666" spans="1:2">
      <c r="A3666" s="638"/>
      <c r="B3666" s="638"/>
    </row>
    <row r="3667" spans="1:2">
      <c r="A3667" s="638"/>
      <c r="B3667" s="638"/>
    </row>
    <row r="3668" spans="1:2">
      <c r="A3668" s="638"/>
      <c r="B3668" s="638"/>
    </row>
    <row r="3669" spans="1:2">
      <c r="A3669" s="638"/>
      <c r="B3669" s="638"/>
    </row>
    <row r="3670" spans="1:2">
      <c r="A3670" s="638"/>
      <c r="B3670" s="638"/>
    </row>
    <row r="3671" spans="1:2">
      <c r="A3671" s="638"/>
      <c r="B3671" s="638"/>
    </row>
    <row r="3672" spans="1:2">
      <c r="A3672" s="638"/>
      <c r="B3672" s="638"/>
    </row>
    <row r="3673" spans="1:2">
      <c r="A3673" s="638"/>
      <c r="B3673" s="638"/>
    </row>
    <row r="3674" spans="1:2">
      <c r="A3674" s="638"/>
      <c r="B3674" s="638"/>
    </row>
    <row r="3675" spans="1:2">
      <c r="A3675" s="638"/>
      <c r="B3675" s="638"/>
    </row>
    <row r="3676" spans="1:2">
      <c r="A3676" s="638"/>
      <c r="B3676" s="638"/>
    </row>
    <row r="3677" spans="1:2">
      <c r="A3677" s="638"/>
      <c r="B3677" s="638"/>
    </row>
    <row r="3678" spans="1:2">
      <c r="A3678" s="638"/>
      <c r="B3678" s="638"/>
    </row>
    <row r="3679" spans="1:2">
      <c r="A3679" s="638"/>
      <c r="B3679" s="638"/>
    </row>
    <row r="3680" spans="1:2">
      <c r="A3680" s="638"/>
      <c r="B3680" s="638"/>
    </row>
    <row r="3681" spans="1:2">
      <c r="A3681" s="638"/>
      <c r="B3681" s="638"/>
    </row>
    <row r="3682" spans="1:2">
      <c r="A3682" s="638"/>
      <c r="B3682" s="638"/>
    </row>
    <row r="3683" spans="1:2">
      <c r="A3683" s="638"/>
      <c r="B3683" s="638"/>
    </row>
    <row r="3684" spans="1:2">
      <c r="A3684" s="638"/>
      <c r="B3684" s="638"/>
    </row>
    <row r="3685" spans="1:2">
      <c r="A3685" s="638"/>
      <c r="B3685" s="638"/>
    </row>
    <row r="3686" spans="1:2">
      <c r="A3686" s="638"/>
      <c r="B3686" s="638"/>
    </row>
    <row r="3687" spans="1:2">
      <c r="A3687" s="638"/>
      <c r="B3687" s="638"/>
    </row>
    <row r="3688" spans="1:2">
      <c r="A3688" s="638"/>
      <c r="B3688" s="638"/>
    </row>
    <row r="3689" spans="1:2">
      <c r="A3689" s="638"/>
      <c r="B3689" s="638"/>
    </row>
    <row r="3690" spans="1:2">
      <c r="A3690" s="638"/>
      <c r="B3690" s="638"/>
    </row>
    <row r="3691" spans="1:2">
      <c r="A3691" s="638"/>
      <c r="B3691" s="638"/>
    </row>
    <row r="3692" spans="1:2">
      <c r="A3692" s="638"/>
      <c r="B3692" s="638"/>
    </row>
    <row r="3693" spans="1:2">
      <c r="A3693" s="638"/>
      <c r="B3693" s="638"/>
    </row>
    <row r="3694" spans="1:2">
      <c r="A3694" s="638"/>
      <c r="B3694" s="638"/>
    </row>
    <row r="3695" spans="1:2">
      <c r="A3695" s="638"/>
      <c r="B3695" s="638"/>
    </row>
    <row r="3696" spans="1:2">
      <c r="A3696" s="638"/>
      <c r="B3696" s="638"/>
    </row>
    <row r="3697" spans="1:2">
      <c r="A3697" s="638"/>
      <c r="B3697" s="638"/>
    </row>
    <row r="3698" spans="1:2">
      <c r="A3698" s="638"/>
      <c r="B3698" s="638"/>
    </row>
    <row r="3699" spans="1:2">
      <c r="A3699" s="638"/>
      <c r="B3699" s="638"/>
    </row>
    <row r="3700" spans="1:2">
      <c r="A3700" s="638"/>
      <c r="B3700" s="638"/>
    </row>
    <row r="3701" spans="1:2">
      <c r="A3701" s="638"/>
      <c r="B3701" s="638"/>
    </row>
    <row r="3702" spans="1:2">
      <c r="A3702" s="638"/>
      <c r="B3702" s="638"/>
    </row>
    <row r="3703" spans="1:2">
      <c r="A3703" s="638"/>
      <c r="B3703" s="638"/>
    </row>
    <row r="3704" spans="1:2">
      <c r="A3704" s="638"/>
      <c r="B3704" s="638"/>
    </row>
    <row r="3705" spans="1:2">
      <c r="A3705" s="638"/>
      <c r="B3705" s="638"/>
    </row>
    <row r="3706" spans="1:2">
      <c r="A3706" s="638"/>
      <c r="B3706" s="638"/>
    </row>
    <row r="3707" spans="1:2">
      <c r="A3707" s="638"/>
      <c r="B3707" s="638"/>
    </row>
    <row r="3708" spans="1:2">
      <c r="A3708" s="638"/>
      <c r="B3708" s="638"/>
    </row>
    <row r="3709" spans="1:2">
      <c r="A3709" s="638"/>
      <c r="B3709" s="638"/>
    </row>
    <row r="3710" spans="1:2">
      <c r="A3710" s="638"/>
      <c r="B3710" s="638"/>
    </row>
    <row r="3711" spans="1:2">
      <c r="A3711" s="638"/>
      <c r="B3711" s="638"/>
    </row>
    <row r="3712" spans="1:2">
      <c r="A3712" s="638"/>
      <c r="B3712" s="638"/>
    </row>
    <row r="3713" spans="1:2">
      <c r="A3713" s="638"/>
      <c r="B3713" s="638"/>
    </row>
    <row r="3714" spans="1:2">
      <c r="A3714" s="638"/>
      <c r="B3714" s="638"/>
    </row>
    <row r="3715" spans="1:2">
      <c r="A3715" s="638"/>
      <c r="B3715" s="638"/>
    </row>
    <row r="3716" spans="1:2">
      <c r="A3716" s="638"/>
      <c r="B3716" s="638"/>
    </row>
    <row r="3717" spans="1:2">
      <c r="A3717" s="638"/>
      <c r="B3717" s="638"/>
    </row>
    <row r="3718" spans="1:2">
      <c r="A3718" s="638"/>
      <c r="B3718" s="638"/>
    </row>
    <row r="3719" spans="1:2">
      <c r="A3719" s="638"/>
      <c r="B3719" s="638"/>
    </row>
    <row r="3720" spans="1:2">
      <c r="A3720" s="638"/>
      <c r="B3720" s="638"/>
    </row>
    <row r="3721" spans="1:2">
      <c r="A3721" s="638"/>
      <c r="B3721" s="638"/>
    </row>
    <row r="3722" spans="1:2">
      <c r="A3722" s="638"/>
      <c r="B3722" s="638"/>
    </row>
    <row r="3723" spans="1:2">
      <c r="A3723" s="638"/>
      <c r="B3723" s="638"/>
    </row>
    <row r="3724" spans="1:2">
      <c r="A3724" s="638"/>
      <c r="B3724" s="638"/>
    </row>
    <row r="3725" spans="1:2">
      <c r="A3725" s="638"/>
      <c r="B3725" s="638"/>
    </row>
    <row r="3726" spans="1:2">
      <c r="A3726" s="638"/>
      <c r="B3726" s="638"/>
    </row>
    <row r="3727" spans="1:2">
      <c r="A3727" s="638"/>
      <c r="B3727" s="638"/>
    </row>
    <row r="3728" spans="1:2">
      <c r="A3728" s="638"/>
      <c r="B3728" s="638"/>
    </row>
    <row r="3729" spans="1:2">
      <c r="A3729" s="638"/>
      <c r="B3729" s="638"/>
    </row>
    <row r="3730" spans="1:2">
      <c r="A3730" s="638"/>
      <c r="B3730" s="638"/>
    </row>
    <row r="3731" spans="1:2">
      <c r="A3731" s="638"/>
      <c r="B3731" s="638"/>
    </row>
    <row r="3732" spans="1:2">
      <c r="A3732" s="638"/>
      <c r="B3732" s="638"/>
    </row>
    <row r="3733" spans="1:2">
      <c r="A3733" s="638"/>
      <c r="B3733" s="638"/>
    </row>
    <row r="3734" spans="1:2">
      <c r="A3734" s="638"/>
      <c r="B3734" s="638"/>
    </row>
    <row r="3735" spans="1:2">
      <c r="A3735" s="638"/>
      <c r="B3735" s="638"/>
    </row>
    <row r="3736" spans="1:2">
      <c r="A3736" s="638"/>
      <c r="B3736" s="638"/>
    </row>
    <row r="3737" spans="1:2">
      <c r="A3737" s="638"/>
      <c r="B3737" s="638"/>
    </row>
    <row r="3738" spans="1:2">
      <c r="A3738" s="638"/>
      <c r="B3738" s="638"/>
    </row>
    <row r="3739" spans="1:2">
      <c r="A3739" s="638"/>
      <c r="B3739" s="638"/>
    </row>
    <row r="3740" spans="1:2">
      <c r="A3740" s="638"/>
      <c r="B3740" s="638"/>
    </row>
    <row r="3741" spans="1:2">
      <c r="A3741" s="638"/>
      <c r="B3741" s="638"/>
    </row>
    <row r="3742" spans="1:2">
      <c r="A3742" s="638"/>
      <c r="B3742" s="638"/>
    </row>
    <row r="3743" spans="1:2">
      <c r="A3743" s="638"/>
      <c r="B3743" s="638"/>
    </row>
    <row r="3744" spans="1:2">
      <c r="A3744" s="638"/>
      <c r="B3744" s="638"/>
    </row>
    <row r="3745" spans="1:2">
      <c r="A3745" s="638"/>
      <c r="B3745" s="638"/>
    </row>
    <row r="3746" spans="1:2">
      <c r="A3746" s="638"/>
      <c r="B3746" s="638"/>
    </row>
    <row r="3747" spans="1:2">
      <c r="A3747" s="638"/>
      <c r="B3747" s="638"/>
    </row>
    <row r="3748" spans="1:2">
      <c r="A3748" s="638"/>
      <c r="B3748" s="638"/>
    </row>
    <row r="3749" spans="1:2">
      <c r="A3749" s="638"/>
      <c r="B3749" s="638"/>
    </row>
    <row r="3750" spans="1:2">
      <c r="A3750" s="638"/>
      <c r="B3750" s="638"/>
    </row>
    <row r="3751" spans="1:2">
      <c r="A3751" s="638"/>
      <c r="B3751" s="638"/>
    </row>
    <row r="3752" spans="1:2">
      <c r="A3752" s="638"/>
      <c r="B3752" s="638"/>
    </row>
    <row r="3753" spans="1:2">
      <c r="A3753" s="638"/>
      <c r="B3753" s="638"/>
    </row>
    <row r="3754" spans="1:2">
      <c r="A3754" s="638"/>
      <c r="B3754" s="638"/>
    </row>
    <row r="3755" spans="1:2">
      <c r="A3755" s="638"/>
      <c r="B3755" s="638"/>
    </row>
    <row r="3756" spans="1:2">
      <c r="A3756" s="638"/>
      <c r="B3756" s="638"/>
    </row>
    <row r="3757" spans="1:2">
      <c r="A3757" s="638"/>
      <c r="B3757" s="638"/>
    </row>
    <row r="3758" spans="1:2">
      <c r="A3758" s="638"/>
      <c r="B3758" s="638"/>
    </row>
    <row r="3759" spans="1:2">
      <c r="A3759" s="638"/>
      <c r="B3759" s="638"/>
    </row>
    <row r="3760" spans="1:2">
      <c r="A3760" s="638"/>
      <c r="B3760" s="638"/>
    </row>
    <row r="3761" spans="1:2">
      <c r="A3761" s="638"/>
      <c r="B3761" s="638"/>
    </row>
    <row r="3762" spans="1:2">
      <c r="A3762" s="638"/>
      <c r="B3762" s="638"/>
    </row>
    <row r="3763" spans="1:2">
      <c r="A3763" s="638"/>
      <c r="B3763" s="638"/>
    </row>
    <row r="3764" spans="1:2">
      <c r="A3764" s="638"/>
      <c r="B3764" s="638"/>
    </row>
    <row r="3765" spans="1:2">
      <c r="A3765" s="638"/>
      <c r="B3765" s="638"/>
    </row>
    <row r="3766" spans="1:2">
      <c r="A3766" s="638"/>
      <c r="B3766" s="638"/>
    </row>
    <row r="3767" spans="1:2">
      <c r="A3767" s="638"/>
      <c r="B3767" s="638"/>
    </row>
    <row r="3768" spans="1:2">
      <c r="A3768" s="638"/>
      <c r="B3768" s="638"/>
    </row>
    <row r="3769" spans="1:2">
      <c r="A3769" s="638"/>
      <c r="B3769" s="638"/>
    </row>
    <row r="3770" spans="1:2">
      <c r="A3770" s="638"/>
      <c r="B3770" s="638"/>
    </row>
    <row r="3771" spans="1:2">
      <c r="A3771" s="638"/>
      <c r="B3771" s="638"/>
    </row>
    <row r="3772" spans="1:2">
      <c r="A3772" s="638"/>
      <c r="B3772" s="638"/>
    </row>
    <row r="3773" spans="1:2">
      <c r="A3773" s="638"/>
      <c r="B3773" s="638"/>
    </row>
    <row r="3774" spans="1:2">
      <c r="A3774" s="638"/>
      <c r="B3774" s="638"/>
    </row>
    <row r="3775" spans="1:2">
      <c r="A3775" s="638"/>
      <c r="B3775" s="638"/>
    </row>
    <row r="3776" spans="1:2">
      <c r="A3776" s="638"/>
      <c r="B3776" s="638"/>
    </row>
    <row r="3777" spans="1:2">
      <c r="A3777" s="638"/>
      <c r="B3777" s="638"/>
    </row>
    <row r="3778" spans="1:2">
      <c r="A3778" s="638"/>
      <c r="B3778" s="638"/>
    </row>
    <row r="3779" spans="1:2">
      <c r="A3779" s="638"/>
      <c r="B3779" s="638"/>
    </row>
    <row r="3780" spans="1:2">
      <c r="A3780" s="638"/>
      <c r="B3780" s="638"/>
    </row>
    <row r="3781" spans="1:2">
      <c r="A3781" s="638"/>
      <c r="B3781" s="638"/>
    </row>
    <row r="3782" spans="1:2">
      <c r="A3782" s="638"/>
      <c r="B3782" s="638"/>
    </row>
    <row r="3783" spans="1:2">
      <c r="A3783" s="638"/>
      <c r="B3783" s="638"/>
    </row>
    <row r="3784" spans="1:2">
      <c r="A3784" s="638"/>
      <c r="B3784" s="638"/>
    </row>
    <row r="3785" spans="1:2">
      <c r="A3785" s="638"/>
      <c r="B3785" s="638"/>
    </row>
    <row r="3786" spans="1:2">
      <c r="A3786" s="638"/>
      <c r="B3786" s="638"/>
    </row>
    <row r="3787" spans="1:2">
      <c r="A3787" s="638"/>
      <c r="B3787" s="638"/>
    </row>
    <row r="3788" spans="1:2">
      <c r="A3788" s="638"/>
      <c r="B3788" s="638"/>
    </row>
    <row r="3789" spans="1:2">
      <c r="A3789" s="638"/>
      <c r="B3789" s="638"/>
    </row>
    <row r="3790" spans="1:2">
      <c r="A3790" s="638"/>
      <c r="B3790" s="638"/>
    </row>
    <row r="3791" spans="1:2">
      <c r="A3791" s="638"/>
      <c r="B3791" s="638"/>
    </row>
    <row r="3792" spans="1:2">
      <c r="A3792" s="638"/>
      <c r="B3792" s="638"/>
    </row>
    <row r="3793" spans="1:2">
      <c r="A3793" s="638"/>
      <c r="B3793" s="638"/>
    </row>
    <row r="3794" spans="1:2">
      <c r="A3794" s="638"/>
      <c r="B3794" s="638"/>
    </row>
    <row r="3795" spans="1:2">
      <c r="A3795" s="638"/>
      <c r="B3795" s="638"/>
    </row>
    <row r="3796" spans="1:2">
      <c r="A3796" s="638"/>
      <c r="B3796" s="638"/>
    </row>
    <row r="3797" spans="1:2">
      <c r="A3797" s="638"/>
      <c r="B3797" s="638"/>
    </row>
    <row r="3798" spans="1:2">
      <c r="A3798" s="638"/>
      <c r="B3798" s="638"/>
    </row>
    <row r="3799" spans="1:2">
      <c r="A3799" s="638"/>
      <c r="B3799" s="638"/>
    </row>
    <row r="3800" spans="1:2">
      <c r="A3800" s="638"/>
      <c r="B3800" s="638"/>
    </row>
    <row r="3801" spans="1:2">
      <c r="A3801" s="638"/>
      <c r="B3801" s="638"/>
    </row>
    <row r="3802" spans="1:2">
      <c r="A3802" s="638"/>
      <c r="B3802" s="638"/>
    </row>
    <row r="3803" spans="1:2">
      <c r="A3803" s="638"/>
      <c r="B3803" s="638"/>
    </row>
    <row r="3804" spans="1:2">
      <c r="A3804" s="638"/>
      <c r="B3804" s="638"/>
    </row>
    <row r="3805" spans="1:2">
      <c r="A3805" s="638"/>
      <c r="B3805" s="638"/>
    </row>
    <row r="3806" spans="1:2">
      <c r="A3806" s="638"/>
      <c r="B3806" s="638"/>
    </row>
    <row r="3807" spans="1:2">
      <c r="A3807" s="638"/>
      <c r="B3807" s="638"/>
    </row>
    <row r="3808" spans="1:2">
      <c r="A3808" s="638"/>
      <c r="B3808" s="638"/>
    </row>
    <row r="3809" spans="1:2">
      <c r="A3809" s="638"/>
      <c r="B3809" s="638"/>
    </row>
    <row r="3810" spans="1:2">
      <c r="A3810" s="638"/>
      <c r="B3810" s="638"/>
    </row>
    <row r="3811" spans="1:2">
      <c r="A3811" s="638"/>
      <c r="B3811" s="638"/>
    </row>
    <row r="3812" spans="1:2">
      <c r="A3812" s="638"/>
      <c r="B3812" s="638"/>
    </row>
    <row r="3813" spans="1:2">
      <c r="A3813" s="638"/>
      <c r="B3813" s="638"/>
    </row>
    <row r="3814" spans="1:2">
      <c r="A3814" s="638"/>
      <c r="B3814" s="638"/>
    </row>
    <row r="3815" spans="1:2">
      <c r="A3815" s="638"/>
      <c r="B3815" s="638"/>
    </row>
    <row r="3816" spans="1:2">
      <c r="A3816" s="638"/>
      <c r="B3816" s="638"/>
    </row>
    <row r="3817" spans="1:2">
      <c r="A3817" s="638"/>
      <c r="B3817" s="638"/>
    </row>
    <row r="3818" spans="1:2">
      <c r="A3818" s="638"/>
      <c r="B3818" s="638"/>
    </row>
    <row r="3819" spans="1:2">
      <c r="A3819" s="638"/>
      <c r="B3819" s="638"/>
    </row>
    <row r="3820" spans="1:2">
      <c r="A3820" s="638"/>
      <c r="B3820" s="638"/>
    </row>
    <row r="3821" spans="1:2">
      <c r="A3821" s="638"/>
      <c r="B3821" s="638"/>
    </row>
    <row r="3822" spans="1:2">
      <c r="A3822" s="638"/>
      <c r="B3822" s="638"/>
    </row>
    <row r="3823" spans="1:2">
      <c r="A3823" s="638"/>
      <c r="B3823" s="638"/>
    </row>
    <row r="3824" spans="1:2">
      <c r="A3824" s="638"/>
      <c r="B3824" s="638"/>
    </row>
    <row r="3825" spans="1:2">
      <c r="A3825" s="638"/>
      <c r="B3825" s="638"/>
    </row>
    <row r="3826" spans="1:2">
      <c r="A3826" s="638"/>
      <c r="B3826" s="638"/>
    </row>
    <row r="3827" spans="1:2">
      <c r="A3827" s="638"/>
      <c r="B3827" s="638"/>
    </row>
    <row r="3828" spans="1:2">
      <c r="A3828" s="638"/>
      <c r="B3828" s="638"/>
    </row>
    <row r="3829" spans="1:2">
      <c r="A3829" s="638"/>
      <c r="B3829" s="638"/>
    </row>
    <row r="3830" spans="1:2">
      <c r="A3830" s="638"/>
      <c r="B3830" s="638"/>
    </row>
    <row r="3831" spans="1:2">
      <c r="A3831" s="638"/>
      <c r="B3831" s="638"/>
    </row>
    <row r="3832" spans="1:2">
      <c r="A3832" s="638"/>
      <c r="B3832" s="638"/>
    </row>
    <row r="3833" spans="1:2">
      <c r="A3833" s="638"/>
      <c r="B3833" s="638"/>
    </row>
    <row r="3834" spans="1:2">
      <c r="A3834" s="638"/>
      <c r="B3834" s="638"/>
    </row>
    <row r="3835" spans="1:2">
      <c r="A3835" s="638"/>
      <c r="B3835" s="638"/>
    </row>
    <row r="3836" spans="1:2">
      <c r="A3836" s="638"/>
      <c r="B3836" s="638"/>
    </row>
    <row r="3837" spans="1:2">
      <c r="A3837" s="638"/>
      <c r="B3837" s="638"/>
    </row>
    <row r="3838" spans="1:2">
      <c r="A3838" s="638"/>
      <c r="B3838" s="638"/>
    </row>
    <row r="3839" spans="1:2">
      <c r="A3839" s="638"/>
      <c r="B3839" s="638"/>
    </row>
    <row r="3840" spans="1:2">
      <c r="A3840" s="638"/>
      <c r="B3840" s="638"/>
    </row>
    <row r="3841" spans="1:2">
      <c r="A3841" s="638"/>
      <c r="B3841" s="638"/>
    </row>
    <row r="3842" spans="1:2">
      <c r="A3842" s="638"/>
      <c r="B3842" s="638"/>
    </row>
    <row r="3843" spans="1:2">
      <c r="A3843" s="638"/>
      <c r="B3843" s="638"/>
    </row>
    <row r="3844" spans="1:2">
      <c r="A3844" s="638"/>
      <c r="B3844" s="638"/>
    </row>
    <row r="3845" spans="1:2">
      <c r="A3845" s="638"/>
      <c r="B3845" s="638"/>
    </row>
    <row r="3846" spans="1:2">
      <c r="A3846" s="638"/>
      <c r="B3846" s="638"/>
    </row>
    <row r="3847" spans="1:2">
      <c r="A3847" s="638"/>
      <c r="B3847" s="638"/>
    </row>
    <row r="3848" spans="1:2">
      <c r="A3848" s="638"/>
      <c r="B3848" s="638"/>
    </row>
    <row r="3849" spans="1:2">
      <c r="A3849" s="638"/>
      <c r="B3849" s="638"/>
    </row>
    <row r="3850" spans="1:2">
      <c r="A3850" s="638"/>
      <c r="B3850" s="638"/>
    </row>
    <row r="3851" spans="1:2">
      <c r="A3851" s="638"/>
      <c r="B3851" s="638"/>
    </row>
    <row r="3852" spans="1:2">
      <c r="A3852" s="638"/>
      <c r="B3852" s="638"/>
    </row>
    <row r="3853" spans="1:2">
      <c r="A3853" s="638"/>
      <c r="B3853" s="638"/>
    </row>
    <row r="3854" spans="1:2">
      <c r="A3854" s="638"/>
      <c r="B3854" s="638"/>
    </row>
    <row r="3855" spans="1:2">
      <c r="A3855" s="638"/>
      <c r="B3855" s="638"/>
    </row>
    <row r="3856" spans="1:2">
      <c r="A3856" s="638"/>
      <c r="B3856" s="638"/>
    </row>
    <row r="3857" spans="1:2">
      <c r="A3857" s="638"/>
      <c r="B3857" s="638"/>
    </row>
    <row r="3858" spans="1:2">
      <c r="A3858" s="638"/>
      <c r="B3858" s="638"/>
    </row>
    <row r="3859" spans="1:2">
      <c r="A3859" s="638"/>
      <c r="B3859" s="638"/>
    </row>
    <row r="3860" spans="1:2">
      <c r="A3860" s="638"/>
      <c r="B3860" s="638"/>
    </row>
    <row r="3861" spans="1:2">
      <c r="A3861" s="638"/>
      <c r="B3861" s="638"/>
    </row>
    <row r="3862" spans="1:2">
      <c r="A3862" s="638"/>
      <c r="B3862" s="638"/>
    </row>
    <row r="3863" spans="1:2">
      <c r="A3863" s="638"/>
      <c r="B3863" s="638"/>
    </row>
    <row r="3864" spans="1:2">
      <c r="A3864" s="638"/>
      <c r="B3864" s="638"/>
    </row>
    <row r="3865" spans="1:2">
      <c r="A3865" s="638"/>
      <c r="B3865" s="638"/>
    </row>
    <row r="3866" spans="1:2">
      <c r="A3866" s="638"/>
      <c r="B3866" s="638"/>
    </row>
    <row r="3867" spans="1:2">
      <c r="A3867" s="638"/>
      <c r="B3867" s="638"/>
    </row>
    <row r="3868" spans="1:2">
      <c r="A3868" s="638"/>
      <c r="B3868" s="638"/>
    </row>
    <row r="3869" spans="1:2">
      <c r="A3869" s="638"/>
      <c r="B3869" s="638"/>
    </row>
    <row r="3870" spans="1:2">
      <c r="A3870" s="638"/>
      <c r="B3870" s="638"/>
    </row>
    <row r="3871" spans="1:2">
      <c r="A3871" s="638"/>
      <c r="B3871" s="638"/>
    </row>
    <row r="3872" spans="1:2">
      <c r="A3872" s="638"/>
      <c r="B3872" s="638"/>
    </row>
    <row r="3873" spans="1:2">
      <c r="A3873" s="638"/>
      <c r="B3873" s="638"/>
    </row>
    <row r="3874" spans="1:2">
      <c r="A3874" s="638"/>
      <c r="B3874" s="638"/>
    </row>
    <row r="3875" spans="1:2">
      <c r="A3875" s="638"/>
      <c r="B3875" s="638"/>
    </row>
    <row r="3876" spans="1:2">
      <c r="A3876" s="638"/>
      <c r="B3876" s="638"/>
    </row>
    <row r="3877" spans="1:2">
      <c r="A3877" s="638"/>
      <c r="B3877" s="638"/>
    </row>
    <row r="3878" spans="1:2">
      <c r="A3878" s="638"/>
      <c r="B3878" s="638"/>
    </row>
    <row r="3879" spans="1:2">
      <c r="A3879" s="638"/>
      <c r="B3879" s="638"/>
    </row>
    <row r="3880" spans="1:2">
      <c r="A3880" s="638"/>
      <c r="B3880" s="638"/>
    </row>
    <row r="3881" spans="1:2">
      <c r="A3881" s="638"/>
      <c r="B3881" s="638"/>
    </row>
    <row r="3882" spans="1:2">
      <c r="A3882" s="638"/>
      <c r="B3882" s="638"/>
    </row>
    <row r="3883" spans="1:2">
      <c r="A3883" s="638"/>
      <c r="B3883" s="638"/>
    </row>
    <row r="3884" spans="1:2">
      <c r="A3884" s="638"/>
      <c r="B3884" s="638"/>
    </row>
    <row r="3885" spans="1:2">
      <c r="A3885" s="638"/>
      <c r="B3885" s="638"/>
    </row>
    <row r="3886" spans="1:2">
      <c r="A3886" s="638"/>
      <c r="B3886" s="638"/>
    </row>
    <row r="3887" spans="1:2">
      <c r="A3887" s="638"/>
      <c r="B3887" s="638"/>
    </row>
    <row r="3888" spans="1:2">
      <c r="A3888" s="638"/>
      <c r="B3888" s="638"/>
    </row>
    <row r="3889" spans="1:2">
      <c r="A3889" s="638"/>
      <c r="B3889" s="638"/>
    </row>
    <row r="3890" spans="1:2">
      <c r="A3890" s="638"/>
      <c r="B3890" s="638"/>
    </row>
    <row r="3891" spans="1:2">
      <c r="A3891" s="638"/>
      <c r="B3891" s="638"/>
    </row>
    <row r="3892" spans="1:2">
      <c r="A3892" s="638"/>
      <c r="B3892" s="638"/>
    </row>
    <row r="3893" spans="1:2">
      <c r="A3893" s="638"/>
      <c r="B3893" s="638"/>
    </row>
    <row r="3894" spans="1:2">
      <c r="A3894" s="638"/>
      <c r="B3894" s="638"/>
    </row>
    <row r="3895" spans="1:2">
      <c r="A3895" s="638"/>
      <c r="B3895" s="638"/>
    </row>
    <row r="3896" spans="1:2">
      <c r="A3896" s="638"/>
      <c r="B3896" s="638"/>
    </row>
    <row r="3897" spans="1:2">
      <c r="A3897" s="638"/>
      <c r="B3897" s="638"/>
    </row>
    <row r="3898" spans="1:2">
      <c r="A3898" s="638"/>
      <c r="B3898" s="638"/>
    </row>
    <row r="3899" spans="1:2">
      <c r="A3899" s="638"/>
      <c r="B3899" s="638"/>
    </row>
    <row r="3900" spans="1:2">
      <c r="A3900" s="638"/>
      <c r="B3900" s="638"/>
    </row>
    <row r="3901" spans="1:2">
      <c r="A3901" s="638"/>
      <c r="B3901" s="638"/>
    </row>
    <row r="3902" spans="1:2">
      <c r="A3902" s="638"/>
      <c r="B3902" s="638"/>
    </row>
    <row r="3903" spans="1:2">
      <c r="A3903" s="638"/>
      <c r="B3903" s="638"/>
    </row>
    <row r="3904" spans="1:2">
      <c r="A3904" s="638"/>
      <c r="B3904" s="638"/>
    </row>
    <row r="3905" spans="1:2">
      <c r="A3905" s="638"/>
      <c r="B3905" s="638"/>
    </row>
    <row r="3906" spans="1:2">
      <c r="A3906" s="638"/>
      <c r="B3906" s="638"/>
    </row>
    <row r="3907" spans="1:2">
      <c r="A3907" s="638"/>
      <c r="B3907" s="638"/>
    </row>
    <row r="3908" spans="1:2">
      <c r="A3908" s="638"/>
      <c r="B3908" s="638"/>
    </row>
    <row r="3909" spans="1:2">
      <c r="A3909" s="638"/>
      <c r="B3909" s="638"/>
    </row>
    <row r="3910" spans="1:2">
      <c r="A3910" s="638"/>
      <c r="B3910" s="638"/>
    </row>
    <row r="3911" spans="1:2">
      <c r="A3911" s="638"/>
      <c r="B3911" s="638"/>
    </row>
    <row r="3912" spans="1:2">
      <c r="A3912" s="638"/>
      <c r="B3912" s="638"/>
    </row>
    <row r="3913" spans="1:2">
      <c r="A3913" s="638"/>
      <c r="B3913" s="638"/>
    </row>
    <row r="3914" spans="1:2">
      <c r="A3914" s="638"/>
      <c r="B3914" s="638"/>
    </row>
    <row r="3915" spans="1:2">
      <c r="A3915" s="638"/>
      <c r="B3915" s="638"/>
    </row>
    <row r="3916" spans="1:2">
      <c r="A3916" s="638"/>
      <c r="B3916" s="638"/>
    </row>
    <row r="3917" spans="1:2">
      <c r="A3917" s="638"/>
      <c r="B3917" s="638"/>
    </row>
    <row r="3918" spans="1:2">
      <c r="A3918" s="638"/>
      <c r="B3918" s="638"/>
    </row>
    <row r="3919" spans="1:2">
      <c r="A3919" s="638"/>
      <c r="B3919" s="638"/>
    </row>
    <row r="3920" spans="1:2">
      <c r="A3920" s="638"/>
      <c r="B3920" s="638"/>
    </row>
    <row r="3921" spans="1:2">
      <c r="A3921" s="638"/>
      <c r="B3921" s="638"/>
    </row>
    <row r="3922" spans="1:2">
      <c r="A3922" s="638"/>
      <c r="B3922" s="638"/>
    </row>
    <row r="3923" spans="1:2">
      <c r="A3923" s="638"/>
      <c r="B3923" s="638"/>
    </row>
    <row r="3924" spans="1:2">
      <c r="A3924" s="638"/>
      <c r="B3924" s="638"/>
    </row>
    <row r="3925" spans="1:2">
      <c r="A3925" s="638"/>
      <c r="B3925" s="638"/>
    </row>
    <row r="3926" spans="1:2">
      <c r="A3926" s="638"/>
      <c r="B3926" s="638"/>
    </row>
    <row r="3927" spans="1:2">
      <c r="A3927" s="638"/>
      <c r="B3927" s="638"/>
    </row>
    <row r="3928" spans="1:2">
      <c r="A3928" s="638"/>
      <c r="B3928" s="638"/>
    </row>
    <row r="3929" spans="1:2">
      <c r="A3929" s="638"/>
      <c r="B3929" s="638"/>
    </row>
    <row r="3930" spans="1:2">
      <c r="A3930" s="638"/>
      <c r="B3930" s="638"/>
    </row>
    <row r="3931" spans="1:2">
      <c r="A3931" s="638"/>
      <c r="B3931" s="638"/>
    </row>
    <row r="3932" spans="1:2">
      <c r="A3932" s="638"/>
      <c r="B3932" s="638"/>
    </row>
    <row r="3933" spans="1:2">
      <c r="A3933" s="638"/>
      <c r="B3933" s="638"/>
    </row>
    <row r="3934" spans="1:2">
      <c r="A3934" s="638"/>
      <c r="B3934" s="638"/>
    </row>
    <row r="3935" spans="1:2">
      <c r="A3935" s="638"/>
      <c r="B3935" s="638"/>
    </row>
    <row r="3936" spans="1:2">
      <c r="A3936" s="638"/>
      <c r="B3936" s="638"/>
    </row>
    <row r="3937" spans="1:2">
      <c r="A3937" s="638"/>
      <c r="B3937" s="638"/>
    </row>
    <row r="3938" spans="1:2">
      <c r="A3938" s="638"/>
      <c r="B3938" s="638"/>
    </row>
    <row r="3939" spans="1:2">
      <c r="A3939" s="638"/>
      <c r="B3939" s="638"/>
    </row>
    <row r="3940" spans="1:2">
      <c r="A3940" s="638"/>
      <c r="B3940" s="638"/>
    </row>
    <row r="3941" spans="1:2">
      <c r="A3941" s="638"/>
      <c r="B3941" s="638"/>
    </row>
    <row r="3942" spans="1:2">
      <c r="A3942" s="638"/>
      <c r="B3942" s="638"/>
    </row>
    <row r="3943" spans="1:2">
      <c r="A3943" s="638"/>
      <c r="B3943" s="638"/>
    </row>
    <row r="3944" spans="1:2">
      <c r="A3944" s="638"/>
      <c r="B3944" s="638"/>
    </row>
    <row r="3945" spans="1:2">
      <c r="A3945" s="638"/>
      <c r="B3945" s="638"/>
    </row>
    <row r="3946" spans="1:2">
      <c r="A3946" s="638"/>
      <c r="B3946" s="638"/>
    </row>
  </sheetData>
  <mergeCells count="2">
    <mergeCell ref="C44:K44"/>
    <mergeCell ref="C46:K46"/>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3949"/>
  <sheetViews>
    <sheetView zoomScale="85" zoomScaleNormal="85" workbookViewId="0"/>
  </sheetViews>
  <sheetFormatPr defaultColWidth="9.140625" defaultRowHeight="12.75"/>
  <cols>
    <col min="1" max="1" width="7.42578125" style="19" customWidth="1"/>
    <col min="2" max="2" width="6.42578125" style="19" customWidth="1"/>
    <col min="3" max="3" width="43.42578125" style="21" customWidth="1"/>
    <col min="4" max="4" width="13.7109375" style="21" customWidth="1"/>
    <col min="5" max="5" width="2.42578125" style="21" customWidth="1"/>
    <col min="6" max="6" width="15.42578125" style="21" customWidth="1"/>
    <col min="7" max="7" width="16.28515625" style="21" bestFit="1" customWidth="1"/>
    <col min="8" max="10" width="15.28515625" style="21" customWidth="1"/>
    <col min="11" max="12" width="14.85546875" style="21" customWidth="1"/>
    <col min="13" max="13" width="15.7109375" style="21" customWidth="1"/>
    <col min="14" max="14" width="15.140625" style="21" customWidth="1"/>
    <col min="15" max="15" width="15.42578125" style="21" customWidth="1"/>
    <col min="16" max="17" width="14.85546875" style="21" customWidth="1"/>
    <col min="18" max="18" width="17.42578125" style="21" customWidth="1"/>
    <col min="19" max="19" width="97.28515625" style="21" customWidth="1"/>
    <col min="20" max="20" width="6" style="21" customWidth="1"/>
    <col min="21" max="21" width="10.7109375" style="21" bestFit="1" customWidth="1"/>
    <col min="22" max="22" width="44" style="21" bestFit="1" customWidth="1"/>
    <col min="23" max="23" width="14" style="21" bestFit="1" customWidth="1"/>
    <col min="24" max="24" width="4.85546875" style="21" bestFit="1" customWidth="1"/>
    <col min="25" max="16384" width="9.140625" style="21"/>
  </cols>
  <sheetData>
    <row r="1" spans="1:23" ht="18">
      <c r="C1" s="20" t="s">
        <v>356</v>
      </c>
      <c r="G1" s="22"/>
      <c r="I1" s="23"/>
    </row>
    <row r="2" spans="1:23" ht="18">
      <c r="C2" s="24" t="s">
        <v>0</v>
      </c>
      <c r="G2" s="25"/>
      <c r="H2" s="26"/>
    </row>
    <row r="3" spans="1:23" ht="15.75">
      <c r="A3" s="27"/>
      <c r="B3" s="27"/>
      <c r="C3" s="24" t="s">
        <v>1</v>
      </c>
      <c r="E3" s="19"/>
      <c r="F3" s="28"/>
      <c r="G3" s="28"/>
      <c r="H3" s="28"/>
      <c r="I3" s="28"/>
      <c r="J3" s="28"/>
      <c r="K3" s="28"/>
      <c r="L3" s="28"/>
      <c r="M3" s="28"/>
      <c r="N3" s="28"/>
      <c r="O3" s="28"/>
      <c r="P3" s="28"/>
      <c r="Q3" s="28"/>
      <c r="R3" s="28"/>
      <c r="S3" s="29"/>
    </row>
    <row r="4" spans="1:23" ht="15.75">
      <c r="A4" s="27" t="s">
        <v>112</v>
      </c>
      <c r="B4" s="27"/>
      <c r="C4" s="30" t="s">
        <v>59</v>
      </c>
      <c r="E4" s="19"/>
      <c r="F4" s="28"/>
      <c r="G4" s="31"/>
      <c r="H4" s="31"/>
      <c r="I4" s="31"/>
      <c r="J4" s="31"/>
      <c r="K4" s="31"/>
      <c r="L4" s="31"/>
      <c r="M4" s="31"/>
      <c r="N4" s="31"/>
      <c r="O4" s="31"/>
      <c r="P4" s="31"/>
      <c r="Q4" s="31"/>
      <c r="R4" s="31" t="s">
        <v>2</v>
      </c>
      <c r="S4" s="29"/>
    </row>
    <row r="5" spans="1:23" ht="14.25">
      <c r="A5" s="19" t="s">
        <v>3</v>
      </c>
      <c r="B5" s="32" t="s">
        <v>113</v>
      </c>
      <c r="C5" s="33"/>
      <c r="E5" s="34"/>
      <c r="F5" s="35">
        <v>44927</v>
      </c>
      <c r="G5" s="35">
        <v>44958</v>
      </c>
      <c r="H5" s="35">
        <v>44986</v>
      </c>
      <c r="I5" s="35">
        <v>45017</v>
      </c>
      <c r="J5" s="35">
        <v>45047</v>
      </c>
      <c r="K5" s="35">
        <v>45078</v>
      </c>
      <c r="L5" s="35">
        <v>45108</v>
      </c>
      <c r="M5" s="35">
        <v>45139</v>
      </c>
      <c r="N5" s="35">
        <v>45170</v>
      </c>
      <c r="O5" s="35">
        <v>45200</v>
      </c>
      <c r="P5" s="35">
        <v>45231</v>
      </c>
      <c r="Q5" s="35">
        <v>45261</v>
      </c>
      <c r="R5" s="36" t="s">
        <v>4</v>
      </c>
      <c r="S5" s="37" t="s">
        <v>5</v>
      </c>
    </row>
    <row r="6" spans="1:23">
      <c r="A6" s="19">
        <v>1</v>
      </c>
    </row>
    <row r="7" spans="1:23" ht="15">
      <c r="A7" s="19">
        <v>2</v>
      </c>
      <c r="C7" s="21" t="s">
        <v>6</v>
      </c>
      <c r="D7" s="38" t="s">
        <v>7</v>
      </c>
      <c r="E7" s="39"/>
      <c r="F7" s="40"/>
      <c r="G7" s="40"/>
      <c r="H7" s="40"/>
      <c r="I7" s="40"/>
      <c r="J7" s="40"/>
      <c r="K7" s="40"/>
      <c r="L7" s="40"/>
      <c r="M7" s="40"/>
      <c r="N7" s="40"/>
      <c r="O7" s="40"/>
      <c r="P7" s="40"/>
      <c r="Q7" s="40"/>
      <c r="R7" s="40"/>
      <c r="S7" s="41"/>
      <c r="T7" s="29"/>
      <c r="W7" s="39"/>
    </row>
    <row r="8" spans="1:23">
      <c r="A8" s="19">
        <v>3</v>
      </c>
      <c r="B8" s="19">
        <v>2</v>
      </c>
      <c r="C8" s="42" t="s">
        <v>97</v>
      </c>
      <c r="D8" s="43">
        <v>501</v>
      </c>
      <c r="E8" s="39"/>
      <c r="F8" s="44">
        <v>4661658</v>
      </c>
      <c r="G8" s="44">
        <v>5182095</v>
      </c>
      <c r="H8" s="44">
        <v>6135642</v>
      </c>
      <c r="I8" s="44">
        <v>5212720</v>
      </c>
      <c r="J8" s="44">
        <v>2742241</v>
      </c>
      <c r="K8" s="44">
        <v>3800244</v>
      </c>
      <c r="L8" s="44">
        <v>6377868</v>
      </c>
      <c r="M8" s="44">
        <v>5648202</v>
      </c>
      <c r="N8" s="44">
        <v>5313681</v>
      </c>
      <c r="O8" s="44">
        <v>4829250</v>
      </c>
      <c r="P8" s="44">
        <v>5286267</v>
      </c>
      <c r="Q8" s="44">
        <v>5446736</v>
      </c>
      <c r="R8" s="44">
        <f t="shared" ref="R8:R15" si="0">SUM(F8:Q8)</f>
        <v>60636604</v>
      </c>
      <c r="S8" s="45" t="s">
        <v>8</v>
      </c>
      <c r="T8" s="29" t="s">
        <v>9</v>
      </c>
      <c r="U8" s="23" t="s">
        <v>10</v>
      </c>
      <c r="W8" s="39"/>
    </row>
    <row r="9" spans="1:23">
      <c r="A9" s="19">
        <v>4</v>
      </c>
      <c r="B9" s="19">
        <v>3</v>
      </c>
      <c r="C9" s="42" t="s">
        <v>11</v>
      </c>
      <c r="D9" s="43">
        <v>547</v>
      </c>
      <c r="E9" s="39"/>
      <c r="F9" s="46">
        <v>68809958</v>
      </c>
      <c r="G9" s="46">
        <v>29065705</v>
      </c>
      <c r="H9" s="46">
        <v>36399182</v>
      </c>
      <c r="I9" s="46">
        <v>29372887</v>
      </c>
      <c r="J9" s="46">
        <v>7807255</v>
      </c>
      <c r="K9" s="44">
        <v>15210926</v>
      </c>
      <c r="L9" s="46">
        <v>35166496</v>
      </c>
      <c r="M9" s="46">
        <v>39516544</v>
      </c>
      <c r="N9" s="46">
        <v>35706807</v>
      </c>
      <c r="O9" s="46">
        <v>26179346</v>
      </c>
      <c r="P9" s="46">
        <v>37427995</v>
      </c>
      <c r="Q9" s="46">
        <v>35987064</v>
      </c>
      <c r="R9" s="46">
        <f t="shared" si="0"/>
        <v>396650165</v>
      </c>
      <c r="S9" s="45" t="s">
        <v>8</v>
      </c>
      <c r="T9" s="29"/>
      <c r="W9" s="39"/>
    </row>
    <row r="10" spans="1:23" s="51" customFormat="1">
      <c r="A10" s="19">
        <v>5</v>
      </c>
      <c r="B10" s="19">
        <v>4</v>
      </c>
      <c r="C10" s="47" t="s">
        <v>98</v>
      </c>
      <c r="D10" s="48">
        <v>555</v>
      </c>
      <c r="E10" s="49"/>
      <c r="F10" s="46">
        <v>97229888</v>
      </c>
      <c r="G10" s="46">
        <v>88048407</v>
      </c>
      <c r="H10" s="46">
        <v>86367398</v>
      </c>
      <c r="I10" s="46">
        <v>60312325</v>
      </c>
      <c r="J10" s="46">
        <v>48360169</v>
      </c>
      <c r="K10" s="46">
        <v>56164508</v>
      </c>
      <c r="L10" s="46">
        <v>65371119</v>
      </c>
      <c r="M10" s="46">
        <v>53552986</v>
      </c>
      <c r="N10" s="46">
        <v>27453721</v>
      </c>
      <c r="O10" s="46">
        <v>58904191</v>
      </c>
      <c r="P10" s="46">
        <v>84322573</v>
      </c>
      <c r="Q10" s="46">
        <v>93004597</v>
      </c>
      <c r="R10" s="46">
        <f t="shared" si="0"/>
        <v>819091882</v>
      </c>
      <c r="S10" s="45" t="s">
        <v>8</v>
      </c>
      <c r="T10" s="50"/>
      <c r="W10" s="49"/>
    </row>
    <row r="11" spans="1:23">
      <c r="A11" s="19">
        <v>6</v>
      </c>
      <c r="B11" s="19">
        <v>5</v>
      </c>
      <c r="C11" s="42" t="s">
        <v>99</v>
      </c>
      <c r="D11" s="48" t="s">
        <v>12</v>
      </c>
      <c r="E11" s="39"/>
      <c r="F11" s="46">
        <v>-44051900</v>
      </c>
      <c r="G11" s="46">
        <v>-13135761</v>
      </c>
      <c r="H11" s="46">
        <v>-4003266</v>
      </c>
      <c r="I11" s="46">
        <v>-421996</v>
      </c>
      <c r="J11" s="46">
        <v>3032432</v>
      </c>
      <c r="K11" s="46">
        <v>2621583</v>
      </c>
      <c r="L11" s="46">
        <v>2166867</v>
      </c>
      <c r="M11" s="46">
        <v>1339113</v>
      </c>
      <c r="N11" s="46">
        <v>4786486</v>
      </c>
      <c r="O11" s="46">
        <v>3682422</v>
      </c>
      <c r="P11" s="46">
        <v>-1220997</v>
      </c>
      <c r="Q11" s="46">
        <v>-2369880</v>
      </c>
      <c r="R11" s="46">
        <f t="shared" si="0"/>
        <v>-47574897</v>
      </c>
      <c r="S11" s="45" t="s">
        <v>8</v>
      </c>
      <c r="T11" s="29"/>
      <c r="W11" s="39"/>
    </row>
    <row r="12" spans="1:23">
      <c r="A12" s="19">
        <v>7</v>
      </c>
      <c r="B12" s="19">
        <v>6</v>
      </c>
      <c r="C12" s="42" t="s">
        <v>15</v>
      </c>
      <c r="D12" s="48">
        <v>55700003</v>
      </c>
      <c r="E12" s="39"/>
      <c r="F12" s="46">
        <v>37690</v>
      </c>
      <c r="G12" s="46">
        <v>33632</v>
      </c>
      <c r="H12" s="46">
        <v>42641</v>
      </c>
      <c r="I12" s="46">
        <v>32133</v>
      </c>
      <c r="J12" s="46">
        <v>37616</v>
      </c>
      <c r="K12" s="46">
        <v>40175</v>
      </c>
      <c r="L12" s="46">
        <v>49426</v>
      </c>
      <c r="M12" s="46">
        <v>58664</v>
      </c>
      <c r="N12" s="46">
        <v>59752</v>
      </c>
      <c r="O12" s="46">
        <v>49757</v>
      </c>
      <c r="P12" s="46">
        <v>53115</v>
      </c>
      <c r="Q12" s="46">
        <v>51656</v>
      </c>
      <c r="R12" s="46">
        <f t="shared" si="0"/>
        <v>546257</v>
      </c>
      <c r="S12" s="45" t="s">
        <v>8</v>
      </c>
      <c r="T12" s="29"/>
      <c r="W12" s="39"/>
    </row>
    <row r="13" spans="1:23">
      <c r="A13" s="19">
        <v>8</v>
      </c>
      <c r="B13" s="19">
        <v>7</v>
      </c>
      <c r="C13" s="42" t="s">
        <v>100</v>
      </c>
      <c r="D13" s="48">
        <v>447</v>
      </c>
      <c r="E13" s="39"/>
      <c r="F13" s="46">
        <v>-59665120</v>
      </c>
      <c r="G13" s="46">
        <v>-29423454</v>
      </c>
      <c r="H13" s="46">
        <v>-55229121</v>
      </c>
      <c r="I13" s="46">
        <v>-40614717</v>
      </c>
      <c r="J13" s="46">
        <v>-2827392</v>
      </c>
      <c r="K13" s="46">
        <v>-14202339</v>
      </c>
      <c r="L13" s="46">
        <v>-70367039</v>
      </c>
      <c r="M13" s="46">
        <v>-57152300</v>
      </c>
      <c r="N13" s="46">
        <v>-45982318</v>
      </c>
      <c r="O13" s="46">
        <v>-29807717</v>
      </c>
      <c r="P13" s="46">
        <v>-48640914</v>
      </c>
      <c r="Q13" s="46">
        <v>-45424821</v>
      </c>
      <c r="R13" s="46">
        <f t="shared" si="0"/>
        <v>-499337252</v>
      </c>
      <c r="S13" s="45" t="s">
        <v>8</v>
      </c>
      <c r="T13" s="29"/>
      <c r="W13" s="39"/>
    </row>
    <row r="14" spans="1:23">
      <c r="A14" s="19">
        <v>9</v>
      </c>
      <c r="B14" s="19">
        <v>8</v>
      </c>
      <c r="C14" s="42" t="s">
        <v>14</v>
      </c>
      <c r="D14" s="48">
        <v>565</v>
      </c>
      <c r="E14" s="39"/>
      <c r="F14" s="46">
        <v>16149001</v>
      </c>
      <c r="G14" s="46">
        <v>14150171</v>
      </c>
      <c r="H14" s="46">
        <v>12579764</v>
      </c>
      <c r="I14" s="46">
        <v>14941795</v>
      </c>
      <c r="J14" s="46">
        <v>10643051</v>
      </c>
      <c r="K14" s="46">
        <v>11954474</v>
      </c>
      <c r="L14" s="46">
        <v>12568110</v>
      </c>
      <c r="M14" s="46">
        <v>14430014</v>
      </c>
      <c r="N14" s="46">
        <v>13840750</v>
      </c>
      <c r="O14" s="46">
        <v>12823788</v>
      </c>
      <c r="P14" s="46">
        <v>13644913</v>
      </c>
      <c r="Q14" s="46">
        <v>14857591</v>
      </c>
      <c r="R14" s="46">
        <f t="shared" si="0"/>
        <v>162583422</v>
      </c>
      <c r="S14" s="45" t="s">
        <v>8</v>
      </c>
      <c r="T14" s="29"/>
      <c r="W14" s="39"/>
    </row>
    <row r="15" spans="1:23" s="51" customFormat="1">
      <c r="A15" s="19">
        <v>10</v>
      </c>
      <c r="B15" s="19">
        <v>10</v>
      </c>
      <c r="C15" s="52" t="s">
        <v>16</v>
      </c>
      <c r="D15" s="48">
        <v>40810005</v>
      </c>
      <c r="E15" s="49"/>
      <c r="F15" s="46">
        <v>73449</v>
      </c>
      <c r="G15" s="46">
        <v>69500</v>
      </c>
      <c r="H15" s="46">
        <v>69500</v>
      </c>
      <c r="I15" s="46">
        <v>111566</v>
      </c>
      <c r="J15" s="46">
        <v>69500</v>
      </c>
      <c r="K15" s="46">
        <v>69500</v>
      </c>
      <c r="L15" s="46">
        <v>-436646</v>
      </c>
      <c r="M15" s="46">
        <v>0</v>
      </c>
      <c r="N15" s="46">
        <v>0</v>
      </c>
      <c r="O15" s="46">
        <v>0</v>
      </c>
      <c r="P15" s="46">
        <v>0</v>
      </c>
      <c r="Q15" s="46">
        <v>0</v>
      </c>
      <c r="R15" s="46">
        <f t="shared" si="0"/>
        <v>26369</v>
      </c>
      <c r="S15" s="45" t="s">
        <v>8</v>
      </c>
      <c r="T15" s="50"/>
      <c r="W15" s="49"/>
    </row>
    <row r="16" spans="1:23">
      <c r="A16" s="19">
        <v>11</v>
      </c>
      <c r="C16" s="42" t="s">
        <v>17</v>
      </c>
      <c r="D16" s="43"/>
      <c r="E16" s="39"/>
      <c r="F16" s="53">
        <f t="shared" ref="F16:N16" si="1">SUM(F8:F15)</f>
        <v>83244624</v>
      </c>
      <c r="G16" s="53">
        <f t="shared" si="1"/>
        <v>93990295</v>
      </c>
      <c r="H16" s="53">
        <f t="shared" si="1"/>
        <v>82361740</v>
      </c>
      <c r="I16" s="53">
        <f t="shared" si="1"/>
        <v>68946713</v>
      </c>
      <c r="J16" s="53">
        <f t="shared" si="1"/>
        <v>69864872</v>
      </c>
      <c r="K16" s="53">
        <f t="shared" si="1"/>
        <v>75659071</v>
      </c>
      <c r="L16" s="53">
        <f t="shared" si="1"/>
        <v>50896201</v>
      </c>
      <c r="M16" s="53">
        <f t="shared" si="1"/>
        <v>57393223</v>
      </c>
      <c r="N16" s="53">
        <f t="shared" si="1"/>
        <v>41178879</v>
      </c>
      <c r="O16" s="53">
        <v>76661037</v>
      </c>
      <c r="P16" s="53">
        <f>SUM(P8:P15)-1</f>
        <v>90872951</v>
      </c>
      <c r="Q16" s="53">
        <f>SUM(Q8:Q15)</f>
        <v>101552943</v>
      </c>
      <c r="R16" s="53">
        <f>SUM(R8:R15)</f>
        <v>892622550</v>
      </c>
      <c r="S16" s="45"/>
      <c r="T16" s="29"/>
    </row>
    <row r="17" spans="1:20">
      <c r="A17" s="19">
        <v>12</v>
      </c>
      <c r="C17" s="42"/>
      <c r="D17" s="43"/>
      <c r="E17" s="39"/>
      <c r="F17" s="54"/>
      <c r="G17" s="54"/>
      <c r="H17" s="54"/>
      <c r="I17" s="54"/>
      <c r="J17" s="54"/>
      <c r="K17" s="54"/>
      <c r="L17" s="54"/>
      <c r="M17" s="54"/>
      <c r="N17" s="54"/>
      <c r="O17" s="54"/>
      <c r="P17" s="54"/>
      <c r="Q17" s="54"/>
      <c r="R17" s="46"/>
      <c r="S17" s="45"/>
      <c r="T17" s="29"/>
    </row>
    <row r="18" spans="1:20">
      <c r="A18" s="19">
        <v>13</v>
      </c>
      <c r="C18" s="55" t="s">
        <v>114</v>
      </c>
      <c r="D18" s="39"/>
      <c r="E18" s="39"/>
      <c r="F18" s="56"/>
      <c r="G18" s="56"/>
      <c r="H18" s="56"/>
      <c r="I18" s="56"/>
      <c r="J18" s="56"/>
      <c r="K18" s="56"/>
      <c r="L18" s="56"/>
      <c r="M18" s="56"/>
      <c r="N18" s="56"/>
      <c r="O18" s="57"/>
      <c r="P18" s="57"/>
      <c r="Q18" s="57"/>
      <c r="R18" s="57"/>
      <c r="S18" s="45"/>
      <c r="T18" s="29"/>
    </row>
    <row r="19" spans="1:20">
      <c r="A19" s="19">
        <v>14</v>
      </c>
      <c r="B19" s="19">
        <v>9</v>
      </c>
      <c r="C19" s="21" t="s">
        <v>18</v>
      </c>
      <c r="D19" s="58"/>
      <c r="E19" s="58"/>
      <c r="F19" s="59">
        <v>347745.6</v>
      </c>
      <c r="G19" s="59">
        <v>314092.79999999999</v>
      </c>
      <c r="H19" s="59">
        <v>347278.2</v>
      </c>
      <c r="I19" s="59">
        <v>336528</v>
      </c>
      <c r="J19" s="59">
        <v>347745.6</v>
      </c>
      <c r="K19" s="59">
        <v>336528</v>
      </c>
      <c r="L19" s="59">
        <v>347745.6</v>
      </c>
      <c r="M19" s="59">
        <v>347745.6</v>
      </c>
      <c r="N19" s="59">
        <v>336528</v>
      </c>
      <c r="O19" s="59">
        <v>347745.6</v>
      </c>
      <c r="P19" s="59">
        <v>336995.4</v>
      </c>
      <c r="Q19" s="59">
        <v>347745.6</v>
      </c>
      <c r="R19" s="44">
        <f>SUM(F19:Q19)</f>
        <v>4094424</v>
      </c>
      <c r="S19" s="60" t="s">
        <v>225</v>
      </c>
      <c r="T19" s="29" t="s">
        <v>19</v>
      </c>
    </row>
    <row r="20" spans="1:20" ht="18" customHeight="1" thickBot="1">
      <c r="A20" s="19">
        <v>16</v>
      </c>
      <c r="C20" s="55" t="s">
        <v>20</v>
      </c>
      <c r="D20" s="61"/>
      <c r="E20" s="58"/>
      <c r="F20" s="62">
        <f t="shared" ref="F20:N20" si="2">F16+F19</f>
        <v>83592369.599999994</v>
      </c>
      <c r="G20" s="62">
        <f t="shared" si="2"/>
        <v>94304387.799999997</v>
      </c>
      <c r="H20" s="62">
        <f t="shared" si="2"/>
        <v>82709018.200000003</v>
      </c>
      <c r="I20" s="62">
        <f t="shared" si="2"/>
        <v>69283241</v>
      </c>
      <c r="J20" s="62">
        <f t="shared" si="2"/>
        <v>70212617.599999994</v>
      </c>
      <c r="K20" s="62">
        <f t="shared" si="2"/>
        <v>75995599</v>
      </c>
      <c r="L20" s="62">
        <f t="shared" si="2"/>
        <v>51243946.600000001</v>
      </c>
      <c r="M20" s="62">
        <f t="shared" si="2"/>
        <v>57740968.600000001</v>
      </c>
      <c r="N20" s="62">
        <f t="shared" si="2"/>
        <v>41515407</v>
      </c>
      <c r="O20" s="62">
        <v>77008782.599999994</v>
      </c>
      <c r="P20" s="62">
        <f>P16+P19</f>
        <v>91209946.400000006</v>
      </c>
      <c r="Q20" s="62">
        <f>Q16+Q19</f>
        <v>101900688.59999999</v>
      </c>
      <c r="R20" s="62">
        <f>R16+R19</f>
        <v>896716974</v>
      </c>
      <c r="S20" s="41"/>
      <c r="T20" s="63" t="s">
        <v>21</v>
      </c>
    </row>
    <row r="21" spans="1:20" ht="16.5" customHeight="1">
      <c r="A21" s="19">
        <v>17</v>
      </c>
      <c r="C21" s="25"/>
      <c r="H21" s="64"/>
      <c r="I21" s="65"/>
      <c r="J21" s="66"/>
      <c r="K21" s="67"/>
      <c r="M21" s="68"/>
      <c r="N21" s="68"/>
      <c r="O21" s="68"/>
      <c r="P21" s="68"/>
      <c r="Q21" s="68"/>
      <c r="T21" s="29"/>
    </row>
    <row r="22" spans="1:20">
      <c r="A22" s="19">
        <v>18</v>
      </c>
      <c r="R22" s="69"/>
      <c r="S22" s="41"/>
      <c r="T22" s="29"/>
    </row>
    <row r="23" spans="1:20">
      <c r="A23" s="19">
        <v>19</v>
      </c>
      <c r="B23" s="19">
        <v>13</v>
      </c>
      <c r="C23" s="70" t="s">
        <v>355</v>
      </c>
      <c r="D23" s="58"/>
      <c r="E23" s="58"/>
      <c r="F23" s="71">
        <v>458906171.79498053</v>
      </c>
      <c r="G23" s="71"/>
      <c r="H23" s="71"/>
      <c r="I23" s="71"/>
      <c r="J23" s="71"/>
      <c r="K23" s="71"/>
      <c r="L23" s="71"/>
      <c r="M23" s="71"/>
      <c r="N23" s="71"/>
      <c r="O23" s="71"/>
      <c r="P23" s="71"/>
      <c r="Q23" s="71"/>
      <c r="R23" s="72">
        <f>SUM(F23:Q23)</f>
        <v>458906171.79498053</v>
      </c>
      <c r="S23" s="41" t="s">
        <v>22</v>
      </c>
      <c r="T23" s="29" t="s">
        <v>23</v>
      </c>
    </row>
    <row r="24" spans="1:20">
      <c r="A24" s="19">
        <v>20</v>
      </c>
      <c r="B24" s="19">
        <v>13</v>
      </c>
      <c r="C24" s="70" t="s">
        <v>354</v>
      </c>
      <c r="D24" s="58"/>
      <c r="E24" s="58"/>
      <c r="F24" s="71">
        <v>1647017828.4896917</v>
      </c>
      <c r="G24" s="71">
        <v>2026840290</v>
      </c>
      <c r="H24" s="71">
        <v>2000055933</v>
      </c>
      <c r="I24" s="71">
        <v>1861485759</v>
      </c>
      <c r="J24" s="71">
        <v>1503233889</v>
      </c>
      <c r="K24" s="71">
        <v>1421272776</v>
      </c>
      <c r="L24" s="71">
        <v>1489630442</v>
      </c>
      <c r="M24" s="71">
        <v>1650321694</v>
      </c>
      <c r="N24" s="71">
        <v>1454939325</v>
      </c>
      <c r="O24" s="71">
        <v>1658893356</v>
      </c>
      <c r="P24" s="71">
        <v>1928129246</v>
      </c>
      <c r="Q24" s="71">
        <f>2071734661+86780</f>
        <v>2071821441</v>
      </c>
      <c r="R24" s="72"/>
      <c r="S24" s="41" t="s">
        <v>22</v>
      </c>
      <c r="T24" s="29"/>
    </row>
    <row r="25" spans="1:20" s="51" customFormat="1" ht="14.25" customHeight="1">
      <c r="A25" s="19">
        <v>21</v>
      </c>
      <c r="B25" s="32" t="s">
        <v>116</v>
      </c>
      <c r="C25" s="70" t="s">
        <v>353</v>
      </c>
      <c r="D25" s="73"/>
      <c r="E25" s="73"/>
      <c r="F25" s="74">
        <f>-62808892*10/31</f>
        <v>-20260932.903225806</v>
      </c>
      <c r="G25" s="74"/>
      <c r="H25" s="74"/>
      <c r="I25" s="74"/>
      <c r="J25" s="74"/>
      <c r="K25" s="74"/>
      <c r="L25" s="74"/>
      <c r="M25" s="74"/>
      <c r="N25" s="71"/>
      <c r="O25" s="71"/>
      <c r="P25" s="71"/>
      <c r="Q25" s="71"/>
      <c r="R25" s="72">
        <f>SUM(F25:Q25)</f>
        <v>-20260932.903225806</v>
      </c>
      <c r="S25" s="75" t="s">
        <v>226</v>
      </c>
      <c r="T25" s="50"/>
    </row>
    <row r="26" spans="1:20" s="51" customFormat="1" ht="14.25" customHeight="1">
      <c r="A26" s="19">
        <v>22</v>
      </c>
      <c r="B26" s="32" t="s">
        <v>116</v>
      </c>
      <c r="C26" s="169" t="s">
        <v>352</v>
      </c>
      <c r="D26" s="73"/>
      <c r="E26" s="73"/>
      <c r="F26" s="74">
        <f>-62808892*21/31</f>
        <v>-42547959.096774191</v>
      </c>
      <c r="G26" s="74">
        <v>-59726696.828803301</v>
      </c>
      <c r="H26" s="74">
        <v>-59080873</v>
      </c>
      <c r="I26" s="74">
        <v>-57448564.293715902</v>
      </c>
      <c r="J26" s="74">
        <v>-53306307</v>
      </c>
      <c r="K26" s="74">
        <v>-60337942</v>
      </c>
      <c r="L26" s="74">
        <v>-59453364</v>
      </c>
      <c r="M26" s="74">
        <v>-77388969.810000002</v>
      </c>
      <c r="N26" s="74">
        <v>-58107573</v>
      </c>
      <c r="O26" s="74">
        <v>-58839625</v>
      </c>
      <c r="P26" s="74">
        <v>-51142738</v>
      </c>
      <c r="Q26" s="74">
        <v>-66295052</v>
      </c>
      <c r="R26" s="72"/>
      <c r="S26" s="75" t="s">
        <v>226</v>
      </c>
      <c r="T26" s="50"/>
    </row>
    <row r="27" spans="1:20" s="51" customFormat="1" ht="14.25" customHeight="1">
      <c r="A27" s="19">
        <v>23</v>
      </c>
      <c r="B27" s="32" t="s">
        <v>118</v>
      </c>
      <c r="C27" s="76" t="s">
        <v>227</v>
      </c>
      <c r="D27" s="21"/>
      <c r="E27" s="21"/>
      <c r="F27" s="18">
        <f>F23+F25+F24+F26</f>
        <v>2043115108.2846723</v>
      </c>
      <c r="G27" s="18">
        <f t="shared" ref="G27:Q27" si="3">G24+G26</f>
        <v>1967113593.1711967</v>
      </c>
      <c r="H27" s="18">
        <f t="shared" si="3"/>
        <v>1940975060</v>
      </c>
      <c r="I27" s="18">
        <f t="shared" si="3"/>
        <v>1804037194.706284</v>
      </c>
      <c r="J27" s="18">
        <f t="shared" si="3"/>
        <v>1449927582</v>
      </c>
      <c r="K27" s="18">
        <f t="shared" si="3"/>
        <v>1360934834</v>
      </c>
      <c r="L27" s="18">
        <f t="shared" si="3"/>
        <v>1430177078</v>
      </c>
      <c r="M27" s="18">
        <f t="shared" si="3"/>
        <v>1572932724.1900001</v>
      </c>
      <c r="N27" s="18">
        <f t="shared" si="3"/>
        <v>1396831752</v>
      </c>
      <c r="O27" s="18">
        <f t="shared" si="3"/>
        <v>1600053731</v>
      </c>
      <c r="P27" s="18">
        <f t="shared" si="3"/>
        <v>1876986508</v>
      </c>
      <c r="Q27" s="18">
        <f t="shared" si="3"/>
        <v>2005526389</v>
      </c>
      <c r="R27" s="77">
        <f>SUM(F27:Q27)</f>
        <v>20448611554.352154</v>
      </c>
      <c r="S27" s="45"/>
      <c r="T27" s="50"/>
    </row>
    <row r="28" spans="1:20" ht="19.5" customHeight="1">
      <c r="A28" s="19">
        <v>24</v>
      </c>
      <c r="C28" s="55" t="s">
        <v>24</v>
      </c>
      <c r="D28" s="78"/>
      <c r="E28" s="58"/>
      <c r="I28" s="51"/>
      <c r="N28" s="79"/>
      <c r="Q28" s="80"/>
      <c r="R28" s="79"/>
      <c r="S28" s="41"/>
      <c r="T28" s="29"/>
    </row>
    <row r="29" spans="1:20" ht="15">
      <c r="A29" s="19">
        <v>25</v>
      </c>
      <c r="B29" s="19">
        <v>14</v>
      </c>
      <c r="C29" s="81" t="s">
        <v>351</v>
      </c>
      <c r="D29" s="78">
        <v>3.8982999999999997E-2</v>
      </c>
      <c r="E29" s="39"/>
      <c r="F29" s="79">
        <f>(F23+F25)*$D$29</f>
        <v>17099707.347717274</v>
      </c>
      <c r="G29" s="79"/>
      <c r="H29" s="79"/>
      <c r="I29" s="79"/>
      <c r="J29" s="79"/>
      <c r="K29" s="79"/>
      <c r="L29" s="79"/>
      <c r="M29" s="79"/>
      <c r="N29" s="79"/>
      <c r="O29" s="79"/>
      <c r="P29" s="79"/>
      <c r="Q29" s="79"/>
      <c r="R29" s="79">
        <f>SUM(F29:Q29)</f>
        <v>17099707.347717274</v>
      </c>
      <c r="S29" s="41"/>
      <c r="T29" s="63"/>
    </row>
    <row r="30" spans="1:20" ht="15.75" customHeight="1">
      <c r="A30" s="19">
        <v>26</v>
      </c>
      <c r="B30" s="19">
        <v>14</v>
      </c>
      <c r="C30" s="81" t="s">
        <v>350</v>
      </c>
      <c r="D30" s="78">
        <v>4.6514E-2</v>
      </c>
      <c r="E30" s="39"/>
      <c r="F30" s="79">
        <f>(F24+F26)*$D$30</f>
        <v>74630311.504942164</v>
      </c>
      <c r="G30" s="83">
        <f>+G27*D30</f>
        <v>91498321.672765046</v>
      </c>
      <c r="H30" s="83">
        <f t="shared" ref="H30:Q30" si="4">+H27*$D$30</f>
        <v>90282513.940840006</v>
      </c>
      <c r="I30" s="83">
        <f t="shared" si="4"/>
        <v>83912986.074568093</v>
      </c>
      <c r="J30" s="83">
        <f t="shared" si="4"/>
        <v>67441931.549147993</v>
      </c>
      <c r="K30" s="83">
        <f t="shared" si="4"/>
        <v>63302522.868675999</v>
      </c>
      <c r="L30" s="83">
        <f t="shared" si="4"/>
        <v>66523256.606091999</v>
      </c>
      <c r="M30" s="83">
        <f t="shared" si="4"/>
        <v>73163392.732973665</v>
      </c>
      <c r="N30" s="83">
        <f t="shared" si="4"/>
        <v>64972232.112527996</v>
      </c>
      <c r="O30" s="83">
        <f t="shared" si="4"/>
        <v>74424899.243734002</v>
      </c>
      <c r="P30" s="83">
        <f t="shared" si="4"/>
        <v>87306150.433111995</v>
      </c>
      <c r="Q30" s="83">
        <f t="shared" si="4"/>
        <v>93285054.457946002</v>
      </c>
      <c r="R30" s="79">
        <f>SUM(F30:Q30)</f>
        <v>930743573.19732499</v>
      </c>
      <c r="S30" s="41"/>
      <c r="T30" s="63"/>
    </row>
    <row r="31" spans="1:20" ht="18.75" customHeight="1">
      <c r="A31" s="19">
        <v>27</v>
      </c>
      <c r="B31" s="19">
        <v>15</v>
      </c>
      <c r="C31" s="84" t="s">
        <v>96</v>
      </c>
      <c r="D31" s="85"/>
      <c r="E31" s="39"/>
      <c r="F31" s="86">
        <f t="shared" ref="F31:Q31" si="5">F29+F30</f>
        <v>91730018.852659434</v>
      </c>
      <c r="G31" s="86">
        <f t="shared" si="5"/>
        <v>91498321.672765046</v>
      </c>
      <c r="H31" s="86">
        <f t="shared" si="5"/>
        <v>90282513.940840006</v>
      </c>
      <c r="I31" s="86">
        <f t="shared" si="5"/>
        <v>83912986.074568093</v>
      </c>
      <c r="J31" s="86">
        <f t="shared" si="5"/>
        <v>67441931.549147993</v>
      </c>
      <c r="K31" s="86">
        <f t="shared" si="5"/>
        <v>63302522.868675999</v>
      </c>
      <c r="L31" s="86">
        <f t="shared" si="5"/>
        <v>66523256.606091999</v>
      </c>
      <c r="M31" s="86">
        <f t="shared" si="5"/>
        <v>73163392.732973665</v>
      </c>
      <c r="N31" s="86">
        <f t="shared" si="5"/>
        <v>64972232.112527996</v>
      </c>
      <c r="O31" s="86">
        <f t="shared" si="5"/>
        <v>74424899.243734002</v>
      </c>
      <c r="P31" s="86">
        <f t="shared" si="5"/>
        <v>87306150.433111995</v>
      </c>
      <c r="Q31" s="86">
        <f t="shared" si="5"/>
        <v>93285054.457946002</v>
      </c>
      <c r="R31" s="86">
        <f>SUM(R29:R30)</f>
        <v>947843280.54504228</v>
      </c>
      <c r="S31" s="41"/>
      <c r="T31" s="63"/>
    </row>
    <row r="32" spans="1:20" ht="20.25" customHeight="1">
      <c r="A32" s="19">
        <v>28</v>
      </c>
      <c r="C32" s="87"/>
      <c r="D32" s="78"/>
      <c r="E32" s="39"/>
      <c r="F32" s="79"/>
      <c r="G32" s="79"/>
      <c r="H32" s="64"/>
      <c r="I32" s="66"/>
      <c r="J32" s="66"/>
      <c r="K32" s="67"/>
      <c r="L32" s="79"/>
      <c r="M32" s="88"/>
      <c r="N32" s="88"/>
      <c r="O32" s="88"/>
      <c r="P32" s="88"/>
      <c r="Q32" s="88"/>
      <c r="R32" s="89"/>
      <c r="S32" s="41"/>
      <c r="T32" s="29"/>
    </row>
    <row r="33" spans="1:20" ht="17.45" customHeight="1" thickBot="1">
      <c r="A33" s="19">
        <v>29</v>
      </c>
      <c r="B33" s="19">
        <v>17</v>
      </c>
      <c r="C33" s="90" t="s">
        <v>120</v>
      </c>
      <c r="E33" s="39"/>
      <c r="F33" s="62">
        <f t="shared" ref="F33:R33" si="6">F20-F31</f>
        <v>-8137649.25265944</v>
      </c>
      <c r="G33" s="62">
        <f t="shared" si="6"/>
        <v>2806066.1272349507</v>
      </c>
      <c r="H33" s="62">
        <f t="shared" si="6"/>
        <v>-7573495.7408400029</v>
      </c>
      <c r="I33" s="62">
        <f t="shared" si="6"/>
        <v>-14629745.074568093</v>
      </c>
      <c r="J33" s="62">
        <f t="shared" si="6"/>
        <v>2770686.0508520007</v>
      </c>
      <c r="K33" s="62">
        <f t="shared" si="6"/>
        <v>12693076.131324001</v>
      </c>
      <c r="L33" s="62">
        <f t="shared" si="6"/>
        <v>-15279310.006091997</v>
      </c>
      <c r="M33" s="62">
        <f t="shared" si="6"/>
        <v>-15422424.132973664</v>
      </c>
      <c r="N33" s="62">
        <f t="shared" si="6"/>
        <v>-23456825.112527996</v>
      </c>
      <c r="O33" s="62">
        <f t="shared" si="6"/>
        <v>2583883.3562659919</v>
      </c>
      <c r="P33" s="62">
        <f t="shared" si="6"/>
        <v>3903795.9668880105</v>
      </c>
      <c r="Q33" s="62">
        <f t="shared" si="6"/>
        <v>8615634.1420539916</v>
      </c>
      <c r="R33" s="62">
        <f t="shared" si="6"/>
        <v>-51126306.545042276</v>
      </c>
      <c r="S33" s="41"/>
      <c r="T33" s="29"/>
    </row>
    <row r="34" spans="1:20" ht="15.75" customHeight="1">
      <c r="A34" s="19">
        <v>30</v>
      </c>
      <c r="C34" s="91" t="s">
        <v>25</v>
      </c>
      <c r="F34" s="92">
        <f t="shared" ref="F34:R34" si="7">+F33</f>
        <v>-8137649.25265944</v>
      </c>
      <c r="G34" s="92">
        <f t="shared" si="7"/>
        <v>2806066.1272349507</v>
      </c>
      <c r="H34" s="92">
        <f t="shared" si="7"/>
        <v>-7573495.7408400029</v>
      </c>
      <c r="I34" s="92">
        <f t="shared" si="7"/>
        <v>-14629745.074568093</v>
      </c>
      <c r="J34" s="92">
        <f t="shared" si="7"/>
        <v>2770686.0508520007</v>
      </c>
      <c r="K34" s="92">
        <f t="shared" si="7"/>
        <v>12693076.131324001</v>
      </c>
      <c r="L34" s="92">
        <f t="shared" si="7"/>
        <v>-15279310.006091997</v>
      </c>
      <c r="M34" s="92">
        <f t="shared" si="7"/>
        <v>-15422424.132973664</v>
      </c>
      <c r="N34" s="92">
        <f t="shared" si="7"/>
        <v>-23456825.112527996</v>
      </c>
      <c r="O34" s="92">
        <f t="shared" si="7"/>
        <v>2583883.3562659919</v>
      </c>
      <c r="P34" s="92">
        <f t="shared" si="7"/>
        <v>3903795.9668880105</v>
      </c>
      <c r="Q34" s="92">
        <f t="shared" si="7"/>
        <v>8615634.1420539916</v>
      </c>
      <c r="R34" s="92">
        <f t="shared" si="7"/>
        <v>-51126306.545042276</v>
      </c>
      <c r="S34" s="41"/>
      <c r="T34" s="63" t="s">
        <v>26</v>
      </c>
    </row>
    <row r="35" spans="1:20" ht="15">
      <c r="A35" s="19">
        <v>31</v>
      </c>
      <c r="H35" s="64"/>
      <c r="I35" s="66"/>
      <c r="J35" s="66"/>
      <c r="K35" s="67"/>
      <c r="M35" s="68"/>
      <c r="N35" s="68"/>
      <c r="O35" s="68"/>
      <c r="P35" s="68"/>
      <c r="Q35" s="68"/>
      <c r="T35" s="29"/>
    </row>
    <row r="36" spans="1:20" ht="15">
      <c r="A36" s="19">
        <v>32</v>
      </c>
      <c r="C36" s="50" t="s">
        <v>27</v>
      </c>
      <c r="D36" s="93"/>
      <c r="F36" s="44"/>
      <c r="G36" s="79"/>
      <c r="H36" s="44"/>
      <c r="I36" s="79"/>
      <c r="J36" s="79"/>
      <c r="K36" s="79"/>
      <c r="L36" s="79"/>
      <c r="M36" s="79"/>
      <c r="N36" s="79"/>
      <c r="O36" s="79"/>
      <c r="P36" s="79"/>
      <c r="Q36" s="79"/>
      <c r="R36" s="94"/>
      <c r="S36" s="41"/>
      <c r="T36" s="63"/>
    </row>
    <row r="37" spans="1:20" s="51" customFormat="1" ht="15">
      <c r="A37" s="19">
        <v>33</v>
      </c>
      <c r="B37" s="19"/>
      <c r="C37" s="81" t="s">
        <v>351</v>
      </c>
      <c r="D37" s="96">
        <v>3.7438E-4</v>
      </c>
      <c r="E37" s="96"/>
      <c r="F37" s="44">
        <f>F34*(1-$D$37)*10/31</f>
        <v>-2624065.3804942672</v>
      </c>
      <c r="G37" s="44"/>
      <c r="H37" s="44"/>
      <c r="I37" s="44"/>
      <c r="J37" s="44"/>
      <c r="K37" s="44"/>
      <c r="L37" s="44"/>
      <c r="M37" s="44"/>
      <c r="N37" s="44"/>
      <c r="O37" s="44"/>
      <c r="P37" s="44"/>
      <c r="Q37" s="44"/>
      <c r="R37" s="44">
        <f>SUM(F37:Q37)</f>
        <v>-2624065.3804942672</v>
      </c>
      <c r="S37" s="97"/>
      <c r="T37" s="63" t="s">
        <v>28</v>
      </c>
    </row>
    <row r="38" spans="1:20" s="51" customFormat="1" ht="15">
      <c r="A38" s="19"/>
      <c r="B38" s="19"/>
      <c r="C38" s="81" t="s">
        <v>350</v>
      </c>
      <c r="D38" s="96">
        <v>3.3098999999999997E-4</v>
      </c>
      <c r="E38" s="96"/>
      <c r="F38" s="44">
        <f>F34*(1-$D$38)*21/31</f>
        <v>-5510776.4907999793</v>
      </c>
      <c r="G38" s="44">
        <f t="shared" ref="G38:Q38" si="8">G34*(1-$D$38)</f>
        <v>2805137.347407497</v>
      </c>
      <c r="H38" s="44">
        <f t="shared" si="8"/>
        <v>-7570988.9894847423</v>
      </c>
      <c r="I38" s="44">
        <f t="shared" si="8"/>
        <v>-14624902.77524586</v>
      </c>
      <c r="J38" s="44">
        <f t="shared" si="8"/>
        <v>2769768.9814760289</v>
      </c>
      <c r="K38" s="44">
        <f t="shared" si="8"/>
        <v>12688874.850055294</v>
      </c>
      <c r="L38" s="44">
        <f t="shared" si="8"/>
        <v>-15274252.707273081</v>
      </c>
      <c r="M38" s="44">
        <f t="shared" si="8"/>
        <v>-15417319.464809891</v>
      </c>
      <c r="N38" s="44">
        <f t="shared" si="8"/>
        <v>-23449061.137984</v>
      </c>
      <c r="O38" s="44">
        <f t="shared" si="8"/>
        <v>2583028.1167139015</v>
      </c>
      <c r="P38" s="44">
        <f t="shared" si="8"/>
        <v>3902503.8494609301</v>
      </c>
      <c r="Q38" s="44">
        <f t="shared" si="8"/>
        <v>8612782.4533093125</v>
      </c>
      <c r="R38" s="44">
        <f>SUM(F38:Q38)</f>
        <v>-48485205.96717459</v>
      </c>
      <c r="S38" s="97"/>
      <c r="T38" s="63"/>
    </row>
    <row r="39" spans="1:20" s="51" customFormat="1" ht="17.25" customHeight="1">
      <c r="A39" s="19">
        <v>34</v>
      </c>
      <c r="B39" s="19"/>
      <c r="C39" s="80"/>
      <c r="D39" s="85"/>
      <c r="E39" s="96"/>
      <c r="F39" s="44"/>
      <c r="G39" s="44"/>
      <c r="H39" s="64"/>
      <c r="I39" s="66"/>
      <c r="J39" s="66"/>
      <c r="K39" s="67"/>
      <c r="L39" s="44"/>
      <c r="M39" s="68"/>
      <c r="N39" s="68"/>
      <c r="O39" s="44"/>
      <c r="P39" s="68"/>
      <c r="Q39" s="68"/>
      <c r="R39" s="44"/>
      <c r="S39" s="97"/>
      <c r="T39" s="63"/>
    </row>
    <row r="40" spans="1:20">
      <c r="A40" s="19">
        <v>35</v>
      </c>
      <c r="C40" s="29" t="s">
        <v>29</v>
      </c>
      <c r="D40" s="51"/>
      <c r="E40" s="39"/>
      <c r="F40" s="44">
        <f>+F37+F38</f>
        <v>-8134841.871294247</v>
      </c>
      <c r="G40" s="44">
        <f t="shared" ref="G40:Q40" si="9">+G38</f>
        <v>2805137.347407497</v>
      </c>
      <c r="H40" s="44">
        <f t="shared" si="9"/>
        <v>-7570988.9894847423</v>
      </c>
      <c r="I40" s="44">
        <f t="shared" si="9"/>
        <v>-14624902.77524586</v>
      </c>
      <c r="J40" s="44">
        <f t="shared" si="9"/>
        <v>2769768.9814760289</v>
      </c>
      <c r="K40" s="44">
        <f t="shared" si="9"/>
        <v>12688874.850055294</v>
      </c>
      <c r="L40" s="44">
        <f t="shared" si="9"/>
        <v>-15274252.707273081</v>
      </c>
      <c r="M40" s="44">
        <f t="shared" si="9"/>
        <v>-15417319.464809891</v>
      </c>
      <c r="N40" s="44">
        <f t="shared" si="9"/>
        <v>-23449061.137984</v>
      </c>
      <c r="O40" s="44">
        <f t="shared" si="9"/>
        <v>2583028.1167139015</v>
      </c>
      <c r="P40" s="44">
        <f t="shared" si="9"/>
        <v>3902503.8494609301</v>
      </c>
      <c r="Q40" s="44">
        <f t="shared" si="9"/>
        <v>8612782.4533093125</v>
      </c>
      <c r="R40" s="79">
        <f>+R37+R38</f>
        <v>-51109271.347668856</v>
      </c>
      <c r="S40" s="98"/>
      <c r="T40" s="29"/>
    </row>
    <row r="41" spans="1:20">
      <c r="A41" s="19">
        <v>36</v>
      </c>
      <c r="C41" s="29" t="s">
        <v>30</v>
      </c>
      <c r="E41" s="39"/>
      <c r="F41" s="44">
        <f t="shared" ref="F41:R41" si="10">-F40</f>
        <v>8134841.871294247</v>
      </c>
      <c r="G41" s="44">
        <f t="shared" si="10"/>
        <v>-2805137.347407497</v>
      </c>
      <c r="H41" s="44">
        <f t="shared" si="10"/>
        <v>7570988.9894847423</v>
      </c>
      <c r="I41" s="79">
        <f t="shared" si="10"/>
        <v>14624902.77524586</v>
      </c>
      <c r="J41" s="79">
        <f t="shared" si="10"/>
        <v>-2769768.9814760289</v>
      </c>
      <c r="K41" s="79">
        <f t="shared" si="10"/>
        <v>-12688874.850055294</v>
      </c>
      <c r="L41" s="79">
        <f t="shared" si="10"/>
        <v>15274252.707273081</v>
      </c>
      <c r="M41" s="79">
        <f t="shared" si="10"/>
        <v>15417319.464809891</v>
      </c>
      <c r="N41" s="79">
        <f t="shared" si="10"/>
        <v>23449061.137984</v>
      </c>
      <c r="O41" s="79">
        <f t="shared" si="10"/>
        <v>-2583028.1167139015</v>
      </c>
      <c r="P41" s="44">
        <f t="shared" si="10"/>
        <v>-3902503.8494609301</v>
      </c>
      <c r="Q41" s="79">
        <f t="shared" si="10"/>
        <v>-8612782.4533093125</v>
      </c>
      <c r="R41" s="79">
        <f t="shared" si="10"/>
        <v>51109271.347668856</v>
      </c>
      <c r="S41" s="98"/>
      <c r="T41" s="29"/>
    </row>
    <row r="42" spans="1:20">
      <c r="A42" s="19">
        <v>37</v>
      </c>
      <c r="C42" s="29"/>
      <c r="E42" s="39"/>
      <c r="F42" s="44"/>
      <c r="G42" s="44"/>
      <c r="H42" s="44"/>
      <c r="I42" s="79"/>
      <c r="J42" s="79"/>
      <c r="K42" s="79"/>
      <c r="L42" s="79"/>
      <c r="M42" s="79"/>
      <c r="N42" s="79"/>
      <c r="O42" s="68"/>
      <c r="P42" s="79"/>
      <c r="Q42" s="79"/>
      <c r="R42" s="79"/>
      <c r="S42" s="98"/>
      <c r="T42" s="29"/>
    </row>
    <row r="43" spans="1:20" ht="15">
      <c r="A43" s="19">
        <v>38</v>
      </c>
      <c r="C43" s="29" t="s">
        <v>31</v>
      </c>
      <c r="E43" s="39"/>
      <c r="F43" s="44">
        <f>+F40</f>
        <v>-8134841.871294247</v>
      </c>
      <c r="G43" s="44">
        <f t="shared" ref="G43:Q43" si="11">+F43+G40</f>
        <v>-5329704.5238867495</v>
      </c>
      <c r="H43" s="44">
        <f t="shared" si="11"/>
        <v>-12900693.513371492</v>
      </c>
      <c r="I43" s="79">
        <f t="shared" si="11"/>
        <v>-27525596.28861735</v>
      </c>
      <c r="J43" s="79">
        <f t="shared" si="11"/>
        <v>-24755827.307141323</v>
      </c>
      <c r="K43" s="79">
        <f t="shared" si="11"/>
        <v>-12066952.457086029</v>
      </c>
      <c r="L43" s="79">
        <f t="shared" si="11"/>
        <v>-27341205.164359108</v>
      </c>
      <c r="M43" s="79">
        <f t="shared" si="11"/>
        <v>-42758524.629169002</v>
      </c>
      <c r="N43" s="79">
        <f t="shared" si="11"/>
        <v>-66207585.767153002</v>
      </c>
      <c r="O43" s="79">
        <f t="shared" si="11"/>
        <v>-63624557.650439098</v>
      </c>
      <c r="P43" s="79">
        <f t="shared" si="11"/>
        <v>-59722053.800978169</v>
      </c>
      <c r="Q43" s="79">
        <f t="shared" si="11"/>
        <v>-51109271.347668856</v>
      </c>
      <c r="R43" s="79">
        <f>+R40</f>
        <v>-51109271.347668856</v>
      </c>
      <c r="S43" s="98"/>
      <c r="T43" s="63" t="s">
        <v>32</v>
      </c>
    </row>
    <row r="44" spans="1:20">
      <c r="A44" s="19">
        <v>39</v>
      </c>
      <c r="C44" s="29" t="s">
        <v>33</v>
      </c>
      <c r="E44" s="39"/>
      <c r="F44" s="44">
        <f>+F41</f>
        <v>8134841.871294247</v>
      </c>
      <c r="G44" s="44">
        <f t="shared" ref="G44:Q44" si="12">+F44+G41</f>
        <v>5329704.5238867495</v>
      </c>
      <c r="H44" s="79">
        <f t="shared" si="12"/>
        <v>12900693.513371492</v>
      </c>
      <c r="I44" s="79">
        <f t="shared" si="12"/>
        <v>27525596.28861735</v>
      </c>
      <c r="J44" s="79">
        <f t="shared" si="12"/>
        <v>24755827.307141323</v>
      </c>
      <c r="K44" s="79">
        <f t="shared" si="12"/>
        <v>12066952.457086029</v>
      </c>
      <c r="L44" s="79">
        <f t="shared" si="12"/>
        <v>27341205.164359108</v>
      </c>
      <c r="M44" s="79">
        <f t="shared" si="12"/>
        <v>42758524.629169002</v>
      </c>
      <c r="N44" s="79">
        <f t="shared" si="12"/>
        <v>66207585.767153002</v>
      </c>
      <c r="O44" s="79">
        <f t="shared" si="12"/>
        <v>63624557.650439098</v>
      </c>
      <c r="P44" s="79">
        <f t="shared" si="12"/>
        <v>59722053.800978169</v>
      </c>
      <c r="Q44" s="79">
        <f t="shared" si="12"/>
        <v>51109271.347668856</v>
      </c>
      <c r="R44" s="79">
        <f>+R41</f>
        <v>51109271.347668856</v>
      </c>
      <c r="S44" s="98"/>
    </row>
    <row r="45" spans="1:20" ht="15">
      <c r="C45" s="29"/>
      <c r="E45" s="39"/>
      <c r="F45" s="79"/>
      <c r="G45" s="79"/>
      <c r="H45" s="64"/>
      <c r="I45" s="66"/>
      <c r="J45" s="66"/>
      <c r="K45" s="67"/>
      <c r="L45" s="79"/>
      <c r="M45" s="68"/>
      <c r="N45" s="68"/>
      <c r="O45" s="68"/>
      <c r="P45" s="68"/>
      <c r="Q45" s="68"/>
      <c r="R45" s="79"/>
      <c r="S45" s="99"/>
    </row>
    <row r="46" spans="1:20" ht="12.4" customHeight="1">
      <c r="C46" s="100"/>
      <c r="D46" s="100"/>
      <c r="E46" s="100"/>
      <c r="F46" s="100"/>
      <c r="G46" s="100"/>
      <c r="H46" s="100"/>
      <c r="I46" s="100"/>
      <c r="J46" s="79"/>
      <c r="K46" s="101"/>
      <c r="L46" s="79"/>
      <c r="M46" s="79"/>
      <c r="N46" s="79"/>
      <c r="O46" s="79"/>
      <c r="P46" s="79"/>
      <c r="Q46" s="79"/>
      <c r="R46" s="79"/>
      <c r="S46" s="99"/>
    </row>
    <row r="47" spans="1:20" s="25" customFormat="1" ht="34.5" customHeight="1">
      <c r="A47" s="19"/>
      <c r="B47" s="19"/>
      <c r="C47" s="650" t="s">
        <v>101</v>
      </c>
      <c r="D47" s="650"/>
      <c r="E47" s="650"/>
      <c r="F47" s="650"/>
      <c r="G47" s="650"/>
      <c r="H47" s="650"/>
      <c r="I47" s="650"/>
      <c r="J47" s="650"/>
      <c r="K47" s="650"/>
      <c r="L47" s="79"/>
      <c r="M47" s="79"/>
      <c r="N47" s="79"/>
      <c r="O47" s="79"/>
      <c r="P47" s="79"/>
      <c r="Q47" s="79"/>
      <c r="R47" s="79"/>
    </row>
    <row r="48" spans="1:20" s="25" customFormat="1" ht="15" customHeight="1">
      <c r="A48" s="19"/>
      <c r="B48" s="19"/>
      <c r="E48" s="58"/>
      <c r="F48" s="79"/>
      <c r="G48" s="79"/>
      <c r="H48" s="79"/>
      <c r="I48" s="79"/>
      <c r="J48" s="79"/>
      <c r="K48" s="79"/>
      <c r="L48" s="79"/>
      <c r="M48" s="79"/>
      <c r="N48" s="79"/>
      <c r="O48" s="79"/>
      <c r="P48" s="79"/>
      <c r="Q48" s="79"/>
      <c r="R48" s="79"/>
    </row>
    <row r="49" spans="1:18" s="25" customFormat="1" ht="42.75" customHeight="1">
      <c r="A49" s="32"/>
      <c r="B49" s="32"/>
      <c r="C49" s="650" t="s">
        <v>122</v>
      </c>
      <c r="D49" s="650"/>
      <c r="E49" s="650"/>
      <c r="F49" s="650"/>
      <c r="G49" s="650"/>
      <c r="H49" s="650"/>
      <c r="I49" s="650"/>
      <c r="J49" s="650"/>
      <c r="K49" s="650"/>
      <c r="Q49" s="94"/>
      <c r="R49" s="94"/>
    </row>
    <row r="50" spans="1:18" ht="20.25" customHeight="1">
      <c r="A50" s="21"/>
      <c r="B50" s="21"/>
      <c r="C50" s="25" t="s">
        <v>349</v>
      </c>
      <c r="H50" s="102"/>
      <c r="I50" s="92"/>
      <c r="N50" s="103"/>
      <c r="O50" s="103"/>
      <c r="P50" s="103"/>
      <c r="Q50" s="104"/>
    </row>
    <row r="51" spans="1:18">
      <c r="A51" s="21"/>
      <c r="B51" s="21"/>
      <c r="H51" s="102"/>
      <c r="I51" s="92"/>
      <c r="Q51" s="92"/>
    </row>
    <row r="52" spans="1:18">
      <c r="A52" s="21"/>
      <c r="B52" s="21"/>
      <c r="C52" s="165" t="s">
        <v>348</v>
      </c>
      <c r="G52" s="105"/>
      <c r="H52" s="39"/>
      <c r="Q52" s="105"/>
    </row>
    <row r="53" spans="1:18">
      <c r="A53" s="21"/>
      <c r="B53" s="21"/>
      <c r="G53" s="105"/>
      <c r="H53" s="102"/>
    </row>
    <row r="54" spans="1:18">
      <c r="A54" s="21"/>
      <c r="B54" s="21"/>
      <c r="F54" s="92"/>
      <c r="H54" s="102"/>
    </row>
    <row r="55" spans="1:18">
      <c r="A55" s="21"/>
      <c r="B55" s="21"/>
      <c r="H55" s="102"/>
      <c r="K55" s="102"/>
    </row>
    <row r="56" spans="1:18">
      <c r="A56" s="21"/>
      <c r="B56" s="21"/>
      <c r="H56" s="102"/>
      <c r="K56" s="102"/>
    </row>
    <row r="57" spans="1:18">
      <c r="A57" s="21"/>
      <c r="B57" s="21"/>
      <c r="K57" s="102"/>
    </row>
    <row r="58" spans="1:18">
      <c r="A58" s="21"/>
      <c r="B58" s="21"/>
      <c r="K58" s="102"/>
    </row>
    <row r="59" spans="1:18">
      <c r="A59" s="21"/>
      <c r="B59" s="21"/>
    </row>
    <row r="60" spans="1:18">
      <c r="A60" s="21"/>
      <c r="B60" s="21"/>
      <c r="K60" s="106"/>
    </row>
    <row r="61" spans="1:18">
      <c r="A61" s="21"/>
      <c r="B61" s="21"/>
    </row>
    <row r="62" spans="1:18">
      <c r="A62" s="21"/>
      <c r="B62" s="21"/>
    </row>
    <row r="63" spans="1:18">
      <c r="A63" s="21"/>
      <c r="B63" s="21"/>
    </row>
    <row r="64" spans="1:18">
      <c r="A64" s="21"/>
      <c r="B64" s="21"/>
    </row>
    <row r="65" spans="1:2">
      <c r="A65" s="21"/>
      <c r="B65" s="21"/>
    </row>
    <row r="66" spans="1:2">
      <c r="A66" s="21"/>
      <c r="B66" s="21"/>
    </row>
    <row r="67" spans="1:2">
      <c r="A67" s="21"/>
      <c r="B67" s="21"/>
    </row>
    <row r="68" spans="1:2">
      <c r="A68" s="21"/>
      <c r="B68" s="21"/>
    </row>
    <row r="69" spans="1:2">
      <c r="A69" s="21"/>
      <c r="B69" s="21"/>
    </row>
    <row r="70" spans="1:2">
      <c r="A70" s="21"/>
      <c r="B70" s="21"/>
    </row>
    <row r="71" spans="1:2">
      <c r="A71" s="107"/>
      <c r="B71" s="107"/>
    </row>
    <row r="72" spans="1:2">
      <c r="A72" s="107"/>
      <c r="B72" s="107"/>
    </row>
    <row r="73" spans="1:2">
      <c r="A73" s="107"/>
      <c r="B73" s="107"/>
    </row>
    <row r="74" spans="1:2">
      <c r="A74" s="107"/>
      <c r="B74" s="107"/>
    </row>
    <row r="75" spans="1:2">
      <c r="A75" s="107"/>
      <c r="B75" s="107"/>
    </row>
    <row r="76" spans="1:2">
      <c r="A76" s="107"/>
      <c r="B76" s="107"/>
    </row>
    <row r="77" spans="1:2">
      <c r="A77" s="107"/>
      <c r="B77" s="107"/>
    </row>
    <row r="78" spans="1:2">
      <c r="A78" s="107"/>
      <c r="B78" s="107"/>
    </row>
    <row r="79" spans="1:2">
      <c r="A79" s="107"/>
      <c r="B79" s="107"/>
    </row>
    <row r="80" spans="1:2">
      <c r="A80" s="107"/>
      <c r="B80" s="107"/>
    </row>
    <row r="81" spans="1:2">
      <c r="A81" s="107"/>
      <c r="B81" s="107"/>
    </row>
    <row r="82" spans="1:2">
      <c r="A82" s="107"/>
      <c r="B82" s="107"/>
    </row>
    <row r="83" spans="1:2">
      <c r="A83" s="107"/>
      <c r="B83" s="107"/>
    </row>
    <row r="84" spans="1:2">
      <c r="A84" s="107"/>
      <c r="B84" s="107"/>
    </row>
    <row r="85" spans="1:2">
      <c r="A85" s="107"/>
      <c r="B85" s="107"/>
    </row>
    <row r="86" spans="1:2">
      <c r="A86" s="107"/>
      <c r="B86" s="107"/>
    </row>
    <row r="87" spans="1:2">
      <c r="A87" s="107"/>
      <c r="B87" s="107"/>
    </row>
    <row r="88" spans="1:2">
      <c r="A88" s="107"/>
      <c r="B88" s="107"/>
    </row>
    <row r="89" spans="1:2">
      <c r="A89" s="107"/>
      <c r="B89" s="107"/>
    </row>
    <row r="90" spans="1:2">
      <c r="A90" s="107"/>
      <c r="B90" s="107"/>
    </row>
    <row r="91" spans="1:2">
      <c r="A91" s="107"/>
      <c r="B91" s="107"/>
    </row>
    <row r="92" spans="1:2">
      <c r="A92" s="107"/>
      <c r="B92" s="107"/>
    </row>
    <row r="93" spans="1:2">
      <c r="A93" s="107"/>
      <c r="B93" s="107"/>
    </row>
    <row r="94" spans="1:2">
      <c r="A94" s="107"/>
      <c r="B94" s="107"/>
    </row>
    <row r="95" spans="1:2">
      <c r="A95" s="107"/>
      <c r="B95" s="107"/>
    </row>
    <row r="96" spans="1:2">
      <c r="A96" s="107"/>
      <c r="B96" s="107"/>
    </row>
    <row r="97" spans="1:2">
      <c r="A97" s="107"/>
      <c r="B97" s="107"/>
    </row>
    <row r="98" spans="1:2">
      <c r="A98" s="107"/>
      <c r="B98" s="107"/>
    </row>
    <row r="99" spans="1:2">
      <c r="A99" s="107"/>
      <c r="B99" s="107"/>
    </row>
    <row r="100" spans="1:2">
      <c r="A100" s="107"/>
      <c r="B100" s="107"/>
    </row>
    <row r="101" spans="1:2">
      <c r="A101" s="107"/>
      <c r="B101" s="107"/>
    </row>
    <row r="102" spans="1:2">
      <c r="A102" s="107"/>
      <c r="B102" s="107"/>
    </row>
    <row r="103" spans="1:2">
      <c r="A103" s="107"/>
      <c r="B103" s="107"/>
    </row>
    <row r="104" spans="1:2">
      <c r="A104" s="107"/>
      <c r="B104" s="107"/>
    </row>
    <row r="105" spans="1:2">
      <c r="A105" s="107"/>
      <c r="B105" s="107"/>
    </row>
    <row r="106" spans="1:2">
      <c r="A106" s="107"/>
      <c r="B106" s="107"/>
    </row>
    <row r="107" spans="1:2">
      <c r="A107" s="107"/>
      <c r="B107" s="107"/>
    </row>
    <row r="108" spans="1:2">
      <c r="A108" s="107"/>
      <c r="B108" s="107"/>
    </row>
    <row r="109" spans="1:2">
      <c r="A109" s="107"/>
      <c r="B109" s="107"/>
    </row>
    <row r="110" spans="1:2">
      <c r="A110" s="107"/>
      <c r="B110" s="107"/>
    </row>
    <row r="111" spans="1:2">
      <c r="A111" s="107"/>
      <c r="B111" s="107"/>
    </row>
    <row r="112" spans="1:2">
      <c r="A112" s="107"/>
      <c r="B112" s="107"/>
    </row>
    <row r="113" spans="1:2">
      <c r="A113" s="107"/>
      <c r="B113" s="107"/>
    </row>
    <row r="114" spans="1:2">
      <c r="A114" s="107"/>
      <c r="B114" s="107"/>
    </row>
    <row r="115" spans="1:2">
      <c r="A115" s="107"/>
      <c r="B115" s="107"/>
    </row>
    <row r="116" spans="1:2">
      <c r="A116" s="107"/>
      <c r="B116" s="107"/>
    </row>
    <row r="117" spans="1:2">
      <c r="A117" s="107"/>
      <c r="B117" s="107"/>
    </row>
    <row r="118" spans="1:2">
      <c r="A118" s="107"/>
      <c r="B118" s="107"/>
    </row>
    <row r="119" spans="1:2">
      <c r="A119" s="107"/>
      <c r="B119" s="107"/>
    </row>
    <row r="120" spans="1:2">
      <c r="A120" s="107"/>
      <c r="B120" s="107"/>
    </row>
    <row r="121" spans="1:2">
      <c r="A121" s="107"/>
      <c r="B121" s="107"/>
    </row>
    <row r="122" spans="1:2">
      <c r="A122" s="107"/>
      <c r="B122" s="107"/>
    </row>
    <row r="123" spans="1:2">
      <c r="A123" s="107"/>
      <c r="B123" s="107"/>
    </row>
    <row r="124" spans="1:2">
      <c r="A124" s="107"/>
      <c r="B124" s="107"/>
    </row>
    <row r="125" spans="1:2">
      <c r="A125" s="107"/>
      <c r="B125" s="107"/>
    </row>
    <row r="126" spans="1:2">
      <c r="A126" s="107"/>
      <c r="B126" s="107"/>
    </row>
    <row r="127" spans="1:2">
      <c r="A127" s="107"/>
      <c r="B127" s="107"/>
    </row>
    <row r="128" spans="1:2">
      <c r="A128" s="107"/>
      <c r="B128" s="107"/>
    </row>
    <row r="129" spans="1:2">
      <c r="A129" s="107"/>
      <c r="B129" s="107"/>
    </row>
    <row r="130" spans="1:2">
      <c r="A130" s="107"/>
      <c r="B130" s="107"/>
    </row>
    <row r="131" spans="1:2">
      <c r="A131" s="107"/>
      <c r="B131" s="107"/>
    </row>
    <row r="132" spans="1:2">
      <c r="A132" s="107"/>
      <c r="B132" s="107"/>
    </row>
    <row r="133" spans="1:2">
      <c r="A133" s="107"/>
      <c r="B133" s="107"/>
    </row>
    <row r="134" spans="1:2">
      <c r="A134" s="107"/>
      <c r="B134" s="107"/>
    </row>
    <row r="135" spans="1:2">
      <c r="A135" s="107"/>
      <c r="B135" s="107"/>
    </row>
    <row r="136" spans="1:2">
      <c r="A136" s="107"/>
      <c r="B136" s="107"/>
    </row>
    <row r="137" spans="1:2">
      <c r="A137" s="107"/>
      <c r="B137" s="107"/>
    </row>
    <row r="138" spans="1:2">
      <c r="A138" s="107"/>
      <c r="B138" s="107"/>
    </row>
    <row r="139" spans="1:2">
      <c r="A139" s="107"/>
      <c r="B139" s="107"/>
    </row>
    <row r="140" spans="1:2">
      <c r="A140" s="107"/>
      <c r="B140" s="107"/>
    </row>
    <row r="141" spans="1:2">
      <c r="A141" s="107"/>
      <c r="B141" s="107"/>
    </row>
    <row r="142" spans="1:2">
      <c r="A142" s="107"/>
      <c r="B142" s="107"/>
    </row>
    <row r="143" spans="1:2">
      <c r="A143" s="107"/>
      <c r="B143" s="107"/>
    </row>
    <row r="144" spans="1:2">
      <c r="A144" s="107"/>
      <c r="B144" s="107"/>
    </row>
    <row r="145" spans="1:2">
      <c r="A145" s="107"/>
      <c r="B145" s="107"/>
    </row>
    <row r="146" spans="1:2">
      <c r="A146" s="107"/>
      <c r="B146" s="107"/>
    </row>
    <row r="147" spans="1:2">
      <c r="A147" s="107"/>
      <c r="B147" s="107"/>
    </row>
    <row r="148" spans="1:2">
      <c r="A148" s="107"/>
      <c r="B148" s="107"/>
    </row>
    <row r="149" spans="1:2">
      <c r="A149" s="107"/>
      <c r="B149" s="107"/>
    </row>
    <row r="150" spans="1:2">
      <c r="A150" s="107"/>
      <c r="B150" s="107"/>
    </row>
    <row r="151" spans="1:2">
      <c r="A151" s="107"/>
      <c r="B151" s="107"/>
    </row>
    <row r="152" spans="1:2">
      <c r="A152" s="107"/>
      <c r="B152" s="107"/>
    </row>
    <row r="153" spans="1:2">
      <c r="A153" s="107"/>
      <c r="B153" s="107"/>
    </row>
    <row r="154" spans="1:2">
      <c r="A154" s="107"/>
      <c r="B154" s="107"/>
    </row>
    <row r="155" spans="1:2">
      <c r="A155" s="107"/>
      <c r="B155" s="107"/>
    </row>
    <row r="156" spans="1:2">
      <c r="A156" s="107"/>
      <c r="B156" s="107"/>
    </row>
    <row r="157" spans="1:2">
      <c r="A157" s="107"/>
      <c r="B157" s="107"/>
    </row>
    <row r="158" spans="1:2">
      <c r="A158" s="107"/>
      <c r="B158" s="107"/>
    </row>
    <row r="159" spans="1:2">
      <c r="A159" s="107"/>
      <c r="B159" s="107"/>
    </row>
    <row r="160" spans="1:2">
      <c r="A160" s="107"/>
      <c r="B160" s="107"/>
    </row>
    <row r="161" spans="1:2">
      <c r="A161" s="107"/>
      <c r="B161" s="107"/>
    </row>
    <row r="162" spans="1:2">
      <c r="A162" s="107"/>
      <c r="B162" s="107"/>
    </row>
    <row r="163" spans="1:2">
      <c r="A163" s="107"/>
      <c r="B163" s="107"/>
    </row>
    <row r="164" spans="1:2">
      <c r="A164" s="107"/>
      <c r="B164" s="107"/>
    </row>
    <row r="165" spans="1:2">
      <c r="A165" s="107"/>
      <c r="B165" s="107"/>
    </row>
    <row r="166" spans="1:2">
      <c r="A166" s="107"/>
      <c r="B166" s="107"/>
    </row>
    <row r="167" spans="1:2">
      <c r="A167" s="107"/>
      <c r="B167" s="107"/>
    </row>
    <row r="168" spans="1:2">
      <c r="A168" s="107"/>
      <c r="B168" s="107"/>
    </row>
    <row r="169" spans="1:2">
      <c r="A169" s="107"/>
      <c r="B169" s="107"/>
    </row>
    <row r="170" spans="1:2">
      <c r="A170" s="107"/>
      <c r="B170" s="107"/>
    </row>
    <row r="171" spans="1:2">
      <c r="A171" s="107"/>
      <c r="B171" s="107"/>
    </row>
    <row r="172" spans="1:2">
      <c r="A172" s="107"/>
      <c r="B172" s="107"/>
    </row>
    <row r="173" spans="1:2">
      <c r="A173" s="107"/>
      <c r="B173" s="107"/>
    </row>
    <row r="174" spans="1:2">
      <c r="A174" s="107"/>
      <c r="B174" s="107"/>
    </row>
    <row r="175" spans="1:2">
      <c r="A175" s="107"/>
      <c r="B175" s="107"/>
    </row>
    <row r="176" spans="1:2">
      <c r="A176" s="107"/>
      <c r="B176" s="107"/>
    </row>
    <row r="177" spans="1:2">
      <c r="A177" s="107"/>
      <c r="B177" s="107"/>
    </row>
    <row r="178" spans="1:2">
      <c r="A178" s="107"/>
      <c r="B178" s="107"/>
    </row>
    <row r="179" spans="1:2">
      <c r="A179" s="107"/>
      <c r="B179" s="107"/>
    </row>
    <row r="180" spans="1:2">
      <c r="A180" s="107"/>
      <c r="B180" s="107"/>
    </row>
    <row r="181" spans="1:2">
      <c r="A181" s="107"/>
      <c r="B181" s="107"/>
    </row>
    <row r="182" spans="1:2">
      <c r="A182" s="107"/>
      <c r="B182" s="107"/>
    </row>
    <row r="183" spans="1:2">
      <c r="A183" s="107"/>
      <c r="B183" s="107"/>
    </row>
    <row r="184" spans="1:2">
      <c r="A184" s="107"/>
      <c r="B184" s="107"/>
    </row>
    <row r="185" spans="1:2">
      <c r="A185" s="107"/>
      <c r="B185" s="107"/>
    </row>
    <row r="186" spans="1:2">
      <c r="A186" s="107"/>
      <c r="B186" s="107"/>
    </row>
    <row r="187" spans="1:2">
      <c r="A187" s="107"/>
      <c r="B187" s="107"/>
    </row>
    <row r="188" spans="1:2">
      <c r="A188" s="107"/>
      <c r="B188" s="107"/>
    </row>
    <row r="189" spans="1:2">
      <c r="A189" s="107"/>
      <c r="B189" s="107"/>
    </row>
    <row r="190" spans="1:2">
      <c r="A190" s="107"/>
      <c r="B190" s="107"/>
    </row>
    <row r="191" spans="1:2">
      <c r="A191" s="107"/>
      <c r="B191" s="107"/>
    </row>
    <row r="192" spans="1:2">
      <c r="A192" s="107"/>
      <c r="B192" s="107"/>
    </row>
    <row r="193" spans="1:2">
      <c r="A193" s="107"/>
      <c r="B193" s="107"/>
    </row>
    <row r="194" spans="1:2">
      <c r="A194" s="107"/>
      <c r="B194" s="107"/>
    </row>
    <row r="195" spans="1:2">
      <c r="A195" s="107"/>
      <c r="B195" s="107"/>
    </row>
    <row r="196" spans="1:2">
      <c r="A196" s="107"/>
      <c r="B196" s="107"/>
    </row>
    <row r="197" spans="1:2">
      <c r="A197" s="107"/>
      <c r="B197" s="107"/>
    </row>
    <row r="198" spans="1:2">
      <c r="A198" s="107"/>
      <c r="B198" s="107"/>
    </row>
    <row r="199" spans="1:2">
      <c r="A199" s="107"/>
      <c r="B199" s="107"/>
    </row>
    <row r="200" spans="1:2">
      <c r="A200" s="107"/>
      <c r="B200" s="107"/>
    </row>
    <row r="201" spans="1:2">
      <c r="A201" s="107"/>
      <c r="B201" s="107"/>
    </row>
    <row r="202" spans="1:2">
      <c r="A202" s="107"/>
      <c r="B202" s="107"/>
    </row>
    <row r="203" spans="1:2">
      <c r="A203" s="107"/>
      <c r="B203" s="107"/>
    </row>
    <row r="204" spans="1:2">
      <c r="A204" s="107"/>
      <c r="B204" s="107"/>
    </row>
    <row r="205" spans="1:2">
      <c r="A205" s="107"/>
      <c r="B205" s="107"/>
    </row>
    <row r="206" spans="1:2">
      <c r="A206" s="107"/>
      <c r="B206" s="107"/>
    </row>
    <row r="207" spans="1:2">
      <c r="A207" s="107"/>
      <c r="B207" s="107"/>
    </row>
    <row r="208" spans="1:2">
      <c r="A208" s="107"/>
      <c r="B208" s="107"/>
    </row>
    <row r="209" spans="1:2">
      <c r="A209" s="107"/>
      <c r="B209" s="107"/>
    </row>
    <row r="210" spans="1:2">
      <c r="A210" s="107"/>
      <c r="B210" s="107"/>
    </row>
    <row r="211" spans="1:2">
      <c r="A211" s="107"/>
      <c r="B211" s="107"/>
    </row>
    <row r="212" spans="1:2">
      <c r="A212" s="107"/>
      <c r="B212" s="107"/>
    </row>
    <row r="213" spans="1:2">
      <c r="A213" s="107"/>
      <c r="B213" s="107"/>
    </row>
    <row r="214" spans="1:2">
      <c r="A214" s="107"/>
      <c r="B214" s="107"/>
    </row>
    <row r="215" spans="1:2">
      <c r="A215" s="107"/>
      <c r="B215" s="107"/>
    </row>
    <row r="216" spans="1:2">
      <c r="A216" s="107"/>
      <c r="B216" s="107"/>
    </row>
    <row r="217" spans="1:2">
      <c r="A217" s="107"/>
      <c r="B217" s="107"/>
    </row>
    <row r="218" spans="1:2">
      <c r="A218" s="107"/>
      <c r="B218" s="107"/>
    </row>
    <row r="219" spans="1:2">
      <c r="A219" s="107"/>
      <c r="B219" s="107"/>
    </row>
    <row r="220" spans="1:2">
      <c r="A220" s="107"/>
      <c r="B220" s="107"/>
    </row>
    <row r="221" spans="1:2">
      <c r="A221" s="107"/>
      <c r="B221" s="107"/>
    </row>
    <row r="222" spans="1:2">
      <c r="A222" s="107"/>
      <c r="B222" s="107"/>
    </row>
    <row r="223" spans="1:2">
      <c r="A223" s="107"/>
      <c r="B223" s="107"/>
    </row>
    <row r="224" spans="1:2">
      <c r="A224" s="107"/>
      <c r="B224" s="107"/>
    </row>
    <row r="225" spans="1:2">
      <c r="A225" s="107"/>
      <c r="B225" s="107"/>
    </row>
    <row r="226" spans="1:2">
      <c r="A226" s="107"/>
      <c r="B226" s="107"/>
    </row>
    <row r="227" spans="1:2">
      <c r="A227" s="107"/>
      <c r="B227" s="107"/>
    </row>
    <row r="228" spans="1:2">
      <c r="A228" s="107"/>
      <c r="B228" s="107"/>
    </row>
    <row r="229" spans="1:2">
      <c r="A229" s="107"/>
      <c r="B229" s="107"/>
    </row>
    <row r="230" spans="1:2">
      <c r="A230" s="107"/>
      <c r="B230" s="107"/>
    </row>
    <row r="231" spans="1:2">
      <c r="A231" s="107"/>
      <c r="B231" s="107"/>
    </row>
    <row r="232" spans="1:2">
      <c r="A232" s="107"/>
      <c r="B232" s="107"/>
    </row>
    <row r="233" spans="1:2">
      <c r="A233" s="107"/>
      <c r="B233" s="107"/>
    </row>
    <row r="234" spans="1:2">
      <c r="A234" s="107"/>
      <c r="B234" s="107"/>
    </row>
    <row r="235" spans="1:2">
      <c r="A235" s="107"/>
      <c r="B235" s="107"/>
    </row>
    <row r="236" spans="1:2">
      <c r="A236" s="107"/>
      <c r="B236" s="107"/>
    </row>
    <row r="237" spans="1:2">
      <c r="A237" s="107"/>
      <c r="B237" s="107"/>
    </row>
    <row r="238" spans="1:2">
      <c r="A238" s="107"/>
      <c r="B238" s="107"/>
    </row>
    <row r="239" spans="1:2">
      <c r="A239" s="107"/>
      <c r="B239" s="107"/>
    </row>
    <row r="240" spans="1:2">
      <c r="A240" s="107"/>
      <c r="B240" s="107"/>
    </row>
    <row r="241" spans="1:2">
      <c r="A241" s="107"/>
      <c r="B241" s="107"/>
    </row>
    <row r="242" spans="1:2">
      <c r="A242" s="107"/>
      <c r="B242" s="107"/>
    </row>
    <row r="243" spans="1:2">
      <c r="A243" s="107"/>
      <c r="B243" s="107"/>
    </row>
    <row r="244" spans="1:2">
      <c r="A244" s="107"/>
      <c r="B244" s="107"/>
    </row>
    <row r="245" spans="1:2">
      <c r="A245" s="107"/>
      <c r="B245" s="107"/>
    </row>
    <row r="246" spans="1:2">
      <c r="A246" s="107"/>
      <c r="B246" s="107"/>
    </row>
    <row r="247" spans="1:2">
      <c r="A247" s="107"/>
      <c r="B247" s="107"/>
    </row>
    <row r="248" spans="1:2">
      <c r="A248" s="107"/>
      <c r="B248" s="107"/>
    </row>
    <row r="249" spans="1:2">
      <c r="A249" s="107"/>
      <c r="B249" s="107"/>
    </row>
    <row r="250" spans="1:2">
      <c r="A250" s="107"/>
      <c r="B250" s="107"/>
    </row>
    <row r="251" spans="1:2">
      <c r="A251" s="107"/>
      <c r="B251" s="107"/>
    </row>
    <row r="252" spans="1:2">
      <c r="A252" s="107"/>
      <c r="B252" s="107"/>
    </row>
    <row r="253" spans="1:2">
      <c r="A253" s="107"/>
      <c r="B253" s="107"/>
    </row>
    <row r="254" spans="1:2">
      <c r="A254" s="107"/>
      <c r="B254" s="107"/>
    </row>
    <row r="255" spans="1:2">
      <c r="A255" s="107"/>
      <c r="B255" s="107"/>
    </row>
    <row r="256" spans="1:2">
      <c r="A256" s="107"/>
      <c r="B256" s="107"/>
    </row>
    <row r="257" spans="1:2">
      <c r="A257" s="107"/>
      <c r="B257" s="107"/>
    </row>
    <row r="258" spans="1:2">
      <c r="A258" s="107"/>
      <c r="B258" s="107"/>
    </row>
    <row r="259" spans="1:2">
      <c r="A259" s="107"/>
      <c r="B259" s="107"/>
    </row>
    <row r="260" spans="1:2">
      <c r="A260" s="107"/>
      <c r="B260" s="107"/>
    </row>
    <row r="261" spans="1:2">
      <c r="A261" s="107"/>
      <c r="B261" s="107"/>
    </row>
    <row r="262" spans="1:2">
      <c r="A262" s="107"/>
      <c r="B262" s="107"/>
    </row>
    <row r="263" spans="1:2">
      <c r="A263" s="107"/>
      <c r="B263" s="107"/>
    </row>
    <row r="264" spans="1:2">
      <c r="A264" s="107"/>
      <c r="B264" s="107"/>
    </row>
    <row r="265" spans="1:2">
      <c r="A265" s="107"/>
      <c r="B265" s="107"/>
    </row>
    <row r="266" spans="1:2">
      <c r="A266" s="107"/>
      <c r="B266" s="107"/>
    </row>
    <row r="267" spans="1:2">
      <c r="A267" s="107"/>
      <c r="B267" s="107"/>
    </row>
    <row r="268" spans="1:2">
      <c r="A268" s="107"/>
      <c r="B268" s="107"/>
    </row>
    <row r="269" spans="1:2">
      <c r="A269" s="107"/>
      <c r="B269" s="107"/>
    </row>
    <row r="270" spans="1:2">
      <c r="A270" s="107"/>
      <c r="B270" s="107"/>
    </row>
    <row r="271" spans="1:2">
      <c r="A271" s="107"/>
      <c r="B271" s="107"/>
    </row>
    <row r="272" spans="1:2">
      <c r="A272" s="107"/>
      <c r="B272" s="107"/>
    </row>
    <row r="273" spans="1:2">
      <c r="A273" s="107"/>
      <c r="B273" s="107"/>
    </row>
    <row r="274" spans="1:2">
      <c r="A274" s="107"/>
      <c r="B274" s="107"/>
    </row>
    <row r="275" spans="1:2">
      <c r="A275" s="107"/>
      <c r="B275" s="107"/>
    </row>
    <row r="276" spans="1:2">
      <c r="A276" s="107"/>
      <c r="B276" s="107"/>
    </row>
    <row r="277" spans="1:2">
      <c r="A277" s="107"/>
      <c r="B277" s="107"/>
    </row>
    <row r="278" spans="1:2">
      <c r="A278" s="107"/>
      <c r="B278" s="107"/>
    </row>
    <row r="279" spans="1:2">
      <c r="A279" s="107"/>
      <c r="B279" s="107"/>
    </row>
    <row r="280" spans="1:2">
      <c r="A280" s="107"/>
      <c r="B280" s="107"/>
    </row>
    <row r="281" spans="1:2">
      <c r="A281" s="107"/>
      <c r="B281" s="107"/>
    </row>
    <row r="282" spans="1:2">
      <c r="A282" s="107"/>
      <c r="B282" s="107"/>
    </row>
    <row r="283" spans="1:2">
      <c r="A283" s="107"/>
      <c r="B283" s="107"/>
    </row>
    <row r="284" spans="1:2">
      <c r="A284" s="107"/>
      <c r="B284" s="107"/>
    </row>
    <row r="285" spans="1:2">
      <c r="A285" s="107"/>
      <c r="B285" s="107"/>
    </row>
    <row r="286" spans="1:2">
      <c r="A286" s="107"/>
      <c r="B286" s="107"/>
    </row>
    <row r="287" spans="1:2">
      <c r="A287" s="107"/>
      <c r="B287" s="107"/>
    </row>
    <row r="288" spans="1:2">
      <c r="A288" s="107"/>
      <c r="B288" s="107"/>
    </row>
    <row r="289" spans="1:2">
      <c r="A289" s="107"/>
      <c r="B289" s="107"/>
    </row>
    <row r="290" spans="1:2">
      <c r="A290" s="107"/>
      <c r="B290" s="107"/>
    </row>
    <row r="291" spans="1:2">
      <c r="A291" s="107"/>
      <c r="B291" s="107"/>
    </row>
    <row r="292" spans="1:2">
      <c r="A292" s="107"/>
      <c r="B292" s="107"/>
    </row>
    <row r="293" spans="1:2">
      <c r="A293" s="107"/>
      <c r="B293" s="107"/>
    </row>
    <row r="294" spans="1:2">
      <c r="A294" s="107"/>
      <c r="B294" s="107"/>
    </row>
    <row r="295" spans="1:2">
      <c r="A295" s="107"/>
      <c r="B295" s="107"/>
    </row>
    <row r="296" spans="1:2">
      <c r="A296" s="107"/>
      <c r="B296" s="107"/>
    </row>
    <row r="297" spans="1:2">
      <c r="A297" s="107"/>
      <c r="B297" s="107"/>
    </row>
    <row r="298" spans="1:2">
      <c r="A298" s="107"/>
      <c r="B298" s="107"/>
    </row>
    <row r="299" spans="1:2">
      <c r="A299" s="107"/>
      <c r="B299" s="107"/>
    </row>
    <row r="300" spans="1:2">
      <c r="A300" s="107"/>
      <c r="B300" s="107"/>
    </row>
    <row r="301" spans="1:2">
      <c r="A301" s="107"/>
      <c r="B301" s="107"/>
    </row>
    <row r="302" spans="1:2">
      <c r="A302" s="107"/>
      <c r="B302" s="107"/>
    </row>
    <row r="303" spans="1:2">
      <c r="A303" s="107"/>
      <c r="B303" s="107"/>
    </row>
    <row r="304" spans="1:2">
      <c r="A304" s="107"/>
      <c r="B304" s="107"/>
    </row>
    <row r="305" spans="1:2">
      <c r="A305" s="107"/>
      <c r="B305" s="107"/>
    </row>
    <row r="306" spans="1:2">
      <c r="A306" s="107"/>
      <c r="B306" s="107"/>
    </row>
    <row r="307" spans="1:2">
      <c r="A307" s="107"/>
      <c r="B307" s="107"/>
    </row>
    <row r="308" spans="1:2">
      <c r="A308" s="107"/>
      <c r="B308" s="107"/>
    </row>
    <row r="309" spans="1:2">
      <c r="A309" s="107"/>
      <c r="B309" s="107"/>
    </row>
    <row r="310" spans="1:2">
      <c r="A310" s="107"/>
      <c r="B310" s="107"/>
    </row>
    <row r="311" spans="1:2">
      <c r="A311" s="107"/>
      <c r="B311" s="107"/>
    </row>
    <row r="312" spans="1:2">
      <c r="A312" s="107"/>
      <c r="B312" s="107"/>
    </row>
    <row r="313" spans="1:2">
      <c r="A313" s="107"/>
      <c r="B313" s="107"/>
    </row>
    <row r="314" spans="1:2">
      <c r="A314" s="107"/>
      <c r="B314" s="107"/>
    </row>
    <row r="315" spans="1:2">
      <c r="A315" s="107"/>
      <c r="B315" s="107"/>
    </row>
    <row r="316" spans="1:2">
      <c r="A316" s="107"/>
      <c r="B316" s="107"/>
    </row>
    <row r="317" spans="1:2">
      <c r="A317" s="107"/>
      <c r="B317" s="107"/>
    </row>
    <row r="318" spans="1:2">
      <c r="A318" s="107"/>
      <c r="B318" s="107"/>
    </row>
    <row r="319" spans="1:2">
      <c r="A319" s="107"/>
      <c r="B319" s="107"/>
    </row>
    <row r="320" spans="1:2">
      <c r="A320" s="107"/>
      <c r="B320" s="107"/>
    </row>
    <row r="321" spans="1:2">
      <c r="A321" s="107"/>
      <c r="B321" s="107"/>
    </row>
    <row r="322" spans="1:2">
      <c r="A322" s="107"/>
      <c r="B322" s="107"/>
    </row>
    <row r="323" spans="1:2">
      <c r="A323" s="107"/>
      <c r="B323" s="107"/>
    </row>
    <row r="324" spans="1:2">
      <c r="A324" s="107"/>
      <c r="B324" s="107"/>
    </row>
    <row r="325" spans="1:2">
      <c r="A325" s="107"/>
      <c r="B325" s="107"/>
    </row>
    <row r="326" spans="1:2">
      <c r="A326" s="107"/>
      <c r="B326" s="107"/>
    </row>
    <row r="327" spans="1:2">
      <c r="A327" s="107"/>
      <c r="B327" s="107"/>
    </row>
    <row r="328" spans="1:2">
      <c r="A328" s="107"/>
      <c r="B328" s="107"/>
    </row>
    <row r="329" spans="1:2">
      <c r="A329" s="107"/>
      <c r="B329" s="107"/>
    </row>
    <row r="330" spans="1:2">
      <c r="A330" s="107"/>
      <c r="B330" s="107"/>
    </row>
    <row r="331" spans="1:2">
      <c r="A331" s="107"/>
      <c r="B331" s="107"/>
    </row>
    <row r="332" spans="1:2">
      <c r="A332" s="107"/>
      <c r="B332" s="107"/>
    </row>
    <row r="333" spans="1:2">
      <c r="A333" s="107"/>
      <c r="B333" s="107"/>
    </row>
    <row r="334" spans="1:2">
      <c r="A334" s="107"/>
      <c r="B334" s="107"/>
    </row>
    <row r="335" spans="1:2">
      <c r="A335" s="107"/>
      <c r="B335" s="107"/>
    </row>
    <row r="336" spans="1:2">
      <c r="A336" s="107"/>
      <c r="B336" s="107"/>
    </row>
    <row r="337" spans="1:2">
      <c r="A337" s="107"/>
      <c r="B337" s="107"/>
    </row>
    <row r="338" spans="1:2">
      <c r="A338" s="107"/>
      <c r="B338" s="107"/>
    </row>
    <row r="339" spans="1:2">
      <c r="A339" s="107"/>
      <c r="B339" s="107"/>
    </row>
    <row r="340" spans="1:2">
      <c r="A340" s="107"/>
      <c r="B340" s="107"/>
    </row>
    <row r="341" spans="1:2">
      <c r="A341" s="107"/>
      <c r="B341" s="107"/>
    </row>
    <row r="342" spans="1:2">
      <c r="A342" s="107"/>
      <c r="B342" s="107"/>
    </row>
    <row r="343" spans="1:2">
      <c r="A343" s="107"/>
      <c r="B343" s="107"/>
    </row>
    <row r="344" spans="1:2">
      <c r="A344" s="107"/>
      <c r="B344" s="107"/>
    </row>
    <row r="345" spans="1:2">
      <c r="A345" s="107"/>
      <c r="B345" s="107"/>
    </row>
    <row r="346" spans="1:2">
      <c r="A346" s="107"/>
      <c r="B346" s="107"/>
    </row>
    <row r="347" spans="1:2">
      <c r="A347" s="107"/>
      <c r="B347" s="107"/>
    </row>
    <row r="348" spans="1:2">
      <c r="A348" s="107"/>
      <c r="B348" s="107"/>
    </row>
    <row r="349" spans="1:2">
      <c r="A349" s="107"/>
      <c r="B349" s="107"/>
    </row>
    <row r="350" spans="1:2">
      <c r="A350" s="107"/>
      <c r="B350" s="107"/>
    </row>
    <row r="351" spans="1:2">
      <c r="A351" s="107"/>
      <c r="B351" s="107"/>
    </row>
    <row r="352" spans="1:2">
      <c r="A352" s="107"/>
      <c r="B352" s="107"/>
    </row>
    <row r="353" spans="1:2">
      <c r="A353" s="107"/>
      <c r="B353" s="107"/>
    </row>
    <row r="354" spans="1:2">
      <c r="A354" s="107"/>
      <c r="B354" s="107"/>
    </row>
    <row r="355" spans="1:2">
      <c r="A355" s="107"/>
      <c r="B355" s="107"/>
    </row>
    <row r="356" spans="1:2">
      <c r="A356" s="107"/>
      <c r="B356" s="107"/>
    </row>
    <row r="357" spans="1:2">
      <c r="A357" s="107"/>
      <c r="B357" s="107"/>
    </row>
    <row r="358" spans="1:2">
      <c r="A358" s="107"/>
      <c r="B358" s="107"/>
    </row>
    <row r="359" spans="1:2">
      <c r="A359" s="107"/>
      <c r="B359" s="107"/>
    </row>
    <row r="360" spans="1:2">
      <c r="A360" s="107"/>
      <c r="B360" s="107"/>
    </row>
    <row r="361" spans="1:2">
      <c r="A361" s="107"/>
      <c r="B361" s="107"/>
    </row>
    <row r="362" spans="1:2">
      <c r="A362" s="107"/>
      <c r="B362" s="107"/>
    </row>
    <row r="363" spans="1:2">
      <c r="A363" s="107"/>
      <c r="B363" s="107"/>
    </row>
    <row r="364" spans="1:2">
      <c r="A364" s="107"/>
      <c r="B364" s="107"/>
    </row>
    <row r="365" spans="1:2">
      <c r="A365" s="107"/>
      <c r="B365" s="107"/>
    </row>
    <row r="366" spans="1:2">
      <c r="A366" s="107"/>
      <c r="B366" s="107"/>
    </row>
    <row r="367" spans="1:2">
      <c r="A367" s="107"/>
      <c r="B367" s="107"/>
    </row>
    <row r="368" spans="1:2">
      <c r="A368" s="107"/>
      <c r="B368" s="107"/>
    </row>
    <row r="369" spans="1:2">
      <c r="A369" s="107"/>
      <c r="B369" s="107"/>
    </row>
    <row r="370" spans="1:2">
      <c r="A370" s="107"/>
      <c r="B370" s="107"/>
    </row>
    <row r="371" spans="1:2">
      <c r="A371" s="107"/>
      <c r="B371" s="107"/>
    </row>
    <row r="372" spans="1:2">
      <c r="A372" s="107"/>
      <c r="B372" s="107"/>
    </row>
    <row r="373" spans="1:2">
      <c r="A373" s="107"/>
      <c r="B373" s="107"/>
    </row>
    <row r="374" spans="1:2">
      <c r="A374" s="107"/>
      <c r="B374" s="107"/>
    </row>
    <row r="375" spans="1:2">
      <c r="A375" s="107"/>
      <c r="B375" s="107"/>
    </row>
    <row r="376" spans="1:2">
      <c r="A376" s="107"/>
      <c r="B376" s="107"/>
    </row>
    <row r="377" spans="1:2">
      <c r="A377" s="107"/>
      <c r="B377" s="107"/>
    </row>
    <row r="378" spans="1:2">
      <c r="A378" s="107"/>
      <c r="B378" s="107"/>
    </row>
    <row r="379" spans="1:2">
      <c r="A379" s="107"/>
      <c r="B379" s="107"/>
    </row>
    <row r="380" spans="1:2">
      <c r="A380" s="107"/>
      <c r="B380" s="107"/>
    </row>
    <row r="381" spans="1:2">
      <c r="A381" s="107"/>
      <c r="B381" s="107"/>
    </row>
    <row r="382" spans="1:2">
      <c r="A382" s="107"/>
      <c r="B382" s="107"/>
    </row>
    <row r="383" spans="1:2">
      <c r="A383" s="107"/>
      <c r="B383" s="107"/>
    </row>
    <row r="384" spans="1:2">
      <c r="A384" s="107"/>
      <c r="B384" s="107"/>
    </row>
    <row r="385" spans="1:2">
      <c r="A385" s="107"/>
      <c r="B385" s="107"/>
    </row>
    <row r="386" spans="1:2">
      <c r="A386" s="107"/>
      <c r="B386" s="107"/>
    </row>
    <row r="387" spans="1:2">
      <c r="A387" s="107"/>
      <c r="B387" s="107"/>
    </row>
    <row r="388" spans="1:2">
      <c r="A388" s="107"/>
      <c r="B388" s="107"/>
    </row>
    <row r="389" spans="1:2">
      <c r="A389" s="107"/>
      <c r="B389" s="107"/>
    </row>
    <row r="390" spans="1:2">
      <c r="A390" s="107"/>
      <c r="B390" s="107"/>
    </row>
    <row r="391" spans="1:2">
      <c r="A391" s="107"/>
      <c r="B391" s="107"/>
    </row>
    <row r="392" spans="1:2">
      <c r="A392" s="107"/>
      <c r="B392" s="107"/>
    </row>
    <row r="393" spans="1:2">
      <c r="A393" s="107"/>
      <c r="B393" s="107"/>
    </row>
    <row r="394" spans="1:2">
      <c r="A394" s="107"/>
      <c r="B394" s="107"/>
    </row>
    <row r="395" spans="1:2">
      <c r="A395" s="107"/>
      <c r="B395" s="107"/>
    </row>
    <row r="396" spans="1:2">
      <c r="A396" s="107"/>
      <c r="B396" s="107"/>
    </row>
    <row r="397" spans="1:2">
      <c r="A397" s="107"/>
      <c r="B397" s="107"/>
    </row>
    <row r="398" spans="1:2">
      <c r="A398" s="107"/>
      <c r="B398" s="107"/>
    </row>
    <row r="399" spans="1:2">
      <c r="A399" s="107"/>
      <c r="B399" s="107"/>
    </row>
    <row r="400" spans="1:2">
      <c r="A400" s="107"/>
      <c r="B400" s="107"/>
    </row>
    <row r="401" spans="1:2">
      <c r="A401" s="107"/>
      <c r="B401" s="107"/>
    </row>
    <row r="402" spans="1:2">
      <c r="A402" s="107"/>
      <c r="B402" s="107"/>
    </row>
    <row r="403" spans="1:2">
      <c r="A403" s="107"/>
      <c r="B403" s="107"/>
    </row>
    <row r="404" spans="1:2">
      <c r="A404" s="107"/>
      <c r="B404" s="107"/>
    </row>
    <row r="405" spans="1:2">
      <c r="A405" s="107"/>
      <c r="B405" s="107"/>
    </row>
    <row r="406" spans="1:2">
      <c r="A406" s="107"/>
      <c r="B406" s="107"/>
    </row>
    <row r="407" spans="1:2">
      <c r="A407" s="107"/>
      <c r="B407" s="107"/>
    </row>
    <row r="408" spans="1:2">
      <c r="A408" s="107"/>
      <c r="B408" s="107"/>
    </row>
    <row r="409" spans="1:2">
      <c r="A409" s="107"/>
      <c r="B409" s="107"/>
    </row>
    <row r="410" spans="1:2">
      <c r="A410" s="107"/>
      <c r="B410" s="107"/>
    </row>
    <row r="411" spans="1:2">
      <c r="A411" s="107"/>
      <c r="B411" s="107"/>
    </row>
    <row r="412" spans="1:2">
      <c r="A412" s="107"/>
      <c r="B412" s="107"/>
    </row>
    <row r="413" spans="1:2">
      <c r="A413" s="107"/>
      <c r="B413" s="107"/>
    </row>
    <row r="414" spans="1:2">
      <c r="A414" s="107"/>
      <c r="B414" s="107"/>
    </row>
    <row r="415" spans="1:2">
      <c r="A415" s="107"/>
      <c r="B415" s="107"/>
    </row>
    <row r="416" spans="1:2">
      <c r="A416" s="107"/>
      <c r="B416" s="107"/>
    </row>
    <row r="417" spans="1:2">
      <c r="A417" s="107"/>
      <c r="B417" s="107"/>
    </row>
    <row r="418" spans="1:2">
      <c r="A418" s="107"/>
      <c r="B418" s="107"/>
    </row>
    <row r="419" spans="1:2">
      <c r="A419" s="107"/>
      <c r="B419" s="107"/>
    </row>
    <row r="420" spans="1:2">
      <c r="A420" s="107"/>
      <c r="B420" s="107"/>
    </row>
    <row r="421" spans="1:2">
      <c r="A421" s="107"/>
      <c r="B421" s="107"/>
    </row>
    <row r="422" spans="1:2">
      <c r="A422" s="107"/>
      <c r="B422" s="107"/>
    </row>
    <row r="423" spans="1:2">
      <c r="A423" s="107"/>
      <c r="B423" s="107"/>
    </row>
    <row r="424" spans="1:2">
      <c r="A424" s="107"/>
      <c r="B424" s="107"/>
    </row>
    <row r="425" spans="1:2">
      <c r="A425" s="107"/>
      <c r="B425" s="107"/>
    </row>
    <row r="426" spans="1:2">
      <c r="A426" s="107"/>
      <c r="B426" s="107"/>
    </row>
    <row r="427" spans="1:2">
      <c r="A427" s="107"/>
      <c r="B427" s="107"/>
    </row>
    <row r="428" spans="1:2">
      <c r="A428" s="107"/>
      <c r="B428" s="107"/>
    </row>
    <row r="429" spans="1:2">
      <c r="A429" s="107"/>
      <c r="B429" s="107"/>
    </row>
    <row r="430" spans="1:2">
      <c r="A430" s="107"/>
      <c r="B430" s="107"/>
    </row>
    <row r="431" spans="1:2">
      <c r="A431" s="107"/>
      <c r="B431" s="107"/>
    </row>
    <row r="432" spans="1:2">
      <c r="A432" s="107"/>
      <c r="B432" s="107"/>
    </row>
    <row r="433" spans="1:2">
      <c r="A433" s="107"/>
      <c r="B433" s="107"/>
    </row>
    <row r="434" spans="1:2">
      <c r="A434" s="107"/>
      <c r="B434" s="107"/>
    </row>
    <row r="435" spans="1:2">
      <c r="A435" s="107"/>
      <c r="B435" s="107"/>
    </row>
    <row r="436" spans="1:2">
      <c r="A436" s="107"/>
      <c r="B436" s="107"/>
    </row>
    <row r="437" spans="1:2">
      <c r="A437" s="107"/>
      <c r="B437" s="107"/>
    </row>
    <row r="438" spans="1:2">
      <c r="A438" s="107"/>
      <c r="B438" s="107"/>
    </row>
    <row r="439" spans="1:2">
      <c r="A439" s="107"/>
      <c r="B439" s="107"/>
    </row>
    <row r="440" spans="1:2">
      <c r="A440" s="107"/>
      <c r="B440" s="107"/>
    </row>
    <row r="441" spans="1:2">
      <c r="A441" s="107"/>
      <c r="B441" s="107"/>
    </row>
    <row r="442" spans="1:2">
      <c r="A442" s="107"/>
      <c r="B442" s="107"/>
    </row>
    <row r="443" spans="1:2">
      <c r="A443" s="107"/>
      <c r="B443" s="107"/>
    </row>
    <row r="444" spans="1:2">
      <c r="A444" s="107"/>
      <c r="B444" s="107"/>
    </row>
    <row r="445" spans="1:2">
      <c r="A445" s="107"/>
      <c r="B445" s="107"/>
    </row>
    <row r="446" spans="1:2">
      <c r="A446" s="107"/>
      <c r="B446" s="107"/>
    </row>
    <row r="447" spans="1:2">
      <c r="A447" s="107"/>
      <c r="B447" s="107"/>
    </row>
    <row r="448" spans="1:2">
      <c r="A448" s="107"/>
      <c r="B448" s="107"/>
    </row>
    <row r="449" spans="1:2">
      <c r="A449" s="107"/>
      <c r="B449" s="107"/>
    </row>
    <row r="450" spans="1:2">
      <c r="A450" s="107"/>
      <c r="B450" s="107"/>
    </row>
    <row r="451" spans="1:2">
      <c r="A451" s="107"/>
      <c r="B451" s="107"/>
    </row>
    <row r="452" spans="1:2">
      <c r="A452" s="107"/>
      <c r="B452" s="107"/>
    </row>
    <row r="453" spans="1:2">
      <c r="A453" s="107"/>
      <c r="B453" s="107"/>
    </row>
    <row r="454" spans="1:2">
      <c r="A454" s="107"/>
      <c r="B454" s="107"/>
    </row>
    <row r="455" spans="1:2">
      <c r="A455" s="107"/>
      <c r="B455" s="107"/>
    </row>
    <row r="456" spans="1:2">
      <c r="A456" s="107"/>
      <c r="B456" s="107"/>
    </row>
    <row r="457" spans="1:2">
      <c r="A457" s="107"/>
      <c r="B457" s="107"/>
    </row>
    <row r="458" spans="1:2">
      <c r="A458" s="107"/>
      <c r="B458" s="107"/>
    </row>
    <row r="459" spans="1:2">
      <c r="A459" s="107"/>
      <c r="B459" s="107"/>
    </row>
    <row r="460" spans="1:2">
      <c r="A460" s="107"/>
      <c r="B460" s="107"/>
    </row>
    <row r="461" spans="1:2">
      <c r="A461" s="107"/>
      <c r="B461" s="107"/>
    </row>
    <row r="462" spans="1:2">
      <c r="A462" s="107"/>
      <c r="B462" s="107"/>
    </row>
    <row r="463" spans="1:2">
      <c r="A463" s="107"/>
      <c r="B463" s="107"/>
    </row>
    <row r="464" spans="1:2">
      <c r="A464" s="107"/>
      <c r="B464" s="107"/>
    </row>
    <row r="465" spans="1:2">
      <c r="A465" s="107"/>
      <c r="B465" s="107"/>
    </row>
    <row r="466" spans="1:2">
      <c r="A466" s="107"/>
      <c r="B466" s="107"/>
    </row>
    <row r="467" spans="1:2">
      <c r="A467" s="107"/>
      <c r="B467" s="107"/>
    </row>
    <row r="468" spans="1:2">
      <c r="A468" s="107"/>
      <c r="B468" s="107"/>
    </row>
    <row r="469" spans="1:2">
      <c r="A469" s="107"/>
      <c r="B469" s="107"/>
    </row>
    <row r="470" spans="1:2">
      <c r="A470" s="107"/>
      <c r="B470" s="107"/>
    </row>
    <row r="471" spans="1:2">
      <c r="A471" s="107"/>
      <c r="B471" s="107"/>
    </row>
    <row r="472" spans="1:2">
      <c r="A472" s="107"/>
      <c r="B472" s="107"/>
    </row>
    <row r="473" spans="1:2">
      <c r="A473" s="107"/>
      <c r="B473" s="107"/>
    </row>
    <row r="474" spans="1:2">
      <c r="A474" s="107"/>
      <c r="B474" s="107"/>
    </row>
    <row r="475" spans="1:2">
      <c r="A475" s="107"/>
      <c r="B475" s="107"/>
    </row>
    <row r="476" spans="1:2">
      <c r="A476" s="107"/>
      <c r="B476" s="107"/>
    </row>
    <row r="477" spans="1:2">
      <c r="A477" s="107"/>
      <c r="B477" s="107"/>
    </row>
    <row r="478" spans="1:2">
      <c r="A478" s="107"/>
      <c r="B478" s="107"/>
    </row>
    <row r="479" spans="1:2">
      <c r="A479" s="107"/>
      <c r="B479" s="107"/>
    </row>
    <row r="480" spans="1:2">
      <c r="A480" s="107"/>
      <c r="B480" s="107"/>
    </row>
    <row r="481" spans="1:2">
      <c r="A481" s="107"/>
      <c r="B481" s="107"/>
    </row>
    <row r="482" spans="1:2">
      <c r="A482" s="107"/>
      <c r="B482" s="107"/>
    </row>
    <row r="483" spans="1:2">
      <c r="A483" s="107"/>
      <c r="B483" s="107"/>
    </row>
    <row r="484" spans="1:2">
      <c r="A484" s="107"/>
      <c r="B484" s="107"/>
    </row>
    <row r="485" spans="1:2">
      <c r="A485" s="107"/>
      <c r="B485" s="107"/>
    </row>
    <row r="486" spans="1:2">
      <c r="A486" s="107"/>
      <c r="B486" s="107"/>
    </row>
    <row r="487" spans="1:2">
      <c r="A487" s="107"/>
      <c r="B487" s="107"/>
    </row>
    <row r="488" spans="1:2">
      <c r="A488" s="107"/>
      <c r="B488" s="107"/>
    </row>
    <row r="489" spans="1:2">
      <c r="A489" s="107"/>
      <c r="B489" s="107"/>
    </row>
    <row r="490" spans="1:2">
      <c r="A490" s="107"/>
      <c r="B490" s="107"/>
    </row>
    <row r="491" spans="1:2">
      <c r="A491" s="107"/>
      <c r="B491" s="107"/>
    </row>
    <row r="492" spans="1:2">
      <c r="A492" s="107"/>
      <c r="B492" s="107"/>
    </row>
    <row r="493" spans="1:2">
      <c r="A493" s="107"/>
      <c r="B493" s="107"/>
    </row>
    <row r="494" spans="1:2">
      <c r="A494" s="107"/>
      <c r="B494" s="107"/>
    </row>
    <row r="495" spans="1:2">
      <c r="A495" s="107"/>
      <c r="B495" s="107"/>
    </row>
    <row r="496" spans="1:2">
      <c r="A496" s="107"/>
      <c r="B496" s="107"/>
    </row>
    <row r="497" spans="1:2">
      <c r="A497" s="107"/>
      <c r="B497" s="107"/>
    </row>
    <row r="498" spans="1:2">
      <c r="A498" s="107"/>
      <c r="B498" s="107"/>
    </row>
    <row r="499" spans="1:2">
      <c r="A499" s="107"/>
      <c r="B499" s="107"/>
    </row>
    <row r="500" spans="1:2">
      <c r="A500" s="107"/>
      <c r="B500" s="107"/>
    </row>
    <row r="501" spans="1:2">
      <c r="A501" s="107"/>
      <c r="B501" s="107"/>
    </row>
    <row r="502" spans="1:2">
      <c r="A502" s="107"/>
      <c r="B502" s="107"/>
    </row>
    <row r="503" spans="1:2">
      <c r="A503" s="107"/>
      <c r="B503" s="107"/>
    </row>
    <row r="504" spans="1:2">
      <c r="A504" s="107"/>
      <c r="B504" s="107"/>
    </row>
    <row r="505" spans="1:2">
      <c r="A505" s="107"/>
      <c r="B505" s="107"/>
    </row>
    <row r="506" spans="1:2">
      <c r="A506" s="107"/>
      <c r="B506" s="107"/>
    </row>
    <row r="507" spans="1:2">
      <c r="A507" s="107"/>
      <c r="B507" s="107"/>
    </row>
    <row r="508" spans="1:2">
      <c r="A508" s="107"/>
      <c r="B508" s="107"/>
    </row>
    <row r="509" spans="1:2">
      <c r="A509" s="107"/>
      <c r="B509" s="107"/>
    </row>
    <row r="510" spans="1:2">
      <c r="A510" s="107"/>
      <c r="B510" s="107"/>
    </row>
    <row r="511" spans="1:2">
      <c r="A511" s="107"/>
      <c r="B511" s="107"/>
    </row>
    <row r="512" spans="1:2">
      <c r="A512" s="107"/>
      <c r="B512" s="107"/>
    </row>
    <row r="513" spans="1:2">
      <c r="A513" s="107"/>
      <c r="B513" s="107"/>
    </row>
    <row r="514" spans="1:2">
      <c r="A514" s="107"/>
      <c r="B514" s="107"/>
    </row>
    <row r="515" spans="1:2">
      <c r="A515" s="107"/>
      <c r="B515" s="107"/>
    </row>
    <row r="516" spans="1:2">
      <c r="A516" s="107"/>
      <c r="B516" s="107"/>
    </row>
    <row r="517" spans="1:2">
      <c r="A517" s="107"/>
      <c r="B517" s="107"/>
    </row>
    <row r="518" spans="1:2">
      <c r="A518" s="107"/>
      <c r="B518" s="107"/>
    </row>
    <row r="519" spans="1:2">
      <c r="A519" s="107"/>
      <c r="B519" s="107"/>
    </row>
    <row r="520" spans="1:2">
      <c r="A520" s="107"/>
      <c r="B520" s="107"/>
    </row>
    <row r="521" spans="1:2">
      <c r="A521" s="107"/>
      <c r="B521" s="107"/>
    </row>
    <row r="522" spans="1:2">
      <c r="A522" s="107"/>
      <c r="B522" s="107"/>
    </row>
    <row r="523" spans="1:2">
      <c r="A523" s="107"/>
      <c r="B523" s="107"/>
    </row>
    <row r="524" spans="1:2">
      <c r="A524" s="107"/>
      <c r="B524" s="107"/>
    </row>
    <row r="525" spans="1:2">
      <c r="A525" s="107"/>
      <c r="B525" s="107"/>
    </row>
    <row r="526" spans="1:2">
      <c r="A526" s="107"/>
      <c r="B526" s="107"/>
    </row>
    <row r="527" spans="1:2">
      <c r="A527" s="107"/>
      <c r="B527" s="107"/>
    </row>
    <row r="528" spans="1:2">
      <c r="A528" s="107"/>
      <c r="B528" s="107"/>
    </row>
    <row r="529" spans="1:2">
      <c r="A529" s="107"/>
      <c r="B529" s="107"/>
    </row>
    <row r="530" spans="1:2">
      <c r="A530" s="107"/>
      <c r="B530" s="107"/>
    </row>
    <row r="531" spans="1:2">
      <c r="A531" s="107"/>
      <c r="B531" s="107"/>
    </row>
    <row r="532" spans="1:2">
      <c r="A532" s="107"/>
      <c r="B532" s="107"/>
    </row>
    <row r="533" spans="1:2">
      <c r="A533" s="107"/>
      <c r="B533" s="107"/>
    </row>
    <row r="534" spans="1:2">
      <c r="A534" s="107"/>
      <c r="B534" s="107"/>
    </row>
    <row r="535" spans="1:2">
      <c r="A535" s="107"/>
      <c r="B535" s="107"/>
    </row>
    <row r="536" spans="1:2">
      <c r="A536" s="107"/>
      <c r="B536" s="107"/>
    </row>
    <row r="537" spans="1:2">
      <c r="A537" s="107"/>
      <c r="B537" s="107"/>
    </row>
    <row r="538" spans="1:2">
      <c r="A538" s="107"/>
      <c r="B538" s="107"/>
    </row>
    <row r="539" spans="1:2">
      <c r="A539" s="107"/>
      <c r="B539" s="107"/>
    </row>
    <row r="540" spans="1:2">
      <c r="A540" s="107"/>
      <c r="B540" s="107"/>
    </row>
    <row r="541" spans="1:2">
      <c r="A541" s="107"/>
      <c r="B541" s="107"/>
    </row>
    <row r="542" spans="1:2">
      <c r="A542" s="107"/>
      <c r="B542" s="107"/>
    </row>
    <row r="543" spans="1:2">
      <c r="A543" s="107"/>
      <c r="B543" s="107"/>
    </row>
    <row r="544" spans="1:2">
      <c r="A544" s="107"/>
      <c r="B544" s="107"/>
    </row>
    <row r="545" spans="1:2">
      <c r="A545" s="107"/>
      <c r="B545" s="107"/>
    </row>
    <row r="546" spans="1:2">
      <c r="A546" s="107"/>
      <c r="B546" s="107"/>
    </row>
    <row r="547" spans="1:2">
      <c r="A547" s="107"/>
      <c r="B547" s="107"/>
    </row>
    <row r="548" spans="1:2">
      <c r="A548" s="107"/>
      <c r="B548" s="107"/>
    </row>
    <row r="549" spans="1:2">
      <c r="A549" s="107"/>
      <c r="B549" s="107"/>
    </row>
    <row r="550" spans="1:2">
      <c r="A550" s="107"/>
      <c r="B550" s="107"/>
    </row>
    <row r="551" spans="1:2">
      <c r="A551" s="107"/>
      <c r="B551" s="107"/>
    </row>
    <row r="552" spans="1:2">
      <c r="A552" s="107"/>
      <c r="B552" s="107"/>
    </row>
    <row r="553" spans="1:2">
      <c r="A553" s="107"/>
      <c r="B553" s="107"/>
    </row>
    <row r="554" spans="1:2">
      <c r="A554" s="107"/>
      <c r="B554" s="107"/>
    </row>
    <row r="555" spans="1:2">
      <c r="A555" s="107"/>
      <c r="B555" s="107"/>
    </row>
    <row r="556" spans="1:2">
      <c r="A556" s="107"/>
      <c r="B556" s="107"/>
    </row>
    <row r="557" spans="1:2">
      <c r="A557" s="107"/>
      <c r="B557" s="107"/>
    </row>
    <row r="558" spans="1:2">
      <c r="A558" s="107"/>
      <c r="B558" s="107"/>
    </row>
    <row r="559" spans="1:2">
      <c r="A559" s="107"/>
      <c r="B559" s="107"/>
    </row>
    <row r="560" spans="1:2">
      <c r="A560" s="107"/>
      <c r="B560" s="107"/>
    </row>
    <row r="561" spans="1:2">
      <c r="A561" s="107"/>
      <c r="B561" s="107"/>
    </row>
    <row r="562" spans="1:2">
      <c r="A562" s="107"/>
      <c r="B562" s="107"/>
    </row>
    <row r="563" spans="1:2">
      <c r="A563" s="107"/>
      <c r="B563" s="107"/>
    </row>
    <row r="564" spans="1:2">
      <c r="A564" s="107"/>
      <c r="B564" s="107"/>
    </row>
    <row r="565" spans="1:2">
      <c r="A565" s="107"/>
      <c r="B565" s="107"/>
    </row>
    <row r="566" spans="1:2">
      <c r="A566" s="107"/>
      <c r="B566" s="107"/>
    </row>
    <row r="567" spans="1:2">
      <c r="A567" s="107"/>
      <c r="B567" s="107"/>
    </row>
    <row r="568" spans="1:2">
      <c r="A568" s="107"/>
      <c r="B568" s="107"/>
    </row>
    <row r="569" spans="1:2">
      <c r="A569" s="107"/>
      <c r="B569" s="107"/>
    </row>
    <row r="570" spans="1:2">
      <c r="A570" s="107"/>
      <c r="B570" s="107"/>
    </row>
    <row r="571" spans="1:2">
      <c r="A571" s="107"/>
      <c r="B571" s="107"/>
    </row>
    <row r="572" spans="1:2">
      <c r="A572" s="107"/>
      <c r="B572" s="107"/>
    </row>
    <row r="573" spans="1:2">
      <c r="A573" s="107"/>
      <c r="B573" s="107"/>
    </row>
    <row r="574" spans="1:2">
      <c r="A574" s="107"/>
      <c r="B574" s="107"/>
    </row>
    <row r="575" spans="1:2">
      <c r="A575" s="107"/>
      <c r="B575" s="107"/>
    </row>
    <row r="576" spans="1:2">
      <c r="A576" s="107"/>
      <c r="B576" s="107"/>
    </row>
    <row r="577" spans="1:2">
      <c r="A577" s="107"/>
      <c r="B577" s="107"/>
    </row>
    <row r="578" spans="1:2">
      <c r="A578" s="107"/>
      <c r="B578" s="107"/>
    </row>
    <row r="579" spans="1:2">
      <c r="A579" s="107"/>
      <c r="B579" s="107"/>
    </row>
    <row r="580" spans="1:2">
      <c r="A580" s="107"/>
      <c r="B580" s="107"/>
    </row>
    <row r="581" spans="1:2">
      <c r="A581" s="107"/>
      <c r="B581" s="107"/>
    </row>
    <row r="582" spans="1:2">
      <c r="A582" s="107"/>
      <c r="B582" s="107"/>
    </row>
    <row r="583" spans="1:2">
      <c r="A583" s="107"/>
      <c r="B583" s="107"/>
    </row>
    <row r="584" spans="1:2">
      <c r="A584" s="107"/>
      <c r="B584" s="107"/>
    </row>
    <row r="585" spans="1:2">
      <c r="A585" s="107"/>
      <c r="B585" s="107"/>
    </row>
    <row r="586" spans="1:2">
      <c r="A586" s="107"/>
      <c r="B586" s="107"/>
    </row>
    <row r="587" spans="1:2">
      <c r="A587" s="107"/>
      <c r="B587" s="107"/>
    </row>
    <row r="588" spans="1:2">
      <c r="A588" s="107"/>
      <c r="B588" s="107"/>
    </row>
    <row r="589" spans="1:2">
      <c r="A589" s="107"/>
      <c r="B589" s="107"/>
    </row>
    <row r="590" spans="1:2">
      <c r="A590" s="107"/>
      <c r="B590" s="107"/>
    </row>
    <row r="591" spans="1:2">
      <c r="A591" s="107"/>
      <c r="B591" s="107"/>
    </row>
    <row r="592" spans="1:2">
      <c r="A592" s="107"/>
      <c r="B592" s="107"/>
    </row>
    <row r="593" spans="1:2">
      <c r="A593" s="107"/>
      <c r="B593" s="107"/>
    </row>
    <row r="594" spans="1:2">
      <c r="A594" s="107"/>
      <c r="B594" s="107"/>
    </row>
    <row r="595" spans="1:2">
      <c r="A595" s="107"/>
      <c r="B595" s="107"/>
    </row>
    <row r="596" spans="1:2">
      <c r="A596" s="107"/>
      <c r="B596" s="107"/>
    </row>
    <row r="597" spans="1:2">
      <c r="A597" s="107"/>
      <c r="B597" s="107"/>
    </row>
    <row r="598" spans="1:2">
      <c r="A598" s="107"/>
      <c r="B598" s="107"/>
    </row>
    <row r="599" spans="1:2">
      <c r="A599" s="107"/>
      <c r="B599" s="107"/>
    </row>
    <row r="600" spans="1:2">
      <c r="A600" s="107"/>
      <c r="B600" s="107"/>
    </row>
    <row r="601" spans="1:2">
      <c r="A601" s="107"/>
      <c r="B601" s="107"/>
    </row>
    <row r="602" spans="1:2">
      <c r="A602" s="107"/>
      <c r="B602" s="107"/>
    </row>
    <row r="603" spans="1:2">
      <c r="A603" s="107"/>
      <c r="B603" s="107"/>
    </row>
    <row r="604" spans="1:2">
      <c r="A604" s="107"/>
      <c r="B604" s="107"/>
    </row>
    <row r="605" spans="1:2">
      <c r="A605" s="107"/>
      <c r="B605" s="107"/>
    </row>
    <row r="606" spans="1:2">
      <c r="A606" s="107"/>
      <c r="B606" s="107"/>
    </row>
    <row r="607" spans="1:2">
      <c r="A607" s="107"/>
      <c r="B607" s="107"/>
    </row>
    <row r="608" spans="1:2">
      <c r="A608" s="107"/>
      <c r="B608" s="107"/>
    </row>
    <row r="609" spans="1:2">
      <c r="A609" s="107"/>
      <c r="B609" s="107"/>
    </row>
    <row r="610" spans="1:2">
      <c r="A610" s="107"/>
      <c r="B610" s="107"/>
    </row>
    <row r="611" spans="1:2">
      <c r="A611" s="107"/>
      <c r="B611" s="107"/>
    </row>
    <row r="612" spans="1:2">
      <c r="A612" s="107"/>
      <c r="B612" s="107"/>
    </row>
    <row r="613" spans="1:2">
      <c r="A613" s="107"/>
      <c r="B613" s="107"/>
    </row>
    <row r="614" spans="1:2">
      <c r="A614" s="107"/>
      <c r="B614" s="107"/>
    </row>
    <row r="615" spans="1:2">
      <c r="A615" s="107"/>
      <c r="B615" s="107"/>
    </row>
    <row r="616" spans="1:2">
      <c r="A616" s="107"/>
      <c r="B616" s="107"/>
    </row>
    <row r="617" spans="1:2">
      <c r="A617" s="107"/>
      <c r="B617" s="107"/>
    </row>
    <row r="618" spans="1:2">
      <c r="A618" s="107"/>
      <c r="B618" s="107"/>
    </row>
    <row r="619" spans="1:2">
      <c r="A619" s="107"/>
      <c r="B619" s="107"/>
    </row>
    <row r="620" spans="1:2">
      <c r="A620" s="107"/>
      <c r="B620" s="107"/>
    </row>
    <row r="621" spans="1:2">
      <c r="A621" s="107"/>
      <c r="B621" s="107"/>
    </row>
    <row r="622" spans="1:2">
      <c r="A622" s="107"/>
      <c r="B622" s="107"/>
    </row>
    <row r="623" spans="1:2">
      <c r="A623" s="107"/>
      <c r="B623" s="107"/>
    </row>
    <row r="624" spans="1:2">
      <c r="A624" s="107"/>
      <c r="B624" s="107"/>
    </row>
    <row r="625" spans="1:2">
      <c r="A625" s="107"/>
      <c r="B625" s="107"/>
    </row>
    <row r="626" spans="1:2">
      <c r="A626" s="107"/>
      <c r="B626" s="107"/>
    </row>
    <row r="627" spans="1:2">
      <c r="A627" s="107"/>
      <c r="B627" s="107"/>
    </row>
    <row r="628" spans="1:2">
      <c r="A628" s="107"/>
      <c r="B628" s="107"/>
    </row>
    <row r="629" spans="1:2">
      <c r="A629" s="107"/>
      <c r="B629" s="107"/>
    </row>
    <row r="630" spans="1:2">
      <c r="A630" s="107"/>
      <c r="B630" s="107"/>
    </row>
    <row r="631" spans="1:2">
      <c r="A631" s="107"/>
      <c r="B631" s="107"/>
    </row>
    <row r="632" spans="1:2">
      <c r="A632" s="107"/>
      <c r="B632" s="107"/>
    </row>
    <row r="633" spans="1:2">
      <c r="A633" s="107"/>
      <c r="B633" s="107"/>
    </row>
    <row r="634" spans="1:2">
      <c r="A634" s="107"/>
      <c r="B634" s="107"/>
    </row>
    <row r="635" spans="1:2">
      <c r="A635" s="107"/>
      <c r="B635" s="107"/>
    </row>
    <row r="636" spans="1:2">
      <c r="A636" s="107"/>
      <c r="B636" s="107"/>
    </row>
    <row r="637" spans="1:2">
      <c r="A637" s="107"/>
      <c r="B637" s="107"/>
    </row>
    <row r="638" spans="1:2">
      <c r="A638" s="107"/>
      <c r="B638" s="107"/>
    </row>
    <row r="639" spans="1:2">
      <c r="A639" s="107"/>
      <c r="B639" s="107"/>
    </row>
    <row r="640" spans="1:2">
      <c r="A640" s="107"/>
      <c r="B640" s="107"/>
    </row>
    <row r="641" spans="1:2">
      <c r="A641" s="107"/>
      <c r="B641" s="107"/>
    </row>
    <row r="642" spans="1:2">
      <c r="A642" s="107"/>
      <c r="B642" s="107"/>
    </row>
    <row r="643" spans="1:2">
      <c r="A643" s="107"/>
      <c r="B643" s="107"/>
    </row>
    <row r="644" spans="1:2">
      <c r="A644" s="107"/>
      <c r="B644" s="107"/>
    </row>
    <row r="645" spans="1:2">
      <c r="A645" s="107"/>
      <c r="B645" s="107"/>
    </row>
    <row r="646" spans="1:2">
      <c r="A646" s="107"/>
      <c r="B646" s="107"/>
    </row>
    <row r="647" spans="1:2">
      <c r="A647" s="107"/>
      <c r="B647" s="107"/>
    </row>
    <row r="648" spans="1:2">
      <c r="A648" s="107"/>
      <c r="B648" s="107"/>
    </row>
    <row r="649" spans="1:2">
      <c r="A649" s="107"/>
      <c r="B649" s="107"/>
    </row>
    <row r="650" spans="1:2">
      <c r="A650" s="107"/>
      <c r="B650" s="107"/>
    </row>
    <row r="651" spans="1:2">
      <c r="A651" s="107"/>
      <c r="B651" s="107"/>
    </row>
    <row r="652" spans="1:2">
      <c r="A652" s="107"/>
      <c r="B652" s="107"/>
    </row>
    <row r="653" spans="1:2">
      <c r="A653" s="107"/>
      <c r="B653" s="107"/>
    </row>
    <row r="654" spans="1:2">
      <c r="A654" s="107"/>
      <c r="B654" s="107"/>
    </row>
    <row r="655" spans="1:2">
      <c r="A655" s="107"/>
      <c r="B655" s="107"/>
    </row>
    <row r="656" spans="1:2">
      <c r="A656" s="107"/>
      <c r="B656" s="107"/>
    </row>
    <row r="657" spans="1:2">
      <c r="A657" s="107"/>
      <c r="B657" s="107"/>
    </row>
    <row r="658" spans="1:2">
      <c r="A658" s="107"/>
      <c r="B658" s="107"/>
    </row>
    <row r="659" spans="1:2">
      <c r="A659" s="107"/>
      <c r="B659" s="107"/>
    </row>
    <row r="660" spans="1:2">
      <c r="A660" s="107"/>
      <c r="B660" s="107"/>
    </row>
    <row r="661" spans="1:2">
      <c r="A661" s="107"/>
      <c r="B661" s="107"/>
    </row>
    <row r="662" spans="1:2">
      <c r="A662" s="107"/>
      <c r="B662" s="107"/>
    </row>
    <row r="663" spans="1:2">
      <c r="A663" s="107"/>
      <c r="B663" s="107"/>
    </row>
    <row r="664" spans="1:2">
      <c r="A664" s="107"/>
      <c r="B664" s="107"/>
    </row>
    <row r="665" spans="1:2">
      <c r="A665" s="107"/>
      <c r="B665" s="107"/>
    </row>
    <row r="666" spans="1:2">
      <c r="A666" s="107"/>
      <c r="B666" s="107"/>
    </row>
    <row r="667" spans="1:2">
      <c r="A667" s="107"/>
      <c r="B667" s="107"/>
    </row>
    <row r="668" spans="1:2">
      <c r="A668" s="107"/>
      <c r="B668" s="107"/>
    </row>
    <row r="669" spans="1:2">
      <c r="A669" s="107"/>
      <c r="B669" s="107"/>
    </row>
    <row r="670" spans="1:2">
      <c r="A670" s="107"/>
      <c r="B670" s="107"/>
    </row>
    <row r="671" spans="1:2">
      <c r="A671" s="107"/>
      <c r="B671" s="107"/>
    </row>
    <row r="672" spans="1:2">
      <c r="A672" s="107"/>
      <c r="B672" s="107"/>
    </row>
    <row r="673" spans="1:2">
      <c r="A673" s="107"/>
      <c r="B673" s="107"/>
    </row>
    <row r="674" spans="1:2">
      <c r="A674" s="107"/>
      <c r="B674" s="107"/>
    </row>
    <row r="675" spans="1:2">
      <c r="A675" s="107"/>
      <c r="B675" s="107"/>
    </row>
    <row r="676" spans="1:2">
      <c r="A676" s="107"/>
      <c r="B676" s="107"/>
    </row>
    <row r="677" spans="1:2">
      <c r="A677" s="107"/>
      <c r="B677" s="107"/>
    </row>
    <row r="678" spans="1:2">
      <c r="A678" s="107"/>
      <c r="B678" s="107"/>
    </row>
    <row r="679" spans="1:2">
      <c r="A679" s="107"/>
      <c r="B679" s="107"/>
    </row>
    <row r="680" spans="1:2">
      <c r="A680" s="107"/>
      <c r="B680" s="107"/>
    </row>
    <row r="681" spans="1:2">
      <c r="A681" s="107"/>
      <c r="B681" s="107"/>
    </row>
    <row r="682" spans="1:2">
      <c r="A682" s="107"/>
      <c r="B682" s="107"/>
    </row>
    <row r="683" spans="1:2">
      <c r="A683" s="107"/>
      <c r="B683" s="107"/>
    </row>
    <row r="684" spans="1:2">
      <c r="A684" s="107"/>
      <c r="B684" s="107"/>
    </row>
    <row r="685" spans="1:2">
      <c r="A685" s="107"/>
      <c r="B685" s="107"/>
    </row>
    <row r="686" spans="1:2">
      <c r="A686" s="107"/>
      <c r="B686" s="107"/>
    </row>
    <row r="687" spans="1:2">
      <c r="A687" s="107"/>
      <c r="B687" s="107"/>
    </row>
    <row r="688" spans="1:2">
      <c r="A688" s="107"/>
      <c r="B688" s="107"/>
    </row>
    <row r="689" spans="1:2">
      <c r="A689" s="107"/>
      <c r="B689" s="107"/>
    </row>
    <row r="690" spans="1:2">
      <c r="A690" s="107"/>
      <c r="B690" s="107"/>
    </row>
    <row r="691" spans="1:2">
      <c r="A691" s="107"/>
      <c r="B691" s="107"/>
    </row>
    <row r="692" spans="1:2">
      <c r="A692" s="107"/>
      <c r="B692" s="107"/>
    </row>
    <row r="693" spans="1:2">
      <c r="A693" s="107"/>
      <c r="B693" s="107"/>
    </row>
    <row r="694" spans="1:2">
      <c r="A694" s="107"/>
      <c r="B694" s="107"/>
    </row>
    <row r="695" spans="1:2">
      <c r="A695" s="107"/>
      <c r="B695" s="107"/>
    </row>
    <row r="696" spans="1:2">
      <c r="A696" s="107"/>
      <c r="B696" s="107"/>
    </row>
    <row r="697" spans="1:2">
      <c r="A697" s="107"/>
      <c r="B697" s="107"/>
    </row>
    <row r="698" spans="1:2">
      <c r="A698" s="107"/>
      <c r="B698" s="107"/>
    </row>
    <row r="699" spans="1:2">
      <c r="A699" s="107"/>
      <c r="B699" s="107"/>
    </row>
    <row r="700" spans="1:2">
      <c r="A700" s="107"/>
      <c r="B700" s="107"/>
    </row>
    <row r="701" spans="1:2">
      <c r="A701" s="107"/>
      <c r="B701" s="107"/>
    </row>
    <row r="702" spans="1:2">
      <c r="A702" s="107"/>
      <c r="B702" s="107"/>
    </row>
    <row r="703" spans="1:2">
      <c r="A703" s="107"/>
      <c r="B703" s="107"/>
    </row>
    <row r="704" spans="1:2">
      <c r="A704" s="107"/>
      <c r="B704" s="107"/>
    </row>
    <row r="705" spans="1:2">
      <c r="A705" s="107"/>
      <c r="B705" s="107"/>
    </row>
    <row r="706" spans="1:2">
      <c r="A706" s="107"/>
      <c r="B706" s="107"/>
    </row>
    <row r="707" spans="1:2">
      <c r="A707" s="107"/>
      <c r="B707" s="107"/>
    </row>
    <row r="708" spans="1:2">
      <c r="A708" s="107"/>
      <c r="B708" s="107"/>
    </row>
    <row r="709" spans="1:2">
      <c r="A709" s="107"/>
      <c r="B709" s="107"/>
    </row>
    <row r="710" spans="1:2">
      <c r="A710" s="107"/>
      <c r="B710" s="107"/>
    </row>
    <row r="711" spans="1:2">
      <c r="A711" s="107"/>
      <c r="B711" s="107"/>
    </row>
    <row r="712" spans="1:2">
      <c r="A712" s="107"/>
      <c r="B712" s="107"/>
    </row>
    <row r="713" spans="1:2">
      <c r="A713" s="107"/>
      <c r="B713" s="107"/>
    </row>
    <row r="714" spans="1:2">
      <c r="A714" s="107"/>
      <c r="B714" s="107"/>
    </row>
    <row r="715" spans="1:2">
      <c r="A715" s="107"/>
      <c r="B715" s="107"/>
    </row>
    <row r="716" spans="1:2">
      <c r="A716" s="107"/>
      <c r="B716" s="107"/>
    </row>
    <row r="717" spans="1:2">
      <c r="A717" s="107"/>
      <c r="B717" s="107"/>
    </row>
    <row r="718" spans="1:2">
      <c r="A718" s="107"/>
      <c r="B718" s="107"/>
    </row>
    <row r="719" spans="1:2">
      <c r="A719" s="107"/>
      <c r="B719" s="107"/>
    </row>
    <row r="720" spans="1:2">
      <c r="A720" s="107"/>
      <c r="B720" s="107"/>
    </row>
    <row r="721" spans="1:2">
      <c r="A721" s="107"/>
      <c r="B721" s="107"/>
    </row>
    <row r="722" spans="1:2">
      <c r="A722" s="107"/>
      <c r="B722" s="107"/>
    </row>
    <row r="723" spans="1:2">
      <c r="A723" s="107"/>
      <c r="B723" s="107"/>
    </row>
    <row r="724" spans="1:2">
      <c r="A724" s="107"/>
      <c r="B724" s="107"/>
    </row>
    <row r="725" spans="1:2">
      <c r="A725" s="107"/>
      <c r="B725" s="107"/>
    </row>
    <row r="726" spans="1:2">
      <c r="A726" s="107"/>
      <c r="B726" s="107"/>
    </row>
    <row r="727" spans="1:2">
      <c r="A727" s="107"/>
      <c r="B727" s="107"/>
    </row>
    <row r="728" spans="1:2">
      <c r="A728" s="107"/>
      <c r="B728" s="107"/>
    </row>
    <row r="729" spans="1:2">
      <c r="A729" s="107"/>
      <c r="B729" s="107"/>
    </row>
    <row r="730" spans="1:2">
      <c r="A730" s="107"/>
      <c r="B730" s="107"/>
    </row>
    <row r="731" spans="1:2">
      <c r="A731" s="107"/>
      <c r="B731" s="107"/>
    </row>
    <row r="732" spans="1:2">
      <c r="A732" s="107"/>
      <c r="B732" s="107"/>
    </row>
    <row r="733" spans="1:2">
      <c r="A733" s="107"/>
      <c r="B733" s="107"/>
    </row>
    <row r="734" spans="1:2">
      <c r="A734" s="107"/>
      <c r="B734" s="107"/>
    </row>
    <row r="735" spans="1:2">
      <c r="A735" s="107"/>
      <c r="B735" s="107"/>
    </row>
    <row r="736" spans="1:2">
      <c r="A736" s="107"/>
      <c r="B736" s="107"/>
    </row>
    <row r="737" spans="1:2">
      <c r="A737" s="107"/>
      <c r="B737" s="107"/>
    </row>
    <row r="738" spans="1:2">
      <c r="A738" s="107"/>
      <c r="B738" s="107"/>
    </row>
    <row r="739" spans="1:2">
      <c r="A739" s="107"/>
      <c r="B739" s="107"/>
    </row>
    <row r="740" spans="1:2">
      <c r="A740" s="107"/>
      <c r="B740" s="107"/>
    </row>
    <row r="741" spans="1:2">
      <c r="A741" s="107"/>
      <c r="B741" s="107"/>
    </row>
    <row r="742" spans="1:2">
      <c r="A742" s="107"/>
      <c r="B742" s="107"/>
    </row>
    <row r="743" spans="1:2">
      <c r="A743" s="107"/>
      <c r="B743" s="107"/>
    </row>
    <row r="744" spans="1:2">
      <c r="A744" s="107"/>
      <c r="B744" s="107"/>
    </row>
    <row r="745" spans="1:2">
      <c r="A745" s="107"/>
      <c r="B745" s="107"/>
    </row>
    <row r="746" spans="1:2">
      <c r="A746" s="107"/>
      <c r="B746" s="107"/>
    </row>
    <row r="747" spans="1:2">
      <c r="A747" s="107"/>
      <c r="B747" s="107"/>
    </row>
    <row r="748" spans="1:2">
      <c r="A748" s="107"/>
      <c r="B748" s="107"/>
    </row>
    <row r="749" spans="1:2">
      <c r="A749" s="107"/>
      <c r="B749" s="107"/>
    </row>
    <row r="750" spans="1:2">
      <c r="A750" s="107"/>
      <c r="B750" s="107"/>
    </row>
    <row r="751" spans="1:2">
      <c r="A751" s="107"/>
      <c r="B751" s="107"/>
    </row>
    <row r="752" spans="1:2">
      <c r="A752" s="107"/>
      <c r="B752" s="107"/>
    </row>
    <row r="753" spans="1:2">
      <c r="A753" s="107"/>
      <c r="B753" s="107"/>
    </row>
    <row r="754" spans="1:2">
      <c r="A754" s="107"/>
      <c r="B754" s="107"/>
    </row>
    <row r="755" spans="1:2">
      <c r="A755" s="107"/>
      <c r="B755" s="107"/>
    </row>
    <row r="756" spans="1:2">
      <c r="A756" s="107"/>
      <c r="B756" s="107"/>
    </row>
    <row r="757" spans="1:2">
      <c r="A757" s="107"/>
      <c r="B757" s="107"/>
    </row>
    <row r="758" spans="1:2">
      <c r="A758" s="107"/>
      <c r="B758" s="107"/>
    </row>
    <row r="759" spans="1:2">
      <c r="A759" s="107"/>
      <c r="B759" s="107"/>
    </row>
    <row r="760" spans="1:2">
      <c r="A760" s="107"/>
      <c r="B760" s="107"/>
    </row>
    <row r="761" spans="1:2">
      <c r="A761" s="107"/>
      <c r="B761" s="107"/>
    </row>
    <row r="762" spans="1:2">
      <c r="A762" s="107"/>
      <c r="B762" s="107"/>
    </row>
    <row r="763" spans="1:2">
      <c r="A763" s="107"/>
      <c r="B763" s="107"/>
    </row>
    <row r="764" spans="1:2">
      <c r="A764" s="107"/>
      <c r="B764" s="107"/>
    </row>
    <row r="765" spans="1:2">
      <c r="A765" s="107"/>
      <c r="B765" s="107"/>
    </row>
    <row r="766" spans="1:2">
      <c r="A766" s="107"/>
      <c r="B766" s="107"/>
    </row>
    <row r="767" spans="1:2">
      <c r="A767" s="107"/>
      <c r="B767" s="107"/>
    </row>
    <row r="768" spans="1:2">
      <c r="A768" s="107"/>
      <c r="B768" s="107"/>
    </row>
    <row r="769" spans="1:2">
      <c r="A769" s="107"/>
      <c r="B769" s="107"/>
    </row>
    <row r="770" spans="1:2">
      <c r="A770" s="107"/>
      <c r="B770" s="107"/>
    </row>
    <row r="771" spans="1:2">
      <c r="A771" s="107"/>
      <c r="B771" s="107"/>
    </row>
    <row r="772" spans="1:2">
      <c r="A772" s="107"/>
      <c r="B772" s="107"/>
    </row>
    <row r="773" spans="1:2">
      <c r="A773" s="107"/>
      <c r="B773" s="107"/>
    </row>
    <row r="774" spans="1:2">
      <c r="A774" s="107"/>
      <c r="B774" s="107"/>
    </row>
    <row r="775" spans="1:2">
      <c r="A775" s="107"/>
      <c r="B775" s="107"/>
    </row>
    <row r="776" spans="1:2">
      <c r="A776" s="107"/>
      <c r="B776" s="107"/>
    </row>
    <row r="777" spans="1:2">
      <c r="A777" s="107"/>
      <c r="B777" s="107"/>
    </row>
    <row r="778" spans="1:2">
      <c r="A778" s="107"/>
      <c r="B778" s="107"/>
    </row>
    <row r="779" spans="1:2">
      <c r="A779" s="107"/>
      <c r="B779" s="107"/>
    </row>
    <row r="780" spans="1:2">
      <c r="A780" s="107"/>
      <c r="B780" s="107"/>
    </row>
    <row r="781" spans="1:2">
      <c r="A781" s="107"/>
      <c r="B781" s="107"/>
    </row>
    <row r="782" spans="1:2">
      <c r="A782" s="107"/>
      <c r="B782" s="107"/>
    </row>
    <row r="783" spans="1:2">
      <c r="A783" s="107"/>
      <c r="B783" s="107"/>
    </row>
    <row r="784" spans="1:2">
      <c r="A784" s="107"/>
      <c r="B784" s="107"/>
    </row>
    <row r="785" spans="1:2">
      <c r="A785" s="107"/>
      <c r="B785" s="107"/>
    </row>
    <row r="786" spans="1:2">
      <c r="A786" s="107"/>
      <c r="B786" s="107"/>
    </row>
    <row r="787" spans="1:2">
      <c r="A787" s="107"/>
      <c r="B787" s="107"/>
    </row>
    <row r="788" spans="1:2">
      <c r="A788" s="107"/>
      <c r="B788" s="107"/>
    </row>
    <row r="789" spans="1:2">
      <c r="A789" s="107"/>
      <c r="B789" s="107"/>
    </row>
    <row r="790" spans="1:2">
      <c r="A790" s="107"/>
      <c r="B790" s="107"/>
    </row>
    <row r="791" spans="1:2">
      <c r="A791" s="107"/>
      <c r="B791" s="107"/>
    </row>
    <row r="792" spans="1:2">
      <c r="A792" s="107"/>
      <c r="B792" s="107"/>
    </row>
    <row r="793" spans="1:2">
      <c r="A793" s="107"/>
      <c r="B793" s="107"/>
    </row>
    <row r="794" spans="1:2">
      <c r="A794" s="107"/>
      <c r="B794" s="107"/>
    </row>
    <row r="795" spans="1:2">
      <c r="A795" s="107"/>
      <c r="B795" s="107"/>
    </row>
    <row r="796" spans="1:2">
      <c r="A796" s="107"/>
      <c r="B796" s="107"/>
    </row>
    <row r="797" spans="1:2">
      <c r="A797" s="107"/>
      <c r="B797" s="107"/>
    </row>
    <row r="798" spans="1:2">
      <c r="A798" s="107"/>
      <c r="B798" s="107"/>
    </row>
    <row r="799" spans="1:2">
      <c r="A799" s="107"/>
      <c r="B799" s="107"/>
    </row>
    <row r="800" spans="1:2">
      <c r="A800" s="107"/>
      <c r="B800" s="107"/>
    </row>
    <row r="801" spans="1:2">
      <c r="A801" s="107"/>
      <c r="B801" s="107"/>
    </row>
    <row r="802" spans="1:2">
      <c r="A802" s="107"/>
      <c r="B802" s="107"/>
    </row>
    <row r="803" spans="1:2">
      <c r="A803" s="107"/>
      <c r="B803" s="107"/>
    </row>
    <row r="804" spans="1:2">
      <c r="A804" s="107"/>
      <c r="B804" s="107"/>
    </row>
    <row r="805" spans="1:2">
      <c r="A805" s="107"/>
      <c r="B805" s="107"/>
    </row>
    <row r="806" spans="1:2">
      <c r="A806" s="107"/>
      <c r="B806" s="107"/>
    </row>
    <row r="807" spans="1:2">
      <c r="A807" s="107"/>
      <c r="B807" s="107"/>
    </row>
    <row r="808" spans="1:2">
      <c r="A808" s="107"/>
      <c r="B808" s="107"/>
    </row>
    <row r="809" spans="1:2">
      <c r="A809" s="107"/>
      <c r="B809" s="107"/>
    </row>
    <row r="810" spans="1:2">
      <c r="A810" s="107"/>
      <c r="B810" s="107"/>
    </row>
    <row r="811" spans="1:2">
      <c r="A811" s="107"/>
      <c r="B811" s="107"/>
    </row>
    <row r="812" spans="1:2">
      <c r="A812" s="107"/>
      <c r="B812" s="107"/>
    </row>
    <row r="813" spans="1:2">
      <c r="A813" s="107"/>
      <c r="B813" s="107"/>
    </row>
    <row r="814" spans="1:2">
      <c r="A814" s="107"/>
      <c r="B814" s="107"/>
    </row>
    <row r="815" spans="1:2">
      <c r="A815" s="107"/>
      <c r="B815" s="107"/>
    </row>
    <row r="816" spans="1:2">
      <c r="A816" s="107"/>
      <c r="B816" s="107"/>
    </row>
    <row r="817" spans="1:2">
      <c r="A817" s="107"/>
      <c r="B817" s="107"/>
    </row>
    <row r="818" spans="1:2">
      <c r="A818" s="107"/>
      <c r="B818" s="107"/>
    </row>
    <row r="819" spans="1:2">
      <c r="A819" s="107"/>
      <c r="B819" s="107"/>
    </row>
    <row r="820" spans="1:2">
      <c r="A820" s="107"/>
      <c r="B820" s="107"/>
    </row>
    <row r="821" spans="1:2">
      <c r="A821" s="107"/>
      <c r="B821" s="107"/>
    </row>
    <row r="822" spans="1:2">
      <c r="A822" s="107"/>
      <c r="B822" s="107"/>
    </row>
    <row r="823" spans="1:2">
      <c r="A823" s="107"/>
      <c r="B823" s="107"/>
    </row>
    <row r="824" spans="1:2">
      <c r="A824" s="107"/>
      <c r="B824" s="107"/>
    </row>
    <row r="825" spans="1:2">
      <c r="A825" s="107"/>
      <c r="B825" s="107"/>
    </row>
    <row r="826" spans="1:2">
      <c r="A826" s="107"/>
      <c r="B826" s="107"/>
    </row>
    <row r="827" spans="1:2">
      <c r="A827" s="107"/>
      <c r="B827" s="107"/>
    </row>
    <row r="828" spans="1:2">
      <c r="A828" s="107"/>
      <c r="B828" s="107"/>
    </row>
    <row r="829" spans="1:2">
      <c r="A829" s="107"/>
      <c r="B829" s="107"/>
    </row>
    <row r="830" spans="1:2">
      <c r="A830" s="107"/>
      <c r="B830" s="107"/>
    </row>
    <row r="831" spans="1:2">
      <c r="A831" s="107"/>
      <c r="B831" s="107"/>
    </row>
    <row r="832" spans="1:2">
      <c r="A832" s="107"/>
      <c r="B832" s="107"/>
    </row>
    <row r="833" spans="1:2">
      <c r="A833" s="107"/>
      <c r="B833" s="107"/>
    </row>
    <row r="834" spans="1:2">
      <c r="A834" s="107"/>
      <c r="B834" s="107"/>
    </row>
    <row r="835" spans="1:2">
      <c r="A835" s="107"/>
      <c r="B835" s="107"/>
    </row>
    <row r="836" spans="1:2">
      <c r="A836" s="107"/>
      <c r="B836" s="107"/>
    </row>
    <row r="837" spans="1:2">
      <c r="A837" s="107"/>
      <c r="B837" s="107"/>
    </row>
    <row r="838" spans="1:2">
      <c r="A838" s="107"/>
      <c r="B838" s="107"/>
    </row>
    <row r="839" spans="1:2">
      <c r="A839" s="107"/>
      <c r="B839" s="107"/>
    </row>
    <row r="840" spans="1:2">
      <c r="A840" s="107"/>
      <c r="B840" s="107"/>
    </row>
    <row r="841" spans="1:2">
      <c r="A841" s="107"/>
      <c r="B841" s="107"/>
    </row>
    <row r="842" spans="1:2">
      <c r="A842" s="107"/>
      <c r="B842" s="107"/>
    </row>
    <row r="843" spans="1:2">
      <c r="A843" s="107"/>
      <c r="B843" s="107"/>
    </row>
    <row r="844" spans="1:2">
      <c r="A844" s="107"/>
      <c r="B844" s="107"/>
    </row>
    <row r="845" spans="1:2">
      <c r="A845" s="107"/>
      <c r="B845" s="107"/>
    </row>
    <row r="846" spans="1:2">
      <c r="A846" s="107"/>
      <c r="B846" s="107"/>
    </row>
    <row r="847" spans="1:2">
      <c r="A847" s="107"/>
      <c r="B847" s="107"/>
    </row>
    <row r="848" spans="1:2">
      <c r="A848" s="107"/>
      <c r="B848" s="107"/>
    </row>
    <row r="849" spans="1:2">
      <c r="A849" s="107"/>
      <c r="B849" s="107"/>
    </row>
    <row r="850" spans="1:2">
      <c r="A850" s="107"/>
      <c r="B850" s="107"/>
    </row>
    <row r="851" spans="1:2">
      <c r="A851" s="107"/>
      <c r="B851" s="107"/>
    </row>
    <row r="852" spans="1:2">
      <c r="A852" s="107"/>
      <c r="B852" s="107"/>
    </row>
    <row r="853" spans="1:2">
      <c r="A853" s="107"/>
      <c r="B853" s="107"/>
    </row>
    <row r="854" spans="1:2">
      <c r="A854" s="107"/>
      <c r="B854" s="107"/>
    </row>
    <row r="855" spans="1:2">
      <c r="A855" s="107"/>
      <c r="B855" s="107"/>
    </row>
    <row r="856" spans="1:2">
      <c r="A856" s="107"/>
      <c r="B856" s="107"/>
    </row>
    <row r="857" spans="1:2">
      <c r="A857" s="107"/>
      <c r="B857" s="107"/>
    </row>
    <row r="858" spans="1:2">
      <c r="A858" s="107"/>
      <c r="B858" s="107"/>
    </row>
    <row r="859" spans="1:2">
      <c r="A859" s="107"/>
      <c r="B859" s="107"/>
    </row>
    <row r="860" spans="1:2">
      <c r="A860" s="107"/>
      <c r="B860" s="107"/>
    </row>
    <row r="861" spans="1:2">
      <c r="A861" s="107"/>
      <c r="B861" s="107"/>
    </row>
    <row r="862" spans="1:2">
      <c r="A862" s="107"/>
      <c r="B862" s="107"/>
    </row>
    <row r="863" spans="1:2">
      <c r="A863" s="107"/>
      <c r="B863" s="107"/>
    </row>
    <row r="864" spans="1:2">
      <c r="A864" s="107"/>
      <c r="B864" s="107"/>
    </row>
    <row r="865" spans="1:2">
      <c r="A865" s="107"/>
      <c r="B865" s="107"/>
    </row>
    <row r="866" spans="1:2">
      <c r="A866" s="107"/>
      <c r="B866" s="107"/>
    </row>
    <row r="867" spans="1:2">
      <c r="A867" s="107"/>
      <c r="B867" s="107"/>
    </row>
    <row r="868" spans="1:2">
      <c r="A868" s="107"/>
      <c r="B868" s="107"/>
    </row>
    <row r="869" spans="1:2">
      <c r="A869" s="107"/>
      <c r="B869" s="107"/>
    </row>
    <row r="870" spans="1:2">
      <c r="A870" s="107"/>
      <c r="B870" s="107"/>
    </row>
    <row r="871" spans="1:2">
      <c r="A871" s="107"/>
      <c r="B871" s="107"/>
    </row>
    <row r="872" spans="1:2">
      <c r="A872" s="107"/>
      <c r="B872" s="107"/>
    </row>
    <row r="873" spans="1:2">
      <c r="A873" s="107"/>
      <c r="B873" s="107"/>
    </row>
    <row r="874" spans="1:2">
      <c r="A874" s="107"/>
      <c r="B874" s="107"/>
    </row>
    <row r="875" spans="1:2">
      <c r="A875" s="107"/>
      <c r="B875" s="107"/>
    </row>
    <row r="876" spans="1:2">
      <c r="A876" s="107"/>
      <c r="B876" s="107"/>
    </row>
    <row r="877" spans="1:2">
      <c r="A877" s="107"/>
      <c r="B877" s="107"/>
    </row>
    <row r="878" spans="1:2">
      <c r="A878" s="107"/>
      <c r="B878" s="107"/>
    </row>
    <row r="879" spans="1:2">
      <c r="A879" s="107"/>
      <c r="B879" s="107"/>
    </row>
    <row r="880" spans="1:2">
      <c r="A880" s="107"/>
      <c r="B880" s="107"/>
    </row>
    <row r="881" spans="1:2">
      <c r="A881" s="107"/>
      <c r="B881" s="107"/>
    </row>
    <row r="882" spans="1:2">
      <c r="A882" s="107"/>
      <c r="B882" s="107"/>
    </row>
    <row r="883" spans="1:2">
      <c r="A883" s="107"/>
      <c r="B883" s="107"/>
    </row>
    <row r="884" spans="1:2">
      <c r="A884" s="107"/>
      <c r="B884" s="107"/>
    </row>
    <row r="885" spans="1:2">
      <c r="A885" s="107"/>
      <c r="B885" s="107"/>
    </row>
    <row r="886" spans="1:2">
      <c r="A886" s="107"/>
      <c r="B886" s="107"/>
    </row>
    <row r="887" spans="1:2">
      <c r="A887" s="107"/>
      <c r="B887" s="107"/>
    </row>
    <row r="888" spans="1:2">
      <c r="A888" s="107"/>
      <c r="B888" s="107"/>
    </row>
    <row r="889" spans="1:2">
      <c r="A889" s="107"/>
      <c r="B889" s="107"/>
    </row>
    <row r="890" spans="1:2">
      <c r="A890" s="107"/>
      <c r="B890" s="107"/>
    </row>
    <row r="891" spans="1:2">
      <c r="A891" s="107"/>
      <c r="B891" s="107"/>
    </row>
    <row r="892" spans="1:2">
      <c r="A892" s="107"/>
      <c r="B892" s="107"/>
    </row>
    <row r="893" spans="1:2">
      <c r="A893" s="107"/>
      <c r="B893" s="107"/>
    </row>
    <row r="894" spans="1:2">
      <c r="A894" s="107"/>
      <c r="B894" s="107"/>
    </row>
    <row r="895" spans="1:2">
      <c r="A895" s="107"/>
      <c r="B895" s="107"/>
    </row>
    <row r="896" spans="1:2">
      <c r="A896" s="107"/>
      <c r="B896" s="107"/>
    </row>
    <row r="897" spans="1:2">
      <c r="A897" s="107"/>
      <c r="B897" s="107"/>
    </row>
    <row r="898" spans="1:2">
      <c r="A898" s="107"/>
      <c r="B898" s="107"/>
    </row>
    <row r="899" spans="1:2">
      <c r="A899" s="107"/>
      <c r="B899" s="107"/>
    </row>
    <row r="900" spans="1:2">
      <c r="A900" s="107"/>
      <c r="B900" s="107"/>
    </row>
    <row r="901" spans="1:2">
      <c r="A901" s="107"/>
      <c r="B901" s="107"/>
    </row>
    <row r="902" spans="1:2">
      <c r="A902" s="107"/>
      <c r="B902" s="107"/>
    </row>
    <row r="903" spans="1:2">
      <c r="A903" s="107"/>
      <c r="B903" s="107"/>
    </row>
    <row r="904" spans="1:2">
      <c r="A904" s="107"/>
      <c r="B904" s="107"/>
    </row>
    <row r="905" spans="1:2">
      <c r="A905" s="107"/>
      <c r="B905" s="107"/>
    </row>
    <row r="906" spans="1:2">
      <c r="A906" s="107"/>
      <c r="B906" s="107"/>
    </row>
    <row r="907" spans="1:2">
      <c r="A907" s="107"/>
      <c r="B907" s="107"/>
    </row>
    <row r="908" spans="1:2">
      <c r="A908" s="107"/>
      <c r="B908" s="107"/>
    </row>
    <row r="909" spans="1:2">
      <c r="A909" s="107"/>
      <c r="B909" s="107"/>
    </row>
    <row r="910" spans="1:2">
      <c r="A910" s="107"/>
      <c r="B910" s="107"/>
    </row>
    <row r="911" spans="1:2">
      <c r="A911" s="107"/>
      <c r="B911" s="107"/>
    </row>
    <row r="912" spans="1:2">
      <c r="A912" s="107"/>
      <c r="B912" s="107"/>
    </row>
    <row r="913" spans="1:2">
      <c r="A913" s="107"/>
      <c r="B913" s="107"/>
    </row>
    <row r="914" spans="1:2">
      <c r="A914" s="107"/>
      <c r="B914" s="107"/>
    </row>
    <row r="915" spans="1:2">
      <c r="A915" s="107"/>
      <c r="B915" s="107"/>
    </row>
    <row r="916" spans="1:2">
      <c r="A916" s="107"/>
      <c r="B916" s="107"/>
    </row>
    <row r="917" spans="1:2">
      <c r="A917" s="107"/>
      <c r="B917" s="107"/>
    </row>
    <row r="918" spans="1:2">
      <c r="A918" s="107"/>
      <c r="B918" s="107"/>
    </row>
    <row r="919" spans="1:2">
      <c r="A919" s="107"/>
      <c r="B919" s="107"/>
    </row>
    <row r="920" spans="1:2">
      <c r="A920" s="107"/>
      <c r="B920" s="107"/>
    </row>
    <row r="921" spans="1:2">
      <c r="A921" s="107"/>
      <c r="B921" s="107"/>
    </row>
    <row r="922" spans="1:2">
      <c r="A922" s="107"/>
      <c r="B922" s="107"/>
    </row>
    <row r="923" spans="1:2">
      <c r="A923" s="107"/>
      <c r="B923" s="107"/>
    </row>
    <row r="924" spans="1:2">
      <c r="A924" s="107"/>
      <c r="B924" s="107"/>
    </row>
    <row r="925" spans="1:2">
      <c r="A925" s="107"/>
      <c r="B925" s="107"/>
    </row>
    <row r="926" spans="1:2">
      <c r="A926" s="107"/>
      <c r="B926" s="107"/>
    </row>
    <row r="927" spans="1:2">
      <c r="A927" s="107"/>
      <c r="B927" s="107"/>
    </row>
    <row r="928" spans="1:2">
      <c r="A928" s="107"/>
      <c r="B928" s="107"/>
    </row>
    <row r="929" spans="1:2">
      <c r="A929" s="107"/>
      <c r="B929" s="107"/>
    </row>
    <row r="930" spans="1:2">
      <c r="A930" s="107"/>
      <c r="B930" s="107"/>
    </row>
    <row r="931" spans="1:2">
      <c r="A931" s="107"/>
      <c r="B931" s="107"/>
    </row>
    <row r="932" spans="1:2">
      <c r="A932" s="107"/>
      <c r="B932" s="107"/>
    </row>
    <row r="933" spans="1:2">
      <c r="A933" s="107"/>
      <c r="B933" s="107"/>
    </row>
    <row r="934" spans="1:2">
      <c r="A934" s="107"/>
      <c r="B934" s="107"/>
    </row>
    <row r="935" spans="1:2">
      <c r="A935" s="107"/>
      <c r="B935" s="107"/>
    </row>
    <row r="936" spans="1:2">
      <c r="A936" s="107"/>
      <c r="B936" s="107"/>
    </row>
    <row r="937" spans="1:2">
      <c r="A937" s="107"/>
      <c r="B937" s="107"/>
    </row>
    <row r="938" spans="1:2">
      <c r="A938" s="107"/>
      <c r="B938" s="107"/>
    </row>
    <row r="939" spans="1:2">
      <c r="A939" s="107"/>
      <c r="B939" s="107"/>
    </row>
    <row r="940" spans="1:2">
      <c r="A940" s="107"/>
      <c r="B940" s="107"/>
    </row>
    <row r="941" spans="1:2">
      <c r="A941" s="107"/>
      <c r="B941" s="107"/>
    </row>
    <row r="942" spans="1:2">
      <c r="A942" s="107"/>
      <c r="B942" s="107"/>
    </row>
    <row r="943" spans="1:2">
      <c r="A943" s="107"/>
      <c r="B943" s="107"/>
    </row>
    <row r="944" spans="1:2">
      <c r="A944" s="107"/>
      <c r="B944" s="107"/>
    </row>
    <row r="945" spans="1:2">
      <c r="A945" s="107"/>
      <c r="B945" s="107"/>
    </row>
    <row r="946" spans="1:2">
      <c r="A946" s="107"/>
      <c r="B946" s="107"/>
    </row>
    <row r="947" spans="1:2">
      <c r="A947" s="107"/>
      <c r="B947" s="107"/>
    </row>
    <row r="948" spans="1:2">
      <c r="A948" s="107"/>
      <c r="B948" s="107"/>
    </row>
    <row r="949" spans="1:2">
      <c r="A949" s="107"/>
      <c r="B949" s="107"/>
    </row>
    <row r="950" spans="1:2">
      <c r="A950" s="107"/>
      <c r="B950" s="107"/>
    </row>
    <row r="951" spans="1:2">
      <c r="A951" s="107"/>
      <c r="B951" s="107"/>
    </row>
    <row r="952" spans="1:2">
      <c r="A952" s="107"/>
      <c r="B952" s="107"/>
    </row>
    <row r="953" spans="1:2">
      <c r="A953" s="107"/>
      <c r="B953" s="107"/>
    </row>
    <row r="954" spans="1:2">
      <c r="A954" s="107"/>
      <c r="B954" s="107"/>
    </row>
    <row r="955" spans="1:2">
      <c r="A955" s="107"/>
      <c r="B955" s="107"/>
    </row>
    <row r="956" spans="1:2">
      <c r="A956" s="107"/>
      <c r="B956" s="107"/>
    </row>
    <row r="957" spans="1:2">
      <c r="A957" s="107"/>
      <c r="B957" s="107"/>
    </row>
    <row r="958" spans="1:2">
      <c r="A958" s="107"/>
      <c r="B958" s="107"/>
    </row>
    <row r="959" spans="1:2">
      <c r="A959" s="107"/>
      <c r="B959" s="107"/>
    </row>
    <row r="960" spans="1:2">
      <c r="A960" s="107"/>
      <c r="B960" s="107"/>
    </row>
    <row r="961" spans="1:2">
      <c r="A961" s="107"/>
      <c r="B961" s="107"/>
    </row>
    <row r="962" spans="1:2">
      <c r="A962" s="107"/>
      <c r="B962" s="107"/>
    </row>
    <row r="963" spans="1:2">
      <c r="A963" s="107"/>
      <c r="B963" s="107"/>
    </row>
    <row r="964" spans="1:2">
      <c r="A964" s="107"/>
      <c r="B964" s="107"/>
    </row>
    <row r="965" spans="1:2">
      <c r="A965" s="107"/>
      <c r="B965" s="107"/>
    </row>
    <row r="966" spans="1:2">
      <c r="A966" s="107"/>
      <c r="B966" s="107"/>
    </row>
    <row r="967" spans="1:2">
      <c r="A967" s="107"/>
      <c r="B967" s="107"/>
    </row>
    <row r="968" spans="1:2">
      <c r="A968" s="107"/>
      <c r="B968" s="107"/>
    </row>
    <row r="969" spans="1:2">
      <c r="A969" s="107"/>
      <c r="B969" s="107"/>
    </row>
    <row r="970" spans="1:2">
      <c r="A970" s="107"/>
      <c r="B970" s="107"/>
    </row>
    <row r="971" spans="1:2">
      <c r="A971" s="107"/>
      <c r="B971" s="107"/>
    </row>
    <row r="972" spans="1:2">
      <c r="A972" s="107"/>
      <c r="B972" s="107"/>
    </row>
    <row r="973" spans="1:2">
      <c r="A973" s="107"/>
      <c r="B973" s="107"/>
    </row>
    <row r="974" spans="1:2">
      <c r="A974" s="107"/>
      <c r="B974" s="107"/>
    </row>
    <row r="975" spans="1:2">
      <c r="A975" s="107"/>
      <c r="B975" s="107"/>
    </row>
    <row r="976" spans="1:2">
      <c r="A976" s="107"/>
      <c r="B976" s="107"/>
    </row>
    <row r="977" spans="1:2">
      <c r="A977" s="107"/>
      <c r="B977" s="107"/>
    </row>
    <row r="978" spans="1:2">
      <c r="A978" s="107"/>
      <c r="B978" s="107"/>
    </row>
    <row r="979" spans="1:2">
      <c r="A979" s="107"/>
      <c r="B979" s="107"/>
    </row>
    <row r="980" spans="1:2">
      <c r="A980" s="107"/>
      <c r="B980" s="107"/>
    </row>
    <row r="981" spans="1:2">
      <c r="A981" s="107"/>
      <c r="B981" s="107"/>
    </row>
    <row r="982" spans="1:2">
      <c r="A982" s="107"/>
      <c r="B982" s="107"/>
    </row>
    <row r="983" spans="1:2">
      <c r="A983" s="107"/>
      <c r="B983" s="107"/>
    </row>
    <row r="984" spans="1:2">
      <c r="A984" s="107"/>
      <c r="B984" s="107"/>
    </row>
    <row r="985" spans="1:2">
      <c r="A985" s="107"/>
      <c r="B985" s="107"/>
    </row>
    <row r="986" spans="1:2">
      <c r="A986" s="107"/>
      <c r="B986" s="107"/>
    </row>
    <row r="987" spans="1:2">
      <c r="A987" s="107"/>
      <c r="B987" s="107"/>
    </row>
    <row r="988" spans="1:2">
      <c r="A988" s="107"/>
      <c r="B988" s="107"/>
    </row>
    <row r="989" spans="1:2">
      <c r="A989" s="107"/>
      <c r="B989" s="107"/>
    </row>
    <row r="990" spans="1:2">
      <c r="A990" s="107"/>
      <c r="B990" s="107"/>
    </row>
    <row r="991" spans="1:2">
      <c r="A991" s="107"/>
      <c r="B991" s="107"/>
    </row>
    <row r="992" spans="1:2">
      <c r="A992" s="107"/>
      <c r="B992" s="107"/>
    </row>
    <row r="993" spans="1:2">
      <c r="A993" s="107"/>
      <c r="B993" s="107"/>
    </row>
    <row r="994" spans="1:2">
      <c r="A994" s="107"/>
      <c r="B994" s="107"/>
    </row>
    <row r="995" spans="1:2">
      <c r="A995" s="107"/>
      <c r="B995" s="107"/>
    </row>
    <row r="996" spans="1:2">
      <c r="A996" s="107"/>
      <c r="B996" s="107"/>
    </row>
    <row r="997" spans="1:2">
      <c r="A997" s="107"/>
      <c r="B997" s="107"/>
    </row>
    <row r="998" spans="1:2">
      <c r="A998" s="107"/>
      <c r="B998" s="107"/>
    </row>
    <row r="999" spans="1:2">
      <c r="A999" s="107"/>
      <c r="B999" s="107"/>
    </row>
    <row r="1000" spans="1:2">
      <c r="A1000" s="107"/>
      <c r="B1000" s="107"/>
    </row>
    <row r="1001" spans="1:2">
      <c r="A1001" s="107"/>
      <c r="B1001" s="107"/>
    </row>
    <row r="1002" spans="1:2">
      <c r="A1002" s="107"/>
      <c r="B1002" s="107"/>
    </row>
    <row r="1003" spans="1:2">
      <c r="A1003" s="107"/>
      <c r="B1003" s="107"/>
    </row>
    <row r="1004" spans="1:2">
      <c r="A1004" s="107"/>
      <c r="B1004" s="107"/>
    </row>
    <row r="1005" spans="1:2">
      <c r="A1005" s="107"/>
      <c r="B1005" s="107"/>
    </row>
    <row r="1006" spans="1:2">
      <c r="A1006" s="107"/>
      <c r="B1006" s="107"/>
    </row>
    <row r="1007" spans="1:2">
      <c r="A1007" s="107"/>
      <c r="B1007" s="107"/>
    </row>
    <row r="1008" spans="1:2">
      <c r="A1008" s="107"/>
      <c r="B1008" s="107"/>
    </row>
    <row r="1009" spans="1:2">
      <c r="A1009" s="107"/>
      <c r="B1009" s="107"/>
    </row>
    <row r="1010" spans="1:2">
      <c r="A1010" s="107"/>
      <c r="B1010" s="107"/>
    </row>
    <row r="1011" spans="1:2">
      <c r="A1011" s="107"/>
      <c r="B1011" s="107"/>
    </row>
    <row r="1012" spans="1:2">
      <c r="A1012" s="107"/>
      <c r="B1012" s="107"/>
    </row>
    <row r="1013" spans="1:2">
      <c r="A1013" s="107"/>
      <c r="B1013" s="107"/>
    </row>
    <row r="1014" spans="1:2">
      <c r="A1014" s="107"/>
      <c r="B1014" s="107"/>
    </row>
    <row r="1015" spans="1:2">
      <c r="A1015" s="107"/>
      <c r="B1015" s="107"/>
    </row>
    <row r="1016" spans="1:2">
      <c r="A1016" s="107"/>
      <c r="B1016" s="107"/>
    </row>
    <row r="1017" spans="1:2">
      <c r="A1017" s="107"/>
      <c r="B1017" s="107"/>
    </row>
    <row r="1018" spans="1:2">
      <c r="A1018" s="107"/>
      <c r="B1018" s="107"/>
    </row>
    <row r="1019" spans="1:2">
      <c r="A1019" s="107"/>
      <c r="B1019" s="107"/>
    </row>
    <row r="1020" spans="1:2">
      <c r="A1020" s="107"/>
      <c r="B1020" s="107"/>
    </row>
    <row r="1021" spans="1:2">
      <c r="A1021" s="107"/>
      <c r="B1021" s="107"/>
    </row>
    <row r="1022" spans="1:2">
      <c r="A1022" s="107"/>
      <c r="B1022" s="107"/>
    </row>
    <row r="1023" spans="1:2">
      <c r="A1023" s="107"/>
      <c r="B1023" s="107"/>
    </row>
    <row r="1024" spans="1:2">
      <c r="A1024" s="107"/>
      <c r="B1024" s="107"/>
    </row>
    <row r="1025" spans="1:2">
      <c r="A1025" s="107"/>
      <c r="B1025" s="107"/>
    </row>
    <row r="1026" spans="1:2">
      <c r="A1026" s="107"/>
      <c r="B1026" s="107"/>
    </row>
    <row r="1027" spans="1:2">
      <c r="A1027" s="107"/>
      <c r="B1027" s="107"/>
    </row>
    <row r="1028" spans="1:2">
      <c r="A1028" s="107"/>
      <c r="B1028" s="107"/>
    </row>
    <row r="1029" spans="1:2">
      <c r="A1029" s="107"/>
      <c r="B1029" s="107"/>
    </row>
    <row r="1030" spans="1:2">
      <c r="A1030" s="107"/>
      <c r="B1030" s="107"/>
    </row>
    <row r="1031" spans="1:2">
      <c r="A1031" s="107"/>
      <c r="B1031" s="107"/>
    </row>
    <row r="1032" spans="1:2">
      <c r="A1032" s="107"/>
      <c r="B1032" s="107"/>
    </row>
    <row r="1033" spans="1:2">
      <c r="A1033" s="107"/>
      <c r="B1033" s="107"/>
    </row>
    <row r="1034" spans="1:2">
      <c r="A1034" s="107"/>
      <c r="B1034" s="107"/>
    </row>
    <row r="1035" spans="1:2">
      <c r="A1035" s="107"/>
      <c r="B1035" s="107"/>
    </row>
    <row r="1036" spans="1:2">
      <c r="A1036" s="107"/>
      <c r="B1036" s="107"/>
    </row>
    <row r="1037" spans="1:2">
      <c r="A1037" s="107"/>
      <c r="B1037" s="107"/>
    </row>
    <row r="1038" spans="1:2">
      <c r="A1038" s="107"/>
      <c r="B1038" s="107"/>
    </row>
    <row r="1039" spans="1:2">
      <c r="A1039" s="107"/>
      <c r="B1039" s="107"/>
    </row>
    <row r="1040" spans="1:2">
      <c r="A1040" s="107"/>
      <c r="B1040" s="107"/>
    </row>
    <row r="1041" spans="1:2">
      <c r="A1041" s="107"/>
      <c r="B1041" s="107"/>
    </row>
    <row r="1042" spans="1:2">
      <c r="A1042" s="107"/>
      <c r="B1042" s="107"/>
    </row>
    <row r="1043" spans="1:2">
      <c r="A1043" s="107"/>
      <c r="B1043" s="107"/>
    </row>
    <row r="1044" spans="1:2">
      <c r="A1044" s="107"/>
      <c r="B1044" s="107"/>
    </row>
    <row r="1045" spans="1:2">
      <c r="A1045" s="107"/>
      <c r="B1045" s="107"/>
    </row>
    <row r="1046" spans="1:2">
      <c r="A1046" s="107"/>
      <c r="B1046" s="107"/>
    </row>
    <row r="1047" spans="1:2">
      <c r="A1047" s="107"/>
      <c r="B1047" s="107"/>
    </row>
    <row r="1048" spans="1:2">
      <c r="A1048" s="107"/>
      <c r="B1048" s="107"/>
    </row>
    <row r="1049" spans="1:2">
      <c r="A1049" s="107"/>
      <c r="B1049" s="107"/>
    </row>
    <row r="1050" spans="1:2">
      <c r="A1050" s="107"/>
      <c r="B1050" s="107"/>
    </row>
    <row r="1051" spans="1:2">
      <c r="A1051" s="107"/>
      <c r="B1051" s="107"/>
    </row>
    <row r="1052" spans="1:2">
      <c r="A1052" s="107"/>
      <c r="B1052" s="107"/>
    </row>
    <row r="1053" spans="1:2">
      <c r="A1053" s="107"/>
      <c r="B1053" s="107"/>
    </row>
    <row r="1054" spans="1:2">
      <c r="A1054" s="107"/>
      <c r="B1054" s="107"/>
    </row>
    <row r="1055" spans="1:2">
      <c r="A1055" s="107"/>
      <c r="B1055" s="107"/>
    </row>
    <row r="1056" spans="1:2">
      <c r="A1056" s="107"/>
      <c r="B1056" s="107"/>
    </row>
    <row r="1057" spans="1:2">
      <c r="A1057" s="107"/>
      <c r="B1057" s="107"/>
    </row>
    <row r="1058" spans="1:2">
      <c r="A1058" s="107"/>
      <c r="B1058" s="107"/>
    </row>
    <row r="1059" spans="1:2">
      <c r="A1059" s="107"/>
      <c r="B1059" s="107"/>
    </row>
    <row r="1060" spans="1:2">
      <c r="A1060" s="107"/>
      <c r="B1060" s="107"/>
    </row>
    <row r="1061" spans="1:2">
      <c r="A1061" s="107"/>
      <c r="B1061" s="107"/>
    </row>
    <row r="1062" spans="1:2">
      <c r="A1062" s="107"/>
      <c r="B1062" s="107"/>
    </row>
    <row r="1063" spans="1:2">
      <c r="A1063" s="107"/>
      <c r="B1063" s="107"/>
    </row>
    <row r="1064" spans="1:2">
      <c r="A1064" s="107"/>
      <c r="B1064" s="107"/>
    </row>
    <row r="1065" spans="1:2">
      <c r="A1065" s="107"/>
      <c r="B1065" s="107"/>
    </row>
    <row r="1066" spans="1:2">
      <c r="A1066" s="107"/>
      <c r="B1066" s="107"/>
    </row>
    <row r="1067" spans="1:2">
      <c r="A1067" s="107"/>
      <c r="B1067" s="107"/>
    </row>
    <row r="1068" spans="1:2">
      <c r="A1068" s="107"/>
      <c r="B1068" s="107"/>
    </row>
    <row r="1069" spans="1:2">
      <c r="A1069" s="107"/>
      <c r="B1069" s="107"/>
    </row>
    <row r="1070" spans="1:2">
      <c r="A1070" s="107"/>
      <c r="B1070" s="107"/>
    </row>
    <row r="1071" spans="1:2">
      <c r="A1071" s="107"/>
      <c r="B1071" s="107"/>
    </row>
    <row r="1072" spans="1:2">
      <c r="A1072" s="107"/>
      <c r="B1072" s="107"/>
    </row>
    <row r="1073" spans="1:2">
      <c r="A1073" s="107"/>
      <c r="B1073" s="107"/>
    </row>
    <row r="1074" spans="1:2">
      <c r="A1074" s="107"/>
      <c r="B1074" s="107"/>
    </row>
    <row r="1075" spans="1:2">
      <c r="A1075" s="107"/>
      <c r="B1075" s="107"/>
    </row>
    <row r="1076" spans="1:2">
      <c r="A1076" s="107"/>
      <c r="B1076" s="107"/>
    </row>
    <row r="1077" spans="1:2">
      <c r="A1077" s="107"/>
      <c r="B1077" s="107"/>
    </row>
    <row r="1078" spans="1:2">
      <c r="A1078" s="107"/>
      <c r="B1078" s="107"/>
    </row>
    <row r="1079" spans="1:2">
      <c r="A1079" s="107"/>
      <c r="B1079" s="107"/>
    </row>
    <row r="1080" spans="1:2">
      <c r="A1080" s="107"/>
      <c r="B1080" s="107"/>
    </row>
    <row r="1081" spans="1:2">
      <c r="A1081" s="107"/>
      <c r="B1081" s="107"/>
    </row>
    <row r="1082" spans="1:2">
      <c r="A1082" s="107"/>
      <c r="B1082" s="107"/>
    </row>
    <row r="1083" spans="1:2">
      <c r="A1083" s="107"/>
      <c r="B1083" s="107"/>
    </row>
    <row r="1084" spans="1:2">
      <c r="A1084" s="107"/>
      <c r="B1084" s="107"/>
    </row>
    <row r="1085" spans="1:2">
      <c r="A1085" s="107"/>
      <c r="B1085" s="107"/>
    </row>
    <row r="1086" spans="1:2">
      <c r="A1086" s="107"/>
      <c r="B1086" s="107"/>
    </row>
    <row r="1087" spans="1:2">
      <c r="A1087" s="107"/>
      <c r="B1087" s="107"/>
    </row>
    <row r="1088" spans="1:2">
      <c r="A1088" s="107"/>
      <c r="B1088" s="107"/>
    </row>
    <row r="1089" spans="1:2">
      <c r="A1089" s="107"/>
      <c r="B1089" s="107"/>
    </row>
    <row r="1090" spans="1:2">
      <c r="A1090" s="107"/>
      <c r="B1090" s="107"/>
    </row>
    <row r="1091" spans="1:2">
      <c r="A1091" s="107"/>
      <c r="B1091" s="107"/>
    </row>
    <row r="1092" spans="1:2">
      <c r="A1092" s="107"/>
      <c r="B1092" s="107"/>
    </row>
    <row r="1093" spans="1:2">
      <c r="A1093" s="107"/>
      <c r="B1093" s="107"/>
    </row>
    <row r="1094" spans="1:2">
      <c r="A1094" s="107"/>
      <c r="B1094" s="107"/>
    </row>
    <row r="1095" spans="1:2">
      <c r="A1095" s="107"/>
      <c r="B1095" s="107"/>
    </row>
    <row r="1096" spans="1:2">
      <c r="A1096" s="107"/>
      <c r="B1096" s="107"/>
    </row>
    <row r="1097" spans="1:2">
      <c r="A1097" s="107"/>
      <c r="B1097" s="107"/>
    </row>
    <row r="1098" spans="1:2">
      <c r="A1098" s="107"/>
      <c r="B1098" s="107"/>
    </row>
    <row r="1099" spans="1:2">
      <c r="A1099" s="107"/>
      <c r="B1099" s="107"/>
    </row>
    <row r="1100" spans="1:2">
      <c r="A1100" s="107"/>
      <c r="B1100" s="107"/>
    </row>
    <row r="1101" spans="1:2">
      <c r="A1101" s="107"/>
      <c r="B1101" s="107"/>
    </row>
    <row r="1102" spans="1:2">
      <c r="A1102" s="107"/>
      <c r="B1102" s="107"/>
    </row>
    <row r="1103" spans="1:2">
      <c r="A1103" s="107"/>
      <c r="B1103" s="107"/>
    </row>
    <row r="1104" spans="1:2">
      <c r="A1104" s="107"/>
      <c r="B1104" s="107"/>
    </row>
    <row r="1105" spans="1:2">
      <c r="A1105" s="107"/>
      <c r="B1105" s="107"/>
    </row>
    <row r="1106" spans="1:2">
      <c r="A1106" s="107"/>
      <c r="B1106" s="107"/>
    </row>
    <row r="1107" spans="1:2">
      <c r="A1107" s="107"/>
      <c r="B1107" s="107"/>
    </row>
    <row r="1108" spans="1:2">
      <c r="A1108" s="107"/>
      <c r="B1108" s="107"/>
    </row>
    <row r="1109" spans="1:2">
      <c r="A1109" s="107"/>
      <c r="B1109" s="107"/>
    </row>
    <row r="1110" spans="1:2">
      <c r="A1110" s="107"/>
      <c r="B1110" s="107"/>
    </row>
    <row r="1111" spans="1:2">
      <c r="A1111" s="107"/>
      <c r="B1111" s="107"/>
    </row>
    <row r="1112" spans="1:2">
      <c r="A1112" s="107"/>
      <c r="B1112" s="107"/>
    </row>
    <row r="1113" spans="1:2">
      <c r="A1113" s="107"/>
      <c r="B1113" s="107"/>
    </row>
    <row r="1114" spans="1:2">
      <c r="A1114" s="107"/>
      <c r="B1114" s="107"/>
    </row>
    <row r="1115" spans="1:2">
      <c r="A1115" s="107"/>
      <c r="B1115" s="107"/>
    </row>
    <row r="1116" spans="1:2">
      <c r="A1116" s="107"/>
      <c r="B1116" s="107"/>
    </row>
    <row r="1117" spans="1:2">
      <c r="A1117" s="107"/>
      <c r="B1117" s="107"/>
    </row>
    <row r="1118" spans="1:2">
      <c r="A1118" s="107"/>
      <c r="B1118" s="107"/>
    </row>
    <row r="1119" spans="1:2">
      <c r="A1119" s="107"/>
      <c r="B1119" s="107"/>
    </row>
    <row r="1120" spans="1:2">
      <c r="A1120" s="107"/>
      <c r="B1120" s="107"/>
    </row>
    <row r="1121" spans="1:2">
      <c r="A1121" s="107"/>
      <c r="B1121" s="107"/>
    </row>
    <row r="1122" spans="1:2">
      <c r="A1122" s="107"/>
      <c r="B1122" s="107"/>
    </row>
    <row r="1123" spans="1:2">
      <c r="A1123" s="107"/>
      <c r="B1123" s="107"/>
    </row>
    <row r="1124" spans="1:2">
      <c r="A1124" s="107"/>
      <c r="B1124" s="107"/>
    </row>
    <row r="1125" spans="1:2">
      <c r="A1125" s="107"/>
      <c r="B1125" s="107"/>
    </row>
    <row r="1126" spans="1:2">
      <c r="A1126" s="107"/>
      <c r="B1126" s="107"/>
    </row>
    <row r="1127" spans="1:2">
      <c r="A1127" s="107"/>
      <c r="B1127" s="107"/>
    </row>
    <row r="1128" spans="1:2">
      <c r="A1128" s="107"/>
      <c r="B1128" s="107"/>
    </row>
    <row r="1129" spans="1:2">
      <c r="A1129" s="107"/>
      <c r="B1129" s="107"/>
    </row>
    <row r="1130" spans="1:2">
      <c r="A1130" s="107"/>
      <c r="B1130" s="107"/>
    </row>
    <row r="1131" spans="1:2">
      <c r="A1131" s="107"/>
      <c r="B1131" s="107"/>
    </row>
    <row r="1132" spans="1:2">
      <c r="A1132" s="107"/>
      <c r="B1132" s="107"/>
    </row>
    <row r="1133" spans="1:2">
      <c r="A1133" s="107"/>
      <c r="B1133" s="107"/>
    </row>
    <row r="1134" spans="1:2">
      <c r="A1134" s="107"/>
      <c r="B1134" s="107"/>
    </row>
    <row r="1135" spans="1:2">
      <c r="A1135" s="107"/>
      <c r="B1135" s="107"/>
    </row>
    <row r="1136" spans="1:2">
      <c r="A1136" s="107"/>
      <c r="B1136" s="107"/>
    </row>
    <row r="1137" spans="1:2">
      <c r="A1137" s="107"/>
      <c r="B1137" s="107"/>
    </row>
    <row r="1138" spans="1:2">
      <c r="A1138" s="107"/>
      <c r="B1138" s="107"/>
    </row>
    <row r="1139" spans="1:2">
      <c r="A1139" s="107"/>
      <c r="B1139" s="107"/>
    </row>
    <row r="1140" spans="1:2">
      <c r="A1140" s="107"/>
      <c r="B1140" s="107"/>
    </row>
    <row r="1141" spans="1:2">
      <c r="A1141" s="107"/>
      <c r="B1141" s="107"/>
    </row>
    <row r="1142" spans="1:2">
      <c r="A1142" s="107"/>
      <c r="B1142" s="107"/>
    </row>
    <row r="1143" spans="1:2">
      <c r="A1143" s="107"/>
      <c r="B1143" s="107"/>
    </row>
    <row r="1144" spans="1:2">
      <c r="A1144" s="107"/>
      <c r="B1144" s="107"/>
    </row>
    <row r="1145" spans="1:2">
      <c r="A1145" s="107"/>
      <c r="B1145" s="107"/>
    </row>
    <row r="1146" spans="1:2">
      <c r="A1146" s="107"/>
      <c r="B1146" s="107"/>
    </row>
    <row r="1147" spans="1:2">
      <c r="A1147" s="107"/>
      <c r="B1147" s="107"/>
    </row>
    <row r="1148" spans="1:2">
      <c r="A1148" s="107"/>
      <c r="B1148" s="107"/>
    </row>
    <row r="1149" spans="1:2">
      <c r="A1149" s="107"/>
      <c r="B1149" s="107"/>
    </row>
    <row r="1150" spans="1:2">
      <c r="A1150" s="107"/>
      <c r="B1150" s="107"/>
    </row>
    <row r="1151" spans="1:2">
      <c r="A1151" s="107"/>
      <c r="B1151" s="107"/>
    </row>
    <row r="1152" spans="1:2">
      <c r="A1152" s="107"/>
      <c r="B1152" s="107"/>
    </row>
    <row r="1153" spans="1:2">
      <c r="A1153" s="107"/>
      <c r="B1153" s="107"/>
    </row>
    <row r="1154" spans="1:2">
      <c r="A1154" s="107"/>
      <c r="B1154" s="107"/>
    </row>
    <row r="1155" spans="1:2">
      <c r="A1155" s="107"/>
      <c r="B1155" s="107"/>
    </row>
    <row r="1156" spans="1:2">
      <c r="A1156" s="107"/>
      <c r="B1156" s="107"/>
    </row>
    <row r="1157" spans="1:2">
      <c r="A1157" s="107"/>
      <c r="B1157" s="107"/>
    </row>
    <row r="1158" spans="1:2">
      <c r="A1158" s="107"/>
      <c r="B1158" s="107"/>
    </row>
    <row r="1159" spans="1:2">
      <c r="A1159" s="107"/>
      <c r="B1159" s="107"/>
    </row>
    <row r="1160" spans="1:2">
      <c r="A1160" s="107"/>
      <c r="B1160" s="107"/>
    </row>
    <row r="1161" spans="1:2">
      <c r="A1161" s="107"/>
      <c r="B1161" s="107"/>
    </row>
    <row r="1162" spans="1:2">
      <c r="A1162" s="107"/>
      <c r="B1162" s="107"/>
    </row>
    <row r="1163" spans="1:2">
      <c r="A1163" s="107"/>
      <c r="B1163" s="107"/>
    </row>
    <row r="1164" spans="1:2">
      <c r="A1164" s="107"/>
      <c r="B1164" s="107"/>
    </row>
    <row r="1165" spans="1:2">
      <c r="A1165" s="107"/>
      <c r="B1165" s="107"/>
    </row>
    <row r="1166" spans="1:2">
      <c r="A1166" s="107"/>
      <c r="B1166" s="107"/>
    </row>
    <row r="1167" spans="1:2">
      <c r="A1167" s="107"/>
      <c r="B1167" s="107"/>
    </row>
    <row r="1168" spans="1:2">
      <c r="A1168" s="107"/>
      <c r="B1168" s="107"/>
    </row>
    <row r="1169" spans="1:2">
      <c r="A1169" s="107"/>
      <c r="B1169" s="107"/>
    </row>
    <row r="1170" spans="1:2">
      <c r="A1170" s="107"/>
      <c r="B1170" s="107"/>
    </row>
    <row r="1171" spans="1:2">
      <c r="A1171" s="107"/>
      <c r="B1171" s="107"/>
    </row>
    <row r="1172" spans="1:2">
      <c r="A1172" s="107"/>
      <c r="B1172" s="107"/>
    </row>
    <row r="1173" spans="1:2">
      <c r="A1173" s="107"/>
      <c r="B1173" s="107"/>
    </row>
    <row r="1174" spans="1:2">
      <c r="A1174" s="107"/>
      <c r="B1174" s="107"/>
    </row>
    <row r="1175" spans="1:2">
      <c r="A1175" s="107"/>
      <c r="B1175" s="107"/>
    </row>
    <row r="1176" spans="1:2">
      <c r="A1176" s="107"/>
      <c r="B1176" s="107"/>
    </row>
    <row r="1177" spans="1:2">
      <c r="A1177" s="107"/>
      <c r="B1177" s="107"/>
    </row>
    <row r="1178" spans="1:2">
      <c r="A1178" s="107"/>
      <c r="B1178" s="107"/>
    </row>
    <row r="1179" spans="1:2">
      <c r="A1179" s="107"/>
      <c r="B1179" s="107"/>
    </row>
    <row r="1180" spans="1:2">
      <c r="A1180" s="107"/>
      <c r="B1180" s="107"/>
    </row>
    <row r="1181" spans="1:2">
      <c r="A1181" s="107"/>
      <c r="B1181" s="107"/>
    </row>
    <row r="1182" spans="1:2">
      <c r="A1182" s="107"/>
      <c r="B1182" s="107"/>
    </row>
    <row r="1183" spans="1:2">
      <c r="A1183" s="107"/>
      <c r="B1183" s="107"/>
    </row>
    <row r="1184" spans="1:2">
      <c r="A1184" s="107"/>
      <c r="B1184" s="107"/>
    </row>
    <row r="1185" spans="1:2">
      <c r="A1185" s="107"/>
      <c r="B1185" s="107"/>
    </row>
    <row r="1186" spans="1:2">
      <c r="A1186" s="107"/>
      <c r="B1186" s="107"/>
    </row>
    <row r="1187" spans="1:2">
      <c r="A1187" s="107"/>
      <c r="B1187" s="107"/>
    </row>
    <row r="1188" spans="1:2">
      <c r="A1188" s="107"/>
      <c r="B1188" s="107"/>
    </row>
    <row r="1189" spans="1:2">
      <c r="A1189" s="107"/>
      <c r="B1189" s="107"/>
    </row>
    <row r="1190" spans="1:2">
      <c r="A1190" s="107"/>
      <c r="B1190" s="107"/>
    </row>
    <row r="1191" spans="1:2">
      <c r="A1191" s="107"/>
      <c r="B1191" s="107"/>
    </row>
    <row r="1192" spans="1:2">
      <c r="A1192" s="107"/>
      <c r="B1192" s="107"/>
    </row>
    <row r="1193" spans="1:2">
      <c r="A1193" s="107"/>
      <c r="B1193" s="107"/>
    </row>
    <row r="1194" spans="1:2">
      <c r="A1194" s="107"/>
      <c r="B1194" s="107"/>
    </row>
    <row r="1195" spans="1:2">
      <c r="A1195" s="107"/>
      <c r="B1195" s="107"/>
    </row>
    <row r="1196" spans="1:2">
      <c r="A1196" s="107"/>
      <c r="B1196" s="107"/>
    </row>
    <row r="1197" spans="1:2">
      <c r="A1197" s="107"/>
      <c r="B1197" s="107"/>
    </row>
    <row r="1198" spans="1:2">
      <c r="A1198" s="107"/>
      <c r="B1198" s="107"/>
    </row>
    <row r="1199" spans="1:2">
      <c r="A1199" s="107"/>
      <c r="B1199" s="107"/>
    </row>
    <row r="1200" spans="1:2">
      <c r="A1200" s="107"/>
      <c r="B1200" s="107"/>
    </row>
    <row r="1201" spans="1:2">
      <c r="A1201" s="107"/>
      <c r="B1201" s="107"/>
    </row>
    <row r="1202" spans="1:2">
      <c r="A1202" s="107"/>
      <c r="B1202" s="107"/>
    </row>
    <row r="1203" spans="1:2">
      <c r="A1203" s="107"/>
      <c r="B1203" s="107"/>
    </row>
    <row r="1204" spans="1:2">
      <c r="A1204" s="107"/>
      <c r="B1204" s="107"/>
    </row>
    <row r="1205" spans="1:2">
      <c r="A1205" s="107"/>
      <c r="B1205" s="107"/>
    </row>
    <row r="1206" spans="1:2">
      <c r="A1206" s="107"/>
      <c r="B1206" s="107"/>
    </row>
    <row r="1207" spans="1:2">
      <c r="A1207" s="107"/>
      <c r="B1207" s="107"/>
    </row>
    <row r="1208" spans="1:2">
      <c r="A1208" s="107"/>
      <c r="B1208" s="107"/>
    </row>
    <row r="1209" spans="1:2">
      <c r="A1209" s="107"/>
      <c r="B1209" s="107"/>
    </row>
    <row r="1210" spans="1:2">
      <c r="A1210" s="107"/>
      <c r="B1210" s="107"/>
    </row>
    <row r="1211" spans="1:2">
      <c r="A1211" s="107"/>
      <c r="B1211" s="107"/>
    </row>
    <row r="1212" spans="1:2">
      <c r="A1212" s="107"/>
      <c r="B1212" s="107"/>
    </row>
    <row r="1213" spans="1:2">
      <c r="A1213" s="107"/>
      <c r="B1213" s="107"/>
    </row>
    <row r="1214" spans="1:2">
      <c r="A1214" s="107"/>
      <c r="B1214" s="107"/>
    </row>
    <row r="1215" spans="1:2">
      <c r="A1215" s="107"/>
      <c r="B1215" s="107"/>
    </row>
    <row r="1216" spans="1:2">
      <c r="A1216" s="107"/>
      <c r="B1216" s="107"/>
    </row>
    <row r="1217" spans="1:2">
      <c r="A1217" s="107"/>
      <c r="B1217" s="107"/>
    </row>
    <row r="1218" spans="1:2">
      <c r="A1218" s="107"/>
      <c r="B1218" s="107"/>
    </row>
    <row r="1219" spans="1:2">
      <c r="A1219" s="107"/>
      <c r="B1219" s="107"/>
    </row>
    <row r="1220" spans="1:2">
      <c r="A1220" s="107"/>
      <c r="B1220" s="107"/>
    </row>
    <row r="1221" spans="1:2">
      <c r="A1221" s="107"/>
      <c r="B1221" s="107"/>
    </row>
    <row r="1222" spans="1:2">
      <c r="A1222" s="107"/>
      <c r="B1222" s="107"/>
    </row>
    <row r="1223" spans="1:2">
      <c r="A1223" s="107"/>
      <c r="B1223" s="107"/>
    </row>
    <row r="1224" spans="1:2">
      <c r="A1224" s="107"/>
      <c r="B1224" s="107"/>
    </row>
    <row r="1225" spans="1:2">
      <c r="A1225" s="107"/>
      <c r="B1225" s="107"/>
    </row>
    <row r="1226" spans="1:2">
      <c r="A1226" s="107"/>
      <c r="B1226" s="107"/>
    </row>
    <row r="1227" spans="1:2">
      <c r="A1227" s="107"/>
      <c r="B1227" s="107"/>
    </row>
    <row r="1228" spans="1:2">
      <c r="A1228" s="107"/>
      <c r="B1228" s="107"/>
    </row>
    <row r="1229" spans="1:2">
      <c r="A1229" s="107"/>
      <c r="B1229" s="107"/>
    </row>
    <row r="1230" spans="1:2">
      <c r="A1230" s="107"/>
      <c r="B1230" s="107"/>
    </row>
    <row r="1231" spans="1:2">
      <c r="A1231" s="107"/>
      <c r="B1231" s="107"/>
    </row>
    <row r="1232" spans="1:2">
      <c r="A1232" s="107"/>
      <c r="B1232" s="107"/>
    </row>
    <row r="1233" spans="1:2">
      <c r="A1233" s="107"/>
      <c r="B1233" s="107"/>
    </row>
    <row r="1234" spans="1:2">
      <c r="A1234" s="107"/>
      <c r="B1234" s="107"/>
    </row>
    <row r="1235" spans="1:2">
      <c r="A1235" s="107"/>
      <c r="B1235" s="107"/>
    </row>
    <row r="1236" spans="1:2">
      <c r="A1236" s="107"/>
      <c r="B1236" s="107"/>
    </row>
    <row r="1237" spans="1:2">
      <c r="A1237" s="107"/>
      <c r="B1237" s="107"/>
    </row>
    <row r="1238" spans="1:2">
      <c r="A1238" s="107"/>
      <c r="B1238" s="107"/>
    </row>
    <row r="1239" spans="1:2">
      <c r="A1239" s="107"/>
      <c r="B1239" s="107"/>
    </row>
    <row r="1240" spans="1:2">
      <c r="A1240" s="107"/>
      <c r="B1240" s="107"/>
    </row>
    <row r="1241" spans="1:2">
      <c r="A1241" s="107"/>
      <c r="B1241" s="107"/>
    </row>
    <row r="1242" spans="1:2">
      <c r="A1242" s="107"/>
      <c r="B1242" s="107"/>
    </row>
    <row r="1243" spans="1:2">
      <c r="A1243" s="107"/>
      <c r="B1243" s="107"/>
    </row>
    <row r="1244" spans="1:2">
      <c r="A1244" s="107"/>
      <c r="B1244" s="107"/>
    </row>
    <row r="1245" spans="1:2">
      <c r="A1245" s="107"/>
      <c r="B1245" s="107"/>
    </row>
    <row r="1246" spans="1:2">
      <c r="A1246" s="107"/>
      <c r="B1246" s="107"/>
    </row>
    <row r="1247" spans="1:2">
      <c r="A1247" s="107"/>
      <c r="B1247" s="107"/>
    </row>
    <row r="1248" spans="1:2">
      <c r="A1248" s="107"/>
      <c r="B1248" s="107"/>
    </row>
    <row r="1249" spans="1:2">
      <c r="A1249" s="107"/>
      <c r="B1249" s="107"/>
    </row>
    <row r="1250" spans="1:2">
      <c r="A1250" s="107"/>
      <c r="B1250" s="107"/>
    </row>
    <row r="1251" spans="1:2">
      <c r="A1251" s="107"/>
      <c r="B1251" s="107"/>
    </row>
    <row r="1252" spans="1:2">
      <c r="A1252" s="107"/>
      <c r="B1252" s="107"/>
    </row>
    <row r="1253" spans="1:2">
      <c r="A1253" s="107"/>
      <c r="B1253" s="107"/>
    </row>
    <row r="1254" spans="1:2">
      <c r="A1254" s="107"/>
      <c r="B1254" s="107"/>
    </row>
    <row r="1255" spans="1:2">
      <c r="A1255" s="107"/>
      <c r="B1255" s="107"/>
    </row>
    <row r="1256" spans="1:2">
      <c r="A1256" s="107"/>
      <c r="B1256" s="107"/>
    </row>
    <row r="1257" spans="1:2">
      <c r="A1257" s="107"/>
      <c r="B1257" s="107"/>
    </row>
    <row r="1258" spans="1:2">
      <c r="A1258" s="107"/>
      <c r="B1258" s="107"/>
    </row>
    <row r="1259" spans="1:2">
      <c r="A1259" s="107"/>
      <c r="B1259" s="107"/>
    </row>
    <row r="1260" spans="1:2">
      <c r="A1260" s="107"/>
      <c r="B1260" s="107"/>
    </row>
    <row r="1261" spans="1:2">
      <c r="A1261" s="107"/>
      <c r="B1261" s="107"/>
    </row>
    <row r="1262" spans="1:2">
      <c r="A1262" s="107"/>
      <c r="B1262" s="107"/>
    </row>
    <row r="1263" spans="1:2">
      <c r="A1263" s="107"/>
      <c r="B1263" s="107"/>
    </row>
    <row r="1264" spans="1:2">
      <c r="A1264" s="107"/>
      <c r="B1264" s="107"/>
    </row>
    <row r="1265" spans="1:2">
      <c r="A1265" s="107"/>
      <c r="B1265" s="107"/>
    </row>
    <row r="1266" spans="1:2">
      <c r="A1266" s="107"/>
      <c r="B1266" s="107"/>
    </row>
    <row r="1267" spans="1:2">
      <c r="A1267" s="107"/>
      <c r="B1267" s="107"/>
    </row>
    <row r="1268" spans="1:2">
      <c r="A1268" s="107"/>
      <c r="B1268" s="107"/>
    </row>
    <row r="1269" spans="1:2">
      <c r="A1269" s="107"/>
      <c r="B1269" s="107"/>
    </row>
    <row r="1270" spans="1:2">
      <c r="A1270" s="107"/>
      <c r="B1270" s="107"/>
    </row>
    <row r="1271" spans="1:2">
      <c r="A1271" s="107"/>
      <c r="B1271" s="107"/>
    </row>
    <row r="1272" spans="1:2">
      <c r="A1272" s="107"/>
      <c r="B1272" s="107"/>
    </row>
    <row r="1273" spans="1:2">
      <c r="A1273" s="107"/>
      <c r="B1273" s="107"/>
    </row>
    <row r="1274" spans="1:2">
      <c r="A1274" s="107"/>
      <c r="B1274" s="107"/>
    </row>
    <row r="1275" spans="1:2">
      <c r="A1275" s="107"/>
      <c r="B1275" s="107"/>
    </row>
    <row r="1276" spans="1:2">
      <c r="A1276" s="107"/>
      <c r="B1276" s="107"/>
    </row>
    <row r="1277" spans="1:2">
      <c r="A1277" s="107"/>
      <c r="B1277" s="107"/>
    </row>
    <row r="1278" spans="1:2">
      <c r="A1278" s="107"/>
      <c r="B1278" s="107"/>
    </row>
    <row r="1279" spans="1:2">
      <c r="A1279" s="107"/>
      <c r="B1279" s="107"/>
    </row>
    <row r="1280" spans="1:2">
      <c r="A1280" s="107"/>
      <c r="B1280" s="107"/>
    </row>
    <row r="1281" spans="1:2">
      <c r="A1281" s="107"/>
      <c r="B1281" s="107"/>
    </row>
    <row r="1282" spans="1:2">
      <c r="A1282" s="107"/>
      <c r="B1282" s="107"/>
    </row>
    <row r="1283" spans="1:2">
      <c r="A1283" s="107"/>
      <c r="B1283" s="107"/>
    </row>
    <row r="1284" spans="1:2">
      <c r="A1284" s="107"/>
      <c r="B1284" s="107"/>
    </row>
    <row r="1285" spans="1:2">
      <c r="A1285" s="107"/>
      <c r="B1285" s="107"/>
    </row>
    <row r="1286" spans="1:2">
      <c r="A1286" s="107"/>
      <c r="B1286" s="107"/>
    </row>
    <row r="1287" spans="1:2">
      <c r="A1287" s="107"/>
      <c r="B1287" s="107"/>
    </row>
    <row r="1288" spans="1:2">
      <c r="A1288" s="107"/>
      <c r="B1288" s="107"/>
    </row>
    <row r="1289" spans="1:2">
      <c r="A1289" s="107"/>
      <c r="B1289" s="107"/>
    </row>
    <row r="1290" spans="1:2">
      <c r="A1290" s="107"/>
      <c r="B1290" s="107"/>
    </row>
    <row r="1291" spans="1:2">
      <c r="A1291" s="107"/>
      <c r="B1291" s="107"/>
    </row>
    <row r="1292" spans="1:2">
      <c r="A1292" s="107"/>
      <c r="B1292" s="107"/>
    </row>
    <row r="1293" spans="1:2">
      <c r="A1293" s="107"/>
      <c r="B1293" s="107"/>
    </row>
    <row r="1294" spans="1:2">
      <c r="A1294" s="107"/>
      <c r="B1294" s="107"/>
    </row>
    <row r="1295" spans="1:2">
      <c r="A1295" s="107"/>
      <c r="B1295" s="107"/>
    </row>
    <row r="1296" spans="1:2">
      <c r="A1296" s="107"/>
      <c r="B1296" s="107"/>
    </row>
    <row r="1297" spans="1:2">
      <c r="A1297" s="107"/>
      <c r="B1297" s="107"/>
    </row>
    <row r="1298" spans="1:2">
      <c r="A1298" s="107"/>
      <c r="B1298" s="107"/>
    </row>
    <row r="1299" spans="1:2">
      <c r="A1299" s="107"/>
      <c r="B1299" s="107"/>
    </row>
    <row r="1300" spans="1:2">
      <c r="A1300" s="107"/>
      <c r="B1300" s="107"/>
    </row>
    <row r="1301" spans="1:2">
      <c r="A1301" s="107"/>
      <c r="B1301" s="107"/>
    </row>
    <row r="1302" spans="1:2">
      <c r="A1302" s="107"/>
      <c r="B1302" s="107"/>
    </row>
    <row r="1303" spans="1:2">
      <c r="A1303" s="107"/>
      <c r="B1303" s="107"/>
    </row>
    <row r="1304" spans="1:2">
      <c r="A1304" s="107"/>
      <c r="B1304" s="107"/>
    </row>
    <row r="1305" spans="1:2">
      <c r="A1305" s="107"/>
      <c r="B1305" s="107"/>
    </row>
    <row r="1306" spans="1:2">
      <c r="A1306" s="107"/>
      <c r="B1306" s="107"/>
    </row>
    <row r="1307" spans="1:2">
      <c r="A1307" s="107"/>
      <c r="B1307" s="107"/>
    </row>
    <row r="1308" spans="1:2">
      <c r="A1308" s="107"/>
      <c r="B1308" s="107"/>
    </row>
    <row r="1309" spans="1:2">
      <c r="A1309" s="107"/>
      <c r="B1309" s="107"/>
    </row>
    <row r="1310" spans="1:2">
      <c r="A1310" s="107"/>
      <c r="B1310" s="107"/>
    </row>
    <row r="1311" spans="1:2">
      <c r="A1311" s="107"/>
      <c r="B1311" s="107"/>
    </row>
    <row r="1312" spans="1:2">
      <c r="A1312" s="107"/>
      <c r="B1312" s="107"/>
    </row>
    <row r="1313" spans="1:2">
      <c r="A1313" s="107"/>
      <c r="B1313" s="107"/>
    </row>
    <row r="1314" spans="1:2">
      <c r="A1314" s="107"/>
      <c r="B1314" s="107"/>
    </row>
    <row r="1315" spans="1:2">
      <c r="A1315" s="107"/>
      <c r="B1315" s="107"/>
    </row>
    <row r="1316" spans="1:2">
      <c r="A1316" s="107"/>
      <c r="B1316" s="107"/>
    </row>
    <row r="1317" spans="1:2">
      <c r="A1317" s="107"/>
      <c r="B1317" s="107"/>
    </row>
    <row r="1318" spans="1:2">
      <c r="A1318" s="107"/>
      <c r="B1318" s="107"/>
    </row>
    <row r="1319" spans="1:2">
      <c r="A1319" s="107"/>
      <c r="B1319" s="107"/>
    </row>
    <row r="1320" spans="1:2">
      <c r="A1320" s="107"/>
      <c r="B1320" s="107"/>
    </row>
    <row r="1321" spans="1:2">
      <c r="A1321" s="107"/>
      <c r="B1321" s="107"/>
    </row>
    <row r="1322" spans="1:2">
      <c r="A1322" s="107"/>
      <c r="B1322" s="107"/>
    </row>
    <row r="1323" spans="1:2">
      <c r="A1323" s="107"/>
      <c r="B1323" s="107"/>
    </row>
    <row r="1324" spans="1:2">
      <c r="A1324" s="107"/>
      <c r="B1324" s="107"/>
    </row>
    <row r="1325" spans="1:2">
      <c r="A1325" s="107"/>
      <c r="B1325" s="107"/>
    </row>
    <row r="1326" spans="1:2">
      <c r="A1326" s="107"/>
      <c r="B1326" s="107"/>
    </row>
    <row r="1327" spans="1:2">
      <c r="A1327" s="107"/>
      <c r="B1327" s="107"/>
    </row>
    <row r="1328" spans="1:2">
      <c r="A1328" s="107"/>
      <c r="B1328" s="107"/>
    </row>
    <row r="1329" spans="1:2">
      <c r="A1329" s="107"/>
      <c r="B1329" s="107"/>
    </row>
    <row r="1330" spans="1:2">
      <c r="A1330" s="107"/>
      <c r="B1330" s="107"/>
    </row>
    <row r="1331" spans="1:2">
      <c r="A1331" s="107"/>
      <c r="B1331" s="107"/>
    </row>
    <row r="1332" spans="1:2">
      <c r="A1332" s="107"/>
      <c r="B1332" s="107"/>
    </row>
    <row r="1333" spans="1:2">
      <c r="A1333" s="107"/>
      <c r="B1333" s="107"/>
    </row>
    <row r="1334" spans="1:2">
      <c r="A1334" s="107"/>
      <c r="B1334" s="107"/>
    </row>
    <row r="1335" spans="1:2">
      <c r="A1335" s="107"/>
      <c r="B1335" s="107"/>
    </row>
    <row r="1336" spans="1:2">
      <c r="A1336" s="107"/>
      <c r="B1336" s="107"/>
    </row>
    <row r="1337" spans="1:2">
      <c r="A1337" s="107"/>
      <c r="B1337" s="107"/>
    </row>
    <row r="1338" spans="1:2">
      <c r="A1338" s="107"/>
      <c r="B1338" s="107"/>
    </row>
    <row r="1339" spans="1:2">
      <c r="A1339" s="107"/>
      <c r="B1339" s="107"/>
    </row>
    <row r="1340" spans="1:2">
      <c r="A1340" s="107"/>
      <c r="B1340" s="107"/>
    </row>
    <row r="1341" spans="1:2">
      <c r="A1341" s="107"/>
      <c r="B1341" s="107"/>
    </row>
    <row r="1342" spans="1:2">
      <c r="A1342" s="107"/>
      <c r="B1342" s="107"/>
    </row>
    <row r="1343" spans="1:2">
      <c r="A1343" s="107"/>
      <c r="B1343" s="107"/>
    </row>
    <row r="1344" spans="1:2">
      <c r="A1344" s="107"/>
      <c r="B1344" s="107"/>
    </row>
    <row r="1345" spans="1:2">
      <c r="A1345" s="107"/>
      <c r="B1345" s="107"/>
    </row>
    <row r="1346" spans="1:2">
      <c r="A1346" s="107"/>
      <c r="B1346" s="107"/>
    </row>
    <row r="1347" spans="1:2">
      <c r="A1347" s="107"/>
      <c r="B1347" s="107"/>
    </row>
    <row r="1348" spans="1:2">
      <c r="A1348" s="107"/>
      <c r="B1348" s="107"/>
    </row>
    <row r="1349" spans="1:2">
      <c r="A1349" s="107"/>
      <c r="B1349" s="107"/>
    </row>
    <row r="1350" spans="1:2">
      <c r="A1350" s="107"/>
      <c r="B1350" s="107"/>
    </row>
    <row r="1351" spans="1:2">
      <c r="A1351" s="107"/>
      <c r="B1351" s="107"/>
    </row>
    <row r="1352" spans="1:2">
      <c r="A1352" s="107"/>
      <c r="B1352" s="107"/>
    </row>
    <row r="1353" spans="1:2">
      <c r="A1353" s="107"/>
      <c r="B1353" s="107"/>
    </row>
    <row r="1354" spans="1:2">
      <c r="A1354" s="107"/>
      <c r="B1354" s="107"/>
    </row>
    <row r="1355" spans="1:2">
      <c r="A1355" s="107"/>
      <c r="B1355" s="107"/>
    </row>
    <row r="1356" spans="1:2">
      <c r="A1356" s="107"/>
      <c r="B1356" s="107"/>
    </row>
    <row r="1357" spans="1:2">
      <c r="A1357" s="107"/>
      <c r="B1357" s="107"/>
    </row>
    <row r="1358" spans="1:2">
      <c r="A1358" s="107"/>
      <c r="B1358" s="107"/>
    </row>
    <row r="1359" spans="1:2">
      <c r="A1359" s="107"/>
      <c r="B1359" s="107"/>
    </row>
    <row r="1360" spans="1:2">
      <c r="A1360" s="107"/>
      <c r="B1360" s="107"/>
    </row>
    <row r="1361" spans="1:2">
      <c r="A1361" s="107"/>
      <c r="B1361" s="107"/>
    </row>
    <row r="1362" spans="1:2">
      <c r="A1362" s="107"/>
      <c r="B1362" s="107"/>
    </row>
    <row r="1363" spans="1:2">
      <c r="A1363" s="107"/>
      <c r="B1363" s="107"/>
    </row>
    <row r="1364" spans="1:2">
      <c r="A1364" s="107"/>
      <c r="B1364" s="107"/>
    </row>
    <row r="1365" spans="1:2">
      <c r="A1365" s="107"/>
      <c r="B1365" s="107"/>
    </row>
    <row r="1366" spans="1:2">
      <c r="A1366" s="107"/>
      <c r="B1366" s="107"/>
    </row>
    <row r="1367" spans="1:2">
      <c r="A1367" s="107"/>
      <c r="B1367" s="107"/>
    </row>
    <row r="1368" spans="1:2">
      <c r="A1368" s="107"/>
      <c r="B1368" s="107"/>
    </row>
    <row r="1369" spans="1:2">
      <c r="A1369" s="107"/>
      <c r="B1369" s="107"/>
    </row>
    <row r="1370" spans="1:2">
      <c r="A1370" s="107"/>
      <c r="B1370" s="107"/>
    </row>
    <row r="1371" spans="1:2">
      <c r="A1371" s="107"/>
      <c r="B1371" s="107"/>
    </row>
    <row r="1372" spans="1:2">
      <c r="A1372" s="107"/>
      <c r="B1372" s="107"/>
    </row>
    <row r="1373" spans="1:2">
      <c r="A1373" s="107"/>
      <c r="B1373" s="107"/>
    </row>
    <row r="1374" spans="1:2">
      <c r="A1374" s="107"/>
      <c r="B1374" s="107"/>
    </row>
    <row r="1375" spans="1:2">
      <c r="A1375" s="107"/>
      <c r="B1375" s="107"/>
    </row>
    <row r="1376" spans="1:2">
      <c r="A1376" s="107"/>
      <c r="B1376" s="107"/>
    </row>
    <row r="1377" spans="1:2">
      <c r="A1377" s="107"/>
      <c r="B1377" s="107"/>
    </row>
    <row r="1378" spans="1:2">
      <c r="A1378" s="107"/>
      <c r="B1378" s="107"/>
    </row>
    <row r="1379" spans="1:2">
      <c r="A1379" s="107"/>
      <c r="B1379" s="107"/>
    </row>
    <row r="1380" spans="1:2">
      <c r="A1380" s="107"/>
      <c r="B1380" s="107"/>
    </row>
    <row r="1381" spans="1:2">
      <c r="A1381" s="107"/>
      <c r="B1381" s="107"/>
    </row>
    <row r="1382" spans="1:2">
      <c r="A1382" s="107"/>
      <c r="B1382" s="107"/>
    </row>
    <row r="1383" spans="1:2">
      <c r="A1383" s="107"/>
      <c r="B1383" s="107"/>
    </row>
    <row r="1384" spans="1:2">
      <c r="A1384" s="107"/>
      <c r="B1384" s="107"/>
    </row>
    <row r="1385" spans="1:2">
      <c r="A1385" s="107"/>
      <c r="B1385" s="107"/>
    </row>
    <row r="1386" spans="1:2">
      <c r="A1386" s="107"/>
      <c r="B1386" s="107"/>
    </row>
    <row r="1387" spans="1:2">
      <c r="A1387" s="107"/>
      <c r="B1387" s="107"/>
    </row>
    <row r="1388" spans="1:2">
      <c r="A1388" s="107"/>
      <c r="B1388" s="107"/>
    </row>
    <row r="1389" spans="1:2">
      <c r="A1389" s="107"/>
      <c r="B1389" s="107"/>
    </row>
    <row r="1390" spans="1:2">
      <c r="A1390" s="107"/>
      <c r="B1390" s="107"/>
    </row>
    <row r="1391" spans="1:2">
      <c r="A1391" s="107"/>
      <c r="B1391" s="107"/>
    </row>
    <row r="1392" spans="1:2">
      <c r="A1392" s="107"/>
      <c r="B1392" s="107"/>
    </row>
    <row r="1393" spans="1:2">
      <c r="A1393" s="107"/>
      <c r="B1393" s="107"/>
    </row>
    <row r="1394" spans="1:2">
      <c r="A1394" s="107"/>
      <c r="B1394" s="107"/>
    </row>
    <row r="1395" spans="1:2">
      <c r="A1395" s="107"/>
      <c r="B1395" s="107"/>
    </row>
    <row r="1396" spans="1:2">
      <c r="A1396" s="107"/>
      <c r="B1396" s="107"/>
    </row>
    <row r="1397" spans="1:2">
      <c r="A1397" s="107"/>
      <c r="B1397" s="107"/>
    </row>
    <row r="1398" spans="1:2">
      <c r="A1398" s="107"/>
      <c r="B1398" s="107"/>
    </row>
    <row r="1399" spans="1:2">
      <c r="A1399" s="107"/>
      <c r="B1399" s="107"/>
    </row>
    <row r="1400" spans="1:2">
      <c r="A1400" s="107"/>
      <c r="B1400" s="107"/>
    </row>
    <row r="1401" spans="1:2">
      <c r="A1401" s="107"/>
      <c r="B1401" s="107"/>
    </row>
    <row r="1402" spans="1:2">
      <c r="A1402" s="107"/>
      <c r="B1402" s="107"/>
    </row>
    <row r="1403" spans="1:2">
      <c r="A1403" s="107"/>
      <c r="B1403" s="107"/>
    </row>
    <row r="1404" spans="1:2">
      <c r="A1404" s="107"/>
      <c r="B1404" s="107"/>
    </row>
    <row r="1405" spans="1:2">
      <c r="A1405" s="107"/>
      <c r="B1405" s="107"/>
    </row>
    <row r="1406" spans="1:2">
      <c r="A1406" s="107"/>
      <c r="B1406" s="107"/>
    </row>
    <row r="1407" spans="1:2">
      <c r="A1407" s="107"/>
      <c r="B1407" s="107"/>
    </row>
    <row r="1408" spans="1:2">
      <c r="A1408" s="107"/>
      <c r="B1408" s="107"/>
    </row>
    <row r="1409" spans="1:2">
      <c r="A1409" s="107"/>
      <c r="B1409" s="107"/>
    </row>
    <row r="1410" spans="1:2">
      <c r="A1410" s="107"/>
      <c r="B1410" s="107"/>
    </row>
    <row r="1411" spans="1:2">
      <c r="A1411" s="107"/>
      <c r="B1411" s="107"/>
    </row>
    <row r="1412" spans="1:2">
      <c r="A1412" s="107"/>
      <c r="B1412" s="107"/>
    </row>
    <row r="1413" spans="1:2">
      <c r="A1413" s="107"/>
      <c r="B1413" s="107"/>
    </row>
    <row r="1414" spans="1:2">
      <c r="A1414" s="107"/>
      <c r="B1414" s="107"/>
    </row>
    <row r="1415" spans="1:2">
      <c r="A1415" s="107"/>
      <c r="B1415" s="107"/>
    </row>
    <row r="1416" spans="1:2">
      <c r="A1416" s="107"/>
      <c r="B1416" s="107"/>
    </row>
    <row r="1417" spans="1:2">
      <c r="A1417" s="107"/>
      <c r="B1417" s="107"/>
    </row>
    <row r="1418" spans="1:2">
      <c r="A1418" s="107"/>
      <c r="B1418" s="107"/>
    </row>
    <row r="1419" spans="1:2">
      <c r="A1419" s="107"/>
      <c r="B1419" s="107"/>
    </row>
    <row r="1420" spans="1:2">
      <c r="A1420" s="107"/>
      <c r="B1420" s="107"/>
    </row>
    <row r="1421" spans="1:2">
      <c r="A1421" s="107"/>
      <c r="B1421" s="107"/>
    </row>
    <row r="1422" spans="1:2">
      <c r="A1422" s="107"/>
      <c r="B1422" s="107"/>
    </row>
    <row r="1423" spans="1:2">
      <c r="A1423" s="107"/>
      <c r="B1423" s="107"/>
    </row>
    <row r="1424" spans="1:2">
      <c r="A1424" s="107"/>
      <c r="B1424" s="107"/>
    </row>
    <row r="1425" spans="1:2">
      <c r="A1425" s="107"/>
      <c r="B1425" s="107"/>
    </row>
    <row r="1426" spans="1:2">
      <c r="A1426" s="107"/>
      <c r="B1426" s="107"/>
    </row>
    <row r="1427" spans="1:2">
      <c r="A1427" s="107"/>
      <c r="B1427" s="107"/>
    </row>
    <row r="1428" spans="1:2">
      <c r="A1428" s="107"/>
      <c r="B1428" s="107"/>
    </row>
    <row r="1429" spans="1:2">
      <c r="A1429" s="107"/>
      <c r="B1429" s="107"/>
    </row>
    <row r="1430" spans="1:2">
      <c r="A1430" s="107"/>
      <c r="B1430" s="107"/>
    </row>
    <row r="1431" spans="1:2">
      <c r="A1431" s="107"/>
      <c r="B1431" s="107"/>
    </row>
    <row r="1432" spans="1:2">
      <c r="A1432" s="107"/>
      <c r="B1432" s="107"/>
    </row>
    <row r="1433" spans="1:2">
      <c r="A1433" s="107"/>
      <c r="B1433" s="107"/>
    </row>
    <row r="1434" spans="1:2">
      <c r="A1434" s="107"/>
      <c r="B1434" s="107"/>
    </row>
    <row r="1435" spans="1:2">
      <c r="A1435" s="107"/>
      <c r="B1435" s="107"/>
    </row>
    <row r="1436" spans="1:2">
      <c r="A1436" s="107"/>
      <c r="B1436" s="107"/>
    </row>
    <row r="1437" spans="1:2">
      <c r="A1437" s="107"/>
      <c r="B1437" s="107"/>
    </row>
    <row r="1438" spans="1:2">
      <c r="A1438" s="107"/>
      <c r="B1438" s="107"/>
    </row>
    <row r="1439" spans="1:2">
      <c r="A1439" s="107"/>
      <c r="B1439" s="107"/>
    </row>
    <row r="1440" spans="1:2">
      <c r="A1440" s="107"/>
      <c r="B1440" s="107"/>
    </row>
    <row r="1441" spans="1:2">
      <c r="A1441" s="107"/>
      <c r="B1441" s="107"/>
    </row>
    <row r="1442" spans="1:2">
      <c r="A1442" s="107"/>
      <c r="B1442" s="107"/>
    </row>
    <row r="1443" spans="1:2">
      <c r="A1443" s="107"/>
      <c r="B1443" s="107"/>
    </row>
    <row r="1444" spans="1:2">
      <c r="A1444" s="107"/>
      <c r="B1444" s="107"/>
    </row>
    <row r="1445" spans="1:2">
      <c r="A1445" s="107"/>
      <c r="B1445" s="107"/>
    </row>
    <row r="1446" spans="1:2">
      <c r="A1446" s="107"/>
      <c r="B1446" s="107"/>
    </row>
    <row r="1447" spans="1:2">
      <c r="A1447" s="107"/>
      <c r="B1447" s="107"/>
    </row>
    <row r="1448" spans="1:2">
      <c r="A1448" s="107"/>
      <c r="B1448" s="107"/>
    </row>
    <row r="1449" spans="1:2">
      <c r="A1449" s="107"/>
      <c r="B1449" s="107"/>
    </row>
    <row r="1450" spans="1:2">
      <c r="A1450" s="107"/>
      <c r="B1450" s="107"/>
    </row>
    <row r="1451" spans="1:2">
      <c r="A1451" s="107"/>
      <c r="B1451" s="107"/>
    </row>
    <row r="1452" spans="1:2">
      <c r="A1452" s="107"/>
      <c r="B1452" s="107"/>
    </row>
    <row r="1453" spans="1:2">
      <c r="A1453" s="107"/>
      <c r="B1453" s="107"/>
    </row>
    <row r="1454" spans="1:2">
      <c r="A1454" s="107"/>
      <c r="B1454" s="107"/>
    </row>
    <row r="1455" spans="1:2">
      <c r="A1455" s="107"/>
      <c r="B1455" s="107"/>
    </row>
    <row r="1456" spans="1:2">
      <c r="A1456" s="107"/>
      <c r="B1456" s="107"/>
    </row>
    <row r="1457" spans="1:2">
      <c r="A1457" s="107"/>
      <c r="B1457" s="107"/>
    </row>
    <row r="1458" spans="1:2">
      <c r="A1458" s="107"/>
      <c r="B1458" s="107"/>
    </row>
    <row r="1459" spans="1:2">
      <c r="A1459" s="107"/>
      <c r="B1459" s="107"/>
    </row>
    <row r="1460" spans="1:2">
      <c r="A1460" s="107"/>
      <c r="B1460" s="107"/>
    </row>
    <row r="1461" spans="1:2">
      <c r="A1461" s="107"/>
      <c r="B1461" s="107"/>
    </row>
    <row r="1462" spans="1:2">
      <c r="A1462" s="107"/>
      <c r="B1462" s="107"/>
    </row>
    <row r="1463" spans="1:2">
      <c r="A1463" s="107"/>
      <c r="B1463" s="107"/>
    </row>
    <row r="1464" spans="1:2">
      <c r="A1464" s="107"/>
      <c r="B1464" s="107"/>
    </row>
    <row r="1465" spans="1:2">
      <c r="A1465" s="107"/>
      <c r="B1465" s="107"/>
    </row>
    <row r="1466" spans="1:2">
      <c r="A1466" s="107"/>
      <c r="B1466" s="107"/>
    </row>
    <row r="1467" spans="1:2">
      <c r="A1467" s="107"/>
      <c r="B1467" s="107"/>
    </row>
    <row r="1468" spans="1:2">
      <c r="A1468" s="107"/>
      <c r="B1468" s="107"/>
    </row>
    <row r="1469" spans="1:2">
      <c r="A1469" s="107"/>
      <c r="B1469" s="107"/>
    </row>
    <row r="1470" spans="1:2">
      <c r="A1470" s="107"/>
      <c r="B1470" s="107"/>
    </row>
    <row r="1471" spans="1:2">
      <c r="A1471" s="107"/>
      <c r="B1471" s="107"/>
    </row>
    <row r="1472" spans="1:2">
      <c r="A1472" s="107"/>
      <c r="B1472" s="107"/>
    </row>
    <row r="1473" spans="1:2">
      <c r="A1473" s="107"/>
      <c r="B1473" s="107"/>
    </row>
    <row r="1474" spans="1:2">
      <c r="A1474" s="107"/>
      <c r="B1474" s="107"/>
    </row>
    <row r="1475" spans="1:2">
      <c r="A1475" s="107"/>
      <c r="B1475" s="107"/>
    </row>
    <row r="1476" spans="1:2">
      <c r="A1476" s="107"/>
      <c r="B1476" s="107"/>
    </row>
    <row r="1477" spans="1:2">
      <c r="A1477" s="107"/>
      <c r="B1477" s="107"/>
    </row>
    <row r="1478" spans="1:2">
      <c r="A1478" s="107"/>
      <c r="B1478" s="107"/>
    </row>
    <row r="1479" spans="1:2">
      <c r="A1479" s="107"/>
      <c r="B1479" s="107"/>
    </row>
    <row r="1480" spans="1:2">
      <c r="A1480" s="107"/>
      <c r="B1480" s="107"/>
    </row>
    <row r="1481" spans="1:2">
      <c r="A1481" s="107"/>
      <c r="B1481" s="107"/>
    </row>
    <row r="1482" spans="1:2">
      <c r="A1482" s="107"/>
      <c r="B1482" s="107"/>
    </row>
    <row r="1483" spans="1:2">
      <c r="A1483" s="107"/>
      <c r="B1483" s="107"/>
    </row>
    <row r="1484" spans="1:2">
      <c r="A1484" s="107"/>
      <c r="B1484" s="107"/>
    </row>
    <row r="1485" spans="1:2">
      <c r="A1485" s="107"/>
      <c r="B1485" s="107"/>
    </row>
    <row r="1486" spans="1:2">
      <c r="A1486" s="107"/>
      <c r="B1486" s="107"/>
    </row>
    <row r="1487" spans="1:2">
      <c r="A1487" s="107"/>
      <c r="B1487" s="107"/>
    </row>
    <row r="1488" spans="1:2">
      <c r="A1488" s="107"/>
      <c r="B1488" s="107"/>
    </row>
    <row r="1489" spans="1:2">
      <c r="A1489" s="107"/>
      <c r="B1489" s="107"/>
    </row>
    <row r="1490" spans="1:2">
      <c r="A1490" s="107"/>
      <c r="B1490" s="107"/>
    </row>
    <row r="1491" spans="1:2">
      <c r="A1491" s="107"/>
      <c r="B1491" s="107"/>
    </row>
    <row r="1492" spans="1:2">
      <c r="A1492" s="107"/>
      <c r="B1492" s="107"/>
    </row>
    <row r="1493" spans="1:2">
      <c r="A1493" s="107"/>
      <c r="B1493" s="107"/>
    </row>
    <row r="1494" spans="1:2">
      <c r="A1494" s="107"/>
      <c r="B1494" s="107"/>
    </row>
    <row r="1495" spans="1:2">
      <c r="A1495" s="107"/>
      <c r="B1495" s="107"/>
    </row>
    <row r="1496" spans="1:2">
      <c r="A1496" s="107"/>
      <c r="B1496" s="107"/>
    </row>
    <row r="1497" spans="1:2">
      <c r="A1497" s="107"/>
      <c r="B1497" s="107"/>
    </row>
    <row r="1498" spans="1:2">
      <c r="A1498" s="107"/>
      <c r="B1498" s="107"/>
    </row>
    <row r="1499" spans="1:2">
      <c r="A1499" s="107"/>
      <c r="B1499" s="107"/>
    </row>
    <row r="1500" spans="1:2">
      <c r="A1500" s="107"/>
      <c r="B1500" s="107"/>
    </row>
    <row r="1501" spans="1:2">
      <c r="A1501" s="107"/>
      <c r="B1501" s="107"/>
    </row>
    <row r="1502" spans="1:2">
      <c r="A1502" s="107"/>
      <c r="B1502" s="107"/>
    </row>
    <row r="1503" spans="1:2">
      <c r="A1503" s="107"/>
      <c r="B1503" s="107"/>
    </row>
    <row r="1504" spans="1:2">
      <c r="A1504" s="107"/>
      <c r="B1504" s="107"/>
    </row>
    <row r="1505" spans="1:2">
      <c r="A1505" s="107"/>
      <c r="B1505" s="107"/>
    </row>
    <row r="1506" spans="1:2">
      <c r="A1506" s="107"/>
      <c r="B1506" s="107"/>
    </row>
    <row r="1507" spans="1:2">
      <c r="A1507" s="107"/>
      <c r="B1507" s="107"/>
    </row>
    <row r="1508" spans="1:2">
      <c r="A1508" s="107"/>
      <c r="B1508" s="107"/>
    </row>
    <row r="1509" spans="1:2">
      <c r="A1509" s="107"/>
      <c r="B1509" s="107"/>
    </row>
    <row r="1510" spans="1:2">
      <c r="A1510" s="107"/>
      <c r="B1510" s="107"/>
    </row>
    <row r="1511" spans="1:2">
      <c r="A1511" s="107"/>
      <c r="B1511" s="107"/>
    </row>
    <row r="1512" spans="1:2">
      <c r="A1512" s="107"/>
      <c r="B1512" s="107"/>
    </row>
    <row r="1513" spans="1:2">
      <c r="A1513" s="107"/>
      <c r="B1513" s="107"/>
    </row>
    <row r="1514" spans="1:2">
      <c r="A1514" s="107"/>
      <c r="B1514" s="107"/>
    </row>
    <row r="1515" spans="1:2">
      <c r="A1515" s="107"/>
      <c r="B1515" s="107"/>
    </row>
    <row r="1516" spans="1:2">
      <c r="A1516" s="107"/>
      <c r="B1516" s="107"/>
    </row>
    <row r="1517" spans="1:2">
      <c r="A1517" s="107"/>
      <c r="B1517" s="107"/>
    </row>
    <row r="1518" spans="1:2">
      <c r="A1518" s="107"/>
      <c r="B1518" s="107"/>
    </row>
    <row r="1519" spans="1:2">
      <c r="A1519" s="107"/>
      <c r="B1519" s="107"/>
    </row>
    <row r="1520" spans="1:2">
      <c r="A1520" s="107"/>
      <c r="B1520" s="107"/>
    </row>
    <row r="1521" spans="1:2">
      <c r="A1521" s="107"/>
      <c r="B1521" s="107"/>
    </row>
    <row r="1522" spans="1:2">
      <c r="A1522" s="107"/>
      <c r="B1522" s="107"/>
    </row>
    <row r="1523" spans="1:2">
      <c r="A1523" s="107"/>
      <c r="B1523" s="107"/>
    </row>
    <row r="1524" spans="1:2">
      <c r="A1524" s="107"/>
      <c r="B1524" s="107"/>
    </row>
    <row r="1525" spans="1:2">
      <c r="A1525" s="107"/>
      <c r="B1525" s="107"/>
    </row>
    <row r="1526" spans="1:2">
      <c r="A1526" s="107"/>
      <c r="B1526" s="107"/>
    </row>
    <row r="1527" spans="1:2">
      <c r="A1527" s="107"/>
      <c r="B1527" s="107"/>
    </row>
    <row r="1528" spans="1:2">
      <c r="A1528" s="107"/>
      <c r="B1528" s="107"/>
    </row>
    <row r="1529" spans="1:2">
      <c r="A1529" s="107"/>
      <c r="B1529" s="107"/>
    </row>
    <row r="1530" spans="1:2">
      <c r="A1530" s="107"/>
      <c r="B1530" s="107"/>
    </row>
    <row r="1531" spans="1:2">
      <c r="A1531" s="107"/>
      <c r="B1531" s="107"/>
    </row>
    <row r="1532" spans="1:2">
      <c r="A1532" s="107"/>
      <c r="B1532" s="107"/>
    </row>
    <row r="1533" spans="1:2">
      <c r="A1533" s="107"/>
      <c r="B1533" s="107"/>
    </row>
    <row r="1534" spans="1:2">
      <c r="A1534" s="107"/>
      <c r="B1534" s="107"/>
    </row>
    <row r="1535" spans="1:2">
      <c r="A1535" s="107"/>
      <c r="B1535" s="107"/>
    </row>
    <row r="1536" spans="1:2">
      <c r="A1536" s="107"/>
      <c r="B1536" s="107"/>
    </row>
    <row r="1537" spans="1:2">
      <c r="A1537" s="107"/>
      <c r="B1537" s="107"/>
    </row>
    <row r="1538" spans="1:2">
      <c r="A1538" s="107"/>
      <c r="B1538" s="107"/>
    </row>
    <row r="1539" spans="1:2">
      <c r="A1539" s="107"/>
      <c r="B1539" s="107"/>
    </row>
    <row r="1540" spans="1:2">
      <c r="A1540" s="107"/>
      <c r="B1540" s="107"/>
    </row>
    <row r="1541" spans="1:2">
      <c r="A1541" s="107"/>
      <c r="B1541" s="107"/>
    </row>
    <row r="1542" spans="1:2">
      <c r="A1542" s="107"/>
      <c r="B1542" s="107"/>
    </row>
    <row r="1543" spans="1:2">
      <c r="A1543" s="107"/>
      <c r="B1543" s="107"/>
    </row>
    <row r="1544" spans="1:2">
      <c r="A1544" s="107"/>
      <c r="B1544" s="107"/>
    </row>
    <row r="1545" spans="1:2">
      <c r="A1545" s="107"/>
      <c r="B1545" s="107"/>
    </row>
    <row r="1546" spans="1:2">
      <c r="A1546" s="107"/>
      <c r="B1546" s="107"/>
    </row>
    <row r="1547" spans="1:2">
      <c r="A1547" s="107"/>
      <c r="B1547" s="107"/>
    </row>
    <row r="1548" spans="1:2">
      <c r="A1548" s="107"/>
      <c r="B1548" s="107"/>
    </row>
    <row r="1549" spans="1:2">
      <c r="A1549" s="107"/>
      <c r="B1549" s="107"/>
    </row>
    <row r="1550" spans="1:2">
      <c r="A1550" s="107"/>
      <c r="B1550" s="107"/>
    </row>
    <row r="1551" spans="1:2">
      <c r="A1551" s="107"/>
      <c r="B1551" s="107"/>
    </row>
    <row r="1552" spans="1:2">
      <c r="A1552" s="107"/>
      <c r="B1552" s="107"/>
    </row>
    <row r="1553" spans="1:2">
      <c r="A1553" s="107"/>
      <c r="B1553" s="107"/>
    </row>
    <row r="1554" spans="1:2">
      <c r="A1554" s="107"/>
      <c r="B1554" s="107"/>
    </row>
    <row r="1555" spans="1:2">
      <c r="A1555" s="107"/>
      <c r="B1555" s="107"/>
    </row>
    <row r="1556" spans="1:2">
      <c r="A1556" s="107"/>
      <c r="B1556" s="107"/>
    </row>
    <row r="1557" spans="1:2">
      <c r="A1557" s="107"/>
      <c r="B1557" s="107"/>
    </row>
    <row r="1558" spans="1:2">
      <c r="A1558" s="107"/>
      <c r="B1558" s="107"/>
    </row>
    <row r="1559" spans="1:2">
      <c r="A1559" s="107"/>
      <c r="B1559" s="107"/>
    </row>
    <row r="1560" spans="1:2">
      <c r="A1560" s="107"/>
      <c r="B1560" s="107"/>
    </row>
    <row r="1561" spans="1:2">
      <c r="A1561" s="107"/>
      <c r="B1561" s="107"/>
    </row>
    <row r="1562" spans="1:2">
      <c r="A1562" s="107"/>
      <c r="B1562" s="107"/>
    </row>
    <row r="1563" spans="1:2">
      <c r="A1563" s="107"/>
      <c r="B1563" s="107"/>
    </row>
    <row r="1564" spans="1:2">
      <c r="A1564" s="107"/>
      <c r="B1564" s="107"/>
    </row>
    <row r="1565" spans="1:2">
      <c r="A1565" s="107"/>
      <c r="B1565" s="107"/>
    </row>
    <row r="1566" spans="1:2">
      <c r="A1566" s="107"/>
      <c r="B1566" s="107"/>
    </row>
    <row r="1567" spans="1:2">
      <c r="A1567" s="107"/>
      <c r="B1567" s="107"/>
    </row>
    <row r="1568" spans="1:2">
      <c r="A1568" s="107"/>
      <c r="B1568" s="107"/>
    </row>
    <row r="1569" spans="1:2">
      <c r="A1569" s="107"/>
      <c r="B1569" s="107"/>
    </row>
    <row r="1570" spans="1:2">
      <c r="A1570" s="107"/>
      <c r="B1570" s="107"/>
    </row>
    <row r="1571" spans="1:2">
      <c r="A1571" s="107"/>
      <c r="B1571" s="107"/>
    </row>
    <row r="1572" spans="1:2">
      <c r="A1572" s="107"/>
      <c r="B1572" s="107"/>
    </row>
    <row r="1573" spans="1:2">
      <c r="A1573" s="107"/>
      <c r="B1573" s="107"/>
    </row>
    <row r="1574" spans="1:2">
      <c r="A1574" s="107"/>
      <c r="B1574" s="107"/>
    </row>
    <row r="1575" spans="1:2">
      <c r="A1575" s="107"/>
      <c r="B1575" s="107"/>
    </row>
    <row r="1576" spans="1:2">
      <c r="A1576" s="107"/>
      <c r="B1576" s="107"/>
    </row>
    <row r="1577" spans="1:2">
      <c r="A1577" s="107"/>
      <c r="B1577" s="107"/>
    </row>
    <row r="1578" spans="1:2">
      <c r="A1578" s="107"/>
      <c r="B1578" s="107"/>
    </row>
    <row r="1579" spans="1:2">
      <c r="A1579" s="107"/>
      <c r="B1579" s="107"/>
    </row>
    <row r="1580" spans="1:2">
      <c r="A1580" s="107"/>
      <c r="B1580" s="107"/>
    </row>
    <row r="1581" spans="1:2">
      <c r="A1581" s="107"/>
      <c r="B1581" s="107"/>
    </row>
    <row r="1582" spans="1:2">
      <c r="A1582" s="107"/>
      <c r="B1582" s="107"/>
    </row>
    <row r="1583" spans="1:2">
      <c r="A1583" s="107"/>
      <c r="B1583" s="107"/>
    </row>
    <row r="1584" spans="1:2">
      <c r="A1584" s="107"/>
      <c r="B1584" s="107"/>
    </row>
    <row r="1585" spans="1:2">
      <c r="A1585" s="107"/>
      <c r="B1585" s="107"/>
    </row>
    <row r="1586" spans="1:2">
      <c r="A1586" s="107"/>
      <c r="B1586" s="107"/>
    </row>
    <row r="1587" spans="1:2">
      <c r="A1587" s="107"/>
      <c r="B1587" s="107"/>
    </row>
    <row r="1588" spans="1:2">
      <c r="A1588" s="107"/>
      <c r="B1588" s="107"/>
    </row>
    <row r="1589" spans="1:2">
      <c r="A1589" s="107"/>
      <c r="B1589" s="107"/>
    </row>
    <row r="1590" spans="1:2">
      <c r="A1590" s="107"/>
      <c r="B1590" s="107"/>
    </row>
    <row r="1591" spans="1:2">
      <c r="A1591" s="107"/>
      <c r="B1591" s="107"/>
    </row>
    <row r="1592" spans="1:2">
      <c r="A1592" s="107"/>
      <c r="B1592" s="107"/>
    </row>
    <row r="1593" spans="1:2">
      <c r="A1593" s="107"/>
      <c r="B1593" s="107"/>
    </row>
    <row r="1594" spans="1:2">
      <c r="A1594" s="107"/>
      <c r="B1594" s="107"/>
    </row>
    <row r="1595" spans="1:2">
      <c r="A1595" s="107"/>
      <c r="B1595" s="107"/>
    </row>
    <row r="1596" spans="1:2">
      <c r="A1596" s="107"/>
      <c r="B1596" s="107"/>
    </row>
    <row r="1597" spans="1:2">
      <c r="A1597" s="107"/>
      <c r="B1597" s="107"/>
    </row>
    <row r="1598" spans="1:2">
      <c r="A1598" s="107"/>
      <c r="B1598" s="107"/>
    </row>
    <row r="1599" spans="1:2">
      <c r="A1599" s="107"/>
      <c r="B1599" s="107"/>
    </row>
    <row r="1600" spans="1:2">
      <c r="A1600" s="107"/>
      <c r="B1600" s="107"/>
    </row>
    <row r="1601" spans="1:2">
      <c r="A1601" s="107"/>
      <c r="B1601" s="107"/>
    </row>
    <row r="1602" spans="1:2">
      <c r="A1602" s="107"/>
      <c r="B1602" s="107"/>
    </row>
    <row r="1603" spans="1:2">
      <c r="A1603" s="107"/>
      <c r="B1603" s="107"/>
    </row>
    <row r="1604" spans="1:2">
      <c r="A1604" s="107"/>
      <c r="B1604" s="107"/>
    </row>
    <row r="1605" spans="1:2">
      <c r="A1605" s="107"/>
      <c r="B1605" s="107"/>
    </row>
    <row r="1606" spans="1:2">
      <c r="A1606" s="107"/>
      <c r="B1606" s="107"/>
    </row>
    <row r="1607" spans="1:2">
      <c r="A1607" s="107"/>
      <c r="B1607" s="107"/>
    </row>
    <row r="1608" spans="1:2">
      <c r="A1608" s="107"/>
      <c r="B1608" s="107"/>
    </row>
    <row r="1609" spans="1:2">
      <c r="A1609" s="107"/>
      <c r="B1609" s="107"/>
    </row>
    <row r="1610" spans="1:2">
      <c r="A1610" s="107"/>
      <c r="B1610" s="107"/>
    </row>
    <row r="1611" spans="1:2">
      <c r="A1611" s="107"/>
      <c r="B1611" s="107"/>
    </row>
    <row r="1612" spans="1:2">
      <c r="A1612" s="107"/>
      <c r="B1612" s="107"/>
    </row>
    <row r="1613" spans="1:2">
      <c r="A1613" s="107"/>
      <c r="B1613" s="107"/>
    </row>
    <row r="1614" spans="1:2">
      <c r="A1614" s="107"/>
      <c r="B1614" s="107"/>
    </row>
    <row r="1615" spans="1:2">
      <c r="A1615" s="107"/>
      <c r="B1615" s="107"/>
    </row>
    <row r="1616" spans="1:2">
      <c r="A1616" s="107"/>
      <c r="B1616" s="107"/>
    </row>
    <row r="1617" spans="1:2">
      <c r="A1617" s="107"/>
      <c r="B1617" s="107"/>
    </row>
    <row r="1618" spans="1:2">
      <c r="A1618" s="107"/>
      <c r="B1618" s="107"/>
    </row>
    <row r="1619" spans="1:2">
      <c r="A1619" s="107"/>
      <c r="B1619" s="107"/>
    </row>
    <row r="1620" spans="1:2">
      <c r="A1620" s="107"/>
      <c r="B1620" s="107"/>
    </row>
    <row r="1621" spans="1:2">
      <c r="A1621" s="107"/>
      <c r="B1621" s="107"/>
    </row>
    <row r="1622" spans="1:2">
      <c r="A1622" s="107"/>
      <c r="B1622" s="107"/>
    </row>
    <row r="1623" spans="1:2">
      <c r="A1623" s="107"/>
      <c r="B1623" s="107"/>
    </row>
    <row r="1624" spans="1:2">
      <c r="A1624" s="107"/>
      <c r="B1624" s="107"/>
    </row>
    <row r="1625" spans="1:2">
      <c r="A1625" s="107"/>
      <c r="B1625" s="107"/>
    </row>
    <row r="1626" spans="1:2">
      <c r="A1626" s="107"/>
      <c r="B1626" s="107"/>
    </row>
    <row r="1627" spans="1:2">
      <c r="A1627" s="107"/>
      <c r="B1627" s="107"/>
    </row>
    <row r="1628" spans="1:2">
      <c r="A1628" s="107"/>
      <c r="B1628" s="107"/>
    </row>
    <row r="1629" spans="1:2">
      <c r="A1629" s="107"/>
      <c r="B1629" s="107"/>
    </row>
    <row r="1630" spans="1:2">
      <c r="A1630" s="107"/>
      <c r="B1630" s="107"/>
    </row>
    <row r="1631" spans="1:2">
      <c r="A1631" s="107"/>
      <c r="B1631" s="107"/>
    </row>
    <row r="1632" spans="1:2">
      <c r="A1632" s="107"/>
      <c r="B1632" s="107"/>
    </row>
    <row r="1633" spans="1:2">
      <c r="A1633" s="107"/>
      <c r="B1633" s="107"/>
    </row>
    <row r="1634" spans="1:2">
      <c r="A1634" s="107"/>
      <c r="B1634" s="107"/>
    </row>
    <row r="1635" spans="1:2">
      <c r="A1635" s="107"/>
      <c r="B1635" s="107"/>
    </row>
    <row r="1636" spans="1:2">
      <c r="A1636" s="107"/>
      <c r="B1636" s="107"/>
    </row>
    <row r="1637" spans="1:2">
      <c r="A1637" s="107"/>
      <c r="B1637" s="107"/>
    </row>
    <row r="1638" spans="1:2">
      <c r="A1638" s="107"/>
      <c r="B1638" s="107"/>
    </row>
    <row r="1639" spans="1:2">
      <c r="A1639" s="107"/>
      <c r="B1639" s="107"/>
    </row>
    <row r="1640" spans="1:2">
      <c r="A1640" s="107"/>
      <c r="B1640" s="107"/>
    </row>
    <row r="1641" spans="1:2">
      <c r="A1641" s="107"/>
      <c r="B1641" s="107"/>
    </row>
    <row r="1642" spans="1:2">
      <c r="A1642" s="107"/>
      <c r="B1642" s="107"/>
    </row>
    <row r="1643" spans="1:2">
      <c r="A1643" s="107"/>
      <c r="B1643" s="107"/>
    </row>
    <row r="1644" spans="1:2">
      <c r="A1644" s="107"/>
      <c r="B1644" s="107"/>
    </row>
    <row r="1645" spans="1:2">
      <c r="A1645" s="107"/>
      <c r="B1645" s="107"/>
    </row>
    <row r="1646" spans="1:2">
      <c r="A1646" s="107"/>
      <c r="B1646" s="107"/>
    </row>
    <row r="1647" spans="1:2">
      <c r="A1647" s="107"/>
      <c r="B1647" s="107"/>
    </row>
    <row r="1648" spans="1:2">
      <c r="A1648" s="107"/>
      <c r="B1648" s="107"/>
    </row>
    <row r="1649" spans="1:2">
      <c r="A1649" s="107"/>
      <c r="B1649" s="107"/>
    </row>
    <row r="1650" spans="1:2">
      <c r="A1650" s="107"/>
      <c r="B1650" s="107"/>
    </row>
    <row r="1651" spans="1:2">
      <c r="A1651" s="107"/>
      <c r="B1651" s="107"/>
    </row>
    <row r="1652" spans="1:2">
      <c r="A1652" s="107"/>
      <c r="B1652" s="107"/>
    </row>
    <row r="1653" spans="1:2">
      <c r="A1653" s="107"/>
      <c r="B1653" s="107"/>
    </row>
    <row r="1654" spans="1:2">
      <c r="A1654" s="107"/>
      <c r="B1654" s="107"/>
    </row>
    <row r="1655" spans="1:2">
      <c r="A1655" s="107"/>
      <c r="B1655" s="107"/>
    </row>
    <row r="1656" spans="1:2">
      <c r="A1656" s="107"/>
      <c r="B1656" s="107"/>
    </row>
    <row r="1657" spans="1:2">
      <c r="A1657" s="107"/>
      <c r="B1657" s="107"/>
    </row>
    <row r="1658" spans="1:2">
      <c r="A1658" s="107"/>
      <c r="B1658" s="107"/>
    </row>
    <row r="1659" spans="1:2">
      <c r="A1659" s="107"/>
      <c r="B1659" s="107"/>
    </row>
    <row r="1660" spans="1:2">
      <c r="A1660" s="107"/>
      <c r="B1660" s="107"/>
    </row>
    <row r="1661" spans="1:2">
      <c r="A1661" s="107"/>
      <c r="B1661" s="107"/>
    </row>
    <row r="1662" spans="1:2">
      <c r="A1662" s="107"/>
      <c r="B1662" s="107"/>
    </row>
    <row r="1663" spans="1:2">
      <c r="A1663" s="107"/>
      <c r="B1663" s="107"/>
    </row>
    <row r="1664" spans="1:2">
      <c r="A1664" s="107"/>
      <c r="B1664" s="107"/>
    </row>
    <row r="1665" spans="1:2">
      <c r="A1665" s="107"/>
      <c r="B1665" s="107"/>
    </row>
    <row r="1666" spans="1:2">
      <c r="A1666" s="107"/>
      <c r="B1666" s="107"/>
    </row>
    <row r="1667" spans="1:2">
      <c r="A1667" s="107"/>
      <c r="B1667" s="107"/>
    </row>
    <row r="1668" spans="1:2">
      <c r="A1668" s="107"/>
      <c r="B1668" s="107"/>
    </row>
    <row r="1669" spans="1:2">
      <c r="A1669" s="107"/>
      <c r="B1669" s="107"/>
    </row>
    <row r="1670" spans="1:2">
      <c r="A1670" s="107"/>
      <c r="B1670" s="107"/>
    </row>
    <row r="1671" spans="1:2">
      <c r="A1671" s="107"/>
      <c r="B1671" s="107"/>
    </row>
    <row r="1672" spans="1:2">
      <c r="A1672" s="107"/>
      <c r="B1672" s="107"/>
    </row>
    <row r="1673" spans="1:2">
      <c r="A1673" s="107"/>
      <c r="B1673" s="107"/>
    </row>
    <row r="1674" spans="1:2">
      <c r="A1674" s="107"/>
      <c r="B1674" s="107"/>
    </row>
    <row r="1675" spans="1:2">
      <c r="A1675" s="107"/>
      <c r="B1675" s="107"/>
    </row>
    <row r="1676" spans="1:2">
      <c r="A1676" s="107"/>
      <c r="B1676" s="107"/>
    </row>
    <row r="1677" spans="1:2">
      <c r="A1677" s="107"/>
      <c r="B1677" s="107"/>
    </row>
    <row r="1678" spans="1:2">
      <c r="A1678" s="107"/>
      <c r="B1678" s="107"/>
    </row>
    <row r="1679" spans="1:2">
      <c r="A1679" s="107"/>
      <c r="B1679" s="107"/>
    </row>
    <row r="1680" spans="1:2">
      <c r="A1680" s="107"/>
      <c r="B1680" s="107"/>
    </row>
    <row r="1681" spans="1:2">
      <c r="A1681" s="107"/>
      <c r="B1681" s="107"/>
    </row>
    <row r="1682" spans="1:2">
      <c r="A1682" s="107"/>
      <c r="B1682" s="107"/>
    </row>
    <row r="1683" spans="1:2">
      <c r="A1683" s="107"/>
      <c r="B1683" s="107"/>
    </row>
    <row r="1684" spans="1:2">
      <c r="A1684" s="107"/>
      <c r="B1684" s="107"/>
    </row>
    <row r="1685" spans="1:2">
      <c r="A1685" s="107"/>
      <c r="B1685" s="107"/>
    </row>
    <row r="1686" spans="1:2">
      <c r="A1686" s="107"/>
      <c r="B1686" s="107"/>
    </row>
    <row r="1687" spans="1:2">
      <c r="A1687" s="107"/>
      <c r="B1687" s="107"/>
    </row>
    <row r="1688" spans="1:2">
      <c r="A1688" s="107"/>
      <c r="B1688" s="107"/>
    </row>
    <row r="1689" spans="1:2">
      <c r="A1689" s="107"/>
      <c r="B1689" s="107"/>
    </row>
    <row r="1690" spans="1:2">
      <c r="A1690" s="107"/>
      <c r="B1690" s="107"/>
    </row>
    <row r="1691" spans="1:2">
      <c r="A1691" s="107"/>
      <c r="B1691" s="107"/>
    </row>
    <row r="1692" spans="1:2">
      <c r="A1692" s="107"/>
      <c r="B1692" s="107"/>
    </row>
    <row r="1693" spans="1:2">
      <c r="A1693" s="107"/>
      <c r="B1693" s="107"/>
    </row>
    <row r="1694" spans="1:2">
      <c r="A1694" s="107"/>
      <c r="B1694" s="107"/>
    </row>
    <row r="1695" spans="1:2">
      <c r="A1695" s="107"/>
      <c r="B1695" s="107"/>
    </row>
    <row r="1696" spans="1:2">
      <c r="A1696" s="107"/>
      <c r="B1696" s="107"/>
    </row>
    <row r="1697" spans="1:2">
      <c r="A1697" s="107"/>
      <c r="B1697" s="107"/>
    </row>
    <row r="1698" spans="1:2">
      <c r="A1698" s="107"/>
      <c r="B1698" s="107"/>
    </row>
    <row r="1699" spans="1:2">
      <c r="A1699" s="107"/>
      <c r="B1699" s="107"/>
    </row>
    <row r="1700" spans="1:2">
      <c r="A1700" s="107"/>
      <c r="B1700" s="107"/>
    </row>
    <row r="1701" spans="1:2">
      <c r="A1701" s="107"/>
      <c r="B1701" s="107"/>
    </row>
    <row r="1702" spans="1:2">
      <c r="A1702" s="107"/>
      <c r="B1702" s="107"/>
    </row>
    <row r="1703" spans="1:2">
      <c r="A1703" s="107"/>
      <c r="B1703" s="107"/>
    </row>
    <row r="1704" spans="1:2">
      <c r="A1704" s="107"/>
      <c r="B1704" s="107"/>
    </row>
    <row r="1705" spans="1:2">
      <c r="A1705" s="107"/>
      <c r="B1705" s="107"/>
    </row>
    <row r="1706" spans="1:2">
      <c r="A1706" s="107"/>
      <c r="B1706" s="107"/>
    </row>
    <row r="1707" spans="1:2">
      <c r="A1707" s="107"/>
      <c r="B1707" s="107"/>
    </row>
    <row r="1708" spans="1:2">
      <c r="A1708" s="107"/>
      <c r="B1708" s="107"/>
    </row>
    <row r="1709" spans="1:2">
      <c r="A1709" s="107"/>
      <c r="B1709" s="107"/>
    </row>
    <row r="1710" spans="1:2">
      <c r="A1710" s="107"/>
      <c r="B1710" s="107"/>
    </row>
    <row r="1711" spans="1:2">
      <c r="A1711" s="107"/>
      <c r="B1711" s="107"/>
    </row>
    <row r="1712" spans="1:2">
      <c r="A1712" s="107"/>
      <c r="B1712" s="107"/>
    </row>
    <row r="1713" spans="1:2">
      <c r="A1713" s="107"/>
      <c r="B1713" s="107"/>
    </row>
    <row r="1714" spans="1:2">
      <c r="A1714" s="107"/>
      <c r="B1714" s="107"/>
    </row>
    <row r="1715" spans="1:2">
      <c r="A1715" s="107"/>
      <c r="B1715" s="107"/>
    </row>
    <row r="1716" spans="1:2">
      <c r="A1716" s="107"/>
      <c r="B1716" s="107"/>
    </row>
    <row r="1717" spans="1:2">
      <c r="A1717" s="107"/>
      <c r="B1717" s="107"/>
    </row>
    <row r="1718" spans="1:2">
      <c r="A1718" s="107"/>
      <c r="B1718" s="107"/>
    </row>
    <row r="1719" spans="1:2">
      <c r="A1719" s="107"/>
      <c r="B1719" s="107"/>
    </row>
    <row r="1720" spans="1:2">
      <c r="A1720" s="107"/>
      <c r="B1720" s="107"/>
    </row>
    <row r="1721" spans="1:2">
      <c r="A1721" s="107"/>
      <c r="B1721" s="107"/>
    </row>
    <row r="1722" spans="1:2">
      <c r="A1722" s="107"/>
      <c r="B1722" s="107"/>
    </row>
    <row r="1723" spans="1:2">
      <c r="A1723" s="107"/>
      <c r="B1723" s="107"/>
    </row>
    <row r="1724" spans="1:2">
      <c r="A1724" s="107"/>
      <c r="B1724" s="107"/>
    </row>
    <row r="1725" spans="1:2">
      <c r="A1725" s="107"/>
      <c r="B1725" s="107"/>
    </row>
    <row r="1726" spans="1:2">
      <c r="A1726" s="107"/>
      <c r="B1726" s="107"/>
    </row>
    <row r="1727" spans="1:2">
      <c r="A1727" s="107"/>
      <c r="B1727" s="107"/>
    </row>
    <row r="1728" spans="1:2">
      <c r="A1728" s="107"/>
      <c r="B1728" s="107"/>
    </row>
    <row r="1729" spans="1:2">
      <c r="A1729" s="107"/>
      <c r="B1729" s="107"/>
    </row>
    <row r="1730" spans="1:2">
      <c r="A1730" s="107"/>
      <c r="B1730" s="107"/>
    </row>
    <row r="1731" spans="1:2">
      <c r="A1731" s="107"/>
      <c r="B1731" s="107"/>
    </row>
    <row r="1732" spans="1:2">
      <c r="A1732" s="107"/>
      <c r="B1732" s="107"/>
    </row>
    <row r="1733" spans="1:2">
      <c r="A1733" s="107"/>
      <c r="B1733" s="107"/>
    </row>
    <row r="1734" spans="1:2">
      <c r="A1734" s="107"/>
      <c r="B1734" s="107"/>
    </row>
    <row r="1735" spans="1:2">
      <c r="A1735" s="107"/>
      <c r="B1735" s="107"/>
    </row>
    <row r="1736" spans="1:2">
      <c r="A1736" s="107"/>
      <c r="B1736" s="107"/>
    </row>
    <row r="1737" spans="1:2">
      <c r="A1737" s="107"/>
      <c r="B1737" s="107"/>
    </row>
    <row r="1738" spans="1:2">
      <c r="A1738" s="107"/>
      <c r="B1738" s="107"/>
    </row>
    <row r="1739" spans="1:2">
      <c r="A1739" s="107"/>
      <c r="B1739" s="107"/>
    </row>
    <row r="1740" spans="1:2">
      <c r="A1740" s="107"/>
      <c r="B1740" s="107"/>
    </row>
    <row r="1741" spans="1:2">
      <c r="A1741" s="107"/>
      <c r="B1741" s="107"/>
    </row>
    <row r="1742" spans="1:2">
      <c r="A1742" s="107"/>
      <c r="B1742" s="107"/>
    </row>
    <row r="1743" spans="1:2">
      <c r="A1743" s="107"/>
      <c r="B1743" s="107"/>
    </row>
    <row r="1744" spans="1:2">
      <c r="A1744" s="107"/>
      <c r="B1744" s="107"/>
    </row>
    <row r="1745" spans="1:2">
      <c r="A1745" s="107"/>
      <c r="B1745" s="107"/>
    </row>
    <row r="1746" spans="1:2">
      <c r="A1746" s="107"/>
      <c r="B1746" s="107"/>
    </row>
    <row r="1747" spans="1:2">
      <c r="A1747" s="107"/>
      <c r="B1747" s="107"/>
    </row>
    <row r="1748" spans="1:2">
      <c r="A1748" s="107"/>
      <c r="B1748" s="107"/>
    </row>
    <row r="1749" spans="1:2">
      <c r="A1749" s="107"/>
      <c r="B1749" s="107"/>
    </row>
    <row r="1750" spans="1:2">
      <c r="A1750" s="107"/>
      <c r="B1750" s="107"/>
    </row>
    <row r="1751" spans="1:2">
      <c r="A1751" s="107"/>
      <c r="B1751" s="107"/>
    </row>
    <row r="1752" spans="1:2">
      <c r="A1752" s="107"/>
      <c r="B1752" s="107"/>
    </row>
    <row r="1753" spans="1:2">
      <c r="A1753" s="107"/>
      <c r="B1753" s="107"/>
    </row>
    <row r="1754" spans="1:2">
      <c r="A1754" s="107"/>
      <c r="B1754" s="107"/>
    </row>
    <row r="1755" spans="1:2">
      <c r="A1755" s="107"/>
      <c r="B1755" s="107"/>
    </row>
    <row r="1756" spans="1:2">
      <c r="A1756" s="107"/>
      <c r="B1756" s="107"/>
    </row>
    <row r="1757" spans="1:2">
      <c r="A1757" s="107"/>
      <c r="B1757" s="107"/>
    </row>
    <row r="1758" spans="1:2">
      <c r="A1758" s="107"/>
      <c r="B1758" s="107"/>
    </row>
    <row r="1759" spans="1:2">
      <c r="A1759" s="107"/>
      <c r="B1759" s="107"/>
    </row>
    <row r="1760" spans="1:2">
      <c r="A1760" s="107"/>
      <c r="B1760" s="107"/>
    </row>
    <row r="1761" spans="1:2">
      <c r="A1761" s="107"/>
      <c r="B1761" s="107"/>
    </row>
    <row r="1762" spans="1:2">
      <c r="A1762" s="107"/>
      <c r="B1762" s="107"/>
    </row>
    <row r="1763" spans="1:2">
      <c r="A1763" s="107"/>
      <c r="B1763" s="107"/>
    </row>
    <row r="1764" spans="1:2">
      <c r="A1764" s="107"/>
      <c r="B1764" s="107"/>
    </row>
    <row r="1765" spans="1:2">
      <c r="A1765" s="107"/>
      <c r="B1765" s="107"/>
    </row>
    <row r="1766" spans="1:2">
      <c r="A1766" s="107"/>
      <c r="B1766" s="107"/>
    </row>
    <row r="1767" spans="1:2">
      <c r="A1767" s="107"/>
      <c r="B1767" s="107"/>
    </row>
    <row r="1768" spans="1:2">
      <c r="A1768" s="107"/>
      <c r="B1768" s="107"/>
    </row>
    <row r="1769" spans="1:2">
      <c r="A1769" s="107"/>
      <c r="B1769" s="107"/>
    </row>
    <row r="1770" spans="1:2">
      <c r="A1770" s="107"/>
      <c r="B1770" s="107"/>
    </row>
    <row r="1771" spans="1:2">
      <c r="A1771" s="107"/>
      <c r="B1771" s="107"/>
    </row>
    <row r="1772" spans="1:2">
      <c r="A1772" s="107"/>
      <c r="B1772" s="107"/>
    </row>
    <row r="1773" spans="1:2">
      <c r="A1773" s="107"/>
      <c r="B1773" s="107"/>
    </row>
    <row r="1774" spans="1:2">
      <c r="A1774" s="107"/>
      <c r="B1774" s="107"/>
    </row>
    <row r="1775" spans="1:2">
      <c r="A1775" s="107"/>
      <c r="B1775" s="107"/>
    </row>
    <row r="1776" spans="1:2">
      <c r="A1776" s="107"/>
      <c r="B1776" s="107"/>
    </row>
    <row r="1777" spans="1:2">
      <c r="A1777" s="107"/>
      <c r="B1777" s="107"/>
    </row>
    <row r="1778" spans="1:2">
      <c r="A1778" s="107"/>
      <c r="B1778" s="107"/>
    </row>
    <row r="1779" spans="1:2">
      <c r="A1779" s="107"/>
      <c r="B1779" s="107"/>
    </row>
    <row r="1780" spans="1:2">
      <c r="A1780" s="107"/>
      <c r="B1780" s="107"/>
    </row>
    <row r="1781" spans="1:2">
      <c r="A1781" s="107"/>
      <c r="B1781" s="107"/>
    </row>
    <row r="1782" spans="1:2">
      <c r="A1782" s="107"/>
      <c r="B1782" s="107"/>
    </row>
    <row r="1783" spans="1:2">
      <c r="A1783" s="107"/>
      <c r="B1783" s="107"/>
    </row>
    <row r="1784" spans="1:2">
      <c r="A1784" s="107"/>
      <c r="B1784" s="107"/>
    </row>
    <row r="1785" spans="1:2">
      <c r="A1785" s="107"/>
      <c r="B1785" s="107"/>
    </row>
    <row r="1786" spans="1:2">
      <c r="A1786" s="107"/>
      <c r="B1786" s="107"/>
    </row>
    <row r="1787" spans="1:2">
      <c r="A1787" s="107"/>
      <c r="B1787" s="107"/>
    </row>
    <row r="1788" spans="1:2">
      <c r="A1788" s="107"/>
      <c r="B1788" s="107"/>
    </row>
    <row r="1789" spans="1:2">
      <c r="A1789" s="107"/>
      <c r="B1789" s="107"/>
    </row>
    <row r="1790" spans="1:2">
      <c r="A1790" s="107"/>
      <c r="B1790" s="107"/>
    </row>
    <row r="1791" spans="1:2">
      <c r="A1791" s="107"/>
      <c r="B1791" s="107"/>
    </row>
    <row r="1792" spans="1:2">
      <c r="A1792" s="107"/>
      <c r="B1792" s="107"/>
    </row>
    <row r="1793" spans="1:2">
      <c r="A1793" s="107"/>
      <c r="B1793" s="107"/>
    </row>
    <row r="1794" spans="1:2">
      <c r="A1794" s="107"/>
      <c r="B1794" s="107"/>
    </row>
    <row r="1795" spans="1:2">
      <c r="A1795" s="107"/>
      <c r="B1795" s="107"/>
    </row>
    <row r="1796" spans="1:2">
      <c r="A1796" s="107"/>
      <c r="B1796" s="107"/>
    </row>
    <row r="1797" spans="1:2">
      <c r="A1797" s="107"/>
      <c r="B1797" s="107"/>
    </row>
    <row r="1798" spans="1:2">
      <c r="A1798" s="107"/>
      <c r="B1798" s="107"/>
    </row>
    <row r="1799" spans="1:2">
      <c r="A1799" s="107"/>
      <c r="B1799" s="107"/>
    </row>
    <row r="1800" spans="1:2">
      <c r="A1800" s="107"/>
      <c r="B1800" s="107"/>
    </row>
    <row r="1801" spans="1:2">
      <c r="A1801" s="107"/>
      <c r="B1801" s="107"/>
    </row>
    <row r="1802" spans="1:2">
      <c r="A1802" s="107"/>
      <c r="B1802" s="107"/>
    </row>
    <row r="1803" spans="1:2">
      <c r="A1803" s="107"/>
      <c r="B1803" s="107"/>
    </row>
    <row r="1804" spans="1:2">
      <c r="A1804" s="107"/>
      <c r="B1804" s="107"/>
    </row>
    <row r="1805" spans="1:2">
      <c r="A1805" s="107"/>
      <c r="B1805" s="107"/>
    </row>
    <row r="1806" spans="1:2">
      <c r="A1806" s="107"/>
      <c r="B1806" s="107"/>
    </row>
    <row r="1807" spans="1:2">
      <c r="A1807" s="107"/>
      <c r="B1807" s="107"/>
    </row>
    <row r="1808" spans="1:2">
      <c r="A1808" s="107"/>
      <c r="B1808" s="107"/>
    </row>
    <row r="1809" spans="1:2">
      <c r="A1809" s="107"/>
      <c r="B1809" s="107"/>
    </row>
    <row r="1810" spans="1:2">
      <c r="A1810" s="107"/>
      <c r="B1810" s="107"/>
    </row>
    <row r="1811" spans="1:2">
      <c r="A1811" s="107"/>
      <c r="B1811" s="107"/>
    </row>
    <row r="1812" spans="1:2">
      <c r="A1812" s="107"/>
      <c r="B1812" s="107"/>
    </row>
    <row r="1813" spans="1:2">
      <c r="A1813" s="107"/>
      <c r="B1813" s="107"/>
    </row>
    <row r="1814" spans="1:2">
      <c r="A1814" s="107"/>
      <c r="B1814" s="107"/>
    </row>
    <row r="1815" spans="1:2">
      <c r="A1815" s="107"/>
      <c r="B1815" s="107"/>
    </row>
    <row r="1816" spans="1:2">
      <c r="A1816" s="107"/>
      <c r="B1816" s="107"/>
    </row>
    <row r="1817" spans="1:2">
      <c r="A1817" s="107"/>
      <c r="B1817" s="107"/>
    </row>
    <row r="1818" spans="1:2">
      <c r="A1818" s="107"/>
      <c r="B1818" s="107"/>
    </row>
    <row r="1819" spans="1:2">
      <c r="A1819" s="107"/>
      <c r="B1819" s="107"/>
    </row>
    <row r="1820" spans="1:2">
      <c r="A1820" s="107"/>
      <c r="B1820" s="107"/>
    </row>
    <row r="1821" spans="1:2">
      <c r="A1821" s="107"/>
      <c r="B1821" s="107"/>
    </row>
    <row r="1822" spans="1:2">
      <c r="A1822" s="107"/>
      <c r="B1822" s="107"/>
    </row>
    <row r="1823" spans="1:2">
      <c r="A1823" s="107"/>
      <c r="B1823" s="107"/>
    </row>
    <row r="1824" spans="1:2">
      <c r="A1824" s="107"/>
      <c r="B1824" s="107"/>
    </row>
    <row r="1825" spans="1:2">
      <c r="A1825" s="107"/>
      <c r="B1825" s="107"/>
    </row>
    <row r="1826" spans="1:2">
      <c r="A1826" s="107"/>
      <c r="B1826" s="107"/>
    </row>
    <row r="1827" spans="1:2">
      <c r="A1827" s="107"/>
      <c r="B1827" s="107"/>
    </row>
    <row r="1828" spans="1:2">
      <c r="A1828" s="107"/>
      <c r="B1828" s="107"/>
    </row>
    <row r="1829" spans="1:2">
      <c r="A1829" s="107"/>
      <c r="B1829" s="107"/>
    </row>
    <row r="1830" spans="1:2">
      <c r="A1830" s="107"/>
      <c r="B1830" s="107"/>
    </row>
    <row r="1831" spans="1:2">
      <c r="A1831" s="107"/>
      <c r="B1831" s="107"/>
    </row>
    <row r="1832" spans="1:2">
      <c r="A1832" s="107"/>
      <c r="B1832" s="107"/>
    </row>
    <row r="1833" spans="1:2">
      <c r="A1833" s="107"/>
      <c r="B1833" s="107"/>
    </row>
    <row r="1834" spans="1:2">
      <c r="A1834" s="107"/>
      <c r="B1834" s="107"/>
    </row>
    <row r="1835" spans="1:2">
      <c r="A1835" s="107"/>
      <c r="B1835" s="107"/>
    </row>
    <row r="1836" spans="1:2">
      <c r="A1836" s="107"/>
      <c r="B1836" s="107"/>
    </row>
    <row r="1837" spans="1:2">
      <c r="A1837" s="107"/>
      <c r="B1837" s="107"/>
    </row>
    <row r="1838" spans="1:2">
      <c r="A1838" s="107"/>
      <c r="B1838" s="107"/>
    </row>
    <row r="1839" spans="1:2">
      <c r="A1839" s="107"/>
      <c r="B1839" s="107"/>
    </row>
    <row r="1840" spans="1:2">
      <c r="A1840" s="107"/>
      <c r="B1840" s="107"/>
    </row>
    <row r="1841" spans="1:2">
      <c r="A1841" s="107"/>
      <c r="B1841" s="107"/>
    </row>
    <row r="1842" spans="1:2">
      <c r="A1842" s="107"/>
      <c r="B1842" s="107"/>
    </row>
    <row r="1843" spans="1:2">
      <c r="A1843" s="107"/>
      <c r="B1843" s="107"/>
    </row>
    <row r="1844" spans="1:2">
      <c r="A1844" s="107"/>
      <c r="B1844" s="107"/>
    </row>
    <row r="1845" spans="1:2">
      <c r="A1845" s="107"/>
      <c r="B1845" s="107"/>
    </row>
    <row r="1846" spans="1:2">
      <c r="A1846" s="107"/>
      <c r="B1846" s="107"/>
    </row>
    <row r="1847" spans="1:2">
      <c r="A1847" s="107"/>
      <c r="B1847" s="107"/>
    </row>
    <row r="1848" spans="1:2">
      <c r="A1848" s="107"/>
      <c r="B1848" s="107"/>
    </row>
    <row r="1849" spans="1:2">
      <c r="A1849" s="107"/>
      <c r="B1849" s="107"/>
    </row>
    <row r="1850" spans="1:2">
      <c r="A1850" s="107"/>
      <c r="B1850" s="107"/>
    </row>
    <row r="1851" spans="1:2">
      <c r="A1851" s="107"/>
      <c r="B1851" s="107"/>
    </row>
    <row r="1852" spans="1:2">
      <c r="A1852" s="107"/>
      <c r="B1852" s="107"/>
    </row>
    <row r="1853" spans="1:2">
      <c r="A1853" s="107"/>
      <c r="B1853" s="107"/>
    </row>
    <row r="1854" spans="1:2">
      <c r="A1854" s="107"/>
      <c r="B1854" s="107"/>
    </row>
    <row r="1855" spans="1:2">
      <c r="A1855" s="107"/>
      <c r="B1855" s="107"/>
    </row>
    <row r="1856" spans="1:2">
      <c r="A1856" s="107"/>
      <c r="B1856" s="107"/>
    </row>
    <row r="1857" spans="1:2">
      <c r="A1857" s="107"/>
      <c r="B1857" s="107"/>
    </row>
    <row r="1858" spans="1:2">
      <c r="A1858" s="107"/>
      <c r="B1858" s="107"/>
    </row>
    <row r="1859" spans="1:2">
      <c r="A1859" s="107"/>
      <c r="B1859" s="107"/>
    </row>
    <row r="1860" spans="1:2">
      <c r="A1860" s="107"/>
      <c r="B1860" s="107"/>
    </row>
    <row r="1861" spans="1:2">
      <c r="A1861" s="107"/>
      <c r="B1861" s="107"/>
    </row>
    <row r="1862" spans="1:2">
      <c r="A1862" s="107"/>
      <c r="B1862" s="107"/>
    </row>
    <row r="1863" spans="1:2">
      <c r="A1863" s="107"/>
      <c r="B1863" s="107"/>
    </row>
    <row r="1864" spans="1:2">
      <c r="A1864" s="107"/>
      <c r="B1864" s="107"/>
    </row>
    <row r="1865" spans="1:2">
      <c r="A1865" s="107"/>
      <c r="B1865" s="107"/>
    </row>
    <row r="1866" spans="1:2">
      <c r="A1866" s="107"/>
      <c r="B1866" s="107"/>
    </row>
    <row r="1867" spans="1:2">
      <c r="A1867" s="107"/>
      <c r="B1867" s="107"/>
    </row>
    <row r="1868" spans="1:2">
      <c r="A1868" s="107"/>
      <c r="B1868" s="107"/>
    </row>
    <row r="1869" spans="1:2">
      <c r="A1869" s="107"/>
      <c r="B1869" s="107"/>
    </row>
    <row r="1870" spans="1:2">
      <c r="A1870" s="107"/>
      <c r="B1870" s="107"/>
    </row>
    <row r="1871" spans="1:2">
      <c r="A1871" s="107"/>
      <c r="B1871" s="107"/>
    </row>
    <row r="1872" spans="1:2">
      <c r="A1872" s="107"/>
      <c r="B1872" s="107"/>
    </row>
    <row r="1873" spans="1:2">
      <c r="A1873" s="107"/>
      <c r="B1873" s="107"/>
    </row>
    <row r="1874" spans="1:2">
      <c r="A1874" s="107"/>
      <c r="B1874" s="107"/>
    </row>
    <row r="1875" spans="1:2">
      <c r="A1875" s="107"/>
      <c r="B1875" s="107"/>
    </row>
    <row r="1876" spans="1:2">
      <c r="A1876" s="107"/>
      <c r="B1876" s="107"/>
    </row>
    <row r="1877" spans="1:2">
      <c r="A1877" s="107"/>
      <c r="B1877" s="107"/>
    </row>
    <row r="1878" spans="1:2">
      <c r="A1878" s="107"/>
      <c r="B1878" s="107"/>
    </row>
    <row r="1879" spans="1:2">
      <c r="A1879" s="107"/>
      <c r="B1879" s="107"/>
    </row>
    <row r="1880" spans="1:2">
      <c r="A1880" s="107"/>
      <c r="B1880" s="107"/>
    </row>
    <row r="1881" spans="1:2">
      <c r="A1881" s="107"/>
      <c r="B1881" s="107"/>
    </row>
    <row r="1882" spans="1:2">
      <c r="A1882" s="107"/>
      <c r="B1882" s="107"/>
    </row>
    <row r="1883" spans="1:2">
      <c r="A1883" s="107"/>
      <c r="B1883" s="107"/>
    </row>
    <row r="1884" spans="1:2">
      <c r="A1884" s="107"/>
      <c r="B1884" s="107"/>
    </row>
    <row r="1885" spans="1:2">
      <c r="A1885" s="107"/>
      <c r="B1885" s="107"/>
    </row>
    <row r="1886" spans="1:2">
      <c r="A1886" s="107"/>
      <c r="B1886" s="107"/>
    </row>
    <row r="1887" spans="1:2">
      <c r="A1887" s="107"/>
      <c r="B1887" s="107"/>
    </row>
    <row r="1888" spans="1:2">
      <c r="A1888" s="107"/>
      <c r="B1888" s="107"/>
    </row>
    <row r="1889" spans="1:2">
      <c r="A1889" s="107"/>
      <c r="B1889" s="107"/>
    </row>
    <row r="1890" spans="1:2">
      <c r="A1890" s="107"/>
      <c r="B1890" s="107"/>
    </row>
    <row r="1891" spans="1:2">
      <c r="A1891" s="107"/>
      <c r="B1891" s="107"/>
    </row>
    <row r="1892" spans="1:2">
      <c r="A1892" s="107"/>
      <c r="B1892" s="107"/>
    </row>
    <row r="1893" spans="1:2">
      <c r="A1893" s="107"/>
      <c r="B1893" s="107"/>
    </row>
    <row r="1894" spans="1:2">
      <c r="A1894" s="107"/>
      <c r="B1894" s="107"/>
    </row>
    <row r="1895" spans="1:2">
      <c r="A1895" s="107"/>
      <c r="B1895" s="107"/>
    </row>
    <row r="1896" spans="1:2">
      <c r="A1896" s="107"/>
      <c r="B1896" s="107"/>
    </row>
    <row r="1897" spans="1:2">
      <c r="A1897" s="107"/>
      <c r="B1897" s="107"/>
    </row>
    <row r="1898" spans="1:2">
      <c r="A1898" s="107"/>
      <c r="B1898" s="107"/>
    </row>
    <row r="1899" spans="1:2">
      <c r="A1899" s="107"/>
      <c r="B1899" s="107"/>
    </row>
    <row r="1900" spans="1:2">
      <c r="A1900" s="107"/>
      <c r="B1900" s="107"/>
    </row>
    <row r="1901" spans="1:2">
      <c r="A1901" s="107"/>
      <c r="B1901" s="107"/>
    </row>
    <row r="1902" spans="1:2">
      <c r="A1902" s="107"/>
      <c r="B1902" s="107"/>
    </row>
    <row r="1903" spans="1:2">
      <c r="A1903" s="107"/>
      <c r="B1903" s="107"/>
    </row>
    <row r="1904" spans="1:2">
      <c r="A1904" s="107"/>
      <c r="B1904" s="107"/>
    </row>
    <row r="1905" spans="1:2">
      <c r="A1905" s="107"/>
      <c r="B1905" s="107"/>
    </row>
    <row r="1906" spans="1:2">
      <c r="A1906" s="107"/>
      <c r="B1906" s="107"/>
    </row>
    <row r="1907" spans="1:2">
      <c r="A1907" s="107"/>
      <c r="B1907" s="107"/>
    </row>
    <row r="1908" spans="1:2">
      <c r="A1908" s="107"/>
      <c r="B1908" s="107"/>
    </row>
    <row r="1909" spans="1:2">
      <c r="A1909" s="107"/>
      <c r="B1909" s="107"/>
    </row>
    <row r="1910" spans="1:2">
      <c r="A1910" s="107"/>
      <c r="B1910" s="107"/>
    </row>
    <row r="1911" spans="1:2">
      <c r="A1911" s="107"/>
      <c r="B1911" s="107"/>
    </row>
    <row r="1912" spans="1:2">
      <c r="A1912" s="107"/>
      <c r="B1912" s="107"/>
    </row>
    <row r="1913" spans="1:2">
      <c r="A1913" s="107"/>
      <c r="B1913" s="107"/>
    </row>
    <row r="1914" spans="1:2">
      <c r="A1914" s="107"/>
      <c r="B1914" s="107"/>
    </row>
    <row r="1915" spans="1:2">
      <c r="A1915" s="107"/>
      <c r="B1915" s="107"/>
    </row>
    <row r="1916" spans="1:2">
      <c r="A1916" s="107"/>
      <c r="B1916" s="107"/>
    </row>
    <row r="1917" spans="1:2">
      <c r="A1917" s="107"/>
      <c r="B1917" s="107"/>
    </row>
    <row r="1918" spans="1:2">
      <c r="A1918" s="107"/>
      <c r="B1918" s="107"/>
    </row>
    <row r="1919" spans="1:2">
      <c r="A1919" s="107"/>
      <c r="B1919" s="107"/>
    </row>
    <row r="1920" spans="1:2">
      <c r="A1920" s="107"/>
      <c r="B1920" s="107"/>
    </row>
    <row r="1921" spans="1:2">
      <c r="A1921" s="107"/>
      <c r="B1921" s="107"/>
    </row>
    <row r="1922" spans="1:2">
      <c r="A1922" s="107"/>
      <c r="B1922" s="107"/>
    </row>
    <row r="1923" spans="1:2">
      <c r="A1923" s="107"/>
      <c r="B1923" s="107"/>
    </row>
    <row r="1924" spans="1:2">
      <c r="A1924" s="107"/>
      <c r="B1924" s="107"/>
    </row>
    <row r="1925" spans="1:2">
      <c r="A1925" s="107"/>
      <c r="B1925" s="107"/>
    </row>
    <row r="1926" spans="1:2">
      <c r="A1926" s="107"/>
      <c r="B1926" s="107"/>
    </row>
    <row r="1927" spans="1:2">
      <c r="A1927" s="107"/>
      <c r="B1927" s="107"/>
    </row>
    <row r="1928" spans="1:2">
      <c r="A1928" s="107"/>
      <c r="B1928" s="107"/>
    </row>
    <row r="1929" spans="1:2">
      <c r="A1929" s="107"/>
      <c r="B1929" s="107"/>
    </row>
    <row r="1930" spans="1:2">
      <c r="A1930" s="107"/>
      <c r="B1930" s="107"/>
    </row>
    <row r="1931" spans="1:2">
      <c r="A1931" s="107"/>
      <c r="B1931" s="107"/>
    </row>
    <row r="1932" spans="1:2">
      <c r="A1932" s="107"/>
      <c r="B1932" s="107"/>
    </row>
    <row r="1933" spans="1:2">
      <c r="A1933" s="107"/>
      <c r="B1933" s="107"/>
    </row>
    <row r="1934" spans="1:2">
      <c r="A1934" s="107"/>
      <c r="B1934" s="107"/>
    </row>
    <row r="1935" spans="1:2">
      <c r="A1935" s="107"/>
      <c r="B1935" s="107"/>
    </row>
    <row r="1936" spans="1:2">
      <c r="A1936" s="107"/>
      <c r="B1936" s="107"/>
    </row>
    <row r="1937" spans="1:2">
      <c r="A1937" s="107"/>
      <c r="B1937" s="107"/>
    </row>
    <row r="1938" spans="1:2">
      <c r="A1938" s="107"/>
      <c r="B1938" s="107"/>
    </row>
    <row r="1939" spans="1:2">
      <c r="A1939" s="107"/>
      <c r="B1939" s="107"/>
    </row>
    <row r="1940" spans="1:2">
      <c r="A1940" s="107"/>
      <c r="B1940" s="107"/>
    </row>
    <row r="1941" spans="1:2">
      <c r="A1941" s="107"/>
      <c r="B1941" s="107"/>
    </row>
    <row r="1942" spans="1:2">
      <c r="A1942" s="107"/>
      <c r="B1942" s="107"/>
    </row>
    <row r="1943" spans="1:2">
      <c r="A1943" s="107"/>
      <c r="B1943" s="107"/>
    </row>
    <row r="1944" spans="1:2">
      <c r="A1944" s="107"/>
      <c r="B1944" s="107"/>
    </row>
    <row r="1945" spans="1:2">
      <c r="A1945" s="107"/>
      <c r="B1945" s="107"/>
    </row>
    <row r="1946" spans="1:2">
      <c r="A1946" s="107"/>
      <c r="B1946" s="107"/>
    </row>
    <row r="1947" spans="1:2">
      <c r="A1947" s="107"/>
      <c r="B1947" s="107"/>
    </row>
    <row r="1948" spans="1:2">
      <c r="A1948" s="107"/>
      <c r="B1948" s="107"/>
    </row>
    <row r="1949" spans="1:2">
      <c r="A1949" s="107"/>
      <c r="B1949" s="107"/>
    </row>
    <row r="1950" spans="1:2">
      <c r="A1950" s="107"/>
      <c r="B1950" s="107"/>
    </row>
    <row r="1951" spans="1:2">
      <c r="A1951" s="107"/>
      <c r="B1951" s="107"/>
    </row>
    <row r="1952" spans="1:2">
      <c r="A1952" s="107"/>
      <c r="B1952" s="107"/>
    </row>
    <row r="1953" spans="1:2">
      <c r="A1953" s="107"/>
      <c r="B1953" s="107"/>
    </row>
    <row r="1954" spans="1:2">
      <c r="A1954" s="107"/>
      <c r="B1954" s="107"/>
    </row>
    <row r="1955" spans="1:2">
      <c r="A1955" s="107"/>
      <c r="B1955" s="107"/>
    </row>
    <row r="1956" spans="1:2">
      <c r="A1956" s="107"/>
      <c r="B1956" s="107"/>
    </row>
    <row r="1957" spans="1:2">
      <c r="A1957" s="107"/>
      <c r="B1957" s="107"/>
    </row>
    <row r="1958" spans="1:2">
      <c r="A1958" s="107"/>
      <c r="B1958" s="107"/>
    </row>
    <row r="1959" spans="1:2">
      <c r="A1959" s="107"/>
      <c r="B1959" s="107"/>
    </row>
    <row r="1960" spans="1:2">
      <c r="A1960" s="107"/>
      <c r="B1960" s="107"/>
    </row>
    <row r="1961" spans="1:2">
      <c r="A1961" s="107"/>
      <c r="B1961" s="107"/>
    </row>
    <row r="1962" spans="1:2">
      <c r="A1962" s="107"/>
      <c r="B1962" s="107"/>
    </row>
    <row r="1963" spans="1:2">
      <c r="A1963" s="107"/>
      <c r="B1963" s="107"/>
    </row>
    <row r="1964" spans="1:2">
      <c r="A1964" s="107"/>
      <c r="B1964" s="107"/>
    </row>
    <row r="1965" spans="1:2">
      <c r="A1965" s="107"/>
      <c r="B1965" s="107"/>
    </row>
    <row r="1966" spans="1:2">
      <c r="A1966" s="107"/>
      <c r="B1966" s="107"/>
    </row>
    <row r="1967" spans="1:2">
      <c r="A1967" s="107"/>
      <c r="B1967" s="107"/>
    </row>
    <row r="1968" spans="1:2">
      <c r="A1968" s="107"/>
      <c r="B1968" s="107"/>
    </row>
    <row r="1969" spans="1:2">
      <c r="A1969" s="107"/>
      <c r="B1969" s="107"/>
    </row>
    <row r="1970" spans="1:2">
      <c r="A1970" s="107"/>
      <c r="B1970" s="107"/>
    </row>
    <row r="1971" spans="1:2">
      <c r="A1971" s="107"/>
      <c r="B1971" s="107"/>
    </row>
    <row r="1972" spans="1:2">
      <c r="A1972" s="107"/>
      <c r="B1972" s="107"/>
    </row>
    <row r="1973" spans="1:2">
      <c r="A1973" s="107"/>
      <c r="B1973" s="107"/>
    </row>
    <row r="1974" spans="1:2">
      <c r="A1974" s="107"/>
      <c r="B1974" s="107"/>
    </row>
    <row r="1975" spans="1:2">
      <c r="A1975" s="107"/>
      <c r="B1975" s="107"/>
    </row>
    <row r="1976" spans="1:2">
      <c r="A1976" s="107"/>
      <c r="B1976" s="107"/>
    </row>
    <row r="1977" spans="1:2">
      <c r="A1977" s="107"/>
      <c r="B1977" s="107"/>
    </row>
    <row r="1978" spans="1:2">
      <c r="A1978" s="107"/>
      <c r="B1978" s="107"/>
    </row>
    <row r="1979" spans="1:2">
      <c r="A1979" s="107"/>
      <c r="B1979" s="107"/>
    </row>
    <row r="1980" spans="1:2">
      <c r="A1980" s="107"/>
      <c r="B1980" s="107"/>
    </row>
    <row r="1981" spans="1:2">
      <c r="A1981" s="107"/>
      <c r="B1981" s="107"/>
    </row>
    <row r="1982" spans="1:2">
      <c r="A1982" s="107"/>
      <c r="B1982" s="107"/>
    </row>
    <row r="1983" spans="1:2">
      <c r="A1983" s="107"/>
      <c r="B1983" s="107"/>
    </row>
    <row r="1984" spans="1:2">
      <c r="A1984" s="107"/>
      <c r="B1984" s="107"/>
    </row>
    <row r="1985" spans="1:2">
      <c r="A1985" s="107"/>
      <c r="B1985" s="107"/>
    </row>
    <row r="1986" spans="1:2">
      <c r="A1986" s="107"/>
      <c r="B1986" s="107"/>
    </row>
    <row r="1987" spans="1:2">
      <c r="A1987" s="107"/>
      <c r="B1987" s="107"/>
    </row>
    <row r="1988" spans="1:2">
      <c r="A1988" s="107"/>
      <c r="B1988" s="107"/>
    </row>
    <row r="1989" spans="1:2">
      <c r="A1989" s="107"/>
      <c r="B1989" s="107"/>
    </row>
    <row r="1990" spans="1:2">
      <c r="A1990" s="107"/>
      <c r="B1990" s="107"/>
    </row>
    <row r="1991" spans="1:2">
      <c r="A1991" s="107"/>
      <c r="B1991" s="107"/>
    </row>
    <row r="1992" spans="1:2">
      <c r="A1992" s="107"/>
      <c r="B1992" s="107"/>
    </row>
    <row r="1993" spans="1:2">
      <c r="A1993" s="107"/>
      <c r="B1993" s="107"/>
    </row>
    <row r="1994" spans="1:2">
      <c r="A1994" s="107"/>
      <c r="B1994" s="107"/>
    </row>
    <row r="1995" spans="1:2">
      <c r="A1995" s="107"/>
      <c r="B1995" s="107"/>
    </row>
    <row r="1996" spans="1:2">
      <c r="A1996" s="107"/>
      <c r="B1996" s="107"/>
    </row>
    <row r="1997" spans="1:2">
      <c r="A1997" s="107"/>
      <c r="B1997" s="107"/>
    </row>
    <row r="1998" spans="1:2">
      <c r="A1998" s="107"/>
      <c r="B1998" s="107"/>
    </row>
    <row r="1999" spans="1:2">
      <c r="A1999" s="107"/>
      <c r="B1999" s="107"/>
    </row>
    <row r="2000" spans="1:2">
      <c r="A2000" s="107"/>
      <c r="B2000" s="107"/>
    </row>
    <row r="2001" spans="1:2">
      <c r="A2001" s="107"/>
      <c r="B2001" s="107"/>
    </row>
    <row r="2002" spans="1:2">
      <c r="A2002" s="107"/>
      <c r="B2002" s="107"/>
    </row>
    <row r="2003" spans="1:2">
      <c r="A2003" s="107"/>
      <c r="B2003" s="107"/>
    </row>
    <row r="2004" spans="1:2">
      <c r="A2004" s="107"/>
      <c r="B2004" s="107"/>
    </row>
    <row r="2005" spans="1:2">
      <c r="A2005" s="107"/>
      <c r="B2005" s="107"/>
    </row>
    <row r="2006" spans="1:2">
      <c r="A2006" s="107"/>
      <c r="B2006" s="107"/>
    </row>
    <row r="2007" spans="1:2">
      <c r="A2007" s="107"/>
      <c r="B2007" s="107"/>
    </row>
    <row r="2008" spans="1:2">
      <c r="A2008" s="107"/>
      <c r="B2008" s="107"/>
    </row>
    <row r="2009" spans="1:2">
      <c r="A2009" s="107"/>
      <c r="B2009" s="107"/>
    </row>
    <row r="2010" spans="1:2">
      <c r="A2010" s="107"/>
      <c r="B2010" s="107"/>
    </row>
    <row r="2011" spans="1:2">
      <c r="A2011" s="107"/>
      <c r="B2011" s="107"/>
    </row>
    <row r="2012" spans="1:2">
      <c r="A2012" s="107"/>
      <c r="B2012" s="107"/>
    </row>
    <row r="2013" spans="1:2">
      <c r="A2013" s="107"/>
      <c r="B2013" s="107"/>
    </row>
    <row r="2014" spans="1:2">
      <c r="A2014" s="107"/>
      <c r="B2014" s="107"/>
    </row>
    <row r="2015" spans="1:2">
      <c r="A2015" s="107"/>
      <c r="B2015" s="107"/>
    </row>
    <row r="2016" spans="1:2">
      <c r="A2016" s="107"/>
      <c r="B2016" s="107"/>
    </row>
    <row r="2017" spans="1:2">
      <c r="A2017" s="107"/>
      <c r="B2017" s="107"/>
    </row>
    <row r="2018" spans="1:2">
      <c r="A2018" s="107"/>
      <c r="B2018" s="107"/>
    </row>
    <row r="2019" spans="1:2">
      <c r="A2019" s="107"/>
      <c r="B2019" s="107"/>
    </row>
    <row r="2020" spans="1:2">
      <c r="A2020" s="107"/>
      <c r="B2020" s="107"/>
    </row>
    <row r="2021" spans="1:2">
      <c r="A2021" s="107"/>
      <c r="B2021" s="107"/>
    </row>
    <row r="2022" spans="1:2">
      <c r="A2022" s="107"/>
      <c r="B2022" s="107"/>
    </row>
    <row r="2023" spans="1:2">
      <c r="A2023" s="107"/>
      <c r="B2023" s="107"/>
    </row>
    <row r="2024" spans="1:2">
      <c r="A2024" s="107"/>
      <c r="B2024" s="107"/>
    </row>
    <row r="2025" spans="1:2">
      <c r="A2025" s="107"/>
      <c r="B2025" s="107"/>
    </row>
    <row r="2026" spans="1:2">
      <c r="A2026" s="107"/>
      <c r="B2026" s="107"/>
    </row>
    <row r="2027" spans="1:2">
      <c r="A2027" s="107"/>
      <c r="B2027" s="107"/>
    </row>
    <row r="2028" spans="1:2">
      <c r="A2028" s="107"/>
      <c r="B2028" s="107"/>
    </row>
    <row r="2029" spans="1:2">
      <c r="A2029" s="107"/>
      <c r="B2029" s="107"/>
    </row>
    <row r="2030" spans="1:2">
      <c r="A2030" s="107"/>
      <c r="B2030" s="107"/>
    </row>
    <row r="2031" spans="1:2">
      <c r="A2031" s="107"/>
      <c r="B2031" s="107"/>
    </row>
    <row r="2032" spans="1:2">
      <c r="A2032" s="107"/>
      <c r="B2032" s="107"/>
    </row>
    <row r="2033" spans="1:2">
      <c r="A2033" s="107"/>
      <c r="B2033" s="107"/>
    </row>
    <row r="2034" spans="1:2">
      <c r="A2034" s="107"/>
      <c r="B2034" s="107"/>
    </row>
    <row r="2035" spans="1:2">
      <c r="A2035" s="107"/>
      <c r="B2035" s="107"/>
    </row>
    <row r="2036" spans="1:2">
      <c r="A2036" s="107"/>
      <c r="B2036" s="107"/>
    </row>
    <row r="2037" spans="1:2">
      <c r="A2037" s="107"/>
      <c r="B2037" s="107"/>
    </row>
    <row r="2038" spans="1:2">
      <c r="A2038" s="107"/>
      <c r="B2038" s="107"/>
    </row>
    <row r="2039" spans="1:2">
      <c r="A2039" s="107"/>
      <c r="B2039" s="107"/>
    </row>
    <row r="2040" spans="1:2">
      <c r="A2040" s="107"/>
      <c r="B2040" s="107"/>
    </row>
    <row r="2041" spans="1:2">
      <c r="A2041" s="107"/>
      <c r="B2041" s="107"/>
    </row>
    <row r="2042" spans="1:2">
      <c r="A2042" s="107"/>
      <c r="B2042" s="107"/>
    </row>
    <row r="2043" spans="1:2">
      <c r="A2043" s="107"/>
      <c r="B2043" s="107"/>
    </row>
    <row r="2044" spans="1:2">
      <c r="A2044" s="107"/>
      <c r="B2044" s="107"/>
    </row>
    <row r="2045" spans="1:2">
      <c r="A2045" s="107"/>
      <c r="B2045" s="107"/>
    </row>
    <row r="2046" spans="1:2">
      <c r="A2046" s="107"/>
      <c r="B2046" s="107"/>
    </row>
    <row r="2047" spans="1:2">
      <c r="A2047" s="107"/>
      <c r="B2047" s="107"/>
    </row>
    <row r="2048" spans="1:2">
      <c r="A2048" s="107"/>
      <c r="B2048" s="107"/>
    </row>
    <row r="2049" spans="1:2">
      <c r="A2049" s="107"/>
      <c r="B2049" s="107"/>
    </row>
    <row r="2050" spans="1:2">
      <c r="A2050" s="107"/>
      <c r="B2050" s="107"/>
    </row>
    <row r="2051" spans="1:2">
      <c r="A2051" s="107"/>
      <c r="B2051" s="107"/>
    </row>
    <row r="2052" spans="1:2">
      <c r="A2052" s="107"/>
      <c r="B2052" s="107"/>
    </row>
    <row r="2053" spans="1:2">
      <c r="A2053" s="107"/>
      <c r="B2053" s="107"/>
    </row>
    <row r="2054" spans="1:2">
      <c r="A2054" s="107"/>
      <c r="B2054" s="107"/>
    </row>
    <row r="2055" spans="1:2">
      <c r="A2055" s="107"/>
      <c r="B2055" s="107"/>
    </row>
    <row r="2056" spans="1:2">
      <c r="A2056" s="107"/>
      <c r="B2056" s="107"/>
    </row>
    <row r="2057" spans="1:2">
      <c r="A2057" s="107"/>
      <c r="B2057" s="107"/>
    </row>
    <row r="2058" spans="1:2">
      <c r="A2058" s="107"/>
      <c r="B2058" s="107"/>
    </row>
    <row r="2059" spans="1:2">
      <c r="A2059" s="107"/>
      <c r="B2059" s="107"/>
    </row>
    <row r="2060" spans="1:2">
      <c r="A2060" s="107"/>
      <c r="B2060" s="107"/>
    </row>
    <row r="2061" spans="1:2">
      <c r="A2061" s="107"/>
      <c r="B2061" s="107"/>
    </row>
    <row r="2062" spans="1:2">
      <c r="A2062" s="107"/>
      <c r="B2062" s="107"/>
    </row>
    <row r="2063" spans="1:2">
      <c r="A2063" s="107"/>
      <c r="B2063" s="107"/>
    </row>
    <row r="2064" spans="1:2">
      <c r="A2064" s="107"/>
      <c r="B2064" s="107"/>
    </row>
    <row r="2065" spans="1:2">
      <c r="A2065" s="107"/>
      <c r="B2065" s="107"/>
    </row>
    <row r="2066" spans="1:2">
      <c r="A2066" s="107"/>
      <c r="B2066" s="107"/>
    </row>
    <row r="2067" spans="1:2">
      <c r="A2067" s="107"/>
      <c r="B2067" s="107"/>
    </row>
    <row r="2068" spans="1:2">
      <c r="A2068" s="107"/>
      <c r="B2068" s="107"/>
    </row>
    <row r="2069" spans="1:2">
      <c r="A2069" s="107"/>
      <c r="B2069" s="107"/>
    </row>
    <row r="2070" spans="1:2">
      <c r="A2070" s="107"/>
      <c r="B2070" s="107"/>
    </row>
    <row r="2071" spans="1:2">
      <c r="A2071" s="107"/>
      <c r="B2071" s="107"/>
    </row>
    <row r="2072" spans="1:2">
      <c r="A2072" s="107"/>
      <c r="B2072" s="107"/>
    </row>
    <row r="2073" spans="1:2">
      <c r="A2073" s="107"/>
      <c r="B2073" s="107"/>
    </row>
    <row r="2074" spans="1:2">
      <c r="A2074" s="107"/>
      <c r="B2074" s="107"/>
    </row>
    <row r="2075" spans="1:2">
      <c r="A2075" s="107"/>
      <c r="B2075" s="107"/>
    </row>
    <row r="2076" spans="1:2">
      <c r="A2076" s="107"/>
      <c r="B2076" s="107"/>
    </row>
    <row r="2077" spans="1:2">
      <c r="A2077" s="107"/>
      <c r="B2077" s="107"/>
    </row>
    <row r="2078" spans="1:2">
      <c r="A2078" s="107"/>
      <c r="B2078" s="107"/>
    </row>
    <row r="2079" spans="1:2">
      <c r="A2079" s="107"/>
      <c r="B2079" s="107"/>
    </row>
    <row r="2080" spans="1:2">
      <c r="A2080" s="107"/>
      <c r="B2080" s="107"/>
    </row>
    <row r="2081" spans="1:2">
      <c r="A2081" s="107"/>
      <c r="B2081" s="107"/>
    </row>
    <row r="2082" spans="1:2">
      <c r="A2082" s="107"/>
      <c r="B2082" s="107"/>
    </row>
    <row r="2083" spans="1:2">
      <c r="A2083" s="107"/>
      <c r="B2083" s="107"/>
    </row>
    <row r="2084" spans="1:2">
      <c r="A2084" s="107"/>
      <c r="B2084" s="107"/>
    </row>
    <row r="2085" spans="1:2">
      <c r="A2085" s="107"/>
      <c r="B2085" s="107"/>
    </row>
    <row r="2086" spans="1:2">
      <c r="A2086" s="107"/>
      <c r="B2086" s="107"/>
    </row>
    <row r="2087" spans="1:2">
      <c r="A2087" s="107"/>
      <c r="B2087" s="107"/>
    </row>
    <row r="2088" spans="1:2">
      <c r="A2088" s="107"/>
      <c r="B2088" s="107"/>
    </row>
    <row r="2089" spans="1:2">
      <c r="A2089" s="107"/>
      <c r="B2089" s="107"/>
    </row>
    <row r="2090" spans="1:2">
      <c r="A2090" s="107"/>
      <c r="B2090" s="107"/>
    </row>
    <row r="2091" spans="1:2">
      <c r="A2091" s="107"/>
      <c r="B2091" s="107"/>
    </row>
    <row r="2092" spans="1:2">
      <c r="A2092" s="107"/>
      <c r="B2092" s="107"/>
    </row>
    <row r="2093" spans="1:2">
      <c r="A2093" s="107"/>
      <c r="B2093" s="107"/>
    </row>
    <row r="2094" spans="1:2">
      <c r="A2094" s="107"/>
      <c r="B2094" s="107"/>
    </row>
    <row r="2095" spans="1:2">
      <c r="A2095" s="107"/>
      <c r="B2095" s="107"/>
    </row>
    <row r="2096" spans="1:2">
      <c r="A2096" s="107"/>
      <c r="B2096" s="107"/>
    </row>
    <row r="2097" spans="1:2">
      <c r="A2097" s="107"/>
      <c r="B2097" s="107"/>
    </row>
    <row r="2098" spans="1:2">
      <c r="A2098" s="107"/>
      <c r="B2098" s="107"/>
    </row>
    <row r="2099" spans="1:2">
      <c r="A2099" s="107"/>
      <c r="B2099" s="107"/>
    </row>
    <row r="2100" spans="1:2">
      <c r="A2100" s="107"/>
      <c r="B2100" s="107"/>
    </row>
    <row r="2101" spans="1:2">
      <c r="A2101" s="107"/>
      <c r="B2101" s="107"/>
    </row>
    <row r="2102" spans="1:2">
      <c r="A2102" s="107"/>
      <c r="B2102" s="107"/>
    </row>
    <row r="2103" spans="1:2">
      <c r="A2103" s="107"/>
      <c r="B2103" s="107"/>
    </row>
    <row r="2104" spans="1:2">
      <c r="A2104" s="107"/>
      <c r="B2104" s="107"/>
    </row>
    <row r="2105" spans="1:2">
      <c r="A2105" s="107"/>
      <c r="B2105" s="107"/>
    </row>
    <row r="2106" spans="1:2">
      <c r="A2106" s="107"/>
      <c r="B2106" s="107"/>
    </row>
    <row r="2107" spans="1:2">
      <c r="A2107" s="107"/>
      <c r="B2107" s="107"/>
    </row>
    <row r="2108" spans="1:2">
      <c r="A2108" s="107"/>
      <c r="B2108" s="107"/>
    </row>
    <row r="2109" spans="1:2">
      <c r="A2109" s="107"/>
      <c r="B2109" s="107"/>
    </row>
    <row r="2110" spans="1:2">
      <c r="A2110" s="107"/>
      <c r="B2110" s="107"/>
    </row>
    <row r="2111" spans="1:2">
      <c r="A2111" s="107"/>
      <c r="B2111" s="107"/>
    </row>
    <row r="2112" spans="1:2">
      <c r="A2112" s="107"/>
      <c r="B2112" s="107"/>
    </row>
    <row r="2113" spans="1:2">
      <c r="A2113" s="107"/>
      <c r="B2113" s="107"/>
    </row>
    <row r="2114" spans="1:2">
      <c r="A2114" s="107"/>
      <c r="B2114" s="107"/>
    </row>
    <row r="2115" spans="1:2">
      <c r="A2115" s="107"/>
      <c r="B2115" s="107"/>
    </row>
    <row r="2116" spans="1:2">
      <c r="A2116" s="107"/>
      <c r="B2116" s="107"/>
    </row>
    <row r="2117" spans="1:2">
      <c r="A2117" s="107"/>
      <c r="B2117" s="107"/>
    </row>
    <row r="2118" spans="1:2">
      <c r="A2118" s="107"/>
      <c r="B2118" s="107"/>
    </row>
    <row r="2119" spans="1:2">
      <c r="A2119" s="107"/>
      <c r="B2119" s="107"/>
    </row>
    <row r="2120" spans="1:2">
      <c r="A2120" s="107"/>
      <c r="B2120" s="107"/>
    </row>
    <row r="2121" spans="1:2">
      <c r="A2121" s="107"/>
      <c r="B2121" s="107"/>
    </row>
    <row r="2122" spans="1:2">
      <c r="A2122" s="107"/>
      <c r="B2122" s="107"/>
    </row>
    <row r="2123" spans="1:2">
      <c r="A2123" s="107"/>
      <c r="B2123" s="107"/>
    </row>
    <row r="2124" spans="1:2">
      <c r="A2124" s="107"/>
      <c r="B2124" s="107"/>
    </row>
    <row r="2125" spans="1:2">
      <c r="A2125" s="107"/>
      <c r="B2125" s="107"/>
    </row>
    <row r="2126" spans="1:2">
      <c r="A2126" s="107"/>
      <c r="B2126" s="107"/>
    </row>
    <row r="2127" spans="1:2">
      <c r="A2127" s="107"/>
      <c r="B2127" s="107"/>
    </row>
    <row r="2128" spans="1:2">
      <c r="A2128" s="107"/>
      <c r="B2128" s="107"/>
    </row>
    <row r="2129" spans="1:2">
      <c r="A2129" s="107"/>
      <c r="B2129" s="107"/>
    </row>
    <row r="2130" spans="1:2">
      <c r="A2130" s="107"/>
      <c r="B2130" s="107"/>
    </row>
    <row r="2131" spans="1:2">
      <c r="A2131" s="107"/>
      <c r="B2131" s="107"/>
    </row>
    <row r="2132" spans="1:2">
      <c r="A2132" s="107"/>
      <c r="B2132" s="107"/>
    </row>
    <row r="2133" spans="1:2">
      <c r="A2133" s="107"/>
      <c r="B2133" s="107"/>
    </row>
    <row r="2134" spans="1:2">
      <c r="A2134" s="107"/>
      <c r="B2134" s="107"/>
    </row>
    <row r="2135" spans="1:2">
      <c r="A2135" s="107"/>
      <c r="B2135" s="107"/>
    </row>
    <row r="2136" spans="1:2">
      <c r="A2136" s="107"/>
      <c r="B2136" s="107"/>
    </row>
    <row r="2137" spans="1:2">
      <c r="A2137" s="107"/>
      <c r="B2137" s="107"/>
    </row>
    <row r="2138" spans="1:2">
      <c r="A2138" s="107"/>
      <c r="B2138" s="107"/>
    </row>
    <row r="2139" spans="1:2">
      <c r="A2139" s="107"/>
      <c r="B2139" s="107"/>
    </row>
    <row r="2140" spans="1:2">
      <c r="A2140" s="107"/>
      <c r="B2140" s="107"/>
    </row>
    <row r="2141" spans="1:2">
      <c r="A2141" s="107"/>
      <c r="B2141" s="107"/>
    </row>
    <row r="2142" spans="1:2">
      <c r="A2142" s="107"/>
      <c r="B2142" s="107"/>
    </row>
    <row r="2143" spans="1:2">
      <c r="A2143" s="107"/>
      <c r="B2143" s="107"/>
    </row>
    <row r="2144" spans="1:2">
      <c r="A2144" s="107"/>
      <c r="B2144" s="107"/>
    </row>
    <row r="2145" spans="1:2">
      <c r="A2145" s="107"/>
      <c r="B2145" s="107"/>
    </row>
    <row r="2146" spans="1:2">
      <c r="A2146" s="107"/>
      <c r="B2146" s="107"/>
    </row>
    <row r="2147" spans="1:2">
      <c r="A2147" s="107"/>
      <c r="B2147" s="107"/>
    </row>
    <row r="2148" spans="1:2">
      <c r="A2148" s="107"/>
      <c r="B2148" s="107"/>
    </row>
    <row r="2149" spans="1:2">
      <c r="A2149" s="107"/>
      <c r="B2149" s="107"/>
    </row>
    <row r="2150" spans="1:2">
      <c r="A2150" s="107"/>
      <c r="B2150" s="107"/>
    </row>
    <row r="2151" spans="1:2">
      <c r="A2151" s="107"/>
      <c r="B2151" s="107"/>
    </row>
    <row r="2152" spans="1:2">
      <c r="A2152" s="107"/>
      <c r="B2152" s="107"/>
    </row>
    <row r="2153" spans="1:2">
      <c r="A2153" s="107"/>
      <c r="B2153" s="107"/>
    </row>
    <row r="2154" spans="1:2">
      <c r="A2154" s="107"/>
      <c r="B2154" s="107"/>
    </row>
    <row r="2155" spans="1:2">
      <c r="A2155" s="107"/>
      <c r="B2155" s="107"/>
    </row>
    <row r="2156" spans="1:2">
      <c r="A2156" s="107"/>
      <c r="B2156" s="107"/>
    </row>
    <row r="2157" spans="1:2">
      <c r="A2157" s="107"/>
      <c r="B2157" s="107"/>
    </row>
    <row r="2158" spans="1:2">
      <c r="A2158" s="107"/>
      <c r="B2158" s="107"/>
    </row>
    <row r="2159" spans="1:2">
      <c r="A2159" s="107"/>
      <c r="B2159" s="107"/>
    </row>
    <row r="2160" spans="1:2">
      <c r="A2160" s="107"/>
      <c r="B2160" s="107"/>
    </row>
    <row r="2161" spans="1:2">
      <c r="A2161" s="107"/>
      <c r="B2161" s="107"/>
    </row>
    <row r="2162" spans="1:2">
      <c r="A2162" s="107"/>
      <c r="B2162" s="107"/>
    </row>
    <row r="2163" spans="1:2">
      <c r="A2163" s="107"/>
      <c r="B2163" s="107"/>
    </row>
    <row r="2164" spans="1:2">
      <c r="A2164" s="107"/>
      <c r="B2164" s="107"/>
    </row>
    <row r="2165" spans="1:2">
      <c r="A2165" s="107"/>
      <c r="B2165" s="107"/>
    </row>
    <row r="2166" spans="1:2">
      <c r="A2166" s="107"/>
      <c r="B2166" s="107"/>
    </row>
    <row r="2167" spans="1:2">
      <c r="A2167" s="107"/>
      <c r="B2167" s="107"/>
    </row>
    <row r="2168" spans="1:2">
      <c r="A2168" s="107"/>
      <c r="B2168" s="107"/>
    </row>
    <row r="2169" spans="1:2">
      <c r="A2169" s="107"/>
      <c r="B2169" s="107"/>
    </row>
    <row r="2170" spans="1:2">
      <c r="A2170" s="107"/>
      <c r="B2170" s="107"/>
    </row>
    <row r="2171" spans="1:2">
      <c r="A2171" s="107"/>
      <c r="B2171" s="107"/>
    </row>
    <row r="2172" spans="1:2">
      <c r="A2172" s="107"/>
      <c r="B2172" s="107"/>
    </row>
    <row r="2173" spans="1:2">
      <c r="A2173" s="107"/>
      <c r="B2173" s="107"/>
    </row>
    <row r="2174" spans="1:2">
      <c r="A2174" s="107"/>
      <c r="B2174" s="107"/>
    </row>
    <row r="2175" spans="1:2">
      <c r="A2175" s="107"/>
      <c r="B2175" s="107"/>
    </row>
    <row r="2176" spans="1:2">
      <c r="A2176" s="107"/>
      <c r="B2176" s="107"/>
    </row>
    <row r="2177" spans="1:2">
      <c r="A2177" s="107"/>
      <c r="B2177" s="107"/>
    </row>
    <row r="2178" spans="1:2">
      <c r="A2178" s="107"/>
      <c r="B2178" s="107"/>
    </row>
    <row r="2179" spans="1:2">
      <c r="A2179" s="107"/>
      <c r="B2179" s="107"/>
    </row>
    <row r="2180" spans="1:2">
      <c r="A2180" s="107"/>
      <c r="B2180" s="107"/>
    </row>
    <row r="2181" spans="1:2">
      <c r="A2181" s="107"/>
      <c r="B2181" s="107"/>
    </row>
    <row r="2182" spans="1:2">
      <c r="A2182" s="107"/>
      <c r="B2182" s="107"/>
    </row>
    <row r="2183" spans="1:2">
      <c r="A2183" s="107"/>
      <c r="B2183" s="107"/>
    </row>
    <row r="2184" spans="1:2">
      <c r="A2184" s="107"/>
      <c r="B2184" s="107"/>
    </row>
    <row r="2185" spans="1:2">
      <c r="A2185" s="107"/>
      <c r="B2185" s="107"/>
    </row>
    <row r="2186" spans="1:2">
      <c r="A2186" s="107"/>
      <c r="B2186" s="107"/>
    </row>
    <row r="2187" spans="1:2">
      <c r="A2187" s="107"/>
      <c r="B2187" s="107"/>
    </row>
    <row r="2188" spans="1:2">
      <c r="A2188" s="107"/>
      <c r="B2188" s="107"/>
    </row>
    <row r="2189" spans="1:2">
      <c r="A2189" s="107"/>
      <c r="B2189" s="107"/>
    </row>
    <row r="2190" spans="1:2">
      <c r="A2190" s="107"/>
      <c r="B2190" s="107"/>
    </row>
    <row r="2191" spans="1:2">
      <c r="A2191" s="107"/>
      <c r="B2191" s="107"/>
    </row>
    <row r="2192" spans="1:2">
      <c r="A2192" s="107"/>
      <c r="B2192" s="107"/>
    </row>
    <row r="2193" spans="1:2">
      <c r="A2193" s="107"/>
      <c r="B2193" s="107"/>
    </row>
    <row r="2194" spans="1:2">
      <c r="A2194" s="107"/>
      <c r="B2194" s="107"/>
    </row>
    <row r="2195" spans="1:2">
      <c r="A2195" s="107"/>
      <c r="B2195" s="107"/>
    </row>
    <row r="2196" spans="1:2">
      <c r="A2196" s="107"/>
      <c r="B2196" s="107"/>
    </row>
    <row r="2197" spans="1:2">
      <c r="A2197" s="107"/>
      <c r="B2197" s="107"/>
    </row>
    <row r="2198" spans="1:2">
      <c r="A2198" s="107"/>
      <c r="B2198" s="107"/>
    </row>
    <row r="2199" spans="1:2">
      <c r="A2199" s="107"/>
      <c r="B2199" s="107"/>
    </row>
    <row r="2200" spans="1:2">
      <c r="A2200" s="107"/>
      <c r="B2200" s="107"/>
    </row>
    <row r="2201" spans="1:2">
      <c r="A2201" s="107"/>
      <c r="B2201" s="107"/>
    </row>
    <row r="2202" spans="1:2">
      <c r="A2202" s="107"/>
      <c r="B2202" s="107"/>
    </row>
    <row r="2203" spans="1:2">
      <c r="A2203" s="107"/>
      <c r="B2203" s="107"/>
    </row>
    <row r="2204" spans="1:2">
      <c r="A2204" s="107"/>
      <c r="B2204" s="107"/>
    </row>
    <row r="2205" spans="1:2">
      <c r="A2205" s="107"/>
      <c r="B2205" s="107"/>
    </row>
    <row r="2206" spans="1:2">
      <c r="A2206" s="107"/>
      <c r="B2206" s="107"/>
    </row>
    <row r="2207" spans="1:2">
      <c r="A2207" s="107"/>
      <c r="B2207" s="107"/>
    </row>
    <row r="2208" spans="1:2">
      <c r="A2208" s="107"/>
      <c r="B2208" s="107"/>
    </row>
    <row r="2209" spans="1:2">
      <c r="A2209" s="107"/>
      <c r="B2209" s="107"/>
    </row>
    <row r="2210" spans="1:2">
      <c r="A2210" s="107"/>
      <c r="B2210" s="107"/>
    </row>
    <row r="2211" spans="1:2">
      <c r="A2211" s="107"/>
      <c r="B2211" s="107"/>
    </row>
    <row r="2212" spans="1:2">
      <c r="A2212" s="107"/>
      <c r="B2212" s="107"/>
    </row>
    <row r="2213" spans="1:2">
      <c r="A2213" s="107"/>
      <c r="B2213" s="107"/>
    </row>
    <row r="2214" spans="1:2">
      <c r="A2214" s="107"/>
      <c r="B2214" s="107"/>
    </row>
    <row r="2215" spans="1:2">
      <c r="A2215" s="107"/>
      <c r="B2215" s="107"/>
    </row>
    <row r="2216" spans="1:2">
      <c r="A2216" s="107"/>
      <c r="B2216" s="107"/>
    </row>
    <row r="2217" spans="1:2">
      <c r="A2217" s="107"/>
      <c r="B2217" s="107"/>
    </row>
    <row r="2218" spans="1:2">
      <c r="A2218" s="107"/>
      <c r="B2218" s="107"/>
    </row>
    <row r="2219" spans="1:2">
      <c r="A2219" s="107"/>
      <c r="B2219" s="107"/>
    </row>
    <row r="2220" spans="1:2">
      <c r="A2220" s="107"/>
      <c r="B2220" s="107"/>
    </row>
    <row r="2221" spans="1:2">
      <c r="A2221" s="107"/>
      <c r="B2221" s="107"/>
    </row>
    <row r="2222" spans="1:2">
      <c r="A2222" s="107"/>
      <c r="B2222" s="107"/>
    </row>
    <row r="2223" spans="1:2">
      <c r="A2223" s="107"/>
      <c r="B2223" s="107"/>
    </row>
    <row r="2224" spans="1:2">
      <c r="A2224" s="107"/>
      <c r="B2224" s="107"/>
    </row>
    <row r="2225" spans="1:2">
      <c r="A2225" s="107"/>
      <c r="B2225" s="107"/>
    </row>
    <row r="2226" spans="1:2">
      <c r="A2226" s="107"/>
      <c r="B2226" s="107"/>
    </row>
    <row r="2227" spans="1:2">
      <c r="A2227" s="107"/>
      <c r="B2227" s="107"/>
    </row>
    <row r="2228" spans="1:2">
      <c r="A2228" s="107"/>
      <c r="B2228" s="107"/>
    </row>
    <row r="2229" spans="1:2">
      <c r="A2229" s="107"/>
      <c r="B2229" s="107"/>
    </row>
    <row r="2230" spans="1:2">
      <c r="A2230" s="107"/>
      <c r="B2230" s="107"/>
    </row>
    <row r="2231" spans="1:2">
      <c r="A2231" s="107"/>
      <c r="B2231" s="107"/>
    </row>
    <row r="2232" spans="1:2">
      <c r="A2232" s="107"/>
      <c r="B2232" s="107"/>
    </row>
    <row r="2233" spans="1:2">
      <c r="A2233" s="107"/>
      <c r="B2233" s="107"/>
    </row>
    <row r="2234" spans="1:2">
      <c r="A2234" s="107"/>
      <c r="B2234" s="107"/>
    </row>
    <row r="2235" spans="1:2">
      <c r="A2235" s="107"/>
      <c r="B2235" s="107"/>
    </row>
    <row r="2236" spans="1:2">
      <c r="A2236" s="107"/>
      <c r="B2236" s="107"/>
    </row>
    <row r="2237" spans="1:2">
      <c r="A2237" s="107"/>
      <c r="B2237" s="107"/>
    </row>
    <row r="2238" spans="1:2">
      <c r="A2238" s="107"/>
      <c r="B2238" s="107"/>
    </row>
    <row r="2239" spans="1:2">
      <c r="A2239" s="107"/>
      <c r="B2239" s="107"/>
    </row>
    <row r="2240" spans="1:2">
      <c r="A2240" s="107"/>
      <c r="B2240" s="107"/>
    </row>
    <row r="2241" spans="1:2">
      <c r="A2241" s="107"/>
      <c r="B2241" s="107"/>
    </row>
    <row r="2242" spans="1:2">
      <c r="A2242" s="107"/>
      <c r="B2242" s="107"/>
    </row>
    <row r="2243" spans="1:2">
      <c r="A2243" s="107"/>
      <c r="B2243" s="107"/>
    </row>
    <row r="2244" spans="1:2">
      <c r="A2244" s="107"/>
      <c r="B2244" s="107"/>
    </row>
    <row r="2245" spans="1:2">
      <c r="A2245" s="107"/>
      <c r="B2245" s="107"/>
    </row>
    <row r="2246" spans="1:2">
      <c r="A2246" s="107"/>
      <c r="B2246" s="107"/>
    </row>
    <row r="2247" spans="1:2">
      <c r="A2247" s="107"/>
      <c r="B2247" s="107"/>
    </row>
    <row r="2248" spans="1:2">
      <c r="A2248" s="107"/>
      <c r="B2248" s="107"/>
    </row>
    <row r="2249" spans="1:2">
      <c r="A2249" s="107"/>
      <c r="B2249" s="107"/>
    </row>
    <row r="2250" spans="1:2">
      <c r="A2250" s="107"/>
      <c r="B2250" s="107"/>
    </row>
    <row r="2251" spans="1:2">
      <c r="A2251" s="107"/>
      <c r="B2251" s="107"/>
    </row>
    <row r="2252" spans="1:2">
      <c r="A2252" s="107"/>
      <c r="B2252" s="107"/>
    </row>
    <row r="2253" spans="1:2">
      <c r="A2253" s="107"/>
      <c r="B2253" s="107"/>
    </row>
    <row r="2254" spans="1:2">
      <c r="A2254" s="107"/>
      <c r="B2254" s="107"/>
    </row>
    <row r="2255" spans="1:2">
      <c r="A2255" s="107"/>
      <c r="B2255" s="107"/>
    </row>
    <row r="2256" spans="1:2">
      <c r="A2256" s="107"/>
      <c r="B2256" s="107"/>
    </row>
    <row r="2257" spans="1:2">
      <c r="A2257" s="107"/>
      <c r="B2257" s="107"/>
    </row>
    <row r="2258" spans="1:2">
      <c r="A2258" s="107"/>
      <c r="B2258" s="107"/>
    </row>
    <row r="2259" spans="1:2">
      <c r="A2259" s="107"/>
      <c r="B2259" s="107"/>
    </row>
    <row r="2260" spans="1:2">
      <c r="A2260" s="107"/>
      <c r="B2260" s="107"/>
    </row>
    <row r="2261" spans="1:2">
      <c r="A2261" s="107"/>
      <c r="B2261" s="107"/>
    </row>
    <row r="2262" spans="1:2">
      <c r="A2262" s="107"/>
      <c r="B2262" s="107"/>
    </row>
    <row r="2263" spans="1:2">
      <c r="A2263" s="107"/>
      <c r="B2263" s="107"/>
    </row>
    <row r="2264" spans="1:2">
      <c r="A2264" s="107"/>
      <c r="B2264" s="107"/>
    </row>
    <row r="2265" spans="1:2">
      <c r="A2265" s="107"/>
      <c r="B2265" s="107"/>
    </row>
    <row r="2266" spans="1:2">
      <c r="A2266" s="107"/>
      <c r="B2266" s="107"/>
    </row>
    <row r="2267" spans="1:2">
      <c r="A2267" s="107"/>
      <c r="B2267" s="107"/>
    </row>
    <row r="2268" spans="1:2">
      <c r="A2268" s="107"/>
      <c r="B2268" s="107"/>
    </row>
    <row r="2269" spans="1:2">
      <c r="A2269" s="107"/>
      <c r="B2269" s="107"/>
    </row>
    <row r="2270" spans="1:2">
      <c r="A2270" s="107"/>
      <c r="B2270" s="107"/>
    </row>
    <row r="2271" spans="1:2">
      <c r="A2271" s="107"/>
      <c r="B2271" s="107"/>
    </row>
    <row r="2272" spans="1:2">
      <c r="A2272" s="107"/>
      <c r="B2272" s="107"/>
    </row>
    <row r="2273" spans="1:2">
      <c r="A2273" s="107"/>
      <c r="B2273" s="107"/>
    </row>
    <row r="2274" spans="1:2">
      <c r="A2274" s="107"/>
      <c r="B2274" s="107"/>
    </row>
    <row r="2275" spans="1:2">
      <c r="A2275" s="107"/>
      <c r="B2275" s="107"/>
    </row>
    <row r="2276" spans="1:2">
      <c r="A2276" s="107"/>
      <c r="B2276" s="107"/>
    </row>
    <row r="2277" spans="1:2">
      <c r="A2277" s="107"/>
      <c r="B2277" s="107"/>
    </row>
    <row r="2278" spans="1:2">
      <c r="A2278" s="107"/>
      <c r="B2278" s="107"/>
    </row>
    <row r="2279" spans="1:2">
      <c r="A2279" s="107"/>
      <c r="B2279" s="107"/>
    </row>
    <row r="2280" spans="1:2">
      <c r="A2280" s="107"/>
      <c r="B2280" s="107"/>
    </row>
    <row r="2281" spans="1:2">
      <c r="A2281" s="107"/>
      <c r="B2281" s="107"/>
    </row>
    <row r="2282" spans="1:2">
      <c r="A2282" s="107"/>
      <c r="B2282" s="107"/>
    </row>
    <row r="2283" spans="1:2">
      <c r="A2283" s="107"/>
      <c r="B2283" s="107"/>
    </row>
    <row r="2284" spans="1:2">
      <c r="A2284" s="107"/>
      <c r="B2284" s="107"/>
    </row>
    <row r="2285" spans="1:2">
      <c r="A2285" s="107"/>
      <c r="B2285" s="107"/>
    </row>
    <row r="2286" spans="1:2">
      <c r="A2286" s="107"/>
      <c r="B2286" s="107"/>
    </row>
    <row r="2287" spans="1:2">
      <c r="A2287" s="107"/>
      <c r="B2287" s="107"/>
    </row>
    <row r="2288" spans="1:2">
      <c r="A2288" s="107"/>
      <c r="B2288" s="107"/>
    </row>
    <row r="2289" spans="1:2">
      <c r="A2289" s="107"/>
      <c r="B2289" s="107"/>
    </row>
    <row r="2290" spans="1:2">
      <c r="A2290" s="107"/>
      <c r="B2290" s="107"/>
    </row>
    <row r="2291" spans="1:2">
      <c r="A2291" s="107"/>
      <c r="B2291" s="107"/>
    </row>
    <row r="2292" spans="1:2">
      <c r="A2292" s="107"/>
      <c r="B2292" s="107"/>
    </row>
    <row r="2293" spans="1:2">
      <c r="A2293" s="107"/>
      <c r="B2293" s="107"/>
    </row>
    <row r="2294" spans="1:2">
      <c r="A2294" s="107"/>
      <c r="B2294" s="107"/>
    </row>
    <row r="2295" spans="1:2">
      <c r="A2295" s="107"/>
      <c r="B2295" s="107"/>
    </row>
    <row r="2296" spans="1:2">
      <c r="A2296" s="107"/>
      <c r="B2296" s="107"/>
    </row>
    <row r="2297" spans="1:2">
      <c r="A2297" s="107"/>
      <c r="B2297" s="107"/>
    </row>
    <row r="2298" spans="1:2">
      <c r="A2298" s="107"/>
      <c r="B2298" s="107"/>
    </row>
    <row r="2299" spans="1:2">
      <c r="A2299" s="107"/>
      <c r="B2299" s="107"/>
    </row>
    <row r="2300" spans="1:2">
      <c r="A2300" s="107"/>
      <c r="B2300" s="107"/>
    </row>
    <row r="2301" spans="1:2">
      <c r="A2301" s="107"/>
      <c r="B2301" s="107"/>
    </row>
    <row r="2302" spans="1:2">
      <c r="A2302" s="107"/>
      <c r="B2302" s="107"/>
    </row>
    <row r="2303" spans="1:2">
      <c r="A2303" s="107"/>
      <c r="B2303" s="107"/>
    </row>
    <row r="2304" spans="1:2">
      <c r="A2304" s="107"/>
      <c r="B2304" s="107"/>
    </row>
    <row r="2305" spans="1:2">
      <c r="A2305" s="107"/>
      <c r="B2305" s="107"/>
    </row>
    <row r="2306" spans="1:2">
      <c r="A2306" s="107"/>
      <c r="B2306" s="107"/>
    </row>
    <row r="2307" spans="1:2">
      <c r="A2307" s="107"/>
      <c r="B2307" s="107"/>
    </row>
    <row r="2308" spans="1:2">
      <c r="A2308" s="107"/>
      <c r="B2308" s="107"/>
    </row>
    <row r="2309" spans="1:2">
      <c r="A2309" s="107"/>
      <c r="B2309" s="107"/>
    </row>
    <row r="2310" spans="1:2">
      <c r="A2310" s="107"/>
      <c r="B2310" s="107"/>
    </row>
    <row r="2311" spans="1:2">
      <c r="A2311" s="107"/>
      <c r="B2311" s="107"/>
    </row>
    <row r="2312" spans="1:2">
      <c r="A2312" s="107"/>
      <c r="B2312" s="107"/>
    </row>
    <row r="2313" spans="1:2">
      <c r="A2313" s="107"/>
      <c r="B2313" s="107"/>
    </row>
    <row r="2314" spans="1:2">
      <c r="A2314" s="107"/>
      <c r="B2314" s="107"/>
    </row>
    <row r="2315" spans="1:2">
      <c r="A2315" s="107"/>
      <c r="B2315" s="107"/>
    </row>
    <row r="2316" spans="1:2">
      <c r="A2316" s="107"/>
      <c r="B2316" s="107"/>
    </row>
    <row r="2317" spans="1:2">
      <c r="A2317" s="107"/>
      <c r="B2317" s="107"/>
    </row>
    <row r="2318" spans="1:2">
      <c r="A2318" s="107"/>
      <c r="B2318" s="107"/>
    </row>
    <row r="2319" spans="1:2">
      <c r="A2319" s="107"/>
      <c r="B2319" s="107"/>
    </row>
    <row r="2320" spans="1:2">
      <c r="A2320" s="107"/>
      <c r="B2320" s="107"/>
    </row>
    <row r="2321" spans="1:2">
      <c r="A2321" s="107"/>
      <c r="B2321" s="107"/>
    </row>
    <row r="2322" spans="1:2">
      <c r="A2322" s="107"/>
      <c r="B2322" s="107"/>
    </row>
    <row r="2323" spans="1:2">
      <c r="A2323" s="107"/>
      <c r="B2323" s="107"/>
    </row>
    <row r="2324" spans="1:2">
      <c r="A2324" s="107"/>
      <c r="B2324" s="107"/>
    </row>
    <row r="2325" spans="1:2">
      <c r="A2325" s="107"/>
      <c r="B2325" s="107"/>
    </row>
    <row r="2326" spans="1:2">
      <c r="A2326" s="107"/>
      <c r="B2326" s="107"/>
    </row>
    <row r="2327" spans="1:2">
      <c r="A2327" s="107"/>
      <c r="B2327" s="107"/>
    </row>
    <row r="2328" spans="1:2">
      <c r="A2328" s="107"/>
      <c r="B2328" s="107"/>
    </row>
    <row r="2329" spans="1:2">
      <c r="A2329" s="107"/>
      <c r="B2329" s="107"/>
    </row>
    <row r="2330" spans="1:2">
      <c r="A2330" s="107"/>
      <c r="B2330" s="107"/>
    </row>
    <row r="2331" spans="1:2">
      <c r="A2331" s="107"/>
      <c r="B2331" s="107"/>
    </row>
    <row r="2332" spans="1:2">
      <c r="A2332" s="107"/>
      <c r="B2332" s="107"/>
    </row>
    <row r="2333" spans="1:2">
      <c r="A2333" s="107"/>
      <c r="B2333" s="107"/>
    </row>
    <row r="2334" spans="1:2">
      <c r="A2334" s="107"/>
      <c r="B2334" s="107"/>
    </row>
    <row r="2335" spans="1:2">
      <c r="A2335" s="107"/>
      <c r="B2335" s="107"/>
    </row>
    <row r="2336" spans="1:2">
      <c r="A2336" s="107"/>
      <c r="B2336" s="107"/>
    </row>
    <row r="2337" spans="1:2">
      <c r="A2337" s="107"/>
      <c r="B2337" s="107"/>
    </row>
    <row r="2338" spans="1:2">
      <c r="A2338" s="107"/>
      <c r="B2338" s="107"/>
    </row>
    <row r="2339" spans="1:2">
      <c r="A2339" s="107"/>
      <c r="B2339" s="107"/>
    </row>
    <row r="2340" spans="1:2">
      <c r="A2340" s="107"/>
      <c r="B2340" s="107"/>
    </row>
    <row r="2341" spans="1:2">
      <c r="A2341" s="107"/>
      <c r="B2341" s="107"/>
    </row>
    <row r="2342" spans="1:2">
      <c r="A2342" s="107"/>
      <c r="B2342" s="107"/>
    </row>
    <row r="2343" spans="1:2">
      <c r="A2343" s="107"/>
      <c r="B2343" s="107"/>
    </row>
    <row r="2344" spans="1:2">
      <c r="A2344" s="107"/>
      <c r="B2344" s="107"/>
    </row>
    <row r="2345" spans="1:2">
      <c r="A2345" s="107"/>
      <c r="B2345" s="107"/>
    </row>
    <row r="2346" spans="1:2">
      <c r="A2346" s="107"/>
      <c r="B2346" s="107"/>
    </row>
    <row r="2347" spans="1:2">
      <c r="A2347" s="107"/>
      <c r="B2347" s="107"/>
    </row>
    <row r="2348" spans="1:2">
      <c r="A2348" s="107"/>
      <c r="B2348" s="107"/>
    </row>
    <row r="2349" spans="1:2">
      <c r="A2349" s="107"/>
      <c r="B2349" s="107"/>
    </row>
    <row r="2350" spans="1:2">
      <c r="A2350" s="107"/>
      <c r="B2350" s="107"/>
    </row>
    <row r="2351" spans="1:2">
      <c r="A2351" s="107"/>
      <c r="B2351" s="107"/>
    </row>
    <row r="2352" spans="1:2">
      <c r="A2352" s="107"/>
      <c r="B2352" s="107"/>
    </row>
    <row r="2353" spans="1:2">
      <c r="A2353" s="107"/>
      <c r="B2353" s="107"/>
    </row>
    <row r="2354" spans="1:2">
      <c r="A2354" s="107"/>
      <c r="B2354" s="107"/>
    </row>
    <row r="2355" spans="1:2">
      <c r="A2355" s="107"/>
      <c r="B2355" s="107"/>
    </row>
    <row r="2356" spans="1:2">
      <c r="A2356" s="107"/>
      <c r="B2356" s="107"/>
    </row>
    <row r="2357" spans="1:2">
      <c r="A2357" s="107"/>
      <c r="B2357" s="107"/>
    </row>
    <row r="2358" spans="1:2">
      <c r="A2358" s="107"/>
      <c r="B2358" s="107"/>
    </row>
    <row r="2359" spans="1:2">
      <c r="A2359" s="107"/>
      <c r="B2359" s="107"/>
    </row>
    <row r="2360" spans="1:2">
      <c r="A2360" s="107"/>
      <c r="B2360" s="107"/>
    </row>
    <row r="2361" spans="1:2">
      <c r="A2361" s="107"/>
      <c r="B2361" s="107"/>
    </row>
    <row r="2362" spans="1:2">
      <c r="A2362" s="107"/>
      <c r="B2362" s="107"/>
    </row>
    <row r="2363" spans="1:2">
      <c r="A2363" s="107"/>
      <c r="B2363" s="107"/>
    </row>
    <row r="2364" spans="1:2">
      <c r="A2364" s="107"/>
      <c r="B2364" s="107"/>
    </row>
    <row r="2365" spans="1:2">
      <c r="A2365" s="107"/>
      <c r="B2365" s="107"/>
    </row>
    <row r="2366" spans="1:2">
      <c r="A2366" s="107"/>
      <c r="B2366" s="107"/>
    </row>
    <row r="2367" spans="1:2">
      <c r="A2367" s="107"/>
      <c r="B2367" s="107"/>
    </row>
    <row r="2368" spans="1:2">
      <c r="A2368" s="107"/>
      <c r="B2368" s="107"/>
    </row>
    <row r="2369" spans="1:2">
      <c r="A2369" s="107"/>
      <c r="B2369" s="107"/>
    </row>
    <row r="2370" spans="1:2">
      <c r="A2370" s="107"/>
      <c r="B2370" s="107"/>
    </row>
    <row r="2371" spans="1:2">
      <c r="A2371" s="107"/>
      <c r="B2371" s="107"/>
    </row>
    <row r="2372" spans="1:2">
      <c r="A2372" s="107"/>
      <c r="B2372" s="107"/>
    </row>
    <row r="2373" spans="1:2">
      <c r="A2373" s="107"/>
      <c r="B2373" s="107"/>
    </row>
    <row r="2374" spans="1:2">
      <c r="A2374" s="107"/>
      <c r="B2374" s="107"/>
    </row>
    <row r="2375" spans="1:2">
      <c r="A2375" s="107"/>
      <c r="B2375" s="107"/>
    </row>
    <row r="2376" spans="1:2">
      <c r="A2376" s="107"/>
      <c r="B2376" s="107"/>
    </row>
    <row r="2377" spans="1:2">
      <c r="A2377" s="107"/>
      <c r="B2377" s="107"/>
    </row>
    <row r="2378" spans="1:2">
      <c r="A2378" s="107"/>
      <c r="B2378" s="107"/>
    </row>
    <row r="2379" spans="1:2">
      <c r="A2379" s="107"/>
      <c r="B2379" s="107"/>
    </row>
    <row r="2380" spans="1:2">
      <c r="A2380" s="107"/>
      <c r="B2380" s="107"/>
    </row>
    <row r="2381" spans="1:2">
      <c r="A2381" s="107"/>
      <c r="B2381" s="107"/>
    </row>
    <row r="2382" spans="1:2">
      <c r="A2382" s="107"/>
      <c r="B2382" s="107"/>
    </row>
    <row r="2383" spans="1:2">
      <c r="A2383" s="107"/>
      <c r="B2383" s="107"/>
    </row>
    <row r="2384" spans="1:2">
      <c r="A2384" s="107"/>
      <c r="B2384" s="107"/>
    </row>
    <row r="2385" spans="1:2">
      <c r="A2385" s="107"/>
      <c r="B2385" s="107"/>
    </row>
    <row r="2386" spans="1:2">
      <c r="A2386" s="107"/>
      <c r="B2386" s="107"/>
    </row>
    <row r="2387" spans="1:2">
      <c r="A2387" s="107"/>
      <c r="B2387" s="107"/>
    </row>
    <row r="2388" spans="1:2">
      <c r="A2388" s="107"/>
      <c r="B2388" s="107"/>
    </row>
    <row r="2389" spans="1:2">
      <c r="A2389" s="107"/>
      <c r="B2389" s="107"/>
    </row>
    <row r="2390" spans="1:2">
      <c r="A2390" s="107"/>
      <c r="B2390" s="107"/>
    </row>
    <row r="2391" spans="1:2">
      <c r="A2391" s="107"/>
      <c r="B2391" s="107"/>
    </row>
    <row r="2392" spans="1:2">
      <c r="A2392" s="107"/>
      <c r="B2392" s="107"/>
    </row>
    <row r="2393" spans="1:2">
      <c r="A2393" s="107"/>
      <c r="B2393" s="107"/>
    </row>
    <row r="2394" spans="1:2">
      <c r="A2394" s="107"/>
      <c r="B2394" s="107"/>
    </row>
    <row r="2395" spans="1:2">
      <c r="A2395" s="107"/>
      <c r="B2395" s="107"/>
    </row>
    <row r="2396" spans="1:2">
      <c r="A2396" s="107"/>
      <c r="B2396" s="107"/>
    </row>
    <row r="2397" spans="1:2">
      <c r="A2397" s="107"/>
      <c r="B2397" s="107"/>
    </row>
    <row r="2398" spans="1:2">
      <c r="A2398" s="107"/>
      <c r="B2398" s="107"/>
    </row>
    <row r="2399" spans="1:2">
      <c r="A2399" s="107"/>
      <c r="B2399" s="107"/>
    </row>
    <row r="2400" spans="1:2">
      <c r="A2400" s="107"/>
      <c r="B2400" s="107"/>
    </row>
    <row r="2401" spans="1:2">
      <c r="A2401" s="107"/>
      <c r="B2401" s="107"/>
    </row>
    <row r="2402" spans="1:2">
      <c r="A2402" s="107"/>
      <c r="B2402" s="107"/>
    </row>
    <row r="2403" spans="1:2">
      <c r="A2403" s="107"/>
      <c r="B2403" s="107"/>
    </row>
    <row r="2404" spans="1:2">
      <c r="A2404" s="107"/>
      <c r="B2404" s="107"/>
    </row>
    <row r="2405" spans="1:2">
      <c r="A2405" s="107"/>
      <c r="B2405" s="107"/>
    </row>
    <row r="2406" spans="1:2">
      <c r="A2406" s="107"/>
      <c r="B2406" s="107"/>
    </row>
    <row r="2407" spans="1:2">
      <c r="A2407" s="107"/>
      <c r="B2407" s="107"/>
    </row>
    <row r="2408" spans="1:2">
      <c r="A2408" s="107"/>
      <c r="B2408" s="107"/>
    </row>
    <row r="2409" spans="1:2">
      <c r="A2409" s="107"/>
      <c r="B2409" s="107"/>
    </row>
    <row r="2410" spans="1:2">
      <c r="A2410" s="107"/>
      <c r="B2410" s="107"/>
    </row>
    <row r="2411" spans="1:2">
      <c r="A2411" s="107"/>
      <c r="B2411" s="107"/>
    </row>
    <row r="2412" spans="1:2">
      <c r="A2412" s="107"/>
      <c r="B2412" s="107"/>
    </row>
    <row r="2413" spans="1:2">
      <c r="A2413" s="107"/>
      <c r="B2413" s="107"/>
    </row>
    <row r="2414" spans="1:2">
      <c r="A2414" s="107"/>
      <c r="B2414" s="107"/>
    </row>
    <row r="2415" spans="1:2">
      <c r="A2415" s="107"/>
      <c r="B2415" s="107"/>
    </row>
    <row r="2416" spans="1:2">
      <c r="A2416" s="107"/>
      <c r="B2416" s="107"/>
    </row>
    <row r="2417" spans="1:2">
      <c r="A2417" s="107"/>
      <c r="B2417" s="107"/>
    </row>
    <row r="2418" spans="1:2">
      <c r="A2418" s="107"/>
      <c r="B2418" s="107"/>
    </row>
    <row r="2419" spans="1:2">
      <c r="A2419" s="107"/>
      <c r="B2419" s="107"/>
    </row>
    <row r="2420" spans="1:2">
      <c r="A2420" s="107"/>
      <c r="B2420" s="107"/>
    </row>
    <row r="2421" spans="1:2">
      <c r="A2421" s="107"/>
      <c r="B2421" s="107"/>
    </row>
    <row r="2422" spans="1:2">
      <c r="A2422" s="107"/>
      <c r="B2422" s="107"/>
    </row>
    <row r="2423" spans="1:2">
      <c r="A2423" s="107"/>
      <c r="B2423" s="107"/>
    </row>
    <row r="2424" spans="1:2">
      <c r="A2424" s="107"/>
      <c r="B2424" s="107"/>
    </row>
    <row r="2425" spans="1:2">
      <c r="A2425" s="107"/>
      <c r="B2425" s="107"/>
    </row>
    <row r="2426" spans="1:2">
      <c r="A2426" s="107"/>
      <c r="B2426" s="107"/>
    </row>
    <row r="2427" spans="1:2">
      <c r="A2427" s="107"/>
      <c r="B2427" s="107"/>
    </row>
    <row r="2428" spans="1:2">
      <c r="A2428" s="107"/>
      <c r="B2428" s="107"/>
    </row>
    <row r="2429" spans="1:2">
      <c r="A2429" s="107"/>
      <c r="B2429" s="107"/>
    </row>
    <row r="2430" spans="1:2">
      <c r="A2430" s="107"/>
      <c r="B2430" s="107"/>
    </row>
    <row r="2431" spans="1:2">
      <c r="A2431" s="107"/>
      <c r="B2431" s="107"/>
    </row>
    <row r="2432" spans="1:2">
      <c r="A2432" s="107"/>
      <c r="B2432" s="107"/>
    </row>
    <row r="2433" spans="1:2">
      <c r="A2433" s="107"/>
      <c r="B2433" s="107"/>
    </row>
    <row r="2434" spans="1:2">
      <c r="A2434" s="107"/>
      <c r="B2434" s="107"/>
    </row>
    <row r="2435" spans="1:2">
      <c r="A2435" s="107"/>
      <c r="B2435" s="107"/>
    </row>
    <row r="2436" spans="1:2">
      <c r="A2436" s="107"/>
      <c r="B2436" s="107"/>
    </row>
    <row r="2437" spans="1:2">
      <c r="A2437" s="107"/>
      <c r="B2437" s="107"/>
    </row>
    <row r="2438" spans="1:2">
      <c r="A2438" s="107"/>
      <c r="B2438" s="107"/>
    </row>
    <row r="2439" spans="1:2">
      <c r="A2439" s="107"/>
      <c r="B2439" s="107"/>
    </row>
    <row r="2440" spans="1:2">
      <c r="A2440" s="107"/>
      <c r="B2440" s="107"/>
    </row>
    <row r="2441" spans="1:2">
      <c r="A2441" s="107"/>
      <c r="B2441" s="107"/>
    </row>
    <row r="2442" spans="1:2">
      <c r="A2442" s="107"/>
      <c r="B2442" s="107"/>
    </row>
    <row r="2443" spans="1:2">
      <c r="A2443" s="107"/>
      <c r="B2443" s="107"/>
    </row>
    <row r="2444" spans="1:2">
      <c r="A2444" s="107"/>
      <c r="B2444" s="107"/>
    </row>
    <row r="2445" spans="1:2">
      <c r="A2445" s="107"/>
      <c r="B2445" s="107"/>
    </row>
    <row r="2446" spans="1:2">
      <c r="A2446" s="107"/>
      <c r="B2446" s="107"/>
    </row>
    <row r="2447" spans="1:2">
      <c r="A2447" s="107"/>
      <c r="B2447" s="107"/>
    </row>
    <row r="2448" spans="1:2">
      <c r="A2448" s="107"/>
      <c r="B2448" s="107"/>
    </row>
    <row r="2449" spans="1:2">
      <c r="A2449" s="107"/>
      <c r="B2449" s="107"/>
    </row>
    <row r="2450" spans="1:2">
      <c r="A2450" s="107"/>
      <c r="B2450" s="107"/>
    </row>
    <row r="2451" spans="1:2">
      <c r="A2451" s="107"/>
      <c r="B2451" s="107"/>
    </row>
    <row r="2452" spans="1:2">
      <c r="A2452" s="107"/>
      <c r="B2452" s="107"/>
    </row>
    <row r="2453" spans="1:2">
      <c r="A2453" s="107"/>
      <c r="B2453" s="107"/>
    </row>
    <row r="2454" spans="1:2">
      <c r="A2454" s="107"/>
      <c r="B2454" s="107"/>
    </row>
    <row r="2455" spans="1:2">
      <c r="A2455" s="107"/>
      <c r="B2455" s="107"/>
    </row>
    <row r="2456" spans="1:2">
      <c r="A2456" s="107"/>
      <c r="B2456" s="107"/>
    </row>
    <row r="2457" spans="1:2">
      <c r="A2457" s="107"/>
      <c r="B2457" s="107"/>
    </row>
    <row r="2458" spans="1:2">
      <c r="A2458" s="107"/>
      <c r="B2458" s="107"/>
    </row>
    <row r="2459" spans="1:2">
      <c r="A2459" s="107"/>
      <c r="B2459" s="107"/>
    </row>
    <row r="2460" spans="1:2">
      <c r="A2460" s="107"/>
      <c r="B2460" s="107"/>
    </row>
    <row r="2461" spans="1:2">
      <c r="A2461" s="107"/>
      <c r="B2461" s="107"/>
    </row>
    <row r="2462" spans="1:2">
      <c r="A2462" s="107"/>
      <c r="B2462" s="107"/>
    </row>
    <row r="2463" spans="1:2">
      <c r="A2463" s="107"/>
      <c r="B2463" s="107"/>
    </row>
    <row r="2464" spans="1:2">
      <c r="A2464" s="107"/>
      <c r="B2464" s="107"/>
    </row>
    <row r="2465" spans="1:2">
      <c r="A2465" s="107"/>
      <c r="B2465" s="107"/>
    </row>
    <row r="2466" spans="1:2">
      <c r="A2466" s="107"/>
      <c r="B2466" s="107"/>
    </row>
    <row r="2467" spans="1:2">
      <c r="A2467" s="107"/>
      <c r="B2467" s="107"/>
    </row>
    <row r="2468" spans="1:2">
      <c r="A2468" s="107"/>
      <c r="B2468" s="107"/>
    </row>
    <row r="2469" spans="1:2">
      <c r="A2469" s="107"/>
      <c r="B2469" s="107"/>
    </row>
    <row r="2470" spans="1:2">
      <c r="A2470" s="107"/>
      <c r="B2470" s="107"/>
    </row>
    <row r="2471" spans="1:2">
      <c r="A2471" s="107"/>
      <c r="B2471" s="107"/>
    </row>
    <row r="2472" spans="1:2">
      <c r="A2472" s="107"/>
      <c r="B2472" s="107"/>
    </row>
    <row r="2473" spans="1:2">
      <c r="A2473" s="107"/>
      <c r="B2473" s="107"/>
    </row>
    <row r="2474" spans="1:2">
      <c r="A2474" s="107"/>
      <c r="B2474" s="107"/>
    </row>
    <row r="2475" spans="1:2">
      <c r="A2475" s="107"/>
      <c r="B2475" s="107"/>
    </row>
    <row r="2476" spans="1:2">
      <c r="A2476" s="107"/>
      <c r="B2476" s="107"/>
    </row>
    <row r="2477" spans="1:2">
      <c r="A2477" s="107"/>
      <c r="B2477" s="107"/>
    </row>
    <row r="2478" spans="1:2">
      <c r="A2478" s="107"/>
      <c r="B2478" s="107"/>
    </row>
    <row r="2479" spans="1:2">
      <c r="A2479" s="107"/>
      <c r="B2479" s="107"/>
    </row>
    <row r="2480" spans="1:2">
      <c r="A2480" s="107"/>
      <c r="B2480" s="107"/>
    </row>
    <row r="2481" spans="1:2">
      <c r="A2481" s="107"/>
      <c r="B2481" s="107"/>
    </row>
    <row r="2482" spans="1:2">
      <c r="A2482" s="107"/>
      <c r="B2482" s="107"/>
    </row>
    <row r="2483" spans="1:2">
      <c r="A2483" s="107"/>
      <c r="B2483" s="107"/>
    </row>
    <row r="2484" spans="1:2">
      <c r="A2484" s="107"/>
      <c r="B2484" s="107"/>
    </row>
    <row r="2485" spans="1:2">
      <c r="A2485" s="107"/>
      <c r="B2485" s="107"/>
    </row>
    <row r="2486" spans="1:2">
      <c r="A2486" s="107"/>
      <c r="B2486" s="107"/>
    </row>
    <row r="2487" spans="1:2">
      <c r="A2487" s="107"/>
      <c r="B2487" s="107"/>
    </row>
    <row r="2488" spans="1:2">
      <c r="A2488" s="107"/>
      <c r="B2488" s="107"/>
    </row>
    <row r="2489" spans="1:2">
      <c r="A2489" s="107"/>
      <c r="B2489" s="107"/>
    </row>
    <row r="2490" spans="1:2">
      <c r="A2490" s="107"/>
      <c r="B2490" s="107"/>
    </row>
    <row r="2491" spans="1:2">
      <c r="A2491" s="107"/>
      <c r="B2491" s="107"/>
    </row>
    <row r="2492" spans="1:2">
      <c r="A2492" s="107"/>
      <c r="B2492" s="107"/>
    </row>
    <row r="2493" spans="1:2">
      <c r="A2493" s="107"/>
      <c r="B2493" s="107"/>
    </row>
    <row r="2494" spans="1:2">
      <c r="A2494" s="107"/>
      <c r="B2494" s="107"/>
    </row>
    <row r="2495" spans="1:2">
      <c r="A2495" s="107"/>
      <c r="B2495" s="107"/>
    </row>
    <row r="2496" spans="1:2">
      <c r="A2496" s="107"/>
      <c r="B2496" s="107"/>
    </row>
    <row r="2497" spans="1:2">
      <c r="A2497" s="107"/>
      <c r="B2497" s="107"/>
    </row>
    <row r="2498" spans="1:2">
      <c r="A2498" s="107"/>
      <c r="B2498" s="107"/>
    </row>
    <row r="2499" spans="1:2">
      <c r="A2499" s="107"/>
      <c r="B2499" s="107"/>
    </row>
    <row r="2500" spans="1:2">
      <c r="A2500" s="107"/>
      <c r="B2500" s="107"/>
    </row>
    <row r="2501" spans="1:2">
      <c r="A2501" s="107"/>
      <c r="B2501" s="107"/>
    </row>
    <row r="2502" spans="1:2">
      <c r="A2502" s="107"/>
      <c r="B2502" s="107"/>
    </row>
    <row r="2503" spans="1:2">
      <c r="A2503" s="107"/>
      <c r="B2503" s="107"/>
    </row>
    <row r="2504" spans="1:2">
      <c r="A2504" s="107"/>
      <c r="B2504" s="107"/>
    </row>
    <row r="2505" spans="1:2">
      <c r="A2505" s="107"/>
      <c r="B2505" s="107"/>
    </row>
    <row r="2506" spans="1:2">
      <c r="A2506" s="107"/>
      <c r="B2506" s="107"/>
    </row>
    <row r="2507" spans="1:2">
      <c r="A2507" s="107"/>
      <c r="B2507" s="107"/>
    </row>
    <row r="2508" spans="1:2">
      <c r="A2508" s="107"/>
      <c r="B2508" s="107"/>
    </row>
    <row r="2509" spans="1:2">
      <c r="A2509" s="107"/>
      <c r="B2509" s="107"/>
    </row>
    <row r="2510" spans="1:2">
      <c r="A2510" s="107"/>
      <c r="B2510" s="107"/>
    </row>
    <row r="2511" spans="1:2">
      <c r="A2511" s="107"/>
      <c r="B2511" s="107"/>
    </row>
    <row r="2512" spans="1:2">
      <c r="A2512" s="107"/>
      <c r="B2512" s="107"/>
    </row>
    <row r="2513" spans="1:2">
      <c r="A2513" s="107"/>
      <c r="B2513" s="107"/>
    </row>
    <row r="2514" spans="1:2">
      <c r="A2514" s="107"/>
      <c r="B2514" s="107"/>
    </row>
    <row r="2515" spans="1:2">
      <c r="A2515" s="107"/>
      <c r="B2515" s="107"/>
    </row>
    <row r="2516" spans="1:2">
      <c r="A2516" s="107"/>
      <c r="B2516" s="107"/>
    </row>
    <row r="2517" spans="1:2">
      <c r="A2517" s="107"/>
      <c r="B2517" s="107"/>
    </row>
    <row r="2518" spans="1:2">
      <c r="A2518" s="107"/>
      <c r="B2518" s="107"/>
    </row>
    <row r="2519" spans="1:2">
      <c r="A2519" s="107"/>
      <c r="B2519" s="107"/>
    </row>
    <row r="2520" spans="1:2">
      <c r="A2520" s="107"/>
      <c r="B2520" s="107"/>
    </row>
    <row r="2521" spans="1:2">
      <c r="A2521" s="107"/>
      <c r="B2521" s="107"/>
    </row>
    <row r="2522" spans="1:2">
      <c r="A2522" s="107"/>
      <c r="B2522" s="107"/>
    </row>
    <row r="2523" spans="1:2">
      <c r="A2523" s="107"/>
      <c r="B2523" s="107"/>
    </row>
    <row r="2524" spans="1:2">
      <c r="A2524" s="107"/>
      <c r="B2524" s="107"/>
    </row>
    <row r="2525" spans="1:2">
      <c r="A2525" s="107"/>
      <c r="B2525" s="107"/>
    </row>
    <row r="2526" spans="1:2">
      <c r="A2526" s="107"/>
      <c r="B2526" s="107"/>
    </row>
    <row r="2527" spans="1:2">
      <c r="A2527" s="107"/>
      <c r="B2527" s="107"/>
    </row>
    <row r="2528" spans="1:2">
      <c r="A2528" s="107"/>
      <c r="B2528" s="107"/>
    </row>
    <row r="2529" spans="1:2">
      <c r="A2529" s="107"/>
      <c r="B2529" s="107"/>
    </row>
    <row r="2530" spans="1:2">
      <c r="A2530" s="107"/>
      <c r="B2530" s="107"/>
    </row>
    <row r="2531" spans="1:2">
      <c r="A2531" s="107"/>
      <c r="B2531" s="107"/>
    </row>
    <row r="2532" spans="1:2">
      <c r="A2532" s="107"/>
      <c r="B2532" s="107"/>
    </row>
    <row r="2533" spans="1:2">
      <c r="A2533" s="107"/>
      <c r="B2533" s="107"/>
    </row>
    <row r="2534" spans="1:2">
      <c r="A2534" s="107"/>
      <c r="B2534" s="107"/>
    </row>
    <row r="2535" spans="1:2">
      <c r="A2535" s="107"/>
      <c r="B2535" s="107"/>
    </row>
    <row r="2536" spans="1:2">
      <c r="A2536" s="107"/>
      <c r="B2536" s="107"/>
    </row>
    <row r="2537" spans="1:2">
      <c r="A2537" s="107"/>
      <c r="B2537" s="107"/>
    </row>
    <row r="2538" spans="1:2">
      <c r="A2538" s="107"/>
      <c r="B2538" s="107"/>
    </row>
    <row r="2539" spans="1:2">
      <c r="A2539" s="107"/>
      <c r="B2539" s="107"/>
    </row>
    <row r="2540" spans="1:2">
      <c r="A2540" s="107"/>
      <c r="B2540" s="107"/>
    </row>
    <row r="2541" spans="1:2">
      <c r="A2541" s="107"/>
      <c r="B2541" s="107"/>
    </row>
    <row r="2542" spans="1:2">
      <c r="A2542" s="107"/>
      <c r="B2542" s="107"/>
    </row>
    <row r="2543" spans="1:2">
      <c r="A2543" s="107"/>
      <c r="B2543" s="107"/>
    </row>
    <row r="2544" spans="1:2">
      <c r="A2544" s="107"/>
      <c r="B2544" s="107"/>
    </row>
    <row r="2545" spans="1:2">
      <c r="A2545" s="107"/>
      <c r="B2545" s="107"/>
    </row>
    <row r="2546" spans="1:2">
      <c r="A2546" s="107"/>
      <c r="B2546" s="107"/>
    </row>
    <row r="2547" spans="1:2">
      <c r="A2547" s="107"/>
      <c r="B2547" s="107"/>
    </row>
    <row r="2548" spans="1:2">
      <c r="A2548" s="107"/>
      <c r="B2548" s="107"/>
    </row>
    <row r="2549" spans="1:2">
      <c r="A2549" s="107"/>
      <c r="B2549" s="107"/>
    </row>
    <row r="2550" spans="1:2">
      <c r="A2550" s="107"/>
      <c r="B2550" s="107"/>
    </row>
    <row r="2551" spans="1:2">
      <c r="A2551" s="107"/>
      <c r="B2551" s="107"/>
    </row>
    <row r="2552" spans="1:2">
      <c r="A2552" s="107"/>
      <c r="B2552" s="107"/>
    </row>
    <row r="2553" spans="1:2">
      <c r="A2553" s="107"/>
      <c r="B2553" s="107"/>
    </row>
    <row r="2554" spans="1:2">
      <c r="A2554" s="107"/>
      <c r="B2554" s="107"/>
    </row>
    <row r="2555" spans="1:2">
      <c r="A2555" s="107"/>
      <c r="B2555" s="107"/>
    </row>
    <row r="2556" spans="1:2">
      <c r="A2556" s="107"/>
      <c r="B2556" s="107"/>
    </row>
    <row r="2557" spans="1:2">
      <c r="A2557" s="107"/>
      <c r="B2557" s="107"/>
    </row>
    <row r="2558" spans="1:2">
      <c r="A2558" s="107"/>
      <c r="B2558" s="107"/>
    </row>
    <row r="2559" spans="1:2">
      <c r="A2559" s="107"/>
      <c r="B2559" s="107"/>
    </row>
    <row r="2560" spans="1:2">
      <c r="A2560" s="107"/>
      <c r="B2560" s="107"/>
    </row>
    <row r="2561" spans="1:2">
      <c r="A2561" s="107"/>
      <c r="B2561" s="107"/>
    </row>
    <row r="2562" spans="1:2">
      <c r="A2562" s="107"/>
      <c r="B2562" s="107"/>
    </row>
    <row r="2563" spans="1:2">
      <c r="A2563" s="107"/>
      <c r="B2563" s="107"/>
    </row>
    <row r="2564" spans="1:2">
      <c r="A2564" s="107"/>
      <c r="B2564" s="107"/>
    </row>
    <row r="2565" spans="1:2">
      <c r="A2565" s="107"/>
      <c r="B2565" s="107"/>
    </row>
    <row r="2566" spans="1:2">
      <c r="A2566" s="107"/>
      <c r="B2566" s="107"/>
    </row>
    <row r="2567" spans="1:2">
      <c r="A2567" s="107"/>
      <c r="B2567" s="107"/>
    </row>
    <row r="2568" spans="1:2">
      <c r="A2568" s="107"/>
      <c r="B2568" s="107"/>
    </row>
    <row r="2569" spans="1:2">
      <c r="A2569" s="107"/>
      <c r="B2569" s="107"/>
    </row>
    <row r="2570" spans="1:2">
      <c r="A2570" s="107"/>
      <c r="B2570" s="107"/>
    </row>
    <row r="2571" spans="1:2">
      <c r="A2571" s="107"/>
      <c r="B2571" s="107"/>
    </row>
    <row r="2572" spans="1:2">
      <c r="A2572" s="107"/>
      <c r="B2572" s="107"/>
    </row>
    <row r="2573" spans="1:2">
      <c r="A2573" s="107"/>
      <c r="B2573" s="107"/>
    </row>
    <row r="2574" spans="1:2">
      <c r="A2574" s="107"/>
      <c r="B2574" s="107"/>
    </row>
    <row r="2575" spans="1:2">
      <c r="A2575" s="107"/>
      <c r="B2575" s="107"/>
    </row>
    <row r="2576" spans="1:2">
      <c r="A2576" s="107"/>
      <c r="B2576" s="107"/>
    </row>
    <row r="2577" spans="1:2">
      <c r="A2577" s="107"/>
      <c r="B2577" s="107"/>
    </row>
    <row r="2578" spans="1:2">
      <c r="A2578" s="107"/>
      <c r="B2578" s="107"/>
    </row>
    <row r="2579" spans="1:2">
      <c r="A2579" s="107"/>
      <c r="B2579" s="107"/>
    </row>
    <row r="2580" spans="1:2">
      <c r="A2580" s="107"/>
      <c r="B2580" s="107"/>
    </row>
    <row r="2581" spans="1:2">
      <c r="A2581" s="107"/>
      <c r="B2581" s="107"/>
    </row>
    <row r="2582" spans="1:2">
      <c r="A2582" s="107"/>
      <c r="B2582" s="107"/>
    </row>
    <row r="2583" spans="1:2">
      <c r="A2583" s="107"/>
      <c r="B2583" s="107"/>
    </row>
    <row r="2584" spans="1:2">
      <c r="A2584" s="107"/>
      <c r="B2584" s="107"/>
    </row>
    <row r="2585" spans="1:2">
      <c r="A2585" s="107"/>
      <c r="B2585" s="107"/>
    </row>
    <row r="2586" spans="1:2">
      <c r="A2586" s="107"/>
      <c r="B2586" s="107"/>
    </row>
    <row r="2587" spans="1:2">
      <c r="A2587" s="107"/>
      <c r="B2587" s="107"/>
    </row>
    <row r="2588" spans="1:2">
      <c r="A2588" s="107"/>
      <c r="B2588" s="107"/>
    </row>
    <row r="2589" spans="1:2">
      <c r="A2589" s="107"/>
      <c r="B2589" s="107"/>
    </row>
    <row r="2590" spans="1:2">
      <c r="A2590" s="107"/>
      <c r="B2590" s="107"/>
    </row>
    <row r="2591" spans="1:2">
      <c r="A2591" s="107"/>
      <c r="B2591" s="107"/>
    </row>
    <row r="2592" spans="1:2">
      <c r="A2592" s="107"/>
      <c r="B2592" s="107"/>
    </row>
    <row r="2593" spans="1:2">
      <c r="A2593" s="107"/>
      <c r="B2593" s="107"/>
    </row>
    <row r="2594" spans="1:2">
      <c r="A2594" s="107"/>
      <c r="B2594" s="107"/>
    </row>
    <row r="2595" spans="1:2">
      <c r="A2595" s="107"/>
      <c r="B2595" s="107"/>
    </row>
    <row r="2596" spans="1:2">
      <c r="A2596" s="107"/>
      <c r="B2596" s="107"/>
    </row>
    <row r="2597" spans="1:2">
      <c r="A2597" s="107"/>
      <c r="B2597" s="107"/>
    </row>
    <row r="2598" spans="1:2">
      <c r="A2598" s="107"/>
      <c r="B2598" s="107"/>
    </row>
    <row r="2599" spans="1:2">
      <c r="A2599" s="107"/>
      <c r="B2599" s="107"/>
    </row>
    <row r="2600" spans="1:2">
      <c r="A2600" s="107"/>
      <c r="B2600" s="107"/>
    </row>
    <row r="2601" spans="1:2">
      <c r="A2601" s="107"/>
      <c r="B2601" s="107"/>
    </row>
    <row r="2602" spans="1:2">
      <c r="A2602" s="107"/>
      <c r="B2602" s="107"/>
    </row>
    <row r="2603" spans="1:2">
      <c r="A2603" s="107"/>
      <c r="B2603" s="107"/>
    </row>
    <row r="2604" spans="1:2">
      <c r="A2604" s="107"/>
      <c r="B2604" s="107"/>
    </row>
    <row r="2605" spans="1:2">
      <c r="A2605" s="107"/>
      <c r="B2605" s="107"/>
    </row>
    <row r="2606" spans="1:2">
      <c r="A2606" s="107"/>
      <c r="B2606" s="107"/>
    </row>
    <row r="2607" spans="1:2">
      <c r="A2607" s="107"/>
      <c r="B2607" s="107"/>
    </row>
    <row r="2608" spans="1:2">
      <c r="A2608" s="107"/>
      <c r="B2608" s="107"/>
    </row>
    <row r="2609" spans="1:2">
      <c r="A2609" s="107"/>
      <c r="B2609" s="107"/>
    </row>
    <row r="2610" spans="1:2">
      <c r="A2610" s="107"/>
      <c r="B2610" s="107"/>
    </row>
    <row r="2611" spans="1:2">
      <c r="A2611" s="107"/>
      <c r="B2611" s="107"/>
    </row>
    <row r="2612" spans="1:2">
      <c r="A2612" s="107"/>
      <c r="B2612" s="107"/>
    </row>
    <row r="2613" spans="1:2">
      <c r="A2613" s="107"/>
      <c r="B2613" s="107"/>
    </row>
    <row r="2614" spans="1:2">
      <c r="A2614" s="107"/>
      <c r="B2614" s="107"/>
    </row>
    <row r="2615" spans="1:2">
      <c r="A2615" s="107"/>
      <c r="B2615" s="107"/>
    </row>
    <row r="2616" spans="1:2">
      <c r="A2616" s="107"/>
      <c r="B2616" s="107"/>
    </row>
    <row r="2617" spans="1:2">
      <c r="A2617" s="107"/>
      <c r="B2617" s="107"/>
    </row>
    <row r="2618" spans="1:2">
      <c r="A2618" s="107"/>
      <c r="B2618" s="107"/>
    </row>
    <row r="2619" spans="1:2">
      <c r="A2619" s="107"/>
      <c r="B2619" s="107"/>
    </row>
    <row r="2620" spans="1:2">
      <c r="A2620" s="107"/>
      <c r="B2620" s="107"/>
    </row>
    <row r="2621" spans="1:2">
      <c r="A2621" s="107"/>
      <c r="B2621" s="107"/>
    </row>
    <row r="2622" spans="1:2">
      <c r="A2622" s="107"/>
      <c r="B2622" s="107"/>
    </row>
    <row r="2623" spans="1:2">
      <c r="A2623" s="107"/>
      <c r="B2623" s="107"/>
    </row>
    <row r="2624" spans="1:2">
      <c r="A2624" s="107"/>
      <c r="B2624" s="107"/>
    </row>
    <row r="2625" spans="1:2">
      <c r="A2625" s="107"/>
      <c r="B2625" s="107"/>
    </row>
    <row r="2626" spans="1:2">
      <c r="A2626" s="107"/>
      <c r="B2626" s="107"/>
    </row>
    <row r="2627" spans="1:2">
      <c r="A2627" s="107"/>
      <c r="B2627" s="107"/>
    </row>
    <row r="2628" spans="1:2">
      <c r="A2628" s="107"/>
      <c r="B2628" s="107"/>
    </row>
    <row r="2629" spans="1:2">
      <c r="A2629" s="107"/>
      <c r="B2629" s="107"/>
    </row>
    <row r="2630" spans="1:2">
      <c r="A2630" s="107"/>
      <c r="B2630" s="107"/>
    </row>
    <row r="2631" spans="1:2">
      <c r="A2631" s="107"/>
      <c r="B2631" s="107"/>
    </row>
    <row r="2632" spans="1:2">
      <c r="A2632" s="107"/>
      <c r="B2632" s="107"/>
    </row>
    <row r="2633" spans="1:2">
      <c r="A2633" s="107"/>
      <c r="B2633" s="107"/>
    </row>
    <row r="2634" spans="1:2">
      <c r="A2634" s="107"/>
      <c r="B2634" s="107"/>
    </row>
    <row r="2635" spans="1:2">
      <c r="A2635" s="107"/>
      <c r="B2635" s="107"/>
    </row>
    <row r="2636" spans="1:2">
      <c r="A2636" s="107"/>
      <c r="B2636" s="107"/>
    </row>
    <row r="2637" spans="1:2">
      <c r="A2637" s="107"/>
      <c r="B2637" s="107"/>
    </row>
    <row r="2638" spans="1:2">
      <c r="A2638" s="107"/>
      <c r="B2638" s="107"/>
    </row>
    <row r="2639" spans="1:2">
      <c r="A2639" s="107"/>
      <c r="B2639" s="107"/>
    </row>
    <row r="2640" spans="1:2">
      <c r="A2640" s="107"/>
      <c r="B2640" s="107"/>
    </row>
    <row r="2641" spans="1:2">
      <c r="A2641" s="107"/>
      <c r="B2641" s="107"/>
    </row>
    <row r="2642" spans="1:2">
      <c r="A2642" s="107"/>
      <c r="B2642" s="107"/>
    </row>
    <row r="2643" spans="1:2">
      <c r="A2643" s="107"/>
      <c r="B2643" s="107"/>
    </row>
    <row r="2644" spans="1:2">
      <c r="A2644" s="107"/>
      <c r="B2644" s="107"/>
    </row>
    <row r="2645" spans="1:2">
      <c r="A2645" s="107"/>
      <c r="B2645" s="107"/>
    </row>
    <row r="2646" spans="1:2">
      <c r="A2646" s="107"/>
      <c r="B2646" s="107"/>
    </row>
    <row r="2647" spans="1:2">
      <c r="A2647" s="107"/>
      <c r="B2647" s="107"/>
    </row>
    <row r="2648" spans="1:2">
      <c r="A2648" s="107"/>
      <c r="B2648" s="107"/>
    </row>
    <row r="2649" spans="1:2">
      <c r="A2649" s="107"/>
      <c r="B2649" s="107"/>
    </row>
    <row r="2650" spans="1:2">
      <c r="A2650" s="107"/>
      <c r="B2650" s="107"/>
    </row>
    <row r="2651" spans="1:2">
      <c r="A2651" s="107"/>
      <c r="B2651" s="107"/>
    </row>
    <row r="2652" spans="1:2">
      <c r="A2652" s="107"/>
      <c r="B2652" s="107"/>
    </row>
    <row r="2653" spans="1:2">
      <c r="A2653" s="107"/>
      <c r="B2653" s="107"/>
    </row>
    <row r="2654" spans="1:2">
      <c r="A2654" s="107"/>
      <c r="B2654" s="107"/>
    </row>
    <row r="2655" spans="1:2">
      <c r="A2655" s="107"/>
      <c r="B2655" s="107"/>
    </row>
    <row r="2656" spans="1:2">
      <c r="A2656" s="107"/>
      <c r="B2656" s="107"/>
    </row>
    <row r="2657" spans="1:2">
      <c r="A2657" s="107"/>
      <c r="B2657" s="107"/>
    </row>
    <row r="2658" spans="1:2">
      <c r="A2658" s="107"/>
      <c r="B2658" s="107"/>
    </row>
    <row r="2659" spans="1:2">
      <c r="A2659" s="107"/>
      <c r="B2659" s="107"/>
    </row>
    <row r="2660" spans="1:2">
      <c r="A2660" s="107"/>
      <c r="B2660" s="107"/>
    </row>
    <row r="2661" spans="1:2">
      <c r="A2661" s="107"/>
      <c r="B2661" s="107"/>
    </row>
    <row r="2662" spans="1:2">
      <c r="A2662" s="107"/>
      <c r="B2662" s="107"/>
    </row>
    <row r="2663" spans="1:2">
      <c r="A2663" s="107"/>
      <c r="B2663" s="107"/>
    </row>
    <row r="2664" spans="1:2">
      <c r="A2664" s="107"/>
      <c r="B2664" s="107"/>
    </row>
    <row r="2665" spans="1:2">
      <c r="A2665" s="107"/>
      <c r="B2665" s="107"/>
    </row>
    <row r="2666" spans="1:2">
      <c r="A2666" s="107"/>
      <c r="B2666" s="107"/>
    </row>
    <row r="2667" spans="1:2">
      <c r="A2667" s="107"/>
      <c r="B2667" s="107"/>
    </row>
    <row r="2668" spans="1:2">
      <c r="A2668" s="107"/>
      <c r="B2668" s="107"/>
    </row>
    <row r="2669" spans="1:2">
      <c r="A2669" s="107"/>
      <c r="B2669" s="107"/>
    </row>
    <row r="2670" spans="1:2">
      <c r="A2670" s="107"/>
      <c r="B2670" s="107"/>
    </row>
    <row r="2671" spans="1:2">
      <c r="A2671" s="107"/>
      <c r="B2671" s="107"/>
    </row>
    <row r="2672" spans="1:2">
      <c r="A2672" s="107"/>
      <c r="B2672" s="107"/>
    </row>
    <row r="2673" spans="1:2">
      <c r="A2673" s="107"/>
      <c r="B2673" s="107"/>
    </row>
    <row r="2674" spans="1:2">
      <c r="A2674" s="107"/>
      <c r="B2674" s="107"/>
    </row>
    <row r="2675" spans="1:2">
      <c r="A2675" s="107"/>
      <c r="B2675" s="107"/>
    </row>
    <row r="2676" spans="1:2">
      <c r="A2676" s="107"/>
      <c r="B2676" s="107"/>
    </row>
    <row r="2677" spans="1:2">
      <c r="A2677" s="107"/>
      <c r="B2677" s="107"/>
    </row>
    <row r="2678" spans="1:2">
      <c r="A2678" s="107"/>
      <c r="B2678" s="107"/>
    </row>
    <row r="2679" spans="1:2">
      <c r="A2679" s="107"/>
      <c r="B2679" s="107"/>
    </row>
    <row r="2680" spans="1:2">
      <c r="A2680" s="107"/>
      <c r="B2680" s="107"/>
    </row>
    <row r="2681" spans="1:2">
      <c r="A2681" s="107"/>
      <c r="B2681" s="107"/>
    </row>
    <row r="2682" spans="1:2">
      <c r="A2682" s="107"/>
      <c r="B2682" s="107"/>
    </row>
    <row r="2683" spans="1:2">
      <c r="A2683" s="107"/>
      <c r="B2683" s="107"/>
    </row>
    <row r="2684" spans="1:2">
      <c r="A2684" s="107"/>
      <c r="B2684" s="107"/>
    </row>
    <row r="2685" spans="1:2">
      <c r="A2685" s="107"/>
      <c r="B2685" s="107"/>
    </row>
    <row r="2686" spans="1:2">
      <c r="A2686" s="107"/>
      <c r="B2686" s="107"/>
    </row>
    <row r="2687" spans="1:2">
      <c r="A2687" s="107"/>
      <c r="B2687" s="107"/>
    </row>
    <row r="2688" spans="1:2">
      <c r="A2688" s="107"/>
      <c r="B2688" s="107"/>
    </row>
    <row r="2689" spans="1:2">
      <c r="A2689" s="107"/>
      <c r="B2689" s="107"/>
    </row>
    <row r="2690" spans="1:2">
      <c r="A2690" s="107"/>
      <c r="B2690" s="107"/>
    </row>
    <row r="2691" spans="1:2">
      <c r="A2691" s="107"/>
      <c r="B2691" s="107"/>
    </row>
    <row r="2692" spans="1:2">
      <c r="A2692" s="107"/>
      <c r="B2692" s="107"/>
    </row>
    <row r="2693" spans="1:2">
      <c r="A2693" s="107"/>
      <c r="B2693" s="107"/>
    </row>
    <row r="2694" spans="1:2">
      <c r="A2694" s="107"/>
      <c r="B2694" s="107"/>
    </row>
    <row r="2695" spans="1:2">
      <c r="A2695" s="107"/>
      <c r="B2695" s="107"/>
    </row>
    <row r="2696" spans="1:2">
      <c r="A2696" s="107"/>
      <c r="B2696" s="107"/>
    </row>
    <row r="2697" spans="1:2">
      <c r="A2697" s="107"/>
      <c r="B2697" s="107"/>
    </row>
    <row r="2698" spans="1:2">
      <c r="A2698" s="107"/>
      <c r="B2698" s="107"/>
    </row>
    <row r="2699" spans="1:2">
      <c r="A2699" s="107"/>
      <c r="B2699" s="107"/>
    </row>
    <row r="2700" spans="1:2">
      <c r="A2700" s="107"/>
      <c r="B2700" s="107"/>
    </row>
    <row r="2701" spans="1:2">
      <c r="A2701" s="107"/>
      <c r="B2701" s="107"/>
    </row>
    <row r="2702" spans="1:2">
      <c r="A2702" s="107"/>
      <c r="B2702" s="107"/>
    </row>
    <row r="2703" spans="1:2">
      <c r="A2703" s="107"/>
      <c r="B2703" s="107"/>
    </row>
    <row r="2704" spans="1:2">
      <c r="A2704" s="107"/>
      <c r="B2704" s="107"/>
    </row>
    <row r="2705" spans="1:2">
      <c r="A2705" s="107"/>
      <c r="B2705" s="107"/>
    </row>
    <row r="2706" spans="1:2">
      <c r="A2706" s="107"/>
      <c r="B2706" s="107"/>
    </row>
    <row r="2707" spans="1:2">
      <c r="A2707" s="107"/>
      <c r="B2707" s="107"/>
    </row>
    <row r="2708" spans="1:2">
      <c r="A2708" s="107"/>
      <c r="B2708" s="107"/>
    </row>
    <row r="2709" spans="1:2">
      <c r="A2709" s="107"/>
      <c r="B2709" s="107"/>
    </row>
    <row r="2710" spans="1:2">
      <c r="A2710" s="107"/>
      <c r="B2710" s="107"/>
    </row>
    <row r="2711" spans="1:2">
      <c r="A2711" s="107"/>
      <c r="B2711" s="107"/>
    </row>
    <row r="2712" spans="1:2">
      <c r="A2712" s="107"/>
      <c r="B2712" s="107"/>
    </row>
    <row r="2713" spans="1:2">
      <c r="A2713" s="107"/>
      <c r="B2713" s="107"/>
    </row>
    <row r="2714" spans="1:2">
      <c r="A2714" s="107"/>
      <c r="B2714" s="107"/>
    </row>
    <row r="2715" spans="1:2">
      <c r="A2715" s="107"/>
      <c r="B2715" s="107"/>
    </row>
    <row r="2716" spans="1:2">
      <c r="A2716" s="107"/>
      <c r="B2716" s="107"/>
    </row>
    <row r="2717" spans="1:2">
      <c r="A2717" s="107"/>
      <c r="B2717" s="107"/>
    </row>
    <row r="2718" spans="1:2">
      <c r="A2718" s="107"/>
      <c r="B2718" s="107"/>
    </row>
    <row r="2719" spans="1:2">
      <c r="A2719" s="107"/>
      <c r="B2719" s="107"/>
    </row>
    <row r="2720" spans="1:2">
      <c r="A2720" s="107"/>
      <c r="B2720" s="107"/>
    </row>
    <row r="2721" spans="1:2">
      <c r="A2721" s="107"/>
      <c r="B2721" s="107"/>
    </row>
    <row r="2722" spans="1:2">
      <c r="A2722" s="107"/>
      <c r="B2722" s="107"/>
    </row>
    <row r="2723" spans="1:2">
      <c r="A2723" s="107"/>
      <c r="B2723" s="107"/>
    </row>
    <row r="2724" spans="1:2">
      <c r="A2724" s="107"/>
      <c r="B2724" s="107"/>
    </row>
    <row r="2725" spans="1:2">
      <c r="A2725" s="107"/>
      <c r="B2725" s="107"/>
    </row>
    <row r="2726" spans="1:2">
      <c r="A2726" s="107"/>
      <c r="B2726" s="107"/>
    </row>
    <row r="2727" spans="1:2">
      <c r="A2727" s="107"/>
      <c r="B2727" s="107"/>
    </row>
    <row r="2728" spans="1:2">
      <c r="A2728" s="107"/>
      <c r="B2728" s="107"/>
    </row>
    <row r="2729" spans="1:2">
      <c r="A2729" s="107"/>
      <c r="B2729" s="107"/>
    </row>
    <row r="2730" spans="1:2">
      <c r="A2730" s="107"/>
      <c r="B2730" s="107"/>
    </row>
    <row r="2731" spans="1:2">
      <c r="A2731" s="107"/>
      <c r="B2731" s="107"/>
    </row>
    <row r="2732" spans="1:2">
      <c r="A2732" s="107"/>
      <c r="B2732" s="107"/>
    </row>
    <row r="2733" spans="1:2">
      <c r="A2733" s="107"/>
      <c r="B2733" s="107"/>
    </row>
    <row r="2734" spans="1:2">
      <c r="A2734" s="107"/>
      <c r="B2734" s="107"/>
    </row>
    <row r="2735" spans="1:2">
      <c r="A2735" s="107"/>
      <c r="B2735" s="107"/>
    </row>
    <row r="2736" spans="1:2">
      <c r="A2736" s="107"/>
      <c r="B2736" s="107"/>
    </row>
    <row r="2737" spans="1:2">
      <c r="A2737" s="107"/>
      <c r="B2737" s="107"/>
    </row>
    <row r="2738" spans="1:2">
      <c r="A2738" s="107"/>
      <c r="B2738" s="107"/>
    </row>
    <row r="2739" spans="1:2">
      <c r="A2739" s="107"/>
      <c r="B2739" s="107"/>
    </row>
    <row r="2740" spans="1:2">
      <c r="A2740" s="107"/>
      <c r="B2740" s="107"/>
    </row>
    <row r="2741" spans="1:2">
      <c r="A2741" s="107"/>
      <c r="B2741" s="107"/>
    </row>
    <row r="2742" spans="1:2">
      <c r="A2742" s="107"/>
      <c r="B2742" s="107"/>
    </row>
    <row r="2743" spans="1:2">
      <c r="A2743" s="107"/>
      <c r="B2743" s="107"/>
    </row>
    <row r="2744" spans="1:2">
      <c r="A2744" s="107"/>
      <c r="B2744" s="107"/>
    </row>
    <row r="2745" spans="1:2">
      <c r="A2745" s="107"/>
      <c r="B2745" s="107"/>
    </row>
    <row r="2746" spans="1:2">
      <c r="A2746" s="107"/>
      <c r="B2746" s="107"/>
    </row>
    <row r="2747" spans="1:2">
      <c r="A2747" s="107"/>
      <c r="B2747" s="107"/>
    </row>
    <row r="2748" spans="1:2">
      <c r="A2748" s="107"/>
      <c r="B2748" s="107"/>
    </row>
    <row r="2749" spans="1:2">
      <c r="A2749" s="107"/>
      <c r="B2749" s="107"/>
    </row>
    <row r="2750" spans="1:2">
      <c r="A2750" s="107"/>
      <c r="B2750" s="107"/>
    </row>
    <row r="2751" spans="1:2">
      <c r="A2751" s="107"/>
      <c r="B2751" s="107"/>
    </row>
    <row r="2752" spans="1:2">
      <c r="A2752" s="107"/>
      <c r="B2752" s="107"/>
    </row>
    <row r="2753" spans="1:2">
      <c r="A2753" s="107"/>
      <c r="B2753" s="107"/>
    </row>
    <row r="2754" spans="1:2">
      <c r="A2754" s="107"/>
      <c r="B2754" s="107"/>
    </row>
    <row r="2755" spans="1:2">
      <c r="A2755" s="107"/>
      <c r="B2755" s="107"/>
    </row>
    <row r="2756" spans="1:2">
      <c r="A2756" s="107"/>
      <c r="B2756" s="107"/>
    </row>
    <row r="2757" spans="1:2">
      <c r="A2757" s="107"/>
      <c r="B2757" s="107"/>
    </row>
    <row r="2758" spans="1:2">
      <c r="A2758" s="107"/>
      <c r="B2758" s="107"/>
    </row>
    <row r="2759" spans="1:2">
      <c r="A2759" s="107"/>
      <c r="B2759" s="107"/>
    </row>
    <row r="2760" spans="1:2">
      <c r="A2760" s="107"/>
      <c r="B2760" s="107"/>
    </row>
    <row r="2761" spans="1:2">
      <c r="A2761" s="107"/>
      <c r="B2761" s="107"/>
    </row>
    <row r="2762" spans="1:2">
      <c r="A2762" s="107"/>
      <c r="B2762" s="107"/>
    </row>
    <row r="2763" spans="1:2">
      <c r="A2763" s="107"/>
      <c r="B2763" s="107"/>
    </row>
    <row r="2764" spans="1:2">
      <c r="A2764" s="107"/>
      <c r="B2764" s="107"/>
    </row>
    <row r="2765" spans="1:2">
      <c r="A2765" s="107"/>
      <c r="B2765" s="107"/>
    </row>
    <row r="2766" spans="1:2">
      <c r="A2766" s="107"/>
      <c r="B2766" s="107"/>
    </row>
    <row r="2767" spans="1:2">
      <c r="A2767" s="107"/>
      <c r="B2767" s="107"/>
    </row>
    <row r="2768" spans="1:2">
      <c r="A2768" s="107"/>
      <c r="B2768" s="107"/>
    </row>
    <row r="2769" spans="1:2">
      <c r="A2769" s="107"/>
      <c r="B2769" s="107"/>
    </row>
    <row r="2770" spans="1:2">
      <c r="A2770" s="107"/>
      <c r="B2770" s="107"/>
    </row>
    <row r="2771" spans="1:2">
      <c r="A2771" s="107"/>
      <c r="B2771" s="107"/>
    </row>
    <row r="2772" spans="1:2">
      <c r="A2772" s="107"/>
      <c r="B2772" s="107"/>
    </row>
    <row r="2773" spans="1:2">
      <c r="A2773" s="107"/>
      <c r="B2773" s="107"/>
    </row>
    <row r="2774" spans="1:2">
      <c r="A2774" s="107"/>
      <c r="B2774" s="107"/>
    </row>
    <row r="2775" spans="1:2">
      <c r="A2775" s="107"/>
      <c r="B2775" s="107"/>
    </row>
    <row r="2776" spans="1:2">
      <c r="A2776" s="107"/>
      <c r="B2776" s="107"/>
    </row>
    <row r="2777" spans="1:2">
      <c r="A2777" s="107"/>
      <c r="B2777" s="107"/>
    </row>
    <row r="2778" spans="1:2">
      <c r="A2778" s="107"/>
      <c r="B2778" s="107"/>
    </row>
    <row r="2779" spans="1:2">
      <c r="A2779" s="107"/>
      <c r="B2779" s="107"/>
    </row>
    <row r="2780" spans="1:2">
      <c r="A2780" s="107"/>
      <c r="B2780" s="107"/>
    </row>
    <row r="2781" spans="1:2">
      <c r="A2781" s="107"/>
      <c r="B2781" s="107"/>
    </row>
    <row r="2782" spans="1:2">
      <c r="A2782" s="107"/>
      <c r="B2782" s="107"/>
    </row>
    <row r="2783" spans="1:2">
      <c r="A2783" s="107"/>
      <c r="B2783" s="107"/>
    </row>
    <row r="2784" spans="1:2">
      <c r="A2784" s="107"/>
      <c r="B2784" s="107"/>
    </row>
    <row r="2785" spans="1:2">
      <c r="A2785" s="107"/>
      <c r="B2785" s="107"/>
    </row>
    <row r="2786" spans="1:2">
      <c r="A2786" s="107"/>
      <c r="B2786" s="107"/>
    </row>
    <row r="2787" spans="1:2">
      <c r="A2787" s="107"/>
      <c r="B2787" s="107"/>
    </row>
    <row r="2788" spans="1:2">
      <c r="A2788" s="107"/>
      <c r="B2788" s="107"/>
    </row>
    <row r="2789" spans="1:2">
      <c r="A2789" s="107"/>
      <c r="B2789" s="107"/>
    </row>
    <row r="2790" spans="1:2">
      <c r="A2790" s="107"/>
      <c r="B2790" s="107"/>
    </row>
    <row r="2791" spans="1:2">
      <c r="A2791" s="107"/>
      <c r="B2791" s="107"/>
    </row>
    <row r="2792" spans="1:2">
      <c r="A2792" s="107"/>
      <c r="B2792" s="107"/>
    </row>
    <row r="2793" spans="1:2">
      <c r="A2793" s="107"/>
      <c r="B2793" s="107"/>
    </row>
    <row r="2794" spans="1:2">
      <c r="A2794" s="107"/>
      <c r="B2794" s="107"/>
    </row>
    <row r="2795" spans="1:2">
      <c r="A2795" s="107"/>
      <c r="B2795" s="107"/>
    </row>
    <row r="2796" spans="1:2">
      <c r="A2796" s="107"/>
      <c r="B2796" s="107"/>
    </row>
    <row r="2797" spans="1:2">
      <c r="A2797" s="107"/>
      <c r="B2797" s="107"/>
    </row>
    <row r="2798" spans="1:2">
      <c r="A2798" s="107"/>
      <c r="B2798" s="107"/>
    </row>
    <row r="2799" spans="1:2">
      <c r="A2799" s="107"/>
      <c r="B2799" s="107"/>
    </row>
    <row r="2800" spans="1:2">
      <c r="A2800" s="107"/>
      <c r="B2800" s="107"/>
    </row>
    <row r="2801" spans="1:2">
      <c r="A2801" s="107"/>
      <c r="B2801" s="107"/>
    </row>
    <row r="2802" spans="1:2">
      <c r="A2802" s="107"/>
      <c r="B2802" s="107"/>
    </row>
    <row r="2803" spans="1:2">
      <c r="A2803" s="107"/>
      <c r="B2803" s="107"/>
    </row>
    <row r="2804" spans="1:2">
      <c r="A2804" s="107"/>
      <c r="B2804" s="107"/>
    </row>
    <row r="2805" spans="1:2">
      <c r="A2805" s="107"/>
      <c r="B2805" s="107"/>
    </row>
    <row r="2806" spans="1:2">
      <c r="A2806" s="107"/>
      <c r="B2806" s="107"/>
    </row>
    <row r="2807" spans="1:2">
      <c r="A2807" s="107"/>
      <c r="B2807" s="107"/>
    </row>
    <row r="2808" spans="1:2">
      <c r="A2808" s="107"/>
      <c r="B2808" s="107"/>
    </row>
    <row r="2809" spans="1:2">
      <c r="A2809" s="107"/>
      <c r="B2809" s="107"/>
    </row>
    <row r="2810" spans="1:2">
      <c r="A2810" s="107"/>
      <c r="B2810" s="107"/>
    </row>
    <row r="2811" spans="1:2">
      <c r="A2811" s="107"/>
      <c r="B2811" s="107"/>
    </row>
    <row r="2812" spans="1:2">
      <c r="A2812" s="107"/>
      <c r="B2812" s="107"/>
    </row>
    <row r="2813" spans="1:2">
      <c r="A2813" s="107"/>
      <c r="B2813" s="107"/>
    </row>
    <row r="2814" spans="1:2">
      <c r="A2814" s="107"/>
      <c r="B2814" s="107"/>
    </row>
    <row r="2815" spans="1:2">
      <c r="A2815" s="107"/>
      <c r="B2815" s="107"/>
    </row>
    <row r="2816" spans="1:2">
      <c r="A2816" s="107"/>
      <c r="B2816" s="107"/>
    </row>
    <row r="2817" spans="1:2">
      <c r="A2817" s="107"/>
      <c r="B2817" s="107"/>
    </row>
    <row r="2818" spans="1:2">
      <c r="A2818" s="107"/>
      <c r="B2818" s="107"/>
    </row>
    <row r="2819" spans="1:2">
      <c r="A2819" s="107"/>
      <c r="B2819" s="107"/>
    </row>
    <row r="2820" spans="1:2">
      <c r="A2820" s="107"/>
      <c r="B2820" s="107"/>
    </row>
    <row r="2821" spans="1:2">
      <c r="A2821" s="107"/>
      <c r="B2821" s="107"/>
    </row>
    <row r="2822" spans="1:2">
      <c r="A2822" s="107"/>
      <c r="B2822" s="107"/>
    </row>
    <row r="2823" spans="1:2">
      <c r="A2823" s="107"/>
      <c r="B2823" s="107"/>
    </row>
    <row r="2824" spans="1:2">
      <c r="A2824" s="107"/>
      <c r="B2824" s="107"/>
    </row>
    <row r="2825" spans="1:2">
      <c r="A2825" s="107"/>
      <c r="B2825" s="107"/>
    </row>
    <row r="2826" spans="1:2">
      <c r="A2826" s="107"/>
      <c r="B2826" s="107"/>
    </row>
    <row r="2827" spans="1:2">
      <c r="A2827" s="107"/>
      <c r="B2827" s="107"/>
    </row>
    <row r="2828" spans="1:2">
      <c r="A2828" s="107"/>
      <c r="B2828" s="107"/>
    </row>
    <row r="2829" spans="1:2">
      <c r="A2829" s="107"/>
      <c r="B2829" s="107"/>
    </row>
    <row r="2830" spans="1:2">
      <c r="A2830" s="107"/>
      <c r="B2830" s="107"/>
    </row>
    <row r="2831" spans="1:2">
      <c r="A2831" s="107"/>
      <c r="B2831" s="107"/>
    </row>
    <row r="2832" spans="1:2">
      <c r="A2832" s="107"/>
      <c r="B2832" s="107"/>
    </row>
    <row r="2833" spans="1:2">
      <c r="A2833" s="107"/>
      <c r="B2833" s="107"/>
    </row>
    <row r="2834" spans="1:2">
      <c r="A2834" s="107"/>
      <c r="B2834" s="107"/>
    </row>
    <row r="2835" spans="1:2">
      <c r="A2835" s="107"/>
      <c r="B2835" s="107"/>
    </row>
    <row r="2836" spans="1:2">
      <c r="A2836" s="107"/>
      <c r="B2836" s="107"/>
    </row>
    <row r="2837" spans="1:2">
      <c r="A2837" s="107"/>
      <c r="B2837" s="107"/>
    </row>
    <row r="2838" spans="1:2">
      <c r="A2838" s="107"/>
      <c r="B2838" s="107"/>
    </row>
    <row r="2839" spans="1:2">
      <c r="A2839" s="107"/>
      <c r="B2839" s="107"/>
    </row>
    <row r="2840" spans="1:2">
      <c r="A2840" s="107"/>
      <c r="B2840" s="107"/>
    </row>
    <row r="2841" spans="1:2">
      <c r="A2841" s="107"/>
      <c r="B2841" s="107"/>
    </row>
    <row r="2842" spans="1:2">
      <c r="A2842" s="107"/>
      <c r="B2842" s="107"/>
    </row>
    <row r="2843" spans="1:2">
      <c r="A2843" s="107"/>
      <c r="B2843" s="107"/>
    </row>
    <row r="2844" spans="1:2">
      <c r="A2844" s="107"/>
      <c r="B2844" s="107"/>
    </row>
    <row r="2845" spans="1:2">
      <c r="A2845" s="107"/>
      <c r="B2845" s="107"/>
    </row>
    <row r="2846" spans="1:2">
      <c r="A2846" s="107"/>
      <c r="B2846" s="107"/>
    </row>
    <row r="2847" spans="1:2">
      <c r="A2847" s="107"/>
      <c r="B2847" s="107"/>
    </row>
    <row r="2848" spans="1:2">
      <c r="A2848" s="107"/>
      <c r="B2848" s="107"/>
    </row>
    <row r="2849" spans="1:2">
      <c r="A2849" s="107"/>
      <c r="B2849" s="107"/>
    </row>
    <row r="2850" spans="1:2">
      <c r="A2850" s="107"/>
      <c r="B2850" s="107"/>
    </row>
    <row r="2851" spans="1:2">
      <c r="A2851" s="107"/>
      <c r="B2851" s="107"/>
    </row>
    <row r="2852" spans="1:2">
      <c r="A2852" s="107"/>
      <c r="B2852" s="107"/>
    </row>
    <row r="2853" spans="1:2">
      <c r="A2853" s="107"/>
      <c r="B2853" s="107"/>
    </row>
    <row r="2854" spans="1:2">
      <c r="A2854" s="107"/>
      <c r="B2854" s="107"/>
    </row>
    <row r="2855" spans="1:2">
      <c r="A2855" s="107"/>
      <c r="B2855" s="107"/>
    </row>
    <row r="2856" spans="1:2">
      <c r="A2856" s="107"/>
      <c r="B2856" s="107"/>
    </row>
    <row r="2857" spans="1:2">
      <c r="A2857" s="107"/>
      <c r="B2857" s="107"/>
    </row>
    <row r="2858" spans="1:2">
      <c r="A2858" s="107"/>
      <c r="B2858" s="107"/>
    </row>
    <row r="2859" spans="1:2">
      <c r="A2859" s="107"/>
      <c r="B2859" s="107"/>
    </row>
    <row r="2860" spans="1:2">
      <c r="A2860" s="107"/>
      <c r="B2860" s="107"/>
    </row>
    <row r="2861" spans="1:2">
      <c r="A2861" s="107"/>
      <c r="B2861" s="107"/>
    </row>
    <row r="2862" spans="1:2">
      <c r="A2862" s="107"/>
      <c r="B2862" s="107"/>
    </row>
    <row r="2863" spans="1:2">
      <c r="A2863" s="107"/>
      <c r="B2863" s="107"/>
    </row>
    <row r="2864" spans="1:2">
      <c r="A2864" s="107"/>
      <c r="B2864" s="107"/>
    </row>
    <row r="2865" spans="1:2">
      <c r="A2865" s="107"/>
      <c r="B2865" s="107"/>
    </row>
    <row r="2866" spans="1:2">
      <c r="A2866" s="107"/>
      <c r="B2866" s="107"/>
    </row>
    <row r="2867" spans="1:2">
      <c r="A2867" s="107"/>
      <c r="B2867" s="107"/>
    </row>
    <row r="2868" spans="1:2">
      <c r="A2868" s="107"/>
      <c r="B2868" s="107"/>
    </row>
    <row r="2869" spans="1:2">
      <c r="A2869" s="107"/>
      <c r="B2869" s="107"/>
    </row>
    <row r="2870" spans="1:2">
      <c r="A2870" s="107"/>
      <c r="B2870" s="107"/>
    </row>
    <row r="2871" spans="1:2">
      <c r="A2871" s="107"/>
      <c r="B2871" s="107"/>
    </row>
    <row r="2872" spans="1:2">
      <c r="A2872" s="107"/>
      <c r="B2872" s="107"/>
    </row>
    <row r="2873" spans="1:2">
      <c r="A2873" s="107"/>
      <c r="B2873" s="107"/>
    </row>
    <row r="2874" spans="1:2">
      <c r="A2874" s="107"/>
      <c r="B2874" s="107"/>
    </row>
    <row r="2875" spans="1:2">
      <c r="A2875" s="107"/>
      <c r="B2875" s="107"/>
    </row>
    <row r="2876" spans="1:2">
      <c r="A2876" s="107"/>
      <c r="B2876" s="107"/>
    </row>
    <row r="2877" spans="1:2">
      <c r="A2877" s="107"/>
      <c r="B2877" s="107"/>
    </row>
    <row r="2878" spans="1:2">
      <c r="A2878" s="107"/>
      <c r="B2878" s="107"/>
    </row>
    <row r="2879" spans="1:2">
      <c r="A2879" s="107"/>
      <c r="B2879" s="107"/>
    </row>
    <row r="2880" spans="1:2">
      <c r="A2880" s="107"/>
      <c r="B2880" s="107"/>
    </row>
    <row r="2881" spans="1:2">
      <c r="A2881" s="107"/>
      <c r="B2881" s="107"/>
    </row>
    <row r="2882" spans="1:2">
      <c r="A2882" s="107"/>
      <c r="B2882" s="107"/>
    </row>
    <row r="2883" spans="1:2">
      <c r="A2883" s="107"/>
      <c r="B2883" s="107"/>
    </row>
    <row r="2884" spans="1:2">
      <c r="A2884" s="107"/>
      <c r="B2884" s="107"/>
    </row>
    <row r="2885" spans="1:2">
      <c r="A2885" s="107"/>
      <c r="B2885" s="107"/>
    </row>
    <row r="2886" spans="1:2">
      <c r="A2886" s="107"/>
      <c r="B2886" s="107"/>
    </row>
    <row r="2887" spans="1:2">
      <c r="A2887" s="107"/>
      <c r="B2887" s="107"/>
    </row>
    <row r="2888" spans="1:2">
      <c r="A2888" s="107"/>
      <c r="B2888" s="107"/>
    </row>
    <row r="2889" spans="1:2">
      <c r="A2889" s="107"/>
      <c r="B2889" s="107"/>
    </row>
    <row r="2890" spans="1:2">
      <c r="A2890" s="107"/>
      <c r="B2890" s="107"/>
    </row>
    <row r="2891" spans="1:2">
      <c r="A2891" s="107"/>
      <c r="B2891" s="107"/>
    </row>
    <row r="2892" spans="1:2">
      <c r="A2892" s="107"/>
      <c r="B2892" s="107"/>
    </row>
    <row r="2893" spans="1:2">
      <c r="A2893" s="107"/>
      <c r="B2893" s="107"/>
    </row>
    <row r="2894" spans="1:2">
      <c r="A2894" s="107"/>
      <c r="B2894" s="107"/>
    </row>
    <row r="2895" spans="1:2">
      <c r="A2895" s="107"/>
      <c r="B2895" s="107"/>
    </row>
    <row r="2896" spans="1:2">
      <c r="A2896" s="107"/>
      <c r="B2896" s="107"/>
    </row>
    <row r="2897" spans="1:2">
      <c r="A2897" s="107"/>
      <c r="B2897" s="107"/>
    </row>
    <row r="2898" spans="1:2">
      <c r="A2898" s="107"/>
      <c r="B2898" s="107"/>
    </row>
    <row r="2899" spans="1:2">
      <c r="A2899" s="107"/>
      <c r="B2899" s="107"/>
    </row>
    <row r="2900" spans="1:2">
      <c r="A2900" s="107"/>
      <c r="B2900" s="107"/>
    </row>
    <row r="2901" spans="1:2">
      <c r="A2901" s="107"/>
      <c r="B2901" s="107"/>
    </row>
    <row r="2902" spans="1:2">
      <c r="A2902" s="107"/>
      <c r="B2902" s="107"/>
    </row>
    <row r="2903" spans="1:2">
      <c r="A2903" s="107"/>
      <c r="B2903" s="107"/>
    </row>
    <row r="2904" spans="1:2">
      <c r="A2904" s="107"/>
      <c r="B2904" s="107"/>
    </row>
    <row r="2905" spans="1:2">
      <c r="A2905" s="107"/>
      <c r="B2905" s="107"/>
    </row>
    <row r="2906" spans="1:2">
      <c r="A2906" s="107"/>
      <c r="B2906" s="107"/>
    </row>
    <row r="2907" spans="1:2">
      <c r="A2907" s="107"/>
      <c r="B2907" s="107"/>
    </row>
    <row r="2908" spans="1:2">
      <c r="A2908" s="107"/>
      <c r="B2908" s="107"/>
    </row>
    <row r="2909" spans="1:2">
      <c r="A2909" s="107"/>
      <c r="B2909" s="107"/>
    </row>
    <row r="2910" spans="1:2">
      <c r="A2910" s="107"/>
      <c r="B2910" s="107"/>
    </row>
    <row r="2911" spans="1:2">
      <c r="A2911" s="107"/>
      <c r="B2911" s="107"/>
    </row>
    <row r="2912" spans="1:2">
      <c r="A2912" s="107"/>
      <c r="B2912" s="107"/>
    </row>
    <row r="2913" spans="1:2">
      <c r="A2913" s="107"/>
      <c r="B2913" s="107"/>
    </row>
    <row r="2914" spans="1:2">
      <c r="A2914" s="107"/>
      <c r="B2914" s="107"/>
    </row>
    <row r="2915" spans="1:2">
      <c r="A2915" s="107"/>
      <c r="B2915" s="107"/>
    </row>
    <row r="2916" spans="1:2">
      <c r="A2916" s="107"/>
      <c r="B2916" s="107"/>
    </row>
    <row r="2917" spans="1:2">
      <c r="A2917" s="107"/>
      <c r="B2917" s="107"/>
    </row>
    <row r="2918" spans="1:2">
      <c r="A2918" s="107"/>
      <c r="B2918" s="107"/>
    </row>
    <row r="2919" spans="1:2">
      <c r="A2919" s="107"/>
      <c r="B2919" s="107"/>
    </row>
    <row r="2920" spans="1:2">
      <c r="A2920" s="107"/>
      <c r="B2920" s="107"/>
    </row>
    <row r="2921" spans="1:2">
      <c r="A2921" s="107"/>
      <c r="B2921" s="107"/>
    </row>
    <row r="2922" spans="1:2">
      <c r="A2922" s="107"/>
      <c r="B2922" s="107"/>
    </row>
    <row r="2923" spans="1:2">
      <c r="A2923" s="107"/>
      <c r="B2923" s="107"/>
    </row>
    <row r="2924" spans="1:2">
      <c r="A2924" s="107"/>
      <c r="B2924" s="107"/>
    </row>
    <row r="2925" spans="1:2">
      <c r="A2925" s="107"/>
      <c r="B2925" s="107"/>
    </row>
    <row r="2926" spans="1:2">
      <c r="A2926" s="107"/>
      <c r="B2926" s="107"/>
    </row>
    <row r="2927" spans="1:2">
      <c r="A2927" s="107"/>
      <c r="B2927" s="107"/>
    </row>
    <row r="2928" spans="1:2">
      <c r="A2928" s="107"/>
      <c r="B2928" s="107"/>
    </row>
    <row r="2929" spans="1:2">
      <c r="A2929" s="107"/>
      <c r="B2929" s="107"/>
    </row>
    <row r="2930" spans="1:2">
      <c r="A2930" s="107"/>
      <c r="B2930" s="107"/>
    </row>
    <row r="2931" spans="1:2">
      <c r="A2931" s="107"/>
      <c r="B2931" s="107"/>
    </row>
    <row r="2932" spans="1:2">
      <c r="A2932" s="107"/>
      <c r="B2932" s="107"/>
    </row>
    <row r="2933" spans="1:2">
      <c r="A2933" s="107"/>
      <c r="B2933" s="107"/>
    </row>
    <row r="2934" spans="1:2">
      <c r="A2934" s="107"/>
      <c r="B2934" s="107"/>
    </row>
    <row r="2935" spans="1:2">
      <c r="A2935" s="107"/>
      <c r="B2935" s="107"/>
    </row>
    <row r="2936" spans="1:2">
      <c r="A2936" s="107"/>
      <c r="B2936" s="107"/>
    </row>
    <row r="2937" spans="1:2">
      <c r="A2937" s="107"/>
      <c r="B2937" s="107"/>
    </row>
    <row r="2938" spans="1:2">
      <c r="A2938" s="107"/>
      <c r="B2938" s="107"/>
    </row>
    <row r="2939" spans="1:2">
      <c r="A2939" s="107"/>
      <c r="B2939" s="107"/>
    </row>
    <row r="2940" spans="1:2">
      <c r="A2940" s="107"/>
      <c r="B2940" s="107"/>
    </row>
    <row r="2941" spans="1:2">
      <c r="A2941" s="107"/>
      <c r="B2941" s="107"/>
    </row>
    <row r="2942" spans="1:2">
      <c r="A2942" s="107"/>
      <c r="B2942" s="107"/>
    </row>
    <row r="2943" spans="1:2">
      <c r="A2943" s="107"/>
      <c r="B2943" s="107"/>
    </row>
    <row r="2944" spans="1:2">
      <c r="A2944" s="107"/>
      <c r="B2944" s="107"/>
    </row>
    <row r="2945" spans="1:2">
      <c r="A2945" s="107"/>
      <c r="B2945" s="107"/>
    </row>
    <row r="2946" spans="1:2">
      <c r="A2946" s="107"/>
      <c r="B2946" s="107"/>
    </row>
    <row r="2947" spans="1:2">
      <c r="A2947" s="107"/>
      <c r="B2947" s="107"/>
    </row>
    <row r="2948" spans="1:2">
      <c r="A2948" s="107"/>
      <c r="B2948" s="107"/>
    </row>
    <row r="2949" spans="1:2">
      <c r="A2949" s="107"/>
      <c r="B2949" s="107"/>
    </row>
    <row r="2950" spans="1:2">
      <c r="A2950" s="107"/>
      <c r="B2950" s="107"/>
    </row>
    <row r="2951" spans="1:2">
      <c r="A2951" s="107"/>
      <c r="B2951" s="107"/>
    </row>
    <row r="2952" spans="1:2">
      <c r="A2952" s="107"/>
      <c r="B2952" s="107"/>
    </row>
    <row r="2953" spans="1:2">
      <c r="A2953" s="107"/>
      <c r="B2953" s="107"/>
    </row>
    <row r="2954" spans="1:2">
      <c r="A2954" s="107"/>
      <c r="B2954" s="107"/>
    </row>
    <row r="2955" spans="1:2">
      <c r="A2955" s="107"/>
      <c r="B2955" s="107"/>
    </row>
    <row r="2956" spans="1:2">
      <c r="A2956" s="107"/>
      <c r="B2956" s="107"/>
    </row>
    <row r="2957" spans="1:2">
      <c r="A2957" s="107"/>
      <c r="B2957" s="107"/>
    </row>
    <row r="2958" spans="1:2">
      <c r="A2958" s="107"/>
      <c r="B2958" s="107"/>
    </row>
    <row r="2959" spans="1:2">
      <c r="A2959" s="107"/>
      <c r="B2959" s="107"/>
    </row>
    <row r="2960" spans="1:2">
      <c r="A2960" s="107"/>
      <c r="B2960" s="107"/>
    </row>
    <row r="2961" spans="1:2">
      <c r="A2961" s="107"/>
      <c r="B2961" s="107"/>
    </row>
    <row r="2962" spans="1:2">
      <c r="A2962" s="107"/>
      <c r="B2962" s="107"/>
    </row>
    <row r="2963" spans="1:2">
      <c r="A2963" s="107"/>
      <c r="B2963" s="107"/>
    </row>
    <row r="2964" spans="1:2">
      <c r="A2964" s="107"/>
      <c r="B2964" s="107"/>
    </row>
    <row r="2965" spans="1:2">
      <c r="A2965" s="107"/>
      <c r="B2965" s="107"/>
    </row>
    <row r="2966" spans="1:2">
      <c r="A2966" s="107"/>
      <c r="B2966" s="107"/>
    </row>
    <row r="2967" spans="1:2">
      <c r="A2967" s="107"/>
      <c r="B2967" s="107"/>
    </row>
    <row r="2968" spans="1:2">
      <c r="A2968" s="107"/>
      <c r="B2968" s="107"/>
    </row>
    <row r="2969" spans="1:2">
      <c r="A2969" s="107"/>
      <c r="B2969" s="107"/>
    </row>
    <row r="2970" spans="1:2">
      <c r="A2970" s="107"/>
      <c r="B2970" s="107"/>
    </row>
    <row r="2971" spans="1:2">
      <c r="A2971" s="107"/>
      <c r="B2971" s="107"/>
    </row>
    <row r="2972" spans="1:2">
      <c r="A2972" s="107"/>
      <c r="B2972" s="107"/>
    </row>
    <row r="2973" spans="1:2">
      <c r="A2973" s="107"/>
      <c r="B2973" s="107"/>
    </row>
    <row r="2974" spans="1:2">
      <c r="A2974" s="107"/>
      <c r="B2974" s="107"/>
    </row>
    <row r="2975" spans="1:2">
      <c r="A2975" s="107"/>
      <c r="B2975" s="107"/>
    </row>
    <row r="2976" spans="1:2">
      <c r="A2976" s="107"/>
      <c r="B2976" s="107"/>
    </row>
    <row r="2977" spans="1:2">
      <c r="A2977" s="107"/>
      <c r="B2977" s="107"/>
    </row>
    <row r="2978" spans="1:2">
      <c r="A2978" s="107"/>
      <c r="B2978" s="107"/>
    </row>
    <row r="2979" spans="1:2">
      <c r="A2979" s="107"/>
      <c r="B2979" s="107"/>
    </row>
    <row r="2980" spans="1:2">
      <c r="A2980" s="107"/>
      <c r="B2980" s="107"/>
    </row>
    <row r="2981" spans="1:2">
      <c r="A2981" s="107"/>
      <c r="B2981" s="107"/>
    </row>
    <row r="2982" spans="1:2">
      <c r="A2982" s="107"/>
      <c r="B2982" s="107"/>
    </row>
    <row r="2983" spans="1:2">
      <c r="A2983" s="107"/>
      <c r="B2983" s="107"/>
    </row>
    <row r="2984" spans="1:2">
      <c r="A2984" s="107"/>
      <c r="B2984" s="107"/>
    </row>
    <row r="2985" spans="1:2">
      <c r="A2985" s="107"/>
      <c r="B2985" s="107"/>
    </row>
    <row r="2986" spans="1:2">
      <c r="A2986" s="107"/>
      <c r="B2986" s="107"/>
    </row>
    <row r="2987" spans="1:2">
      <c r="A2987" s="107"/>
      <c r="B2987" s="107"/>
    </row>
    <row r="2988" spans="1:2">
      <c r="A2988" s="107"/>
      <c r="B2988" s="107"/>
    </row>
    <row r="2989" spans="1:2">
      <c r="A2989" s="107"/>
      <c r="B2989" s="107"/>
    </row>
    <row r="2990" spans="1:2">
      <c r="A2990" s="107"/>
      <c r="B2990" s="107"/>
    </row>
    <row r="2991" spans="1:2">
      <c r="A2991" s="107"/>
      <c r="B2991" s="107"/>
    </row>
    <row r="2992" spans="1:2">
      <c r="A2992" s="107"/>
      <c r="B2992" s="107"/>
    </row>
    <row r="2993" spans="1:2">
      <c r="A2993" s="107"/>
      <c r="B2993" s="107"/>
    </row>
    <row r="2994" spans="1:2">
      <c r="A2994" s="107"/>
      <c r="B2994" s="107"/>
    </row>
    <row r="2995" spans="1:2">
      <c r="A2995" s="107"/>
      <c r="B2995" s="107"/>
    </row>
    <row r="2996" spans="1:2">
      <c r="A2996" s="107"/>
      <c r="B2996" s="107"/>
    </row>
    <row r="2997" spans="1:2">
      <c r="A2997" s="107"/>
      <c r="B2997" s="107"/>
    </row>
    <row r="2998" spans="1:2">
      <c r="A2998" s="107"/>
      <c r="B2998" s="107"/>
    </row>
    <row r="2999" spans="1:2">
      <c r="A2999" s="107"/>
      <c r="B2999" s="107"/>
    </row>
    <row r="3000" spans="1:2">
      <c r="A3000" s="107"/>
      <c r="B3000" s="107"/>
    </row>
    <row r="3001" spans="1:2">
      <c r="A3001" s="107"/>
      <c r="B3001" s="107"/>
    </row>
    <row r="3002" spans="1:2">
      <c r="A3002" s="107"/>
      <c r="B3002" s="107"/>
    </row>
    <row r="3003" spans="1:2">
      <c r="A3003" s="107"/>
      <c r="B3003" s="107"/>
    </row>
    <row r="3004" spans="1:2">
      <c r="A3004" s="107"/>
      <c r="B3004" s="107"/>
    </row>
    <row r="3005" spans="1:2">
      <c r="A3005" s="107"/>
      <c r="B3005" s="107"/>
    </row>
    <row r="3006" spans="1:2">
      <c r="A3006" s="107"/>
      <c r="B3006" s="107"/>
    </row>
    <row r="3007" spans="1:2">
      <c r="A3007" s="107"/>
      <c r="B3007" s="107"/>
    </row>
    <row r="3008" spans="1:2">
      <c r="A3008" s="107"/>
      <c r="B3008" s="107"/>
    </row>
    <row r="3009" spans="1:2">
      <c r="A3009" s="107"/>
      <c r="B3009" s="107"/>
    </row>
    <row r="3010" spans="1:2">
      <c r="A3010" s="107"/>
      <c r="B3010" s="107"/>
    </row>
    <row r="3011" spans="1:2">
      <c r="A3011" s="107"/>
      <c r="B3011" s="107"/>
    </row>
    <row r="3012" spans="1:2">
      <c r="A3012" s="107"/>
      <c r="B3012" s="107"/>
    </row>
    <row r="3013" spans="1:2">
      <c r="A3013" s="107"/>
      <c r="B3013" s="107"/>
    </row>
    <row r="3014" spans="1:2">
      <c r="A3014" s="107"/>
      <c r="B3014" s="107"/>
    </row>
    <row r="3015" spans="1:2">
      <c r="A3015" s="107"/>
      <c r="B3015" s="107"/>
    </row>
    <row r="3016" spans="1:2">
      <c r="A3016" s="107"/>
      <c r="B3016" s="107"/>
    </row>
    <row r="3017" spans="1:2">
      <c r="A3017" s="107"/>
      <c r="B3017" s="107"/>
    </row>
    <row r="3018" spans="1:2">
      <c r="A3018" s="107"/>
      <c r="B3018" s="107"/>
    </row>
    <row r="3019" spans="1:2">
      <c r="A3019" s="107"/>
      <c r="B3019" s="107"/>
    </row>
    <row r="3020" spans="1:2">
      <c r="A3020" s="107"/>
      <c r="B3020" s="107"/>
    </row>
    <row r="3021" spans="1:2">
      <c r="A3021" s="107"/>
      <c r="B3021" s="107"/>
    </row>
    <row r="3022" spans="1:2">
      <c r="A3022" s="107"/>
      <c r="B3022" s="107"/>
    </row>
    <row r="3023" spans="1:2">
      <c r="A3023" s="107"/>
      <c r="B3023" s="107"/>
    </row>
    <row r="3024" spans="1:2">
      <c r="A3024" s="107"/>
      <c r="B3024" s="107"/>
    </row>
    <row r="3025" spans="1:2">
      <c r="A3025" s="107"/>
      <c r="B3025" s="107"/>
    </row>
    <row r="3026" spans="1:2">
      <c r="A3026" s="107"/>
      <c r="B3026" s="107"/>
    </row>
    <row r="3027" spans="1:2">
      <c r="A3027" s="107"/>
      <c r="B3027" s="107"/>
    </row>
    <row r="3028" spans="1:2">
      <c r="A3028" s="107"/>
      <c r="B3028" s="107"/>
    </row>
    <row r="3029" spans="1:2">
      <c r="A3029" s="107"/>
      <c r="B3029" s="107"/>
    </row>
    <row r="3030" spans="1:2">
      <c r="A3030" s="107"/>
      <c r="B3030" s="107"/>
    </row>
    <row r="3031" spans="1:2">
      <c r="A3031" s="107"/>
      <c r="B3031" s="107"/>
    </row>
    <row r="3032" spans="1:2">
      <c r="A3032" s="107"/>
      <c r="B3032" s="107"/>
    </row>
    <row r="3033" spans="1:2">
      <c r="A3033" s="107"/>
      <c r="B3033" s="107"/>
    </row>
    <row r="3034" spans="1:2">
      <c r="A3034" s="107"/>
      <c r="B3034" s="107"/>
    </row>
    <row r="3035" spans="1:2">
      <c r="A3035" s="107"/>
      <c r="B3035" s="107"/>
    </row>
    <row r="3036" spans="1:2">
      <c r="A3036" s="107"/>
      <c r="B3036" s="107"/>
    </row>
    <row r="3037" spans="1:2">
      <c r="A3037" s="107"/>
      <c r="B3037" s="107"/>
    </row>
    <row r="3038" spans="1:2">
      <c r="A3038" s="107"/>
      <c r="B3038" s="107"/>
    </row>
    <row r="3039" spans="1:2">
      <c r="A3039" s="107"/>
      <c r="B3039" s="107"/>
    </row>
    <row r="3040" spans="1:2">
      <c r="A3040" s="107"/>
      <c r="B3040" s="107"/>
    </row>
    <row r="3041" spans="1:2">
      <c r="A3041" s="107"/>
      <c r="B3041" s="107"/>
    </row>
    <row r="3042" spans="1:2">
      <c r="A3042" s="107"/>
      <c r="B3042" s="107"/>
    </row>
    <row r="3043" spans="1:2">
      <c r="A3043" s="107"/>
      <c r="B3043" s="107"/>
    </row>
    <row r="3044" spans="1:2">
      <c r="A3044" s="107"/>
      <c r="B3044" s="107"/>
    </row>
    <row r="3045" spans="1:2">
      <c r="A3045" s="107"/>
      <c r="B3045" s="107"/>
    </row>
    <row r="3046" spans="1:2">
      <c r="A3046" s="107"/>
      <c r="B3046" s="107"/>
    </row>
    <row r="3047" spans="1:2">
      <c r="A3047" s="107"/>
      <c r="B3047" s="107"/>
    </row>
    <row r="3048" spans="1:2">
      <c r="A3048" s="107"/>
      <c r="B3048" s="107"/>
    </row>
    <row r="3049" spans="1:2">
      <c r="A3049" s="107"/>
      <c r="B3049" s="107"/>
    </row>
    <row r="3050" spans="1:2">
      <c r="A3050" s="107"/>
      <c r="B3050" s="107"/>
    </row>
    <row r="3051" spans="1:2">
      <c r="A3051" s="107"/>
      <c r="B3051" s="107"/>
    </row>
    <row r="3052" spans="1:2">
      <c r="A3052" s="107"/>
      <c r="B3052" s="107"/>
    </row>
    <row r="3053" spans="1:2">
      <c r="A3053" s="107"/>
      <c r="B3053" s="107"/>
    </row>
    <row r="3054" spans="1:2">
      <c r="A3054" s="107"/>
      <c r="B3054" s="107"/>
    </row>
    <row r="3055" spans="1:2">
      <c r="A3055" s="107"/>
      <c r="B3055" s="107"/>
    </row>
    <row r="3056" spans="1:2">
      <c r="A3056" s="107"/>
      <c r="B3056" s="107"/>
    </row>
    <row r="3057" spans="1:2">
      <c r="A3057" s="107"/>
      <c r="B3057" s="107"/>
    </row>
    <row r="3058" spans="1:2">
      <c r="A3058" s="107"/>
      <c r="B3058" s="107"/>
    </row>
    <row r="3059" spans="1:2">
      <c r="A3059" s="107"/>
      <c r="B3059" s="107"/>
    </row>
    <row r="3060" spans="1:2">
      <c r="A3060" s="107"/>
      <c r="B3060" s="107"/>
    </row>
    <row r="3061" spans="1:2">
      <c r="A3061" s="107"/>
      <c r="B3061" s="107"/>
    </row>
    <row r="3062" spans="1:2">
      <c r="A3062" s="107"/>
      <c r="B3062" s="107"/>
    </row>
    <row r="3063" spans="1:2">
      <c r="A3063" s="107"/>
      <c r="B3063" s="107"/>
    </row>
    <row r="3064" spans="1:2">
      <c r="A3064" s="107"/>
      <c r="B3064" s="107"/>
    </row>
    <row r="3065" spans="1:2">
      <c r="A3065" s="107"/>
      <c r="B3065" s="107"/>
    </row>
    <row r="3066" spans="1:2">
      <c r="A3066" s="107"/>
      <c r="B3066" s="107"/>
    </row>
    <row r="3067" spans="1:2">
      <c r="A3067" s="107"/>
      <c r="B3067" s="107"/>
    </row>
    <row r="3068" spans="1:2">
      <c r="A3068" s="107"/>
      <c r="B3068" s="107"/>
    </row>
    <row r="3069" spans="1:2">
      <c r="A3069" s="107"/>
      <c r="B3069" s="107"/>
    </row>
    <row r="3070" spans="1:2">
      <c r="A3070" s="107"/>
      <c r="B3070" s="107"/>
    </row>
    <row r="3071" spans="1:2">
      <c r="A3071" s="107"/>
      <c r="B3071" s="107"/>
    </row>
    <row r="3072" spans="1:2">
      <c r="A3072" s="107"/>
      <c r="B3072" s="107"/>
    </row>
    <row r="3073" spans="1:2">
      <c r="A3073" s="107"/>
      <c r="B3073" s="107"/>
    </row>
    <row r="3074" spans="1:2">
      <c r="A3074" s="107"/>
      <c r="B3074" s="107"/>
    </row>
    <row r="3075" spans="1:2">
      <c r="A3075" s="107"/>
      <c r="B3075" s="107"/>
    </row>
    <row r="3076" spans="1:2">
      <c r="A3076" s="107"/>
      <c r="B3076" s="107"/>
    </row>
    <row r="3077" spans="1:2">
      <c r="A3077" s="107"/>
      <c r="B3077" s="107"/>
    </row>
    <row r="3078" spans="1:2">
      <c r="A3078" s="107"/>
      <c r="B3078" s="107"/>
    </row>
    <row r="3079" spans="1:2">
      <c r="A3079" s="107"/>
      <c r="B3079" s="107"/>
    </row>
    <row r="3080" spans="1:2">
      <c r="A3080" s="107"/>
      <c r="B3080" s="107"/>
    </row>
    <row r="3081" spans="1:2">
      <c r="A3081" s="107"/>
      <c r="B3081" s="107"/>
    </row>
    <row r="3082" spans="1:2">
      <c r="A3082" s="107"/>
      <c r="B3082" s="107"/>
    </row>
    <row r="3083" spans="1:2">
      <c r="A3083" s="107"/>
      <c r="B3083" s="107"/>
    </row>
    <row r="3084" spans="1:2">
      <c r="A3084" s="107"/>
      <c r="B3084" s="107"/>
    </row>
    <row r="3085" spans="1:2">
      <c r="A3085" s="107"/>
      <c r="B3085" s="107"/>
    </row>
    <row r="3086" spans="1:2">
      <c r="A3086" s="107"/>
      <c r="B3086" s="107"/>
    </row>
    <row r="3087" spans="1:2">
      <c r="A3087" s="107"/>
      <c r="B3087" s="107"/>
    </row>
    <row r="3088" spans="1:2">
      <c r="A3088" s="107"/>
      <c r="B3088" s="107"/>
    </row>
    <row r="3089" spans="1:2">
      <c r="A3089" s="107"/>
      <c r="B3089" s="107"/>
    </row>
    <row r="3090" spans="1:2">
      <c r="A3090" s="107"/>
      <c r="B3090" s="107"/>
    </row>
    <row r="3091" spans="1:2">
      <c r="A3091" s="107"/>
      <c r="B3091" s="107"/>
    </row>
    <row r="3092" spans="1:2">
      <c r="A3092" s="107"/>
      <c r="B3092" s="107"/>
    </row>
    <row r="3093" spans="1:2">
      <c r="A3093" s="107"/>
      <c r="B3093" s="107"/>
    </row>
    <row r="3094" spans="1:2">
      <c r="A3094" s="107"/>
      <c r="B3094" s="107"/>
    </row>
    <row r="3095" spans="1:2">
      <c r="A3095" s="107"/>
      <c r="B3095" s="107"/>
    </row>
    <row r="3096" spans="1:2">
      <c r="A3096" s="107"/>
      <c r="B3096" s="107"/>
    </row>
    <row r="3097" spans="1:2">
      <c r="A3097" s="107"/>
      <c r="B3097" s="107"/>
    </row>
    <row r="3098" spans="1:2">
      <c r="A3098" s="107"/>
      <c r="B3098" s="107"/>
    </row>
    <row r="3099" spans="1:2">
      <c r="A3099" s="107"/>
      <c r="B3099" s="107"/>
    </row>
    <row r="3100" spans="1:2">
      <c r="A3100" s="107"/>
      <c r="B3100" s="107"/>
    </row>
    <row r="3101" spans="1:2">
      <c r="A3101" s="107"/>
      <c r="B3101" s="107"/>
    </row>
    <row r="3102" spans="1:2">
      <c r="A3102" s="107"/>
      <c r="B3102" s="107"/>
    </row>
    <row r="3103" spans="1:2">
      <c r="A3103" s="107"/>
      <c r="B3103" s="107"/>
    </row>
    <row r="3104" spans="1:2">
      <c r="A3104" s="107"/>
      <c r="B3104" s="107"/>
    </row>
    <row r="3105" spans="1:2">
      <c r="A3105" s="107"/>
      <c r="B3105" s="107"/>
    </row>
    <row r="3106" spans="1:2">
      <c r="A3106" s="107"/>
      <c r="B3106" s="107"/>
    </row>
    <row r="3107" spans="1:2">
      <c r="A3107" s="107"/>
      <c r="B3107" s="107"/>
    </row>
    <row r="3108" spans="1:2">
      <c r="A3108" s="107"/>
      <c r="B3108" s="107"/>
    </row>
    <row r="3109" spans="1:2">
      <c r="A3109" s="107"/>
      <c r="B3109" s="107"/>
    </row>
    <row r="3110" spans="1:2">
      <c r="A3110" s="107"/>
      <c r="B3110" s="107"/>
    </row>
    <row r="3111" spans="1:2">
      <c r="A3111" s="107"/>
      <c r="B3111" s="107"/>
    </row>
    <row r="3112" spans="1:2">
      <c r="A3112" s="107"/>
      <c r="B3112" s="107"/>
    </row>
    <row r="3113" spans="1:2">
      <c r="A3113" s="107"/>
      <c r="B3113" s="107"/>
    </row>
    <row r="3114" spans="1:2">
      <c r="A3114" s="107"/>
      <c r="B3114" s="107"/>
    </row>
    <row r="3115" spans="1:2">
      <c r="A3115" s="107"/>
      <c r="B3115" s="107"/>
    </row>
    <row r="3116" spans="1:2">
      <c r="A3116" s="107"/>
      <c r="B3116" s="107"/>
    </row>
    <row r="3117" spans="1:2">
      <c r="A3117" s="107"/>
      <c r="B3117" s="107"/>
    </row>
    <row r="3118" spans="1:2">
      <c r="A3118" s="107"/>
      <c r="B3118" s="107"/>
    </row>
    <row r="3119" spans="1:2">
      <c r="A3119" s="107"/>
      <c r="B3119" s="107"/>
    </row>
    <row r="3120" spans="1:2">
      <c r="A3120" s="107"/>
      <c r="B3120" s="107"/>
    </row>
    <row r="3121" spans="1:2">
      <c r="A3121" s="107"/>
      <c r="B3121" s="107"/>
    </row>
    <row r="3122" spans="1:2">
      <c r="A3122" s="107"/>
      <c r="B3122" s="107"/>
    </row>
    <row r="3123" spans="1:2">
      <c r="A3123" s="107"/>
      <c r="B3123" s="107"/>
    </row>
    <row r="3124" spans="1:2">
      <c r="A3124" s="107"/>
      <c r="B3124" s="107"/>
    </row>
    <row r="3125" spans="1:2">
      <c r="A3125" s="107"/>
      <c r="B3125" s="107"/>
    </row>
    <row r="3126" spans="1:2">
      <c r="A3126" s="107"/>
      <c r="B3126" s="107"/>
    </row>
    <row r="3127" spans="1:2">
      <c r="A3127" s="107"/>
      <c r="B3127" s="107"/>
    </row>
    <row r="3128" spans="1:2">
      <c r="A3128" s="107"/>
      <c r="B3128" s="107"/>
    </row>
    <row r="3129" spans="1:2">
      <c r="A3129" s="107"/>
      <c r="B3129" s="107"/>
    </row>
    <row r="3130" spans="1:2">
      <c r="A3130" s="107"/>
      <c r="B3130" s="107"/>
    </row>
    <row r="3131" spans="1:2">
      <c r="A3131" s="107"/>
      <c r="B3131" s="107"/>
    </row>
    <row r="3132" spans="1:2">
      <c r="A3132" s="107"/>
      <c r="B3132" s="107"/>
    </row>
    <row r="3133" spans="1:2">
      <c r="A3133" s="107"/>
      <c r="B3133" s="107"/>
    </row>
    <row r="3134" spans="1:2">
      <c r="A3134" s="107"/>
      <c r="B3134" s="107"/>
    </row>
    <row r="3135" spans="1:2">
      <c r="A3135" s="107"/>
      <c r="B3135" s="107"/>
    </row>
    <row r="3136" spans="1:2">
      <c r="A3136" s="107"/>
      <c r="B3136" s="107"/>
    </row>
    <row r="3137" spans="1:2">
      <c r="A3137" s="107"/>
      <c r="B3137" s="107"/>
    </row>
    <row r="3138" spans="1:2">
      <c r="A3138" s="107"/>
      <c r="B3138" s="107"/>
    </row>
    <row r="3139" spans="1:2">
      <c r="A3139" s="107"/>
      <c r="B3139" s="107"/>
    </row>
    <row r="3140" spans="1:2">
      <c r="A3140" s="107"/>
      <c r="B3140" s="107"/>
    </row>
    <row r="3141" spans="1:2">
      <c r="A3141" s="107"/>
      <c r="B3141" s="107"/>
    </row>
    <row r="3142" spans="1:2">
      <c r="A3142" s="107"/>
      <c r="B3142" s="107"/>
    </row>
    <row r="3143" spans="1:2">
      <c r="A3143" s="107"/>
      <c r="B3143" s="107"/>
    </row>
    <row r="3144" spans="1:2">
      <c r="A3144" s="107"/>
      <c r="B3144" s="107"/>
    </row>
    <row r="3145" spans="1:2">
      <c r="A3145" s="107"/>
      <c r="B3145" s="107"/>
    </row>
    <row r="3146" spans="1:2">
      <c r="A3146" s="107"/>
      <c r="B3146" s="107"/>
    </row>
    <row r="3147" spans="1:2">
      <c r="A3147" s="107"/>
      <c r="B3147" s="107"/>
    </row>
    <row r="3148" spans="1:2">
      <c r="A3148" s="107"/>
      <c r="B3148" s="107"/>
    </row>
    <row r="3149" spans="1:2">
      <c r="A3149" s="107"/>
      <c r="B3149" s="107"/>
    </row>
    <row r="3150" spans="1:2">
      <c r="A3150" s="107"/>
      <c r="B3150" s="107"/>
    </row>
    <row r="3151" spans="1:2">
      <c r="A3151" s="107"/>
      <c r="B3151" s="107"/>
    </row>
    <row r="3152" spans="1:2">
      <c r="A3152" s="107"/>
      <c r="B3152" s="107"/>
    </row>
    <row r="3153" spans="1:2">
      <c r="A3153" s="107"/>
      <c r="B3153" s="107"/>
    </row>
    <row r="3154" spans="1:2">
      <c r="A3154" s="107"/>
      <c r="B3154" s="107"/>
    </row>
    <row r="3155" spans="1:2">
      <c r="A3155" s="107"/>
      <c r="B3155" s="107"/>
    </row>
    <row r="3156" spans="1:2">
      <c r="A3156" s="107"/>
      <c r="B3156" s="107"/>
    </row>
    <row r="3157" spans="1:2">
      <c r="A3157" s="107"/>
      <c r="B3157" s="107"/>
    </row>
    <row r="3158" spans="1:2">
      <c r="A3158" s="107"/>
      <c r="B3158" s="107"/>
    </row>
    <row r="3159" spans="1:2">
      <c r="A3159" s="107"/>
      <c r="B3159" s="107"/>
    </row>
    <row r="3160" spans="1:2">
      <c r="A3160" s="107"/>
      <c r="B3160" s="107"/>
    </row>
    <row r="3161" spans="1:2">
      <c r="A3161" s="107"/>
      <c r="B3161" s="107"/>
    </row>
    <row r="3162" spans="1:2">
      <c r="A3162" s="107"/>
      <c r="B3162" s="107"/>
    </row>
    <row r="3163" spans="1:2">
      <c r="A3163" s="107"/>
      <c r="B3163" s="107"/>
    </row>
    <row r="3164" spans="1:2">
      <c r="A3164" s="107"/>
      <c r="B3164" s="107"/>
    </row>
    <row r="3165" spans="1:2">
      <c r="A3165" s="107"/>
      <c r="B3165" s="107"/>
    </row>
    <row r="3166" spans="1:2">
      <c r="A3166" s="107"/>
      <c r="B3166" s="107"/>
    </row>
    <row r="3167" spans="1:2">
      <c r="A3167" s="107"/>
      <c r="B3167" s="107"/>
    </row>
    <row r="3168" spans="1:2">
      <c r="A3168" s="107"/>
      <c r="B3168" s="107"/>
    </row>
    <row r="3169" spans="1:2">
      <c r="A3169" s="107"/>
      <c r="B3169" s="107"/>
    </row>
    <row r="3170" spans="1:2">
      <c r="A3170" s="107"/>
      <c r="B3170" s="107"/>
    </row>
    <row r="3171" spans="1:2">
      <c r="A3171" s="107"/>
      <c r="B3171" s="107"/>
    </row>
    <row r="3172" spans="1:2">
      <c r="A3172" s="107"/>
      <c r="B3172" s="107"/>
    </row>
    <row r="3173" spans="1:2">
      <c r="A3173" s="107"/>
      <c r="B3173" s="107"/>
    </row>
    <row r="3174" spans="1:2">
      <c r="A3174" s="107"/>
      <c r="B3174" s="107"/>
    </row>
    <row r="3175" spans="1:2">
      <c r="A3175" s="107"/>
      <c r="B3175" s="107"/>
    </row>
    <row r="3176" spans="1:2">
      <c r="A3176" s="107"/>
      <c r="B3176" s="107"/>
    </row>
    <row r="3177" spans="1:2">
      <c r="A3177" s="107"/>
      <c r="B3177" s="107"/>
    </row>
    <row r="3178" spans="1:2">
      <c r="A3178" s="107"/>
      <c r="B3178" s="107"/>
    </row>
    <row r="3179" spans="1:2">
      <c r="A3179" s="107"/>
      <c r="B3179" s="107"/>
    </row>
    <row r="3180" spans="1:2">
      <c r="A3180" s="107"/>
      <c r="B3180" s="107"/>
    </row>
    <row r="3181" spans="1:2">
      <c r="A3181" s="107"/>
      <c r="B3181" s="107"/>
    </row>
    <row r="3182" spans="1:2">
      <c r="A3182" s="107"/>
      <c r="B3182" s="107"/>
    </row>
    <row r="3183" spans="1:2">
      <c r="A3183" s="107"/>
      <c r="B3183" s="107"/>
    </row>
    <row r="3184" spans="1:2">
      <c r="A3184" s="107"/>
      <c r="B3184" s="107"/>
    </row>
    <row r="3185" spans="1:2">
      <c r="A3185" s="107"/>
      <c r="B3185" s="107"/>
    </row>
    <row r="3186" spans="1:2">
      <c r="A3186" s="107"/>
      <c r="B3186" s="107"/>
    </row>
    <row r="3187" spans="1:2">
      <c r="A3187" s="107"/>
      <c r="B3187" s="107"/>
    </row>
    <row r="3188" spans="1:2">
      <c r="A3188" s="107"/>
      <c r="B3188" s="107"/>
    </row>
    <row r="3189" spans="1:2">
      <c r="A3189" s="107"/>
      <c r="B3189" s="107"/>
    </row>
    <row r="3190" spans="1:2">
      <c r="A3190" s="107"/>
      <c r="B3190" s="107"/>
    </row>
    <row r="3191" spans="1:2">
      <c r="A3191" s="107"/>
      <c r="B3191" s="107"/>
    </row>
    <row r="3192" spans="1:2">
      <c r="A3192" s="107"/>
      <c r="B3192" s="107"/>
    </row>
    <row r="3193" spans="1:2">
      <c r="A3193" s="107"/>
      <c r="B3193" s="107"/>
    </row>
    <row r="3194" spans="1:2">
      <c r="A3194" s="107"/>
      <c r="B3194" s="107"/>
    </row>
    <row r="3195" spans="1:2">
      <c r="A3195" s="107"/>
      <c r="B3195" s="107"/>
    </row>
    <row r="3196" spans="1:2">
      <c r="A3196" s="107"/>
      <c r="B3196" s="107"/>
    </row>
    <row r="3197" spans="1:2">
      <c r="A3197" s="107"/>
      <c r="B3197" s="107"/>
    </row>
    <row r="3198" spans="1:2">
      <c r="A3198" s="107"/>
      <c r="B3198" s="107"/>
    </row>
    <row r="3199" spans="1:2">
      <c r="A3199" s="107"/>
      <c r="B3199" s="107"/>
    </row>
    <row r="3200" spans="1:2">
      <c r="A3200" s="107"/>
      <c r="B3200" s="107"/>
    </row>
    <row r="3201" spans="1:2">
      <c r="A3201" s="107"/>
      <c r="B3201" s="107"/>
    </row>
    <row r="3202" spans="1:2">
      <c r="A3202" s="107"/>
      <c r="B3202" s="107"/>
    </row>
    <row r="3203" spans="1:2">
      <c r="A3203" s="107"/>
      <c r="B3203" s="107"/>
    </row>
    <row r="3204" spans="1:2">
      <c r="A3204" s="107"/>
      <c r="B3204" s="107"/>
    </row>
    <row r="3205" spans="1:2">
      <c r="A3205" s="107"/>
      <c r="B3205" s="107"/>
    </row>
    <row r="3206" spans="1:2">
      <c r="A3206" s="107"/>
      <c r="B3206" s="107"/>
    </row>
    <row r="3207" spans="1:2">
      <c r="A3207" s="107"/>
      <c r="B3207" s="107"/>
    </row>
    <row r="3208" spans="1:2">
      <c r="A3208" s="107"/>
      <c r="B3208" s="107"/>
    </row>
    <row r="3209" spans="1:2">
      <c r="A3209" s="107"/>
      <c r="B3209" s="107"/>
    </row>
    <row r="3210" spans="1:2">
      <c r="A3210" s="107"/>
      <c r="B3210" s="107"/>
    </row>
    <row r="3211" spans="1:2">
      <c r="A3211" s="107"/>
      <c r="B3211" s="107"/>
    </row>
    <row r="3212" spans="1:2">
      <c r="A3212" s="107"/>
      <c r="B3212" s="107"/>
    </row>
    <row r="3213" spans="1:2">
      <c r="A3213" s="107"/>
      <c r="B3213" s="107"/>
    </row>
    <row r="3214" spans="1:2">
      <c r="A3214" s="107"/>
      <c r="B3214" s="107"/>
    </row>
    <row r="3215" spans="1:2">
      <c r="A3215" s="107"/>
      <c r="B3215" s="107"/>
    </row>
    <row r="3216" spans="1:2">
      <c r="A3216" s="107"/>
      <c r="B3216" s="107"/>
    </row>
    <row r="3217" spans="1:2">
      <c r="A3217" s="107"/>
      <c r="B3217" s="107"/>
    </row>
    <row r="3218" spans="1:2">
      <c r="A3218" s="107"/>
      <c r="B3218" s="107"/>
    </row>
    <row r="3219" spans="1:2">
      <c r="A3219" s="107"/>
      <c r="B3219" s="107"/>
    </row>
    <row r="3220" spans="1:2">
      <c r="A3220" s="107"/>
      <c r="B3220" s="107"/>
    </row>
    <row r="3221" spans="1:2">
      <c r="A3221" s="107"/>
      <c r="B3221" s="107"/>
    </row>
    <row r="3222" spans="1:2">
      <c r="A3222" s="107"/>
      <c r="B3222" s="107"/>
    </row>
    <row r="3223" spans="1:2">
      <c r="A3223" s="107"/>
      <c r="B3223" s="107"/>
    </row>
    <row r="3224" spans="1:2">
      <c r="A3224" s="107"/>
      <c r="B3224" s="107"/>
    </row>
    <row r="3225" spans="1:2">
      <c r="A3225" s="107"/>
      <c r="B3225" s="107"/>
    </row>
    <row r="3226" spans="1:2">
      <c r="A3226" s="107"/>
      <c r="B3226" s="107"/>
    </row>
    <row r="3227" spans="1:2">
      <c r="A3227" s="107"/>
      <c r="B3227" s="107"/>
    </row>
    <row r="3228" spans="1:2">
      <c r="A3228" s="107"/>
      <c r="B3228" s="107"/>
    </row>
    <row r="3229" spans="1:2">
      <c r="A3229" s="107"/>
      <c r="B3229" s="107"/>
    </row>
    <row r="3230" spans="1:2">
      <c r="A3230" s="107"/>
      <c r="B3230" s="107"/>
    </row>
    <row r="3231" spans="1:2">
      <c r="A3231" s="107"/>
      <c r="B3231" s="107"/>
    </row>
    <row r="3232" spans="1:2">
      <c r="A3232" s="107"/>
      <c r="B3232" s="107"/>
    </row>
    <row r="3233" spans="1:2">
      <c r="A3233" s="107"/>
      <c r="B3233" s="107"/>
    </row>
    <row r="3234" spans="1:2">
      <c r="A3234" s="107"/>
      <c r="B3234" s="107"/>
    </row>
    <row r="3235" spans="1:2">
      <c r="A3235" s="107"/>
      <c r="B3235" s="107"/>
    </row>
    <row r="3236" spans="1:2">
      <c r="A3236" s="107"/>
      <c r="B3236" s="107"/>
    </row>
    <row r="3237" spans="1:2">
      <c r="A3237" s="107"/>
      <c r="B3237" s="107"/>
    </row>
    <row r="3238" spans="1:2">
      <c r="A3238" s="107"/>
      <c r="B3238" s="107"/>
    </row>
    <row r="3239" spans="1:2">
      <c r="A3239" s="107"/>
      <c r="B3239" s="107"/>
    </row>
    <row r="3240" spans="1:2">
      <c r="A3240" s="107"/>
      <c r="B3240" s="107"/>
    </row>
    <row r="3241" spans="1:2">
      <c r="A3241" s="107"/>
      <c r="B3241" s="107"/>
    </row>
    <row r="3242" spans="1:2">
      <c r="A3242" s="107"/>
      <c r="B3242" s="107"/>
    </row>
    <row r="3243" spans="1:2">
      <c r="A3243" s="107"/>
      <c r="B3243" s="107"/>
    </row>
    <row r="3244" spans="1:2">
      <c r="A3244" s="107"/>
      <c r="B3244" s="107"/>
    </row>
    <row r="3245" spans="1:2">
      <c r="A3245" s="107"/>
      <c r="B3245" s="107"/>
    </row>
    <row r="3246" spans="1:2">
      <c r="A3246" s="107"/>
      <c r="B3246" s="107"/>
    </row>
    <row r="3247" spans="1:2">
      <c r="A3247" s="107"/>
      <c r="B3247" s="107"/>
    </row>
    <row r="3248" spans="1:2">
      <c r="A3248" s="107"/>
      <c r="B3248" s="107"/>
    </row>
    <row r="3249" spans="1:2">
      <c r="A3249" s="107"/>
      <c r="B3249" s="107"/>
    </row>
    <row r="3250" spans="1:2">
      <c r="A3250" s="107"/>
      <c r="B3250" s="107"/>
    </row>
    <row r="3251" spans="1:2">
      <c r="A3251" s="107"/>
      <c r="B3251" s="107"/>
    </row>
    <row r="3252" spans="1:2">
      <c r="A3252" s="107"/>
      <c r="B3252" s="107"/>
    </row>
    <row r="3253" spans="1:2">
      <c r="A3253" s="107"/>
      <c r="B3253" s="107"/>
    </row>
    <row r="3254" spans="1:2">
      <c r="A3254" s="107"/>
      <c r="B3254" s="107"/>
    </row>
    <row r="3255" spans="1:2">
      <c r="A3255" s="107"/>
      <c r="B3255" s="107"/>
    </row>
    <row r="3256" spans="1:2">
      <c r="A3256" s="107"/>
      <c r="B3256" s="107"/>
    </row>
    <row r="3257" spans="1:2">
      <c r="A3257" s="107"/>
      <c r="B3257" s="107"/>
    </row>
    <row r="3258" spans="1:2">
      <c r="A3258" s="107"/>
      <c r="B3258" s="107"/>
    </row>
    <row r="3259" spans="1:2">
      <c r="A3259" s="107"/>
      <c r="B3259" s="107"/>
    </row>
    <row r="3260" spans="1:2">
      <c r="A3260" s="107"/>
      <c r="B3260" s="107"/>
    </row>
    <row r="3261" spans="1:2">
      <c r="A3261" s="107"/>
      <c r="B3261" s="107"/>
    </row>
    <row r="3262" spans="1:2">
      <c r="A3262" s="107"/>
      <c r="B3262" s="107"/>
    </row>
    <row r="3263" spans="1:2">
      <c r="A3263" s="107"/>
      <c r="B3263" s="107"/>
    </row>
    <row r="3264" spans="1:2">
      <c r="A3264" s="107"/>
      <c r="B3264" s="107"/>
    </row>
    <row r="3265" spans="1:2">
      <c r="A3265" s="107"/>
      <c r="B3265" s="107"/>
    </row>
    <row r="3266" spans="1:2">
      <c r="A3266" s="107"/>
      <c r="B3266" s="107"/>
    </row>
    <row r="3267" spans="1:2">
      <c r="A3267" s="107"/>
      <c r="B3267" s="107"/>
    </row>
    <row r="3268" spans="1:2">
      <c r="A3268" s="107"/>
      <c r="B3268" s="107"/>
    </row>
    <row r="3269" spans="1:2">
      <c r="A3269" s="107"/>
      <c r="B3269" s="107"/>
    </row>
    <row r="3270" spans="1:2">
      <c r="A3270" s="107"/>
      <c r="B3270" s="107"/>
    </row>
    <row r="3271" spans="1:2">
      <c r="A3271" s="107"/>
      <c r="B3271" s="107"/>
    </row>
    <row r="3272" spans="1:2">
      <c r="A3272" s="107"/>
      <c r="B3272" s="107"/>
    </row>
    <row r="3273" spans="1:2">
      <c r="A3273" s="107"/>
      <c r="B3273" s="107"/>
    </row>
    <row r="3274" spans="1:2">
      <c r="A3274" s="107"/>
      <c r="B3274" s="107"/>
    </row>
    <row r="3275" spans="1:2">
      <c r="A3275" s="107"/>
      <c r="B3275" s="107"/>
    </row>
    <row r="3276" spans="1:2">
      <c r="A3276" s="107"/>
      <c r="B3276" s="107"/>
    </row>
    <row r="3277" spans="1:2">
      <c r="A3277" s="107"/>
      <c r="B3277" s="107"/>
    </row>
    <row r="3278" spans="1:2">
      <c r="A3278" s="107"/>
      <c r="B3278" s="107"/>
    </row>
    <row r="3279" spans="1:2">
      <c r="A3279" s="107"/>
      <c r="B3279" s="107"/>
    </row>
    <row r="3280" spans="1:2">
      <c r="A3280" s="107"/>
      <c r="B3280" s="107"/>
    </row>
    <row r="3281" spans="1:2">
      <c r="A3281" s="107"/>
      <c r="B3281" s="107"/>
    </row>
    <row r="3282" spans="1:2">
      <c r="A3282" s="107"/>
      <c r="B3282" s="107"/>
    </row>
    <row r="3283" spans="1:2">
      <c r="A3283" s="107"/>
      <c r="B3283" s="107"/>
    </row>
    <row r="3284" spans="1:2">
      <c r="A3284" s="107"/>
      <c r="B3284" s="107"/>
    </row>
    <row r="3285" spans="1:2">
      <c r="A3285" s="107"/>
      <c r="B3285" s="107"/>
    </row>
    <row r="3286" spans="1:2">
      <c r="A3286" s="107"/>
      <c r="B3286" s="107"/>
    </row>
    <row r="3287" spans="1:2">
      <c r="A3287" s="107"/>
      <c r="B3287" s="107"/>
    </row>
    <row r="3288" spans="1:2">
      <c r="A3288" s="107"/>
      <c r="B3288" s="107"/>
    </row>
    <row r="3289" spans="1:2">
      <c r="A3289" s="107"/>
      <c r="B3289" s="107"/>
    </row>
    <row r="3290" spans="1:2">
      <c r="A3290" s="107"/>
      <c r="B3290" s="107"/>
    </row>
    <row r="3291" spans="1:2">
      <c r="A3291" s="107"/>
      <c r="B3291" s="107"/>
    </row>
    <row r="3292" spans="1:2">
      <c r="A3292" s="107"/>
      <c r="B3292" s="107"/>
    </row>
    <row r="3293" spans="1:2">
      <c r="A3293" s="107"/>
      <c r="B3293" s="107"/>
    </row>
    <row r="3294" spans="1:2">
      <c r="A3294" s="107"/>
      <c r="B3294" s="107"/>
    </row>
    <row r="3295" spans="1:2">
      <c r="A3295" s="107"/>
      <c r="B3295" s="107"/>
    </row>
    <row r="3296" spans="1:2">
      <c r="A3296" s="107"/>
      <c r="B3296" s="107"/>
    </row>
    <row r="3297" spans="1:2">
      <c r="A3297" s="107"/>
      <c r="B3297" s="107"/>
    </row>
    <row r="3298" spans="1:2">
      <c r="A3298" s="107"/>
      <c r="B3298" s="107"/>
    </row>
    <row r="3299" spans="1:2">
      <c r="A3299" s="107"/>
      <c r="B3299" s="107"/>
    </row>
    <row r="3300" spans="1:2">
      <c r="A3300" s="107"/>
      <c r="B3300" s="107"/>
    </row>
    <row r="3301" spans="1:2">
      <c r="A3301" s="107"/>
      <c r="B3301" s="107"/>
    </row>
    <row r="3302" spans="1:2">
      <c r="A3302" s="107"/>
      <c r="B3302" s="107"/>
    </row>
    <row r="3303" spans="1:2">
      <c r="A3303" s="107"/>
      <c r="B3303" s="107"/>
    </row>
    <row r="3304" spans="1:2">
      <c r="A3304" s="107"/>
      <c r="B3304" s="107"/>
    </row>
    <row r="3305" spans="1:2">
      <c r="A3305" s="107"/>
      <c r="B3305" s="107"/>
    </row>
    <row r="3306" spans="1:2">
      <c r="A3306" s="107"/>
      <c r="B3306" s="107"/>
    </row>
    <row r="3307" spans="1:2">
      <c r="A3307" s="107"/>
      <c r="B3307" s="107"/>
    </row>
    <row r="3308" spans="1:2">
      <c r="A3308" s="107"/>
      <c r="B3308" s="107"/>
    </row>
    <row r="3309" spans="1:2">
      <c r="A3309" s="107"/>
      <c r="B3309" s="107"/>
    </row>
    <row r="3310" spans="1:2">
      <c r="A3310" s="107"/>
      <c r="B3310" s="107"/>
    </row>
    <row r="3311" spans="1:2">
      <c r="A3311" s="107"/>
      <c r="B3311" s="107"/>
    </row>
    <row r="3312" spans="1:2">
      <c r="A3312" s="107"/>
      <c r="B3312" s="107"/>
    </row>
    <row r="3313" spans="1:2">
      <c r="A3313" s="107"/>
      <c r="B3313" s="107"/>
    </row>
    <row r="3314" spans="1:2">
      <c r="A3314" s="107"/>
      <c r="B3314" s="107"/>
    </row>
    <row r="3315" spans="1:2">
      <c r="A3315" s="107"/>
      <c r="B3315" s="107"/>
    </row>
    <row r="3316" spans="1:2">
      <c r="A3316" s="107"/>
      <c r="B3316" s="107"/>
    </row>
    <row r="3317" spans="1:2">
      <c r="A3317" s="107"/>
      <c r="B3317" s="107"/>
    </row>
    <row r="3318" spans="1:2">
      <c r="A3318" s="107"/>
      <c r="B3318" s="107"/>
    </row>
    <row r="3319" spans="1:2">
      <c r="A3319" s="107"/>
      <c r="B3319" s="107"/>
    </row>
    <row r="3320" spans="1:2">
      <c r="A3320" s="107"/>
      <c r="B3320" s="107"/>
    </row>
    <row r="3321" spans="1:2">
      <c r="A3321" s="107"/>
      <c r="B3321" s="107"/>
    </row>
    <row r="3322" spans="1:2">
      <c r="A3322" s="107"/>
      <c r="B3322" s="107"/>
    </row>
    <row r="3323" spans="1:2">
      <c r="A3323" s="107"/>
      <c r="B3323" s="107"/>
    </row>
    <row r="3324" spans="1:2">
      <c r="A3324" s="107"/>
      <c r="B3324" s="107"/>
    </row>
    <row r="3325" spans="1:2">
      <c r="A3325" s="107"/>
      <c r="B3325" s="107"/>
    </row>
    <row r="3326" spans="1:2">
      <c r="A3326" s="107"/>
      <c r="B3326" s="107"/>
    </row>
    <row r="3327" spans="1:2">
      <c r="A3327" s="107"/>
      <c r="B3327" s="107"/>
    </row>
    <row r="3328" spans="1:2">
      <c r="A3328" s="107"/>
      <c r="B3328" s="107"/>
    </row>
    <row r="3329" spans="1:2">
      <c r="A3329" s="107"/>
      <c r="B3329" s="107"/>
    </row>
    <row r="3330" spans="1:2">
      <c r="A3330" s="107"/>
      <c r="B3330" s="107"/>
    </row>
    <row r="3331" spans="1:2">
      <c r="A3331" s="107"/>
      <c r="B3331" s="107"/>
    </row>
    <row r="3332" spans="1:2">
      <c r="A3332" s="107"/>
      <c r="B3332" s="107"/>
    </row>
    <row r="3333" spans="1:2">
      <c r="A3333" s="107"/>
      <c r="B3333" s="107"/>
    </row>
    <row r="3334" spans="1:2">
      <c r="A3334" s="107"/>
      <c r="B3334" s="107"/>
    </row>
    <row r="3335" spans="1:2">
      <c r="A3335" s="107"/>
      <c r="B3335" s="107"/>
    </row>
    <row r="3336" spans="1:2">
      <c r="A3336" s="107"/>
      <c r="B3336" s="107"/>
    </row>
    <row r="3337" spans="1:2">
      <c r="A3337" s="107"/>
      <c r="B3337" s="107"/>
    </row>
    <row r="3338" spans="1:2">
      <c r="A3338" s="107"/>
      <c r="B3338" s="107"/>
    </row>
    <row r="3339" spans="1:2">
      <c r="A3339" s="107"/>
      <c r="B3339" s="107"/>
    </row>
    <row r="3340" spans="1:2">
      <c r="A3340" s="107"/>
      <c r="B3340" s="107"/>
    </row>
    <row r="3341" spans="1:2">
      <c r="A3341" s="107"/>
      <c r="B3341" s="107"/>
    </row>
    <row r="3342" spans="1:2">
      <c r="A3342" s="107"/>
      <c r="B3342" s="107"/>
    </row>
    <row r="3343" spans="1:2">
      <c r="A3343" s="107"/>
      <c r="B3343" s="107"/>
    </row>
    <row r="3344" spans="1:2">
      <c r="A3344" s="107"/>
      <c r="B3344" s="107"/>
    </row>
    <row r="3345" spans="1:2">
      <c r="A3345" s="107"/>
      <c r="B3345" s="107"/>
    </row>
    <row r="3346" spans="1:2">
      <c r="A3346" s="107"/>
      <c r="B3346" s="107"/>
    </row>
    <row r="3347" spans="1:2">
      <c r="A3347" s="107"/>
      <c r="B3347" s="107"/>
    </row>
    <row r="3348" spans="1:2">
      <c r="A3348" s="107"/>
      <c r="B3348" s="107"/>
    </row>
    <row r="3349" spans="1:2">
      <c r="A3349" s="107"/>
      <c r="B3349" s="107"/>
    </row>
    <row r="3350" spans="1:2">
      <c r="A3350" s="107"/>
      <c r="B3350" s="107"/>
    </row>
    <row r="3351" spans="1:2">
      <c r="A3351" s="107"/>
      <c r="B3351" s="107"/>
    </row>
    <row r="3352" spans="1:2">
      <c r="A3352" s="107"/>
      <c r="B3352" s="107"/>
    </row>
    <row r="3353" spans="1:2">
      <c r="A3353" s="107"/>
      <c r="B3353" s="107"/>
    </row>
    <row r="3354" spans="1:2">
      <c r="A3354" s="107"/>
      <c r="B3354" s="107"/>
    </row>
    <row r="3355" spans="1:2">
      <c r="A3355" s="107"/>
      <c r="B3355" s="107"/>
    </row>
    <row r="3356" spans="1:2">
      <c r="A3356" s="107"/>
      <c r="B3356" s="107"/>
    </row>
    <row r="3357" spans="1:2">
      <c r="A3357" s="107"/>
      <c r="B3357" s="107"/>
    </row>
    <row r="3358" spans="1:2">
      <c r="A3358" s="107"/>
      <c r="B3358" s="107"/>
    </row>
    <row r="3359" spans="1:2">
      <c r="A3359" s="107"/>
      <c r="B3359" s="107"/>
    </row>
    <row r="3360" spans="1:2">
      <c r="A3360" s="107"/>
      <c r="B3360" s="107"/>
    </row>
    <row r="3361" spans="1:2">
      <c r="A3361" s="107"/>
      <c r="B3361" s="107"/>
    </row>
    <row r="3362" spans="1:2">
      <c r="A3362" s="107"/>
      <c r="B3362" s="107"/>
    </row>
    <row r="3363" spans="1:2">
      <c r="A3363" s="107"/>
      <c r="B3363" s="107"/>
    </row>
    <row r="3364" spans="1:2">
      <c r="A3364" s="107"/>
      <c r="B3364" s="107"/>
    </row>
    <row r="3365" spans="1:2">
      <c r="A3365" s="107"/>
      <c r="B3365" s="107"/>
    </row>
    <row r="3366" spans="1:2">
      <c r="A3366" s="107"/>
      <c r="B3366" s="107"/>
    </row>
    <row r="3367" spans="1:2">
      <c r="A3367" s="107"/>
      <c r="B3367" s="107"/>
    </row>
    <row r="3368" spans="1:2">
      <c r="A3368" s="107"/>
      <c r="B3368" s="107"/>
    </row>
    <row r="3369" spans="1:2">
      <c r="A3369" s="107"/>
      <c r="B3369" s="107"/>
    </row>
    <row r="3370" spans="1:2">
      <c r="A3370" s="107"/>
      <c r="B3370" s="107"/>
    </row>
    <row r="3371" spans="1:2">
      <c r="A3371" s="107"/>
      <c r="B3371" s="107"/>
    </row>
    <row r="3372" spans="1:2">
      <c r="A3372" s="107"/>
      <c r="B3372" s="107"/>
    </row>
    <row r="3373" spans="1:2">
      <c r="A3373" s="107"/>
      <c r="B3373" s="107"/>
    </row>
    <row r="3374" spans="1:2">
      <c r="A3374" s="107"/>
      <c r="B3374" s="107"/>
    </row>
    <row r="3375" spans="1:2">
      <c r="A3375" s="107"/>
      <c r="B3375" s="107"/>
    </row>
    <row r="3376" spans="1:2">
      <c r="A3376" s="107"/>
      <c r="B3376" s="107"/>
    </row>
    <row r="3377" spans="1:2">
      <c r="A3377" s="107"/>
      <c r="B3377" s="107"/>
    </row>
    <row r="3378" spans="1:2">
      <c r="A3378" s="107"/>
      <c r="B3378" s="107"/>
    </row>
    <row r="3379" spans="1:2">
      <c r="A3379" s="107"/>
      <c r="B3379" s="107"/>
    </row>
    <row r="3380" spans="1:2">
      <c r="A3380" s="107"/>
      <c r="B3380" s="107"/>
    </row>
    <row r="3381" spans="1:2">
      <c r="A3381" s="107"/>
      <c r="B3381" s="107"/>
    </row>
    <row r="3382" spans="1:2">
      <c r="A3382" s="107"/>
      <c r="B3382" s="107"/>
    </row>
    <row r="3383" spans="1:2">
      <c r="A3383" s="107"/>
      <c r="B3383" s="107"/>
    </row>
    <row r="3384" spans="1:2">
      <c r="A3384" s="107"/>
      <c r="B3384" s="107"/>
    </row>
    <row r="3385" spans="1:2">
      <c r="A3385" s="107"/>
      <c r="B3385" s="107"/>
    </row>
    <row r="3386" spans="1:2">
      <c r="A3386" s="107"/>
      <c r="B3386" s="107"/>
    </row>
    <row r="3387" spans="1:2">
      <c r="A3387" s="107"/>
      <c r="B3387" s="107"/>
    </row>
    <row r="3388" spans="1:2">
      <c r="A3388" s="107"/>
      <c r="B3388" s="107"/>
    </row>
    <row r="3389" spans="1:2">
      <c r="A3389" s="107"/>
      <c r="B3389" s="107"/>
    </row>
    <row r="3390" spans="1:2">
      <c r="A3390" s="107"/>
      <c r="B3390" s="107"/>
    </row>
    <row r="3391" spans="1:2">
      <c r="A3391" s="107"/>
      <c r="B3391" s="107"/>
    </row>
    <row r="3392" spans="1:2">
      <c r="A3392" s="107"/>
      <c r="B3392" s="107"/>
    </row>
    <row r="3393" spans="1:2">
      <c r="A3393" s="107"/>
      <c r="B3393" s="107"/>
    </row>
    <row r="3394" spans="1:2">
      <c r="A3394" s="107"/>
      <c r="B3394" s="107"/>
    </row>
    <row r="3395" spans="1:2">
      <c r="A3395" s="107"/>
      <c r="B3395" s="107"/>
    </row>
    <row r="3396" spans="1:2">
      <c r="A3396" s="107"/>
      <c r="B3396" s="107"/>
    </row>
    <row r="3397" spans="1:2">
      <c r="A3397" s="107"/>
      <c r="B3397" s="107"/>
    </row>
    <row r="3398" spans="1:2">
      <c r="A3398" s="107"/>
      <c r="B3398" s="107"/>
    </row>
    <row r="3399" spans="1:2">
      <c r="A3399" s="107"/>
      <c r="B3399" s="107"/>
    </row>
    <row r="3400" spans="1:2">
      <c r="A3400" s="107"/>
      <c r="B3400" s="107"/>
    </row>
    <row r="3401" spans="1:2">
      <c r="A3401" s="107"/>
      <c r="B3401" s="107"/>
    </row>
    <row r="3402" spans="1:2">
      <c r="A3402" s="107"/>
      <c r="B3402" s="107"/>
    </row>
    <row r="3403" spans="1:2">
      <c r="A3403" s="107"/>
      <c r="B3403" s="107"/>
    </row>
    <row r="3404" spans="1:2">
      <c r="A3404" s="107"/>
      <c r="B3404" s="107"/>
    </row>
    <row r="3405" spans="1:2">
      <c r="A3405" s="107"/>
      <c r="B3405" s="107"/>
    </row>
    <row r="3406" spans="1:2">
      <c r="A3406" s="107"/>
      <c r="B3406" s="107"/>
    </row>
    <row r="3407" spans="1:2">
      <c r="A3407" s="107"/>
      <c r="B3407" s="107"/>
    </row>
    <row r="3408" spans="1:2">
      <c r="A3408" s="107"/>
      <c r="B3408" s="107"/>
    </row>
    <row r="3409" spans="1:2">
      <c r="A3409" s="107"/>
      <c r="B3409" s="107"/>
    </row>
    <row r="3410" spans="1:2">
      <c r="A3410" s="107"/>
      <c r="B3410" s="107"/>
    </row>
    <row r="3411" spans="1:2">
      <c r="A3411" s="107"/>
      <c r="B3411" s="107"/>
    </row>
    <row r="3412" spans="1:2">
      <c r="A3412" s="107"/>
      <c r="B3412" s="107"/>
    </row>
    <row r="3413" spans="1:2">
      <c r="A3413" s="107"/>
      <c r="B3413" s="107"/>
    </row>
    <row r="3414" spans="1:2">
      <c r="A3414" s="107"/>
      <c r="B3414" s="107"/>
    </row>
    <row r="3415" spans="1:2">
      <c r="A3415" s="107"/>
      <c r="B3415" s="107"/>
    </row>
    <row r="3416" spans="1:2">
      <c r="A3416" s="107"/>
      <c r="B3416" s="107"/>
    </row>
    <row r="3417" spans="1:2">
      <c r="A3417" s="107"/>
      <c r="B3417" s="107"/>
    </row>
    <row r="3418" spans="1:2">
      <c r="A3418" s="107"/>
      <c r="B3418" s="107"/>
    </row>
    <row r="3419" spans="1:2">
      <c r="A3419" s="107"/>
      <c r="B3419" s="107"/>
    </row>
    <row r="3420" spans="1:2">
      <c r="A3420" s="107"/>
      <c r="B3420" s="107"/>
    </row>
    <row r="3421" spans="1:2">
      <c r="A3421" s="107"/>
      <c r="B3421" s="107"/>
    </row>
    <row r="3422" spans="1:2">
      <c r="A3422" s="107"/>
      <c r="B3422" s="107"/>
    </row>
    <row r="3423" spans="1:2">
      <c r="A3423" s="107"/>
      <c r="B3423" s="107"/>
    </row>
    <row r="3424" spans="1:2">
      <c r="A3424" s="107"/>
      <c r="B3424" s="107"/>
    </row>
    <row r="3425" spans="1:2">
      <c r="A3425" s="107"/>
      <c r="B3425" s="107"/>
    </row>
    <row r="3426" spans="1:2">
      <c r="A3426" s="107"/>
      <c r="B3426" s="107"/>
    </row>
    <row r="3427" spans="1:2">
      <c r="A3427" s="107"/>
      <c r="B3427" s="107"/>
    </row>
    <row r="3428" spans="1:2">
      <c r="A3428" s="107"/>
      <c r="B3428" s="107"/>
    </row>
    <row r="3429" spans="1:2">
      <c r="A3429" s="107"/>
      <c r="B3429" s="107"/>
    </row>
    <row r="3430" spans="1:2">
      <c r="A3430" s="107"/>
      <c r="B3430" s="107"/>
    </row>
    <row r="3431" spans="1:2">
      <c r="A3431" s="107"/>
      <c r="B3431" s="107"/>
    </row>
    <row r="3432" spans="1:2">
      <c r="A3432" s="107"/>
      <c r="B3432" s="107"/>
    </row>
    <row r="3433" spans="1:2">
      <c r="A3433" s="107"/>
      <c r="B3433" s="107"/>
    </row>
    <row r="3434" spans="1:2">
      <c r="A3434" s="107"/>
      <c r="B3434" s="107"/>
    </row>
    <row r="3435" spans="1:2">
      <c r="A3435" s="107"/>
      <c r="B3435" s="107"/>
    </row>
    <row r="3436" spans="1:2">
      <c r="A3436" s="107"/>
      <c r="B3436" s="107"/>
    </row>
    <row r="3437" spans="1:2">
      <c r="A3437" s="107"/>
      <c r="B3437" s="107"/>
    </row>
    <row r="3438" spans="1:2">
      <c r="A3438" s="107"/>
      <c r="B3438" s="107"/>
    </row>
    <row r="3439" spans="1:2">
      <c r="A3439" s="107"/>
      <c r="B3439" s="107"/>
    </row>
    <row r="3440" spans="1:2">
      <c r="A3440" s="107"/>
      <c r="B3440" s="107"/>
    </row>
    <row r="3441" spans="1:2">
      <c r="A3441" s="107"/>
      <c r="B3441" s="107"/>
    </row>
    <row r="3442" spans="1:2">
      <c r="A3442" s="107"/>
      <c r="B3442" s="107"/>
    </row>
    <row r="3443" spans="1:2">
      <c r="A3443" s="107"/>
      <c r="B3443" s="107"/>
    </row>
    <row r="3444" spans="1:2">
      <c r="A3444" s="107"/>
      <c r="B3444" s="107"/>
    </row>
    <row r="3445" spans="1:2">
      <c r="A3445" s="107"/>
      <c r="B3445" s="107"/>
    </row>
    <row r="3446" spans="1:2">
      <c r="A3446" s="107"/>
      <c r="B3446" s="107"/>
    </row>
    <row r="3447" spans="1:2">
      <c r="A3447" s="107"/>
      <c r="B3447" s="107"/>
    </row>
    <row r="3448" spans="1:2">
      <c r="A3448" s="107"/>
      <c r="B3448" s="107"/>
    </row>
    <row r="3449" spans="1:2">
      <c r="A3449" s="107"/>
      <c r="B3449" s="107"/>
    </row>
    <row r="3450" spans="1:2">
      <c r="A3450" s="107"/>
      <c r="B3450" s="107"/>
    </row>
    <row r="3451" spans="1:2">
      <c r="A3451" s="107"/>
      <c r="B3451" s="107"/>
    </row>
    <row r="3452" spans="1:2">
      <c r="A3452" s="107"/>
      <c r="B3452" s="107"/>
    </row>
    <row r="3453" spans="1:2">
      <c r="A3453" s="107"/>
      <c r="B3453" s="107"/>
    </row>
    <row r="3454" spans="1:2">
      <c r="A3454" s="107"/>
      <c r="B3454" s="107"/>
    </row>
    <row r="3455" spans="1:2">
      <c r="A3455" s="107"/>
      <c r="B3455" s="107"/>
    </row>
    <row r="3456" spans="1:2">
      <c r="A3456" s="107"/>
      <c r="B3456" s="107"/>
    </row>
    <row r="3457" spans="1:2">
      <c r="A3457" s="107"/>
      <c r="B3457" s="107"/>
    </row>
    <row r="3458" spans="1:2">
      <c r="A3458" s="107"/>
      <c r="B3458" s="107"/>
    </row>
    <row r="3459" spans="1:2">
      <c r="A3459" s="107"/>
      <c r="B3459" s="107"/>
    </row>
    <row r="3460" spans="1:2">
      <c r="A3460" s="107"/>
      <c r="B3460" s="107"/>
    </row>
    <row r="3461" spans="1:2">
      <c r="A3461" s="107"/>
      <c r="B3461" s="107"/>
    </row>
    <row r="3462" spans="1:2">
      <c r="A3462" s="107"/>
      <c r="B3462" s="107"/>
    </row>
    <row r="3463" spans="1:2">
      <c r="A3463" s="107"/>
      <c r="B3463" s="107"/>
    </row>
    <row r="3464" spans="1:2">
      <c r="A3464" s="107"/>
      <c r="B3464" s="107"/>
    </row>
    <row r="3465" spans="1:2">
      <c r="A3465" s="107"/>
      <c r="B3465" s="107"/>
    </row>
    <row r="3466" spans="1:2">
      <c r="A3466" s="107"/>
      <c r="B3466" s="107"/>
    </row>
    <row r="3467" spans="1:2">
      <c r="A3467" s="107"/>
      <c r="B3467" s="107"/>
    </row>
    <row r="3468" spans="1:2">
      <c r="A3468" s="107"/>
      <c r="B3468" s="107"/>
    </row>
    <row r="3469" spans="1:2">
      <c r="A3469" s="107"/>
      <c r="B3469" s="107"/>
    </row>
    <row r="3470" spans="1:2">
      <c r="A3470" s="107"/>
      <c r="B3470" s="107"/>
    </row>
    <row r="3471" spans="1:2">
      <c r="A3471" s="107"/>
      <c r="B3471" s="107"/>
    </row>
    <row r="3472" spans="1:2">
      <c r="A3472" s="107"/>
      <c r="B3472" s="107"/>
    </row>
    <row r="3473" spans="1:2">
      <c r="A3473" s="107"/>
      <c r="B3473" s="107"/>
    </row>
    <row r="3474" spans="1:2">
      <c r="A3474" s="107"/>
      <c r="B3474" s="107"/>
    </row>
    <row r="3475" spans="1:2">
      <c r="A3475" s="107"/>
      <c r="B3475" s="107"/>
    </row>
    <row r="3476" spans="1:2">
      <c r="A3476" s="107"/>
      <c r="B3476" s="107"/>
    </row>
    <row r="3477" spans="1:2">
      <c r="A3477" s="107"/>
      <c r="B3477" s="107"/>
    </row>
    <row r="3478" spans="1:2">
      <c r="A3478" s="107"/>
      <c r="B3478" s="107"/>
    </row>
    <row r="3479" spans="1:2">
      <c r="A3479" s="107"/>
      <c r="B3479" s="107"/>
    </row>
    <row r="3480" spans="1:2">
      <c r="A3480" s="107"/>
      <c r="B3480" s="107"/>
    </row>
    <row r="3481" spans="1:2">
      <c r="A3481" s="107"/>
      <c r="B3481" s="107"/>
    </row>
    <row r="3482" spans="1:2">
      <c r="A3482" s="107"/>
      <c r="B3482" s="107"/>
    </row>
    <row r="3483" spans="1:2">
      <c r="A3483" s="107"/>
      <c r="B3483" s="107"/>
    </row>
    <row r="3484" spans="1:2">
      <c r="A3484" s="107"/>
      <c r="B3484" s="107"/>
    </row>
    <row r="3485" spans="1:2">
      <c r="A3485" s="107"/>
      <c r="B3485" s="107"/>
    </row>
    <row r="3486" spans="1:2">
      <c r="A3486" s="107"/>
      <c r="B3486" s="107"/>
    </row>
    <row r="3487" spans="1:2">
      <c r="A3487" s="107"/>
      <c r="B3487" s="107"/>
    </row>
    <row r="3488" spans="1:2">
      <c r="A3488" s="107"/>
      <c r="B3488" s="107"/>
    </row>
    <row r="3489" spans="1:2">
      <c r="A3489" s="107"/>
      <c r="B3489" s="107"/>
    </row>
    <row r="3490" spans="1:2">
      <c r="A3490" s="107"/>
      <c r="B3490" s="107"/>
    </row>
    <row r="3491" spans="1:2">
      <c r="A3491" s="107"/>
      <c r="B3491" s="107"/>
    </row>
    <row r="3492" spans="1:2">
      <c r="A3492" s="107"/>
      <c r="B3492" s="107"/>
    </row>
    <row r="3493" spans="1:2">
      <c r="A3493" s="107"/>
      <c r="B3493" s="107"/>
    </row>
    <row r="3494" spans="1:2">
      <c r="A3494" s="107"/>
      <c r="B3494" s="107"/>
    </row>
    <row r="3495" spans="1:2">
      <c r="A3495" s="107"/>
      <c r="B3495" s="107"/>
    </row>
    <row r="3496" spans="1:2">
      <c r="A3496" s="107"/>
      <c r="B3496" s="107"/>
    </row>
    <row r="3497" spans="1:2">
      <c r="A3497" s="107"/>
      <c r="B3497" s="107"/>
    </row>
    <row r="3498" spans="1:2">
      <c r="A3498" s="107"/>
      <c r="B3498" s="107"/>
    </row>
    <row r="3499" spans="1:2">
      <c r="A3499" s="107"/>
      <c r="B3499" s="107"/>
    </row>
    <row r="3500" spans="1:2">
      <c r="A3500" s="107"/>
      <c r="B3500" s="107"/>
    </row>
    <row r="3501" spans="1:2">
      <c r="A3501" s="107"/>
      <c r="B3501" s="107"/>
    </row>
    <row r="3502" spans="1:2">
      <c r="A3502" s="107"/>
      <c r="B3502" s="107"/>
    </row>
    <row r="3503" spans="1:2">
      <c r="A3503" s="107"/>
      <c r="B3503" s="107"/>
    </row>
    <row r="3504" spans="1:2">
      <c r="A3504" s="107"/>
      <c r="B3504" s="107"/>
    </row>
    <row r="3505" spans="1:2">
      <c r="A3505" s="107"/>
      <c r="B3505" s="107"/>
    </row>
    <row r="3506" spans="1:2">
      <c r="A3506" s="107"/>
      <c r="B3506" s="107"/>
    </row>
    <row r="3507" spans="1:2">
      <c r="A3507" s="107"/>
      <c r="B3507" s="107"/>
    </row>
    <row r="3508" spans="1:2">
      <c r="A3508" s="107"/>
      <c r="B3508" s="107"/>
    </row>
    <row r="3509" spans="1:2">
      <c r="A3509" s="107"/>
      <c r="B3509" s="107"/>
    </row>
    <row r="3510" spans="1:2">
      <c r="A3510" s="107"/>
      <c r="B3510" s="107"/>
    </row>
    <row r="3511" spans="1:2">
      <c r="A3511" s="107"/>
      <c r="B3511" s="107"/>
    </row>
    <row r="3512" spans="1:2">
      <c r="A3512" s="107"/>
      <c r="B3512" s="107"/>
    </row>
    <row r="3513" spans="1:2">
      <c r="A3513" s="107"/>
      <c r="B3513" s="107"/>
    </row>
    <row r="3514" spans="1:2">
      <c r="A3514" s="107"/>
      <c r="B3514" s="107"/>
    </row>
    <row r="3515" spans="1:2">
      <c r="A3515" s="107"/>
      <c r="B3515" s="107"/>
    </row>
    <row r="3516" spans="1:2">
      <c r="A3516" s="107"/>
      <c r="B3516" s="107"/>
    </row>
    <row r="3517" spans="1:2">
      <c r="A3517" s="107"/>
      <c r="B3517" s="107"/>
    </row>
    <row r="3518" spans="1:2">
      <c r="A3518" s="107"/>
      <c r="B3518" s="107"/>
    </row>
    <row r="3519" spans="1:2">
      <c r="A3519" s="107"/>
      <c r="B3519" s="107"/>
    </row>
    <row r="3520" spans="1:2">
      <c r="A3520" s="107"/>
      <c r="B3520" s="107"/>
    </row>
    <row r="3521" spans="1:2">
      <c r="A3521" s="107"/>
      <c r="B3521" s="107"/>
    </row>
    <row r="3522" spans="1:2">
      <c r="A3522" s="107"/>
      <c r="B3522" s="107"/>
    </row>
    <row r="3523" spans="1:2">
      <c r="A3523" s="107"/>
      <c r="B3523" s="107"/>
    </row>
    <row r="3524" spans="1:2">
      <c r="A3524" s="107"/>
      <c r="B3524" s="107"/>
    </row>
    <row r="3525" spans="1:2">
      <c r="A3525" s="107"/>
      <c r="B3525" s="107"/>
    </row>
    <row r="3526" spans="1:2">
      <c r="A3526" s="107"/>
      <c r="B3526" s="107"/>
    </row>
    <row r="3527" spans="1:2">
      <c r="A3527" s="107"/>
      <c r="B3527" s="107"/>
    </row>
    <row r="3528" spans="1:2">
      <c r="A3528" s="107"/>
      <c r="B3528" s="107"/>
    </row>
    <row r="3529" spans="1:2">
      <c r="A3529" s="107"/>
      <c r="B3529" s="107"/>
    </row>
    <row r="3530" spans="1:2">
      <c r="A3530" s="107"/>
      <c r="B3530" s="107"/>
    </row>
    <row r="3531" spans="1:2">
      <c r="A3531" s="107"/>
      <c r="B3531" s="107"/>
    </row>
    <row r="3532" spans="1:2">
      <c r="A3532" s="107"/>
      <c r="B3532" s="107"/>
    </row>
    <row r="3533" spans="1:2">
      <c r="A3533" s="107"/>
      <c r="B3533" s="107"/>
    </row>
    <row r="3534" spans="1:2">
      <c r="A3534" s="107"/>
      <c r="B3534" s="107"/>
    </row>
    <row r="3535" spans="1:2">
      <c r="A3535" s="107"/>
      <c r="B3535" s="107"/>
    </row>
    <row r="3536" spans="1:2">
      <c r="A3536" s="107"/>
      <c r="B3536" s="107"/>
    </row>
    <row r="3537" spans="1:2">
      <c r="A3537" s="107"/>
      <c r="B3537" s="107"/>
    </row>
    <row r="3538" spans="1:2">
      <c r="A3538" s="107"/>
      <c r="B3538" s="107"/>
    </row>
    <row r="3539" spans="1:2">
      <c r="A3539" s="107"/>
      <c r="B3539" s="107"/>
    </row>
    <row r="3540" spans="1:2">
      <c r="A3540" s="107"/>
      <c r="B3540" s="107"/>
    </row>
    <row r="3541" spans="1:2">
      <c r="A3541" s="107"/>
      <c r="B3541" s="107"/>
    </row>
    <row r="3542" spans="1:2">
      <c r="A3542" s="107"/>
      <c r="B3542" s="107"/>
    </row>
    <row r="3543" spans="1:2">
      <c r="A3543" s="107"/>
      <c r="B3543" s="107"/>
    </row>
    <row r="3544" spans="1:2">
      <c r="A3544" s="107"/>
      <c r="B3544" s="107"/>
    </row>
    <row r="3545" spans="1:2">
      <c r="A3545" s="107"/>
      <c r="B3545" s="107"/>
    </row>
    <row r="3546" spans="1:2">
      <c r="A3546" s="107"/>
      <c r="B3546" s="107"/>
    </row>
    <row r="3547" spans="1:2">
      <c r="A3547" s="107"/>
      <c r="B3547" s="107"/>
    </row>
    <row r="3548" spans="1:2">
      <c r="A3548" s="107"/>
      <c r="B3548" s="107"/>
    </row>
    <row r="3549" spans="1:2">
      <c r="A3549" s="107"/>
      <c r="B3549" s="107"/>
    </row>
    <row r="3550" spans="1:2">
      <c r="A3550" s="107"/>
      <c r="B3550" s="107"/>
    </row>
    <row r="3551" spans="1:2">
      <c r="A3551" s="107"/>
      <c r="B3551" s="107"/>
    </row>
    <row r="3552" spans="1:2">
      <c r="A3552" s="107"/>
      <c r="B3552" s="107"/>
    </row>
    <row r="3553" spans="1:2">
      <c r="A3553" s="107"/>
      <c r="B3553" s="107"/>
    </row>
    <row r="3554" spans="1:2">
      <c r="A3554" s="107"/>
      <c r="B3554" s="107"/>
    </row>
    <row r="3555" spans="1:2">
      <c r="A3555" s="107"/>
      <c r="B3555" s="107"/>
    </row>
    <row r="3556" spans="1:2">
      <c r="A3556" s="107"/>
      <c r="B3556" s="107"/>
    </row>
    <row r="3557" spans="1:2">
      <c r="A3557" s="107"/>
      <c r="B3557" s="107"/>
    </row>
    <row r="3558" spans="1:2">
      <c r="A3558" s="107"/>
      <c r="B3558" s="107"/>
    </row>
    <row r="3559" spans="1:2">
      <c r="A3559" s="107"/>
      <c r="B3559" s="107"/>
    </row>
    <row r="3560" spans="1:2">
      <c r="A3560" s="107"/>
      <c r="B3560" s="107"/>
    </row>
    <row r="3561" spans="1:2">
      <c r="A3561" s="107"/>
      <c r="B3561" s="107"/>
    </row>
    <row r="3562" spans="1:2">
      <c r="A3562" s="107"/>
      <c r="B3562" s="107"/>
    </row>
    <row r="3563" spans="1:2">
      <c r="A3563" s="107"/>
      <c r="B3563" s="107"/>
    </row>
    <row r="3564" spans="1:2">
      <c r="A3564" s="107"/>
      <c r="B3564" s="107"/>
    </row>
    <row r="3565" spans="1:2">
      <c r="A3565" s="107"/>
      <c r="B3565" s="107"/>
    </row>
    <row r="3566" spans="1:2">
      <c r="A3566" s="107"/>
      <c r="B3566" s="107"/>
    </row>
    <row r="3567" spans="1:2">
      <c r="A3567" s="107"/>
      <c r="B3567" s="107"/>
    </row>
    <row r="3568" spans="1:2">
      <c r="A3568" s="107"/>
      <c r="B3568" s="107"/>
    </row>
    <row r="3569" spans="1:2">
      <c r="A3569" s="107"/>
      <c r="B3569" s="107"/>
    </row>
    <row r="3570" spans="1:2">
      <c r="A3570" s="107"/>
      <c r="B3570" s="107"/>
    </row>
    <row r="3571" spans="1:2">
      <c r="A3571" s="107"/>
      <c r="B3571" s="107"/>
    </row>
    <row r="3572" spans="1:2">
      <c r="A3572" s="107"/>
      <c r="B3572" s="107"/>
    </row>
    <row r="3573" spans="1:2">
      <c r="A3573" s="107"/>
      <c r="B3573" s="107"/>
    </row>
    <row r="3574" spans="1:2">
      <c r="A3574" s="107"/>
      <c r="B3574" s="107"/>
    </row>
    <row r="3575" spans="1:2">
      <c r="A3575" s="107"/>
      <c r="B3575" s="107"/>
    </row>
    <row r="3576" spans="1:2">
      <c r="A3576" s="107"/>
      <c r="B3576" s="107"/>
    </row>
    <row r="3577" spans="1:2">
      <c r="A3577" s="107"/>
      <c r="B3577" s="107"/>
    </row>
    <row r="3578" spans="1:2">
      <c r="A3578" s="107"/>
      <c r="B3578" s="107"/>
    </row>
    <row r="3579" spans="1:2">
      <c r="A3579" s="107"/>
      <c r="B3579" s="107"/>
    </row>
    <row r="3580" spans="1:2">
      <c r="A3580" s="107"/>
      <c r="B3580" s="107"/>
    </row>
    <row r="3581" spans="1:2">
      <c r="A3581" s="107"/>
      <c r="B3581" s="107"/>
    </row>
    <row r="3582" spans="1:2">
      <c r="A3582" s="107"/>
      <c r="B3582" s="107"/>
    </row>
    <row r="3583" spans="1:2">
      <c r="A3583" s="107"/>
      <c r="B3583" s="107"/>
    </row>
    <row r="3584" spans="1:2">
      <c r="A3584" s="107"/>
      <c r="B3584" s="107"/>
    </row>
    <row r="3585" spans="1:2">
      <c r="A3585" s="107"/>
      <c r="B3585" s="107"/>
    </row>
    <row r="3586" spans="1:2">
      <c r="A3586" s="107"/>
      <c r="B3586" s="107"/>
    </row>
    <row r="3587" spans="1:2">
      <c r="A3587" s="107"/>
      <c r="B3587" s="107"/>
    </row>
    <row r="3588" spans="1:2">
      <c r="A3588" s="107"/>
      <c r="B3588" s="107"/>
    </row>
    <row r="3589" spans="1:2">
      <c r="A3589" s="107"/>
      <c r="B3589" s="107"/>
    </row>
    <row r="3590" spans="1:2">
      <c r="A3590" s="107"/>
      <c r="B3590" s="107"/>
    </row>
    <row r="3591" spans="1:2">
      <c r="A3591" s="107"/>
      <c r="B3591" s="107"/>
    </row>
    <row r="3592" spans="1:2">
      <c r="A3592" s="107"/>
      <c r="B3592" s="107"/>
    </row>
    <row r="3593" spans="1:2">
      <c r="A3593" s="107"/>
      <c r="B3593" s="107"/>
    </row>
    <row r="3594" spans="1:2">
      <c r="A3594" s="107"/>
      <c r="B3594" s="107"/>
    </row>
    <row r="3595" spans="1:2">
      <c r="A3595" s="107"/>
      <c r="B3595" s="107"/>
    </row>
    <row r="3596" spans="1:2">
      <c r="A3596" s="107"/>
      <c r="B3596" s="107"/>
    </row>
    <row r="3597" spans="1:2">
      <c r="A3597" s="107"/>
      <c r="B3597" s="107"/>
    </row>
    <row r="3598" spans="1:2">
      <c r="A3598" s="107"/>
      <c r="B3598" s="107"/>
    </row>
    <row r="3599" spans="1:2">
      <c r="A3599" s="107"/>
      <c r="B3599" s="107"/>
    </row>
    <row r="3600" spans="1:2">
      <c r="A3600" s="107"/>
      <c r="B3600" s="107"/>
    </row>
    <row r="3601" spans="1:2">
      <c r="A3601" s="107"/>
      <c r="B3601" s="107"/>
    </row>
    <row r="3602" spans="1:2">
      <c r="A3602" s="107"/>
      <c r="B3602" s="107"/>
    </row>
    <row r="3603" spans="1:2">
      <c r="A3603" s="107"/>
      <c r="B3603" s="107"/>
    </row>
    <row r="3604" spans="1:2">
      <c r="A3604" s="107"/>
      <c r="B3604" s="107"/>
    </row>
    <row r="3605" spans="1:2">
      <c r="A3605" s="107"/>
      <c r="B3605" s="107"/>
    </row>
    <row r="3606" spans="1:2">
      <c r="A3606" s="107"/>
      <c r="B3606" s="107"/>
    </row>
    <row r="3607" spans="1:2">
      <c r="A3607" s="107"/>
      <c r="B3607" s="107"/>
    </row>
    <row r="3608" spans="1:2">
      <c r="A3608" s="107"/>
      <c r="B3608" s="107"/>
    </row>
    <row r="3609" spans="1:2">
      <c r="A3609" s="107"/>
      <c r="B3609" s="107"/>
    </row>
    <row r="3610" spans="1:2">
      <c r="A3610" s="107"/>
      <c r="B3610" s="107"/>
    </row>
    <row r="3611" spans="1:2">
      <c r="A3611" s="107"/>
      <c r="B3611" s="107"/>
    </row>
    <row r="3612" spans="1:2">
      <c r="A3612" s="107"/>
      <c r="B3612" s="107"/>
    </row>
    <row r="3613" spans="1:2">
      <c r="A3613" s="107"/>
      <c r="B3613" s="107"/>
    </row>
    <row r="3614" spans="1:2">
      <c r="A3614" s="107"/>
      <c r="B3614" s="107"/>
    </row>
    <row r="3615" spans="1:2">
      <c r="A3615" s="107"/>
      <c r="B3615" s="107"/>
    </row>
    <row r="3616" spans="1:2">
      <c r="A3616" s="107"/>
      <c r="B3616" s="107"/>
    </row>
    <row r="3617" spans="1:2">
      <c r="A3617" s="107"/>
      <c r="B3617" s="107"/>
    </row>
    <row r="3618" spans="1:2">
      <c r="A3618" s="107"/>
      <c r="B3618" s="107"/>
    </row>
    <row r="3619" spans="1:2">
      <c r="A3619" s="107"/>
      <c r="B3619" s="107"/>
    </row>
    <row r="3620" spans="1:2">
      <c r="A3620" s="107"/>
      <c r="B3620" s="107"/>
    </row>
    <row r="3621" spans="1:2">
      <c r="A3621" s="107"/>
      <c r="B3621" s="107"/>
    </row>
    <row r="3622" spans="1:2">
      <c r="A3622" s="107"/>
      <c r="B3622" s="107"/>
    </row>
    <row r="3623" spans="1:2">
      <c r="A3623" s="107"/>
      <c r="B3623" s="107"/>
    </row>
    <row r="3624" spans="1:2">
      <c r="A3624" s="107"/>
      <c r="B3624" s="107"/>
    </row>
    <row r="3625" spans="1:2">
      <c r="A3625" s="107"/>
      <c r="B3625" s="107"/>
    </row>
    <row r="3626" spans="1:2">
      <c r="A3626" s="107"/>
      <c r="B3626" s="107"/>
    </row>
    <row r="3627" spans="1:2">
      <c r="A3627" s="107"/>
      <c r="B3627" s="107"/>
    </row>
    <row r="3628" spans="1:2">
      <c r="A3628" s="107"/>
      <c r="B3628" s="107"/>
    </row>
    <row r="3629" spans="1:2">
      <c r="A3629" s="107"/>
      <c r="B3629" s="107"/>
    </row>
    <row r="3630" spans="1:2">
      <c r="A3630" s="107"/>
      <c r="B3630" s="107"/>
    </row>
    <row r="3631" spans="1:2">
      <c r="A3631" s="107"/>
      <c r="B3631" s="107"/>
    </row>
    <row r="3632" spans="1:2">
      <c r="A3632" s="107"/>
      <c r="B3632" s="107"/>
    </row>
    <row r="3633" spans="1:2">
      <c r="A3633" s="107"/>
      <c r="B3633" s="107"/>
    </row>
    <row r="3634" spans="1:2">
      <c r="A3634" s="107"/>
      <c r="B3634" s="107"/>
    </row>
    <row r="3635" spans="1:2">
      <c r="A3635" s="107"/>
      <c r="B3635" s="107"/>
    </row>
    <row r="3636" spans="1:2">
      <c r="A3636" s="107"/>
      <c r="B3636" s="107"/>
    </row>
    <row r="3637" spans="1:2">
      <c r="A3637" s="107"/>
      <c r="B3637" s="107"/>
    </row>
    <row r="3638" spans="1:2">
      <c r="A3638" s="107"/>
      <c r="B3638" s="107"/>
    </row>
    <row r="3639" spans="1:2">
      <c r="A3639" s="107"/>
      <c r="B3639" s="107"/>
    </row>
    <row r="3640" spans="1:2">
      <c r="A3640" s="107"/>
      <c r="B3640" s="107"/>
    </row>
    <row r="3641" spans="1:2">
      <c r="A3641" s="107"/>
      <c r="B3641" s="107"/>
    </row>
    <row r="3642" spans="1:2">
      <c r="A3642" s="107"/>
      <c r="B3642" s="107"/>
    </row>
    <row r="3643" spans="1:2">
      <c r="A3643" s="107"/>
      <c r="B3643" s="107"/>
    </row>
    <row r="3644" spans="1:2">
      <c r="A3644" s="107"/>
      <c r="B3644" s="107"/>
    </row>
    <row r="3645" spans="1:2">
      <c r="A3645" s="107"/>
      <c r="B3645" s="107"/>
    </row>
    <row r="3646" spans="1:2">
      <c r="A3646" s="107"/>
      <c r="B3646" s="107"/>
    </row>
    <row r="3647" spans="1:2">
      <c r="A3647" s="107"/>
      <c r="B3647" s="107"/>
    </row>
    <row r="3648" spans="1:2">
      <c r="A3648" s="107"/>
      <c r="B3648" s="107"/>
    </row>
    <row r="3649" spans="1:2">
      <c r="A3649" s="107"/>
      <c r="B3649" s="107"/>
    </row>
    <row r="3650" spans="1:2">
      <c r="A3650" s="107"/>
      <c r="B3650" s="107"/>
    </row>
    <row r="3651" spans="1:2">
      <c r="A3651" s="107"/>
      <c r="B3651" s="107"/>
    </row>
    <row r="3652" spans="1:2">
      <c r="A3652" s="107"/>
      <c r="B3652" s="107"/>
    </row>
    <row r="3653" spans="1:2">
      <c r="A3653" s="107"/>
      <c r="B3653" s="107"/>
    </row>
    <row r="3654" spans="1:2">
      <c r="A3654" s="107"/>
      <c r="B3654" s="107"/>
    </row>
    <row r="3655" spans="1:2">
      <c r="A3655" s="107"/>
      <c r="B3655" s="107"/>
    </row>
    <row r="3656" spans="1:2">
      <c r="A3656" s="107"/>
      <c r="B3656" s="107"/>
    </row>
    <row r="3657" spans="1:2">
      <c r="A3657" s="107"/>
      <c r="B3657" s="107"/>
    </row>
    <row r="3658" spans="1:2">
      <c r="A3658" s="107"/>
      <c r="B3658" s="107"/>
    </row>
    <row r="3659" spans="1:2">
      <c r="A3659" s="107"/>
      <c r="B3659" s="107"/>
    </row>
    <row r="3660" spans="1:2">
      <c r="A3660" s="107"/>
      <c r="B3660" s="107"/>
    </row>
    <row r="3661" spans="1:2">
      <c r="A3661" s="107"/>
      <c r="B3661" s="107"/>
    </row>
    <row r="3662" spans="1:2">
      <c r="A3662" s="107"/>
      <c r="B3662" s="107"/>
    </row>
    <row r="3663" spans="1:2">
      <c r="A3663" s="107"/>
      <c r="B3663" s="107"/>
    </row>
    <row r="3664" spans="1:2">
      <c r="A3664" s="107"/>
      <c r="B3664" s="107"/>
    </row>
    <row r="3665" spans="1:2">
      <c r="A3665" s="107"/>
      <c r="B3665" s="107"/>
    </row>
    <row r="3666" spans="1:2">
      <c r="A3666" s="107"/>
      <c r="B3666" s="107"/>
    </row>
    <row r="3667" spans="1:2">
      <c r="A3667" s="107"/>
      <c r="B3667" s="107"/>
    </row>
    <row r="3668" spans="1:2">
      <c r="A3668" s="107"/>
      <c r="B3668" s="107"/>
    </row>
    <row r="3669" spans="1:2">
      <c r="A3669" s="107"/>
      <c r="B3669" s="107"/>
    </row>
    <row r="3670" spans="1:2">
      <c r="A3670" s="107"/>
      <c r="B3670" s="107"/>
    </row>
    <row r="3671" spans="1:2">
      <c r="A3671" s="107"/>
      <c r="B3671" s="107"/>
    </row>
    <row r="3672" spans="1:2">
      <c r="A3672" s="107"/>
      <c r="B3672" s="107"/>
    </row>
    <row r="3673" spans="1:2">
      <c r="A3673" s="107"/>
      <c r="B3673" s="107"/>
    </row>
    <row r="3674" spans="1:2">
      <c r="A3674" s="107"/>
      <c r="B3674" s="107"/>
    </row>
    <row r="3675" spans="1:2">
      <c r="A3675" s="107"/>
      <c r="B3675" s="107"/>
    </row>
    <row r="3676" spans="1:2">
      <c r="A3676" s="107"/>
      <c r="B3676" s="107"/>
    </row>
    <row r="3677" spans="1:2">
      <c r="A3677" s="107"/>
      <c r="B3677" s="107"/>
    </row>
    <row r="3678" spans="1:2">
      <c r="A3678" s="107"/>
      <c r="B3678" s="107"/>
    </row>
    <row r="3679" spans="1:2">
      <c r="A3679" s="107"/>
      <c r="B3679" s="107"/>
    </row>
    <row r="3680" spans="1:2">
      <c r="A3680" s="107"/>
      <c r="B3680" s="107"/>
    </row>
    <row r="3681" spans="1:2">
      <c r="A3681" s="107"/>
      <c r="B3681" s="107"/>
    </row>
    <row r="3682" spans="1:2">
      <c r="A3682" s="107"/>
      <c r="B3682" s="107"/>
    </row>
    <row r="3683" spans="1:2">
      <c r="A3683" s="107"/>
      <c r="B3683" s="107"/>
    </row>
    <row r="3684" spans="1:2">
      <c r="A3684" s="107"/>
      <c r="B3684" s="107"/>
    </row>
    <row r="3685" spans="1:2">
      <c r="A3685" s="107"/>
      <c r="B3685" s="107"/>
    </row>
    <row r="3686" spans="1:2">
      <c r="A3686" s="107"/>
      <c r="B3686" s="107"/>
    </row>
    <row r="3687" spans="1:2">
      <c r="A3687" s="107"/>
      <c r="B3687" s="107"/>
    </row>
    <row r="3688" spans="1:2">
      <c r="A3688" s="107"/>
      <c r="B3688" s="107"/>
    </row>
    <row r="3689" spans="1:2">
      <c r="A3689" s="107"/>
      <c r="B3689" s="107"/>
    </row>
    <row r="3690" spans="1:2">
      <c r="A3690" s="107"/>
      <c r="B3690" s="107"/>
    </row>
    <row r="3691" spans="1:2">
      <c r="A3691" s="107"/>
      <c r="B3691" s="107"/>
    </row>
    <row r="3692" spans="1:2">
      <c r="A3692" s="107"/>
      <c r="B3692" s="107"/>
    </row>
    <row r="3693" spans="1:2">
      <c r="A3693" s="107"/>
      <c r="B3693" s="107"/>
    </row>
    <row r="3694" spans="1:2">
      <c r="A3694" s="107"/>
      <c r="B3694" s="107"/>
    </row>
    <row r="3695" spans="1:2">
      <c r="A3695" s="107"/>
      <c r="B3695" s="107"/>
    </row>
    <row r="3696" spans="1:2">
      <c r="A3696" s="107"/>
      <c r="B3696" s="107"/>
    </row>
    <row r="3697" spans="1:2">
      <c r="A3697" s="107"/>
      <c r="B3697" s="107"/>
    </row>
    <row r="3698" spans="1:2">
      <c r="A3698" s="107"/>
      <c r="B3698" s="107"/>
    </row>
    <row r="3699" spans="1:2">
      <c r="A3699" s="107"/>
      <c r="B3699" s="107"/>
    </row>
    <row r="3700" spans="1:2">
      <c r="A3700" s="107"/>
      <c r="B3700" s="107"/>
    </row>
    <row r="3701" spans="1:2">
      <c r="A3701" s="107"/>
      <c r="B3701" s="107"/>
    </row>
    <row r="3702" spans="1:2">
      <c r="A3702" s="107"/>
      <c r="B3702" s="107"/>
    </row>
    <row r="3703" spans="1:2">
      <c r="A3703" s="107"/>
      <c r="B3703" s="107"/>
    </row>
    <row r="3704" spans="1:2">
      <c r="A3704" s="107"/>
      <c r="B3704" s="107"/>
    </row>
    <row r="3705" spans="1:2">
      <c r="A3705" s="107"/>
      <c r="B3705" s="107"/>
    </row>
    <row r="3706" spans="1:2">
      <c r="A3706" s="107"/>
      <c r="B3706" s="107"/>
    </row>
    <row r="3707" spans="1:2">
      <c r="A3707" s="107"/>
      <c r="B3707" s="107"/>
    </row>
    <row r="3708" spans="1:2">
      <c r="A3708" s="107"/>
      <c r="B3708" s="107"/>
    </row>
    <row r="3709" spans="1:2">
      <c r="A3709" s="107"/>
      <c r="B3709" s="107"/>
    </row>
    <row r="3710" spans="1:2">
      <c r="A3710" s="107"/>
      <c r="B3710" s="107"/>
    </row>
    <row r="3711" spans="1:2">
      <c r="A3711" s="107"/>
      <c r="B3711" s="107"/>
    </row>
    <row r="3712" spans="1:2">
      <c r="A3712" s="107"/>
      <c r="B3712" s="107"/>
    </row>
    <row r="3713" spans="1:2">
      <c r="A3713" s="107"/>
      <c r="B3713" s="107"/>
    </row>
    <row r="3714" spans="1:2">
      <c r="A3714" s="107"/>
      <c r="B3714" s="107"/>
    </row>
    <row r="3715" spans="1:2">
      <c r="A3715" s="107"/>
      <c r="B3715" s="107"/>
    </row>
    <row r="3716" spans="1:2">
      <c r="A3716" s="107"/>
      <c r="B3716" s="107"/>
    </row>
    <row r="3717" spans="1:2">
      <c r="A3717" s="107"/>
      <c r="B3717" s="107"/>
    </row>
    <row r="3718" spans="1:2">
      <c r="A3718" s="107"/>
      <c r="B3718" s="107"/>
    </row>
    <row r="3719" spans="1:2">
      <c r="A3719" s="107"/>
      <c r="B3719" s="107"/>
    </row>
    <row r="3720" spans="1:2">
      <c r="A3720" s="107"/>
      <c r="B3720" s="107"/>
    </row>
    <row r="3721" spans="1:2">
      <c r="A3721" s="107"/>
      <c r="B3721" s="107"/>
    </row>
    <row r="3722" spans="1:2">
      <c r="A3722" s="107"/>
      <c r="B3722" s="107"/>
    </row>
    <row r="3723" spans="1:2">
      <c r="A3723" s="107"/>
      <c r="B3723" s="107"/>
    </row>
    <row r="3724" spans="1:2">
      <c r="A3724" s="107"/>
      <c r="B3724" s="107"/>
    </row>
    <row r="3725" spans="1:2">
      <c r="A3725" s="107"/>
      <c r="B3725" s="107"/>
    </row>
    <row r="3726" spans="1:2">
      <c r="A3726" s="107"/>
      <c r="B3726" s="107"/>
    </row>
    <row r="3727" spans="1:2">
      <c r="A3727" s="107"/>
      <c r="B3727" s="107"/>
    </row>
    <row r="3728" spans="1:2">
      <c r="A3728" s="107"/>
      <c r="B3728" s="107"/>
    </row>
    <row r="3729" spans="1:2">
      <c r="A3729" s="107"/>
      <c r="B3729" s="107"/>
    </row>
    <row r="3730" spans="1:2">
      <c r="A3730" s="107"/>
      <c r="B3730" s="107"/>
    </row>
    <row r="3731" spans="1:2">
      <c r="A3731" s="107"/>
      <c r="B3731" s="107"/>
    </row>
    <row r="3732" spans="1:2">
      <c r="A3732" s="107"/>
      <c r="B3732" s="107"/>
    </row>
    <row r="3733" spans="1:2">
      <c r="A3733" s="107"/>
      <c r="B3733" s="107"/>
    </row>
    <row r="3734" spans="1:2">
      <c r="A3734" s="107"/>
      <c r="B3734" s="107"/>
    </row>
    <row r="3735" spans="1:2">
      <c r="A3735" s="107"/>
      <c r="B3735" s="107"/>
    </row>
    <row r="3736" spans="1:2">
      <c r="A3736" s="107"/>
      <c r="B3736" s="107"/>
    </row>
    <row r="3737" spans="1:2">
      <c r="A3737" s="107"/>
      <c r="B3737" s="107"/>
    </row>
    <row r="3738" spans="1:2">
      <c r="A3738" s="107"/>
      <c r="B3738" s="107"/>
    </row>
    <row r="3739" spans="1:2">
      <c r="A3739" s="107"/>
      <c r="B3739" s="107"/>
    </row>
    <row r="3740" spans="1:2">
      <c r="A3740" s="107"/>
      <c r="B3740" s="107"/>
    </row>
    <row r="3741" spans="1:2">
      <c r="A3741" s="107"/>
      <c r="B3741" s="107"/>
    </row>
    <row r="3742" spans="1:2">
      <c r="A3742" s="107"/>
      <c r="B3742" s="107"/>
    </row>
    <row r="3743" spans="1:2">
      <c r="A3743" s="107"/>
      <c r="B3743" s="107"/>
    </row>
    <row r="3744" spans="1:2">
      <c r="A3744" s="107"/>
      <c r="B3744" s="107"/>
    </row>
    <row r="3745" spans="1:2">
      <c r="A3745" s="107"/>
      <c r="B3745" s="107"/>
    </row>
    <row r="3746" spans="1:2">
      <c r="A3746" s="107"/>
      <c r="B3746" s="107"/>
    </row>
    <row r="3747" spans="1:2">
      <c r="A3747" s="107"/>
      <c r="B3747" s="107"/>
    </row>
    <row r="3748" spans="1:2">
      <c r="A3748" s="107"/>
      <c r="B3748" s="107"/>
    </row>
    <row r="3749" spans="1:2">
      <c r="A3749" s="107"/>
      <c r="B3749" s="107"/>
    </row>
    <row r="3750" spans="1:2">
      <c r="A3750" s="107"/>
      <c r="B3750" s="107"/>
    </row>
    <row r="3751" spans="1:2">
      <c r="A3751" s="107"/>
      <c r="B3751" s="107"/>
    </row>
    <row r="3752" spans="1:2">
      <c r="A3752" s="107"/>
      <c r="B3752" s="107"/>
    </row>
    <row r="3753" spans="1:2">
      <c r="A3753" s="107"/>
      <c r="B3753" s="107"/>
    </row>
    <row r="3754" spans="1:2">
      <c r="A3754" s="107"/>
      <c r="B3754" s="107"/>
    </row>
    <row r="3755" spans="1:2">
      <c r="A3755" s="107"/>
      <c r="B3755" s="107"/>
    </row>
    <row r="3756" spans="1:2">
      <c r="A3756" s="107"/>
      <c r="B3756" s="107"/>
    </row>
    <row r="3757" spans="1:2">
      <c r="A3757" s="107"/>
      <c r="B3757" s="107"/>
    </row>
    <row r="3758" spans="1:2">
      <c r="A3758" s="107"/>
      <c r="B3758" s="107"/>
    </row>
    <row r="3759" spans="1:2">
      <c r="A3759" s="107"/>
      <c r="B3759" s="107"/>
    </row>
    <row r="3760" spans="1:2">
      <c r="A3760" s="107"/>
      <c r="B3760" s="107"/>
    </row>
    <row r="3761" spans="1:2">
      <c r="A3761" s="107"/>
      <c r="B3761" s="107"/>
    </row>
    <row r="3762" spans="1:2">
      <c r="A3762" s="107"/>
      <c r="B3762" s="107"/>
    </row>
    <row r="3763" spans="1:2">
      <c r="A3763" s="107"/>
      <c r="B3763" s="107"/>
    </row>
    <row r="3764" spans="1:2">
      <c r="A3764" s="107"/>
      <c r="B3764" s="107"/>
    </row>
    <row r="3765" spans="1:2">
      <c r="A3765" s="107"/>
      <c r="B3765" s="107"/>
    </row>
    <row r="3766" spans="1:2">
      <c r="A3766" s="107"/>
      <c r="B3766" s="107"/>
    </row>
    <row r="3767" spans="1:2">
      <c r="A3767" s="107"/>
      <c r="B3767" s="107"/>
    </row>
    <row r="3768" spans="1:2">
      <c r="A3768" s="107"/>
      <c r="B3768" s="107"/>
    </row>
    <row r="3769" spans="1:2">
      <c r="A3769" s="107"/>
      <c r="B3769" s="107"/>
    </row>
    <row r="3770" spans="1:2">
      <c r="A3770" s="107"/>
      <c r="B3770" s="107"/>
    </row>
    <row r="3771" spans="1:2">
      <c r="A3771" s="107"/>
      <c r="B3771" s="107"/>
    </row>
    <row r="3772" spans="1:2">
      <c r="A3772" s="107"/>
      <c r="B3772" s="107"/>
    </row>
    <row r="3773" spans="1:2">
      <c r="A3773" s="107"/>
      <c r="B3773" s="107"/>
    </row>
    <row r="3774" spans="1:2">
      <c r="A3774" s="107"/>
      <c r="B3774" s="107"/>
    </row>
    <row r="3775" spans="1:2">
      <c r="A3775" s="107"/>
      <c r="B3775" s="107"/>
    </row>
    <row r="3776" spans="1:2">
      <c r="A3776" s="107"/>
      <c r="B3776" s="107"/>
    </row>
    <row r="3777" spans="1:2">
      <c r="A3777" s="107"/>
      <c r="B3777" s="107"/>
    </row>
    <row r="3778" spans="1:2">
      <c r="A3778" s="107"/>
      <c r="B3778" s="107"/>
    </row>
    <row r="3779" spans="1:2">
      <c r="A3779" s="107"/>
      <c r="B3779" s="107"/>
    </row>
    <row r="3780" spans="1:2">
      <c r="A3780" s="107"/>
      <c r="B3780" s="107"/>
    </row>
    <row r="3781" spans="1:2">
      <c r="A3781" s="107"/>
      <c r="B3781" s="107"/>
    </row>
    <row r="3782" spans="1:2">
      <c r="A3782" s="107"/>
      <c r="B3782" s="107"/>
    </row>
    <row r="3783" spans="1:2">
      <c r="A3783" s="107"/>
      <c r="B3783" s="107"/>
    </row>
    <row r="3784" spans="1:2">
      <c r="A3784" s="107"/>
      <c r="B3784" s="107"/>
    </row>
    <row r="3785" spans="1:2">
      <c r="A3785" s="107"/>
      <c r="B3785" s="107"/>
    </row>
    <row r="3786" spans="1:2">
      <c r="A3786" s="107"/>
      <c r="B3786" s="107"/>
    </row>
    <row r="3787" spans="1:2">
      <c r="A3787" s="107"/>
      <c r="B3787" s="107"/>
    </row>
    <row r="3788" spans="1:2">
      <c r="A3788" s="107"/>
      <c r="B3788" s="107"/>
    </row>
    <row r="3789" spans="1:2">
      <c r="A3789" s="107"/>
      <c r="B3789" s="107"/>
    </row>
    <row r="3790" spans="1:2">
      <c r="A3790" s="107"/>
      <c r="B3790" s="107"/>
    </row>
    <row r="3791" spans="1:2">
      <c r="A3791" s="107"/>
      <c r="B3791" s="107"/>
    </row>
    <row r="3792" spans="1:2">
      <c r="A3792" s="107"/>
      <c r="B3792" s="107"/>
    </row>
    <row r="3793" spans="1:2">
      <c r="A3793" s="107"/>
      <c r="B3793" s="107"/>
    </row>
    <row r="3794" spans="1:2">
      <c r="A3794" s="107"/>
      <c r="B3794" s="107"/>
    </row>
    <row r="3795" spans="1:2">
      <c r="A3795" s="107"/>
      <c r="B3795" s="107"/>
    </row>
    <row r="3796" spans="1:2">
      <c r="A3796" s="107"/>
      <c r="B3796" s="107"/>
    </row>
    <row r="3797" spans="1:2">
      <c r="A3797" s="107"/>
      <c r="B3797" s="107"/>
    </row>
    <row r="3798" spans="1:2">
      <c r="A3798" s="107"/>
      <c r="B3798" s="107"/>
    </row>
    <row r="3799" spans="1:2">
      <c r="A3799" s="107"/>
      <c r="B3799" s="107"/>
    </row>
    <row r="3800" spans="1:2">
      <c r="A3800" s="107"/>
      <c r="B3800" s="107"/>
    </row>
    <row r="3801" spans="1:2">
      <c r="A3801" s="107"/>
      <c r="B3801" s="107"/>
    </row>
    <row r="3802" spans="1:2">
      <c r="A3802" s="107"/>
      <c r="B3802" s="107"/>
    </row>
    <row r="3803" spans="1:2">
      <c r="A3803" s="107"/>
      <c r="B3803" s="107"/>
    </row>
    <row r="3804" spans="1:2">
      <c r="A3804" s="107"/>
      <c r="B3804" s="107"/>
    </row>
    <row r="3805" spans="1:2">
      <c r="A3805" s="107"/>
      <c r="B3805" s="107"/>
    </row>
    <row r="3806" spans="1:2">
      <c r="A3806" s="107"/>
      <c r="B3806" s="107"/>
    </row>
    <row r="3807" spans="1:2">
      <c r="A3807" s="107"/>
      <c r="B3807" s="107"/>
    </row>
    <row r="3808" spans="1:2">
      <c r="A3808" s="107"/>
      <c r="B3808" s="107"/>
    </row>
    <row r="3809" spans="1:2">
      <c r="A3809" s="107"/>
      <c r="B3809" s="107"/>
    </row>
    <row r="3810" spans="1:2">
      <c r="A3810" s="107"/>
      <c r="B3810" s="107"/>
    </row>
    <row r="3811" spans="1:2">
      <c r="A3811" s="107"/>
      <c r="B3811" s="107"/>
    </row>
    <row r="3812" spans="1:2">
      <c r="A3812" s="107"/>
      <c r="B3812" s="107"/>
    </row>
    <row r="3813" spans="1:2">
      <c r="A3813" s="107"/>
      <c r="B3813" s="107"/>
    </row>
    <row r="3814" spans="1:2">
      <c r="A3814" s="107"/>
      <c r="B3814" s="107"/>
    </row>
    <row r="3815" spans="1:2">
      <c r="A3815" s="107"/>
      <c r="B3815" s="107"/>
    </row>
    <row r="3816" spans="1:2">
      <c r="A3816" s="107"/>
      <c r="B3816" s="107"/>
    </row>
    <row r="3817" spans="1:2">
      <c r="A3817" s="107"/>
      <c r="B3817" s="107"/>
    </row>
    <row r="3818" spans="1:2">
      <c r="A3818" s="107"/>
      <c r="B3818" s="107"/>
    </row>
    <row r="3819" spans="1:2">
      <c r="A3819" s="107"/>
      <c r="B3819" s="107"/>
    </row>
    <row r="3820" spans="1:2">
      <c r="A3820" s="107"/>
      <c r="B3820" s="107"/>
    </row>
    <row r="3821" spans="1:2">
      <c r="A3821" s="107"/>
      <c r="B3821" s="107"/>
    </row>
    <row r="3822" spans="1:2">
      <c r="A3822" s="107"/>
      <c r="B3822" s="107"/>
    </row>
    <row r="3823" spans="1:2">
      <c r="A3823" s="107"/>
      <c r="B3823" s="107"/>
    </row>
    <row r="3824" spans="1:2">
      <c r="A3824" s="107"/>
      <c r="B3824" s="107"/>
    </row>
    <row r="3825" spans="1:2">
      <c r="A3825" s="107"/>
      <c r="B3825" s="107"/>
    </row>
    <row r="3826" spans="1:2">
      <c r="A3826" s="107"/>
      <c r="B3826" s="107"/>
    </row>
    <row r="3827" spans="1:2">
      <c r="A3827" s="107"/>
      <c r="B3827" s="107"/>
    </row>
    <row r="3828" spans="1:2">
      <c r="A3828" s="107"/>
      <c r="B3828" s="107"/>
    </row>
    <row r="3829" spans="1:2">
      <c r="A3829" s="107"/>
      <c r="B3829" s="107"/>
    </row>
    <row r="3830" spans="1:2">
      <c r="A3830" s="107"/>
      <c r="B3830" s="107"/>
    </row>
    <row r="3831" spans="1:2">
      <c r="A3831" s="107"/>
      <c r="B3831" s="107"/>
    </row>
    <row r="3832" spans="1:2">
      <c r="A3832" s="107"/>
      <c r="B3832" s="107"/>
    </row>
    <row r="3833" spans="1:2">
      <c r="A3833" s="107"/>
      <c r="B3833" s="107"/>
    </row>
    <row r="3834" spans="1:2">
      <c r="A3834" s="107"/>
      <c r="B3834" s="107"/>
    </row>
    <row r="3835" spans="1:2">
      <c r="A3835" s="107"/>
      <c r="B3835" s="107"/>
    </row>
    <row r="3836" spans="1:2">
      <c r="A3836" s="107"/>
      <c r="B3836" s="107"/>
    </row>
    <row r="3837" spans="1:2">
      <c r="A3837" s="107"/>
      <c r="B3837" s="107"/>
    </row>
    <row r="3838" spans="1:2">
      <c r="A3838" s="107"/>
      <c r="B3838" s="107"/>
    </row>
    <row r="3839" spans="1:2">
      <c r="A3839" s="107"/>
      <c r="B3839" s="107"/>
    </row>
    <row r="3840" spans="1:2">
      <c r="A3840" s="107"/>
      <c r="B3840" s="107"/>
    </row>
    <row r="3841" spans="1:2">
      <c r="A3841" s="107"/>
      <c r="B3841" s="107"/>
    </row>
    <row r="3842" spans="1:2">
      <c r="A3842" s="107"/>
      <c r="B3842" s="107"/>
    </row>
    <row r="3843" spans="1:2">
      <c r="A3843" s="107"/>
      <c r="B3843" s="107"/>
    </row>
    <row r="3844" spans="1:2">
      <c r="A3844" s="107"/>
      <c r="B3844" s="107"/>
    </row>
    <row r="3845" spans="1:2">
      <c r="A3845" s="107"/>
      <c r="B3845" s="107"/>
    </row>
    <row r="3846" spans="1:2">
      <c r="A3846" s="107"/>
      <c r="B3846" s="107"/>
    </row>
    <row r="3847" spans="1:2">
      <c r="A3847" s="107"/>
      <c r="B3847" s="107"/>
    </row>
    <row r="3848" spans="1:2">
      <c r="A3848" s="107"/>
      <c r="B3848" s="107"/>
    </row>
    <row r="3849" spans="1:2">
      <c r="A3849" s="107"/>
      <c r="B3849" s="107"/>
    </row>
    <row r="3850" spans="1:2">
      <c r="A3850" s="107"/>
      <c r="B3850" s="107"/>
    </row>
    <row r="3851" spans="1:2">
      <c r="A3851" s="107"/>
      <c r="B3851" s="107"/>
    </row>
    <row r="3852" spans="1:2">
      <c r="A3852" s="107"/>
      <c r="B3852" s="107"/>
    </row>
    <row r="3853" spans="1:2">
      <c r="A3853" s="107"/>
      <c r="B3853" s="107"/>
    </row>
    <row r="3854" spans="1:2">
      <c r="A3854" s="107"/>
      <c r="B3854" s="107"/>
    </row>
    <row r="3855" spans="1:2">
      <c r="A3855" s="107"/>
      <c r="B3855" s="107"/>
    </row>
    <row r="3856" spans="1:2">
      <c r="A3856" s="107"/>
      <c r="B3856" s="107"/>
    </row>
    <row r="3857" spans="1:2">
      <c r="A3857" s="107"/>
      <c r="B3857" s="107"/>
    </row>
    <row r="3858" spans="1:2">
      <c r="A3858" s="107"/>
      <c r="B3858" s="107"/>
    </row>
    <row r="3859" spans="1:2">
      <c r="A3859" s="107"/>
      <c r="B3859" s="107"/>
    </row>
    <row r="3860" spans="1:2">
      <c r="A3860" s="107"/>
      <c r="B3860" s="107"/>
    </row>
    <row r="3861" spans="1:2">
      <c r="A3861" s="107"/>
      <c r="B3861" s="107"/>
    </row>
    <row r="3862" spans="1:2">
      <c r="A3862" s="107"/>
      <c r="B3862" s="107"/>
    </row>
    <row r="3863" spans="1:2">
      <c r="A3863" s="107"/>
      <c r="B3863" s="107"/>
    </row>
    <row r="3864" spans="1:2">
      <c r="A3864" s="107"/>
      <c r="B3864" s="107"/>
    </row>
    <row r="3865" spans="1:2">
      <c r="A3865" s="107"/>
      <c r="B3865" s="107"/>
    </row>
    <row r="3866" spans="1:2">
      <c r="A3866" s="107"/>
      <c r="B3866" s="107"/>
    </row>
    <row r="3867" spans="1:2">
      <c r="A3867" s="107"/>
      <c r="B3867" s="107"/>
    </row>
    <row r="3868" spans="1:2">
      <c r="A3868" s="107"/>
      <c r="B3868" s="107"/>
    </row>
    <row r="3869" spans="1:2">
      <c r="A3869" s="107"/>
      <c r="B3869" s="107"/>
    </row>
    <row r="3870" spans="1:2">
      <c r="A3870" s="107"/>
      <c r="B3870" s="107"/>
    </row>
    <row r="3871" spans="1:2">
      <c r="A3871" s="107"/>
      <c r="B3871" s="107"/>
    </row>
    <row r="3872" spans="1:2">
      <c r="A3872" s="107"/>
      <c r="B3872" s="107"/>
    </row>
    <row r="3873" spans="1:2">
      <c r="A3873" s="107"/>
      <c r="B3873" s="107"/>
    </row>
    <row r="3874" spans="1:2">
      <c r="A3874" s="107"/>
      <c r="B3874" s="107"/>
    </row>
    <row r="3875" spans="1:2">
      <c r="A3875" s="107"/>
      <c r="B3875" s="107"/>
    </row>
    <row r="3876" spans="1:2">
      <c r="A3876" s="107"/>
      <c r="B3876" s="107"/>
    </row>
    <row r="3877" spans="1:2">
      <c r="A3877" s="107"/>
      <c r="B3877" s="107"/>
    </row>
    <row r="3878" spans="1:2">
      <c r="A3878" s="107"/>
      <c r="B3878" s="107"/>
    </row>
    <row r="3879" spans="1:2">
      <c r="A3879" s="107"/>
      <c r="B3879" s="107"/>
    </row>
    <row r="3880" spans="1:2">
      <c r="A3880" s="107"/>
      <c r="B3880" s="107"/>
    </row>
    <row r="3881" spans="1:2">
      <c r="A3881" s="107"/>
      <c r="B3881" s="107"/>
    </row>
    <row r="3882" spans="1:2">
      <c r="A3882" s="107"/>
      <c r="B3882" s="107"/>
    </row>
    <row r="3883" spans="1:2">
      <c r="A3883" s="107"/>
      <c r="B3883" s="107"/>
    </row>
    <row r="3884" spans="1:2">
      <c r="A3884" s="107"/>
      <c r="B3884" s="107"/>
    </row>
    <row r="3885" spans="1:2">
      <c r="A3885" s="107"/>
      <c r="B3885" s="107"/>
    </row>
    <row r="3886" spans="1:2">
      <c r="A3886" s="107"/>
      <c r="B3886" s="107"/>
    </row>
    <row r="3887" spans="1:2">
      <c r="A3887" s="107"/>
      <c r="B3887" s="107"/>
    </row>
    <row r="3888" spans="1:2">
      <c r="A3888" s="107"/>
      <c r="B3888" s="107"/>
    </row>
    <row r="3889" spans="1:2">
      <c r="A3889" s="107"/>
      <c r="B3889" s="107"/>
    </row>
    <row r="3890" spans="1:2">
      <c r="A3890" s="107"/>
      <c r="B3890" s="107"/>
    </row>
    <row r="3891" spans="1:2">
      <c r="A3891" s="107"/>
      <c r="B3891" s="107"/>
    </row>
    <row r="3892" spans="1:2">
      <c r="A3892" s="107"/>
      <c r="B3892" s="107"/>
    </row>
    <row r="3893" spans="1:2">
      <c r="A3893" s="107"/>
      <c r="B3893" s="107"/>
    </row>
    <row r="3894" spans="1:2">
      <c r="A3894" s="107"/>
      <c r="B3894" s="107"/>
    </row>
    <row r="3895" spans="1:2">
      <c r="A3895" s="107"/>
      <c r="B3895" s="107"/>
    </row>
    <row r="3896" spans="1:2">
      <c r="A3896" s="107"/>
      <c r="B3896" s="107"/>
    </row>
    <row r="3897" spans="1:2">
      <c r="A3897" s="107"/>
      <c r="B3897" s="107"/>
    </row>
    <row r="3898" spans="1:2">
      <c r="A3898" s="107"/>
      <c r="B3898" s="107"/>
    </row>
    <row r="3899" spans="1:2">
      <c r="A3899" s="107"/>
      <c r="B3899" s="107"/>
    </row>
    <row r="3900" spans="1:2">
      <c r="A3900" s="107"/>
      <c r="B3900" s="107"/>
    </row>
    <row r="3901" spans="1:2">
      <c r="A3901" s="107"/>
      <c r="B3901" s="107"/>
    </row>
    <row r="3902" spans="1:2">
      <c r="A3902" s="107"/>
      <c r="B3902" s="107"/>
    </row>
    <row r="3903" spans="1:2">
      <c r="A3903" s="107"/>
      <c r="B3903" s="107"/>
    </row>
    <row r="3904" spans="1:2">
      <c r="A3904" s="107"/>
      <c r="B3904" s="107"/>
    </row>
    <row r="3905" spans="1:2">
      <c r="A3905" s="107"/>
      <c r="B3905" s="107"/>
    </row>
    <row r="3906" spans="1:2">
      <c r="A3906" s="107"/>
      <c r="B3906" s="107"/>
    </row>
    <row r="3907" spans="1:2">
      <c r="A3907" s="107"/>
      <c r="B3907" s="107"/>
    </row>
    <row r="3908" spans="1:2">
      <c r="A3908" s="107"/>
      <c r="B3908" s="107"/>
    </row>
    <row r="3909" spans="1:2">
      <c r="A3909" s="107"/>
      <c r="B3909" s="107"/>
    </row>
    <row r="3910" spans="1:2">
      <c r="A3910" s="107"/>
      <c r="B3910" s="107"/>
    </row>
    <row r="3911" spans="1:2">
      <c r="A3911" s="107"/>
      <c r="B3911" s="107"/>
    </row>
    <row r="3912" spans="1:2">
      <c r="A3912" s="107"/>
      <c r="B3912" s="107"/>
    </row>
    <row r="3913" spans="1:2">
      <c r="A3913" s="107"/>
      <c r="B3913" s="107"/>
    </row>
    <row r="3914" spans="1:2">
      <c r="A3914" s="107"/>
      <c r="B3914" s="107"/>
    </row>
    <row r="3915" spans="1:2">
      <c r="A3915" s="107"/>
      <c r="B3915" s="107"/>
    </row>
    <row r="3916" spans="1:2">
      <c r="A3916" s="107"/>
      <c r="B3916" s="107"/>
    </row>
    <row r="3917" spans="1:2">
      <c r="A3917" s="107"/>
      <c r="B3917" s="107"/>
    </row>
    <row r="3918" spans="1:2">
      <c r="A3918" s="107"/>
      <c r="B3918" s="107"/>
    </row>
    <row r="3919" spans="1:2">
      <c r="A3919" s="107"/>
      <c r="B3919" s="107"/>
    </row>
    <row r="3920" spans="1:2">
      <c r="A3920" s="107"/>
      <c r="B3920" s="107"/>
    </row>
    <row r="3921" spans="1:2">
      <c r="A3921" s="107"/>
      <c r="B3921" s="107"/>
    </row>
    <row r="3922" spans="1:2">
      <c r="A3922" s="107"/>
      <c r="B3922" s="107"/>
    </row>
    <row r="3923" spans="1:2">
      <c r="A3923" s="107"/>
      <c r="B3923" s="107"/>
    </row>
    <row r="3924" spans="1:2">
      <c r="A3924" s="107"/>
      <c r="B3924" s="107"/>
    </row>
    <row r="3925" spans="1:2">
      <c r="A3925" s="107"/>
      <c r="B3925" s="107"/>
    </row>
    <row r="3926" spans="1:2">
      <c r="A3926" s="107"/>
      <c r="B3926" s="107"/>
    </row>
    <row r="3927" spans="1:2">
      <c r="A3927" s="107"/>
      <c r="B3927" s="107"/>
    </row>
    <row r="3928" spans="1:2">
      <c r="A3928" s="107"/>
      <c r="B3928" s="107"/>
    </row>
    <row r="3929" spans="1:2">
      <c r="A3929" s="107"/>
      <c r="B3929" s="107"/>
    </row>
    <row r="3930" spans="1:2">
      <c r="A3930" s="107"/>
      <c r="B3930" s="107"/>
    </row>
    <row r="3931" spans="1:2">
      <c r="A3931" s="107"/>
      <c r="B3931" s="107"/>
    </row>
    <row r="3932" spans="1:2">
      <c r="A3932" s="107"/>
      <c r="B3932" s="107"/>
    </row>
    <row r="3933" spans="1:2">
      <c r="A3933" s="107"/>
      <c r="B3933" s="107"/>
    </row>
    <row r="3934" spans="1:2">
      <c r="A3934" s="107"/>
      <c r="B3934" s="107"/>
    </row>
    <row r="3935" spans="1:2">
      <c r="A3935" s="107"/>
      <c r="B3935" s="107"/>
    </row>
    <row r="3936" spans="1:2">
      <c r="A3936" s="107"/>
      <c r="B3936" s="107"/>
    </row>
    <row r="3937" spans="1:2">
      <c r="A3937" s="107"/>
      <c r="B3937" s="107"/>
    </row>
    <row r="3938" spans="1:2">
      <c r="A3938" s="107"/>
      <c r="B3938" s="107"/>
    </row>
    <row r="3939" spans="1:2">
      <c r="A3939" s="107"/>
      <c r="B3939" s="107"/>
    </row>
    <row r="3940" spans="1:2">
      <c r="A3940" s="107"/>
      <c r="B3940" s="107"/>
    </row>
    <row r="3941" spans="1:2">
      <c r="A3941" s="107"/>
      <c r="B3941" s="107"/>
    </row>
    <row r="3942" spans="1:2">
      <c r="A3942" s="107"/>
      <c r="B3942" s="107"/>
    </row>
    <row r="3943" spans="1:2">
      <c r="A3943" s="107"/>
      <c r="B3943" s="107"/>
    </row>
    <row r="3944" spans="1:2">
      <c r="A3944" s="107"/>
      <c r="B3944" s="107"/>
    </row>
    <row r="3945" spans="1:2">
      <c r="A3945" s="107"/>
      <c r="B3945" s="107"/>
    </row>
    <row r="3946" spans="1:2">
      <c r="A3946" s="107"/>
      <c r="B3946" s="107"/>
    </row>
    <row r="3947" spans="1:2">
      <c r="A3947" s="107"/>
      <c r="B3947" s="107"/>
    </row>
    <row r="3948" spans="1:2">
      <c r="A3948" s="107"/>
      <c r="B3948" s="107"/>
    </row>
    <row r="3949" spans="1:2">
      <c r="A3949" s="107"/>
      <c r="B3949" s="107"/>
    </row>
  </sheetData>
  <mergeCells count="2">
    <mergeCell ref="C47:K47"/>
    <mergeCell ref="C49:K49"/>
  </mergeCells>
  <pageMargins left="0.7" right="0.7" top="0.75" bottom="0.75" header="0.3" footer="0.3"/>
  <customProperties>
    <customPr name="_pios_id" r:id="rId1"/>
  </customPropertie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FC112CBC298CC4D8D30AFC02D6F87A6" ma:contentTypeVersion="19" ma:contentTypeDescription="" ma:contentTypeScope="" ma:versionID="1e799e0b47f3798d776541c2d160076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250210</DocketNumber>
    <DelegatedOrder xmlns="dc463f71-b30c-4ab2-9473-d307f9d35888">false</DelegatedOrder>
  </documentManagement>
</p:properties>
</file>

<file path=customXml/itemProps1.xml><?xml version="1.0" encoding="utf-8"?>
<ds:datastoreItem xmlns:ds="http://schemas.openxmlformats.org/officeDocument/2006/customXml" ds:itemID="{DDE892DC-B14C-4442-AAE3-30F56161D459}"/>
</file>

<file path=customXml/itemProps2.xml><?xml version="1.0" encoding="utf-8"?>
<ds:datastoreItem xmlns:ds="http://schemas.openxmlformats.org/officeDocument/2006/customXml" ds:itemID="{A4773287-87B9-4BF7-B1AD-F4E4701C685B}"/>
</file>

<file path=customXml/itemProps3.xml><?xml version="1.0" encoding="utf-8"?>
<ds:datastoreItem xmlns:ds="http://schemas.openxmlformats.org/officeDocument/2006/customXml" ds:itemID="{0B7BD1F9-8957-4927-A520-10D541199F14}"/>
</file>

<file path=customXml/itemProps4.xml><?xml version="1.0" encoding="utf-8"?>
<ds:datastoreItem xmlns:ds="http://schemas.openxmlformats.org/officeDocument/2006/customXml" ds:itemID="{FA5B14DE-C257-450A-861B-4E224B30F4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Lead Sheet</vt:lpstr>
      <vt:lpstr>non core gas</vt:lpstr>
      <vt:lpstr>from Power Costs =&gt;</vt:lpstr>
      <vt:lpstr>Actuals</vt:lpstr>
      <vt:lpstr>Summary normalization</vt:lpstr>
      <vt:lpstr>EA Database</vt:lpstr>
      <vt:lpstr>Prices</vt:lpstr>
      <vt:lpstr>Load</vt:lpstr>
      <vt:lpstr>Normal vs actual load</vt:lpstr>
      <vt:lpstr>Hydro</vt:lpstr>
      <vt:lpstr>Normal Mid-C hydro 2024</vt:lpstr>
      <vt:lpstr>Normal PSE hydro</vt:lpstr>
      <vt:lpstr>Wind</vt:lpstr>
      <vt:lpstr>Normal wind</vt:lpstr>
      <vt:lpstr>Wind integration</vt:lpstr>
      <vt:lpstr>PCA deferral</vt:lpstr>
      <vt:lpstr>Schedule_B 2024</vt:lpstr>
      <vt:lpstr>prior Schedule B===&gt;</vt:lpstr>
      <vt:lpstr>Schedule_B 2022</vt:lpstr>
      <vt:lpstr>Schedule_B 2023</vt:lpstr>
      <vt:lpstr>'Schedule_B 2022'!Print_Area</vt:lpstr>
      <vt:lpstr>'Schedule_B 2024'!Print_Area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DiMasso, James</cp:lastModifiedBy>
  <cp:lastPrinted>2020-03-30T19:39:54Z</cp:lastPrinted>
  <dcterms:created xsi:type="dcterms:W3CDTF">2017-08-15T16:09:44Z</dcterms:created>
  <dcterms:modified xsi:type="dcterms:W3CDTF">2025-03-28T16:17:44Z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0x0101006E56B4D1795A2E4DB2F0B01679ED314A00BFC112CBC298CC4D8D30AFC02D6F87A6</vt:lpwstr>
  </property>
  <property fmtid="{D5CDD505-2E9C-101B-9397-08002B2CF9AE}" pid="4" name="_docset_NoMedatataSyncRequired">
    <vt:lpwstr>False</vt:lpwstr>
  </property>
</Properties>
</file>