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customXml/itemProps1.xml" ContentType="application/vnd.openxmlformats-officedocument.customXmlProperties+xml"/>
  <Override PartName="/docProps/core.xml" ContentType="application/vnd.openxmlformats-package.core-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ates\Public\PGA Files\PGA2024_Nov 1, 2024 Effective Date\Renewable Thermal Credit\"/>
    </mc:Choice>
  </mc:AlternateContent>
  <bookViews>
    <workbookView xWindow="0" yWindow="0" windowWidth="28800" windowHeight="12450"/>
  </bookViews>
  <sheets>
    <sheet name="PSE 2024 RNG Report" sheetId="11" r:id="rId1"/>
  </sheets>
  <externalReferences>
    <externalReference r:id="rId2"/>
    <externalReference r:id="rId3"/>
    <externalReference r:id="rId4"/>
    <externalReference r:id="rId5"/>
    <externalReference r:id="rId6"/>
    <externalReference r:id="rId7"/>
    <externalReference r:id="rId8"/>
  </externalReferences>
  <definedNames>
    <definedName name="_____________________six6" hidden="1">{#N/A,#N/A,FALSE,"CRPT";#N/A,#N/A,FALSE,"TREND";#N/A,#N/A,FALSE,"%Curve"}</definedName>
    <definedName name="____________________six6" hidden="1">{#N/A,#N/A,FALSE,"CRPT";#N/A,#N/A,FALSE,"TREND";#N/A,#N/A,FALSE,"%Curve"}</definedName>
    <definedName name="____________________www1" hidden="1">{#N/A,#N/A,FALSE,"schA"}</definedName>
    <definedName name="__________________six6" hidden="1">{#N/A,#N/A,FALSE,"CRPT";#N/A,#N/A,FALSE,"TREND";#N/A,#N/A,FALSE,"%Curve"}</definedName>
    <definedName name="__________________www1" hidden="1">{#N/A,#N/A,FALSE,"schA"}</definedName>
    <definedName name="_________________six6" hidden="1">{#N/A,#N/A,FALSE,"CRPT";#N/A,#N/A,FALSE,"TREND";#N/A,#N/A,FALSE,"%Curve"}</definedName>
    <definedName name="_________________www1" hidden="1">{#N/A,#N/A,FALSE,"schA"}</definedName>
    <definedName name="________________six6" hidden="1">{#N/A,#N/A,FALSE,"CRPT";#N/A,#N/A,FALSE,"TREND";#N/A,#N/A,FALSE,"%Curve"}</definedName>
    <definedName name="________________www1" hidden="1">{#N/A,#N/A,FALSE,"schA"}</definedName>
    <definedName name="_______________six6" hidden="1">{#N/A,#N/A,FALSE,"CRPT";#N/A,#N/A,FALSE,"TREND";#N/A,#N/A,FALSE,"%Curve"}</definedName>
    <definedName name="_______________www1" hidden="1">{#N/A,#N/A,FALSE,"schA"}</definedName>
    <definedName name="______________six6" hidden="1">{#N/A,#N/A,FALSE,"CRPT";#N/A,#N/A,FALSE,"TREND";#N/A,#N/A,FALSE,"%Curve"}</definedName>
    <definedName name="______________www1" hidden="1">{#N/A,#N/A,FALSE,"schA"}</definedName>
    <definedName name="_____________six6" hidden="1">{#N/A,#N/A,FALSE,"CRPT";#N/A,#N/A,FALSE,"TREND";#N/A,#N/A,FALSE,"%Curve"}</definedName>
    <definedName name="_____________www1" hidden="1">{#N/A,#N/A,FALSE,"schA"}</definedName>
    <definedName name="____________six6" hidden="1">{#N/A,#N/A,FALSE,"CRPT";#N/A,#N/A,FALSE,"TREND";#N/A,#N/A,FALSE,"%Curve"}</definedName>
    <definedName name="____________www1" hidden="1">{#N/A,#N/A,FALSE,"schA"}</definedName>
    <definedName name="___________six6" hidden="1">{#N/A,#N/A,FALSE,"CRPT";#N/A,#N/A,FALSE,"TREND";#N/A,#N/A,FALSE,"%Curve"}</definedName>
    <definedName name="___________www1" hidden="1">{#N/A,#N/A,FALSE,"schA"}</definedName>
    <definedName name="__________six6" hidden="1">{#N/A,#N/A,FALSE,"CRPT";#N/A,#N/A,FALSE,"TREND";#N/A,#N/A,FALSE,"%Curve"}</definedName>
    <definedName name="__________www1" hidden="1">{#N/A,#N/A,FALSE,"schA"}</definedName>
    <definedName name="_________six6" hidden="1">{#N/A,#N/A,FALSE,"CRPT";#N/A,#N/A,FALSE,"TREND";#N/A,#N/A,FALSE,"%Curve"}</definedName>
    <definedName name="_________www1" hidden="1">{#N/A,#N/A,FALSE,"schA"}</definedName>
    <definedName name="________six6" hidden="1">{#N/A,#N/A,FALSE,"CRPT";#N/A,#N/A,FALSE,"TREND";#N/A,#N/A,FALSE,"%Curve"}</definedName>
    <definedName name="________www1" hidden="1">{#N/A,#N/A,FALSE,"schA"}</definedName>
    <definedName name="_______ex1" hidden="1">{#N/A,#N/A,FALSE,"Summ";#N/A,#N/A,FALSE,"General"}</definedName>
    <definedName name="_______new1" hidden="1">{#N/A,#N/A,FALSE,"Summ";#N/A,#N/A,FALSE,"General"}</definedName>
    <definedName name="_______six6" hidden="1">{#N/A,#N/A,FALSE,"CRPT";#N/A,#N/A,FALSE,"TREND";#N/A,#N/A,FALSE,"%Curve"}</definedName>
    <definedName name="_______www1" hidden="1">{#N/A,#N/A,FALSE,"schA"}</definedName>
    <definedName name="______ex1" hidden="1">{#N/A,#N/A,FALSE,"Summ";#N/A,#N/A,FALSE,"General"}</definedName>
    <definedName name="______new1" hidden="1">{#N/A,#N/A,FALSE,"Summ";#N/A,#N/A,FALSE,"General"}</definedName>
    <definedName name="______six6" hidden="1">{#N/A,#N/A,FALSE,"CRPT";#N/A,#N/A,FALSE,"TREND";#N/A,#N/A,FALSE,"%Curve"}</definedName>
    <definedName name="______www1" hidden="1">{#N/A,#N/A,FALSE,"schA"}</definedName>
    <definedName name="_____ex1" hidden="1">{#N/A,#N/A,FALSE,"Summ";#N/A,#N/A,FALSE,"General"}</definedName>
    <definedName name="_____new1" hidden="1">{#N/A,#N/A,FALSE,"Summ";#N/A,#N/A,FALSE,"General"}</definedName>
    <definedName name="_____six6" hidden="1">{#N/A,#N/A,FALSE,"CRPT";#N/A,#N/A,FALSE,"TREND";#N/A,#N/A,FALSE,"%Curve"}</definedName>
    <definedName name="_____www1" hidden="1">{#N/A,#N/A,FALSE,"schA"}</definedName>
    <definedName name="____ex1" hidden="1">{#N/A,#N/A,FALSE,"Summ";#N/A,#N/A,FALSE,"General"}</definedName>
    <definedName name="____new1" hidden="1">{#N/A,#N/A,FALSE,"Summ";#N/A,#N/A,FALSE,"General"}</definedName>
    <definedName name="____six6" hidden="1">{#N/A,#N/A,FALSE,"CRPT";#N/A,#N/A,FALSE,"TREND";#N/A,#N/A,FALSE,"%Curve"}</definedName>
    <definedName name="____www1" hidden="1">{#N/A,#N/A,FALSE,"schA"}</definedName>
    <definedName name="___ex1" hidden="1">{#N/A,#N/A,FALSE,"Summ";#N/A,#N/A,FALSE,"General"}</definedName>
    <definedName name="___new1" hidden="1">{#N/A,#N/A,FALSE,"Summ";#N/A,#N/A,FALSE,"General"}</definedName>
    <definedName name="___six6" hidden="1">{#N/A,#N/A,FALSE,"CRPT";#N/A,#N/A,FALSE,"TREND";#N/A,#N/A,FALSE,"%Curve"}</definedName>
    <definedName name="___www1" hidden="1">{#N/A,#N/A,FALSE,"schA"}</definedName>
    <definedName name="__123Graph_D" hidden="1">#REF!</definedName>
    <definedName name="__123Graph_ECURRENT" hidden="1">[1]ConsolidatingPL!#REF!</definedName>
    <definedName name="__ex1" hidden="1">{#N/A,#N/A,FALSE,"Summ";#N/A,#N/A,FALSE,"General"}</definedName>
    <definedName name="__new1" hidden="1">{#N/A,#N/A,FALSE,"Summ";#N/A,#N/A,FALSE,"General"}</definedName>
    <definedName name="__six6" hidden="1">{#N/A,#N/A,FALSE,"CRPT";#N/A,#N/A,FALSE,"TREND";#N/A,#N/A,FALSE,"%Curve"}</definedName>
    <definedName name="__www1" hidden="1">{#N/A,#N/A,FALSE,"schA"}</definedName>
    <definedName name="_2__123Graph_ABUDG6_Dtons_inv" hidden="1">[2]Quant!#REF!</definedName>
    <definedName name="_3__123Graph_ABUDG6_Dtons_inv" hidden="1">[3]Quant!#REF!</definedName>
    <definedName name="_4__123Graph_ABUDG6_Dtons_inv" hidden="1">'[4]Area D 2011'!#REF!</definedName>
    <definedName name="_6__123Graph_CBUDG6_D_ESCRPR" hidden="1">'[5]2012 Area AB BudgetSummary'!#REF!</definedName>
    <definedName name="_7__123Graph_CBUDG6_D_ESCRPR" hidden="1">'[4]Area D 2011'!#REF!</definedName>
    <definedName name="_7__123Graph_DBUDG6_D_ESCRPR" hidden="1">'[5]2012 Area AB BudgetSummary'!#REF!</definedName>
    <definedName name="_8__123Graph_DBUDG6_D_ESCRPR" hidden="1">'[4]Area D 2011'!#REF!</definedName>
    <definedName name="_ex1" hidden="1">{#N/A,#N/A,FALSE,"Summ";#N/A,#N/A,FALSE,"General"}</definedName>
    <definedName name="_Key1" hidden="1">#REF!</definedName>
    <definedName name="_Key2" hidden="1">#REF!</definedName>
    <definedName name="_new1" hidden="1">{#N/A,#N/A,FALSE,"Summ";#N/A,#N/A,FALSE,"General"}</definedName>
    <definedName name="_Order1" hidden="1">0</definedName>
    <definedName name="_Order2" hidden="1">0</definedName>
    <definedName name="_Parse_In" hidden="1">#REF!</definedName>
    <definedName name="_Regression_Out" localSheetId="0" hidden="1">[6]FIA!#REF!</definedName>
    <definedName name="_Regression_Out" hidden="1">[6]FIA!#REF!</definedName>
    <definedName name="_six6" hidden="1">{#N/A,#N/A,FALSE,"CRPT";#N/A,#N/A,FALSE,"TREND";#N/A,#N/A,FALSE,"%Curve"}</definedName>
    <definedName name="_Sort" hidden="1">#REF!</definedName>
    <definedName name="_www1" hidden="1">{#N/A,#N/A,FALSE,"schA"}</definedName>
    <definedName name="a" localSheetId="0" hidden="1">{"Plat Summary",#N/A,FALSE,"PLAT DESIGN"}</definedName>
    <definedName name="a" hidden="1">{"Plat Summary",#N/A,FALSE,"PLAT DESIGN"}</definedName>
    <definedName name="aaa"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AAAAAAAAAAA" hidden="1">{#N/A,#N/A,FALSE,"Coversheet";#N/A,#N/A,FALSE,"QA"}</definedName>
    <definedName name="b" localSheetId="0" hidden="1">{"Plat Summary",#N/A,FALSE,"PLAT DESIGN"}</definedName>
    <definedName name="b" hidden="1">{"Plat Summary",#N/A,FALSE,"PLAT DESIGN"}</definedName>
    <definedName name="BEm" hidden="1">#REF!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[7]ZZCOOM_M03_Q004!#REF!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[7]ZZCOOM_M03_Q004!#REF!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[7]ZZCOOM_M03_Q004!#REF!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[7]ZZCOOM_M03_Q004!#REF!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[7]ZZCOOM_M03_Q004!#REF!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[7]ZZCOOM_M03_Q004!#REF!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L" hidden="1">{#N/A,#N/A,FALSE,"Cover Sheet";"Use of Equipment",#N/A,FALSE,"Area C";"Equipment Hours",#N/A,FALSE,"All";"Summary",#N/A,FALSE,"All"}</definedName>
    <definedName name="blet" hidden="1">{#N/A,#N/A,FALSE,"Cover Sheet";"Use of Equipment",#N/A,FALSE,"Area C";"Equipment Hours",#N/A,FALSE,"All";"Summary",#N/A,FALSE,"All"}</definedName>
    <definedName name="bleth" hidden="1">{#N/A,#N/A,FALSE,"Cover Sheet";"Use of Equipment",#N/A,FALSE,"Area C";"Equipment Hours",#N/A,FALSE,"All";"Summary",#N/A,FALSE,"All"}</definedName>
    <definedName name="Bum" hidden="1">#REF!</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 hidden="1">{#N/A,#N/A,FALSE,"CESTSUM";#N/A,#N/A,FALSE,"est sum A";#N/A,#N/A,FALSE,"est detail A"}</definedName>
    <definedName name="DFIT" hidden="1">{#N/A,#N/A,FALSE,"Coversheet";#N/A,#N/A,FALSE,"QA"}</definedName>
    <definedName name="DUDE" hidden="1">#REF!</definedName>
    <definedName name="ee" localSheetId="0" hidden="1">{#N/A,#N/A,FALSE,"Month ";#N/A,#N/A,FALSE,"YTD";#N/A,#N/A,FALSE,"12 mo ended"}</definedName>
    <definedName name="ee" hidden="1">{#N/A,#N/A,FALSE,"Month ";#N/A,#N/A,FALSE,"YTD";#N/A,#N/A,FALSE,"12 mo ended"}</definedName>
    <definedName name="error" hidden="1">{#N/A,#N/A,FALSE,"Coversheet";#N/A,#N/A,FALSE,"QA"}</definedName>
    <definedName name="Estimate" hidden="1">{#N/A,#N/A,FALSE,"Summ";#N/A,#N/A,FALSE,"General"}</definedName>
    <definedName name="ex" hidden="1">{#N/A,#N/A,FALSE,"Summ";#N/A,#N/A,FALSE,"General"}</definedName>
    <definedName name="F" hidden="1">#REF!</definedName>
    <definedName name="fdasfda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0" hidden="1">{#N/A,#N/A,FALSE,"Month ";#N/A,#N/A,FALSE,"YTD";#N/A,#N/A,FALSE,"12 mo ended"}</definedName>
    <definedName name="fdsafdasfdsa" hidden="1">{#N/A,#N/A,FALSE,"Month ";#N/A,#N/A,FALSE,"YTD";#N/A,#N/A,FALSE,"12 mo ended"}</definedName>
    <definedName name="ffff" hidden="1">{#N/A,#N/A,FALSE,"Coversheet";#N/A,#N/A,FALSE,"QA"}</definedName>
    <definedName name="fffgf" hidden="1">{#N/A,#N/A,FALSE,"Coversheet";#N/A,#N/A,FALSE,"QA"}</definedName>
    <definedName name="gary" hidden="1">{#N/A,#N/A,FALSE,"Cover Sheet";"Use of Equipment",#N/A,FALSE,"Area C";"Equipment Hours",#N/A,FALSE,"All";"Summary",#N/A,FALSE,"All"}</definedName>
    <definedName name="helllo" hidden="1">{#N/A,#N/A,FALSE,"Pg 6b CustCount_Gas";#N/A,#N/A,FALSE,"QA";#N/A,#N/A,FALSE,"Report";#N/A,#N/A,FALSE,"forecast"}</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hidden="1">{#N/A,#N/A,FALSE,"Coversheet";#N/A,#N/A,FALSE,"QA"}</definedName>
    <definedName name="income_satement_ytd" hidden="1">{#N/A,#N/A,FALSE,"monthly";#N/A,#N/A,FALSE,"year to date";#N/A,#N/A,FALSE,"12_months_IS";#N/A,#N/A,FALSE,"balance sheet";#N/A,#N/A,FALSE,"op_revenues_12m";#N/A,#N/A,FALSE,"op_revenues_ytd";#N/A,#N/A,FALSE,"op_revenues_cm"}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Sytd" hidden="1">{#N/A,#N/A,FALSE,"monthly";#N/A,#N/A,FALSE,"year to date";#N/A,#N/A,FALSE,"12_months_IS";#N/A,#N/A,FALSE,"balance sheet";#N/A,#N/A,FALSE,"op_revenues_12m";#N/A,#N/A,FALSE,"op_revenues_ytd";#N/A,#N/A,FALSE,"op_revenues_cm"}</definedName>
    <definedName name="Jane" hidden="1">{#N/A,#N/A,FALSE,"Expenditures";#N/A,#N/A,FALSE,"Property Placed In-Service";#N/A,#N/A,FALSE,"Removals";#N/A,#N/A,FALSE,"Retirements";#N/A,#N/A,FALSE,"CWIP Balances";#N/A,#N/A,FALSE,"CWIP_Expend_Ratios";#N/A,#N/A,FALSE,"CWIP_Yr_End"}</definedName>
    <definedName name="jfkljsdkljiejgr" hidden="1">{#N/A,#N/A,FALSE,"Summ";#N/A,#N/A,FALSE,"General"}</definedName>
    <definedName name="k"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ookup" hidden="1">{#N/A,#N/A,FALSE,"Coversheet";#N/A,#N/A,FALSE,"QA"}</definedName>
    <definedName name="Miller" hidden="1">{#N/A,#N/A,FALSE,"Expenditures";#N/A,#N/A,FALSE,"Property Placed In-Service";#N/A,#N/A,FALSE,"CWIP Balances"}</definedName>
    <definedName name="new" hidden="1">{#N/A,#N/A,FALSE,"Summ";#N/A,#N/A,FALSE,"General"}</definedName>
    <definedName name="NOYT" hidden="1">{#N/A,#N/A,FALSE,"Cover Sheet";"Use of Equipment",#N/A,FALSE,"Area C";"Equipment Hours",#N/A,FALSE,"All";"Summary",#N/A,FALSE,"All"}</definedName>
    <definedName name="p"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0">'PSE 2024 RNG Report'!$A$1:$R$58</definedName>
    <definedName name="q" hidden="1">{#N/A,#N/A,FALSE,"Coversheet";#N/A,#N/A,FALSE,"QA"}</definedName>
    <definedName name="qqq" hidden="1">{#N/A,#N/A,FALSE,"schA"}</definedName>
    <definedName name="rec_weco_gl_contract_aug99"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sdlfhsdlhfkl" hidden="1">{#N/A,#N/A,FALSE,"Summ";#N/A,#N/A,FALSE,"General"}</definedName>
    <definedName name="seven" hidden="1">{#N/A,#N/A,FALSE,"CRPT";#N/A,#N/A,FALSE,"TREND";#N/A,#N/A,FALSE,"%Curve"}</definedName>
    <definedName name="six" hidden="1">{#N/A,#N/A,FALSE,"Drill Sites";"WP 212",#N/A,FALSE,"MWAG EOR";"WP 213",#N/A,FALSE,"MWAG EOR";#N/A,#N/A,FALSE,"Misc. Facility";#N/A,#N/A,FALSE,"WWTP"}</definedName>
    <definedName name="solver_ntri" hidden="1">1000</definedName>
    <definedName name="solver_rsmp" hidden="1">2</definedName>
    <definedName name="solver_seed" hidden="1">0</definedName>
    <definedName name="sue" hidden="1">{#N/A,#N/A,FALSE,"Cover Sheet";"Use of Equipment",#N/A,FALSE,"Area C";"Equipment Hours",#N/A,FALSE,"All";"Summary",#N/A,FALSE,"All"}</definedName>
    <definedName name="summary" localSheetId="0" hidden="1">{"Plat Summary",#N/A,FALSE,"PLAT DESIGN"}</definedName>
    <definedName name="summary" hidden="1">{"Plat Summary",#N/A,FALSE,"PLAT DESIGN"}</definedName>
    <definedName name="susan" hidden="1">{#N/A,#N/A,FALSE,"Cover Sheet";"Use of Equipment",#N/A,FALSE,"Area C";"Equipment Hours",#N/A,FALSE,"All";"Summary",#N/A,FALSE,"All"}</definedName>
    <definedName name="t" hidden="1">{#N/A,#N/A,FALSE,"CESTSUM";#N/A,#N/A,FALSE,"est sum A";#N/A,#N/A,FALSE,"est detail A"}</definedName>
    <definedName name="tem" hidden="1">{#N/A,#N/A,FALSE,"Summ";#N/A,#N/A,FALSE,"General"}</definedName>
    <definedName name="temp" hidden="1">{#N/A,#N/A,FALSE,"Pg 6a CustCount_Electric";#N/A,#N/A,FALSE,"QA";"monthly",#N/A,FALSE,"Elect_Cust#Avg";"Year To Date",#N/A,FALSE,"Elect_Cust#Avg";"Rollling 12 months ended",#N/A,FALSE,"Elect_Cust#Avg";"Budget Month",#N/A,FALSE,"Electric";"Budget YTD",#N/A,FALSE,"Electric";"Budget 12 months",#N/A,FALSE,"Electric"}</definedName>
    <definedName name="Temp1" hidden="1">{#N/A,#N/A,FALSE,"CESTSUM";#N/A,#N/A,FALSE,"est sum A";#N/A,#N/A,FALSE,"est detail A"}</definedName>
    <definedName name="temp2" hidden="1">{#N/A,#N/A,FALSE,"CESTSUM";#N/A,#N/A,FALSE,"est sum A";#N/A,#N/A,FALSE,"est detail A"}</definedName>
    <definedName name="tr" hidden="1">{#N/A,#N/A,FALSE,"CESTSUM";#N/A,#N/A,FALSE,"est sum A";#N/A,#N/A,FALSE,"est detail A"}</definedName>
    <definedName name="Transfer" hidden="1">#REF!</definedName>
    <definedName name="Transfers" hidden="1">#REF!</definedName>
    <definedName name="u" hidden="1">{#N/A,#N/A,FALSE,"Summ";#N/A,#N/A,FALSE,"General"}</definedName>
    <definedName name="v" hidden="1">{#N/A,#N/A,FALSE,"Coversheet";#N/A,#N/A,FALSE,"QA"}</definedName>
    <definedName name="Value" hidden="1">{#N/A,#N/A,FALSE,"Summ";#N/A,#N/A,FALSE,"General"}</definedName>
    <definedName name="w" hidden="1">{#N/A,#N/A,FALSE,"Schedule F";#N/A,#N/A,FALSE,"Schedule G"}</definedName>
    <definedName name="we" localSheetId="0" hidden="1">{#N/A,#N/A,FALSE,"Pg 6b CustCount_Gas";#N/A,#N/A,FALSE,"QA";#N/A,#N/A,FALSE,"Report";#N/A,#N/A,FALSE,"forecast"}</definedName>
    <definedName name="we" hidden="1">{#N/A,#N/A,FALSE,"Pg 6b CustCount_Gas";#N/A,#N/A,FALSE,"QA";#N/A,#N/A,FALSE,"Report";#N/A,#N/A,FALSE,"forecast"}</definedName>
    <definedName name="WH" hidden="1">{#N/A,#N/A,FALSE,"Coversheet";#N/A,#N/A,FALSE,"QA"}</definedName>
    <definedName name="wrn.1._.Bi._.Monthly._.CR." hidden="1">{#N/A,#N/A,FALSE,"Drill Sites";"WP 212",#N/A,FALSE,"MWAG EOR";"WP 213",#N/A,FALSE,"MWAG EOR";#N/A,#N/A,FALSE,"Misc. Facility";#N/A,#N/A,FALSE,"WWTP"}</definedName>
    <definedName name="wrn.10_day._.Package." hidden="1">{#N/A,#N/A,FALSE,"Balance_Sheet";#N/A,#N/A,FALSE,"income_statement_monthly";#N/A,#N/A,FALSE,"income_statement_Quarter";#N/A,#N/A,FALSE,"income_statement_ytd";#N/A,#N/A,FALSE,"income_statement_12Months"}</definedName>
    <definedName name="wrn.AAI." hidden="1">{#N/A,#N/A,FALSE,"CRPT";#N/A,#N/A,FALSE,"TREND";#N/A,#N/A,FALSE,"%Curve"}</definedName>
    <definedName name="wrn.AAI._.Report." hidden="1">{#N/A,#N/A,FALSE,"CRPT";#N/A,#N/A,FALSE,"TREND";#N/A,#N/A,FALSE,"% CURVE"}</definedName>
    <definedName name="wrn.Annual._.Cost._.Adjustment."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Productivity._.Calc." hidden="1">{#N/A,#N/A,FALSE,"Summary (PC)";#N/A,#N/A,FALSE,"Production (PC)";#N/A,#N/A,FALSE,"Adj Hour Wksht (PC)";#N/A,#N/A,FALSE,"605&amp;606 Hrs (PC)";#N/A,#N/A,FALSE,"Rept Interval (PC)";#N/A,#N/A,FALSE,"Sum Prod (PC)";#N/A,#N/A,FALSE,"Rec. Wksht (PC)";#N/A,#N/A,FALSE,"Loc 13 Allocation (PC)"}</definedName>
    <definedName name="wrn.Anvil." hidden="1">{#N/A,#N/A,FALSE,"CRPT";#N/A,#N/A,FALSE,"PCS ";#N/A,#N/A,FALSE,"TREND";#N/A,#N/A,FALSE,"% CURVE";#N/A,#N/A,FALSE,"FWICALC";#N/A,#N/A,FALSE,"CONTINGENCY";#N/A,#N/A,FALSE,"7616 Fab";#N/A,#N/A,FALSE,"7616 NSK"}</definedName>
    <definedName name="wrn.AREA._.INCOME." hidden="1">{"SUMMARY",#N/A,FALSE,"TENYEAR";"YEAR2000",#N/A,FALSE,"TENYEAR";"YEAR2001",#N/A,FALSE,"TENYEAR";"YEAR2002",#N/A,FALSE,"TENYEAR";"YEAR2003",#N/A,FALSE,"TENYEAR";"YEAR2004",#N/A,FALSE,"TENYEAR";"YEAR2005",#N/A,FALSE,"TENYEAR";"YEAR96",#N/A,FALSE,"TENYEAR";"YEAR97",#N/A,FALSE,"TENYEAR";"YEAR98",#N/A,FALSE,"TENYEAR";"YEAR99",#N/A,FALSE,"TENYEAR"}</definedName>
    <definedName name="wrn.Budget._.Model."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Cost._.Adjustment." hidden="1">{#N/A,#N/A,FALSE,"Cost Adjustment "}</definedName>
    <definedName name="wrn.Customer._.Counts._.Electric."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0" hidden="1">{#N/A,#N/A,FALSE,"Pg 6b CustCount_Gas";#N/A,#N/A,FALSE,"QA";#N/A,#N/A,FALSE,"Report";#N/A,#N/A,FALSE,"forecast"}</definedName>
    <definedName name="wrn.Customer._.Counts._.Gas." hidden="1">{#N/A,#N/A,FALSE,"Pg 6b CustCount_Gas";#N/A,#N/A,FALSE,"QA";#N/A,#N/A,FALSE,"Report";#N/A,#N/A,FALSE,"forecast"}</definedName>
    <definedName name="wrn.Depreciation." hidden="1">{#N/A,#N/A,TRUE,"Depreciation Summary";#N/A,#N/A,TRUE,"18, 21 &amp; 22 Depreciation";#N/A,#N/A,TRUE,"11 &amp; 12 Depreciation"}</definedName>
    <definedName name="wrn.ECR." hidden="1">{#N/A,#N/A,FALSE,"schA"}</definedName>
    <definedName name="wrn.ESTIMATE." hidden="1">{#N/A,#N/A,FALSE,"CESTSUM";#N/A,#N/A,FALSE,"est sum A";#N/A,#N/A,FALSE,"est detail A"}</definedName>
    <definedName name="wrn.Forecast."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undamental." hidden="1">{#N/A,#N/A,TRUE,"CoverPage";#N/A,#N/A,TRUE,"Gas";#N/A,#N/A,TRUE,"Power";#N/A,#N/A,TRUE,"Historical DJ Mthly Prices"}</definedName>
    <definedName name="wrn.Fundamental2" hidden="1">{#N/A,#N/A,TRUE,"CoverPage";#N/A,#N/A,TRUE,"Gas";#N/A,#N/A,TRUE,"Power";#N/A,#N/A,TRUE,"Historical DJ Mthly Prices"}</definedName>
    <definedName name="wrn.IEO." hidden="1">{#N/A,#N/A,FALSE,"SUMMARY";#N/A,#N/A,FALSE,"AE7616";#N/A,#N/A,FALSE,"AE7617";#N/A,#N/A,FALSE,"AE7618";#N/A,#N/A,FALSE,"AE7619"}</definedName>
    <definedName name="wrn.Incentive._.Overhead." localSheetId="0" hidden="1">{#N/A,#N/A,FALSE,"Coversheet";#N/A,#N/A,FALSE,"QA"}</definedName>
    <definedName name="wrn.Incentive._.Overhead." hidden="1">{#N/A,#N/A,FALSE,"Coversheet";#N/A,#N/A,FALSE,"QA"}</definedName>
    <definedName name="wrn.limit_reports." hidden="1">{#N/A,#N/A,FALSE,"Schedule F";#N/A,#N/A,FALSE,"Schedule G"}</definedName>
    <definedName name="wrn.MARGIN_WO_QTR." localSheetId="0" hidden="1">{#N/A,#N/A,FALSE,"Month ";#N/A,#N/A,FALSE,"YTD";#N/A,#N/A,FALSE,"12 mo ended"}</definedName>
    <definedName name="wrn.MARGIN_WO_QTR." hidden="1">{#N/A,#N/A,FALSE,"Month ";#N/A,#N/A,FALSE,"YTD";#N/A,#N/A,FALSE,"12 mo ended"}</definedName>
    <definedName name="wrn.Mining._.Flexibility." hidden="1">{#N/A,#N/A,FALSE,"Cover Sheet";"Use of Equipment",#N/A,FALSE,"Area C";"Equipment Hours",#N/A,FALSE,"All";"Summary",#N/A,FALSE,"All"}</definedName>
    <definedName name="wrn.Miscellaneous._.Schedules."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unicipal._.Report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roductivity." hidden="1">{#N/A,#N/A,TRUE,"Prod Cover Sheets";"Prod Rec Wksht",#N/A,TRUE,"Prod Rec. Wksht (OLD)";"Table 3 and 4",#N/A,TRUE,"Prod Rec. Wksht (OLD)";"Table 5",#N/A,TRUE,"Prod Rec. Wksht (OLD)";"Tables",#N/A,TRUE,"Prod (OLD)";#N/A,#N/A,TRUE,"605&amp;606 Hrs (PC)"}</definedName>
    <definedName name="wrn.Productivity._.Calculation." hidden="1">{#N/A,#N/A,TRUE,"Summary True-up";#N/A,#N/A,TRUE,"Production True-up";#N/A,#N/A,TRUE,"Adj Hour Wksht True-up";#N/A,#N/A,TRUE,"605&amp;606 Hrs True-up";#N/A,#N/A,TRUE,"Rept Interval True-up";#N/A,#N/A,TRUE,"Sum Prod True-up";#N/A,#N/A,TRUE,"Rec. Wksht True-up";#N/A,#N/A,TRUE,"Loc 13 Allocation True-up"}</definedName>
    <definedName name="wrn.Project._.Services." hidden="1">{#N/A,#N/A,FALSE,"BASE";#N/A,#N/A,FALSE,"LOOPS";#N/A,#N/A,FALSE,"PLC"}</definedName>
    <definedName name="wrn.SCHEDULE." hidden="1">{#N/A,#N/A,FALSE,"7617 Fab";#N/A,#N/A,FALSE,"7617 NSK"}</definedName>
    <definedName name="wrn.Semi._.Annual._.Cost._.Adj."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Prod._.Calc." hidden="1">{#N/A,#N/A,TRUE,"(SAPC) Summary";#N/A,#N/A,TRUE,"(SAPC) Production";#N/A,#N/A,TRUE,"(SAPC) Adj Hour Wksht";#N/A,#N/A,TRUE,"(SAPC) 605&amp;606 Hrs";#N/A,#N/A,TRUE,"(SAPC) Rept Interval";#N/A,#N/A,TRUE,"(SAPC) SumProd";#N/A,#N/A,TRUE,"(SAPC) Rec. Wksht"}</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test."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rueup._.excluding._.Production."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hidden="1">{#N/A,#N/A,FALSE,"schA"}</definedName>
    <definedName name="x" hidden="1">{#N/A,#N/A,FALSE,"Coversheet";#N/A,#N/A,FALSE,"QA"}</definedName>
    <definedName name="xx" hidden="1">{#N/A,#N/A,FALSE,"Balance_Sheet";#N/A,#N/A,FALSE,"income_statement_monthly";#N/A,#N/A,FALSE,"income_statement_Quarter";#N/A,#N/A,FALSE,"income_statement_ytd";#N/A,#N/A,FALSE,"income_statement_12Months"}</definedName>
    <definedName name="y"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yuf" hidden="1">{#N/A,#N/A,FALSE,"Summ";#N/A,#N/A,FALSE,"General"}</definedName>
    <definedName name="z" hidden="1">{#N/A,#N/A,FALSE,"Coversheet";#N/A,#N/A,FALSE,"QA"}</definedName>
    <definedName name="zzz"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3" i="11" l="1"/>
  <c r="R53" i="11"/>
  <c r="S53" i="11" s="1"/>
  <c r="Q53" i="11"/>
  <c r="Q22" i="11"/>
  <c r="Q23" i="11"/>
  <c r="Q24" i="11"/>
  <c r="Q25" i="11"/>
  <c r="Q26" i="11"/>
  <c r="Q27" i="11"/>
  <c r="Q28" i="11"/>
  <c r="Q29" i="11"/>
  <c r="Q30" i="11"/>
  <c r="Q31" i="11"/>
  <c r="Q32" i="11"/>
  <c r="Q33" i="11"/>
  <c r="Q34" i="11"/>
  <c r="Q35" i="11"/>
  <c r="Q36" i="11"/>
  <c r="Q37" i="11"/>
  <c r="Q38" i="11"/>
  <c r="Q39" i="11"/>
  <c r="Q40" i="11"/>
  <c r="Q41" i="11"/>
  <c r="Q42" i="11"/>
  <c r="Q43" i="11"/>
  <c r="Q44" i="11"/>
  <c r="Q45" i="11"/>
  <c r="Q46" i="11"/>
  <c r="Q47" i="11"/>
  <c r="Q48" i="11"/>
  <c r="Q49" i="11"/>
  <c r="Q50" i="11"/>
  <c r="Q51" i="11"/>
  <c r="S11" i="11" l="1"/>
  <c r="S12" i="11"/>
  <c r="S13" i="11"/>
  <c r="S14" i="11"/>
  <c r="S15" i="11"/>
  <c r="S16" i="11"/>
  <c r="S17" i="11"/>
  <c r="S18" i="11"/>
  <c r="S19" i="11"/>
  <c r="S20" i="11"/>
  <c r="S21" i="11"/>
  <c r="S22" i="11"/>
  <c r="S23" i="11"/>
  <c r="S24" i="11"/>
  <c r="S25" i="11"/>
  <c r="S26" i="11"/>
  <c r="S27" i="11"/>
  <c r="S28" i="11"/>
  <c r="S29" i="11"/>
  <c r="S30" i="11"/>
  <c r="S31" i="11"/>
  <c r="S32" i="11"/>
  <c r="S33" i="11"/>
  <c r="S34" i="11"/>
  <c r="S35" i="11"/>
  <c r="S36" i="11"/>
  <c r="S37" i="11"/>
  <c r="S38" i="11"/>
  <c r="S39" i="11"/>
  <c r="S40" i="11"/>
  <c r="S41" i="11"/>
  <c r="S42" i="11"/>
  <c r="S43" i="11"/>
  <c r="S44" i="11"/>
  <c r="S45" i="11"/>
  <c r="S46" i="11"/>
  <c r="S47" i="11"/>
  <c r="S48" i="11"/>
  <c r="S49" i="11"/>
  <c r="S50" i="11"/>
  <c r="S51" i="11"/>
  <c r="S10" i="11"/>
  <c r="Q21" i="11"/>
  <c r="Q20" i="11"/>
  <c r="Q19" i="11"/>
  <c r="Q18" i="11"/>
  <c r="Q17" i="11"/>
  <c r="Q16" i="11"/>
  <c r="Q15" i="11"/>
  <c r="Q14" i="11"/>
  <c r="Q13" i="11"/>
  <c r="Q12" i="11"/>
  <c r="Q11" i="11"/>
  <c r="Q10" i="11"/>
  <c r="N48" i="11"/>
  <c r="N49" i="11"/>
  <c r="N50" i="11"/>
  <c r="N51" i="11"/>
  <c r="F53" i="11" l="1"/>
  <c r="R48" i="11" l="1"/>
  <c r="R49" i="11"/>
  <c r="R50" i="11"/>
  <c r="R51" i="11"/>
  <c r="L48" i="11"/>
  <c r="L49" i="11"/>
  <c r="L50" i="11"/>
  <c r="L51" i="11"/>
  <c r="B48" i="11"/>
  <c r="B49" i="11" s="1"/>
  <c r="B50" i="11" s="1"/>
  <c r="B51" i="11" s="1"/>
  <c r="L37" i="11" l="1"/>
  <c r="L38" i="11"/>
  <c r="N38" i="11" s="1"/>
  <c r="L39" i="11"/>
  <c r="N39" i="11" s="1"/>
  <c r="L40" i="11"/>
  <c r="N40" i="11" s="1"/>
  <c r="L41" i="11"/>
  <c r="N41" i="11" s="1"/>
  <c r="L42" i="11"/>
  <c r="N42" i="11" s="1"/>
  <c r="L43" i="11"/>
  <c r="N43" i="11" s="1"/>
  <c r="L44" i="11"/>
  <c r="N44" i="11" s="1"/>
  <c r="L45" i="11"/>
  <c r="N45" i="11" s="1"/>
  <c r="L46" i="11"/>
  <c r="N46" i="11" s="1"/>
  <c r="L47" i="11"/>
  <c r="N47" i="11" s="1"/>
  <c r="R38" i="11"/>
  <c r="R39" i="11"/>
  <c r="R40" i="11"/>
  <c r="R41" i="11"/>
  <c r="R42" i="11"/>
  <c r="R43" i="11"/>
  <c r="R44" i="11"/>
  <c r="R45" i="11"/>
  <c r="R46" i="11"/>
  <c r="R47" i="11"/>
  <c r="L35" i="11"/>
  <c r="L36" i="11"/>
  <c r="R36" i="11" l="1"/>
  <c r="R37" i="11"/>
  <c r="N36" i="11"/>
  <c r="N37" i="11"/>
  <c r="D53" i="11" l="1"/>
  <c r="R35" i="11"/>
  <c r="R34" i="11"/>
  <c r="L32" i="11"/>
  <c r="N32" i="11" s="1"/>
  <c r="R26" i="11"/>
  <c r="L26" i="11"/>
  <c r="N26" i="11" s="1"/>
  <c r="R25" i="11"/>
  <c r="L25" i="11"/>
  <c r="N25" i="11" s="1"/>
  <c r="R24" i="11"/>
  <c r="L24" i="11"/>
  <c r="N24" i="11" s="1"/>
  <c r="R23" i="11"/>
  <c r="L23" i="11"/>
  <c r="N23" i="11" s="1"/>
  <c r="R22" i="11"/>
  <c r="L22" i="11"/>
  <c r="N22" i="11" s="1"/>
  <c r="R21" i="11"/>
  <c r="L21" i="11"/>
  <c r="N21" i="11" s="1"/>
  <c r="R20" i="11"/>
  <c r="L20" i="11"/>
  <c r="N20" i="11" s="1"/>
  <c r="R19" i="11"/>
  <c r="L19" i="11"/>
  <c r="N19" i="11" s="1"/>
  <c r="R18" i="11"/>
  <c r="L18" i="11"/>
  <c r="N18" i="11" s="1"/>
  <c r="R17" i="11"/>
  <c r="L17" i="11"/>
  <c r="N17" i="11" s="1"/>
  <c r="R16" i="11"/>
  <c r="L16" i="11"/>
  <c r="N16" i="11" s="1"/>
  <c r="R15" i="11"/>
  <c r="L15" i="11"/>
  <c r="N15" i="11" s="1"/>
  <c r="R14" i="11"/>
  <c r="L14" i="11"/>
  <c r="N14" i="11" s="1"/>
  <c r="R13" i="11"/>
  <c r="L13" i="11"/>
  <c r="N13" i="11" s="1"/>
  <c r="R12" i="11"/>
  <c r="L12" i="11"/>
  <c r="N12" i="11" s="1"/>
  <c r="R11" i="11"/>
  <c r="L11" i="11"/>
  <c r="N11" i="11" s="1"/>
  <c r="A11" i="1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R10" i="11"/>
  <c r="L10" i="11"/>
  <c r="N10" i="11" s="1"/>
  <c r="N35" i="11" l="1"/>
  <c r="L34" i="11"/>
  <c r="N34" i="11" s="1"/>
  <c r="L31" i="11"/>
  <c r="N31" i="11" s="1"/>
  <c r="R30" i="11"/>
  <c r="R29" i="11"/>
  <c r="R32" i="11"/>
  <c r="L27" i="11"/>
  <c r="R28" i="11"/>
  <c r="L28" i="11"/>
  <c r="N28" i="11" s="1"/>
  <c r="R33" i="11"/>
  <c r="L29" i="11"/>
  <c r="N29" i="11" s="1"/>
  <c r="R31" i="11"/>
  <c r="H53" i="11"/>
  <c r="R27" i="11"/>
  <c r="J53" i="11" l="1"/>
  <c r="L30" i="11"/>
  <c r="N30" i="11" s="1"/>
  <c r="L33" i="11"/>
  <c r="N33" i="11" s="1"/>
  <c r="N27" i="11"/>
  <c r="N53" i="11" l="1"/>
  <c r="L53" i="11"/>
</calcChain>
</file>

<file path=xl/sharedStrings.xml><?xml version="1.0" encoding="utf-8"?>
<sst xmlns="http://schemas.openxmlformats.org/spreadsheetml/2006/main" count="41" uniqueCount="41">
  <si>
    <t>Date</t>
  </si>
  <si>
    <t>Notes:</t>
  </si>
  <si>
    <t>Line No.</t>
  </si>
  <si>
    <t>(a)</t>
  </si>
  <si>
    <t>(b)</t>
  </si>
  <si>
    <t xml:space="preserve">(c) </t>
  </si>
  <si>
    <t>(d)</t>
  </si>
  <si>
    <t>Totals</t>
  </si>
  <si>
    <t>Puget Sound Energy (PSE)</t>
  </si>
  <si>
    <t>(1)</t>
  </si>
  <si>
    <t>Source</t>
  </si>
  <si>
    <t>Uses</t>
  </si>
  <si>
    <t>Total Uses</t>
  </si>
  <si>
    <t>HW Hill</t>
  </si>
  <si>
    <t>Deliveries to 3rd Parties and Pipeline Imbalance Adjustment Volumes</t>
  </si>
  <si>
    <t>PSE PGA 
(Sch. 101)</t>
  </si>
  <si>
    <t>(f)</t>
  </si>
  <si>
    <t>(g) = (c) + (d) + (f)</t>
  </si>
  <si>
    <t>Total Check</t>
  </si>
  <si>
    <t>PSE Voluntary RNG (VRNG) Service
(Sch. 138)</t>
  </si>
  <si>
    <t>(h) = (a) - (g)</t>
  </si>
  <si>
    <t>Total PSE  
[PSE VRNG (Sch. 138) + RNG (Sch. 101)]</t>
  </si>
  <si>
    <r>
      <t>Total est. RTCs</t>
    </r>
    <r>
      <rPr>
        <b/>
        <u/>
        <vertAlign val="superscript"/>
        <sz val="10"/>
        <color theme="1"/>
        <rFont val="Arial"/>
        <family val="2"/>
      </rPr>
      <t>(2)</t>
    </r>
    <r>
      <rPr>
        <b/>
        <u/>
        <sz val="10"/>
        <color theme="1"/>
        <rFont val="Arial"/>
        <family val="2"/>
      </rPr>
      <t xml:space="preserve"> to be retired on behalf of PSE’s customers</t>
    </r>
  </si>
  <si>
    <t>(2)</t>
  </si>
  <si>
    <t xml:space="preserve">Renewable Thermal Credits. The approved tracking system must issue one RTC for each dekatherm of RNG purchased. See the RNG Policy Statement and the VRNG filings mentioned in (1) for more information. </t>
  </si>
  <si>
    <t>The Midwest Renewable Energy Tracking System. Refer to RNG Policy Statement (Docket UG-190818) and VRNG Initial (Docket UG-210194) and Revised (Docket UG-210758) filings, for more information.</t>
  </si>
  <si>
    <t>Renewable Thermal Credit (RTC) Report</t>
  </si>
  <si>
    <r>
      <t>RNG Volumes (Dekatherms) registered into M-RETS</t>
    </r>
    <r>
      <rPr>
        <b/>
        <u/>
        <vertAlign val="superscript"/>
        <sz val="10"/>
        <color theme="1"/>
        <rFont val="Arial"/>
        <family val="2"/>
      </rPr>
      <t>(1)</t>
    </r>
    <r>
      <rPr>
        <b/>
        <u/>
        <sz val="10"/>
        <color theme="1"/>
        <rFont val="Arial"/>
        <family val="2"/>
      </rPr>
      <t xml:space="preserve"> by Use:</t>
    </r>
  </si>
  <si>
    <t>Total RTCs retired for VRNG</t>
  </si>
  <si>
    <r>
      <t>Total quarterly retirements</t>
    </r>
    <r>
      <rPr>
        <vertAlign val="superscript"/>
        <sz val="10"/>
        <color theme="1"/>
        <rFont val="Arial"/>
        <family val="2"/>
      </rPr>
      <t>(3)</t>
    </r>
  </si>
  <si>
    <t>(3)</t>
  </si>
  <si>
    <t>Figures may vary from monthly VRNG service due to rounding</t>
  </si>
  <si>
    <t>Total RTCs planned for retirement for the PGA</t>
  </si>
  <si>
    <t>Total PGA retirements</t>
  </si>
  <si>
    <t>(j)</t>
  </si>
  <si>
    <t>(i)</t>
  </si>
  <si>
    <t>(k) = (i) + (j)</t>
  </si>
  <si>
    <t>RTC Retirement Check</t>
  </si>
  <si>
    <t>(l) = (b) - (c)</t>
  </si>
  <si>
    <t>2024 Purchased Gas Adjustment (PGA) Filing, proposed effective Nov. 1, 2024</t>
  </si>
  <si>
    <t>As of 12/31/23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</si>
</sst>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409]mmm\-yyyy;@"/>
  </numFmts>
  <fonts count="14" x14ac:knownFonts="1">
    <font>
      <sz val="11"/>
      <color theme="1"/>
      <name val="Calibri"/>
      <family val="2"/>
      <scheme val="minor"/>
    </font>
    <font>
      <sz val="11"/>
      <color theme="1"/>
      <name val="Calibri"/>
      <family val="2"/>
      <scheme val="minor"/>
    </font>
    <font>
      <sz val="11"/>
      <color indexed="8"/>
      <name val="Calibri"/>
      <family val="2"/>
      <scheme val="minor"/>
    </font>
    <font>
      <b/>
      <sz val="10"/>
      <color theme="1"/>
      <name val="Arial"/>
      <family val="2"/>
    </font>
    <font>
      <sz val="10"/>
      <color theme="1"/>
      <name val="Arial"/>
      <family val="2"/>
    </font>
    <font>
      <sz val="10"/>
      <name val="Arial"/>
      <family val="2"/>
    </font>
    <font>
      <sz val="8"/>
      <color theme="1" tint="0.499984740745262"/>
      <name val="Arial"/>
      <family val="2"/>
    </font>
    <font>
      <b/>
      <sz val="8"/>
      <color theme="1" tint="0.499984740745262"/>
      <name val="Arial"/>
      <family val="2"/>
    </font>
    <font>
      <b/>
      <sz val="10"/>
      <name val="Arial"/>
      <family val="2"/>
    </font>
    <font>
      <b/>
      <u/>
      <sz val="10"/>
      <color theme="1"/>
      <name val="Arial"/>
      <family val="2"/>
    </font>
    <font>
      <b/>
      <u/>
      <vertAlign val="superscript"/>
      <sz val="10"/>
      <color theme="1"/>
      <name val="Arial"/>
      <family val="2"/>
    </font>
    <font>
      <sz val="10"/>
      <color indexed="8"/>
      <name val="Arial"/>
      <family val="2"/>
    </font>
    <font>
      <sz val="10"/>
      <color rgb="FF0000FF"/>
      <name val="Arial"/>
      <family val="2"/>
    </font>
    <font>
      <vertAlign val="superscript"/>
      <sz val="10"/>
      <color theme="1"/>
      <name val="Arial"/>
      <family val="2"/>
    </font>
  </fonts>
  <fills count="3">
    <fill>
      <patternFill patternType="none"/>
    </fill>
    <fill>
      <patternFill patternType="gray125"/>
    </fill>
    <fill>
      <patternFill patternType="solid">
        <fgColor theme="5" tint="0.79998168889431442"/>
        <bgColor indexed="64"/>
      </patternFill>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7">
    <xf numFmtId="0" fontId="0" fillId="0" borderId="0"/>
    <xf numFmtId="43" fontId="1"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44">
    <xf numFmtId="0" fontId="0" fillId="0" borderId="0" xfId="0"/>
    <xf numFmtId="0" fontId="4" fillId="0" borderId="0" xfId="0" applyFont="1"/>
    <xf numFmtId="0" fontId="4" fillId="0" borderId="0" xfId="0" applyFont="1" applyAlignment="1">
      <alignment wrapText="1"/>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4" fillId="0" borderId="0" xfId="0" applyFont="1" applyBorder="1"/>
    <xf numFmtId="0" fontId="6" fillId="0" borderId="0" xfId="0" applyFont="1"/>
    <xf numFmtId="41" fontId="6" fillId="0" borderId="0" xfId="0" applyNumberFormat="1" applyFont="1"/>
    <xf numFmtId="41" fontId="4" fillId="0" borderId="0" xfId="1" applyNumberFormat="1" applyFont="1" applyAlignment="1">
      <alignment horizontal="center" vertical="center"/>
    </xf>
    <xf numFmtId="0" fontId="4" fillId="0" borderId="0" xfId="0" applyFont="1" applyAlignment="1">
      <alignment horizontal="center" vertical="center"/>
    </xf>
    <xf numFmtId="41" fontId="4" fillId="0" borderId="0" xfId="0" applyNumberFormat="1" applyFont="1" applyAlignment="1">
      <alignment horizontal="center" vertical="center"/>
    </xf>
    <xf numFmtId="41" fontId="4" fillId="0" borderId="0" xfId="1" applyNumberFormat="1" applyFont="1" applyBorder="1" applyAlignment="1">
      <alignment horizontal="center" vertical="center"/>
    </xf>
    <xf numFmtId="41" fontId="5" fillId="0" borderId="0" xfId="0" applyNumberFormat="1" applyFont="1" applyAlignment="1">
      <alignment horizontal="center" vertical="center"/>
    </xf>
    <xf numFmtId="0" fontId="4" fillId="0" borderId="0" xfId="0" applyFont="1" applyBorder="1" applyAlignment="1">
      <alignment horizontal="center" vertical="center"/>
    </xf>
    <xf numFmtId="0" fontId="6" fillId="0" borderId="0" xfId="0" applyFont="1" applyAlignment="1">
      <alignment horizontal="center" vertical="center"/>
    </xf>
    <xf numFmtId="0" fontId="3"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0" fontId="3" fillId="0" borderId="2" xfId="0" applyFont="1" applyBorder="1" applyAlignment="1">
      <alignment horizontal="center" vertical="center"/>
    </xf>
    <xf numFmtId="41" fontId="4" fillId="0" borderId="2" xfId="0" applyNumberFormat="1" applyFont="1" applyBorder="1" applyAlignment="1">
      <alignment horizontal="center" vertical="center"/>
    </xf>
    <xf numFmtId="0" fontId="3" fillId="0" borderId="0" xfId="0" applyFont="1" applyAlignment="1">
      <alignment horizontal="centerContinuous"/>
    </xf>
    <xf numFmtId="0" fontId="4" fillId="0" borderId="0" xfId="0" applyFont="1" applyAlignment="1">
      <alignment horizontal="centerContinuous"/>
    </xf>
    <xf numFmtId="0" fontId="4" fillId="0" borderId="0" xfId="0" applyFont="1" applyBorder="1" applyAlignment="1">
      <alignment horizontal="centerContinuous"/>
    </xf>
    <xf numFmtId="0" fontId="6" fillId="0" borderId="0" xfId="0" applyFont="1" applyAlignment="1">
      <alignment horizontal="centerContinuous"/>
    </xf>
    <xf numFmtId="0" fontId="3" fillId="0" borderId="0" xfId="0" applyFont="1" applyBorder="1" applyAlignment="1">
      <alignment horizontal="centerContinuous"/>
    </xf>
    <xf numFmtId="0" fontId="7" fillId="0" borderId="0" xfId="0" applyFont="1" applyAlignment="1">
      <alignment horizontal="centerContinuous"/>
    </xf>
    <xf numFmtId="0" fontId="9" fillId="2" borderId="0" xfId="0" applyFont="1" applyFill="1" applyAlignment="1">
      <alignment horizontal="centerContinuous" vertical="center"/>
    </xf>
    <xf numFmtId="0" fontId="9" fillId="2" borderId="0" xfId="0" applyFont="1" applyFill="1" applyBorder="1" applyAlignment="1">
      <alignment horizontal="center" vertical="center" wrapText="1"/>
    </xf>
    <xf numFmtId="41" fontId="4" fillId="0" borderId="0" xfId="1" applyNumberFormat="1" applyFont="1" applyAlignment="1">
      <alignment horizontal="right" vertical="center"/>
    </xf>
    <xf numFmtId="41" fontId="6" fillId="0" borderId="0" xfId="0" applyNumberFormat="1" applyFont="1" applyAlignment="1">
      <alignment horizontal="right" vertical="center"/>
    </xf>
    <xf numFmtId="41" fontId="3" fillId="0" borderId="2" xfId="0" applyNumberFormat="1" applyFont="1" applyBorder="1" applyAlignment="1">
      <alignment vertical="center"/>
    </xf>
    <xf numFmtId="41" fontId="7" fillId="0" borderId="2" xfId="0" applyNumberFormat="1" applyFont="1" applyBorder="1" applyAlignment="1">
      <alignment vertical="center"/>
    </xf>
    <xf numFmtId="41" fontId="8" fillId="0" borderId="2" xfId="0" applyNumberFormat="1" applyFont="1" applyBorder="1" applyAlignment="1">
      <alignment vertical="center"/>
    </xf>
    <xf numFmtId="0" fontId="4" fillId="0" borderId="1" xfId="0" applyFont="1" applyBorder="1" applyAlignment="1">
      <alignment horizontal="center" vertical="center" wrapText="1"/>
    </xf>
    <xf numFmtId="0" fontId="11" fillId="0" borderId="1" xfId="2" applyNumberFormat="1" applyFont="1" applyBorder="1" applyAlignment="1">
      <alignment horizontal="center" vertical="center" wrapText="1"/>
    </xf>
    <xf numFmtId="0" fontId="6" fillId="0" borderId="1" xfId="0" applyFont="1" applyFill="1" applyBorder="1" applyAlignment="1">
      <alignment horizontal="center" wrapText="1"/>
    </xf>
    <xf numFmtId="41" fontId="12" fillId="0" borderId="0" xfId="1" applyNumberFormat="1" applyFont="1" applyAlignment="1">
      <alignment horizontal="right" vertical="center"/>
    </xf>
    <xf numFmtId="41" fontId="12" fillId="0" borderId="0" xfId="0" applyNumberFormat="1" applyFont="1" applyAlignment="1">
      <alignment horizontal="right" vertical="center"/>
    </xf>
    <xf numFmtId="164" fontId="4" fillId="0" borderId="0" xfId="0" applyNumberFormat="1" applyFont="1" applyAlignment="1">
      <alignment horizontal="center" vertical="center"/>
    </xf>
    <xf numFmtId="0" fontId="13" fillId="0" borderId="0" xfId="0" quotePrefix="1" applyFont="1" applyAlignment="1">
      <alignment horizontal="center" vertical="top"/>
    </xf>
    <xf numFmtId="41" fontId="4" fillId="0" borderId="0" xfId="0" applyNumberFormat="1" applyFont="1"/>
    <xf numFmtId="0" fontId="4" fillId="0" borderId="1" xfId="0" applyFont="1" applyBorder="1" applyAlignment="1">
      <alignment horizontal="center" vertical="center"/>
    </xf>
    <xf numFmtId="0" fontId="4" fillId="0" borderId="0" xfId="0" applyFont="1" applyAlignment="1">
      <alignment horizontal="left" vertical="top" wrapText="1"/>
    </xf>
  </cellXfs>
  <cellStyles count="7">
    <cellStyle name="Comma" xfId="1" builtinId="3"/>
    <cellStyle name="Comma 2" xfId="4"/>
    <cellStyle name="Comma 2 3" xfId="6"/>
    <cellStyle name="Normal" xfId="0" builtinId="0"/>
    <cellStyle name="Normal 2" xfId="2"/>
    <cellStyle name="Normal 2 2" xfId="3"/>
    <cellStyle name="Normal 2 3" xfId="5"/>
  </cellStyles>
  <dxfs count="0"/>
  <tableStyles count="0" defaultTableStyle="TableStyleMedium2" defaultPivotStyle="PivotStyleLight16"/>
  <colors>
    <mruColors>
      <color rgb="FF0000FF"/>
      <color rgb="FFDAEEF3"/>
      <color rgb="FF215967"/>
      <color rgb="FF33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externalLink" Target="externalLinks/externalLink1.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udget\2011%20Bgt\Units\11%20AOP_A_mo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emp\Temporary%20Internet%20Files\Content.Outlook\S5M2I7E6\1&amp;2%20Section%203%202011%20AOP\Section%203\Section%203%20SpreadSheet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ower%20Costs\Resources\Coal\WEC%20Pricing%20Analysis\2012\Colstrip%201&amp;2%202012%20AOP%20Final%20Vers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bdonah\Local%20Settings\Temporary%20Internet%20Files\OLK86B\FIA--kb%20edits--scenario%202a.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pbwprd.puget.com:50100/irj/go/km/docs/documents/Public%20Documents/Sales%20and%20Margin%20Reports%20(Final)/Sales%20of%20Electricity/2011/Sales_of_Electricity_2011_02_final_20110310_1537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_Dscrp"/>
      <sheetName val="Data"/>
      <sheetName val="Haulage"/>
      <sheetName val="Draglines"/>
      <sheetName val="Quant"/>
      <sheetName val="Equip Hours"/>
      <sheetName val=" Labor Hrs"/>
      <sheetName val="Supply_Cost"/>
      <sheetName val="SALE_INV"/>
      <sheetName val="Dozer"/>
      <sheetName val="Hrs_by_acc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Budget Assumptions"/>
      <sheetName val="Area AB 2011"/>
      <sheetName val="Area AB 2012"/>
      <sheetName val="Area AB 2013 - 2020"/>
      <sheetName val="Area D 2011"/>
      <sheetName val="Area D 2012"/>
      <sheetName val="Area D 2013 - 2020"/>
      <sheetName val="Prod"/>
      <sheetName val="AB Equip. Hrs."/>
      <sheetName val="D Equip. Hrs."/>
      <sheetName val="Sales Vs. Inventor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1&amp;2 Staffing Summary"/>
      <sheetName val="2012 Budget Assumptions "/>
      <sheetName val="2012 Area AB BudgetSummary"/>
      <sheetName val="2013 Area AB Budget Summary"/>
      <sheetName val="2014-2021 Area AB Bdgt Summary"/>
      <sheetName val="2012 Area D Budget Summary"/>
      <sheetName val="2013 Area D Budget Summary"/>
      <sheetName val="2014 - 2021 Area D Bdgt Summary"/>
      <sheetName val="Area AB Productivity"/>
      <sheetName val="Area D Productivity"/>
      <sheetName val="Area AB Equipment Hrs. Summary"/>
      <sheetName val="Area D Equipment Hrs. Summary"/>
      <sheetName val="Area AB Sales Vs. Inventory"/>
      <sheetName val="Area D Sales Vs. Inventory"/>
      <sheetName val="2012 1&amp;2 Budget"/>
      <sheetName val="2013 1&amp;2 Budget"/>
      <sheetName val="2014 - 2021 1&amp;2 Budget"/>
      <sheetName val="SUM BY FUNC 2012"/>
      <sheetName val="2012 Variable AOP Budget"/>
      <sheetName val="SUM BY FUNC 2013"/>
      <sheetName val="SUM BY FUNC 2014-2021"/>
      <sheetName val="A&amp;G For 1&amp;2 AOP"/>
      <sheetName val="2012 1&amp;2 Capital Recap"/>
      <sheetName val="1&amp;2 2012 Capital Summary "/>
      <sheetName val="1&amp;2 2012 Cashflow"/>
      <sheetName val="1&amp;2 Capital Sched 2013 - 2021"/>
      <sheetName val="Environmental Charts"/>
      <sheetName val="2012 NFDL Summary"/>
      <sheetName val="2012 Reportable Incident Rate"/>
      <sheetName val="Outside Coal"/>
      <sheetName val="2012 Contract Basis"/>
      <sheetName val="Final Reclamtion"/>
      <sheetName val="Table of Content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IA"/>
      <sheetName val="Therms"/>
      <sheetName val="ConstructionCosts"/>
      <sheetName val="ReadMe"/>
      <sheetName val="pmt stream"/>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onthly"/>
      <sheetName val="QTD"/>
      <sheetName val="YTD"/>
      <sheetName val="12ME"/>
      <sheetName val="Footnotes"/>
      <sheetName val="Strings"/>
      <sheetName val="ZZCOOM_M03_Q004"/>
      <sheetName val="ZZCOOM_M03_Q004SKF"/>
      <sheetName val="ZZCOOM_M03_Q004ORDERS"/>
      <sheetName val="Revision History"/>
      <sheetName val="Graph"/>
    </sheetNames>
    <sheetDataSet>
      <sheetData sheetId="0" refreshError="1"/>
      <sheetData sheetId="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tabSelected="1" zoomScaleNormal="100" workbookViewId="0">
      <pane xSplit="3" ySplit="8" topLeftCell="D45" activePane="bottomRight" state="frozenSplit"/>
      <selection pane="topRight" activeCell="D1" sqref="D1"/>
      <selection pane="bottomLeft" activeCell="A9" sqref="A9"/>
      <selection pane="bottomRight" activeCell="L4" sqref="L4"/>
    </sheetView>
  </sheetViews>
  <sheetFormatPr defaultColWidth="8.7109375" defaultRowHeight="12.75" x14ac:dyDescent="0.2"/>
  <cols>
    <col min="1" max="1" width="6.5703125" style="1" customWidth="1"/>
    <col min="2" max="2" width="11.42578125" style="1" customWidth="1"/>
    <col min="3" max="3" width="1.42578125" style="1" customWidth="1"/>
    <col min="4" max="4" width="12.140625" style="1" customWidth="1"/>
    <col min="5" max="5" width="0.85546875" style="1" customWidth="1"/>
    <col min="6" max="6" width="18.85546875" style="1" customWidth="1"/>
    <col min="7" max="7" width="1.140625" style="1" customWidth="1"/>
    <col min="8" max="8" width="13.5703125" style="1" customWidth="1"/>
    <col min="9" max="9" width="1.140625" style="1" customWidth="1"/>
    <col min="10" max="10" width="11.42578125" style="1" customWidth="1"/>
    <col min="11" max="11" width="1.42578125" style="1" customWidth="1"/>
    <col min="12" max="12" width="16" style="1" bestFit="1" customWidth="1"/>
    <col min="13" max="13" width="1.42578125" style="5" customWidth="1"/>
    <col min="14" max="14" width="9.5703125" style="6" customWidth="1"/>
    <col min="15" max="15" width="3.7109375" style="5" customWidth="1"/>
    <col min="16" max="17" width="13.5703125" style="5" customWidth="1"/>
    <col min="18" max="18" width="27.85546875" style="1" customWidth="1"/>
    <col min="19" max="16384" width="8.7109375" style="1"/>
  </cols>
  <sheetData>
    <row r="1" spans="1:19" x14ac:dyDescent="0.2">
      <c r="A1" s="21" t="s">
        <v>8</v>
      </c>
      <c r="B1" s="22"/>
      <c r="C1" s="22"/>
      <c r="D1" s="21"/>
      <c r="E1" s="21"/>
      <c r="F1" s="22"/>
      <c r="G1" s="22"/>
      <c r="H1" s="22"/>
      <c r="I1" s="22"/>
      <c r="J1" s="22"/>
      <c r="K1" s="22"/>
      <c r="L1" s="22"/>
      <c r="M1" s="23"/>
      <c r="N1" s="24"/>
      <c r="O1" s="23"/>
      <c r="P1" s="23"/>
      <c r="Q1" s="23"/>
      <c r="R1" s="22"/>
    </row>
    <row r="2" spans="1:19" x14ac:dyDescent="0.2">
      <c r="A2" s="21" t="s">
        <v>39</v>
      </c>
      <c r="B2" s="22"/>
      <c r="C2" s="22"/>
      <c r="D2" s="21"/>
      <c r="E2" s="21"/>
      <c r="F2" s="22"/>
      <c r="G2" s="22"/>
      <c r="H2" s="22"/>
      <c r="I2" s="22"/>
      <c r="J2" s="22"/>
      <c r="K2" s="22"/>
      <c r="L2" s="22"/>
      <c r="M2" s="23"/>
      <c r="N2" s="24"/>
      <c r="O2" s="23"/>
      <c r="P2" s="23"/>
      <c r="Q2" s="23"/>
      <c r="R2" s="22"/>
    </row>
    <row r="3" spans="1:19" x14ac:dyDescent="0.2">
      <c r="A3" s="21" t="s">
        <v>26</v>
      </c>
      <c r="B3" s="21"/>
      <c r="C3" s="21"/>
      <c r="D3" s="21"/>
      <c r="E3" s="21"/>
      <c r="F3" s="21"/>
      <c r="G3" s="21"/>
      <c r="H3" s="21"/>
      <c r="I3" s="21"/>
      <c r="J3" s="21"/>
      <c r="K3" s="21"/>
      <c r="L3" s="21"/>
      <c r="M3" s="25"/>
      <c r="N3" s="26"/>
      <c r="O3" s="25"/>
      <c r="P3" s="25"/>
      <c r="Q3" s="25"/>
      <c r="R3" s="21"/>
    </row>
    <row r="4" spans="1:19" x14ac:dyDescent="0.2">
      <c r="A4" s="21" t="s">
        <v>40</v>
      </c>
      <c r="B4" s="21"/>
      <c r="C4" s="21"/>
      <c r="D4" s="21"/>
      <c r="E4" s="21"/>
      <c r="F4" s="21"/>
      <c r="G4" s="21"/>
      <c r="H4" s="21"/>
      <c r="I4" s="21"/>
      <c r="J4" s="21"/>
      <c r="K4" s="21"/>
      <c r="L4" s="21"/>
      <c r="M4" s="25"/>
      <c r="N4" s="26"/>
      <c r="O4" s="25"/>
      <c r="P4" s="25"/>
      <c r="Q4" s="25"/>
      <c r="R4" s="21"/>
    </row>
    <row r="5" spans="1:19" x14ac:dyDescent="0.2">
      <c r="A5" s="9"/>
      <c r="B5" s="9"/>
      <c r="C5" s="9"/>
      <c r="D5" s="9"/>
      <c r="E5" s="9"/>
      <c r="F5" s="9"/>
      <c r="G5" s="9"/>
      <c r="H5" s="9"/>
      <c r="I5" s="9"/>
      <c r="J5" s="9"/>
      <c r="K5" s="9"/>
      <c r="L5" s="9"/>
      <c r="M5" s="13"/>
      <c r="N5" s="14"/>
      <c r="O5" s="13"/>
      <c r="P5" s="13"/>
      <c r="Q5" s="13"/>
      <c r="R5" s="9"/>
    </row>
    <row r="6" spans="1:19" ht="51" x14ac:dyDescent="0.2">
      <c r="A6" s="9"/>
      <c r="B6" s="9"/>
      <c r="C6" s="9"/>
      <c r="D6" s="27" t="s">
        <v>27</v>
      </c>
      <c r="E6" s="27"/>
      <c r="F6" s="27"/>
      <c r="G6" s="27"/>
      <c r="H6" s="27"/>
      <c r="I6" s="27"/>
      <c r="J6" s="27"/>
      <c r="K6" s="27"/>
      <c r="L6" s="27"/>
      <c r="M6" s="13"/>
      <c r="N6" s="14"/>
      <c r="O6" s="13"/>
      <c r="P6" s="28" t="s">
        <v>28</v>
      </c>
      <c r="Q6" s="28" t="s">
        <v>32</v>
      </c>
      <c r="R6" s="28" t="s">
        <v>22</v>
      </c>
    </row>
    <row r="7" spans="1:19" x14ac:dyDescent="0.2">
      <c r="A7" s="9"/>
      <c r="B7" s="9"/>
      <c r="C7" s="9"/>
      <c r="D7" s="34" t="s">
        <v>10</v>
      </c>
      <c r="E7" s="34"/>
      <c r="F7" s="42" t="s">
        <v>11</v>
      </c>
      <c r="G7" s="42"/>
      <c r="H7" s="42"/>
      <c r="I7" s="42"/>
      <c r="J7" s="42"/>
      <c r="K7" s="42"/>
      <c r="L7" s="42"/>
      <c r="M7" s="13"/>
      <c r="N7" s="14"/>
      <c r="O7" s="13"/>
      <c r="P7" s="1"/>
      <c r="Q7" s="1"/>
    </row>
    <row r="8" spans="1:19" s="2" customFormat="1" ht="56.45" customHeight="1" x14ac:dyDescent="0.2">
      <c r="A8" s="34" t="s">
        <v>2</v>
      </c>
      <c r="B8" s="34" t="s">
        <v>0</v>
      </c>
      <c r="C8" s="34"/>
      <c r="D8" s="35" t="s">
        <v>13</v>
      </c>
      <c r="E8" s="35"/>
      <c r="F8" s="34" t="s">
        <v>14</v>
      </c>
      <c r="G8" s="34"/>
      <c r="H8" s="34" t="s">
        <v>19</v>
      </c>
      <c r="I8" s="34"/>
      <c r="J8" s="34" t="s">
        <v>15</v>
      </c>
      <c r="K8" s="34"/>
      <c r="L8" s="34" t="s">
        <v>12</v>
      </c>
      <c r="M8" s="18"/>
      <c r="N8" s="36" t="s">
        <v>18</v>
      </c>
      <c r="O8" s="18"/>
      <c r="P8" s="34" t="s">
        <v>29</v>
      </c>
      <c r="Q8" s="34" t="s">
        <v>33</v>
      </c>
      <c r="R8" s="34" t="s">
        <v>21</v>
      </c>
      <c r="S8" s="36" t="s">
        <v>37</v>
      </c>
    </row>
    <row r="9" spans="1:19" s="2" customFormat="1" ht="15" customHeight="1" x14ac:dyDescent="0.2">
      <c r="A9" s="15"/>
      <c r="B9" s="4" t="s">
        <v>3</v>
      </c>
      <c r="C9" s="17"/>
      <c r="D9" s="3" t="s">
        <v>4</v>
      </c>
      <c r="E9" s="3"/>
      <c r="F9" s="4" t="s">
        <v>5</v>
      </c>
      <c r="G9" s="4"/>
      <c r="H9" s="4" t="s">
        <v>6</v>
      </c>
      <c r="I9" s="4"/>
      <c r="J9" s="18" t="s">
        <v>16</v>
      </c>
      <c r="K9" s="15"/>
      <c r="L9" s="4" t="s">
        <v>17</v>
      </c>
      <c r="M9" s="15"/>
      <c r="N9" s="16" t="s">
        <v>20</v>
      </c>
      <c r="O9" s="15"/>
      <c r="P9" s="18" t="s">
        <v>35</v>
      </c>
      <c r="Q9" s="18" t="s">
        <v>34</v>
      </c>
      <c r="R9" s="18" t="s">
        <v>36</v>
      </c>
      <c r="S9" s="16" t="s">
        <v>38</v>
      </c>
    </row>
    <row r="10" spans="1:19" x14ac:dyDescent="0.2">
      <c r="A10" s="9">
        <v>1</v>
      </c>
      <c r="B10" s="39">
        <v>44013</v>
      </c>
      <c r="C10" s="8"/>
      <c r="D10" s="37">
        <v>137606</v>
      </c>
      <c r="E10" s="37"/>
      <c r="F10" s="37">
        <v>97018</v>
      </c>
      <c r="G10" s="37"/>
      <c r="H10" s="29">
        <v>0</v>
      </c>
      <c r="I10" s="29"/>
      <c r="J10" s="38">
        <v>40588</v>
      </c>
      <c r="K10" s="8"/>
      <c r="L10" s="10">
        <f t="shared" ref="L10:L34" si="0">SUM(F10:J10)</f>
        <v>137606</v>
      </c>
      <c r="M10" s="11"/>
      <c r="N10" s="30">
        <f t="shared" ref="N10:N51" si="1">D10-L10</f>
        <v>0</v>
      </c>
      <c r="O10" s="11"/>
      <c r="P10" s="12"/>
      <c r="Q10" s="12">
        <f>J10</f>
        <v>40588</v>
      </c>
      <c r="R10" s="12">
        <f>H10+J10</f>
        <v>40588</v>
      </c>
      <c r="S10" s="41">
        <f>D10-F10-R10</f>
        <v>0</v>
      </c>
    </row>
    <row r="11" spans="1:19" x14ac:dyDescent="0.2">
      <c r="A11" s="9">
        <f>A10+1</f>
        <v>2</v>
      </c>
      <c r="B11" s="39">
        <v>44044</v>
      </c>
      <c r="C11" s="8"/>
      <c r="D11" s="37">
        <v>137265</v>
      </c>
      <c r="E11" s="37"/>
      <c r="F11" s="37">
        <v>96677</v>
      </c>
      <c r="G11" s="37"/>
      <c r="H11" s="29">
        <v>0</v>
      </c>
      <c r="I11" s="29"/>
      <c r="J11" s="38">
        <v>40588</v>
      </c>
      <c r="K11" s="8"/>
      <c r="L11" s="10">
        <f t="shared" si="0"/>
        <v>137265</v>
      </c>
      <c r="M11" s="11"/>
      <c r="N11" s="30">
        <f t="shared" si="1"/>
        <v>0</v>
      </c>
      <c r="O11" s="11"/>
      <c r="P11" s="12"/>
      <c r="Q11" s="12">
        <f t="shared" ref="Q11:Q51" si="2">J11</f>
        <v>40588</v>
      </c>
      <c r="R11" s="12">
        <f t="shared" ref="R11:R37" si="3">H11+J11</f>
        <v>40588</v>
      </c>
      <c r="S11" s="41">
        <f t="shared" ref="S11:S53" si="4">D11-F11-R11</f>
        <v>0</v>
      </c>
    </row>
    <row r="12" spans="1:19" x14ac:dyDescent="0.2">
      <c r="A12" s="9">
        <f t="shared" ref="A12:A51" si="5">A11+1</f>
        <v>3</v>
      </c>
      <c r="B12" s="39">
        <v>44075</v>
      </c>
      <c r="C12" s="8"/>
      <c r="D12" s="37">
        <v>135524</v>
      </c>
      <c r="E12" s="37"/>
      <c r="F12" s="37">
        <v>96336</v>
      </c>
      <c r="G12" s="37"/>
      <c r="H12" s="29">
        <v>0</v>
      </c>
      <c r="I12" s="29"/>
      <c r="J12" s="38">
        <v>39188</v>
      </c>
      <c r="K12" s="8"/>
      <c r="L12" s="10">
        <f t="shared" si="0"/>
        <v>135524</v>
      </c>
      <c r="M12" s="11"/>
      <c r="N12" s="30">
        <f t="shared" si="1"/>
        <v>0</v>
      </c>
      <c r="O12" s="11"/>
      <c r="P12" s="12"/>
      <c r="Q12" s="12">
        <f t="shared" si="2"/>
        <v>39188</v>
      </c>
      <c r="R12" s="12">
        <f t="shared" si="3"/>
        <v>39188</v>
      </c>
      <c r="S12" s="41">
        <f t="shared" si="4"/>
        <v>0</v>
      </c>
    </row>
    <row r="13" spans="1:19" x14ac:dyDescent="0.2">
      <c r="A13" s="9">
        <f t="shared" si="5"/>
        <v>4</v>
      </c>
      <c r="B13" s="39">
        <v>44105</v>
      </c>
      <c r="C13" s="8"/>
      <c r="D13" s="37">
        <v>95997</v>
      </c>
      <c r="E13" s="37"/>
      <c r="F13" s="37">
        <v>95997</v>
      </c>
      <c r="G13" s="37"/>
      <c r="H13" s="29">
        <v>0</v>
      </c>
      <c r="I13" s="29"/>
      <c r="J13" s="38">
        <v>0</v>
      </c>
      <c r="K13" s="8"/>
      <c r="L13" s="10">
        <f t="shared" si="0"/>
        <v>95997</v>
      </c>
      <c r="M13" s="11"/>
      <c r="N13" s="30">
        <f t="shared" si="1"/>
        <v>0</v>
      </c>
      <c r="O13" s="11"/>
      <c r="P13" s="12"/>
      <c r="Q13" s="12">
        <f t="shared" si="2"/>
        <v>0</v>
      </c>
      <c r="R13" s="12">
        <f t="shared" si="3"/>
        <v>0</v>
      </c>
      <c r="S13" s="41">
        <f t="shared" si="4"/>
        <v>0</v>
      </c>
    </row>
    <row r="14" spans="1:19" x14ac:dyDescent="0.2">
      <c r="A14" s="9">
        <f t="shared" si="5"/>
        <v>5</v>
      </c>
      <c r="B14" s="39">
        <v>44136</v>
      </c>
      <c r="C14" s="8"/>
      <c r="D14" s="37">
        <v>135627</v>
      </c>
      <c r="E14" s="37"/>
      <c r="F14" s="37">
        <v>97251</v>
      </c>
      <c r="G14" s="37"/>
      <c r="H14" s="29">
        <v>0</v>
      </c>
      <c r="I14" s="29"/>
      <c r="J14" s="38">
        <v>38376</v>
      </c>
      <c r="K14" s="8"/>
      <c r="L14" s="10">
        <f t="shared" si="0"/>
        <v>135627</v>
      </c>
      <c r="M14" s="11"/>
      <c r="N14" s="30">
        <f t="shared" si="1"/>
        <v>0</v>
      </c>
      <c r="O14" s="11"/>
      <c r="P14" s="12"/>
      <c r="Q14" s="12">
        <f t="shared" si="2"/>
        <v>38376</v>
      </c>
      <c r="R14" s="12">
        <f t="shared" si="3"/>
        <v>38376</v>
      </c>
      <c r="S14" s="41">
        <f t="shared" si="4"/>
        <v>0</v>
      </c>
    </row>
    <row r="15" spans="1:19" x14ac:dyDescent="0.2">
      <c r="A15" s="9">
        <f t="shared" si="5"/>
        <v>6</v>
      </c>
      <c r="B15" s="39">
        <v>44166</v>
      </c>
      <c r="C15" s="8"/>
      <c r="D15" s="37">
        <v>132543</v>
      </c>
      <c r="E15" s="37"/>
      <c r="F15" s="37">
        <v>102855</v>
      </c>
      <c r="G15" s="37"/>
      <c r="H15" s="29">
        <v>0</v>
      </c>
      <c r="I15" s="29"/>
      <c r="J15" s="38">
        <v>29688</v>
      </c>
      <c r="K15" s="8"/>
      <c r="L15" s="10">
        <f t="shared" si="0"/>
        <v>132543</v>
      </c>
      <c r="M15" s="11"/>
      <c r="N15" s="30">
        <f t="shared" si="1"/>
        <v>0</v>
      </c>
      <c r="O15" s="11"/>
      <c r="P15" s="12"/>
      <c r="Q15" s="12">
        <f t="shared" si="2"/>
        <v>29688</v>
      </c>
      <c r="R15" s="12">
        <f t="shared" si="3"/>
        <v>29688</v>
      </c>
      <c r="S15" s="41">
        <f t="shared" si="4"/>
        <v>0</v>
      </c>
    </row>
    <row r="16" spans="1:19" x14ac:dyDescent="0.2">
      <c r="A16" s="9">
        <f t="shared" si="5"/>
        <v>7</v>
      </c>
      <c r="B16" s="39">
        <v>44197</v>
      </c>
      <c r="C16" s="8"/>
      <c r="D16" s="37">
        <v>131260</v>
      </c>
      <c r="E16" s="37"/>
      <c r="F16" s="37">
        <v>92672</v>
      </c>
      <c r="G16" s="37"/>
      <c r="H16" s="29">
        <v>0</v>
      </c>
      <c r="I16" s="29"/>
      <c r="J16" s="38">
        <v>38588</v>
      </c>
      <c r="K16" s="8"/>
      <c r="L16" s="10">
        <f t="shared" si="0"/>
        <v>131260</v>
      </c>
      <c r="M16" s="11"/>
      <c r="N16" s="30">
        <f t="shared" si="1"/>
        <v>0</v>
      </c>
      <c r="O16" s="11"/>
      <c r="P16" s="12"/>
      <c r="Q16" s="12">
        <f t="shared" si="2"/>
        <v>38588</v>
      </c>
      <c r="R16" s="12">
        <f t="shared" si="3"/>
        <v>38588</v>
      </c>
      <c r="S16" s="41">
        <f t="shared" si="4"/>
        <v>0</v>
      </c>
    </row>
    <row r="17" spans="1:19" x14ac:dyDescent="0.2">
      <c r="A17" s="9">
        <f t="shared" si="5"/>
        <v>8</v>
      </c>
      <c r="B17" s="39">
        <v>44228</v>
      </c>
      <c r="C17" s="8"/>
      <c r="D17" s="37">
        <v>115028</v>
      </c>
      <c r="E17" s="37"/>
      <c r="F17" s="37">
        <v>94440</v>
      </c>
      <c r="G17" s="37"/>
      <c r="H17" s="29">
        <v>0</v>
      </c>
      <c r="I17" s="29"/>
      <c r="J17" s="38">
        <v>20588</v>
      </c>
      <c r="K17" s="8"/>
      <c r="L17" s="10">
        <f t="shared" si="0"/>
        <v>115028</v>
      </c>
      <c r="M17" s="11"/>
      <c r="N17" s="30">
        <f t="shared" si="1"/>
        <v>0</v>
      </c>
      <c r="O17" s="11"/>
      <c r="P17" s="12"/>
      <c r="Q17" s="12">
        <f t="shared" si="2"/>
        <v>20588</v>
      </c>
      <c r="R17" s="12">
        <f t="shared" si="3"/>
        <v>20588</v>
      </c>
      <c r="S17" s="41">
        <f t="shared" si="4"/>
        <v>0</v>
      </c>
    </row>
    <row r="18" spans="1:19" x14ac:dyDescent="0.2">
      <c r="A18" s="9">
        <f t="shared" si="5"/>
        <v>9</v>
      </c>
      <c r="B18" s="39">
        <v>44256</v>
      </c>
      <c r="C18" s="8"/>
      <c r="D18" s="37">
        <v>131420</v>
      </c>
      <c r="E18" s="37"/>
      <c r="F18" s="37">
        <v>97032</v>
      </c>
      <c r="G18" s="37"/>
      <c r="H18" s="29">
        <v>0</v>
      </c>
      <c r="I18" s="29"/>
      <c r="J18" s="38">
        <v>34388</v>
      </c>
      <c r="K18" s="8"/>
      <c r="L18" s="10">
        <f t="shared" si="0"/>
        <v>131420</v>
      </c>
      <c r="M18" s="11"/>
      <c r="N18" s="30">
        <f t="shared" si="1"/>
        <v>0</v>
      </c>
      <c r="O18" s="11"/>
      <c r="P18" s="12"/>
      <c r="Q18" s="12">
        <f t="shared" si="2"/>
        <v>34388</v>
      </c>
      <c r="R18" s="12">
        <f t="shared" si="3"/>
        <v>34388</v>
      </c>
      <c r="S18" s="41">
        <f t="shared" si="4"/>
        <v>0</v>
      </c>
    </row>
    <row r="19" spans="1:19" x14ac:dyDescent="0.2">
      <c r="A19" s="9">
        <f t="shared" si="5"/>
        <v>10</v>
      </c>
      <c r="B19" s="39">
        <v>44287</v>
      </c>
      <c r="C19" s="8"/>
      <c r="D19" s="37">
        <v>120965</v>
      </c>
      <c r="E19" s="37"/>
      <c r="F19" s="37">
        <v>90865</v>
      </c>
      <c r="G19" s="37"/>
      <c r="H19" s="29">
        <v>0</v>
      </c>
      <c r="I19" s="29"/>
      <c r="J19" s="38">
        <v>30100</v>
      </c>
      <c r="K19" s="8"/>
      <c r="L19" s="10">
        <f t="shared" si="0"/>
        <v>120965</v>
      </c>
      <c r="M19" s="11"/>
      <c r="N19" s="30">
        <f t="shared" si="1"/>
        <v>0</v>
      </c>
      <c r="O19" s="11"/>
      <c r="P19" s="12"/>
      <c r="Q19" s="12">
        <f t="shared" si="2"/>
        <v>30100</v>
      </c>
      <c r="R19" s="12">
        <f t="shared" si="3"/>
        <v>30100</v>
      </c>
      <c r="S19" s="41">
        <f t="shared" si="4"/>
        <v>0</v>
      </c>
    </row>
    <row r="20" spans="1:19" x14ac:dyDescent="0.2">
      <c r="A20" s="9">
        <f t="shared" si="5"/>
        <v>11</v>
      </c>
      <c r="B20" s="39">
        <v>44317</v>
      </c>
      <c r="C20" s="8"/>
      <c r="D20" s="37">
        <v>122365</v>
      </c>
      <c r="E20" s="37"/>
      <c r="F20" s="37">
        <v>103765</v>
      </c>
      <c r="G20" s="37"/>
      <c r="H20" s="29">
        <v>0</v>
      </c>
      <c r="I20" s="29"/>
      <c r="J20" s="38">
        <v>18600</v>
      </c>
      <c r="K20" s="8"/>
      <c r="L20" s="10">
        <f t="shared" si="0"/>
        <v>122365</v>
      </c>
      <c r="M20" s="11"/>
      <c r="N20" s="30">
        <f t="shared" si="1"/>
        <v>0</v>
      </c>
      <c r="O20" s="11"/>
      <c r="P20" s="12"/>
      <c r="Q20" s="12">
        <f t="shared" si="2"/>
        <v>18600</v>
      </c>
      <c r="R20" s="12">
        <f t="shared" si="3"/>
        <v>18600</v>
      </c>
      <c r="S20" s="41">
        <f t="shared" si="4"/>
        <v>0</v>
      </c>
    </row>
    <row r="21" spans="1:19" x14ac:dyDescent="0.2">
      <c r="A21" s="9">
        <f t="shared" si="5"/>
        <v>12</v>
      </c>
      <c r="B21" s="39">
        <v>44348</v>
      </c>
      <c r="C21" s="8"/>
      <c r="D21" s="37">
        <v>82949</v>
      </c>
      <c r="E21" s="37"/>
      <c r="F21" s="37">
        <v>82949</v>
      </c>
      <c r="G21" s="37"/>
      <c r="H21" s="29">
        <v>0</v>
      </c>
      <c r="I21" s="29"/>
      <c r="J21" s="38">
        <v>0</v>
      </c>
      <c r="K21" s="8"/>
      <c r="L21" s="10">
        <f t="shared" si="0"/>
        <v>82949</v>
      </c>
      <c r="M21" s="11"/>
      <c r="N21" s="30">
        <f t="shared" si="1"/>
        <v>0</v>
      </c>
      <c r="O21" s="11"/>
      <c r="P21" s="12"/>
      <c r="Q21" s="12">
        <f t="shared" si="2"/>
        <v>0</v>
      </c>
      <c r="R21" s="12">
        <f t="shared" si="3"/>
        <v>0</v>
      </c>
      <c r="S21" s="41">
        <f t="shared" si="4"/>
        <v>0</v>
      </c>
    </row>
    <row r="22" spans="1:19" x14ac:dyDescent="0.2">
      <c r="A22" s="9">
        <f t="shared" si="5"/>
        <v>13</v>
      </c>
      <c r="B22" s="39">
        <v>44378</v>
      </c>
      <c r="C22" s="8"/>
      <c r="D22" s="37">
        <v>132777</v>
      </c>
      <c r="E22" s="37"/>
      <c r="F22" s="37">
        <v>96008</v>
      </c>
      <c r="G22" s="37"/>
      <c r="H22" s="29">
        <v>0</v>
      </c>
      <c r="I22" s="29"/>
      <c r="J22" s="38">
        <v>36769</v>
      </c>
      <c r="K22" s="8"/>
      <c r="L22" s="10">
        <f t="shared" si="0"/>
        <v>132777</v>
      </c>
      <c r="M22" s="11"/>
      <c r="N22" s="30">
        <f t="shared" si="1"/>
        <v>0</v>
      </c>
      <c r="O22" s="11"/>
      <c r="P22" s="12"/>
      <c r="Q22" s="12">
        <f t="shared" si="2"/>
        <v>36769</v>
      </c>
      <c r="R22" s="12">
        <f t="shared" si="3"/>
        <v>36769</v>
      </c>
      <c r="S22" s="41">
        <f t="shared" si="4"/>
        <v>0</v>
      </c>
    </row>
    <row r="23" spans="1:19" x14ac:dyDescent="0.2">
      <c r="A23" s="9">
        <f t="shared" si="5"/>
        <v>14</v>
      </c>
      <c r="B23" s="39">
        <v>44409</v>
      </c>
      <c r="C23" s="8"/>
      <c r="D23" s="37">
        <v>136814</v>
      </c>
      <c r="E23" s="37"/>
      <c r="F23" s="37">
        <v>96014</v>
      </c>
      <c r="G23" s="37"/>
      <c r="H23" s="29">
        <v>0</v>
      </c>
      <c r="I23" s="29"/>
      <c r="J23" s="38">
        <v>40800</v>
      </c>
      <c r="K23" s="8"/>
      <c r="L23" s="10">
        <f t="shared" si="0"/>
        <v>136814</v>
      </c>
      <c r="M23" s="11"/>
      <c r="N23" s="30">
        <f t="shared" si="1"/>
        <v>0</v>
      </c>
      <c r="O23" s="11"/>
      <c r="P23" s="12"/>
      <c r="Q23" s="12">
        <f t="shared" si="2"/>
        <v>40800</v>
      </c>
      <c r="R23" s="12">
        <f t="shared" si="3"/>
        <v>40800</v>
      </c>
      <c r="S23" s="41">
        <f t="shared" si="4"/>
        <v>0</v>
      </c>
    </row>
    <row r="24" spans="1:19" x14ac:dyDescent="0.2">
      <c r="A24" s="9">
        <f t="shared" si="5"/>
        <v>15</v>
      </c>
      <c r="B24" s="39">
        <v>44440</v>
      </c>
      <c r="C24" s="8"/>
      <c r="D24" s="37">
        <v>131778</v>
      </c>
      <c r="E24" s="37"/>
      <c r="F24" s="37">
        <v>98590</v>
      </c>
      <c r="G24" s="37"/>
      <c r="H24" s="29">
        <v>0</v>
      </c>
      <c r="I24" s="29"/>
      <c r="J24" s="38">
        <v>33188</v>
      </c>
      <c r="K24" s="8"/>
      <c r="L24" s="10">
        <f t="shared" si="0"/>
        <v>131778</v>
      </c>
      <c r="M24" s="11"/>
      <c r="N24" s="30">
        <f t="shared" si="1"/>
        <v>0</v>
      </c>
      <c r="O24" s="11"/>
      <c r="P24" s="12"/>
      <c r="Q24" s="12">
        <f t="shared" si="2"/>
        <v>33188</v>
      </c>
      <c r="R24" s="12">
        <f t="shared" si="3"/>
        <v>33188</v>
      </c>
      <c r="S24" s="41">
        <f t="shared" si="4"/>
        <v>0</v>
      </c>
    </row>
    <row r="25" spans="1:19" x14ac:dyDescent="0.2">
      <c r="A25" s="9">
        <f t="shared" si="5"/>
        <v>16</v>
      </c>
      <c r="B25" s="39">
        <v>44470</v>
      </c>
      <c r="C25" s="8"/>
      <c r="D25" s="37">
        <v>103557</v>
      </c>
      <c r="E25" s="37"/>
      <c r="F25" s="37">
        <v>94557</v>
      </c>
      <c r="G25" s="37"/>
      <c r="H25" s="29">
        <v>0</v>
      </c>
      <c r="I25" s="29"/>
      <c r="J25" s="38">
        <v>9000</v>
      </c>
      <c r="K25" s="8"/>
      <c r="L25" s="10">
        <f t="shared" si="0"/>
        <v>103557</v>
      </c>
      <c r="M25" s="11"/>
      <c r="N25" s="30">
        <f t="shared" si="1"/>
        <v>0</v>
      </c>
      <c r="O25" s="11"/>
      <c r="P25" s="12"/>
      <c r="Q25" s="12">
        <f t="shared" si="2"/>
        <v>9000</v>
      </c>
      <c r="R25" s="12">
        <f t="shared" si="3"/>
        <v>9000</v>
      </c>
      <c r="S25" s="41">
        <f t="shared" si="4"/>
        <v>0</v>
      </c>
    </row>
    <row r="26" spans="1:19" x14ac:dyDescent="0.2">
      <c r="A26" s="9">
        <f t="shared" si="5"/>
        <v>17</v>
      </c>
      <c r="B26" s="39">
        <v>44501</v>
      </c>
      <c r="C26" s="8"/>
      <c r="D26" s="37">
        <v>127435</v>
      </c>
      <c r="E26" s="37"/>
      <c r="F26" s="37">
        <v>95435</v>
      </c>
      <c r="G26" s="37"/>
      <c r="H26" s="29">
        <v>0</v>
      </c>
      <c r="I26" s="29"/>
      <c r="J26" s="38">
        <v>32000</v>
      </c>
      <c r="K26" s="8"/>
      <c r="L26" s="10">
        <f t="shared" si="0"/>
        <v>127435</v>
      </c>
      <c r="M26" s="11"/>
      <c r="N26" s="30">
        <f t="shared" si="1"/>
        <v>0</v>
      </c>
      <c r="O26" s="11"/>
      <c r="P26" s="12"/>
      <c r="Q26" s="12">
        <f t="shared" si="2"/>
        <v>32000</v>
      </c>
      <c r="R26" s="12">
        <f t="shared" si="3"/>
        <v>32000</v>
      </c>
      <c r="S26" s="41">
        <f t="shared" si="4"/>
        <v>0</v>
      </c>
    </row>
    <row r="27" spans="1:19" x14ac:dyDescent="0.2">
      <c r="A27" s="9">
        <f t="shared" si="5"/>
        <v>18</v>
      </c>
      <c r="B27" s="39">
        <v>44531</v>
      </c>
      <c r="C27" s="8"/>
      <c r="D27" s="37">
        <v>113322</v>
      </c>
      <c r="E27" s="37"/>
      <c r="F27" s="37">
        <v>91822</v>
      </c>
      <c r="G27" s="37"/>
      <c r="H27" s="37">
        <v>13</v>
      </c>
      <c r="I27" s="37"/>
      <c r="J27" s="38">
        <v>21487</v>
      </c>
      <c r="K27" s="8"/>
      <c r="L27" s="10">
        <f t="shared" si="0"/>
        <v>113322</v>
      </c>
      <c r="M27" s="11"/>
      <c r="N27" s="30">
        <f t="shared" si="1"/>
        <v>0</v>
      </c>
      <c r="O27" s="11"/>
      <c r="P27" s="12">
        <v>13</v>
      </c>
      <c r="Q27" s="12">
        <f t="shared" si="2"/>
        <v>21487</v>
      </c>
      <c r="R27" s="12">
        <f t="shared" si="3"/>
        <v>21500</v>
      </c>
      <c r="S27" s="41">
        <f t="shared" si="4"/>
        <v>0</v>
      </c>
    </row>
    <row r="28" spans="1:19" x14ac:dyDescent="0.2">
      <c r="A28" s="9">
        <f t="shared" si="5"/>
        <v>19</v>
      </c>
      <c r="B28" s="39">
        <v>44562</v>
      </c>
      <c r="C28" s="8"/>
      <c r="D28" s="37">
        <v>128088</v>
      </c>
      <c r="E28" s="37"/>
      <c r="F28" s="37">
        <v>104188</v>
      </c>
      <c r="G28" s="37"/>
      <c r="H28" s="37">
        <v>74.459999999999994</v>
      </c>
      <c r="I28" s="37"/>
      <c r="J28" s="38">
        <v>23825.54</v>
      </c>
      <c r="K28" s="8"/>
      <c r="L28" s="10">
        <f t="shared" si="0"/>
        <v>128088</v>
      </c>
      <c r="M28" s="11"/>
      <c r="N28" s="30">
        <f t="shared" si="1"/>
        <v>0</v>
      </c>
      <c r="O28" s="11"/>
      <c r="P28" s="12"/>
      <c r="Q28" s="12">
        <f t="shared" si="2"/>
        <v>23825.54</v>
      </c>
      <c r="R28" s="12">
        <f t="shared" si="3"/>
        <v>23900</v>
      </c>
      <c r="S28" s="41">
        <f t="shared" si="4"/>
        <v>0</v>
      </c>
    </row>
    <row r="29" spans="1:19" x14ac:dyDescent="0.2">
      <c r="A29" s="9">
        <f t="shared" si="5"/>
        <v>20</v>
      </c>
      <c r="B29" s="39">
        <v>44593</v>
      </c>
      <c r="C29" s="8"/>
      <c r="D29" s="37">
        <v>123671</v>
      </c>
      <c r="E29" s="37"/>
      <c r="F29" s="37">
        <v>104683</v>
      </c>
      <c r="G29" s="37"/>
      <c r="H29" s="37">
        <v>180.44</v>
      </c>
      <c r="I29" s="37"/>
      <c r="J29" s="38">
        <v>18807.560000000001</v>
      </c>
      <c r="K29" s="8"/>
      <c r="L29" s="10">
        <f t="shared" si="0"/>
        <v>123671</v>
      </c>
      <c r="M29" s="11"/>
      <c r="N29" s="30">
        <f t="shared" si="1"/>
        <v>0</v>
      </c>
      <c r="O29" s="11"/>
      <c r="P29" s="12"/>
      <c r="Q29" s="12">
        <f t="shared" si="2"/>
        <v>18807.560000000001</v>
      </c>
      <c r="R29" s="12">
        <f t="shared" si="3"/>
        <v>18988</v>
      </c>
      <c r="S29" s="41">
        <f t="shared" si="4"/>
        <v>0</v>
      </c>
    </row>
    <row r="30" spans="1:19" x14ac:dyDescent="0.2">
      <c r="A30" s="9">
        <f t="shared" si="5"/>
        <v>21</v>
      </c>
      <c r="B30" s="39">
        <v>44621</v>
      </c>
      <c r="C30" s="8"/>
      <c r="D30" s="37">
        <v>137482</v>
      </c>
      <c r="E30" s="37"/>
      <c r="F30" s="37">
        <v>98282</v>
      </c>
      <c r="G30" s="37"/>
      <c r="H30" s="37">
        <v>296.10000000000002</v>
      </c>
      <c r="I30" s="37"/>
      <c r="J30" s="38">
        <v>38903.9</v>
      </c>
      <c r="K30" s="8"/>
      <c r="L30" s="10">
        <f t="shared" si="0"/>
        <v>137482</v>
      </c>
      <c r="M30" s="11"/>
      <c r="N30" s="30">
        <f t="shared" si="1"/>
        <v>0</v>
      </c>
      <c r="O30" s="11"/>
      <c r="P30" s="12">
        <v>551</v>
      </c>
      <c r="Q30" s="12">
        <f t="shared" si="2"/>
        <v>38903.9</v>
      </c>
      <c r="R30" s="12">
        <f t="shared" si="3"/>
        <v>39200</v>
      </c>
      <c r="S30" s="41">
        <f t="shared" si="4"/>
        <v>0</v>
      </c>
    </row>
    <row r="31" spans="1:19" x14ac:dyDescent="0.2">
      <c r="A31" s="9">
        <f t="shared" si="5"/>
        <v>22</v>
      </c>
      <c r="B31" s="39">
        <v>44652</v>
      </c>
      <c r="C31" s="8"/>
      <c r="D31" s="37">
        <v>103656</v>
      </c>
      <c r="E31" s="37"/>
      <c r="F31" s="37">
        <v>98656</v>
      </c>
      <c r="G31" s="37"/>
      <c r="H31" s="37">
        <v>458.24</v>
      </c>
      <c r="I31" s="37"/>
      <c r="J31" s="38">
        <v>4541.76</v>
      </c>
      <c r="K31" s="8"/>
      <c r="L31" s="10">
        <f t="shared" si="0"/>
        <v>103656</v>
      </c>
      <c r="M31" s="11"/>
      <c r="N31" s="30">
        <f t="shared" si="1"/>
        <v>0</v>
      </c>
      <c r="O31" s="11"/>
      <c r="P31" s="12"/>
      <c r="Q31" s="12">
        <f t="shared" si="2"/>
        <v>4541.76</v>
      </c>
      <c r="R31" s="12">
        <f t="shared" si="3"/>
        <v>5000</v>
      </c>
      <c r="S31" s="41">
        <f t="shared" si="4"/>
        <v>0</v>
      </c>
    </row>
    <row r="32" spans="1:19" x14ac:dyDescent="0.2">
      <c r="A32" s="9">
        <f t="shared" si="5"/>
        <v>23</v>
      </c>
      <c r="B32" s="39">
        <v>44682</v>
      </c>
      <c r="C32" s="8"/>
      <c r="D32" s="37">
        <v>141615</v>
      </c>
      <c r="E32" s="37"/>
      <c r="F32" s="37">
        <v>94615</v>
      </c>
      <c r="G32" s="37"/>
      <c r="H32" s="37">
        <v>743.38</v>
      </c>
      <c r="I32" s="37"/>
      <c r="J32" s="38">
        <v>46256.62</v>
      </c>
      <c r="K32" s="8"/>
      <c r="L32" s="10">
        <f t="shared" si="0"/>
        <v>141615</v>
      </c>
      <c r="M32" s="11"/>
      <c r="N32" s="30">
        <f t="shared" si="1"/>
        <v>0</v>
      </c>
      <c r="O32" s="11"/>
      <c r="P32" s="12"/>
      <c r="Q32" s="12">
        <f t="shared" si="2"/>
        <v>46256.62</v>
      </c>
      <c r="R32" s="12">
        <f t="shared" si="3"/>
        <v>47000</v>
      </c>
      <c r="S32" s="41">
        <f t="shared" si="4"/>
        <v>0</v>
      </c>
    </row>
    <row r="33" spans="1:19" x14ac:dyDescent="0.2">
      <c r="A33" s="9">
        <f t="shared" si="5"/>
        <v>24</v>
      </c>
      <c r="B33" s="39">
        <v>44713</v>
      </c>
      <c r="C33" s="8"/>
      <c r="D33" s="37">
        <v>135095</v>
      </c>
      <c r="E33" s="37"/>
      <c r="F33" s="37">
        <v>94595</v>
      </c>
      <c r="G33" s="37"/>
      <c r="H33" s="37">
        <v>1552.3800000000003</v>
      </c>
      <c r="I33" s="37"/>
      <c r="J33" s="38">
        <v>38947.620000000003</v>
      </c>
      <c r="K33" s="8"/>
      <c r="L33" s="10">
        <f t="shared" si="0"/>
        <v>135095</v>
      </c>
      <c r="M33" s="11"/>
      <c r="N33" s="30">
        <f t="shared" si="1"/>
        <v>0</v>
      </c>
      <c r="O33" s="11"/>
      <c r="P33" s="12">
        <v>2754</v>
      </c>
      <c r="Q33" s="12">
        <f t="shared" si="2"/>
        <v>38947.620000000003</v>
      </c>
      <c r="R33" s="12">
        <f t="shared" si="3"/>
        <v>40500</v>
      </c>
      <c r="S33" s="41">
        <f t="shared" si="4"/>
        <v>0</v>
      </c>
    </row>
    <row r="34" spans="1:19" x14ac:dyDescent="0.2">
      <c r="A34" s="9">
        <f t="shared" si="5"/>
        <v>25</v>
      </c>
      <c r="B34" s="39">
        <v>44743</v>
      </c>
      <c r="C34" s="8"/>
      <c r="D34" s="37">
        <v>137240</v>
      </c>
      <c r="E34" s="37"/>
      <c r="F34" s="37">
        <v>95888</v>
      </c>
      <c r="G34" s="37"/>
      <c r="H34" s="37">
        <v>1826.63</v>
      </c>
      <c r="I34" s="37"/>
      <c r="J34" s="38">
        <v>39525.370000000003</v>
      </c>
      <c r="K34" s="8"/>
      <c r="L34" s="10">
        <f t="shared" si="0"/>
        <v>137240</v>
      </c>
      <c r="M34" s="11"/>
      <c r="N34" s="30">
        <f t="shared" si="1"/>
        <v>0</v>
      </c>
      <c r="O34" s="11"/>
      <c r="P34" s="12"/>
      <c r="Q34" s="12">
        <f t="shared" si="2"/>
        <v>39525.370000000003</v>
      </c>
      <c r="R34" s="12">
        <f t="shared" si="3"/>
        <v>41352</v>
      </c>
      <c r="S34" s="41">
        <f t="shared" si="4"/>
        <v>0</v>
      </c>
    </row>
    <row r="35" spans="1:19" x14ac:dyDescent="0.2">
      <c r="A35" s="9">
        <f t="shared" si="5"/>
        <v>26</v>
      </c>
      <c r="B35" s="39">
        <v>44774</v>
      </c>
      <c r="C35" s="8"/>
      <c r="D35" s="37">
        <v>141850</v>
      </c>
      <c r="E35" s="37"/>
      <c r="F35" s="37">
        <v>97450</v>
      </c>
      <c r="G35" s="37"/>
      <c r="H35" s="37">
        <v>1993.38</v>
      </c>
      <c r="I35" s="37"/>
      <c r="J35" s="38">
        <v>42406.62</v>
      </c>
      <c r="K35" s="8"/>
      <c r="L35" s="10">
        <f t="shared" ref="L35:L51" si="6">SUM(F35:J35)</f>
        <v>141850</v>
      </c>
      <c r="M35" s="11"/>
      <c r="N35" s="30">
        <f t="shared" si="1"/>
        <v>0</v>
      </c>
      <c r="O35" s="11"/>
      <c r="P35" s="12"/>
      <c r="Q35" s="12">
        <f t="shared" si="2"/>
        <v>42406.62</v>
      </c>
      <c r="R35" s="12">
        <f t="shared" si="3"/>
        <v>44400</v>
      </c>
      <c r="S35" s="41">
        <f t="shared" si="4"/>
        <v>0</v>
      </c>
    </row>
    <row r="36" spans="1:19" x14ac:dyDescent="0.2">
      <c r="A36" s="9">
        <f t="shared" si="5"/>
        <v>27</v>
      </c>
      <c r="B36" s="39">
        <v>44805</v>
      </c>
      <c r="C36" s="8"/>
      <c r="D36" s="37">
        <v>134460</v>
      </c>
      <c r="E36" s="37"/>
      <c r="F36" s="37">
        <v>94472</v>
      </c>
      <c r="G36" s="37"/>
      <c r="H36" s="37">
        <v>2150.9899999999993</v>
      </c>
      <c r="I36" s="37"/>
      <c r="J36" s="38">
        <v>37837.01</v>
      </c>
      <c r="K36" s="8"/>
      <c r="L36" s="10">
        <f t="shared" si="6"/>
        <v>134460</v>
      </c>
      <c r="M36" s="11"/>
      <c r="N36" s="30">
        <f t="shared" si="1"/>
        <v>0</v>
      </c>
      <c r="O36" s="11"/>
      <c r="P36" s="12">
        <v>5971</v>
      </c>
      <c r="Q36" s="12">
        <f t="shared" si="2"/>
        <v>37837.01</v>
      </c>
      <c r="R36" s="12">
        <f t="shared" si="3"/>
        <v>39988</v>
      </c>
      <c r="S36" s="41">
        <f t="shared" si="4"/>
        <v>0</v>
      </c>
    </row>
    <row r="37" spans="1:19" x14ac:dyDescent="0.2">
      <c r="A37" s="9">
        <f t="shared" si="5"/>
        <v>28</v>
      </c>
      <c r="B37" s="39">
        <v>44835</v>
      </c>
      <c r="C37" s="8"/>
      <c r="D37" s="37">
        <v>99802</v>
      </c>
      <c r="E37" s="37"/>
      <c r="F37" s="37">
        <v>97802</v>
      </c>
      <c r="G37" s="37"/>
      <c r="H37" s="37">
        <v>2266.75</v>
      </c>
      <c r="I37" s="37"/>
      <c r="J37" s="38">
        <v>-266.75</v>
      </c>
      <c r="K37" s="8"/>
      <c r="L37" s="10">
        <f t="shared" si="6"/>
        <v>99802</v>
      </c>
      <c r="M37" s="11"/>
      <c r="N37" s="30">
        <f t="shared" si="1"/>
        <v>0</v>
      </c>
      <c r="O37" s="11"/>
      <c r="P37" s="12"/>
      <c r="Q37" s="12">
        <f t="shared" si="2"/>
        <v>-266.75</v>
      </c>
      <c r="R37" s="12">
        <f t="shared" si="3"/>
        <v>2000</v>
      </c>
      <c r="S37" s="41">
        <f t="shared" si="4"/>
        <v>0</v>
      </c>
    </row>
    <row r="38" spans="1:19" x14ac:dyDescent="0.2">
      <c r="A38" s="9">
        <f t="shared" si="5"/>
        <v>29</v>
      </c>
      <c r="B38" s="39">
        <v>44866</v>
      </c>
      <c r="C38" s="8"/>
      <c r="D38" s="37">
        <v>136696</v>
      </c>
      <c r="E38" s="37"/>
      <c r="F38" s="37">
        <v>96580</v>
      </c>
      <c r="G38" s="37"/>
      <c r="H38" s="37">
        <v>2053.09</v>
      </c>
      <c r="I38" s="37"/>
      <c r="J38" s="38">
        <v>38062.910000000003</v>
      </c>
      <c r="K38" s="8"/>
      <c r="L38" s="10">
        <f t="shared" si="6"/>
        <v>136696</v>
      </c>
      <c r="M38" s="11"/>
      <c r="N38" s="30">
        <f t="shared" si="1"/>
        <v>0</v>
      </c>
      <c r="O38" s="11"/>
      <c r="P38" s="12"/>
      <c r="Q38" s="12">
        <f t="shared" si="2"/>
        <v>38062.910000000003</v>
      </c>
      <c r="R38" s="12">
        <f t="shared" ref="R38:R51" si="7">H38+J38</f>
        <v>40116</v>
      </c>
      <c r="S38" s="41">
        <f t="shared" si="4"/>
        <v>0</v>
      </c>
    </row>
    <row r="39" spans="1:19" x14ac:dyDescent="0.2">
      <c r="A39" s="9">
        <f t="shared" si="5"/>
        <v>30</v>
      </c>
      <c r="B39" s="39">
        <v>44896</v>
      </c>
      <c r="C39" s="8"/>
      <c r="D39" s="37">
        <v>123684</v>
      </c>
      <c r="E39" s="37"/>
      <c r="F39" s="37">
        <v>110175</v>
      </c>
      <c r="G39" s="37"/>
      <c r="H39" s="37">
        <v>2129.1600000000003</v>
      </c>
      <c r="I39" s="37"/>
      <c r="J39" s="38">
        <v>11379.84</v>
      </c>
      <c r="K39" s="8"/>
      <c r="L39" s="10">
        <f t="shared" si="6"/>
        <v>123684</v>
      </c>
      <c r="M39" s="11"/>
      <c r="N39" s="30">
        <f t="shared" si="1"/>
        <v>0</v>
      </c>
      <c r="O39" s="11"/>
      <c r="P39" s="12">
        <v>6449</v>
      </c>
      <c r="Q39" s="12">
        <f t="shared" si="2"/>
        <v>11379.84</v>
      </c>
      <c r="R39" s="12">
        <f t="shared" si="7"/>
        <v>13509</v>
      </c>
      <c r="S39" s="41">
        <f t="shared" si="4"/>
        <v>0</v>
      </c>
    </row>
    <row r="40" spans="1:19" x14ac:dyDescent="0.2">
      <c r="A40" s="9">
        <f t="shared" si="5"/>
        <v>31</v>
      </c>
      <c r="B40" s="39">
        <v>44927</v>
      </c>
      <c r="C40" s="8"/>
      <c r="D40" s="37">
        <v>147662</v>
      </c>
      <c r="E40" s="37"/>
      <c r="F40" s="37">
        <v>80954</v>
      </c>
      <c r="G40" s="37"/>
      <c r="H40" s="37">
        <v>2807.68</v>
      </c>
      <c r="I40" s="37"/>
      <c r="J40" s="38">
        <v>63900.32</v>
      </c>
      <c r="K40" s="8"/>
      <c r="L40" s="10">
        <f t="shared" si="6"/>
        <v>147662</v>
      </c>
      <c r="M40" s="11"/>
      <c r="N40" s="30">
        <f t="shared" si="1"/>
        <v>0</v>
      </c>
      <c r="O40" s="11"/>
      <c r="P40" s="12"/>
      <c r="Q40" s="12">
        <f t="shared" si="2"/>
        <v>63900.32</v>
      </c>
      <c r="R40" s="12">
        <f t="shared" si="7"/>
        <v>66708</v>
      </c>
      <c r="S40" s="41">
        <f t="shared" si="4"/>
        <v>0</v>
      </c>
    </row>
    <row r="41" spans="1:19" x14ac:dyDescent="0.2">
      <c r="A41" s="9">
        <f t="shared" si="5"/>
        <v>32</v>
      </c>
      <c r="B41" s="39">
        <v>44958</v>
      </c>
      <c r="C41" s="8"/>
      <c r="D41" s="37">
        <v>136106</v>
      </c>
      <c r="E41" s="37"/>
      <c r="F41" s="37">
        <v>93658</v>
      </c>
      <c r="G41" s="37"/>
      <c r="H41" s="37">
        <v>4385.08</v>
      </c>
      <c r="I41" s="37"/>
      <c r="J41" s="38">
        <v>38062.92</v>
      </c>
      <c r="K41" s="8"/>
      <c r="L41" s="10">
        <f t="shared" si="6"/>
        <v>136106</v>
      </c>
      <c r="M41" s="11"/>
      <c r="N41" s="30">
        <f t="shared" si="1"/>
        <v>0</v>
      </c>
      <c r="O41" s="11"/>
      <c r="P41" s="12"/>
      <c r="Q41" s="12">
        <f t="shared" si="2"/>
        <v>38062.92</v>
      </c>
      <c r="R41" s="12">
        <f t="shared" si="7"/>
        <v>42448</v>
      </c>
      <c r="S41" s="41">
        <f t="shared" si="4"/>
        <v>0</v>
      </c>
    </row>
    <row r="42" spans="1:19" x14ac:dyDescent="0.2">
      <c r="A42" s="9">
        <f t="shared" si="5"/>
        <v>33</v>
      </c>
      <c r="B42" s="39">
        <v>44986</v>
      </c>
      <c r="C42" s="8"/>
      <c r="D42" s="37">
        <v>139086</v>
      </c>
      <c r="E42" s="37"/>
      <c r="F42" s="37">
        <v>99726</v>
      </c>
      <c r="G42" s="37"/>
      <c r="H42" s="37">
        <v>4727.24</v>
      </c>
      <c r="I42" s="37"/>
      <c r="J42" s="38">
        <v>34632.76</v>
      </c>
      <c r="K42" s="8"/>
      <c r="L42" s="10">
        <f t="shared" si="6"/>
        <v>139086</v>
      </c>
      <c r="M42" s="11"/>
      <c r="N42" s="30">
        <f t="shared" si="1"/>
        <v>0</v>
      </c>
      <c r="O42" s="11"/>
      <c r="P42" s="12">
        <v>11920</v>
      </c>
      <c r="Q42" s="12">
        <f t="shared" si="2"/>
        <v>34632.76</v>
      </c>
      <c r="R42" s="12">
        <f t="shared" si="7"/>
        <v>39360</v>
      </c>
      <c r="S42" s="41">
        <f t="shared" si="4"/>
        <v>0</v>
      </c>
    </row>
    <row r="43" spans="1:19" x14ac:dyDescent="0.2">
      <c r="A43" s="9">
        <f t="shared" si="5"/>
        <v>34</v>
      </c>
      <c r="B43" s="39">
        <v>45017</v>
      </c>
      <c r="C43" s="8"/>
      <c r="D43" s="37">
        <v>92654</v>
      </c>
      <c r="E43" s="37"/>
      <c r="F43" s="37">
        <v>92654</v>
      </c>
      <c r="G43" s="37"/>
      <c r="H43" s="37">
        <v>4616.32</v>
      </c>
      <c r="I43" s="37"/>
      <c r="J43" s="38">
        <v>-4616.32</v>
      </c>
      <c r="K43" s="8"/>
      <c r="L43" s="10">
        <f t="shared" si="6"/>
        <v>92654</v>
      </c>
      <c r="M43" s="11"/>
      <c r="N43" s="30">
        <f t="shared" si="1"/>
        <v>0</v>
      </c>
      <c r="O43" s="11"/>
      <c r="P43" s="12"/>
      <c r="Q43" s="12">
        <f t="shared" si="2"/>
        <v>-4616.32</v>
      </c>
      <c r="R43" s="12">
        <f t="shared" si="7"/>
        <v>0</v>
      </c>
      <c r="S43" s="41">
        <f t="shared" si="4"/>
        <v>0</v>
      </c>
    </row>
    <row r="44" spans="1:19" x14ac:dyDescent="0.2">
      <c r="A44" s="9">
        <f t="shared" si="5"/>
        <v>35</v>
      </c>
      <c r="B44" s="39">
        <v>45047</v>
      </c>
      <c r="C44" s="8"/>
      <c r="D44" s="37">
        <v>130731</v>
      </c>
      <c r="E44" s="37"/>
      <c r="F44" s="37">
        <v>103340</v>
      </c>
      <c r="G44" s="37"/>
      <c r="H44" s="37">
        <v>4609.6899999999996</v>
      </c>
      <c r="I44" s="37"/>
      <c r="J44" s="38">
        <v>22781.31</v>
      </c>
      <c r="K44" s="8"/>
      <c r="L44" s="10">
        <f t="shared" si="6"/>
        <v>130731</v>
      </c>
      <c r="M44" s="11"/>
      <c r="N44" s="30">
        <f t="shared" si="1"/>
        <v>0</v>
      </c>
      <c r="O44" s="11"/>
      <c r="P44" s="12"/>
      <c r="Q44" s="12">
        <f t="shared" si="2"/>
        <v>22781.31</v>
      </c>
      <c r="R44" s="12">
        <f t="shared" si="7"/>
        <v>27391</v>
      </c>
      <c r="S44" s="41">
        <f t="shared" si="4"/>
        <v>0</v>
      </c>
    </row>
    <row r="45" spans="1:19" x14ac:dyDescent="0.2">
      <c r="A45" s="9">
        <f t="shared" si="5"/>
        <v>36</v>
      </c>
      <c r="B45" s="39">
        <v>45078</v>
      </c>
      <c r="C45" s="8"/>
      <c r="D45" s="37">
        <v>132686</v>
      </c>
      <c r="E45" s="37"/>
      <c r="F45" s="37">
        <v>78110</v>
      </c>
      <c r="G45" s="37"/>
      <c r="H45" s="37">
        <v>4669.9900000000007</v>
      </c>
      <c r="I45" s="37"/>
      <c r="J45" s="38">
        <v>49906.01</v>
      </c>
      <c r="K45" s="8"/>
      <c r="L45" s="10">
        <f t="shared" si="6"/>
        <v>132686</v>
      </c>
      <c r="M45" s="11"/>
      <c r="N45" s="30">
        <f t="shared" si="1"/>
        <v>0</v>
      </c>
      <c r="O45" s="11"/>
      <c r="P45" s="12">
        <v>13896</v>
      </c>
      <c r="Q45" s="12">
        <f t="shared" si="2"/>
        <v>49906.01</v>
      </c>
      <c r="R45" s="12">
        <f t="shared" si="7"/>
        <v>54576</v>
      </c>
      <c r="S45" s="41">
        <f t="shared" si="4"/>
        <v>0</v>
      </c>
    </row>
    <row r="46" spans="1:19" x14ac:dyDescent="0.2">
      <c r="A46" s="9">
        <f t="shared" si="5"/>
        <v>37</v>
      </c>
      <c r="B46" s="39">
        <v>45108</v>
      </c>
      <c r="C46" s="8"/>
      <c r="D46" s="37">
        <v>129364</v>
      </c>
      <c r="E46" s="37"/>
      <c r="F46" s="37">
        <v>129364</v>
      </c>
      <c r="G46" s="37"/>
      <c r="H46" s="37">
        <v>5934.94</v>
      </c>
      <c r="I46" s="37"/>
      <c r="J46" s="38">
        <v>-5934.94</v>
      </c>
      <c r="K46" s="8"/>
      <c r="L46" s="10">
        <f t="shared" si="6"/>
        <v>129364</v>
      </c>
      <c r="M46" s="11"/>
      <c r="N46" s="30">
        <f t="shared" si="1"/>
        <v>0</v>
      </c>
      <c r="O46" s="11"/>
      <c r="P46" s="12"/>
      <c r="Q46" s="12">
        <f t="shared" si="2"/>
        <v>-5934.94</v>
      </c>
      <c r="R46" s="12">
        <f t="shared" si="7"/>
        <v>0</v>
      </c>
      <c r="S46" s="41">
        <f t="shared" si="4"/>
        <v>0</v>
      </c>
    </row>
    <row r="47" spans="1:19" x14ac:dyDescent="0.2">
      <c r="A47" s="9">
        <f t="shared" si="5"/>
        <v>38</v>
      </c>
      <c r="B47" s="39">
        <v>45139</v>
      </c>
      <c r="C47" s="8"/>
      <c r="D47" s="37">
        <v>149932</v>
      </c>
      <c r="E47" s="37"/>
      <c r="F47" s="37">
        <v>79182</v>
      </c>
      <c r="G47" s="37"/>
      <c r="H47" s="37">
        <v>5941.76</v>
      </c>
      <c r="I47" s="37"/>
      <c r="J47" s="38">
        <v>64808.24</v>
      </c>
      <c r="K47" s="8"/>
      <c r="L47" s="10">
        <f t="shared" si="6"/>
        <v>149932</v>
      </c>
      <c r="M47" s="11"/>
      <c r="N47" s="30">
        <f t="shared" si="1"/>
        <v>0</v>
      </c>
      <c r="O47" s="11"/>
      <c r="P47" s="12"/>
      <c r="Q47" s="12">
        <f t="shared" si="2"/>
        <v>64808.24</v>
      </c>
      <c r="R47" s="12">
        <f t="shared" si="7"/>
        <v>70750</v>
      </c>
      <c r="S47" s="41">
        <f t="shared" si="4"/>
        <v>0</v>
      </c>
    </row>
    <row r="48" spans="1:19" x14ac:dyDescent="0.2">
      <c r="A48" s="9">
        <f t="shared" si="5"/>
        <v>39</v>
      </c>
      <c r="B48" s="39">
        <f>EDATE(B47,1)</f>
        <v>45170</v>
      </c>
      <c r="C48" s="8"/>
      <c r="D48" s="37">
        <v>113118</v>
      </c>
      <c r="E48" s="37"/>
      <c r="F48" s="37">
        <v>75518</v>
      </c>
      <c r="G48" s="37"/>
      <c r="H48" s="37">
        <v>7387.2999999999984</v>
      </c>
      <c r="I48" s="37"/>
      <c r="J48" s="38">
        <v>30212.7</v>
      </c>
      <c r="K48" s="8"/>
      <c r="L48" s="10">
        <f t="shared" si="6"/>
        <v>113118</v>
      </c>
      <c r="M48" s="11"/>
      <c r="N48" s="30">
        <f t="shared" si="1"/>
        <v>0</v>
      </c>
      <c r="O48" s="11"/>
      <c r="P48" s="12">
        <v>19265</v>
      </c>
      <c r="Q48" s="12">
        <f t="shared" si="2"/>
        <v>30212.7</v>
      </c>
      <c r="R48" s="12">
        <f t="shared" si="7"/>
        <v>37600</v>
      </c>
      <c r="S48" s="41">
        <f t="shared" si="4"/>
        <v>0</v>
      </c>
    </row>
    <row r="49" spans="1:19" x14ac:dyDescent="0.2">
      <c r="A49" s="9">
        <f t="shared" si="5"/>
        <v>40</v>
      </c>
      <c r="B49" s="39">
        <f t="shared" ref="B49:B51" si="8">EDATE(B48,1)</f>
        <v>45200</v>
      </c>
      <c r="C49" s="8"/>
      <c r="D49" s="37">
        <v>132337</v>
      </c>
      <c r="E49" s="37"/>
      <c r="F49" s="37">
        <v>120293</v>
      </c>
      <c r="G49" s="37"/>
      <c r="H49" s="37">
        <v>6028.58</v>
      </c>
      <c r="I49" s="37"/>
      <c r="J49" s="38">
        <v>6015.42</v>
      </c>
      <c r="K49" s="8"/>
      <c r="L49" s="10">
        <f t="shared" si="6"/>
        <v>132337</v>
      </c>
      <c r="M49" s="11"/>
      <c r="N49" s="30">
        <f t="shared" si="1"/>
        <v>0</v>
      </c>
      <c r="O49" s="11"/>
      <c r="P49" s="12"/>
      <c r="Q49" s="12">
        <f t="shared" si="2"/>
        <v>6015.42</v>
      </c>
      <c r="R49" s="12">
        <f t="shared" si="7"/>
        <v>12044</v>
      </c>
      <c r="S49" s="41">
        <f t="shared" si="4"/>
        <v>0</v>
      </c>
    </row>
    <row r="50" spans="1:19" x14ac:dyDescent="0.2">
      <c r="A50" s="9">
        <f t="shared" si="5"/>
        <v>41</v>
      </c>
      <c r="B50" s="39">
        <f t="shared" si="8"/>
        <v>45231</v>
      </c>
      <c r="C50" s="8"/>
      <c r="D50" s="37">
        <v>135555</v>
      </c>
      <c r="E50" s="37"/>
      <c r="F50" s="37">
        <v>-8901</v>
      </c>
      <c r="G50" s="37"/>
      <c r="H50" s="37">
        <v>9571.02</v>
      </c>
      <c r="I50" s="37"/>
      <c r="J50" s="38">
        <v>134884.98000000001</v>
      </c>
      <c r="K50" s="8"/>
      <c r="L50" s="10">
        <f t="shared" si="6"/>
        <v>135555</v>
      </c>
      <c r="M50" s="11"/>
      <c r="N50" s="30">
        <f t="shared" si="1"/>
        <v>0</v>
      </c>
      <c r="O50" s="11"/>
      <c r="P50" s="12"/>
      <c r="Q50" s="12">
        <f t="shared" si="2"/>
        <v>134884.98000000001</v>
      </c>
      <c r="R50" s="12">
        <f t="shared" si="7"/>
        <v>144456</v>
      </c>
      <c r="S50" s="41">
        <f t="shared" si="4"/>
        <v>0</v>
      </c>
    </row>
    <row r="51" spans="1:19" x14ac:dyDescent="0.2">
      <c r="A51" s="9">
        <f t="shared" si="5"/>
        <v>42</v>
      </c>
      <c r="B51" s="39">
        <f t="shared" si="8"/>
        <v>45261</v>
      </c>
      <c r="C51" s="8"/>
      <c r="D51" s="37">
        <v>146047</v>
      </c>
      <c r="E51" s="37"/>
      <c r="F51" s="37">
        <v>-3035</v>
      </c>
      <c r="G51" s="37"/>
      <c r="H51" s="37">
        <v>9438.3999999999978</v>
      </c>
      <c r="I51" s="37"/>
      <c r="J51" s="38">
        <v>139643.6</v>
      </c>
      <c r="K51" s="8"/>
      <c r="L51" s="10">
        <f t="shared" si="6"/>
        <v>146047</v>
      </c>
      <c r="M51" s="11"/>
      <c r="N51" s="30">
        <f t="shared" si="1"/>
        <v>0</v>
      </c>
      <c r="O51" s="11"/>
      <c r="P51" s="12">
        <v>25039</v>
      </c>
      <c r="Q51" s="12">
        <f t="shared" si="2"/>
        <v>139643.6</v>
      </c>
      <c r="R51" s="12">
        <f t="shared" si="7"/>
        <v>149082</v>
      </c>
      <c r="S51" s="41">
        <f t="shared" si="4"/>
        <v>0</v>
      </c>
    </row>
    <row r="52" spans="1:19" x14ac:dyDescent="0.2">
      <c r="A52" s="9"/>
      <c r="B52" s="39"/>
      <c r="C52" s="8"/>
      <c r="D52" s="37"/>
      <c r="E52" s="37"/>
      <c r="F52" s="37">
        <v>0</v>
      </c>
      <c r="G52" s="37"/>
      <c r="H52" s="37"/>
      <c r="I52" s="37"/>
      <c r="J52" s="38"/>
      <c r="K52" s="8"/>
      <c r="L52" s="10"/>
      <c r="M52" s="11"/>
      <c r="N52" s="30"/>
      <c r="O52" s="11"/>
      <c r="P52" s="12"/>
      <c r="Q52" s="12"/>
      <c r="R52" s="12"/>
    </row>
    <row r="53" spans="1:19" ht="13.5" thickBot="1" x14ac:dyDescent="0.25">
      <c r="A53" s="9"/>
      <c r="B53" s="19" t="s">
        <v>7</v>
      </c>
      <c r="C53" s="20"/>
      <c r="D53" s="31">
        <f>SUM(D10:D52)</f>
        <v>5352849</v>
      </c>
      <c r="E53" s="31"/>
      <c r="F53" s="31">
        <f>SUM(F10:F52)</f>
        <v>3848532</v>
      </c>
      <c r="G53" s="31"/>
      <c r="H53" s="31">
        <f>SUM(H10:H52)</f>
        <v>85856</v>
      </c>
      <c r="I53" s="31"/>
      <c r="J53" s="31">
        <f>SUM(J10:J52)</f>
        <v>1418461.0000000002</v>
      </c>
      <c r="K53" s="31"/>
      <c r="L53" s="31">
        <f>SUM(L10:L52)</f>
        <v>5352849</v>
      </c>
      <c r="M53" s="31"/>
      <c r="N53" s="32">
        <f>SUM(N10:N52)</f>
        <v>0</v>
      </c>
      <c r="O53" s="31"/>
      <c r="P53" s="31">
        <f>SUM(P10:P51)</f>
        <v>85858</v>
      </c>
      <c r="Q53" s="31">
        <f>SUM(Q10:Q51)</f>
        <v>1418461.0000000002</v>
      </c>
      <c r="R53" s="33">
        <f>SUM(R10:R51)</f>
        <v>1504317</v>
      </c>
      <c r="S53" s="41">
        <f t="shared" si="4"/>
        <v>0</v>
      </c>
    </row>
    <row r="54" spans="1:19" ht="13.5" thickTop="1" x14ac:dyDescent="0.2">
      <c r="N54" s="7"/>
    </row>
    <row r="56" spans="1:19" x14ac:dyDescent="0.2">
      <c r="A56" s="1" t="s">
        <v>1</v>
      </c>
      <c r="N56" s="7"/>
    </row>
    <row r="57" spans="1:19" ht="26.1" customHeight="1" x14ac:dyDescent="0.2">
      <c r="A57" s="40" t="s">
        <v>9</v>
      </c>
      <c r="B57" s="43" t="s">
        <v>25</v>
      </c>
      <c r="C57" s="43"/>
      <c r="D57" s="43"/>
      <c r="E57" s="43"/>
      <c r="F57" s="43"/>
      <c r="G57" s="43"/>
      <c r="H57" s="43"/>
      <c r="I57" s="43"/>
      <c r="J57" s="43"/>
      <c r="K57" s="43"/>
      <c r="L57" s="43"/>
      <c r="M57" s="43"/>
      <c r="N57" s="43"/>
      <c r="O57" s="43"/>
      <c r="P57" s="43"/>
      <c r="Q57" s="43"/>
      <c r="R57" s="43"/>
    </row>
    <row r="58" spans="1:19" ht="27.6" customHeight="1" x14ac:dyDescent="0.2">
      <c r="A58" s="40" t="s">
        <v>23</v>
      </c>
      <c r="B58" s="43" t="s">
        <v>24</v>
      </c>
      <c r="C58" s="43"/>
      <c r="D58" s="43"/>
      <c r="E58" s="43"/>
      <c r="F58" s="43"/>
      <c r="G58" s="43"/>
      <c r="H58" s="43"/>
      <c r="I58" s="43"/>
      <c r="J58" s="43"/>
      <c r="K58" s="43"/>
      <c r="L58" s="43"/>
      <c r="M58" s="43"/>
      <c r="N58" s="43"/>
      <c r="O58" s="43"/>
      <c r="P58" s="43"/>
      <c r="Q58" s="43"/>
      <c r="R58" s="43"/>
    </row>
    <row r="59" spans="1:19" ht="14.25" x14ac:dyDescent="0.2">
      <c r="A59" s="40" t="s">
        <v>30</v>
      </c>
      <c r="B59" s="1" t="s">
        <v>31</v>
      </c>
    </row>
  </sheetData>
  <mergeCells count="3">
    <mergeCell ref="F7:L7"/>
    <mergeCell ref="B57:R57"/>
    <mergeCell ref="B58:R58"/>
  </mergeCells>
  <pageMargins left="0.7" right="0.7" top="0.75" bottom="0.75" header="0.3" footer="0.3"/>
  <pageSetup scale="66" orientation="portrait" r:id="rId1"/>
  <headerFooter>
    <oddFooter>&amp;L&amp;F
&amp;A&amp;RPage &amp;P of &amp;N</oddFooter>
  </headerFooter>
  <customProperties>
    <customPr name="EpmWorksheetKeyString_GUID" r:id="rId2"/>
    <customPr name="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756534B2187064F9B27E5AF0EE4F322" ma:contentTypeVersion="12" ma:contentTypeDescription="" ma:contentTypeScope="" ma:versionID="9c6bd1da69d4bd5c9b0d02e3443db93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2024-09-16T07:00:00+00:00</OpenedDate>
    <SignificantOrder xmlns="dc463f71-b30c-4ab2-9473-d307f9d35888">false</SignificantOrder>
    <Date1 xmlns="dc463f71-b30c-4ab2-9473-d307f9d35888">2024-09-16T07:00:00+00:00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240708</DocketNumber>
    <DelegatedOrder xmlns="dc463f71-b30c-4ab2-9473-d307f9d35888">false</DelegatedOrder>
  </documentManagement>
</p:properties>
</file>

<file path=customXml/itemProps1.xml><?xml version="1.0" encoding="utf-8"?>
<ds:datastoreItem xmlns:ds="http://schemas.openxmlformats.org/officeDocument/2006/customXml" ds:itemID="{9B4180BF-9198-4DCB-9BA3-FAE91652D9B1}">
  <ds:schemaRefs>
    <ds:schemaRef ds:uri="http://schemas.microsoft.com/PowerBIAddIn"/>
  </ds:schemaRefs>
</ds:datastoreItem>
</file>

<file path=customXml/itemProps2.xml><?xml version="1.0" encoding="utf-8"?>
<ds:datastoreItem xmlns:ds="http://schemas.openxmlformats.org/officeDocument/2006/customXml" ds:itemID="{9652269C-ED0E-4D62-8473-82FB6EC76A11}"/>
</file>

<file path=customXml/itemProps3.xml><?xml version="1.0" encoding="utf-8"?>
<ds:datastoreItem xmlns:ds="http://schemas.openxmlformats.org/officeDocument/2006/customXml" ds:itemID="{F17ADAC5-FB90-48A2-BE98-7FD1DA432D97}"/>
</file>

<file path=customXml/itemProps4.xml><?xml version="1.0" encoding="utf-8"?>
<ds:datastoreItem xmlns:ds="http://schemas.openxmlformats.org/officeDocument/2006/customXml" ds:itemID="{6C05B7B2-7BF1-4FCA-B127-85820CF26521}"/>
</file>

<file path=customXml/itemProps5.xml><?xml version="1.0" encoding="utf-8"?>
<ds:datastoreItem xmlns:ds="http://schemas.openxmlformats.org/officeDocument/2006/customXml" ds:itemID="{E4C65559-E8A4-4761-824C-10A0A0A531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PSE 2024 RNG Report</vt:lpstr>
      <vt:lpstr>'PSE 2024 RNG Report'!Print_Area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Yakupova, Kelima;susan.free@pse.com;Chris.Leyerle@pse.com</dc:creator>
  <cp:lastModifiedBy>Replyanskaya, Ekaterina - Transmission</cp:lastModifiedBy>
  <cp:lastPrinted>2022-09-19T17:58:07Z</cp:lastPrinted>
  <dcterms:created xsi:type="dcterms:W3CDTF">2022-09-02T23:39:47Z</dcterms:created>
  <dcterms:modified xsi:type="dcterms:W3CDTF">2024-08-23T17:23:34Z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0x0101006E56B4D1795A2E4DB2F0B01679ED314A001756534B2187064F9B27E5AF0EE4F322</vt:lpwstr>
  </property>
  <property fmtid="{D5CDD505-2E9C-101B-9397-08002B2CF9AE}" pid="3" name="_docset_NoMedatataSyncRequired">
    <vt:lpwstr>False</vt:lpwstr>
  </property>
</Properties>
</file>