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metadata.xml" ContentType="application/vnd.openxmlformats-officedocument.spreadsheetml.sheetMetadata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omments4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5.xml" ContentType="application/vnd.openxmlformats-officedocument.spreadsheetml.comments+xml"/>
  <Override PartName="/xl/threadedComments/threadedComment3.xml" ContentType="application/vnd.ms-excel.threadedcomments+xml"/>
  <Override PartName="/xl/externalLinks/externalLink2.xml" ContentType="application/vnd.openxmlformats-officedocument.spreadsheetml.externalLink+xml"/>
  <Override PartName="/xl/comments6.xml" ContentType="application/vnd.openxmlformats-officedocument.spreadsheetml.comments+xml"/>
  <Override PartName="/xl/externalLinks/externalLink4.xml" ContentType="application/vnd.openxmlformats-officedocument.spreadsheetml.externalLink+xml"/>
  <Override PartName="/xl/comments7.xml" ContentType="application/vnd.openxmlformats-officedocument.spreadsheetml.comments+xml"/>
  <Override PartName="/xl/threadedComments/threadedComment2.xml" ContentType="application/vnd.ms-excel.threadedcomments+xml"/>
  <Override PartName="/xl/comments8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wcnx.org\Regions\Western Region\2000 Western Region Office\WUTC\WUTC-Mason 2149\Rate Filing\General Rate Filing 06-15-2024\Non Confidential\"/>
    </mc:Choice>
  </mc:AlternateContent>
  <xr:revisionPtr revIDLastSave="0" documentId="13_ncr:1_{4531C63C-EDB7-43CD-8547-8D71908D4577}" xr6:coauthVersionLast="47" xr6:coauthVersionMax="47" xr10:uidLastSave="{00000000-0000-0000-0000-000000000000}"/>
  <bookViews>
    <workbookView xWindow="-120" yWindow="-120" windowWidth="29040" windowHeight="15840" tabRatio="807" xr2:uid="{987A4C8C-368C-488F-BF28-8D5F76758BA6}"/>
  </bookViews>
  <sheets>
    <sheet name="Revenue Summary" sheetId="3" r:id="rId1"/>
    <sheet name="Container Count" sheetId="94" r:id="rId2"/>
    <sheet name="Customer Count" sheetId="55" r:id="rId3"/>
    <sheet name="Covid_Normalization_RestAdj" sheetId="113" r:id="rId4"/>
    <sheet name="Mason Co. Regulated - Price Out" sheetId="1" r:id="rId5"/>
    <sheet name="Shelton Regulated - Price Out" sheetId="49" r:id="rId6"/>
    <sheet name="Mason Non-Reg - Price Out " sheetId="42" r:id="rId7"/>
    <sheet name="Shelton Non-Reg - Price Out " sheetId="5" r:id="rId8"/>
    <sheet name="Shelton-Contract" sheetId="5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A">#REF!</definedName>
    <definedName name="\c">#REF!</definedName>
    <definedName name="\D">#REF!</definedName>
    <definedName name="\E">#REF!</definedName>
    <definedName name="\R">#REF!</definedName>
    <definedName name="\S">#REF!</definedName>
    <definedName name="\Y">#REF!</definedName>
    <definedName name="\z">#REF!</definedName>
    <definedName name="______________CYA1">[1]Hidden!$N$11</definedName>
    <definedName name="______________CYA10">[1]Hidden!$E$11</definedName>
    <definedName name="______________CYA11">[1]Hidden!$P$11</definedName>
    <definedName name="______________CYA2">[1]Hidden!$M$11</definedName>
    <definedName name="______________CYA3">[1]Hidden!$L$11</definedName>
    <definedName name="______________CYA4">[1]Hidden!$K$11</definedName>
    <definedName name="______________CYA5">[1]Hidden!$J$11</definedName>
    <definedName name="______________CYA6">[1]Hidden!$I$11</definedName>
    <definedName name="______________CYA7">[1]Hidden!$H$11</definedName>
    <definedName name="______________CYA8">[1]Hidden!$G$11</definedName>
    <definedName name="______________CYA9">[1]Hidden!$F$11</definedName>
    <definedName name="______________LYA12">[1]Hidden!$O$11</definedName>
    <definedName name="_____________CYA1">[1]Hidden!$N$11</definedName>
    <definedName name="_____________CYA10">[1]Hidden!$E$11</definedName>
    <definedName name="_____________CYA11">[1]Hidden!$P$11</definedName>
    <definedName name="_____________CYA2">[1]Hidden!$M$11</definedName>
    <definedName name="_____________CYA3">[1]Hidden!$L$11</definedName>
    <definedName name="_____________CYA4">[1]Hidden!$K$11</definedName>
    <definedName name="_____________CYA5">[1]Hidden!$J$11</definedName>
    <definedName name="_____________CYA6">[1]Hidden!$I$11</definedName>
    <definedName name="_____________CYA7">[1]Hidden!$H$11</definedName>
    <definedName name="_____________CYA8">[1]Hidden!$G$11</definedName>
    <definedName name="_____________CYA9">[1]Hidden!$F$11</definedName>
    <definedName name="_____________LYA12">[1]Hidden!$O$11</definedName>
    <definedName name="____________CYA1">[1]Hidden!$N$11</definedName>
    <definedName name="____________CYA10">[1]Hidden!$E$11</definedName>
    <definedName name="____________CYA11">[1]Hidden!$P$11</definedName>
    <definedName name="____________CYA2">[1]Hidden!$M$11</definedName>
    <definedName name="____________CYA3">[1]Hidden!$L$11</definedName>
    <definedName name="____________CYA4">[1]Hidden!$K$11</definedName>
    <definedName name="____________CYA5">[1]Hidden!$J$11</definedName>
    <definedName name="____________CYA6">[1]Hidden!$I$11</definedName>
    <definedName name="____________CYA7">[1]Hidden!$H$11</definedName>
    <definedName name="____________CYA8">[1]Hidden!$G$11</definedName>
    <definedName name="____________CYA9">[1]Hidden!$F$11</definedName>
    <definedName name="____________LYA12">[1]Hidden!$O$11</definedName>
    <definedName name="___________CYA1">[1]Hidden!$N$11</definedName>
    <definedName name="___________CYA10">[1]Hidden!$E$11</definedName>
    <definedName name="___________CYA11">[1]Hidden!$P$11</definedName>
    <definedName name="___________CYA2">[1]Hidden!$M$11</definedName>
    <definedName name="___________CYA3">[1]Hidden!$L$11</definedName>
    <definedName name="___________CYA4">[1]Hidden!$K$11</definedName>
    <definedName name="___________CYA5">[1]Hidden!$J$11</definedName>
    <definedName name="___________CYA6">[1]Hidden!$I$11</definedName>
    <definedName name="___________CYA7">[1]Hidden!$H$11</definedName>
    <definedName name="___________CYA8">[1]Hidden!$G$11</definedName>
    <definedName name="___________CYA9">[1]Hidden!$F$11</definedName>
    <definedName name="___________LYA12">[1]Hidden!$O$11</definedName>
    <definedName name="__________CYA1">[1]Hidden!$N$11</definedName>
    <definedName name="__________CYA10">[1]Hidden!$E$11</definedName>
    <definedName name="__________CYA11">[1]Hidden!$P$11</definedName>
    <definedName name="__________CYA2">[1]Hidden!$M$11</definedName>
    <definedName name="__________CYA3">[1]Hidden!$L$11</definedName>
    <definedName name="__________CYA4">[1]Hidden!$K$11</definedName>
    <definedName name="__________CYA5">[1]Hidden!$J$11</definedName>
    <definedName name="__________CYA6">[1]Hidden!$I$11</definedName>
    <definedName name="__________CYA7">[1]Hidden!$H$11</definedName>
    <definedName name="__________CYA8">[1]Hidden!$G$11</definedName>
    <definedName name="__________CYA9">[1]Hidden!$F$11</definedName>
    <definedName name="__________LYA12">[1]Hidden!$O$11</definedName>
    <definedName name="_________CYA1">[1]Hidden!$N$11</definedName>
    <definedName name="_________CYA10">[1]Hidden!$E$11</definedName>
    <definedName name="_________CYA11">[1]Hidden!$P$11</definedName>
    <definedName name="_________CYA2">[1]Hidden!$M$11</definedName>
    <definedName name="_________CYA3">[1]Hidden!$L$11</definedName>
    <definedName name="_________CYA4">[1]Hidden!$K$11</definedName>
    <definedName name="_________CYA5">[1]Hidden!$J$11</definedName>
    <definedName name="_________CYA6">[1]Hidden!$I$11</definedName>
    <definedName name="_________CYA7">[1]Hidden!$H$11</definedName>
    <definedName name="_________CYA8">[1]Hidden!$G$11</definedName>
    <definedName name="_________CYA9">[1]Hidden!$F$11</definedName>
    <definedName name="_________LYA12">[1]Hidden!$O$11</definedName>
    <definedName name="________CYA1">[1]Hidden!$N$11</definedName>
    <definedName name="________CYA10">[1]Hidden!$E$11</definedName>
    <definedName name="________CYA11">[1]Hidden!$P$11</definedName>
    <definedName name="________CYA2">[1]Hidden!$M$11</definedName>
    <definedName name="________CYA3">[1]Hidden!$L$11</definedName>
    <definedName name="________CYA4">[1]Hidden!$K$11</definedName>
    <definedName name="________CYA5">[1]Hidden!$J$11</definedName>
    <definedName name="________CYA6">[1]Hidden!$I$11</definedName>
    <definedName name="________CYA7">[1]Hidden!$H$11</definedName>
    <definedName name="________CYA8">[1]Hidden!$G$11</definedName>
    <definedName name="________CYA9">[1]Hidden!$F$11</definedName>
    <definedName name="________LYA12">[1]Hidden!$O$11</definedName>
    <definedName name="_______CYA1">[1]Hidden!$N$11</definedName>
    <definedName name="_______CYA10">[1]Hidden!$E$11</definedName>
    <definedName name="_______CYA11">[1]Hidden!$P$11</definedName>
    <definedName name="_______CYA2">[1]Hidden!$M$11</definedName>
    <definedName name="_______CYA3">[1]Hidden!$L$11</definedName>
    <definedName name="_______CYA4">[1]Hidden!$K$11</definedName>
    <definedName name="_______CYA5">[1]Hidden!$J$11</definedName>
    <definedName name="_______CYA6">[1]Hidden!$I$11</definedName>
    <definedName name="_______CYA7">[1]Hidden!$H$11</definedName>
    <definedName name="_______CYA8">[1]Hidden!$G$11</definedName>
    <definedName name="_______CYA9">[1]Hidden!$F$11</definedName>
    <definedName name="_______LYA12">[1]Hidden!$O$11</definedName>
    <definedName name="______ACT1">#REF!</definedName>
    <definedName name="______ACT2">#REF!</definedName>
    <definedName name="______ACT3">#REF!</definedName>
    <definedName name="______CYA1">[1]Hidden!$N$11</definedName>
    <definedName name="______CYA10">[1]Hidden!$E$11</definedName>
    <definedName name="______CYA11">[1]Hidden!$P$11</definedName>
    <definedName name="______CYA2">[1]Hidden!$M$11</definedName>
    <definedName name="______CYA3">[1]Hidden!$L$11</definedName>
    <definedName name="______CYA4">[1]Hidden!$K$11</definedName>
    <definedName name="______CYA5">[1]Hidden!$J$11</definedName>
    <definedName name="______CYA6">[1]Hidden!$I$11</definedName>
    <definedName name="______CYA7">[1]Hidden!$H$11</definedName>
    <definedName name="______CYA8">[1]Hidden!$G$11</definedName>
    <definedName name="______CYA9">[1]Hidden!$F$11</definedName>
    <definedName name="______LYA12">[1]Hidden!$O$11</definedName>
    <definedName name="_____ACT1">#REF!</definedName>
    <definedName name="_____ACT2">#REF!</definedName>
    <definedName name="_____ACT3">#REF!</definedName>
    <definedName name="_____CYA1">[1]Hidden!$N$11</definedName>
    <definedName name="_____CYA10">[1]Hidden!$E$11</definedName>
    <definedName name="_____CYA11">[1]Hidden!$P$11</definedName>
    <definedName name="_____CYA2">[1]Hidden!$M$11</definedName>
    <definedName name="_____CYA3">[1]Hidden!$L$11</definedName>
    <definedName name="_____CYA4">[1]Hidden!$K$11</definedName>
    <definedName name="_____CYA5">[1]Hidden!$J$11</definedName>
    <definedName name="_____CYA6">[1]Hidden!$I$11</definedName>
    <definedName name="_____CYA7">[1]Hidden!$H$11</definedName>
    <definedName name="_____CYA8">[1]Hidden!$G$11</definedName>
    <definedName name="_____CYA9">[1]Hidden!$F$11</definedName>
    <definedName name="_____LYA12">[1]Hidden!$O$11</definedName>
    <definedName name="____ACT1">#REF!</definedName>
    <definedName name="____ACT2">#REF!</definedName>
    <definedName name="____ACT3">#REF!</definedName>
    <definedName name="____CYA1">[1]Hidden!$N$11</definedName>
    <definedName name="____CYA10">[1]Hidden!$E$11</definedName>
    <definedName name="____CYA11">[1]Hidden!$P$11</definedName>
    <definedName name="____CYA2">[1]Hidden!$M$11</definedName>
    <definedName name="____CYA3">[1]Hidden!$L$11</definedName>
    <definedName name="____CYA4">[1]Hidden!$K$11</definedName>
    <definedName name="____CYA5">[1]Hidden!$J$11</definedName>
    <definedName name="____CYA6">[1]Hidden!$I$11</definedName>
    <definedName name="____CYA7">[1]Hidden!$H$11</definedName>
    <definedName name="____CYA8">[1]Hidden!$G$11</definedName>
    <definedName name="____CYA9">[1]Hidden!$F$11</definedName>
    <definedName name="____LYA12">[1]Hidden!$O$11</definedName>
    <definedName name="___ACT1">#REF!</definedName>
    <definedName name="___ACT2">#REF!</definedName>
    <definedName name="___ACT3">#REF!</definedName>
    <definedName name="___CYA1">[1]Hidden!$N$11</definedName>
    <definedName name="___CYA10">[1]Hidden!$E$11</definedName>
    <definedName name="___CYA11">[1]Hidden!$P$11</definedName>
    <definedName name="___CYA2">[1]Hidden!$M$11</definedName>
    <definedName name="___CYA3">[1]Hidden!$L$11</definedName>
    <definedName name="___CYA4">[1]Hidden!$K$11</definedName>
    <definedName name="___CYA5">[1]Hidden!$J$11</definedName>
    <definedName name="___CYA6">[1]Hidden!$I$11</definedName>
    <definedName name="___CYA7">[1]Hidden!$H$11</definedName>
    <definedName name="___CYA8">[1]Hidden!$G$11</definedName>
    <definedName name="___CYA9">[1]Hidden!$F$11</definedName>
    <definedName name="___LYA12">[1]Hidden!$O$11</definedName>
    <definedName name="__ACT1">#REF!</definedName>
    <definedName name="__ACT2">#REF!</definedName>
    <definedName name="__ACT3">#REF!</definedName>
    <definedName name="__CYA1">[1]Hidden!$N$11</definedName>
    <definedName name="__CYA10">[1]Hidden!$E$11</definedName>
    <definedName name="__CYA11">[1]Hidden!$P$11</definedName>
    <definedName name="__CYA2">[1]Hidden!$M$11</definedName>
    <definedName name="__CYA3">[1]Hidden!$L$11</definedName>
    <definedName name="__CYA4">[1]Hidden!$K$11</definedName>
    <definedName name="__CYA5">[1]Hidden!$J$11</definedName>
    <definedName name="__CYA6">[1]Hidden!$I$11</definedName>
    <definedName name="__CYA7">[1]Hidden!$H$11</definedName>
    <definedName name="__CYA8">[1]Hidden!$G$11</definedName>
    <definedName name="__CYA9">[1]Hidden!$F$11</definedName>
    <definedName name="__LYA1">[2]Hidden!$P$11</definedName>
    <definedName name="__LYA10">[2]Hidden!$G$11</definedName>
    <definedName name="__LYA11">[2]Hidden!$F$11</definedName>
    <definedName name="__LYA12">[1]Hidden!$O$11</definedName>
    <definedName name="__LYA2">[2]Hidden!$O$11</definedName>
    <definedName name="__LYA3">[2]Hidden!$N$11</definedName>
    <definedName name="__LYA4">[2]Hidden!$M$11</definedName>
    <definedName name="__LYA5">[2]Hidden!$L$11</definedName>
    <definedName name="__LYA6">[2]Hidden!$K$11</definedName>
    <definedName name="__LYA7">[2]Hidden!$J$11</definedName>
    <definedName name="__LYA8">[2]Hidden!$I$11</definedName>
    <definedName name="__LYA9">[2]Hidden!$H$11</definedName>
    <definedName name="_123Graph_g" hidden="1">'[3]#REF'!$F$9:$F$83</definedName>
    <definedName name="_13054">#REF!</definedName>
    <definedName name="_132" hidden="1">[4]XXXXXX!$B$10:$B$10</definedName>
    <definedName name="_132Graph_h" hidden="1">#REF!</definedName>
    <definedName name="_ACT1" localSheetId="3">[5]Hidden!#REF!</definedName>
    <definedName name="_ACT1" localSheetId="4">[5]Hidden!#REF!</definedName>
    <definedName name="_ACT1" localSheetId="6">[5]Hidden!#REF!</definedName>
    <definedName name="_ACT1" localSheetId="7">[5]Hidden!#REF!</definedName>
    <definedName name="_ACT1" localSheetId="5">[5]Hidden!#REF!</definedName>
    <definedName name="_ACT1" localSheetId="8">[5]Hidden!#REF!</definedName>
    <definedName name="_ACT1">[5]Hidden!#REF!</definedName>
    <definedName name="_ACT2" localSheetId="3">[5]Hidden!#REF!</definedName>
    <definedName name="_ACT2" localSheetId="4">[5]Hidden!#REF!</definedName>
    <definedName name="_ACT2" localSheetId="6">[5]Hidden!#REF!</definedName>
    <definedName name="_ACT2" localSheetId="7">[5]Hidden!#REF!</definedName>
    <definedName name="_ACT2" localSheetId="5">[5]Hidden!#REF!</definedName>
    <definedName name="_ACT2" localSheetId="8">[5]Hidden!#REF!</definedName>
    <definedName name="_ACT2">[5]Hidden!#REF!</definedName>
    <definedName name="_ACT3" localSheetId="3">[5]Hidden!#REF!</definedName>
    <definedName name="_ACT3" localSheetId="4">[5]Hidden!#REF!</definedName>
    <definedName name="_ACT3" localSheetId="6">[5]Hidden!#REF!</definedName>
    <definedName name="_ACT3" localSheetId="7">[5]Hidden!#REF!</definedName>
    <definedName name="_ACT3" localSheetId="5">[5]Hidden!#REF!</definedName>
    <definedName name="_ACT3" localSheetId="8">[5]Hidden!#REF!</definedName>
    <definedName name="_ACT3">[5]Hidden!#REF!</definedName>
    <definedName name="_ACT4">#REF!</definedName>
    <definedName name="_BUN1">#REF!</definedName>
    <definedName name="_BUN3">#REF!</definedName>
    <definedName name="_COS1">#REF!</definedName>
    <definedName name="_COS2">#REF!</definedName>
    <definedName name="_CYA1">[1]Hidden!$N$11</definedName>
    <definedName name="_CYA10">[1]Hidden!$E$11</definedName>
    <definedName name="_CYA11">[1]Hidden!$P$11</definedName>
    <definedName name="_CYA2">[1]Hidden!$M$11</definedName>
    <definedName name="_CYA3">[1]Hidden!$L$11</definedName>
    <definedName name="_CYA4">[1]Hidden!$K$11</definedName>
    <definedName name="_CYA5">[1]Hidden!$J$11</definedName>
    <definedName name="_CYA6">[1]Hidden!$I$11</definedName>
    <definedName name="_CYA7">[1]Hidden!$H$11</definedName>
    <definedName name="_CYA8">[1]Hidden!$G$11</definedName>
    <definedName name="_CYA9">[1]Hidden!$F$11</definedName>
    <definedName name="_Fill" hidden="1">#REF!</definedName>
    <definedName name="_xlnm._FilterDatabase" localSheetId="3" hidden="1">Covid_Normalization_RestAdj!$A$5:$O$161</definedName>
    <definedName name="_xlnm._FilterDatabase" localSheetId="4" hidden="1">'Mason Co. Regulated - Price Out'!$A$5:$AP$175</definedName>
    <definedName name="_xlnm._FilterDatabase" localSheetId="6" hidden="1">'Mason Non-Reg - Price Out '!$A$5:$AO$133</definedName>
    <definedName name="_xlnm._FilterDatabase" localSheetId="7" hidden="1">'Shelton Non-Reg - Price Out '!$A$5:$AO$92</definedName>
    <definedName name="_xlnm._FilterDatabase" localSheetId="5" hidden="1">'Shelton Regulated - Price Out'!$A$5:$AQ$66</definedName>
    <definedName name="_xlnm._FilterDatabase" localSheetId="8" hidden="1">'Shelton-Contract'!$A$5:$AP$95</definedName>
    <definedName name="_Key1" hidden="1">#REF!</definedName>
    <definedName name="_Key2" hidden="1">'[3]#REF'!$D$12</definedName>
    <definedName name="_key5" hidden="1">[4]XXXXXX!$H$10</definedName>
    <definedName name="_LYA1">[2]Hidden!$P$11</definedName>
    <definedName name="_LYA10">[2]Hidden!$G$11</definedName>
    <definedName name="_LYA11">[2]Hidden!$F$11</definedName>
    <definedName name="_LYA12">[1]Hidden!$O$11</definedName>
    <definedName name="_LYA2">[2]Hidden!$O$11</definedName>
    <definedName name="_LYA3">[2]Hidden!$N$11</definedName>
    <definedName name="_LYA4">[2]Hidden!$M$11</definedName>
    <definedName name="_LYA5">[2]Hidden!$L$11</definedName>
    <definedName name="_LYA6">[2]Hidden!$K$11</definedName>
    <definedName name="_LYA7">[2]Hidden!$J$11</definedName>
    <definedName name="_LYA8">[2]Hidden!$I$11</definedName>
    <definedName name="_LYA9">[2]Hidden!$H$11</definedName>
    <definedName name="_max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PER1">#REF!</definedName>
    <definedName name="_PER2">#REF!</definedName>
    <definedName name="_PER3">#REF!</definedName>
    <definedName name="_PER4">#REF!</definedName>
    <definedName name="_PER5">#REF!</definedName>
    <definedName name="_Regression_Int">0</definedName>
    <definedName name="_SFD1">#REF!</definedName>
    <definedName name="_SFD3">#REF!</definedName>
    <definedName name="_SFV1">#REF!</definedName>
    <definedName name="_SFV4">#REF!</definedName>
    <definedName name="_Sort" hidden="1">#REF!</definedName>
    <definedName name="_Sort1" hidden="1">'[3]#REF'!$A$10:$Z$281</definedName>
    <definedName name="_sort3" hidden="1">[4]XXXXXX!$G$10:$J$11</definedName>
    <definedName name="a" localSheetId="6">#REF!</definedName>
    <definedName name="a" localSheetId="5">#REF!</definedName>
    <definedName name="a" localSheetId="8">#REF!</definedName>
    <definedName name="a">#REF!</definedName>
    <definedName name="aaaaaaa" localSheetId="3">rank</definedName>
    <definedName name="aaaaaaa">rank</definedName>
    <definedName name="Accounts">#REF!</definedName>
    <definedName name="ACCT" localSheetId="3">[5]Hidden!#REF!</definedName>
    <definedName name="ACCT" localSheetId="4">[5]Hidden!#REF!</definedName>
    <definedName name="ACCT" localSheetId="6">[5]Hidden!#REF!</definedName>
    <definedName name="ACCT" localSheetId="7">[5]Hidden!#REF!</definedName>
    <definedName name="ACCT" localSheetId="5">[5]Hidden!#REF!</definedName>
    <definedName name="ACCT" localSheetId="8">[5]Hidden!#REF!</definedName>
    <definedName name="ACCT">[5]Hidden!#REF!</definedName>
    <definedName name="ACCT.ConsolSum">[1]Hidden!$Q$11</definedName>
    <definedName name="AcctName">#REF!</definedName>
    <definedName name="ACT_CUR" localSheetId="3">[5]Hidden!#REF!</definedName>
    <definedName name="ACT_CUR" localSheetId="4">[5]Hidden!#REF!</definedName>
    <definedName name="ACT_CUR" localSheetId="6">[5]Hidden!#REF!</definedName>
    <definedName name="ACT_CUR" localSheetId="7">[5]Hidden!#REF!</definedName>
    <definedName name="ACT_CUR" localSheetId="5">[5]Hidden!#REF!</definedName>
    <definedName name="ACT_CUR" localSheetId="8">[5]Hidden!#REF!</definedName>
    <definedName name="ACT_CUR">[5]Hidden!#REF!</definedName>
    <definedName name="ACT_YTD" localSheetId="3">[5]Hidden!#REF!</definedName>
    <definedName name="ACT_YTD" localSheetId="4">[5]Hidden!#REF!</definedName>
    <definedName name="ACT_YTD" localSheetId="6">[5]Hidden!#REF!</definedName>
    <definedName name="ACT_YTD" localSheetId="7">[5]Hidden!#REF!</definedName>
    <definedName name="ACT_YTD" localSheetId="5">[5]Hidden!#REF!</definedName>
    <definedName name="ACT_YTD" localSheetId="8">[5]Hidden!#REF!</definedName>
    <definedName name="ACT_YTD">[5]Hidden!#REF!</definedName>
    <definedName name="AD">#REF!</definedName>
    <definedName name="adfd" localSheetId="3">rank</definedName>
    <definedName name="adfd">rank</definedName>
    <definedName name="ADK">#REF!</definedName>
    <definedName name="afsdfsdfsd">#REF!</definedName>
    <definedName name="AmountCount" localSheetId="3">#REF!</definedName>
    <definedName name="AmountCount" localSheetId="4">#REF!</definedName>
    <definedName name="AmountCount" localSheetId="6">#REF!</definedName>
    <definedName name="AmountCount" localSheetId="7">#REF!</definedName>
    <definedName name="AmountCount" localSheetId="5">#REF!</definedName>
    <definedName name="AmountCount" localSheetId="8">#REF!</definedName>
    <definedName name="AmountCount">#REF!</definedName>
    <definedName name="AmountCount1">#REF!</definedName>
    <definedName name="AmountFrom">#REF!</definedName>
    <definedName name="AmountTo">#REF!</definedName>
    <definedName name="AmountTotal" localSheetId="3">#REF!</definedName>
    <definedName name="AmountTotal" localSheetId="4">#REF!</definedName>
    <definedName name="AmountTotal" localSheetId="6">#REF!</definedName>
    <definedName name="AmountTotal" localSheetId="7">#REF!</definedName>
    <definedName name="AmountTotal" localSheetId="5">#REF!</definedName>
    <definedName name="AmountTotal" localSheetId="8">#REF!</definedName>
    <definedName name="AmountTotal">#REF!</definedName>
    <definedName name="AmountTotal1">#REF!</definedName>
    <definedName name="Annual_Revenue_2023">#REF!</definedName>
    <definedName name="AOK">#REF!</definedName>
    <definedName name="APA">#REF!</definedName>
    <definedName name="APN">#REF!</definedName>
    <definedName name="ASD">#REF!</definedName>
    <definedName name="AST">#REF!</definedName>
    <definedName name="averaging">#REF!</definedName>
    <definedName name="BaseMonthDate">#REF!</definedName>
    <definedName name="BaseMonthDate2">#REF!</definedName>
    <definedName name="BaseMonthDate3">#REF!</definedName>
    <definedName name="BaseYear">#REF!</definedName>
    <definedName name="BEGCELL">#REF!</definedName>
    <definedName name="begin">#REF!</definedName>
    <definedName name="BookRev">'[6]Pacific Regulated - Price Out'!$F$50</definedName>
    <definedName name="BookRev_com">'[6]Pacific Regulated - Price Out'!$F$214</definedName>
    <definedName name="BookRev_mfr">'[6]Pacific Regulated - Price Out'!$F$222</definedName>
    <definedName name="BookRev_ro">'[6]Pacific Regulated - Price Out'!$F$282</definedName>
    <definedName name="BookRev_rr">'[6]Pacific Regulated - Price Out'!$F$59</definedName>
    <definedName name="BookRev_yw">'[6]Pacific Regulated - Price Out'!$F$70</definedName>
    <definedName name="BREMAIR_COST_of_SERVICE_STUDY" localSheetId="3">#REF!</definedName>
    <definedName name="BREMAIR_COST_of_SERVICE_STUDY" localSheetId="4">#REF!</definedName>
    <definedName name="BREMAIR_COST_of_SERVICE_STUDY" localSheetId="6">#REF!</definedName>
    <definedName name="BREMAIR_COST_of_SERVICE_STUDY" localSheetId="7">#REF!</definedName>
    <definedName name="BREMAIR_COST_of_SERVICE_STUDY" localSheetId="5">#REF!</definedName>
    <definedName name="BREMAIR_COST_of_SERVICE_STUDY" localSheetId="8">#REF!</definedName>
    <definedName name="BREMAIR_COST_of_SERVICE_STUDY">#REF!</definedName>
    <definedName name="Brokerage">#REF!</definedName>
    <definedName name="BUD_CUR" localSheetId="3">[5]Hidden!#REF!</definedName>
    <definedName name="BUD_CUR" localSheetId="4">[5]Hidden!#REF!</definedName>
    <definedName name="BUD_CUR" localSheetId="6">[5]Hidden!#REF!</definedName>
    <definedName name="BUD_CUR" localSheetId="7">[5]Hidden!#REF!</definedName>
    <definedName name="BUD_CUR" localSheetId="5">[5]Hidden!#REF!</definedName>
    <definedName name="BUD_CUR" localSheetId="8">[5]Hidden!#REF!</definedName>
    <definedName name="BUD_CUR">[5]Hidden!#REF!</definedName>
    <definedName name="BUD_YTD" localSheetId="3">[5]Hidden!#REF!</definedName>
    <definedName name="BUD_YTD" localSheetId="4">[5]Hidden!#REF!</definedName>
    <definedName name="BUD_YTD" localSheetId="6">[5]Hidden!#REF!</definedName>
    <definedName name="BUD_YTD" localSheetId="7">[5]Hidden!#REF!</definedName>
    <definedName name="BUD_YTD" localSheetId="5">[5]Hidden!#REF!</definedName>
    <definedName name="BUD_YTD" localSheetId="8">[5]Hidden!#REF!</definedName>
    <definedName name="BUD_YTD">[5]Hidden!#REF!</definedName>
    <definedName name="BUN">#REF!</definedName>
    <definedName name="BusUnitCode">#REF!</definedName>
    <definedName name="BusUnitName">#REF!</definedName>
    <definedName name="BUV">#REF!</definedName>
    <definedName name="Calc">#REF!</definedName>
    <definedName name="Calc0">#REF!</definedName>
    <definedName name="Calc1">#REF!</definedName>
    <definedName name="Calc10">#REF!</definedName>
    <definedName name="Calc11">#REF!</definedName>
    <definedName name="Calc12">#REF!</definedName>
    <definedName name="Calc13">#REF!</definedName>
    <definedName name="Calc14">#REF!</definedName>
    <definedName name="Calc15">#REF!</definedName>
    <definedName name="Calc16">#REF!</definedName>
    <definedName name="Calc17">#REF!</definedName>
    <definedName name="Calc18">#REF!</definedName>
    <definedName name="Calc2">#REF!</definedName>
    <definedName name="Calc3">#REF!</definedName>
    <definedName name="Calc4">#REF!</definedName>
    <definedName name="Calc5">#REF!</definedName>
    <definedName name="Calc6">#REF!</definedName>
    <definedName name="Calc7">#REF!</definedName>
    <definedName name="Calc8">#REF!</definedName>
    <definedName name="Calc9">#REF!</definedName>
    <definedName name="CalRecyTons">'[7]Recycl Tons, Commodity Value'!$L$23</definedName>
    <definedName name="CanCartTons">[8]CanCartTonsAllocate!$E$3</definedName>
    <definedName name="CheckTotals" localSheetId="3">#REF!</definedName>
    <definedName name="CheckTotals" localSheetId="4">#REF!</definedName>
    <definedName name="CheckTotals" localSheetId="6">#REF!</definedName>
    <definedName name="CheckTotals" localSheetId="7">#REF!</definedName>
    <definedName name="CheckTotals" localSheetId="5">#REF!</definedName>
    <definedName name="CheckTotals" localSheetId="8">#REF!</definedName>
    <definedName name="CheckTotals">#REF!</definedName>
    <definedName name="clear">#REF!</definedName>
    <definedName name="CoCanTons">[9]Cust_Count1!$M$28</definedName>
    <definedName name="CoComYd">'[9]Gross Yardage Worksheet'!$L$16</definedName>
    <definedName name="CoCustCnt">#REF!</definedName>
    <definedName name="colgroup">[1]Orientation!$G$6</definedName>
    <definedName name="colsegment">[1]Orientation!$F$6</definedName>
    <definedName name="Comments">#REF!:INDEX(#REF!,SUMPRODUCT(--(#REF!&lt;&gt;"")))</definedName>
    <definedName name="CommlStaffPriceOut">#REF!</definedName>
    <definedName name="CoMultiYd">'[9]Gross Yardage Worksheet'!$L$31</definedName>
    <definedName name="ContainerTons">[8]ContainerTonsAllocation!$E$2</definedName>
    <definedName name="ControlNumber">[10]Summary!$J$8</definedName>
    <definedName name="COST_OF_SERVICE_STUDY">#REF!</definedName>
    <definedName name="Coststudy">#REF!</definedName>
    <definedName name="CoXtraYds">#REF!</definedName>
    <definedName name="CR">#REF!</definedName>
    <definedName name="CRCTable" localSheetId="3">#REF!</definedName>
    <definedName name="CRCTable" localSheetId="4">#REF!</definedName>
    <definedName name="CRCTable" localSheetId="6">#REF!</definedName>
    <definedName name="CRCTable" localSheetId="7">#REF!</definedName>
    <definedName name="CRCTable" localSheetId="5">#REF!</definedName>
    <definedName name="CRCTable" localSheetId="8">#REF!</definedName>
    <definedName name="CRCTable">#REF!</definedName>
    <definedName name="CRCTableOLD" localSheetId="3">#REF!</definedName>
    <definedName name="CRCTableOLD" localSheetId="4">#REF!</definedName>
    <definedName name="CRCTableOLD" localSheetId="6">#REF!</definedName>
    <definedName name="CRCTableOLD" localSheetId="7">#REF!</definedName>
    <definedName name="CRCTableOLD" localSheetId="5">#REF!</definedName>
    <definedName name="CRCTableOLD" localSheetId="8">#REF!</definedName>
    <definedName name="CRCTableOLD">#REF!</definedName>
    <definedName name="CriteriaType">[11]ControlPanel!$Z$2:$Z$5</definedName>
    <definedName name="CtyCanTons">[9]Cust_Count1!$N$28</definedName>
    <definedName name="CtyComYd">'[9]Gross Yardage Worksheet'!$L$49</definedName>
    <definedName name="CtyCustCnt">#REF!</definedName>
    <definedName name="CtyMultiYd">'[9]Gross Yardage Worksheet'!$L$64</definedName>
    <definedName name="CtyXtraYds">#REF!</definedName>
    <definedName name="CUR">#REF!</definedName>
    <definedName name="Currency">#REF!</definedName>
    <definedName name="CurrentMonth">#REF!</definedName>
    <definedName name="Cutomers" localSheetId="3">#REF!</definedName>
    <definedName name="Cutomers" localSheetId="4">#REF!</definedName>
    <definedName name="Cutomers" localSheetId="6">#REF!</definedName>
    <definedName name="Cutomers" localSheetId="7">#REF!</definedName>
    <definedName name="Cutomers" localSheetId="5">#REF!</definedName>
    <definedName name="Cutomers" localSheetId="8">#REF!</definedName>
    <definedName name="Cutomers">#REF!</definedName>
    <definedName name="CWR">#REF!</definedName>
    <definedName name="CWRS">#REF!</definedName>
    <definedName name="CYear">#REF!</definedName>
    <definedName name="dasd" localSheetId="3">rank</definedName>
    <definedName name="dasd">rank</definedName>
    <definedName name="Data_End_Test">#REF!</definedName>
    <definedName name="Data_Start_Test">#REF!</definedName>
    <definedName name="_xlnm.Database" localSheetId="3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5">#REF!</definedName>
    <definedName name="_xlnm.Database" localSheetId="8">#REF!</definedName>
    <definedName name="_xlnm.Database">#REF!</definedName>
    <definedName name="Database_MI">#REF!</definedName>
    <definedName name="Database1" localSheetId="3">#REF!</definedName>
    <definedName name="Database1" localSheetId="4">#REF!</definedName>
    <definedName name="Database1" localSheetId="6">#REF!</definedName>
    <definedName name="Database1" localSheetId="7">#REF!</definedName>
    <definedName name="Database1" localSheetId="5">#REF!</definedName>
    <definedName name="Database1" localSheetId="8">#REF!</definedName>
    <definedName name="Database1">#REF!</definedName>
    <definedName name="Database2">#REF!</definedName>
    <definedName name="DateFrom">#REF!</definedName>
    <definedName name="DateRange">#REF!</definedName>
    <definedName name="DateTo">#REF!</definedName>
    <definedName name="DAY">#REF!</definedName>
    <definedName name="DBxStaffPriceOut">#REF!</definedName>
    <definedName name="DEBITS">#REF!</definedName>
    <definedName name="debtP">#REF!</definedName>
    <definedName name="DeleteCMReconBook">[10]Summary!$J$10</definedName>
    <definedName name="deletion">#REF!</definedName>
    <definedName name="DEPT" localSheetId="3">[5]Hidden!#REF!</definedName>
    <definedName name="DEPT" localSheetId="4">[5]Hidden!#REF!</definedName>
    <definedName name="DEPT" localSheetId="6">[5]Hidden!#REF!</definedName>
    <definedName name="DEPT" localSheetId="7">[5]Hidden!#REF!</definedName>
    <definedName name="DEPT" localSheetId="5">[5]Hidden!#REF!</definedName>
    <definedName name="DEPT" localSheetId="8">[5]Hidden!#REF!</definedName>
    <definedName name="DEPT">[5]Hidden!#REF!</definedName>
    <definedName name="Detail">#REF!</definedName>
    <definedName name="DetailBudYear">#REF!</definedName>
    <definedName name="DetailDistrict">#REF!</definedName>
    <definedName name="DispRates">#REF!</definedName>
    <definedName name="Dist">#REF!</definedName>
    <definedName name="District">'[12]Vashon BS'!#REF!</definedName>
    <definedName name="District_1">#REF!</definedName>
    <definedName name="DistrictName">[10]Summary!$M$8</definedName>
    <definedName name="DistrictNum" localSheetId="3">#REF!</definedName>
    <definedName name="DistrictNum" localSheetId="4">#REF!</definedName>
    <definedName name="DistrictNum" localSheetId="6">#REF!</definedName>
    <definedName name="DistrictNum" localSheetId="7">#REF!</definedName>
    <definedName name="DistrictNum" localSheetId="5">#REF!</definedName>
    <definedName name="DistrictNum" localSheetId="8">#REF!</definedName>
    <definedName name="DistrictNum">#REF!</definedName>
    <definedName name="Districts">#REF!</definedName>
    <definedName name="DistrictSelection">#REF!</definedName>
    <definedName name="DistStaffSignOffStatus">[10]Summary!$N$19</definedName>
    <definedName name="DivisionSignOffReq">[10]Summary!$M$11</definedName>
    <definedName name="DivSignOffStatus">[10]Summary!$N$18</definedName>
    <definedName name="dOG">#REF!</definedName>
    <definedName name="drlFilter">[1]Settings!$D$27</definedName>
    <definedName name="End" localSheetId="3">#REF!</definedName>
    <definedName name="End" localSheetId="4">#REF!</definedName>
    <definedName name="End" localSheetId="6">#REF!</definedName>
    <definedName name="End" localSheetId="7">#REF!</definedName>
    <definedName name="End" localSheetId="5">#REF!</definedName>
    <definedName name="End" localSheetId="8">#REF!</definedName>
    <definedName name="End">#REF!</definedName>
    <definedName name="EndTime">#REF!</definedName>
    <definedName name="EntrieShownLimit">#REF!</definedName>
    <definedName name="ewfw32a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ExcludeIC">'[12]Vashon BS'!#REF!</definedName>
    <definedName name="ExcludeIC_1">#REF!</definedName>
    <definedName name="expenses">#REF!</definedName>
    <definedName name="ExpensesPF1">#REF!</definedName>
    <definedName name="EXT">#REF!</definedName>
    <definedName name="FBTable" localSheetId="3">#REF!</definedName>
    <definedName name="FBTable" localSheetId="4">#REF!</definedName>
    <definedName name="FBTable" localSheetId="6">#REF!</definedName>
    <definedName name="FBTable" localSheetId="7">#REF!</definedName>
    <definedName name="FBTable" localSheetId="5">#REF!</definedName>
    <definedName name="FBTable" localSheetId="8">#REF!</definedName>
    <definedName name="FBTable">#REF!</definedName>
    <definedName name="FBTableOld" localSheetId="3">#REF!</definedName>
    <definedName name="FBTableOld" localSheetId="4">#REF!</definedName>
    <definedName name="FBTableOld" localSheetId="6">#REF!</definedName>
    <definedName name="FBTableOld" localSheetId="7">#REF!</definedName>
    <definedName name="FBTableOld" localSheetId="5">#REF!</definedName>
    <definedName name="FBTableOld" localSheetId="8">#REF!</definedName>
    <definedName name="FBTableOld">#REF!</definedName>
    <definedName name="fences">#REF!</definedName>
    <definedName name="FICA">#REF!</definedName>
    <definedName name="filter">[1]Settings!$B$14:$H$25</definedName>
    <definedName name="Financial">#REF!</definedName>
    <definedName name="FirstColCriteria">#REF!</definedName>
    <definedName name="FirstHeaderCriteria">#REF!</definedName>
    <definedName name="flag">#REF!</definedName>
    <definedName name="Format_Column">#REF!</definedName>
    <definedName name="formata">#REF!</definedName>
    <definedName name="formatb">#REF!</definedName>
    <definedName name="FromMonth">#REF!</definedName>
    <definedName name="FundsApprPend">#REF!</definedName>
    <definedName name="FundsBudUnbud">#REF!</definedName>
    <definedName name="FY">#REF!</definedName>
    <definedName name="GLMappingStart" localSheetId="3">#REF!</definedName>
    <definedName name="GLMappingStart" localSheetId="4">#REF!</definedName>
    <definedName name="GLMappingStart" localSheetId="6">#REF!</definedName>
    <definedName name="GLMappingStart" localSheetId="7">#REF!</definedName>
    <definedName name="GLMappingStart" localSheetId="5">#REF!</definedName>
    <definedName name="GLMappingStart" localSheetId="8">#REF!</definedName>
    <definedName name="GLMappingStart">#REF!</definedName>
    <definedName name="GLMappingStart1">#REF!</definedName>
    <definedName name="GRETABLE">[13]Gresham!$E$12:$AI$261</definedName>
    <definedName name="HeaderReturnMessage">[10]Summary!$Q$16</definedName>
    <definedName name="Heading1">#REF!</definedName>
    <definedName name="IDN">#REF!</definedName>
    <definedName name="IFN">#REF!</definedName>
    <definedName name="Import_Range">#REF!</definedName>
    <definedName name="IncomeStmnt" localSheetId="3">#REF!</definedName>
    <definedName name="IncomeStmnt" localSheetId="4">#REF!</definedName>
    <definedName name="IncomeStmnt" localSheetId="6">#REF!</definedName>
    <definedName name="IncomeStmnt" localSheetId="7">#REF!</definedName>
    <definedName name="IncomeStmnt" localSheetId="5">#REF!</definedName>
    <definedName name="IncomeStmnt" localSheetId="8">#REF!</definedName>
    <definedName name="IncomeStmnt">#REF!</definedName>
    <definedName name="Incomplete">[14]JE_Month00!$I$21</definedName>
    <definedName name="INPUT" localSheetId="3">#REF!</definedName>
    <definedName name="INPUT" localSheetId="4">#REF!</definedName>
    <definedName name="INPUT" localSheetId="6">#REF!</definedName>
    <definedName name="INPUT" localSheetId="7">#REF!</definedName>
    <definedName name="INPUT" localSheetId="5">#REF!</definedName>
    <definedName name="INPUT" localSheetId="8">#REF!</definedName>
    <definedName name="INPUT">#REF!</definedName>
    <definedName name="INPUT1">#REF!</definedName>
    <definedName name="INPUTc">#REF!</definedName>
    <definedName name="InsertColRange">#REF!</definedName>
    <definedName name="Insurance" localSheetId="6">#REF!</definedName>
    <definedName name="Insurance" localSheetId="7">#REF!</definedName>
    <definedName name="Insurance" localSheetId="5">#REF!</definedName>
    <definedName name="Insurance" localSheetId="8">#REF!</definedName>
    <definedName name="Insurance">#REF!</definedName>
    <definedName name="inter2">#REF!</definedName>
    <definedName name="intercept">#REF!</definedName>
    <definedName name="Interject_LastPulledValues_BalanceRange">#REF!</definedName>
    <definedName name="Interject_LastPulledValues_DescriptionRange">#REF!</definedName>
    <definedName name="Interject_LastPulledValues_LastChangeGUID">#REF!</definedName>
    <definedName name="Interject_LastPulledValues_PreviousLastChangeGUID">#REF!</definedName>
    <definedName name="Invoice_Star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Detail" localSheetId="3">#REF!</definedName>
    <definedName name="JEDetail" localSheetId="4">#REF!</definedName>
    <definedName name="JEDetail" localSheetId="6">#REF!</definedName>
    <definedName name="JEDetail" localSheetId="7">#REF!</definedName>
    <definedName name="JEDetail" localSheetId="5">#REF!</definedName>
    <definedName name="JEDetail" localSheetId="8">#REF!</definedName>
    <definedName name="JEDetail">#REF!</definedName>
    <definedName name="JEDetail1">#REF!</definedName>
    <definedName name="JEType" localSheetId="3">#REF!</definedName>
    <definedName name="JEType" localSheetId="4">#REF!</definedName>
    <definedName name="JEType" localSheetId="6">#REF!</definedName>
    <definedName name="JEType" localSheetId="7">#REF!</definedName>
    <definedName name="JEType" localSheetId="5">#REF!</definedName>
    <definedName name="JEType" localSheetId="8">#REF!</definedName>
    <definedName name="JEType">#REF!</definedName>
    <definedName name="JEType1">#REF!</definedName>
    <definedName name="Juris1CanCount">[8]Cust_Count1!$C$60</definedName>
    <definedName name="Juris1CanTons">[8]Cust_Count1!$C$30</definedName>
    <definedName name="Juris1ComYd">'[8]Gross Yardage Worksheet'!$L$16</definedName>
    <definedName name="Juris1CustCnt">[8]Cust_Count2!$E$39</definedName>
    <definedName name="Juris1MultiYd">'[8]Gross Yardage Worksheet'!$X$16</definedName>
    <definedName name="Juris1SeasonalYds">'[8]Gross Yardage Worksheet'!$R$18</definedName>
    <definedName name="Juris1XtraYds">[8]Cust_Count2!$E$28</definedName>
    <definedName name="Juris2CanCount">[8]Cust_Count1!$D$60</definedName>
    <definedName name="Juris2CanTons">[8]Cust_Count1!$D$30</definedName>
    <definedName name="Juris2ComYd">'[8]Gross Yardage Worksheet'!$L$33</definedName>
    <definedName name="Juris2CustCnt">[8]Cust_Count2!$F$39</definedName>
    <definedName name="Juris2MultiYd">'[8]Gross Yardage Worksheet'!$X$33</definedName>
    <definedName name="Juris2SeasonalYds">'[8]Gross Yardage Worksheet'!$R$35</definedName>
    <definedName name="Juris2XtraYds">[8]Cust_Count2!$F$28</definedName>
    <definedName name="Juris3CanCount">[8]Cust_Count1!$E$60</definedName>
    <definedName name="Juris3CanTons">[8]Cust_Count1!$E$30</definedName>
    <definedName name="Juris3ComYd">'[8]Gross Yardage Worksheet'!$L$51</definedName>
    <definedName name="Juris3CustCnt">[8]Cust_Count2!$G$39</definedName>
    <definedName name="Juris3MultiYd">'[8]Gross Yardage Worksheet'!$X$51</definedName>
    <definedName name="Juris3SeasonalYds">'[8]Gross Yardage Worksheet'!$R$53</definedName>
    <definedName name="Juris3XtraYds">[8]Cust_Count2!$G$28</definedName>
    <definedName name="Juris4CanCount">[8]Cust_Count1!$F$60</definedName>
    <definedName name="Juris4CanTons">[8]Cust_Count1!$F$30</definedName>
    <definedName name="Juris4ComYd">'[8]Gross Yardage Worksheet'!$L$68</definedName>
    <definedName name="Juris4CustCnt">[8]Cust_Count2!$H$39</definedName>
    <definedName name="Juris4MultiYd">'[8]Gross Yardage Worksheet'!$X$68</definedName>
    <definedName name="Juris4SeasonalYds">'[8]Gross Yardage Worksheet'!$R$70</definedName>
    <definedName name="Juris4XtraYds">[8]Cust_Count2!$H$28</definedName>
    <definedName name="Juris5CanCount">[8]Cust_Count1!$G$60</definedName>
    <definedName name="Juris5CanTons">[8]Cust_Count1!$G$30</definedName>
    <definedName name="Juris5ComYD">'[8]Gross Yardage Worksheet'!$L$85</definedName>
    <definedName name="Juris5CustCnt">[8]Cust_Count2!$I$39</definedName>
    <definedName name="Juris5MultiYd">'[8]Gross Yardage Worksheet'!$X$85</definedName>
    <definedName name="Juris5SeasonalYds">'[8]Gross Yardage Worksheet'!$R$87</definedName>
    <definedName name="Juris5XtraYds">[8]Cust_Count2!$I$28</definedName>
    <definedName name="Jurisdiction_1">'[8]Title Inputs'!$C$5</definedName>
    <definedName name="Jurisdiction_2">'[8]Title Inputs'!$C$6</definedName>
    <definedName name="Jurisdiction_3">'[8]Title Inputs'!$C$7</definedName>
    <definedName name="Jurisdiction_4">'[8]Title Inputs'!$C$8</definedName>
    <definedName name="Jurisdiction_5">'[8]Title Inputs'!$C$9</definedName>
    <definedName name="LAST_ROW">#REF!</definedName>
    <definedName name="LastExecutedFor">[10]Summary!$Q$17</definedName>
    <definedName name="LastSavedOn">[10]Summary!$Q$19</definedName>
    <definedName name="lblBillAreaStatus" localSheetId="3">#REF!</definedName>
    <definedName name="lblBillAreaStatus" localSheetId="4">#REF!</definedName>
    <definedName name="lblBillAreaStatus" localSheetId="6">#REF!</definedName>
    <definedName name="lblBillAreaStatus" localSheetId="7">#REF!</definedName>
    <definedName name="lblBillAreaStatus" localSheetId="5">#REF!</definedName>
    <definedName name="lblBillAreaStatus" localSheetId="8">#REF!</definedName>
    <definedName name="lblBillAreaStatus">#REF!</definedName>
    <definedName name="lblBillCycleStatus" localSheetId="3">#REF!</definedName>
    <definedName name="lblBillCycleStatus" localSheetId="4">#REF!</definedName>
    <definedName name="lblBillCycleStatus" localSheetId="6">#REF!</definedName>
    <definedName name="lblBillCycleStatus" localSheetId="7">#REF!</definedName>
    <definedName name="lblBillCycleStatus" localSheetId="5">#REF!</definedName>
    <definedName name="lblBillCycleStatus" localSheetId="8">#REF!</definedName>
    <definedName name="lblBillCycleStatus">#REF!</definedName>
    <definedName name="lblCategoryStatus" localSheetId="3">#REF!</definedName>
    <definedName name="lblCategoryStatus" localSheetId="4">#REF!</definedName>
    <definedName name="lblCategoryStatus" localSheetId="6">#REF!</definedName>
    <definedName name="lblCategoryStatus" localSheetId="7">#REF!</definedName>
    <definedName name="lblCategoryStatus" localSheetId="5">#REF!</definedName>
    <definedName name="lblCategoryStatus" localSheetId="8">#REF!</definedName>
    <definedName name="lblCategoryStatus">#REF!</definedName>
    <definedName name="lblCompanyStatus" localSheetId="3">#REF!</definedName>
    <definedName name="lblCompanyStatus" localSheetId="4">#REF!</definedName>
    <definedName name="lblCompanyStatus" localSheetId="6">#REF!</definedName>
    <definedName name="lblCompanyStatus" localSheetId="7">#REF!</definedName>
    <definedName name="lblCompanyStatus" localSheetId="5">#REF!</definedName>
    <definedName name="lblCompanyStatus" localSheetId="8">#REF!</definedName>
    <definedName name="lblCompanyStatus">#REF!</definedName>
    <definedName name="lblDatabaseStatus" localSheetId="3">#REF!</definedName>
    <definedName name="lblDatabaseStatus" localSheetId="4">#REF!</definedName>
    <definedName name="lblDatabaseStatus" localSheetId="6">#REF!</definedName>
    <definedName name="lblDatabaseStatus" localSheetId="7">#REF!</definedName>
    <definedName name="lblDatabaseStatus" localSheetId="5">#REF!</definedName>
    <definedName name="lblDatabaseStatus" localSheetId="8">#REF!</definedName>
    <definedName name="lblDatabaseStatus">#REF!</definedName>
    <definedName name="lblPullStatus" localSheetId="3">#REF!</definedName>
    <definedName name="lblPullStatus" localSheetId="4">#REF!</definedName>
    <definedName name="lblPullStatus" localSheetId="6">#REF!</definedName>
    <definedName name="lblPullStatus" localSheetId="7">#REF!</definedName>
    <definedName name="lblPullStatus" localSheetId="5">#REF!</definedName>
    <definedName name="lblPullStatus" localSheetId="8">#REF!</definedName>
    <definedName name="lblPullStatus">#REF!</definedName>
    <definedName name="level">#REF!</definedName>
    <definedName name="lllllllllllllllllllll" localSheetId="3">#REF!</definedName>
    <definedName name="lllllllllllllllllllll" localSheetId="4">#REF!</definedName>
    <definedName name="lllllllllllllllllllll" localSheetId="6">#REF!</definedName>
    <definedName name="lllllllllllllllllllll" localSheetId="7">#REF!</definedName>
    <definedName name="lllllllllllllllllllll" localSheetId="5">#REF!</definedName>
    <definedName name="lllllllllllllllllllll" localSheetId="8">#REF!</definedName>
    <definedName name="lllllllllllllllllllll">#REF!</definedName>
    <definedName name="LOB">[15]DropDownRanges!$B$4:$B$37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U_Line">#REF!</definedName>
    <definedName name="Lurito">#REF!</definedName>
    <definedName name="LYN">#REF!</definedName>
    <definedName name="MainDataEnd" localSheetId="3">#REF!</definedName>
    <definedName name="MainDataEnd" localSheetId="4">#REF!</definedName>
    <definedName name="MainDataEnd" localSheetId="6">#REF!</definedName>
    <definedName name="MainDataEnd" localSheetId="7">#REF!</definedName>
    <definedName name="MainDataEnd" localSheetId="5">#REF!</definedName>
    <definedName name="MainDataEnd" localSheetId="8">#REF!</definedName>
    <definedName name="MainDataEnd">#REF!</definedName>
    <definedName name="MainDataStart" localSheetId="3">#REF!</definedName>
    <definedName name="MainDataStart" localSheetId="4">#REF!</definedName>
    <definedName name="MainDataStart" localSheetId="6">#REF!</definedName>
    <definedName name="MainDataStart" localSheetId="7">#REF!</definedName>
    <definedName name="MainDataStart" localSheetId="5">#REF!</definedName>
    <definedName name="MainDataStart" localSheetId="8">#REF!</definedName>
    <definedName name="MainDataStart">#REF!</definedName>
    <definedName name="MapKeyStart" localSheetId="3">#REF!</definedName>
    <definedName name="MapKeyStart" localSheetId="4">#REF!</definedName>
    <definedName name="MapKeyStart" localSheetId="6">#REF!</definedName>
    <definedName name="MapKeyStart" localSheetId="7">#REF!</definedName>
    <definedName name="MapKeyStart" localSheetId="5">#REF!</definedName>
    <definedName name="MapKeyStart" localSheetId="8">#REF!</definedName>
    <definedName name="MapKeyStart">#REF!</definedName>
    <definedName name="master_def" localSheetId="3">#REF!</definedName>
    <definedName name="master_def" localSheetId="4">#REF!</definedName>
    <definedName name="master_def" localSheetId="6">#REF!</definedName>
    <definedName name="master_def" localSheetId="7">#REF!</definedName>
    <definedName name="master_def" localSheetId="5">#REF!</definedName>
    <definedName name="master_def" localSheetId="8">#REF!</definedName>
    <definedName name="master_def">#REF!</definedName>
    <definedName name="MATRIX">#REF!</definedName>
    <definedName name="MemoAttachment">#REF!</definedName>
    <definedName name="MetaSet">[1]Orientation!$C$22</definedName>
    <definedName name="MFStaffPriceOut">#REF!</definedName>
    <definedName name="MILTON">#REF!</definedName>
    <definedName name="MissingAccountList">[10]Summary!$Q$18</definedName>
    <definedName name="Month">#REF!</definedName>
    <definedName name="MonthList">#REF!</definedName>
    <definedName name="MthValue">#REF!</definedName>
    <definedName name="NarrThreshold_Doll">#REF!</definedName>
    <definedName name="NarrThreshold_Perc">#REF!</definedName>
    <definedName name="New">#REF!</definedName>
    <definedName name="NewAccountCheck">[10]Summary!$L$18</definedName>
    <definedName name="NewLob">[15]DropDownRanges!$B$4:$B$37</definedName>
    <definedName name="NewOnlyOrg">#N/A</definedName>
    <definedName name="NewSource">[15]DropDownRanges!$D$4:$D$7</definedName>
    <definedName name="nn">#REF!</definedName>
    <definedName name="NONRECAP">#REF!</definedName>
    <definedName name="NOTES" localSheetId="3">#REF!</definedName>
    <definedName name="NOTES" localSheetId="4">#REF!</definedName>
    <definedName name="NOTES" localSheetId="6">#REF!</definedName>
    <definedName name="NOTES" localSheetId="7">#REF!</definedName>
    <definedName name="NOTES" localSheetId="5">#REF!</definedName>
    <definedName name="NOTES" localSheetId="8">#REF!</definedName>
    <definedName name="NOTES">#REF!</definedName>
    <definedName name="NR">#REF!</definedName>
    <definedName name="number">#REF!</definedName>
    <definedName name="NvsASD">"V2008-12-31"</definedName>
    <definedName name="NvsAutoDrillOk">"VN"</definedName>
    <definedName name="NvsElapsedTime">0.000729166669771075</definedName>
    <definedName name="NvsEndTime">39896.5868402778</definedName>
    <definedName name="NvsEndTime2">39823.1371643519</definedName>
    <definedName name="NvsEndTime3">39918.4137268519</definedName>
    <definedName name="NvsEndTime4">39825.0263078704</definedName>
    <definedName name="NvsEndTime5">39822.9425347222</definedName>
    <definedName name="NvsInstanceHook" localSheetId="3">rank</definedName>
    <definedName name="NvsInstanceHook">rank</definedName>
    <definedName name="NvsInstanceHook1" localSheetId="3">rank</definedName>
    <definedName name="NvsInstanceHook1">rank</definedName>
    <definedName name="NvsInstLang">"VENG"</definedName>
    <definedName name="NvsInstSpec">"%,FBUSINESS_UNIT,V01815"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"V1950-01-01"</definedName>
    <definedName name="NvsPanelSetid">"VWASTE"</definedName>
    <definedName name="NvsReqBU">"V01815"</definedName>
    <definedName name="NvsReqBUOnly">"VY"</definedName>
    <definedName name="NvsTransLed">"VN"</definedName>
    <definedName name="NvsTreeASD">"V2008-12-31"</definedName>
    <definedName name="NvsValTbl.ACCOUNT">"GL_ACCOUNT_TBL"</definedName>
    <definedName name="NvsValTbl.ACCOUNT_SUM">"ZGL_SACCT_VW"</definedName>
    <definedName name="NvsValTbl.ASSET_CLASS">"ASSET_CLASS_TBL"</definedName>
    <definedName name="NvsValTbl.BUSINESS_UNIT">"BUS_UNIT_TBL_GL"</definedName>
    <definedName name="NvsValTbl.CURRENCY_CD">"CURRENCY_CD_TBL"</definedName>
    <definedName name="NvsValTbl.DEPTID">"DEPT_TBL"</definedName>
    <definedName name="NvsValTbl.OPERATING_UNIT">"OPER_UNIT_TBL"</definedName>
    <definedName name="NvsValTbl.PRODUCT">"PRODUCT_TBL"</definedName>
    <definedName name="observations">#REF!</definedName>
    <definedName name="OfficerSalary">#N/A</definedName>
    <definedName name="OffsetAcctBil">[16]JEexport!$L$10</definedName>
    <definedName name="OffsetAcctPmt">[16]JEexport!$L$9</definedName>
    <definedName name="Operations">#REF!</definedName>
    <definedName name="OPR">#REF!</definedName>
    <definedName name="Org11_13">#N/A</definedName>
    <definedName name="Org7_10">#N/A</definedName>
    <definedName name="ORIG2GALWT_">#REF!</definedName>
    <definedName name="ORIG2OH">#REF!</definedName>
    <definedName name="OthCanTons">[9]Cust_Count1!$O$28</definedName>
    <definedName name="OthComYd">'[9]Gross Yardage Worksheet'!$L$82</definedName>
    <definedName name="OthCustCnt">#REF!</definedName>
    <definedName name="OthMultiYd">'[9]Gross Yardage Worksheet'!$L$98</definedName>
    <definedName name="OthXtraYds">#REF!</definedName>
    <definedName name="outliercut">#REF!</definedName>
    <definedName name="p" localSheetId="6">#REF!</definedName>
    <definedName name="p" localSheetId="7">#REF!</definedName>
    <definedName name="p" localSheetId="5">#REF!</definedName>
    <definedName name="p" localSheetId="8">#REF!</definedName>
    <definedName name="p">#REF!</definedName>
    <definedName name="PAGE_1" localSheetId="3">#REF!</definedName>
    <definedName name="PAGE_1" localSheetId="4">#REF!</definedName>
    <definedName name="PAGE_1" localSheetId="6">#REF!</definedName>
    <definedName name="PAGE_1" localSheetId="7">#REF!</definedName>
    <definedName name="PAGE_1" localSheetId="5">#REF!</definedName>
    <definedName name="PAGE_1" localSheetId="8">#REF!</definedName>
    <definedName name="PAGE_1">#REF!</definedName>
    <definedName name="Page10">#REF!</definedName>
    <definedName name="Page10a">#REF!</definedName>
    <definedName name="page11">#REF!</definedName>
    <definedName name="page12">#REF!</definedName>
    <definedName name="Page16">#REF!</definedName>
    <definedName name="Page17">#REF!</definedName>
    <definedName name="Page18">#REF!</definedName>
    <definedName name="Page20">#REF!</definedName>
    <definedName name="page7">#REF!</definedName>
    <definedName name="Page7a">#REF!</definedName>
    <definedName name="pBatchID" localSheetId="3">#REF!</definedName>
    <definedName name="pBatchID" localSheetId="4">#REF!</definedName>
    <definedName name="pBatchID" localSheetId="6">#REF!</definedName>
    <definedName name="pBatchID" localSheetId="7">#REF!</definedName>
    <definedName name="pBatchID" localSheetId="5">#REF!</definedName>
    <definedName name="pBatchID" localSheetId="8">#REF!</definedName>
    <definedName name="pBatchID">#REF!</definedName>
    <definedName name="pBillArea" localSheetId="3">#REF!</definedName>
    <definedName name="pBillArea" localSheetId="4">#REF!</definedName>
    <definedName name="pBillArea" localSheetId="6">#REF!</definedName>
    <definedName name="pBillArea" localSheetId="7">#REF!</definedName>
    <definedName name="pBillArea" localSheetId="5">#REF!</definedName>
    <definedName name="pBillArea" localSheetId="8">#REF!</definedName>
    <definedName name="pBillArea">#REF!</definedName>
    <definedName name="pBillCycle" localSheetId="3">#REF!</definedName>
    <definedName name="pBillCycle" localSheetId="4">#REF!</definedName>
    <definedName name="pBillCycle" localSheetId="6">#REF!</definedName>
    <definedName name="pBillCycle" localSheetId="7">#REF!</definedName>
    <definedName name="pBillCycle" localSheetId="5">#REF!</definedName>
    <definedName name="pBillCycle" localSheetId="8">#REF!</definedName>
    <definedName name="pBillCycle">#REF!</definedName>
    <definedName name="pCategory" localSheetId="3">#REF!</definedName>
    <definedName name="pCategory" localSheetId="4">#REF!</definedName>
    <definedName name="pCategory" localSheetId="6">#REF!</definedName>
    <definedName name="pCategory" localSheetId="7">#REF!</definedName>
    <definedName name="pCategory" localSheetId="5">#REF!</definedName>
    <definedName name="pCategory" localSheetId="8">#REF!</definedName>
    <definedName name="pCategory">#REF!</definedName>
    <definedName name="pCompany" localSheetId="3">#REF!</definedName>
    <definedName name="pCompany" localSheetId="4">#REF!</definedName>
    <definedName name="pCompany" localSheetId="6">#REF!</definedName>
    <definedName name="pCompany" localSheetId="7">#REF!</definedName>
    <definedName name="pCompany" localSheetId="5">#REF!</definedName>
    <definedName name="pCompany" localSheetId="8">#REF!</definedName>
    <definedName name="pCompany">#REF!</definedName>
    <definedName name="pCustomerNumber" localSheetId="3">#REF!</definedName>
    <definedName name="pCustomerNumber" localSheetId="4">#REF!</definedName>
    <definedName name="pCustomerNumber" localSheetId="6">#REF!</definedName>
    <definedName name="pCustomerNumber" localSheetId="7">#REF!</definedName>
    <definedName name="pCustomerNumber" localSheetId="5">#REF!</definedName>
    <definedName name="pCustomerNumber" localSheetId="8">#REF!</definedName>
    <definedName name="pCustomerNumber">#REF!</definedName>
    <definedName name="pDatabase" localSheetId="3">#REF!</definedName>
    <definedName name="pDatabase" localSheetId="4">#REF!</definedName>
    <definedName name="pDatabase" localSheetId="6">#REF!</definedName>
    <definedName name="pDatabase" localSheetId="7">#REF!</definedName>
    <definedName name="pDatabase" localSheetId="5">#REF!</definedName>
    <definedName name="pDatabase" localSheetId="8">#REF!</definedName>
    <definedName name="pDatabase">#REF!</definedName>
    <definedName name="PED">#REF!</definedName>
    <definedName name="pEndPostDate" localSheetId="3">#REF!</definedName>
    <definedName name="pEndPostDate" localSheetId="4">#REF!</definedName>
    <definedName name="pEndPostDate" localSheetId="6">#REF!</definedName>
    <definedName name="pEndPostDate" localSheetId="7">#REF!</definedName>
    <definedName name="pEndPostDate" localSheetId="5">#REF!</definedName>
    <definedName name="pEndPostDate" localSheetId="8">#REF!</definedName>
    <definedName name="pEndPostDate">#REF!</definedName>
    <definedName name="PER">#REF!</definedName>
    <definedName name="Period" localSheetId="3">#REF!</definedName>
    <definedName name="Period" localSheetId="4">#REF!</definedName>
    <definedName name="Period" localSheetId="6">#REF!</definedName>
    <definedName name="Period" localSheetId="7">#REF!</definedName>
    <definedName name="Period" localSheetId="5">#REF!</definedName>
    <definedName name="Period" localSheetId="8">#REF!</definedName>
    <definedName name="Period">#REF!</definedName>
    <definedName name="PFREVB4">#REF!</definedName>
    <definedName name="pMonth" localSheetId="3">#REF!</definedName>
    <definedName name="pMonth" localSheetId="4">#REF!</definedName>
    <definedName name="pMonth" localSheetId="6">#REF!</definedName>
    <definedName name="pMonth" localSheetId="7">#REF!</definedName>
    <definedName name="pMonth" localSheetId="5">#REF!</definedName>
    <definedName name="pMonth" localSheetId="8">#REF!</definedName>
    <definedName name="pMonth">#REF!</definedName>
    <definedName name="pOnlyShowLastTranx" localSheetId="3">#REF!</definedName>
    <definedName name="pOnlyShowLastTranx" localSheetId="4">#REF!</definedName>
    <definedName name="pOnlyShowLastTranx" localSheetId="6">#REF!</definedName>
    <definedName name="pOnlyShowLastTranx" localSheetId="7">#REF!</definedName>
    <definedName name="pOnlyShowLastTranx" localSheetId="5">#REF!</definedName>
    <definedName name="pOnlyShowLastTranx" localSheetId="8">#REF!</definedName>
    <definedName name="pOnlyShowLastTranx">#REF!</definedName>
    <definedName name="Posting">#REF!</definedName>
    <definedName name="POTruckSubTypeLookup">#REF!</definedName>
    <definedName name="ppemeasurement">#REF!</definedName>
    <definedName name="primtbl">[1]Orientation!$C$23</definedName>
    <definedName name="_xlnm.Print_Area" localSheetId="3">Covid_Normalization_RestAdj!$A$1:$U$237</definedName>
    <definedName name="_xlnm.Print_Area" localSheetId="4">'Mason Co. Regulated - Price Out'!$A$1:$AQ$181</definedName>
    <definedName name="_xlnm.Print_Area" localSheetId="6">'Mason Non-Reg - Price Out '!$A$1:$AP$136</definedName>
    <definedName name="_xlnm.Print_Area" localSheetId="7">'Shelton Non-Reg - Price Out '!$A$1:$AO$93</definedName>
    <definedName name="_xlnm.Print_Area" localSheetId="5">'Shelton Regulated - Price Out'!$A$1:$AQ$70</definedName>
    <definedName name="_xlnm.Print_Area" localSheetId="8">'Shelton-Contract'!$A$1:$AO$96</definedName>
    <definedName name="_xlnm.Print_Area">#REF!</definedName>
    <definedName name="Print_Area_MI" localSheetId="3">#REF!</definedName>
    <definedName name="Print_Area_MI" localSheetId="4">#REF!</definedName>
    <definedName name="Print_Area_MI" localSheetId="6">#REF!</definedName>
    <definedName name="Print_Area_MI" localSheetId="7">#REF!</definedName>
    <definedName name="Print_Area_MI" localSheetId="5">#REF!</definedName>
    <definedName name="Print_Area_MI" localSheetId="8">#REF!</definedName>
    <definedName name="Print_Area_MI">#REF!</definedName>
    <definedName name="Print_Area_MIc">#REF!</definedName>
    <definedName name="Print_Area1" localSheetId="3">#REF!</definedName>
    <definedName name="Print_Area1" localSheetId="4">#REF!</definedName>
    <definedName name="Print_Area1" localSheetId="6">#REF!</definedName>
    <definedName name="Print_Area1" localSheetId="7">#REF!</definedName>
    <definedName name="Print_Area1" localSheetId="5">#REF!</definedName>
    <definedName name="Print_Area1" localSheetId="8">#REF!</definedName>
    <definedName name="Print_Area1">#REF!</definedName>
    <definedName name="Print_Area11">#REF!</definedName>
    <definedName name="Print_Area2" localSheetId="3">#REF!</definedName>
    <definedName name="Print_Area2" localSheetId="4">#REF!</definedName>
    <definedName name="Print_Area2" localSheetId="6">#REF!</definedName>
    <definedName name="Print_Area2" localSheetId="7">#REF!</definedName>
    <definedName name="Print_Area2" localSheetId="5">#REF!</definedName>
    <definedName name="Print_Area2" localSheetId="8">#REF!</definedName>
    <definedName name="Print_Area2">#REF!</definedName>
    <definedName name="Print_Area3" localSheetId="3">#REF!</definedName>
    <definedName name="Print_Area3" localSheetId="4">#REF!</definedName>
    <definedName name="Print_Area3" localSheetId="6">#REF!</definedName>
    <definedName name="Print_Area3" localSheetId="7">#REF!</definedName>
    <definedName name="Print_Area3" localSheetId="5">#REF!</definedName>
    <definedName name="Print_Area3" localSheetId="8">#REF!</definedName>
    <definedName name="Print_Area3">#REF!</definedName>
    <definedName name="Print_Area5" localSheetId="3">#REF!</definedName>
    <definedName name="Print_Area5" localSheetId="4">#REF!</definedName>
    <definedName name="Print_Area5" localSheetId="6">#REF!</definedName>
    <definedName name="Print_Area5" localSheetId="7">#REF!</definedName>
    <definedName name="Print_Area5" localSheetId="5">#REF!</definedName>
    <definedName name="Print_Area5" localSheetId="8">#REF!</definedName>
    <definedName name="Print_Area5">#REF!</definedName>
    <definedName name="_xlnm.Print_Titles" localSheetId="3">Covid_Normalization_RestAdj!$D:$D,Covid_Normalization_RestAdj!$1:$5</definedName>
    <definedName name="_xlnm.Print_Titles" localSheetId="4">'Mason Co. Regulated - Price Out'!$D:$D,'Mason Co. Regulated - Price Out'!$1:$5</definedName>
    <definedName name="_xlnm.Print_Titles" localSheetId="6">'Mason Non-Reg - Price Out '!$D:$D,'Mason Non-Reg - Price Out '!$1:$5</definedName>
    <definedName name="_xlnm.Print_Titles" localSheetId="7">'Shelton Non-Reg - Price Out '!$D:$D,'Shelton Non-Reg - Price Out '!$1:$5</definedName>
    <definedName name="_xlnm.Print_Titles" localSheetId="5">'Shelton Regulated - Price Out'!$D:$D,'Shelton Regulated - Price Out'!$1:$5</definedName>
    <definedName name="_xlnm.Print_Titles" localSheetId="8">'Shelton-Contract'!$D:$D,'Shelton-Contract'!$1:$5</definedName>
    <definedName name="Print_Titles_MI">#REF!</definedName>
    <definedName name="Print1" localSheetId="3">#REF!</definedName>
    <definedName name="Print1" localSheetId="4">#REF!</definedName>
    <definedName name="Print1" localSheetId="6">#REF!</definedName>
    <definedName name="Print1" localSheetId="7">#REF!</definedName>
    <definedName name="Print1" localSheetId="5">#REF!</definedName>
    <definedName name="Print1" localSheetId="8">#REF!</definedName>
    <definedName name="Print1">#REF!</definedName>
    <definedName name="Print2" localSheetId="3">#REF!</definedName>
    <definedName name="Print2" localSheetId="4">#REF!</definedName>
    <definedName name="Print2" localSheetId="6">#REF!</definedName>
    <definedName name="Print2" localSheetId="7">#REF!</definedName>
    <definedName name="Print2" localSheetId="5">#REF!</definedName>
    <definedName name="Print2" localSheetId="8">#REF!</definedName>
    <definedName name="Print2">#REF!</definedName>
    <definedName name="Print5" localSheetId="3">#REF!</definedName>
    <definedName name="Print5" localSheetId="4">#REF!</definedName>
    <definedName name="Print5" localSheetId="6">#REF!</definedName>
    <definedName name="Print5" localSheetId="7">#REF!</definedName>
    <definedName name="Print5" localSheetId="5">#REF!</definedName>
    <definedName name="Print5" localSheetId="8">#REF!</definedName>
    <definedName name="Print5">#REF!</definedName>
    <definedName name="Prnit_Range">#REF!</definedName>
    <definedName name="ProRev">'[6]Pacific Regulated - Price Out'!$M$49</definedName>
    <definedName name="ProRev_com">'[6]Pacific Regulated - Price Out'!$M$213</definedName>
    <definedName name="ProRev_mfr">'[6]Pacific Regulated - Price Out'!$M$221</definedName>
    <definedName name="ProRev_ro">'[6]Pacific Regulated - Price Out'!$M$281</definedName>
    <definedName name="ProRev_rr">'[6]Pacific Regulated - Price Out'!$M$58</definedName>
    <definedName name="ProRev_yw">'[6]Pacific Regulated - Price Out'!$M$69</definedName>
    <definedName name="pServer" localSheetId="3">#REF!</definedName>
    <definedName name="pServer" localSheetId="4">#REF!</definedName>
    <definedName name="pServer" localSheetId="6">#REF!</definedName>
    <definedName name="pServer" localSheetId="7">#REF!</definedName>
    <definedName name="pServer" localSheetId="5">#REF!</definedName>
    <definedName name="pServer" localSheetId="8">#REF!</definedName>
    <definedName name="pServer">#REF!</definedName>
    <definedName name="pServiceCode" localSheetId="3">#REF!</definedName>
    <definedName name="pServiceCode" localSheetId="4">#REF!</definedName>
    <definedName name="pServiceCode" localSheetId="6">#REF!</definedName>
    <definedName name="pServiceCode" localSheetId="7">#REF!</definedName>
    <definedName name="pServiceCode" localSheetId="5">#REF!</definedName>
    <definedName name="pServiceCode" localSheetId="8">#REF!</definedName>
    <definedName name="pServiceCode">#REF!</definedName>
    <definedName name="pShowAllUnposted" localSheetId="3">#REF!</definedName>
    <definedName name="pShowAllUnposted" localSheetId="4">#REF!</definedName>
    <definedName name="pShowAllUnposted" localSheetId="6">#REF!</definedName>
    <definedName name="pShowAllUnposted" localSheetId="7">#REF!</definedName>
    <definedName name="pShowAllUnposted" localSheetId="5">#REF!</definedName>
    <definedName name="pShowAllUnposted" localSheetId="8">#REF!</definedName>
    <definedName name="pShowAllUnposted">#REF!</definedName>
    <definedName name="pShowCustomerDetail" localSheetId="3">#REF!</definedName>
    <definedName name="pShowCustomerDetail" localSheetId="4">#REF!</definedName>
    <definedName name="pShowCustomerDetail" localSheetId="6">#REF!</definedName>
    <definedName name="pShowCustomerDetail" localSheetId="7">#REF!</definedName>
    <definedName name="pShowCustomerDetail" localSheetId="5">#REF!</definedName>
    <definedName name="pShowCustomerDetail" localSheetId="8">#REF!</definedName>
    <definedName name="pShowCustomerDetail">#REF!</definedName>
    <definedName name="pSortOption" localSheetId="3">#REF!</definedName>
    <definedName name="pSortOption" localSheetId="4">#REF!</definedName>
    <definedName name="pSortOption" localSheetId="6">#REF!</definedName>
    <definedName name="pSortOption" localSheetId="7">#REF!</definedName>
    <definedName name="pSortOption" localSheetId="5">#REF!</definedName>
    <definedName name="pSortOption" localSheetId="8">#REF!</definedName>
    <definedName name="pSortOption">#REF!</definedName>
    <definedName name="pStartPostDate" localSheetId="3">#REF!</definedName>
    <definedName name="pStartPostDate" localSheetId="4">#REF!</definedName>
    <definedName name="pStartPostDate" localSheetId="6">#REF!</definedName>
    <definedName name="pStartPostDate" localSheetId="7">#REF!</definedName>
    <definedName name="pStartPostDate" localSheetId="5">#REF!</definedName>
    <definedName name="pStartPostDate" localSheetId="8">#REF!</definedName>
    <definedName name="pStartPostDate">#REF!</definedName>
    <definedName name="pTransType" localSheetId="3">#REF!</definedName>
    <definedName name="pTransType" localSheetId="4">#REF!</definedName>
    <definedName name="pTransType" localSheetId="6">#REF!</definedName>
    <definedName name="pTransType" localSheetId="7">#REF!</definedName>
    <definedName name="pTransType" localSheetId="5">#REF!</definedName>
    <definedName name="pTransType" localSheetId="8">#REF!</definedName>
    <definedName name="pTransType">#REF!</definedName>
    <definedName name="PYear">#REF!</definedName>
    <definedName name="QtrValue">#REF!</definedName>
    <definedName name="Quarter_Budget">#REF!</definedName>
    <definedName name="Quarter_Month">#REF!</definedName>
    <definedName name="range">#REF!</definedName>
    <definedName name="RBU">#REF!</definedName>
    <definedName name="RCW_81.04.080">#N/A</definedName>
    <definedName name="RECAP">#REF!</definedName>
    <definedName name="RECAP2">#REF!</definedName>
    <definedName name="ReconMonth">[10]Summary!$J$18</definedName>
    <definedName name="_xlnm.Recorder">#REF!</definedName>
    <definedName name="RecyDisposal">#N/A</definedName>
    <definedName name="Reg_Cust_Billed_Percent">#REF!</definedName>
    <definedName name="Reg_Cust_Percent">#REF!</definedName>
    <definedName name="Reg_Drive_Percent">#REF!</definedName>
    <definedName name="Reg_Haul_Rev_Percent">#REF!</definedName>
    <definedName name="Reg_Lab_Percent">#REF!</definedName>
    <definedName name="Reg_Steel_Cont_Percent">#REF!</definedName>
    <definedName name="RegionSignOffReq">[10]Summary!$M$10</definedName>
    <definedName name="RegionSignOffStatus">[10]Summary!$N$17</definedName>
    <definedName name="RegulatedIS">#REF!</definedName>
    <definedName name="RelatedSalary">#N/A</definedName>
    <definedName name="report_type">[1]Orientation!$C$24</definedName>
    <definedName name="Reporting_Jurisdiction">'[8]Title Inputs'!$C$4</definedName>
    <definedName name="ReportNames">[11]ControlPanel!$X$2:$X$8</definedName>
    <definedName name="ReportVersion">[1]Settings!$D$5</definedName>
    <definedName name="ReslStaffPriceOut">#REF!</definedName>
    <definedName name="RetainedEarnings" localSheetId="6">#REF!</definedName>
    <definedName name="RetainedEarnings" localSheetId="7">#REF!</definedName>
    <definedName name="RetainedEarnings" localSheetId="5">#REF!</definedName>
    <definedName name="RetainedEarnings" localSheetId="8">#REF!</definedName>
    <definedName name="RetainedEarnings">#REF!</definedName>
    <definedName name="RevCust" localSheetId="3">[17]RevenuesCust!#REF!</definedName>
    <definedName name="RevCust" localSheetId="4">[17]RevenuesCust!#REF!</definedName>
    <definedName name="RevCust" localSheetId="6">[17]RevenuesCust!#REF!</definedName>
    <definedName name="RevCust" localSheetId="7">[17]RevenuesCust!#REF!</definedName>
    <definedName name="RevCust" localSheetId="5">[17]RevenuesCust!#REF!</definedName>
    <definedName name="RevCust" localSheetId="8">[17]RevenuesCust!#REF!</definedName>
    <definedName name="RevCust">[17]RevenuesCust!#REF!</definedName>
    <definedName name="RevCustomer">#REF!</definedName>
    <definedName name="REVDETAIL">#REF!</definedName>
    <definedName name="Revenue">#REF!</definedName>
    <definedName name="RevenuePF1">#REF!</definedName>
    <definedName name="REVMAT">#REF!</definedName>
    <definedName name="RID">#REF!</definedName>
    <definedName name="rngBodyText">[2]Delivery!$B$15</definedName>
    <definedName name="RngBottomRight">[2]Delivery!$B$23</definedName>
    <definedName name="rngColDelChars">[2]Delivery!$B$26</definedName>
    <definedName name="rngColumnDelete">[2]Delivery!$B$26</definedName>
    <definedName name="rngCreateLog">[1]Delivery!$B$12</definedName>
    <definedName name="rngDeleteColumns">[2]Delivery!$A$29:$A$38</definedName>
    <definedName name="rngDeleteRows">[2]Delivery!$B$29:$B$38</definedName>
    <definedName name="rngEmail">[2]Delivery!$B$9</definedName>
    <definedName name="rngFileDir">[2]Delivery!$B$6</definedName>
    <definedName name="rngFileFormat">[2]Delivery!$B$4</definedName>
    <definedName name="rngFileName">[2]Delivery!$B$5</definedName>
    <definedName name="rngFilePassword">[1]Delivery!$B$6</definedName>
    <definedName name="rngPassword">[2]Delivery!$B$21</definedName>
    <definedName name="rngPasswordProtect">[2]Delivery!$B$20</definedName>
    <definedName name="rngPrint">[2]Delivery!$B$11</definedName>
    <definedName name="rngRetainFormulas">[2]Delivery!$B$19</definedName>
    <definedName name="rngSaveFile">[2]Delivery!$B$10</definedName>
    <definedName name="rngSourceTab">[1]Delivery!$E$8</definedName>
    <definedName name="rngSubjectLine">[2]Delivery!$B$14</definedName>
    <definedName name="rngTabName">[2]Delivery!$B$18</definedName>
    <definedName name="rngTopLeft">[2]Delivery!$B$22</definedName>
    <definedName name="ROCE">#REF!,#REF!</definedName>
    <definedName name="ROW_SUPRESS">#REF!</definedName>
    <definedName name="rowgroup">[1]Orientation!$C$17</definedName>
    <definedName name="rowsegment">[1]Orientation!$B$17</definedName>
    <definedName name="RptEmailAddress">[2]Delivery!$D$4:$D$1005</definedName>
    <definedName name="rtr">#REF!</definedName>
    <definedName name="RTT">#REF!</definedName>
    <definedName name="sale">#REF!</definedName>
    <definedName name="SALES_TAX_RETURN">#REF!</definedName>
    <definedName name="Sbst">#REF!</definedName>
    <definedName name="SCN">#REF!</definedName>
    <definedName name="seffasfasdfsd">#REF!</definedName>
    <definedName name="SEPARATE">#REF!</definedName>
    <definedName name="Separation">#REF!</definedName>
    <definedName name="Sequential_Group">[1]Settings!$J$6</definedName>
    <definedName name="Sequential_Segment">[1]Settings!$I$6</definedName>
    <definedName name="Sequential_sort">[1]Settings!$I$10:$J$11</definedName>
    <definedName name="Setting_DeprFactor">#REF!</definedName>
    <definedName name="Setting_LFDeplUnitAcct">#REF!</definedName>
    <definedName name="Setting_LFUnitCost">#REF!</definedName>
    <definedName name="Setting_LFUnitCostNY">#REF!</definedName>
    <definedName name="Setting_LFUnitRow">#REF!</definedName>
    <definedName name="SFD">#REF!</definedName>
    <definedName name="SFD_BU">#REF!</definedName>
    <definedName name="SFD_DEPTID">#REF!</definedName>
    <definedName name="SFD_OP">#REF!</definedName>
    <definedName name="SFD_PROD">#REF!</definedName>
    <definedName name="SFD_PROJ">#REF!</definedName>
    <definedName name="sfdbusunit">#REF!</definedName>
    <definedName name="SFV">#REF!</definedName>
    <definedName name="SFV_BU">#REF!</definedName>
    <definedName name="SFV_CUR">#REF!</definedName>
    <definedName name="SFV_CUR1">#REF!</definedName>
    <definedName name="SFV_CUR5">#REF!</definedName>
    <definedName name="SFV_DEPTID">#REF!</definedName>
    <definedName name="SFV_OP">#REF!</definedName>
    <definedName name="SFV_PROD">#REF!</definedName>
    <definedName name="SFV_PROJ">#REF!</definedName>
    <definedName name="SIC_Table">#REF!</definedName>
    <definedName name="sics">#REF!</definedName>
    <definedName name="slope">#REF!</definedName>
    <definedName name="SLOPE1">#REF!</definedName>
    <definedName name="sort">#REF!</definedName>
    <definedName name="Sort1">#REF!</definedName>
    <definedName name="sortcol" localSheetId="3">#REF!</definedName>
    <definedName name="sortcol" localSheetId="4">#REF!</definedName>
    <definedName name="sortcol" localSheetId="6">#REF!</definedName>
    <definedName name="sortcol" localSheetId="7">#REF!</definedName>
    <definedName name="sortcol" localSheetId="5">#REF!</definedName>
    <definedName name="sortcol" localSheetId="8">#REF!</definedName>
    <definedName name="sortcol">#REF!</definedName>
    <definedName name="Source">[15]DropDownRanges!$D$4:$D$7</definedName>
    <definedName name="SPWS_WBID">"115966228744984"</definedName>
    <definedName name="sSRCDate" localSheetId="6">'[18]Feb''12 FAR Data'!#REF!</definedName>
    <definedName name="sSRCDate" localSheetId="7">'[18]Feb''12 FAR Data'!#REF!</definedName>
    <definedName name="sSRCDate" localSheetId="5">'[18]Feb''12 FAR Data'!#REF!</definedName>
    <definedName name="sSRCDate" localSheetId="8">'[18]Feb''12 FAR Data'!#REF!</definedName>
    <definedName name="sSRCDate">'[18]Feb''12 FAR Data'!#REF!</definedName>
    <definedName name="start">#REF!</definedName>
    <definedName name="Stop">#REF!</definedName>
    <definedName name="SubSystem">#REF!</definedName>
    <definedName name="SubSystems">#REF!</definedName>
    <definedName name="SubtypeToTruckType">[19]TruckCenterReference!$C$29:$D$79</definedName>
    <definedName name="SUMMARY">#REF!</definedName>
    <definedName name="Summary_DistrictName">#REF!</definedName>
    <definedName name="Summary_DistrictNo">#REF!</definedName>
    <definedName name="Supplemental_filter">[1]Settings!$C$31</definedName>
    <definedName name="SWDisposal">#N/A</definedName>
    <definedName name="Syst">#REF!</definedName>
    <definedName name="System">[20]BS_Close!$V$8</definedName>
    <definedName name="System_1">#REF!</definedName>
    <definedName name="Systems">#REF!</definedName>
    <definedName name="Table_SIC">#REF!</definedName>
    <definedName name="TargetMonths">#REF!</definedName>
    <definedName name="TemplateEnd" localSheetId="3">#REF!</definedName>
    <definedName name="TemplateEnd" localSheetId="4">#REF!</definedName>
    <definedName name="TemplateEnd" localSheetId="6">#REF!</definedName>
    <definedName name="TemplateEnd" localSheetId="7">#REF!</definedName>
    <definedName name="TemplateEnd" localSheetId="5">#REF!</definedName>
    <definedName name="TemplateEnd" localSheetId="8">#REF!</definedName>
    <definedName name="TemplateEnd">#REF!</definedName>
    <definedName name="TemplateStart" localSheetId="3">#REF!</definedName>
    <definedName name="TemplateStart" localSheetId="4">#REF!</definedName>
    <definedName name="TemplateStart" localSheetId="6">#REF!</definedName>
    <definedName name="TemplateStart" localSheetId="7">#REF!</definedName>
    <definedName name="TemplateStart" localSheetId="5">#REF!</definedName>
    <definedName name="TemplateStart" localSheetId="8">#REF!</definedName>
    <definedName name="TemplateStart">#REF!</definedName>
    <definedName name="test">#REF!</definedName>
    <definedName name="TheTable" localSheetId="3">#REF!</definedName>
    <definedName name="TheTable" localSheetId="4">#REF!</definedName>
    <definedName name="TheTable" localSheetId="6">#REF!</definedName>
    <definedName name="TheTable" localSheetId="7">#REF!</definedName>
    <definedName name="TheTable" localSheetId="5">#REF!</definedName>
    <definedName name="TheTable" localSheetId="8">#REF!</definedName>
    <definedName name="TheTable">#REF!</definedName>
    <definedName name="TheTableOLD" localSheetId="3">#REF!</definedName>
    <definedName name="TheTableOLD" localSheetId="4">#REF!</definedName>
    <definedName name="TheTableOLD" localSheetId="6">#REF!</definedName>
    <definedName name="TheTableOLD" localSheetId="7">#REF!</definedName>
    <definedName name="TheTableOLD" localSheetId="5">#REF!</definedName>
    <definedName name="TheTableOLD" localSheetId="8">#REF!</definedName>
    <definedName name="TheTableOLD">#REF!</definedName>
    <definedName name="timeseries">[1]Orientation!$B$6:$C$13</definedName>
    <definedName name="Title2">#REF!</definedName>
    <definedName name="ToMonth">#REF!</definedName>
    <definedName name="Tons">#REF!</definedName>
    <definedName name="TOP">#REF!</definedName>
    <definedName name="Total_Comm">'[7]Tariff Rate Sheet'!$L$214</definedName>
    <definedName name="Total_DB">'[7]Tariff Rate Sheet'!$L$278</definedName>
    <definedName name="Total_Interest">#REF!</definedName>
    <definedName name="Total_Resi">'[7]Tariff Rate Sheet'!$L$107</definedName>
    <definedName name="TotalYards">'[9]Gross Yardage Worksheet'!$N$101</definedName>
    <definedName name="TOTCONT">'[13]Sorted Master'!$K$9</definedName>
    <definedName name="TOTCRECCONT">'[13]Sorted Master'!$Z$9</definedName>
    <definedName name="TOTCRECCUST">'[21]Master IS'!#REF!</definedName>
    <definedName name="TOTCRECDH">'[21]Master IS'!#REF!</definedName>
    <definedName name="TOTCRECREV">'[21]Master IS'!#REF!</definedName>
    <definedName name="TOTCRECTDEP">'[21]Master IS'!#REF!</definedName>
    <definedName name="TOTCRECTH">'[13]Sorted Master'!$Z$8</definedName>
    <definedName name="TOTCRECTV">'[21]Master IS'!#REF!</definedName>
    <definedName name="TOTCUST">'[21]Master IS'!#REF!</definedName>
    <definedName name="TOTDBCONT">'[21]Master IS'!#REF!</definedName>
    <definedName name="TOTDBCUST">'[21]Master IS'!#REF!</definedName>
    <definedName name="TOTDBDH">'[21]Master IS'!#REF!</definedName>
    <definedName name="TOTDBREV">'[21]Master IS'!#REF!</definedName>
    <definedName name="TOTDBTDEP">'[21]Master IS'!#REF!</definedName>
    <definedName name="TOTDBTH">'[21]Master IS'!#REF!</definedName>
    <definedName name="TOTDBTV">'[21]Master IS'!#REF!</definedName>
    <definedName name="TOTDEBCONT">'[21]Master IS'!#REF!</definedName>
    <definedName name="TOTDEBCUST">'[21]Master IS'!#REF!</definedName>
    <definedName name="TOTDEBDH">'[21]Master IS'!#REF!</definedName>
    <definedName name="TOTDEBREV">'[21]Master IS'!#REF!</definedName>
    <definedName name="TOTDEBTH">'[13]Sorted Master'!$AD$8</definedName>
    <definedName name="TOTDH">'[21]Master IS'!#REF!</definedName>
    <definedName name="TOTFELCONT">'[21]Master IS'!#REF!</definedName>
    <definedName name="TOTFELCUST">'[21]Master IS'!#REF!</definedName>
    <definedName name="TOTFELDH">'[21]Master IS'!#REF!</definedName>
    <definedName name="TOTFELREV">'[21]Master IS'!#REF!</definedName>
    <definedName name="TOTFELTDEP">'[21]Master IS'!#REF!</definedName>
    <definedName name="TOTFELTH">'[21]Master IS'!#REF!</definedName>
    <definedName name="TOTFELTV">'[21]Master IS'!#REF!</definedName>
    <definedName name="TOTRESCONT">'[21]Master IS'!#REF!</definedName>
    <definedName name="TOTRESCUST">'[21]Master IS'!#REF!</definedName>
    <definedName name="TOTRESDH">'[21]Master IS'!#REF!</definedName>
    <definedName name="TOTRESRCONT">'[21]Master IS'!#REF!</definedName>
    <definedName name="TOTRESRCUST">'[21]Master IS'!#REF!</definedName>
    <definedName name="TOTRESRDH">'[21]Master IS'!#REF!</definedName>
    <definedName name="TOTRESREV">'[21]Master IS'!#REF!</definedName>
    <definedName name="TOTRESRREV">'[21]Master IS'!#REF!</definedName>
    <definedName name="TOTRESRTDEP">'[21]Master IS'!#REF!</definedName>
    <definedName name="TOTRESRTH">'[21]Master IS'!#REF!</definedName>
    <definedName name="TOTRESRTV">'[21]Master IS'!#REF!</definedName>
    <definedName name="TOTRESTDEP">'[21]Master IS'!#REF!</definedName>
    <definedName name="TOTRESTH">'[21]Master IS'!#REF!</definedName>
    <definedName name="TOTRESTV">'[21]Master IS'!#REF!</definedName>
    <definedName name="TOTREV">'[21]Master IS'!#REF!</definedName>
    <definedName name="TOTTDEP">'[21]Master IS'!#REF!</definedName>
    <definedName name="TOTTH">'[21]Master IS'!#REF!</definedName>
    <definedName name="TOTTV">'[21]Master IS'!#REF!</definedName>
    <definedName name="Transactions" localSheetId="3">#REF!</definedName>
    <definedName name="Transactions" localSheetId="4">#REF!</definedName>
    <definedName name="Transactions" localSheetId="6">#REF!</definedName>
    <definedName name="Transactions" localSheetId="7">#REF!</definedName>
    <definedName name="Transactions" localSheetId="5">#REF!</definedName>
    <definedName name="Transactions" localSheetId="8">#REF!</definedName>
    <definedName name="Transactions">#REF!</definedName>
    <definedName name="UnformattedIS">#REF!</definedName>
    <definedName name="UnregulatedIS">#REF!</definedName>
    <definedName name="UserTestMode">[10]Summary!$J$9</definedName>
    <definedName name="ValidFormats">[2]Delivery!$AA$4:$AA$10</definedName>
    <definedName name="variable">#REF!</definedName>
    <definedName name="Variables">#REF!</definedName>
    <definedName name="VarianceStatus">[10]Summary!$L$17</definedName>
    <definedName name="VarianceTolerance">[10]Summary!$U$21</definedName>
    <definedName name="VendorCode">#REF!</definedName>
    <definedName name="Version">#REF!</definedName>
    <definedName name="Waste_Management__Inc.">#REF!</definedName>
    <definedName name="WksInYr">#REF!</definedName>
    <definedName name="WM">#REF!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PDXAM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hidden="1">{"Page1",#N/A,TRUE,"SUMM";"Page2",#N/A,TRUE,"Rev";"Page3",#N/A,TRUE,"Dir_Costs"}</definedName>
    <definedName name="WTable" localSheetId="3">#REF!</definedName>
    <definedName name="WTable" localSheetId="4">#REF!</definedName>
    <definedName name="WTable" localSheetId="6">#REF!</definedName>
    <definedName name="WTable" localSheetId="7">#REF!</definedName>
    <definedName name="WTable" localSheetId="5">#REF!</definedName>
    <definedName name="WTable" localSheetId="8">#REF!</definedName>
    <definedName name="WTable">#REF!</definedName>
    <definedName name="WTableOld" localSheetId="3">#REF!</definedName>
    <definedName name="WTableOld" localSheetId="4">#REF!</definedName>
    <definedName name="WTableOld" localSheetId="6">#REF!</definedName>
    <definedName name="WTableOld" localSheetId="7">#REF!</definedName>
    <definedName name="WTableOld" localSheetId="5">#REF!</definedName>
    <definedName name="WTableOld" localSheetId="8">#REF!</definedName>
    <definedName name="WTableOld">#REF!</definedName>
    <definedName name="ww">#REF!</definedName>
    <definedName name="x" localSheetId="3">rank</definedName>
    <definedName name="x">rank</definedName>
    <definedName name="xperiod">[1]Orientation!$G$15</definedName>
    <definedName name="xtabin" localSheetId="3">[5]Hidden!#REF!</definedName>
    <definedName name="xtabin" localSheetId="4">[5]Hidden!#REF!</definedName>
    <definedName name="xtabin" localSheetId="6">[5]Hidden!#REF!</definedName>
    <definedName name="xtabin" localSheetId="7">[5]Hidden!#REF!</definedName>
    <definedName name="xtabin" localSheetId="5">[5]Hidden!#REF!</definedName>
    <definedName name="xtabin" localSheetId="8">[5]Hidden!#REF!</definedName>
    <definedName name="xtabin">[5]Hidden!#REF!</definedName>
    <definedName name="xx" localSheetId="3">#REF!</definedName>
    <definedName name="xx" localSheetId="4">#REF!</definedName>
    <definedName name="xx" localSheetId="6">#REF!</definedName>
    <definedName name="xx" localSheetId="7">#REF!</definedName>
    <definedName name="xx" localSheetId="5">#REF!</definedName>
    <definedName name="xx" localSheetId="8">#REF!</definedName>
    <definedName name="xx">#REF!</definedName>
    <definedName name="xxx">#REF!</definedName>
    <definedName name="xxxx">#REF!</definedName>
    <definedName name="y_inter1">#REF!</definedName>
    <definedName name="y_inter2">#REF!</definedName>
    <definedName name="y_inter3">#REF!</definedName>
    <definedName name="y_inter4">#REF!</definedName>
    <definedName name="Year">#REF!</definedName>
    <definedName name="Year_of_Review">'[8]Title Inputs'!$C$3</definedName>
    <definedName name="YEAR4">#REF!</definedName>
    <definedName name="YearMonth">'[12]Vashon BS'!#REF!</definedName>
    <definedName name="YearMonth_1">#REF!</definedName>
    <definedName name="YearMonthDate">#REF!</definedName>
    <definedName name="YearMonthDate2">#REF!</definedName>
    <definedName name="YearMonthDate3">#REF!</definedName>
    <definedName name="YearMonthDate4">#REF!</definedName>
    <definedName name="YearMonthDate5">#REF!</definedName>
    <definedName name="years">#REF!</definedName>
    <definedName name="yrCur">#REF!</definedName>
    <definedName name="yrNext">#REF!</definedName>
    <definedName name="YWMedWasteDisp">#N/A</definedName>
    <definedName name="yy">#REF!</definedName>
    <definedName name="Zero_Forma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55" l="1"/>
  <c r="C5" i="55"/>
  <c r="I49" i="56"/>
  <c r="J49" i="56"/>
  <c r="I50" i="56"/>
  <c r="J50" i="56"/>
  <c r="I51" i="56"/>
  <c r="J51" i="56"/>
  <c r="E11" i="3"/>
  <c r="C3" i="1"/>
  <c r="J14" i="3" l="1"/>
  <c r="D228" i="113" l="1" a="1"/>
  <c r="D228" i="113" s="1"/>
  <c r="U220" i="113"/>
  <c r="S220" i="113"/>
  <c r="M220" i="113"/>
  <c r="R219" i="113"/>
  <c r="R220" i="113" s="1"/>
  <c r="O220" i="113"/>
  <c r="N219" i="113"/>
  <c r="R171" i="113"/>
  <c r="S171" i="113" s="1"/>
  <c r="N171" i="113"/>
  <c r="O171" i="113" s="1"/>
  <c r="J171" i="113"/>
  <c r="K171" i="113" s="1"/>
  <c r="J219" i="113"/>
  <c r="O216" i="113"/>
  <c r="S216" i="113" s="1"/>
  <c r="E172" i="113"/>
  <c r="C170" i="113"/>
  <c r="B192" i="113" s="1"/>
  <c r="R4" i="113"/>
  <c r="S4" i="113" s="1"/>
  <c r="N4" i="113"/>
  <c r="O4" i="113" s="1"/>
  <c r="A155" i="113"/>
  <c r="M155" i="113" s="1"/>
  <c r="Q155" i="113" s="1"/>
  <c r="A154" i="113"/>
  <c r="A153" i="113"/>
  <c r="A152" i="113"/>
  <c r="A151" i="113"/>
  <c r="A150" i="113"/>
  <c r="A149" i="113"/>
  <c r="A148" i="113"/>
  <c r="A147" i="113"/>
  <c r="B146" i="113"/>
  <c r="A146" i="113"/>
  <c r="A145" i="113"/>
  <c r="A144" i="113"/>
  <c r="B143" i="113"/>
  <c r="A143" i="113"/>
  <c r="A142" i="113"/>
  <c r="A141" i="113"/>
  <c r="A140" i="113"/>
  <c r="A139" i="113"/>
  <c r="A138" i="113"/>
  <c r="A137" i="113"/>
  <c r="A136" i="113"/>
  <c r="A135" i="113"/>
  <c r="N135" i="113" s="1"/>
  <c r="R135" i="113" s="1"/>
  <c r="A134" i="113"/>
  <c r="A133" i="113"/>
  <c r="A132" i="113"/>
  <c r="A131" i="113"/>
  <c r="A106" i="113"/>
  <c r="A105" i="113"/>
  <c r="A104" i="113"/>
  <c r="A103" i="113"/>
  <c r="A102" i="113"/>
  <c r="A101" i="113"/>
  <c r="A100" i="113"/>
  <c r="A99" i="113"/>
  <c r="A98" i="113"/>
  <c r="A97" i="113"/>
  <c r="A96" i="113"/>
  <c r="A95" i="113"/>
  <c r="A94" i="113"/>
  <c r="A93" i="113"/>
  <c r="A92" i="113"/>
  <c r="A91" i="113"/>
  <c r="A90" i="113"/>
  <c r="B89" i="113"/>
  <c r="A89" i="113"/>
  <c r="A88" i="113"/>
  <c r="A87" i="113"/>
  <c r="A86" i="113"/>
  <c r="A85" i="113"/>
  <c r="A84" i="113"/>
  <c r="A83" i="113"/>
  <c r="A82" i="113"/>
  <c r="A81" i="113"/>
  <c r="A80" i="113"/>
  <c r="N80" i="113" s="1"/>
  <c r="R80" i="113" s="1"/>
  <c r="A79" i="113"/>
  <c r="A78" i="113"/>
  <c r="A77" i="113"/>
  <c r="A76" i="113"/>
  <c r="A75" i="113"/>
  <c r="A74" i="113"/>
  <c r="A73" i="113"/>
  <c r="A72" i="113"/>
  <c r="A64" i="113"/>
  <c r="A63" i="113"/>
  <c r="A62" i="113"/>
  <c r="B61" i="113"/>
  <c r="A61" i="113"/>
  <c r="A60" i="113"/>
  <c r="A59" i="113"/>
  <c r="B58" i="113"/>
  <c r="A58" i="113"/>
  <c r="A57" i="113"/>
  <c r="A56" i="113"/>
  <c r="A55" i="113"/>
  <c r="A54" i="113"/>
  <c r="A53" i="113"/>
  <c r="A47" i="113"/>
  <c r="A46" i="113"/>
  <c r="A45" i="113"/>
  <c r="A44" i="113"/>
  <c r="B43" i="113"/>
  <c r="A43" i="113"/>
  <c r="A42" i="113"/>
  <c r="A41" i="113"/>
  <c r="A40" i="113"/>
  <c r="A39" i="113"/>
  <c r="A38" i="113"/>
  <c r="A37" i="113"/>
  <c r="A36" i="113"/>
  <c r="A35" i="113"/>
  <c r="A34" i="113"/>
  <c r="A33" i="113"/>
  <c r="A32" i="113"/>
  <c r="A31" i="113"/>
  <c r="A30" i="113"/>
  <c r="A29" i="113"/>
  <c r="A28" i="113"/>
  <c r="B27" i="113"/>
  <c r="A27" i="113"/>
  <c r="B26" i="113"/>
  <c r="A26" i="113"/>
  <c r="A25" i="113"/>
  <c r="A24" i="113"/>
  <c r="A23" i="113"/>
  <c r="A22" i="113"/>
  <c r="A21" i="113"/>
  <c r="A20" i="113"/>
  <c r="A19" i="113"/>
  <c r="A18" i="113"/>
  <c r="B17" i="113"/>
  <c r="A17" i="113"/>
  <c r="A16" i="113"/>
  <c r="A15" i="113"/>
  <c r="B14" i="113"/>
  <c r="A14" i="113"/>
  <c r="A13" i="113"/>
  <c r="A12" i="113"/>
  <c r="B11" i="113"/>
  <c r="A11" i="113"/>
  <c r="A10" i="113"/>
  <c r="J4" i="113"/>
  <c r="K4" i="113" s="1"/>
  <c r="E229" i="113" l="1"/>
  <c r="F229" i="113"/>
  <c r="F230" i="113"/>
  <c r="F231" i="113"/>
  <c r="B39" i="113"/>
  <c r="B69" i="113"/>
  <c r="B72" i="113"/>
  <c r="B92" i="113"/>
  <c r="O210" i="113"/>
  <c r="S210" i="113" s="1"/>
  <c r="B29" i="113"/>
  <c r="B42" i="113"/>
  <c r="B60" i="113"/>
  <c r="B64" i="113"/>
  <c r="B81" i="113"/>
  <c r="B155" i="113"/>
  <c r="N186" i="113"/>
  <c r="R186" i="113" s="1"/>
  <c r="O206" i="113"/>
  <c r="S206" i="113" s="1"/>
  <c r="O184" i="113"/>
  <c r="S184" i="113" s="1"/>
  <c r="O186" i="113"/>
  <c r="B57" i="113"/>
  <c r="B71" i="113"/>
  <c r="B101" i="113"/>
  <c r="B135" i="113"/>
  <c r="B23" i="113"/>
  <c r="B33" i="113"/>
  <c r="B36" i="113"/>
  <c r="B78" i="113"/>
  <c r="B98" i="113"/>
  <c r="B105" i="113"/>
  <c r="B132" i="113"/>
  <c r="B152" i="113"/>
  <c r="B161" i="113"/>
  <c r="B20" i="113"/>
  <c r="B54" i="113"/>
  <c r="B75" i="113"/>
  <c r="B95" i="113"/>
  <c r="B102" i="113"/>
  <c r="B149" i="113"/>
  <c r="M198" i="113"/>
  <c r="Q198" i="113" s="1"/>
  <c r="N198" i="113"/>
  <c r="R198" i="113" s="1"/>
  <c r="O198" i="113"/>
  <c r="B86" i="113"/>
  <c r="B99" i="113"/>
  <c r="B140" i="113"/>
  <c r="B153" i="113"/>
  <c r="B21" i="113"/>
  <c r="B31" i="113"/>
  <c r="B34" i="113"/>
  <c r="B55" i="113"/>
  <c r="B83" i="113"/>
  <c r="B96" i="113"/>
  <c r="B128" i="113"/>
  <c r="B137" i="113"/>
  <c r="B150" i="113"/>
  <c r="B174" i="113"/>
  <c r="B185" i="113"/>
  <c r="B18" i="113"/>
  <c r="B41" i="113"/>
  <c r="B93" i="113"/>
  <c r="B130" i="113"/>
  <c r="B147" i="113"/>
  <c r="B182" i="113"/>
  <c r="B44" i="113"/>
  <c r="B38" i="113"/>
  <c r="B49" i="113"/>
  <c r="B90" i="113"/>
  <c r="B24" i="113"/>
  <c r="B47" i="113"/>
  <c r="B15" i="113"/>
  <c r="B80" i="113"/>
  <c r="B134" i="113"/>
  <c r="B144" i="113"/>
  <c r="B175" i="113"/>
  <c r="B189" i="113"/>
  <c r="B12" i="113"/>
  <c r="B32" i="113"/>
  <c r="B35" i="113"/>
  <c r="B52" i="113"/>
  <c r="B77" i="113"/>
  <c r="B87" i="113"/>
  <c r="B104" i="113"/>
  <c r="B131" i="113"/>
  <c r="B141" i="113"/>
  <c r="M184" i="113"/>
  <c r="Q184" i="113" s="1"/>
  <c r="M206" i="113"/>
  <c r="Q206" i="113" s="1"/>
  <c r="B45" i="113"/>
  <c r="B74" i="113"/>
  <c r="B84" i="113"/>
  <c r="B138" i="113"/>
  <c r="O204" i="113"/>
  <c r="S204" i="113" s="1"/>
  <c r="N184" i="113"/>
  <c r="R184" i="113" s="1"/>
  <c r="N206" i="113"/>
  <c r="R206" i="113" s="1"/>
  <c r="O28" i="113"/>
  <c r="S28" i="113" s="1"/>
  <c r="B186" i="113"/>
  <c r="S186" i="113"/>
  <c r="N220" i="113"/>
  <c r="S198" i="113"/>
  <c r="U198" i="113" s="1"/>
  <c r="M181" i="113"/>
  <c r="Q181" i="113" s="1"/>
  <c r="M204" i="113"/>
  <c r="Q204" i="113" s="1"/>
  <c r="M208" i="113"/>
  <c r="Q208" i="113" s="1"/>
  <c r="M216" i="113"/>
  <c r="Q216" i="113" s="1"/>
  <c r="O183" i="113"/>
  <c r="S183" i="113" s="1"/>
  <c r="M188" i="113"/>
  <c r="Q188" i="113" s="1"/>
  <c r="N181" i="113"/>
  <c r="N204" i="113"/>
  <c r="R204" i="113" s="1"/>
  <c r="N208" i="113"/>
  <c r="R208" i="113" s="1"/>
  <c r="N216" i="113"/>
  <c r="R216" i="113" s="1"/>
  <c r="O212" i="113"/>
  <c r="S212" i="113" s="1"/>
  <c r="O200" i="113"/>
  <c r="S200" i="113" s="1"/>
  <c r="O208" i="113"/>
  <c r="S208" i="113" s="1"/>
  <c r="M182" i="113"/>
  <c r="Q182" i="113" s="1"/>
  <c r="M186" i="113"/>
  <c r="Q186" i="113" s="1"/>
  <c r="M197" i="113"/>
  <c r="Q197" i="113" s="1"/>
  <c r="M201" i="113"/>
  <c r="Q201" i="113" s="1"/>
  <c r="M205" i="113"/>
  <c r="Q205" i="113" s="1"/>
  <c r="M213" i="113"/>
  <c r="Q213" i="113" s="1"/>
  <c r="N182" i="113"/>
  <c r="R182" i="113" s="1"/>
  <c r="N197" i="113"/>
  <c r="R197" i="113" s="1"/>
  <c r="N201" i="113"/>
  <c r="R201" i="113" s="1"/>
  <c r="N205" i="113"/>
  <c r="R205" i="113" s="1"/>
  <c r="N213" i="113"/>
  <c r="R213" i="113" s="1"/>
  <c r="O182" i="113"/>
  <c r="S182" i="113" s="1"/>
  <c r="O197" i="113"/>
  <c r="S197" i="113" s="1"/>
  <c r="O201" i="113"/>
  <c r="S201" i="113" s="1"/>
  <c r="O205" i="113"/>
  <c r="S205" i="113" s="1"/>
  <c r="O213" i="113"/>
  <c r="S213" i="113" s="1"/>
  <c r="M202" i="113"/>
  <c r="M210" i="113"/>
  <c r="Q210" i="113" s="1"/>
  <c r="M214" i="113"/>
  <c r="Q214" i="113" s="1"/>
  <c r="J191" i="113"/>
  <c r="N202" i="113"/>
  <c r="R202" i="113" s="1"/>
  <c r="N210" i="113"/>
  <c r="R210" i="113" s="1"/>
  <c r="N214" i="113"/>
  <c r="R214" i="113" s="1"/>
  <c r="O187" i="113"/>
  <c r="S187" i="113" s="1"/>
  <c r="O202" i="113"/>
  <c r="S202" i="113" s="1"/>
  <c r="O214" i="113"/>
  <c r="S214" i="113" s="1"/>
  <c r="I220" i="113"/>
  <c r="J220" i="113"/>
  <c r="K220" i="113"/>
  <c r="B191" i="113"/>
  <c r="B193" i="113"/>
  <c r="N215" i="113"/>
  <c r="R215" i="113" s="1"/>
  <c r="B217" i="113"/>
  <c r="B194" i="113"/>
  <c r="N203" i="113"/>
  <c r="R203" i="113" s="1"/>
  <c r="B7" i="113"/>
  <c r="B30" i="113"/>
  <c r="B59" i="113"/>
  <c r="B62" i="113"/>
  <c r="B106" i="113"/>
  <c r="B181" i="113"/>
  <c r="B184" i="113"/>
  <c r="B188" i="113"/>
  <c r="B195" i="113"/>
  <c r="B196" i="113"/>
  <c r="B53" i="113"/>
  <c r="B56" i="113"/>
  <c r="B103" i="113"/>
  <c r="B10" i="113"/>
  <c r="B82" i="113"/>
  <c r="B85" i="113"/>
  <c r="B88" i="113"/>
  <c r="B91" i="113"/>
  <c r="B94" i="113"/>
  <c r="B97" i="113"/>
  <c r="B136" i="113"/>
  <c r="B139" i="113"/>
  <c r="B154" i="113"/>
  <c r="B13" i="113"/>
  <c r="B16" i="113"/>
  <c r="B19" i="113"/>
  <c r="B22" i="113"/>
  <c r="B25" i="113"/>
  <c r="B28" i="113"/>
  <c r="B37" i="113"/>
  <c r="B40" i="113"/>
  <c r="B46" i="113"/>
  <c r="B63" i="113"/>
  <c r="B73" i="113"/>
  <c r="B76" i="113"/>
  <c r="B79" i="113"/>
  <c r="B100" i="113"/>
  <c r="B110" i="113"/>
  <c r="B133" i="113"/>
  <c r="B142" i="113"/>
  <c r="B145" i="113"/>
  <c r="B148" i="113"/>
  <c r="B151" i="113"/>
  <c r="B176" i="113"/>
  <c r="B183" i="113"/>
  <c r="B187" i="113"/>
  <c r="N85" i="113"/>
  <c r="R85" i="113" s="1"/>
  <c r="N72" i="113"/>
  <c r="R72" i="113" s="1"/>
  <c r="M80" i="113"/>
  <c r="Q80" i="113" s="1"/>
  <c r="O80" i="113"/>
  <c r="S80" i="113" s="1"/>
  <c r="M21" i="113"/>
  <c r="Q21" i="113" s="1"/>
  <c r="N87" i="113"/>
  <c r="R87" i="113" s="1"/>
  <c r="O94" i="113"/>
  <c r="S94" i="113" s="1"/>
  <c r="M11" i="113"/>
  <c r="Q11" i="113" s="1"/>
  <c r="M138" i="113"/>
  <c r="Q138" i="113" s="1"/>
  <c r="O149" i="113"/>
  <c r="S149" i="113" s="1"/>
  <c r="O82" i="113"/>
  <c r="S82" i="113" s="1"/>
  <c r="M87" i="113"/>
  <c r="Q87" i="113" s="1"/>
  <c r="M98" i="113"/>
  <c r="Q98" i="113" s="1"/>
  <c r="O75" i="113"/>
  <c r="S75" i="113" s="1"/>
  <c r="N95" i="113"/>
  <c r="R95" i="113" s="1"/>
  <c r="M147" i="113"/>
  <c r="Q147" i="113" s="1"/>
  <c r="M93" i="113"/>
  <c r="Q93" i="113" s="1"/>
  <c r="O36" i="113"/>
  <c r="S36" i="113" s="1"/>
  <c r="N59" i="113"/>
  <c r="R59" i="113" s="1"/>
  <c r="M12" i="113"/>
  <c r="Q12" i="113" s="1"/>
  <c r="O42" i="113"/>
  <c r="S42" i="113" s="1"/>
  <c r="M30" i="113"/>
  <c r="Q30" i="113" s="1"/>
  <c r="O91" i="113"/>
  <c r="S91" i="113" s="1"/>
  <c r="M145" i="113"/>
  <c r="Q145" i="113" s="1"/>
  <c r="N14" i="113"/>
  <c r="R14" i="113" s="1"/>
  <c r="M28" i="113"/>
  <c r="Q28" i="113" s="1"/>
  <c r="N28" i="113"/>
  <c r="R28" i="113" s="1"/>
  <c r="M29" i="113"/>
  <c r="Q29" i="113" s="1"/>
  <c r="M14" i="113"/>
  <c r="Q14" i="113" s="1"/>
  <c r="O62" i="113"/>
  <c r="S62" i="113" s="1"/>
  <c r="M62" i="113"/>
  <c r="Q62" i="113" s="1"/>
  <c r="N64" i="113"/>
  <c r="R64" i="113" s="1"/>
  <c r="O27" i="113"/>
  <c r="S27" i="113" s="1"/>
  <c r="N58" i="113"/>
  <c r="R58" i="113" s="1"/>
  <c r="N147" i="113"/>
  <c r="R147" i="113" s="1"/>
  <c r="O154" i="113"/>
  <c r="S154" i="113" s="1"/>
  <c r="M59" i="113"/>
  <c r="Q59" i="113" s="1"/>
  <c r="N75" i="113"/>
  <c r="R75" i="113" s="1"/>
  <c r="O147" i="113"/>
  <c r="S147" i="113" s="1"/>
  <c r="O59" i="113"/>
  <c r="S59" i="113" s="1"/>
  <c r="M131" i="113"/>
  <c r="Q131" i="113" s="1"/>
  <c r="M139" i="113"/>
  <c r="Q139" i="113" s="1"/>
  <c r="M154" i="113"/>
  <c r="Q154" i="113" s="1"/>
  <c r="N154" i="113"/>
  <c r="R154" i="113" s="1"/>
  <c r="N11" i="113"/>
  <c r="R11" i="113" s="1"/>
  <c r="O55" i="113"/>
  <c r="S55" i="113" s="1"/>
  <c r="M91" i="113"/>
  <c r="Q91" i="113" s="1"/>
  <c r="M92" i="113"/>
  <c r="Q92" i="113" s="1"/>
  <c r="M103" i="113"/>
  <c r="Q103" i="113" s="1"/>
  <c r="N104" i="113"/>
  <c r="R104" i="113" s="1"/>
  <c r="M133" i="113"/>
  <c r="Q133" i="113" s="1"/>
  <c r="M82" i="113"/>
  <c r="Q82" i="113" s="1"/>
  <c r="N94" i="113"/>
  <c r="R94" i="113" s="1"/>
  <c r="M135" i="113"/>
  <c r="Q135" i="113" s="1"/>
  <c r="N12" i="113"/>
  <c r="R12" i="113" s="1"/>
  <c r="N16" i="113"/>
  <c r="R16" i="113" s="1"/>
  <c r="O12" i="113"/>
  <c r="S12" i="113" s="1"/>
  <c r="O21" i="113"/>
  <c r="S21" i="113" s="1"/>
  <c r="N21" i="113"/>
  <c r="R21" i="113" s="1"/>
  <c r="N31" i="113"/>
  <c r="R31" i="113" s="1"/>
  <c r="N19" i="113"/>
  <c r="R19" i="113" s="1"/>
  <c r="N15" i="113"/>
  <c r="R15" i="113" s="1"/>
  <c r="O43" i="113"/>
  <c r="S43" i="113" s="1"/>
  <c r="N43" i="113"/>
  <c r="R43" i="113" s="1"/>
  <c r="M43" i="113"/>
  <c r="Q43" i="113" s="1"/>
  <c r="N36" i="113"/>
  <c r="R36" i="113" s="1"/>
  <c r="M36" i="113"/>
  <c r="Q36" i="113" s="1"/>
  <c r="M40" i="113"/>
  <c r="Q40" i="113" s="1"/>
  <c r="M25" i="113"/>
  <c r="Q25" i="113" s="1"/>
  <c r="M57" i="113"/>
  <c r="Q57" i="113" s="1"/>
  <c r="O57" i="113"/>
  <c r="S57" i="113" s="1"/>
  <c r="N53" i="113"/>
  <c r="R53" i="113" s="1"/>
  <c r="O60" i="113"/>
  <c r="S60" i="113" s="1"/>
  <c r="N60" i="113"/>
  <c r="R60" i="113" s="1"/>
  <c r="M60" i="113"/>
  <c r="Q60" i="113" s="1"/>
  <c r="N57" i="113"/>
  <c r="R57" i="113" s="1"/>
  <c r="N37" i="113"/>
  <c r="R37" i="113" s="1"/>
  <c r="O39" i="113"/>
  <c r="S39" i="113" s="1"/>
  <c r="N23" i="113"/>
  <c r="R23" i="113" s="1"/>
  <c r="O24" i="113"/>
  <c r="S24" i="113" s="1"/>
  <c r="O30" i="113"/>
  <c r="S30" i="113" s="1"/>
  <c r="M53" i="113"/>
  <c r="Q53" i="113" s="1"/>
  <c r="N26" i="113"/>
  <c r="R26" i="113" s="1"/>
  <c r="N42" i="113"/>
  <c r="R42" i="113" s="1"/>
  <c r="M54" i="113"/>
  <c r="Q54" i="113" s="1"/>
  <c r="O73" i="113"/>
  <c r="S73" i="113" s="1"/>
  <c r="O61" i="113"/>
  <c r="S61" i="113" s="1"/>
  <c r="O79" i="113"/>
  <c r="S79" i="113" s="1"/>
  <c r="N83" i="113"/>
  <c r="R83" i="113" s="1"/>
  <c r="M83" i="113"/>
  <c r="Q83" i="113" s="1"/>
  <c r="M85" i="113"/>
  <c r="Q85" i="113" s="1"/>
  <c r="O85" i="113"/>
  <c r="S85" i="113" s="1"/>
  <c r="N62" i="113"/>
  <c r="R62" i="113" s="1"/>
  <c r="M72" i="113"/>
  <c r="Q72" i="113" s="1"/>
  <c r="O72" i="113"/>
  <c r="S72" i="113" s="1"/>
  <c r="N77" i="113"/>
  <c r="R77" i="113" s="1"/>
  <c r="M79" i="113"/>
  <c r="Q79" i="113" s="1"/>
  <c r="O63" i="113"/>
  <c r="S63" i="113" s="1"/>
  <c r="M64" i="113"/>
  <c r="Q64" i="113" s="1"/>
  <c r="N79" i="113"/>
  <c r="R79" i="113" s="1"/>
  <c r="N81" i="113"/>
  <c r="R81" i="113" s="1"/>
  <c r="O64" i="113"/>
  <c r="S64" i="113" s="1"/>
  <c r="N78" i="113"/>
  <c r="R78" i="113" s="1"/>
  <c r="O90" i="113"/>
  <c r="S90" i="113" s="1"/>
  <c r="O93" i="113"/>
  <c r="S93" i="113" s="1"/>
  <c r="N93" i="113"/>
  <c r="R93" i="113" s="1"/>
  <c r="M99" i="113"/>
  <c r="Q99" i="113" s="1"/>
  <c r="N101" i="113"/>
  <c r="R101" i="113" s="1"/>
  <c r="M101" i="113"/>
  <c r="Q101" i="113" s="1"/>
  <c r="O101" i="113"/>
  <c r="S101" i="113" s="1"/>
  <c r="N82" i="113"/>
  <c r="R82" i="113" s="1"/>
  <c r="O92" i="113"/>
  <c r="S92" i="113" s="1"/>
  <c r="N96" i="113"/>
  <c r="R96" i="113" s="1"/>
  <c r="M96" i="113"/>
  <c r="Q96" i="113" s="1"/>
  <c r="O96" i="113"/>
  <c r="S96" i="113" s="1"/>
  <c r="N91" i="113"/>
  <c r="R91" i="113" s="1"/>
  <c r="O103" i="113"/>
  <c r="S103" i="113" s="1"/>
  <c r="N103" i="113"/>
  <c r="R103" i="113" s="1"/>
  <c r="M104" i="113"/>
  <c r="Q104" i="113" s="1"/>
  <c r="O104" i="113"/>
  <c r="S104" i="113" s="1"/>
  <c r="M105" i="113"/>
  <c r="Q105" i="113" s="1"/>
  <c r="N105" i="113"/>
  <c r="R105" i="113" s="1"/>
  <c r="O106" i="113"/>
  <c r="S106" i="113" s="1"/>
  <c r="N106" i="113"/>
  <c r="R106" i="113" s="1"/>
  <c r="N131" i="113"/>
  <c r="R131" i="113" s="1"/>
  <c r="O131" i="113"/>
  <c r="S131" i="113" s="1"/>
  <c r="O134" i="113"/>
  <c r="S134" i="113" s="1"/>
  <c r="N134" i="113"/>
  <c r="R134" i="113" s="1"/>
  <c r="M134" i="113"/>
  <c r="Q134" i="113" s="1"/>
  <c r="O133" i="113"/>
  <c r="S133" i="113" s="1"/>
  <c r="N133" i="113"/>
  <c r="R133" i="113" s="1"/>
  <c r="N138" i="113"/>
  <c r="R138" i="113" s="1"/>
  <c r="O98" i="113"/>
  <c r="S98" i="113" s="1"/>
  <c r="N102" i="113"/>
  <c r="R102" i="113" s="1"/>
  <c r="O138" i="113"/>
  <c r="S138" i="113" s="1"/>
  <c r="O135" i="113"/>
  <c r="S135" i="113" s="1"/>
  <c r="O100" i="113"/>
  <c r="S100" i="113" s="1"/>
  <c r="O139" i="113"/>
  <c r="S139" i="113" s="1"/>
  <c r="O140" i="113"/>
  <c r="S140" i="113" s="1"/>
  <c r="M150" i="113"/>
  <c r="Q150" i="113" s="1"/>
  <c r="O150" i="113"/>
  <c r="S150" i="113" s="1"/>
  <c r="O145" i="113"/>
  <c r="S145" i="113" s="1"/>
  <c r="M153" i="113"/>
  <c r="Q153" i="113" s="1"/>
  <c r="N153" i="113"/>
  <c r="R153" i="113" s="1"/>
  <c r="O153" i="113"/>
  <c r="S153" i="113" s="1"/>
  <c r="O155" i="113"/>
  <c r="S155" i="113" s="1"/>
  <c r="N155" i="113"/>
  <c r="R155" i="113" s="1"/>
  <c r="O142" i="113"/>
  <c r="S142" i="113" s="1"/>
  <c r="M141" i="113" l="1"/>
  <c r="Q141" i="113" s="1"/>
  <c r="O141" i="113"/>
  <c r="S141" i="113" s="1"/>
  <c r="O31" i="113"/>
  <c r="S31" i="113" s="1"/>
  <c r="N39" i="113"/>
  <c r="R39" i="113" s="1"/>
  <c r="O152" i="113"/>
  <c r="S152" i="113" s="1"/>
  <c r="O38" i="113"/>
  <c r="S38" i="113" s="1"/>
  <c r="M94" i="113"/>
  <c r="Q94" i="113" s="1"/>
  <c r="N145" i="113"/>
  <c r="R145" i="113" s="1"/>
  <c r="U145" i="113" s="1"/>
  <c r="N74" i="113"/>
  <c r="R74" i="113" s="1"/>
  <c r="N13" i="113"/>
  <c r="R13" i="113" s="1"/>
  <c r="O33" i="113"/>
  <c r="S33" i="113" s="1"/>
  <c r="M199" i="113"/>
  <c r="Q199" i="113" s="1"/>
  <c r="M13" i="113"/>
  <c r="Q13" i="113" s="1"/>
  <c r="M90" i="113"/>
  <c r="Q90" i="113" s="1"/>
  <c r="U80" i="113"/>
  <c r="N90" i="113"/>
  <c r="R90" i="113" s="1"/>
  <c r="N44" i="113"/>
  <c r="R44" i="113" s="1"/>
  <c r="O11" i="113"/>
  <c r="S11" i="113" s="1"/>
  <c r="M44" i="113"/>
  <c r="Q44" i="113" s="1"/>
  <c r="O53" i="113"/>
  <c r="S53" i="113" s="1"/>
  <c r="U53" i="113" s="1"/>
  <c r="N141" i="113"/>
  <c r="R141" i="113" s="1"/>
  <c r="U141" i="113" s="1"/>
  <c r="M73" i="113"/>
  <c r="Q73" i="113" s="1"/>
  <c r="U96" i="113"/>
  <c r="M97" i="113"/>
  <c r="Q97" i="113" s="1"/>
  <c r="O151" i="113"/>
  <c r="S151" i="113" s="1"/>
  <c r="O44" i="113"/>
  <c r="S44" i="113" s="1"/>
  <c r="O105" i="113"/>
  <c r="S105" i="113" s="1"/>
  <c r="M100" i="113"/>
  <c r="Q100" i="113" s="1"/>
  <c r="N10" i="113"/>
  <c r="R10" i="113" s="1"/>
  <c r="N100" i="113"/>
  <c r="R100" i="113" s="1"/>
  <c r="U182" i="113"/>
  <c r="M212" i="113"/>
  <c r="Q212" i="113" s="1"/>
  <c r="N139" i="113"/>
  <c r="R139" i="113" s="1"/>
  <c r="N200" i="113"/>
  <c r="R200" i="113" s="1"/>
  <c r="M84" i="113"/>
  <c r="Q84" i="113" s="1"/>
  <c r="U214" i="113"/>
  <c r="U184" i="113"/>
  <c r="O87" i="113"/>
  <c r="S87" i="113" s="1"/>
  <c r="U87" i="113" s="1"/>
  <c r="N207" i="113"/>
  <c r="R207" i="113" s="1"/>
  <c r="N187" i="113"/>
  <c r="R187" i="113" s="1"/>
  <c r="U210" i="113"/>
  <c r="U206" i="113"/>
  <c r="O84" i="113"/>
  <c r="S84" i="113" s="1"/>
  <c r="O136" i="113"/>
  <c r="S136" i="113" s="1"/>
  <c r="N99" i="113"/>
  <c r="R99" i="113" s="1"/>
  <c r="M78" i="113"/>
  <c r="Q78" i="113" s="1"/>
  <c r="O17" i="113"/>
  <c r="S17" i="113" s="1"/>
  <c r="O14" i="113"/>
  <c r="S14" i="113" s="1"/>
  <c r="U14" i="113" s="1"/>
  <c r="M95" i="113"/>
  <c r="Q95" i="113" s="1"/>
  <c r="U205" i="113"/>
  <c r="M136" i="113"/>
  <c r="Q136" i="113" s="1"/>
  <c r="M106" i="113"/>
  <c r="Q106" i="113" s="1"/>
  <c r="U197" i="113"/>
  <c r="U216" i="113"/>
  <c r="U201" i="113"/>
  <c r="O211" i="113"/>
  <c r="S211" i="113" s="1"/>
  <c r="N183" i="113"/>
  <c r="R183" i="113" s="1"/>
  <c r="N143" i="113"/>
  <c r="R143" i="113" s="1"/>
  <c r="O26" i="113"/>
  <c r="S26" i="113" s="1"/>
  <c r="O207" i="113"/>
  <c r="S207" i="113" s="1"/>
  <c r="O188" i="113"/>
  <c r="S188" i="113" s="1"/>
  <c r="O97" i="113"/>
  <c r="S97" i="113" s="1"/>
  <c r="N98" i="113"/>
  <c r="R98" i="113" s="1"/>
  <c r="U98" i="113" s="1"/>
  <c r="N212" i="113"/>
  <c r="R212" i="113" s="1"/>
  <c r="M203" i="113"/>
  <c r="Q203" i="113" s="1"/>
  <c r="N211" i="113"/>
  <c r="R211" i="113" s="1"/>
  <c r="M183" i="113"/>
  <c r="U94" i="113"/>
  <c r="N199" i="113"/>
  <c r="R199" i="113" s="1"/>
  <c r="U208" i="113"/>
  <c r="O215" i="113"/>
  <c r="S215" i="113" s="1"/>
  <c r="N189" i="113"/>
  <c r="R189" i="113" s="1"/>
  <c r="U204" i="113"/>
  <c r="M215" i="113"/>
  <c r="Q215" i="113" s="1"/>
  <c r="U101" i="113"/>
  <c r="M17" i="113"/>
  <c r="Q17" i="113" s="1"/>
  <c r="N185" i="113"/>
  <c r="R185" i="113" s="1"/>
  <c r="M200" i="113"/>
  <c r="Q200" i="113" s="1"/>
  <c r="N188" i="113"/>
  <c r="R188" i="113" s="1"/>
  <c r="M211" i="113"/>
  <c r="Q211" i="113" s="1"/>
  <c r="O189" i="113"/>
  <c r="S189" i="113" s="1"/>
  <c r="R181" i="113"/>
  <c r="M189" i="113"/>
  <c r="Q189" i="113" s="1"/>
  <c r="O41" i="113"/>
  <c r="S41" i="113" s="1"/>
  <c r="N146" i="113"/>
  <c r="R146" i="113" s="1"/>
  <c r="M23" i="113"/>
  <c r="Q23" i="113" s="1"/>
  <c r="M207" i="113"/>
  <c r="Q207" i="113" s="1"/>
  <c r="I191" i="113"/>
  <c r="M187" i="113"/>
  <c r="Q187" i="113" s="1"/>
  <c r="O185" i="113"/>
  <c r="S185" i="113" s="1"/>
  <c r="M185" i="113"/>
  <c r="Q185" i="113" s="1"/>
  <c r="Q202" i="113"/>
  <c r="U202" i="113" s="1"/>
  <c r="O203" i="113"/>
  <c r="S203" i="113" s="1"/>
  <c r="U213" i="113"/>
  <c r="K191" i="113"/>
  <c r="O181" i="113"/>
  <c r="N149" i="113"/>
  <c r="R149" i="113" s="1"/>
  <c r="O199" i="113"/>
  <c r="S199" i="113" s="1"/>
  <c r="U186" i="113"/>
  <c r="Q220" i="113"/>
  <c r="N34" i="113"/>
  <c r="R34" i="113" s="1"/>
  <c r="I217" i="113"/>
  <c r="J217" i="113"/>
  <c r="J222" i="113" s="1"/>
  <c r="K217" i="113"/>
  <c r="O132" i="113"/>
  <c r="S132" i="113" s="1"/>
  <c r="N88" i="113"/>
  <c r="R88" i="113" s="1"/>
  <c r="U134" i="113"/>
  <c r="N136" i="113"/>
  <c r="R136" i="113" s="1"/>
  <c r="M75" i="113"/>
  <c r="Q75" i="113" s="1"/>
  <c r="U75" i="113" s="1"/>
  <c r="M149" i="113"/>
  <c r="Q149" i="113" s="1"/>
  <c r="O23" i="113"/>
  <c r="S23" i="113" s="1"/>
  <c r="M88" i="113"/>
  <c r="Q88" i="113" s="1"/>
  <c r="N22" i="113"/>
  <c r="R22" i="113" s="1"/>
  <c r="N35" i="113"/>
  <c r="R35" i="113" s="1"/>
  <c r="O88" i="113"/>
  <c r="S88" i="113" s="1"/>
  <c r="O95" i="113"/>
  <c r="S95" i="113" s="1"/>
  <c r="U85" i="113"/>
  <c r="U155" i="113"/>
  <c r="M41" i="113"/>
  <c r="Q41" i="113" s="1"/>
  <c r="O146" i="113"/>
  <c r="S146" i="113" s="1"/>
  <c r="O13" i="113"/>
  <c r="S13" i="113" s="1"/>
  <c r="M31" i="113"/>
  <c r="Q31" i="113" s="1"/>
  <c r="U21" i="113"/>
  <c r="N17" i="113"/>
  <c r="R17" i="113" s="1"/>
  <c r="M16" i="113"/>
  <c r="Q16" i="113" s="1"/>
  <c r="U57" i="113"/>
  <c r="N150" i="113"/>
  <c r="R150" i="113" s="1"/>
  <c r="U150" i="113" s="1"/>
  <c r="O102" i="113"/>
  <c r="S102" i="113" s="1"/>
  <c r="O83" i="113"/>
  <c r="S83" i="113" s="1"/>
  <c r="U83" i="113" s="1"/>
  <c r="N84" i="113"/>
  <c r="R84" i="113" s="1"/>
  <c r="U84" i="113" s="1"/>
  <c r="N151" i="113"/>
  <c r="R151" i="113" s="1"/>
  <c r="O148" i="113"/>
  <c r="S148" i="113" s="1"/>
  <c r="N73" i="113"/>
  <c r="R73" i="113" s="1"/>
  <c r="U60" i="113"/>
  <c r="O19" i="113"/>
  <c r="S19" i="113" s="1"/>
  <c r="N54" i="113"/>
  <c r="R54" i="113" s="1"/>
  <c r="M38" i="113"/>
  <c r="Q38" i="113" s="1"/>
  <c r="M22" i="113"/>
  <c r="Q22" i="113" s="1"/>
  <c r="O45" i="113"/>
  <c r="S45" i="113" s="1"/>
  <c r="N97" i="113"/>
  <c r="R97" i="113" s="1"/>
  <c r="U135" i="113"/>
  <c r="U11" i="113"/>
  <c r="U139" i="113"/>
  <c r="N137" i="113"/>
  <c r="R137" i="113" s="1"/>
  <c r="O76" i="113"/>
  <c r="S76" i="113" s="1"/>
  <c r="N24" i="113"/>
  <c r="R24" i="113" s="1"/>
  <c r="U28" i="113"/>
  <c r="U147" i="113"/>
  <c r="U43" i="113"/>
  <c r="U79" i="113"/>
  <c r="M10" i="113"/>
  <c r="Q10" i="113" s="1"/>
  <c r="U12" i="113"/>
  <c r="U103" i="113"/>
  <c r="U62" i="113"/>
  <c r="N148" i="113"/>
  <c r="R148" i="113" s="1"/>
  <c r="U138" i="113"/>
  <c r="M45" i="113"/>
  <c r="Q45" i="113" s="1"/>
  <c r="U131" i="113"/>
  <c r="N152" i="113"/>
  <c r="R152" i="113" s="1"/>
  <c r="U104" i="113"/>
  <c r="O144" i="113"/>
  <c r="S144" i="113" s="1"/>
  <c r="M37" i="113"/>
  <c r="Q37" i="113" s="1"/>
  <c r="M58" i="113"/>
  <c r="Q58" i="113" s="1"/>
  <c r="O16" i="113"/>
  <c r="S16" i="113" s="1"/>
  <c r="U16" i="113" s="1"/>
  <c r="M55" i="113"/>
  <c r="Q55" i="113" s="1"/>
  <c r="N29" i="113"/>
  <c r="R29" i="113" s="1"/>
  <c r="U36" i="113"/>
  <c r="O58" i="113"/>
  <c r="S58" i="113" s="1"/>
  <c r="M56" i="113"/>
  <c r="Q56" i="113" s="1"/>
  <c r="N33" i="113"/>
  <c r="R33" i="113" s="1"/>
  <c r="M42" i="113"/>
  <c r="Q42" i="113" s="1"/>
  <c r="U42" i="113" s="1"/>
  <c r="M63" i="113"/>
  <c r="Q63" i="113" s="1"/>
  <c r="M15" i="113"/>
  <c r="Q15" i="113" s="1"/>
  <c r="M32" i="113"/>
  <c r="Q32" i="113" s="1"/>
  <c r="M102" i="113"/>
  <c r="Q102" i="113" s="1"/>
  <c r="N56" i="113"/>
  <c r="R56" i="113" s="1"/>
  <c r="U72" i="113"/>
  <c r="M26" i="113"/>
  <c r="Q26" i="113" s="1"/>
  <c r="U26" i="113" s="1"/>
  <c r="O29" i="113"/>
  <c r="S29" i="113" s="1"/>
  <c r="N55" i="113"/>
  <c r="R55" i="113" s="1"/>
  <c r="O78" i="113"/>
  <c r="S78" i="113" s="1"/>
  <c r="N132" i="113"/>
  <c r="R132" i="113" s="1"/>
  <c r="M86" i="113"/>
  <c r="Q86" i="113" s="1"/>
  <c r="M74" i="113"/>
  <c r="Q74" i="113" s="1"/>
  <c r="O35" i="113"/>
  <c r="S35" i="113" s="1"/>
  <c r="M146" i="113"/>
  <c r="Q146" i="113" s="1"/>
  <c r="O56" i="113"/>
  <c r="S56" i="113" s="1"/>
  <c r="O77" i="113"/>
  <c r="S77" i="113" s="1"/>
  <c r="N142" i="113"/>
  <c r="R142" i="113" s="1"/>
  <c r="M35" i="113"/>
  <c r="Q35" i="113" s="1"/>
  <c r="O81" i="113"/>
  <c r="S81" i="113" s="1"/>
  <c r="M27" i="113"/>
  <c r="Q27" i="113" s="1"/>
  <c r="U106" i="113"/>
  <c r="U93" i="113"/>
  <c r="N92" i="113"/>
  <c r="R92" i="113" s="1"/>
  <c r="U92" i="113" s="1"/>
  <c r="M18" i="113"/>
  <c r="Q18" i="113" s="1"/>
  <c r="U91" i="113"/>
  <c r="U154" i="113"/>
  <c r="O22" i="113"/>
  <c r="S22" i="113" s="1"/>
  <c r="U22" i="113" s="1"/>
  <c r="M61" i="113"/>
  <c r="Q61" i="113" s="1"/>
  <c r="M81" i="113"/>
  <c r="Q81" i="113" s="1"/>
  <c r="M33" i="113"/>
  <c r="Q33" i="113" s="1"/>
  <c r="O86" i="113"/>
  <c r="S86" i="113" s="1"/>
  <c r="M89" i="113"/>
  <c r="Q89" i="113" s="1"/>
  <c r="N18" i="113"/>
  <c r="R18" i="113" s="1"/>
  <c r="U59" i="113"/>
  <c r="N61" i="113"/>
  <c r="R61" i="113" s="1"/>
  <c r="M77" i="113"/>
  <c r="Q77" i="113" s="1"/>
  <c r="N30" i="113"/>
  <c r="R30" i="113" s="1"/>
  <c r="U30" i="113" s="1"/>
  <c r="N27" i="113"/>
  <c r="R27" i="113" s="1"/>
  <c r="O143" i="113"/>
  <c r="S143" i="113" s="1"/>
  <c r="M143" i="113"/>
  <c r="Q143" i="113" s="1"/>
  <c r="O137" i="113"/>
  <c r="S137" i="113" s="1"/>
  <c r="N86" i="113"/>
  <c r="R86" i="113" s="1"/>
  <c r="N89" i="113"/>
  <c r="R89" i="113" s="1"/>
  <c r="O74" i="113"/>
  <c r="S74" i="113" s="1"/>
  <c r="N45" i="113"/>
  <c r="R45" i="113" s="1"/>
  <c r="N41" i="113"/>
  <c r="R41" i="113" s="1"/>
  <c r="M19" i="113"/>
  <c r="Q19" i="113" s="1"/>
  <c r="O20" i="113"/>
  <c r="S20" i="113" s="1"/>
  <c r="M76" i="113"/>
  <c r="Q76" i="113" s="1"/>
  <c r="U153" i="113"/>
  <c r="N140" i="113"/>
  <c r="R140" i="113" s="1"/>
  <c r="M137" i="113"/>
  <c r="Q137" i="113" s="1"/>
  <c r="O89" i="113"/>
  <c r="S89" i="113" s="1"/>
  <c r="N38" i="113"/>
  <c r="R38" i="113" s="1"/>
  <c r="O15" i="113"/>
  <c r="S15" i="113" s="1"/>
  <c r="N76" i="113"/>
  <c r="R76" i="113" s="1"/>
  <c r="M24" i="113"/>
  <c r="Q24" i="113" s="1"/>
  <c r="N25" i="113"/>
  <c r="R25" i="113" s="1"/>
  <c r="O25" i="113"/>
  <c r="S25" i="113" s="1"/>
  <c r="M140" i="113"/>
  <c r="Q140" i="113" s="1"/>
  <c r="M20" i="113"/>
  <c r="Q20" i="113" s="1"/>
  <c r="U82" i="113"/>
  <c r="O37" i="113"/>
  <c r="S37" i="113" s="1"/>
  <c r="M142" i="113"/>
  <c r="Q142" i="113" s="1"/>
  <c r="M148" i="113"/>
  <c r="Q148" i="113" s="1"/>
  <c r="M152" i="113"/>
  <c r="Q152" i="113" s="1"/>
  <c r="N144" i="113"/>
  <c r="R144" i="113" s="1"/>
  <c r="U105" i="113"/>
  <c r="U90" i="113"/>
  <c r="U64" i="113"/>
  <c r="M34" i="113"/>
  <c r="Q34" i="113" s="1"/>
  <c r="O54" i="113"/>
  <c r="S54" i="113" s="1"/>
  <c r="U54" i="113" s="1"/>
  <c r="N40" i="113"/>
  <c r="R40" i="113" s="1"/>
  <c r="N32" i="113"/>
  <c r="R32" i="113" s="1"/>
  <c r="O10" i="113"/>
  <c r="S10" i="113" s="1"/>
  <c r="O34" i="113"/>
  <c r="S34" i="113" s="1"/>
  <c r="O18" i="113"/>
  <c r="S18" i="113" s="1"/>
  <c r="M144" i="113"/>
  <c r="Q144" i="113" s="1"/>
  <c r="M132" i="113"/>
  <c r="Q132" i="113" s="1"/>
  <c r="M39" i="113"/>
  <c r="Q39" i="113" s="1"/>
  <c r="U39" i="113" s="1"/>
  <c r="O32" i="113"/>
  <c r="S32" i="113" s="1"/>
  <c r="N20" i="113"/>
  <c r="R20" i="113" s="1"/>
  <c r="U133" i="113"/>
  <c r="O99" i="113"/>
  <c r="S99" i="113" s="1"/>
  <c r="M151" i="113"/>
  <c r="Q151" i="113" s="1"/>
  <c r="N63" i="113"/>
  <c r="R63" i="113" s="1"/>
  <c r="O40" i="113"/>
  <c r="S40" i="113" s="1"/>
  <c r="K66" i="113"/>
  <c r="J49" i="113"/>
  <c r="K161" i="113"/>
  <c r="J110" i="113"/>
  <c r="J66" i="113"/>
  <c r="J161" i="113"/>
  <c r="K49" i="113"/>
  <c r="I49" i="113"/>
  <c r="I161" i="113"/>
  <c r="K110" i="113"/>
  <c r="I66" i="113"/>
  <c r="I110" i="113"/>
  <c r="F232" i="113" l="1"/>
  <c r="U200" i="113"/>
  <c r="S217" i="113"/>
  <c r="U99" i="113"/>
  <c r="U78" i="113"/>
  <c r="U73" i="113"/>
  <c r="U31" i="113"/>
  <c r="U41" i="113"/>
  <c r="U13" i="113"/>
  <c r="U102" i="113"/>
  <c r="U17" i="113"/>
  <c r="U100" i="113"/>
  <c r="U97" i="113"/>
  <c r="U203" i="113"/>
  <c r="U88" i="113"/>
  <c r="U136" i="113"/>
  <c r="U137" i="113"/>
  <c r="U44" i="113"/>
  <c r="K222" i="113"/>
  <c r="U24" i="113"/>
  <c r="U95" i="113"/>
  <c r="I222" i="113"/>
  <c r="U188" i="113"/>
  <c r="U151" i="113"/>
  <c r="U146" i="113"/>
  <c r="U187" i="113"/>
  <c r="I163" i="113"/>
  <c r="U23" i="113"/>
  <c r="U212" i="113"/>
  <c r="U19" i="113"/>
  <c r="U149" i="113"/>
  <c r="N217" i="113"/>
  <c r="U207" i="113"/>
  <c r="U132" i="113"/>
  <c r="U185" i="113"/>
  <c r="U211" i="113"/>
  <c r="M217" i="113"/>
  <c r="U199" i="113"/>
  <c r="Q217" i="113"/>
  <c r="O217" i="113"/>
  <c r="S181" i="113"/>
  <c r="S191" i="113" s="1"/>
  <c r="S222" i="113" s="1"/>
  <c r="O191" i="113"/>
  <c r="M191" i="113"/>
  <c r="Q183" i="113"/>
  <c r="U189" i="113"/>
  <c r="U215" i="113"/>
  <c r="R217" i="113"/>
  <c r="N191" i="113"/>
  <c r="R191" i="113"/>
  <c r="U55" i="113"/>
  <c r="E230" i="113" s="1"/>
  <c r="R110" i="113"/>
  <c r="J163" i="113"/>
  <c r="K163" i="113"/>
  <c r="U143" i="113"/>
  <c r="U152" i="113"/>
  <c r="E232" i="113" s="1"/>
  <c r="U38" i="113"/>
  <c r="U25" i="113"/>
  <c r="U45" i="113"/>
  <c r="S110" i="113"/>
  <c r="U148" i="113"/>
  <c r="U27" i="113"/>
  <c r="U33" i="113"/>
  <c r="O66" i="113"/>
  <c r="U35" i="113"/>
  <c r="S49" i="113"/>
  <c r="N110" i="113"/>
  <c r="R49" i="113"/>
  <c r="U144" i="113"/>
  <c r="U74" i="113"/>
  <c r="U58" i="113"/>
  <c r="U15" i="113"/>
  <c r="R161" i="113"/>
  <c r="U63" i="113"/>
  <c r="S161" i="113"/>
  <c r="U61" i="113"/>
  <c r="U20" i="113"/>
  <c r="R66" i="113"/>
  <c r="U40" i="113"/>
  <c r="U76" i="113"/>
  <c r="E231" i="113" s="1"/>
  <c r="M49" i="113"/>
  <c r="U140" i="113"/>
  <c r="U34" i="113"/>
  <c r="U77" i="113"/>
  <c r="U56" i="113"/>
  <c r="U81" i="113"/>
  <c r="U10" i="113"/>
  <c r="U86" i="113"/>
  <c r="O49" i="113"/>
  <c r="U37" i="113"/>
  <c r="Q110" i="113"/>
  <c r="M66" i="113"/>
  <c r="O110" i="113"/>
  <c r="M110" i="113"/>
  <c r="Q49" i="113"/>
  <c r="S66" i="113"/>
  <c r="N49" i="113"/>
  <c r="Q161" i="113"/>
  <c r="U18" i="113"/>
  <c r="O161" i="113"/>
  <c r="M161" i="113"/>
  <c r="Q66" i="113"/>
  <c r="N161" i="113"/>
  <c r="N66" i="113"/>
  <c r="U142" i="113"/>
  <c r="U89" i="113"/>
  <c r="U32" i="113"/>
  <c r="U29" i="113"/>
  <c r="E228" i="113" l="1"/>
  <c r="U217" i="113"/>
  <c r="O222" i="113"/>
  <c r="N222" i="113"/>
  <c r="M222" i="113"/>
  <c r="R222" i="113"/>
  <c r="U183" i="113"/>
  <c r="Q191" i="113"/>
  <c r="Q222" i="113" s="1"/>
  <c r="Q163" i="113"/>
  <c r="U181" i="113"/>
  <c r="U66" i="113"/>
  <c r="R163" i="113"/>
  <c r="N163" i="113"/>
  <c r="M163" i="113"/>
  <c r="O163" i="113"/>
  <c r="S163" i="113"/>
  <c r="U110" i="113"/>
  <c r="U161" i="113"/>
  <c r="U49" i="113"/>
  <c r="U191" i="113" l="1"/>
  <c r="U222" i="113" s="1"/>
  <c r="F228" i="113"/>
  <c r="F234" i="113" s="1"/>
  <c r="U163" i="113"/>
  <c r="AB101" i="1" l="1"/>
  <c r="AA101" i="1" l="1"/>
  <c r="Z101" i="1"/>
  <c r="Y101" i="1"/>
  <c r="AI101" i="1"/>
  <c r="AH101" i="1"/>
  <c r="AG101" i="1"/>
  <c r="AF101" i="1"/>
  <c r="AE101" i="1"/>
  <c r="AD101" i="1"/>
  <c r="AC101" i="1"/>
  <c r="X101" i="1" l="1"/>
  <c r="AJ101" i="1" s="1"/>
  <c r="H9" i="55" l="1"/>
  <c r="E9" i="55"/>
  <c r="E5" i="5" l="1"/>
  <c r="E5" i="49"/>
  <c r="X4" i="1" l="1"/>
  <c r="G10" i="3" l="1"/>
  <c r="G9" i="3"/>
  <c r="K10" i="3" l="1"/>
  <c r="K9" i="3"/>
  <c r="H4" i="5" l="1"/>
  <c r="X10" i="1" l="1"/>
  <c r="K4" i="1" l="1"/>
  <c r="I4" i="5" s="1"/>
  <c r="A127" i="42" l="1"/>
  <c r="A121" i="42"/>
  <c r="G68" i="1" l="1"/>
  <c r="G70" i="1" l="1"/>
  <c r="G69" i="1"/>
  <c r="C3" i="49" l="1"/>
  <c r="F18" i="94" l="1"/>
  <c r="I11" i="94"/>
  <c r="J11" i="94" s="1"/>
  <c r="F9" i="94"/>
  <c r="I5" i="94"/>
  <c r="J5" i="94" s="1"/>
  <c r="F22" i="94"/>
  <c r="F16" i="94"/>
  <c r="F15" i="94"/>
  <c r="D12" i="94"/>
  <c r="F12" i="94" l="1"/>
  <c r="Z75" i="42" l="1"/>
  <c r="Y75" i="42"/>
  <c r="X75" i="42"/>
  <c r="I17" i="3" l="1"/>
  <c r="E8" i="55" l="1"/>
  <c r="J17" i="3" l="1"/>
  <c r="L4" i="1" l="1"/>
  <c r="J4" i="5" s="1"/>
  <c r="Y4" i="1"/>
  <c r="M4" i="1" l="1"/>
  <c r="K4" i="5" s="1"/>
  <c r="Z4" i="1"/>
  <c r="N4" i="1" l="1"/>
  <c r="AA4" i="1"/>
  <c r="O4" i="1" l="1"/>
  <c r="AC4" i="1" s="1"/>
  <c r="L4" i="5"/>
  <c r="AB4" i="1"/>
  <c r="J4" i="49" l="1"/>
  <c r="X4" i="49" s="1"/>
  <c r="P4" i="1"/>
  <c r="M4" i="5"/>
  <c r="L4" i="49"/>
  <c r="Z4" i="49" s="1"/>
  <c r="M4" i="49"/>
  <c r="K4" i="42" s="1"/>
  <c r="Z4" i="42" s="1"/>
  <c r="K4" i="49"/>
  <c r="N4" i="49"/>
  <c r="AB4" i="49" s="1"/>
  <c r="O4" i="49" l="1"/>
  <c r="Q4" i="1"/>
  <c r="N4" i="5"/>
  <c r="AD4" i="1"/>
  <c r="J4" i="42"/>
  <c r="Y4" i="42" s="1"/>
  <c r="AA4" i="49"/>
  <c r="L4" i="42"/>
  <c r="AA4" i="42" s="1"/>
  <c r="H4" i="42"/>
  <c r="W4" i="42" s="1"/>
  <c r="Y4" i="49"/>
  <c r="I4" i="42"/>
  <c r="X4" i="42" s="1"/>
  <c r="AC4" i="49"/>
  <c r="M4" i="42"/>
  <c r="P4" i="49" l="1"/>
  <c r="R4" i="1"/>
  <c r="O4" i="5"/>
  <c r="AC4" i="5" s="1"/>
  <c r="AE4" i="1"/>
  <c r="Y4" i="5"/>
  <c r="Z4" i="5"/>
  <c r="AB4" i="5"/>
  <c r="AB4" i="42"/>
  <c r="O4" i="56" l="1"/>
  <c r="AC4" i="56" s="1"/>
  <c r="Q4" i="49"/>
  <c r="S4" i="1"/>
  <c r="P4" i="5"/>
  <c r="AF4" i="1"/>
  <c r="AD4" i="49"/>
  <c r="N4" i="42"/>
  <c r="AC4" i="42" s="1"/>
  <c r="K4" i="56"/>
  <c r="Y4" i="56" s="1"/>
  <c r="X4" i="5"/>
  <c r="N4" i="56"/>
  <c r="AB4" i="56" s="1"/>
  <c r="H4" i="56"/>
  <c r="V4" i="56" s="1"/>
  <c r="W4" i="5"/>
  <c r="AA4" i="5"/>
  <c r="L4" i="56"/>
  <c r="Z4" i="56" s="1"/>
  <c r="R4" i="49" l="1"/>
  <c r="P4" i="56"/>
  <c r="AD4" i="56" s="1"/>
  <c r="AD4" i="5"/>
  <c r="T4" i="1"/>
  <c r="Q4" i="5"/>
  <c r="Q4" i="56" s="1"/>
  <c r="AE4" i="56" s="1"/>
  <c r="AG4" i="1"/>
  <c r="O4" i="42"/>
  <c r="AD4" i="42" s="1"/>
  <c r="AE4" i="49"/>
  <c r="V4" i="5"/>
  <c r="J4" i="56"/>
  <c r="X4" i="56" s="1"/>
  <c r="I4" i="56"/>
  <c r="W4" i="56" s="1"/>
  <c r="M4" i="56"/>
  <c r="AA4" i="56" s="1"/>
  <c r="S4" i="49" l="1"/>
  <c r="U4" i="1"/>
  <c r="R4" i="5"/>
  <c r="AH4" i="1"/>
  <c r="AE4" i="5"/>
  <c r="P4" i="42"/>
  <c r="AE4" i="42" s="1"/>
  <c r="AF4" i="49"/>
  <c r="AF4" i="5" l="1"/>
  <c r="R4" i="56"/>
  <c r="AF4" i="56" s="1"/>
  <c r="T4" i="49"/>
  <c r="S4" i="5"/>
  <c r="AI4" i="1"/>
  <c r="AG4" i="49"/>
  <c r="Q4" i="42"/>
  <c r="AF4" i="42" s="1"/>
  <c r="U4" i="49" l="1"/>
  <c r="S4" i="56"/>
  <c r="AG4" i="56" s="1"/>
  <c r="AG4" i="5"/>
  <c r="AH4" i="49"/>
  <c r="R4" i="42"/>
  <c r="AG4" i="42" s="1"/>
  <c r="S4" i="42" l="1"/>
  <c r="AH4" i="42" s="1"/>
  <c r="AI4" i="49"/>
  <c r="J86" i="56" l="1"/>
  <c r="I86" i="56"/>
  <c r="J80" i="56"/>
  <c r="I80" i="56"/>
  <c r="J72" i="56"/>
  <c r="I72" i="56"/>
  <c r="J71" i="56"/>
  <c r="I71" i="56"/>
  <c r="J70" i="56"/>
  <c r="I70" i="56"/>
  <c r="J69" i="56"/>
  <c r="I69" i="56"/>
  <c r="J61" i="56"/>
  <c r="I61" i="56"/>
  <c r="J48" i="56"/>
  <c r="I48" i="56"/>
  <c r="J44" i="56"/>
  <c r="I44" i="56"/>
  <c r="J43" i="56"/>
  <c r="I43" i="56"/>
  <c r="J41" i="56"/>
  <c r="I41" i="56"/>
  <c r="J10" i="56"/>
  <c r="I10" i="56"/>
  <c r="J9" i="56"/>
  <c r="I9" i="56"/>
  <c r="C3" i="56"/>
  <c r="C1" i="56"/>
  <c r="B51" i="56" l="1"/>
  <c r="T61" i="56"/>
  <c r="B40" i="56"/>
  <c r="B42" i="56"/>
  <c r="B48" i="56"/>
  <c r="B43" i="56"/>
  <c r="B49" i="56"/>
  <c r="B81" i="56"/>
  <c r="B90" i="56"/>
  <c r="B92" i="56"/>
  <c r="B91" i="56"/>
  <c r="B85" i="56"/>
  <c r="B80" i="56"/>
  <c r="B84" i="56"/>
  <c r="B83" i="56"/>
  <c r="B72" i="56"/>
  <c r="B74" i="56"/>
  <c r="B86" i="56"/>
  <c r="B73" i="56"/>
  <c r="B70" i="56"/>
  <c r="B71" i="56"/>
  <c r="B68" i="56"/>
  <c r="B69" i="56"/>
  <c r="B65" i="56"/>
  <c r="B62" i="56"/>
  <c r="B61" i="56"/>
  <c r="B63" i="56"/>
  <c r="B64" i="56"/>
  <c r="B50" i="56"/>
  <c r="B47" i="56"/>
  <c r="B44" i="56"/>
  <c r="B41" i="56"/>
  <c r="B38" i="56"/>
  <c r="B8" i="56"/>
  <c r="AC10" i="1" l="1"/>
  <c r="AA100" i="42"/>
  <c r="AH101" i="42"/>
  <c r="AB101" i="42"/>
  <c r="AD100" i="42"/>
  <c r="Y100" i="42"/>
  <c r="AC83" i="42"/>
  <c r="AG101" i="42"/>
  <c r="AF101" i="42"/>
  <c r="X101" i="42"/>
  <c r="Y83" i="42"/>
  <c r="AC100" i="42"/>
  <c r="W101" i="42"/>
  <c r="Z83" i="42"/>
  <c r="AH100" i="42"/>
  <c r="AA101" i="42"/>
  <c r="AD83" i="42"/>
  <c r="AH83" i="42"/>
  <c r="AF100" i="42"/>
  <c r="X100" i="42"/>
  <c r="AE101" i="42"/>
  <c r="Z101" i="42"/>
  <c r="AC101" i="42"/>
  <c r="AG83" i="42"/>
  <c r="AF83" i="42"/>
  <c r="X83" i="42"/>
  <c r="W100" i="42"/>
  <c r="Z100" i="42"/>
  <c r="AE100" i="42"/>
  <c r="AG100" i="42"/>
  <c r="AB83" i="42"/>
  <c r="Y101" i="42"/>
  <c r="AE83" i="42"/>
  <c r="AA83" i="42"/>
  <c r="W83" i="42"/>
  <c r="AD101" i="42"/>
  <c r="AB100" i="42"/>
  <c r="AC70" i="5"/>
  <c r="AF52" i="5"/>
  <c r="AG52" i="5"/>
  <c r="AF96" i="1"/>
  <c r="AH153" i="1"/>
  <c r="AB64" i="1"/>
  <c r="X64" i="1"/>
  <c r="AA63" i="1"/>
  <c r="AA97" i="1"/>
  <c r="AG95" i="1"/>
  <c r="Z92" i="1"/>
  <c r="AD80" i="1"/>
  <c r="V52" i="5"/>
  <c r="AC97" i="1"/>
  <c r="AD47" i="1"/>
  <c r="AF153" i="1"/>
  <c r="Y153" i="1"/>
  <c r="AI64" i="1"/>
  <c r="AE64" i="1"/>
  <c r="AH63" i="1"/>
  <c r="AI97" i="1"/>
  <c r="Y95" i="1"/>
  <c r="AH95" i="1"/>
  <c r="AE96" i="1"/>
  <c r="AI80" i="1"/>
  <c r="AC92" i="1"/>
  <c r="AC80" i="1"/>
  <c r="AE80" i="1"/>
  <c r="AF47" i="1"/>
  <c r="AC52" i="5"/>
  <c r="AE72" i="5"/>
  <c r="AG70" i="5"/>
  <c r="AG153" i="1"/>
  <c r="Y96" i="1"/>
  <c r="X47" i="1"/>
  <c r="AF95" i="1"/>
  <c r="AE97" i="1"/>
  <c r="AE153" i="1"/>
  <c r="AH64" i="1"/>
  <c r="Y63" i="1"/>
  <c r="AF63" i="1"/>
  <c r="AD97" i="1"/>
  <c r="Z96" i="1"/>
  <c r="Z95" i="1"/>
  <c r="AB95" i="1"/>
  <c r="AI92" i="1"/>
  <c r="AA80" i="1"/>
  <c r="AB47" i="1"/>
  <c r="AE47" i="1"/>
  <c r="AB72" i="5"/>
  <c r="AD72" i="5"/>
  <c r="AF70" i="5"/>
  <c r="X70" i="5"/>
  <c r="AE70" i="5"/>
  <c r="Z47" i="1"/>
  <c r="Z52" i="5"/>
  <c r="AB70" i="5"/>
  <c r="X52" i="5"/>
  <c r="Z63" i="1"/>
  <c r="AD92" i="1"/>
  <c r="AD153" i="1"/>
  <c r="Z153" i="1"/>
  <c r="Z64" i="1"/>
  <c r="AD63" i="1"/>
  <c r="X63" i="1"/>
  <c r="AG97" i="1"/>
  <c r="AA96" i="1"/>
  <c r="AC95" i="1"/>
  <c r="AD95" i="1"/>
  <c r="AI47" i="1"/>
  <c r="AE92" i="1"/>
  <c r="Z80" i="1"/>
  <c r="AC47" i="1"/>
  <c r="AB52" i="5"/>
  <c r="AA72" i="5"/>
  <c r="V72" i="5"/>
  <c r="AC72" i="5"/>
  <c r="Y80" i="1"/>
  <c r="Y72" i="5"/>
  <c r="Y47" i="1"/>
  <c r="AF92" i="1"/>
  <c r="AA153" i="1"/>
  <c r="AB153" i="1"/>
  <c r="AF97" i="1"/>
  <c r="AG64" i="1"/>
  <c r="AC63" i="1"/>
  <c r="AE63" i="1"/>
  <c r="X97" i="1"/>
  <c r="AG96" i="1"/>
  <c r="AB96" i="1"/>
  <c r="AH92" i="1"/>
  <c r="X92" i="1"/>
  <c r="AG80" i="1"/>
  <c r="AA47" i="1"/>
  <c r="AA52" i="5"/>
  <c r="AE52" i="5"/>
  <c r="Z72" i="5"/>
  <c r="AH80" i="1"/>
  <c r="W52" i="5"/>
  <c r="W70" i="5"/>
  <c r="X72" i="5"/>
  <c r="AA95" i="1"/>
  <c r="X96" i="1"/>
  <c r="AG72" i="5"/>
  <c r="X153" i="1"/>
  <c r="AC64" i="1"/>
  <c r="Y64" i="1"/>
  <c r="AB63" i="1"/>
  <c r="Y97" i="1"/>
  <c r="AH97" i="1"/>
  <c r="AH96" i="1"/>
  <c r="AC96" i="1"/>
  <c r="AE95" i="1"/>
  <c r="Y92" i="1"/>
  <c r="V70" i="5"/>
  <c r="AA64" i="1"/>
  <c r="AI95" i="1"/>
  <c r="AB80" i="1"/>
  <c r="Y70" i="5"/>
  <c r="AI153" i="1"/>
  <c r="AC153" i="1"/>
  <c r="AD64" i="1"/>
  <c r="AF64" i="1"/>
  <c r="AI63" i="1"/>
  <c r="Z97" i="1"/>
  <c r="AB97" i="1"/>
  <c r="AI96" i="1"/>
  <c r="AD96" i="1"/>
  <c r="X95" i="1"/>
  <c r="AG92" i="1"/>
  <c r="AH47" i="1"/>
  <c r="AF80" i="1"/>
  <c r="AG47" i="1"/>
  <c r="Y52" i="5"/>
  <c r="AD52" i="5"/>
  <c r="AF72" i="5"/>
  <c r="AA70" i="5"/>
  <c r="AD70" i="5"/>
  <c r="AB92" i="1"/>
  <c r="X80" i="1"/>
  <c r="Z70" i="5"/>
  <c r="AG63" i="1"/>
  <c r="AA92" i="1"/>
  <c r="W72" i="5"/>
  <c r="AA30" i="49"/>
  <c r="AC35" i="49"/>
  <c r="AA41" i="49"/>
  <c r="Y47" i="49"/>
  <c r="AC34" i="49"/>
  <c r="AG36" i="49"/>
  <c r="AE32" i="49"/>
  <c r="AC38" i="49"/>
  <c r="AA44" i="49"/>
  <c r="X31" i="49"/>
  <c r="AB43" i="49"/>
  <c r="Z34" i="49"/>
  <c r="AI39" i="49"/>
  <c r="AG45" i="49"/>
  <c r="X49" i="49"/>
  <c r="AD45" i="49"/>
  <c r="AI34" i="49"/>
  <c r="AG40" i="49"/>
  <c r="AE46" i="49"/>
  <c r="AF33" i="49"/>
  <c r="X47" i="49"/>
  <c r="AG35" i="49"/>
  <c r="AE41" i="49"/>
  <c r="AC47" i="49"/>
  <c r="AI40" i="49"/>
  <c r="AC48" i="49"/>
  <c r="AD34" i="49"/>
  <c r="AB40" i="49"/>
  <c r="Z46" i="49"/>
  <c r="AI30" i="49"/>
  <c r="AF47" i="49"/>
  <c r="AC32" i="49"/>
  <c r="AD33" i="49"/>
  <c r="Y33" i="49"/>
  <c r="AB30" i="49"/>
  <c r="Z36" i="49"/>
  <c r="AI41" i="49"/>
  <c r="AG47" i="49"/>
  <c r="AH35" i="49"/>
  <c r="AI38" i="49"/>
  <c r="AB33" i="49"/>
  <c r="Z39" i="49"/>
  <c r="AI44" i="49"/>
  <c r="X39" i="49"/>
  <c r="AA46" i="49"/>
  <c r="AH34" i="49"/>
  <c r="AF40" i="49"/>
  <c r="AD46" i="49"/>
  <c r="AD31" i="49"/>
  <c r="Z49" i="49"/>
  <c r="AF35" i="49"/>
  <c r="AD41" i="49"/>
  <c r="AB47" i="49"/>
  <c r="Y38" i="49"/>
  <c r="AF30" i="49"/>
  <c r="AD36" i="49"/>
  <c r="AB42" i="49"/>
  <c r="Z48" i="49"/>
  <c r="AE44" i="49"/>
  <c r="Y30" i="49"/>
  <c r="AA35" i="49"/>
  <c r="Y41" i="49"/>
  <c r="AH46" i="49"/>
  <c r="AF31" i="49"/>
  <c r="X45" i="49"/>
  <c r="AE47" i="49"/>
  <c r="Z41" i="49"/>
  <c r="AI45" i="49"/>
  <c r="AF44" i="49"/>
  <c r="Y31" i="49"/>
  <c r="AH36" i="49"/>
  <c r="AF42" i="49"/>
  <c r="AD48" i="49"/>
  <c r="AG38" i="49"/>
  <c r="AH41" i="49"/>
  <c r="Y34" i="49"/>
  <c r="AH39" i="49"/>
  <c r="AF45" i="49"/>
  <c r="X48" i="49"/>
  <c r="AH49" i="49"/>
  <c r="AE35" i="49"/>
  <c r="AC41" i="49"/>
  <c r="AA47" i="49"/>
  <c r="AB37" i="49"/>
  <c r="AE30" i="49"/>
  <c r="AC36" i="49"/>
  <c r="AA42" i="49"/>
  <c r="Y48" i="49"/>
  <c r="AC42" i="49"/>
  <c r="AC31" i="49"/>
  <c r="AA37" i="49"/>
  <c r="Y43" i="49"/>
  <c r="AH48" i="49"/>
  <c r="AG46" i="49"/>
  <c r="Z30" i="49"/>
  <c r="AI35" i="49"/>
  <c r="AG41" i="49"/>
  <c r="X41" i="49"/>
  <c r="Z40" i="49"/>
  <c r="X36" i="49"/>
  <c r="AG31" i="49"/>
  <c r="AE37" i="49"/>
  <c r="AC43" i="49"/>
  <c r="AA49" i="49"/>
  <c r="AF41" i="49"/>
  <c r="AI46" i="49"/>
  <c r="AG34" i="49"/>
  <c r="AE40" i="49"/>
  <c r="AC46" i="49"/>
  <c r="AI32" i="49"/>
  <c r="AD30" i="49"/>
  <c r="AB36" i="49"/>
  <c r="Z42" i="49"/>
  <c r="AI47" i="49"/>
  <c r="AA40" i="49"/>
  <c r="AB31" i="49"/>
  <c r="Z37" i="49"/>
  <c r="AI42" i="49"/>
  <c r="AG48" i="49"/>
  <c r="AB45" i="49"/>
  <c r="Z32" i="49"/>
  <c r="AI37" i="49"/>
  <c r="AG43" i="49"/>
  <c r="AE49" i="49"/>
  <c r="AA48" i="49"/>
  <c r="AH30" i="49"/>
  <c r="AF36" i="49"/>
  <c r="AD42" i="49"/>
  <c r="AB48" i="49"/>
  <c r="Z33" i="49"/>
  <c r="AE34" i="49"/>
  <c r="AF49" i="49"/>
  <c r="X22" i="49"/>
  <c r="AB35" i="49"/>
  <c r="AD32" i="49"/>
  <c r="AB38" i="49"/>
  <c r="Z44" i="49"/>
  <c r="AI49" i="49"/>
  <c r="AH43" i="49"/>
  <c r="X37" i="49"/>
  <c r="AD35" i="49"/>
  <c r="AB41" i="49"/>
  <c r="Z47" i="49"/>
  <c r="Z35" i="49"/>
  <c r="AA31" i="49"/>
  <c r="Y37" i="49"/>
  <c r="AH42" i="49"/>
  <c r="AF48" i="49"/>
  <c r="Z43" i="49"/>
  <c r="Y32" i="49"/>
  <c r="AH37" i="49"/>
  <c r="AF43" i="49"/>
  <c r="AD49" i="49"/>
  <c r="X35" i="49"/>
  <c r="AH32" i="49"/>
  <c r="AF38" i="49"/>
  <c r="AD44" i="49"/>
  <c r="X34" i="49"/>
  <c r="X43" i="49"/>
  <c r="AE31" i="49"/>
  <c r="AC37" i="49"/>
  <c r="AA43" i="49"/>
  <c r="Y49" i="49"/>
  <c r="AH33" i="49"/>
  <c r="AG49" i="49"/>
  <c r="Z45" i="49"/>
  <c r="AH38" i="49"/>
  <c r="AA33" i="49"/>
  <c r="Y39" i="49"/>
  <c r="AH44" i="49"/>
  <c r="X38" i="49"/>
  <c r="Y46" i="49"/>
  <c r="AC30" i="49"/>
  <c r="AA36" i="49"/>
  <c r="Y42" i="49"/>
  <c r="AH47" i="49"/>
  <c r="AE36" i="49"/>
  <c r="AI31" i="49"/>
  <c r="AG37" i="49"/>
  <c r="AE43" i="49"/>
  <c r="AC49" i="49"/>
  <c r="AD47" i="49"/>
  <c r="AG32" i="49"/>
  <c r="AE38" i="49"/>
  <c r="AC44" i="49"/>
  <c r="X33" i="49"/>
  <c r="AD37" i="49"/>
  <c r="AE33" i="49"/>
  <c r="AC39" i="49"/>
  <c r="AA45" i="49"/>
  <c r="X42" i="49"/>
  <c r="AA38" i="49"/>
  <c r="AB32" i="49"/>
  <c r="Z38" i="49"/>
  <c r="AI43" i="49"/>
  <c r="AB34" i="49"/>
  <c r="AI33" i="49"/>
  <c r="AG39" i="49"/>
  <c r="AE45" i="49"/>
  <c r="X46" i="49"/>
  <c r="AI48" i="49"/>
  <c r="Z31" i="49"/>
  <c r="AI36" i="49"/>
  <c r="AG42" i="49"/>
  <c r="AE48" i="49"/>
  <c r="AD39" i="49"/>
  <c r="AF32" i="49"/>
  <c r="AD38" i="49"/>
  <c r="AB44" i="49"/>
  <c r="X32" i="49"/>
  <c r="AF34" i="49"/>
  <c r="AD40" i="49"/>
  <c r="AB46" i="49"/>
  <c r="AA32" i="49"/>
  <c r="X14" i="49"/>
  <c r="AH31" i="49"/>
  <c r="AF37" i="49"/>
  <c r="AD43" i="49"/>
  <c r="AB49" i="49"/>
  <c r="AF39" i="49"/>
  <c r="AC33" i="49"/>
  <c r="AA39" i="49"/>
  <c r="Y45" i="49"/>
  <c r="X40" i="49"/>
  <c r="AC40" i="49"/>
  <c r="AA34" i="49"/>
  <c r="Y40" i="49"/>
  <c r="AH45" i="49"/>
  <c r="X30" i="49"/>
  <c r="Y44" i="49"/>
  <c r="Y35" i="49"/>
  <c r="AH40" i="49"/>
  <c r="AF46" i="49"/>
  <c r="AG30" i="49"/>
  <c r="AG44" i="49"/>
  <c r="AG33" i="49"/>
  <c r="AE39" i="49"/>
  <c r="AC45" i="49"/>
  <c r="X44" i="49"/>
  <c r="Y36" i="49"/>
  <c r="AB39" i="49"/>
  <c r="AE42" i="49"/>
  <c r="AF95" i="42"/>
  <c r="AA91" i="42"/>
  <c r="AE95" i="42"/>
  <c r="W95" i="42"/>
  <c r="AA92" i="42"/>
  <c r="AD93" i="42"/>
  <c r="AD89" i="42"/>
  <c r="AH91" i="42"/>
  <c r="Z91" i="42"/>
  <c r="AD90" i="42"/>
  <c r="AB92" i="42"/>
  <c r="AD95" i="42"/>
  <c r="AH92" i="42"/>
  <c r="Z92" i="42"/>
  <c r="AA93" i="42"/>
  <c r="AC89" i="42"/>
  <c r="AG91" i="42"/>
  <c r="Y91" i="42"/>
  <c r="AC90" i="42"/>
  <c r="AG89" i="42"/>
  <c r="Y89" i="42"/>
  <c r="AC91" i="42"/>
  <c r="AG90" i="42"/>
  <c r="AG95" i="42"/>
  <c r="AF89" i="42"/>
  <c r="AF90" i="42"/>
  <c r="AE89" i="42"/>
  <c r="AC95" i="42"/>
  <c r="AG92" i="42"/>
  <c r="Y92" i="42"/>
  <c r="Z93" i="42"/>
  <c r="AB89" i="42"/>
  <c r="AF91" i="42"/>
  <c r="X91" i="42"/>
  <c r="AB90" i="42"/>
  <c r="Y90" i="42"/>
  <c r="Y95" i="42"/>
  <c r="X89" i="42"/>
  <c r="X90" i="42"/>
  <c r="AE90" i="42"/>
  <c r="AB94" i="42"/>
  <c r="AB95" i="42"/>
  <c r="AF92" i="42"/>
  <c r="X92" i="42"/>
  <c r="X93" i="42"/>
  <c r="AA89" i="42"/>
  <c r="AE91" i="42"/>
  <c r="W91" i="42"/>
  <c r="AA90" i="42"/>
  <c r="AD92" i="42"/>
  <c r="AC92" i="42"/>
  <c r="AF93" i="42"/>
  <c r="AA94" i="42"/>
  <c r="AA95" i="42"/>
  <c r="AE92" i="42"/>
  <c r="W92" i="42"/>
  <c r="AH89" i="42"/>
  <c r="Z89" i="42"/>
  <c r="AD91" i="42"/>
  <c r="AH90" i="42"/>
  <c r="Z90" i="42"/>
  <c r="AH95" i="42"/>
  <c r="Z95" i="42"/>
  <c r="AH93" i="42"/>
  <c r="AB91" i="42"/>
  <c r="X95" i="42"/>
  <c r="W89" i="42"/>
  <c r="W90" i="42"/>
  <c r="AE93" i="42"/>
  <c r="Y94" i="42"/>
  <c r="AH94" i="42"/>
  <c r="AG94" i="42"/>
  <c r="AC93" i="42"/>
  <c r="AB93" i="42"/>
  <c r="AC94" i="42"/>
  <c r="Z94" i="42"/>
  <c r="W93" i="42"/>
  <c r="AF94" i="42"/>
  <c r="AD94" i="42"/>
  <c r="W94" i="42"/>
  <c r="AE94" i="42"/>
  <c r="Y93" i="42"/>
  <c r="AG93" i="42"/>
  <c r="X94" i="42"/>
  <c r="W29" i="56"/>
  <c r="AE29" i="56"/>
  <c r="X29" i="56"/>
  <c r="Y29" i="56"/>
  <c r="Z29" i="56"/>
  <c r="AC29" i="56"/>
  <c r="AA29" i="56"/>
  <c r="AG29" i="56"/>
  <c r="AB29" i="56"/>
  <c r="AF29" i="56"/>
  <c r="AG30" i="56"/>
  <c r="V30" i="56"/>
  <c r="Y30" i="56"/>
  <c r="X30" i="56"/>
  <c r="AC30" i="56"/>
  <c r="AD30" i="56"/>
  <c r="V29" i="56"/>
  <c r="AE30" i="56"/>
  <c r="W30" i="56"/>
  <c r="AD29" i="56"/>
  <c r="Z30" i="56"/>
  <c r="AF30" i="56"/>
  <c r="AB30" i="56"/>
  <c r="AA30" i="56"/>
  <c r="AD8" i="49"/>
  <c r="AE42" i="1"/>
  <c r="Y42" i="1"/>
  <c r="AC8" i="49"/>
  <c r="AE8" i="49"/>
  <c r="X42" i="1"/>
  <c r="AF42" i="1"/>
  <c r="V69" i="5"/>
  <c r="AD69" i="5"/>
  <c r="W69" i="5"/>
  <c r="AF8" i="49"/>
  <c r="Z42" i="1"/>
  <c r="AH42" i="1"/>
  <c r="X69" i="5"/>
  <c r="AF69" i="5"/>
  <c r="Z43" i="1"/>
  <c r="AA42" i="1"/>
  <c r="AI42" i="1"/>
  <c r="Y69" i="5"/>
  <c r="AG69" i="5"/>
  <c r="AG8" i="49"/>
  <c r="AB42" i="1"/>
  <c r="Z69" i="5"/>
  <c r="AD42" i="1"/>
  <c r="AC69" i="5"/>
  <c r="AH43" i="1"/>
  <c r="AC42" i="1"/>
  <c r="AA69" i="5"/>
  <c r="AB69" i="5"/>
  <c r="AH8" i="49"/>
  <c r="AE69" i="5"/>
  <c r="AI8" i="49"/>
  <c r="AG42" i="1"/>
  <c r="X43" i="1"/>
  <c r="AD43" i="1"/>
  <c r="AA43" i="1"/>
  <c r="AG43" i="1"/>
  <c r="AE43" i="1"/>
  <c r="AF43" i="1"/>
  <c r="Y43" i="1"/>
  <c r="AC43" i="1"/>
  <c r="AI43" i="1"/>
  <c r="AB43" i="1"/>
  <c r="X36" i="42"/>
  <c r="AF36" i="42"/>
  <c r="Y36" i="42"/>
  <c r="AG36" i="42"/>
  <c r="W59" i="42"/>
  <c r="AH59" i="42"/>
  <c r="X49" i="5"/>
  <c r="AF49" i="5"/>
  <c r="V34" i="5"/>
  <c r="AA59" i="42"/>
  <c r="AB41" i="42"/>
  <c r="Z36" i="42"/>
  <c r="AH36" i="42"/>
  <c r="X59" i="42"/>
  <c r="Y49" i="5"/>
  <c r="AG49" i="5"/>
  <c r="W34" i="5"/>
  <c r="AA36" i="42"/>
  <c r="Z59" i="42"/>
  <c r="Z49" i="5"/>
  <c r="AA34" i="5"/>
  <c r="Z41" i="42"/>
  <c r="AB36" i="42"/>
  <c r="AC38" i="42"/>
  <c r="AA49" i="5"/>
  <c r="AB34" i="5"/>
  <c r="AC36" i="42"/>
  <c r="AB59" i="42"/>
  <c r="AB49" i="5"/>
  <c r="AC34" i="5"/>
  <c r="AC41" i="42"/>
  <c r="W36" i="42"/>
  <c r="AE36" i="42"/>
  <c r="AE59" i="42"/>
  <c r="V49" i="5"/>
  <c r="AD49" i="5"/>
  <c r="AE34" i="5"/>
  <c r="AF59" i="42"/>
  <c r="W49" i="5"/>
  <c r="AE49" i="5"/>
  <c r="AD36" i="42"/>
  <c r="AC59" i="42"/>
  <c r="AC49" i="5"/>
  <c r="AD34" i="5"/>
  <c r="AH41" i="42"/>
  <c r="X34" i="5"/>
  <c r="AD38" i="42"/>
  <c r="W38" i="42"/>
  <c r="AC39" i="42"/>
  <c r="X39" i="42"/>
  <c r="Y41" i="42"/>
  <c r="Z34" i="5"/>
  <c r="AB38" i="42"/>
  <c r="Z38" i="42"/>
  <c r="AG38" i="42"/>
  <c r="Y34" i="5"/>
  <c r="AD41" i="42"/>
  <c r="Y38" i="42"/>
  <c r="AB37" i="42"/>
  <c r="AH39" i="42"/>
  <c r="X38" i="42"/>
  <c r="AD39" i="42"/>
  <c r="Y37" i="42"/>
  <c r="AF39" i="42"/>
  <c r="AB39" i="42"/>
  <c r="AF38" i="42"/>
  <c r="AF37" i="42"/>
  <c r="AH38" i="42"/>
  <c r="AE39" i="42"/>
  <c r="AF41" i="42"/>
  <c r="AG34" i="5"/>
  <c r="X37" i="42"/>
  <c r="X41" i="42"/>
  <c r="Y59" i="42"/>
  <c r="Y39" i="42"/>
  <c r="Z39" i="42"/>
  <c r="AE38" i="42"/>
  <c r="AG41" i="42"/>
  <c r="AC37" i="42"/>
  <c r="AA39" i="42"/>
  <c r="AH37" i="42"/>
  <c r="AE37" i="42"/>
  <c r="AD37" i="42"/>
  <c r="AE41" i="42"/>
  <c r="AG59" i="42"/>
  <c r="AF34" i="5"/>
  <c r="AA38" i="42"/>
  <c r="AG39" i="42"/>
  <c r="Z37" i="42"/>
  <c r="W37" i="42"/>
  <c r="W39" i="42"/>
  <c r="W41" i="42"/>
  <c r="AG37" i="42"/>
  <c r="AA41" i="42"/>
  <c r="AA37" i="42"/>
  <c r="AD59" i="42"/>
  <c r="AJ47" i="49" l="1"/>
  <c r="AJ45" i="49"/>
  <c r="AJ43" i="49"/>
  <c r="AI83" i="42"/>
  <c r="AI92" i="42"/>
  <c r="AI101" i="42"/>
  <c r="AI95" i="42"/>
  <c r="AI100" i="42"/>
  <c r="AI93" i="42"/>
  <c r="AI90" i="42"/>
  <c r="AI89" i="42"/>
  <c r="AI94" i="42"/>
  <c r="AI91" i="42"/>
  <c r="AJ43" i="1"/>
  <c r="AJ42" i="1"/>
  <c r="AH52" i="5"/>
  <c r="AJ92" i="1"/>
  <c r="AJ63" i="1"/>
  <c r="AJ95" i="1"/>
  <c r="AJ153" i="1"/>
  <c r="AJ97" i="1"/>
  <c r="AJ47" i="1"/>
  <c r="AJ64" i="1"/>
  <c r="AH70" i="5"/>
  <c r="AJ96" i="1"/>
  <c r="AH72" i="5"/>
  <c r="AH69" i="5"/>
  <c r="Z8" i="49"/>
  <c r="X8" i="49"/>
  <c r="Y8" i="49"/>
  <c r="AA8" i="49"/>
  <c r="AH30" i="56"/>
  <c r="AB8" i="49"/>
  <c r="AH29" i="56"/>
  <c r="AI41" i="42"/>
  <c r="AI38" i="42"/>
  <c r="AI39" i="42"/>
  <c r="AI59" i="42"/>
  <c r="AI36" i="42"/>
  <c r="AH49" i="5"/>
  <c r="AH34" i="5"/>
  <c r="AI37" i="42"/>
  <c r="AO100" i="42" l="1"/>
  <c r="AO83" i="42"/>
  <c r="AO72" i="5"/>
  <c r="AO101" i="42"/>
  <c r="AJ8" i="49"/>
  <c r="AJ80" i="1"/>
  <c r="AO41" i="42"/>
  <c r="AO34" i="5"/>
  <c r="C5" i="3"/>
  <c r="AQ8" i="49" l="1"/>
  <c r="AP80" i="1"/>
  <c r="AB71" i="5"/>
  <c r="AC60" i="5"/>
  <c r="AA71" i="5"/>
  <c r="AC71" i="5"/>
  <c r="V60" i="5"/>
  <c r="AD60" i="5"/>
  <c r="AA60" i="5"/>
  <c r="AB60" i="5"/>
  <c r="V71" i="5"/>
  <c r="AD71" i="5"/>
  <c r="W60" i="5"/>
  <c r="AE60" i="5"/>
  <c r="W71" i="5"/>
  <c r="AE71" i="5"/>
  <c r="X60" i="5"/>
  <c r="AF60" i="5"/>
  <c r="X71" i="5"/>
  <c r="AF71" i="5"/>
  <c r="Y60" i="5"/>
  <c r="AG60" i="5"/>
  <c r="Z71" i="5"/>
  <c r="Y71" i="5"/>
  <c r="AG71" i="5"/>
  <c r="Z60" i="5"/>
  <c r="C1" i="42"/>
  <c r="C3" i="42"/>
  <c r="H23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E7" i="3" s="1"/>
  <c r="W75" i="42"/>
  <c r="AA75" i="42"/>
  <c r="AB75" i="42"/>
  <c r="AC75" i="42"/>
  <c r="AD75" i="42"/>
  <c r="AE75" i="42"/>
  <c r="AF75" i="42"/>
  <c r="AG75" i="42"/>
  <c r="AH75" i="42"/>
  <c r="C1" i="5"/>
  <c r="C3" i="5"/>
  <c r="I9" i="5"/>
  <c r="J9" i="5"/>
  <c r="I10" i="5"/>
  <c r="J10" i="5"/>
  <c r="I14" i="5"/>
  <c r="J14" i="5"/>
  <c r="I15" i="5"/>
  <c r="J15" i="5"/>
  <c r="I16" i="5"/>
  <c r="J16" i="5"/>
  <c r="I18" i="5"/>
  <c r="J18" i="5"/>
  <c r="I19" i="5"/>
  <c r="J19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D7" i="3" s="1"/>
  <c r="I22" i="5"/>
  <c r="J22" i="5"/>
  <c r="I23" i="5"/>
  <c r="J23" i="5"/>
  <c r="I24" i="5"/>
  <c r="J24" i="5"/>
  <c r="I25" i="5"/>
  <c r="J25" i="5"/>
  <c r="I27" i="5"/>
  <c r="J27" i="5"/>
  <c r="I29" i="5"/>
  <c r="J29" i="5"/>
  <c r="I30" i="5"/>
  <c r="J30" i="5"/>
  <c r="I55" i="5"/>
  <c r="J55" i="5"/>
  <c r="I56" i="5"/>
  <c r="J56" i="5"/>
  <c r="I57" i="5"/>
  <c r="J57" i="5"/>
  <c r="I58" i="5"/>
  <c r="J58" i="5"/>
  <c r="I84" i="5"/>
  <c r="J84" i="5"/>
  <c r="K60" i="49"/>
  <c r="B7" i="1"/>
  <c r="B49" i="1"/>
  <c r="B52" i="1"/>
  <c r="B69" i="1"/>
  <c r="B71" i="1"/>
  <c r="B110" i="1"/>
  <c r="B128" i="1"/>
  <c r="B130" i="1"/>
  <c r="B161" i="1"/>
  <c r="B164" i="1"/>
  <c r="B169" i="1"/>
  <c r="B172" i="1"/>
  <c r="AI75" i="42" l="1"/>
  <c r="AH60" i="5"/>
  <c r="AJ49" i="49"/>
  <c r="AH71" i="5"/>
  <c r="I13" i="5"/>
  <c r="AC77" i="5"/>
  <c r="AG77" i="5"/>
  <c r="AA77" i="5"/>
  <c r="Y77" i="5"/>
  <c r="AF77" i="5"/>
  <c r="AE77" i="5"/>
  <c r="AD77" i="5"/>
  <c r="Z77" i="5"/>
  <c r="X77" i="5"/>
  <c r="W77" i="5"/>
  <c r="AB77" i="5"/>
  <c r="X83" i="1"/>
  <c r="AA73" i="1"/>
  <c r="AG73" i="1"/>
  <c r="AG79" i="1"/>
  <c r="AC73" i="1"/>
  <c r="AH73" i="1"/>
  <c r="AC79" i="1"/>
  <c r="AH79" i="1"/>
  <c r="AA83" i="1"/>
  <c r="AE83" i="1"/>
  <c r="AI83" i="1"/>
  <c r="Z73" i="1"/>
  <c r="AE73" i="1"/>
  <c r="Z79" i="1"/>
  <c r="AE79" i="1"/>
  <c r="AE77" i="1"/>
  <c r="AB83" i="1"/>
  <c r="AF83" i="1"/>
  <c r="AA79" i="1"/>
  <c r="Y83" i="1"/>
  <c r="AC83" i="1"/>
  <c r="AG83" i="1"/>
  <c r="Z74" i="1"/>
  <c r="AD74" i="1"/>
  <c r="AH74" i="1"/>
  <c r="AA74" i="1"/>
  <c r="AG74" i="1"/>
  <c r="X79" i="1"/>
  <c r="X74" i="1"/>
  <c r="AI73" i="1"/>
  <c r="AE74" i="1"/>
  <c r="AF79" i="1"/>
  <c r="X77" i="1"/>
  <c r="Z77" i="1"/>
  <c r="AF77" i="1"/>
  <c r="AG77" i="1"/>
  <c r="Z83" i="1"/>
  <c r="AC74" i="1"/>
  <c r="X73" i="1"/>
  <c r="AI79" i="1"/>
  <c r="AD73" i="1"/>
  <c r="AH83" i="1"/>
  <c r="Y74" i="1"/>
  <c r="AF74" i="1"/>
  <c r="AD79" i="1"/>
  <c r="Y73" i="1"/>
  <c r="AD83" i="1"/>
  <c r="AF73" i="1"/>
  <c r="AH77" i="1"/>
  <c r="AC77" i="1"/>
  <c r="AB73" i="1"/>
  <c r="AD77" i="1"/>
  <c r="AB79" i="1"/>
  <c r="AI77" i="1"/>
  <c r="AB74" i="1"/>
  <c r="Y79" i="1"/>
  <c r="AI74" i="1"/>
  <c r="AA77" i="1"/>
  <c r="Y77" i="1"/>
  <c r="AB77" i="1"/>
  <c r="Z62" i="1"/>
  <c r="AF62" i="1"/>
  <c r="AB62" i="1"/>
  <c r="AG62" i="1"/>
  <c r="X62" i="1"/>
  <c r="AC62" i="1"/>
  <c r="AH62" i="1"/>
  <c r="Y62" i="1"/>
  <c r="AD62" i="1"/>
  <c r="AI62" i="1"/>
  <c r="AE62" i="1"/>
  <c r="AA62" i="1"/>
  <c r="V31" i="56"/>
  <c r="Z31" i="56"/>
  <c r="AD31" i="56"/>
  <c r="W31" i="56"/>
  <c r="AA31" i="56"/>
  <c r="AE31" i="56"/>
  <c r="X31" i="56"/>
  <c r="AB31" i="56"/>
  <c r="AF31" i="56"/>
  <c r="Y31" i="56"/>
  <c r="AC31" i="56"/>
  <c r="AG31" i="56"/>
  <c r="V46" i="56"/>
  <c r="Z46" i="56"/>
  <c r="AD46" i="56"/>
  <c r="W46" i="56"/>
  <c r="AA46" i="56"/>
  <c r="AE46" i="56"/>
  <c r="X46" i="56"/>
  <c r="AB46" i="56"/>
  <c r="AF46" i="56"/>
  <c r="Y46" i="56"/>
  <c r="AC46" i="56"/>
  <c r="AG46" i="56"/>
  <c r="W13" i="42"/>
  <c r="AA13" i="42"/>
  <c r="AE13" i="42"/>
  <c r="X13" i="42"/>
  <c r="AB13" i="42"/>
  <c r="AF13" i="42"/>
  <c r="Y13" i="42"/>
  <c r="AC13" i="42"/>
  <c r="AG13" i="42"/>
  <c r="Z13" i="42"/>
  <c r="AD13" i="42"/>
  <c r="AH13" i="42"/>
  <c r="AG29" i="42"/>
  <c r="AC29" i="42"/>
  <c r="Y29" i="42"/>
  <c r="AF29" i="42"/>
  <c r="AB29" i="42"/>
  <c r="X29" i="42"/>
  <c r="AE29" i="42"/>
  <c r="AH29" i="42"/>
  <c r="W29" i="42"/>
  <c r="Z29" i="42"/>
  <c r="AA29" i="42"/>
  <c r="AD29" i="42"/>
  <c r="W12" i="42"/>
  <c r="AA12" i="42"/>
  <c r="AE12" i="42"/>
  <c r="X12" i="42"/>
  <c r="AB12" i="42"/>
  <c r="AF12" i="42"/>
  <c r="Y12" i="42"/>
  <c r="AC12" i="42"/>
  <c r="AG12" i="42"/>
  <c r="Z12" i="42"/>
  <c r="AD12" i="42"/>
  <c r="AH12" i="42"/>
  <c r="AG33" i="56"/>
  <c r="V33" i="56"/>
  <c r="W33" i="56"/>
  <c r="AD105" i="1"/>
  <c r="AI105" i="1"/>
  <c r="AB105" i="1"/>
  <c r="AC105" i="1"/>
  <c r="X135" i="1"/>
  <c r="AC135" i="1"/>
  <c r="AD135" i="1"/>
  <c r="AI135" i="1"/>
  <c r="AI132" i="1"/>
  <c r="Z132" i="1"/>
  <c r="Y132" i="1"/>
  <c r="AH132" i="1"/>
  <c r="AD33" i="56"/>
  <c r="Z33" i="56"/>
  <c r="AA33" i="56"/>
  <c r="X33" i="56"/>
  <c r="AH105" i="1"/>
  <c r="I15" i="94"/>
  <c r="AF105" i="1"/>
  <c r="AG105" i="1"/>
  <c r="AB135" i="1"/>
  <c r="AG135" i="1"/>
  <c r="AH135" i="1"/>
  <c r="AF132" i="1"/>
  <c r="AG132" i="1"/>
  <c r="AA132" i="1"/>
  <c r="AD132" i="1"/>
  <c r="Z135" i="1"/>
  <c r="AE135" i="1"/>
  <c r="Y33" i="56"/>
  <c r="AE33" i="56"/>
  <c r="AB33" i="56"/>
  <c r="AA105" i="1"/>
  <c r="AF135" i="1"/>
  <c r="AA135" i="1"/>
  <c r="AC132" i="1"/>
  <c r="X132" i="1"/>
  <c r="AB132" i="1"/>
  <c r="AE132" i="1"/>
  <c r="AC33" i="56"/>
  <c r="AF33" i="56"/>
  <c r="Z105" i="1"/>
  <c r="AE105" i="1"/>
  <c r="X105" i="1"/>
  <c r="Y105" i="1"/>
  <c r="Y135" i="1"/>
  <c r="AF34" i="56"/>
  <c r="X34" i="56"/>
  <c r="AB34" i="56"/>
  <c r="AE32" i="56"/>
  <c r="W32" i="56"/>
  <c r="W34" i="56"/>
  <c r="V34" i="56"/>
  <c r="AD32" i="56"/>
  <c r="Y34" i="56"/>
  <c r="AC32" i="56"/>
  <c r="AF32" i="56"/>
  <c r="Z32" i="56"/>
  <c r="AA34" i="56"/>
  <c r="Y32" i="56"/>
  <c r="AG32" i="56"/>
  <c r="AA32" i="56"/>
  <c r="AD34" i="56"/>
  <c r="AG34" i="56"/>
  <c r="V32" i="56"/>
  <c r="X32" i="56"/>
  <c r="AB32" i="56"/>
  <c r="AE34" i="56"/>
  <c r="Z34" i="56"/>
  <c r="AC34" i="56"/>
  <c r="Y12" i="56"/>
  <c r="AC12" i="56"/>
  <c r="AG12" i="56"/>
  <c r="AA66" i="56"/>
  <c r="AG66" i="56"/>
  <c r="Y75" i="5"/>
  <c r="AC75" i="5"/>
  <c r="AG75" i="5"/>
  <c r="V12" i="56"/>
  <c r="Z12" i="56"/>
  <c r="AD12" i="56"/>
  <c r="W66" i="56"/>
  <c r="AC66" i="56"/>
  <c r="Z75" i="5"/>
  <c r="AD75" i="5"/>
  <c r="W12" i="56"/>
  <c r="AA12" i="56"/>
  <c r="AE12" i="56"/>
  <c r="Y66" i="56"/>
  <c r="AD66" i="56"/>
  <c r="W75" i="5"/>
  <c r="AA75" i="5"/>
  <c r="AE75" i="5"/>
  <c r="X12" i="56"/>
  <c r="AB12" i="56"/>
  <c r="AF12" i="56"/>
  <c r="Z66" i="56"/>
  <c r="AE66" i="56"/>
  <c r="X75" i="5"/>
  <c r="AB75" i="5"/>
  <c r="AF75" i="5"/>
  <c r="X66" i="56"/>
  <c r="V66" i="56"/>
  <c r="V75" i="5"/>
  <c r="AF66" i="56"/>
  <c r="AB66" i="56"/>
  <c r="V73" i="5"/>
  <c r="Z73" i="5"/>
  <c r="AD73" i="5"/>
  <c r="AB82" i="1"/>
  <c r="AG82" i="1"/>
  <c r="AF82" i="1"/>
  <c r="W73" i="5"/>
  <c r="AA73" i="5"/>
  <c r="AE73" i="5"/>
  <c r="X82" i="1"/>
  <c r="AC82" i="1"/>
  <c r="AH82" i="1"/>
  <c r="X73" i="5"/>
  <c r="AB73" i="5"/>
  <c r="AF73" i="5"/>
  <c r="Y82" i="1"/>
  <c r="AD82" i="1"/>
  <c r="Z82" i="1"/>
  <c r="Y73" i="5"/>
  <c r="AC73" i="5"/>
  <c r="AG73" i="5"/>
  <c r="Z74" i="5"/>
  <c r="Y74" i="5"/>
  <c r="AG74" i="5"/>
  <c r="AB74" i="5"/>
  <c r="AA74" i="5"/>
  <c r="AI82" i="1"/>
  <c r="V74" i="5"/>
  <c r="AC74" i="5"/>
  <c r="X74" i="5"/>
  <c r="W74" i="5"/>
  <c r="AE82" i="1"/>
  <c r="AD74" i="5"/>
  <c r="AA82" i="1"/>
  <c r="AF74" i="5"/>
  <c r="AE74" i="5"/>
  <c r="Y61" i="1"/>
  <c r="AD61" i="1"/>
  <c r="AF56" i="1"/>
  <c r="Y57" i="1"/>
  <c r="Z61" i="1"/>
  <c r="AF61" i="1"/>
  <c r="AB57" i="1"/>
  <c r="AB61" i="1"/>
  <c r="AG61" i="1"/>
  <c r="X61" i="1"/>
  <c r="AC61" i="1"/>
  <c r="AH61" i="1"/>
  <c r="AB56" i="1"/>
  <c r="AA61" i="1"/>
  <c r="AE56" i="1"/>
  <c r="AH56" i="1"/>
  <c r="AF57" i="1"/>
  <c r="AE57" i="1"/>
  <c r="AD57" i="1"/>
  <c r="Z57" i="1"/>
  <c r="AG57" i="1"/>
  <c r="AA56" i="1"/>
  <c r="Z56" i="1"/>
  <c r="X57" i="1"/>
  <c r="AA57" i="1"/>
  <c r="Y56" i="1"/>
  <c r="AI61" i="1"/>
  <c r="X56" i="1"/>
  <c r="AG56" i="1"/>
  <c r="AC57" i="1"/>
  <c r="X60" i="1"/>
  <c r="AE61" i="1"/>
  <c r="AI56" i="1"/>
  <c r="AD56" i="1"/>
  <c r="AC56" i="1"/>
  <c r="AI57" i="1"/>
  <c r="AH57" i="1"/>
  <c r="AB19" i="56"/>
  <c r="AG35" i="56"/>
  <c r="AD57" i="56"/>
  <c r="AE35" i="56"/>
  <c r="AF11" i="56"/>
  <c r="AE55" i="56"/>
  <c r="Z57" i="56"/>
  <c r="W37" i="56"/>
  <c r="Y36" i="56"/>
  <c r="AD22" i="56"/>
  <c r="N84" i="56"/>
  <c r="AC58" i="56"/>
  <c r="AF19" i="56"/>
  <c r="Z24" i="56"/>
  <c r="Y26" i="56"/>
  <c r="AC67" i="56"/>
  <c r="AD15" i="56"/>
  <c r="Y28" i="56"/>
  <c r="AG23" i="56"/>
  <c r="AF57" i="56"/>
  <c r="AA37" i="56"/>
  <c r="Z36" i="56"/>
  <c r="V21" i="56"/>
  <c r="V22" i="56"/>
  <c r="AE14" i="56"/>
  <c r="AB53" i="56"/>
  <c r="Z56" i="56"/>
  <c r="AB24" i="56"/>
  <c r="Z54" i="56"/>
  <c r="AD16" i="56"/>
  <c r="AD24" i="56"/>
  <c r="AE59" i="56"/>
  <c r="Y57" i="56"/>
  <c r="Z37" i="56"/>
  <c r="AE19" i="56"/>
  <c r="Z60" i="56"/>
  <c r="Z22" i="56"/>
  <c r="AD60" i="56"/>
  <c r="AF14" i="56"/>
  <c r="W28" i="56"/>
  <c r="Z67" i="56"/>
  <c r="AD54" i="56"/>
  <c r="V57" i="56"/>
  <c r="Z35" i="56"/>
  <c r="AC22" i="56"/>
  <c r="AD25" i="56"/>
  <c r="W36" i="56"/>
  <c r="Y21" i="56"/>
  <c r="X25" i="56"/>
  <c r="AB13" i="56"/>
  <c r="Q84" i="56"/>
  <c r="AD23" i="56"/>
  <c r="AE15" i="56"/>
  <c r="Z23" i="56"/>
  <c r="AF54" i="56"/>
  <c r="AB15" i="56"/>
  <c r="AF13" i="56"/>
  <c r="AG57" i="56"/>
  <c r="AF37" i="56"/>
  <c r="Y37" i="56"/>
  <c r="AB54" i="56"/>
  <c r="Y17" i="56"/>
  <c r="AC55" i="56"/>
  <c r="Y53" i="56"/>
  <c r="Y18" i="56"/>
  <c r="X55" i="56"/>
  <c r="W14" i="56"/>
  <c r="AE67" i="56"/>
  <c r="AD53" i="56"/>
  <c r="AC57" i="56"/>
  <c r="V35" i="56"/>
  <c r="V36" i="56"/>
  <c r="AA19" i="56"/>
  <c r="W17" i="56"/>
  <c r="Y52" i="56"/>
  <c r="X26" i="56"/>
  <c r="Y45" i="56"/>
  <c r="AD56" i="56"/>
  <c r="AB20" i="56"/>
  <c r="V37" i="56"/>
  <c r="AD21" i="56"/>
  <c r="AB52" i="56"/>
  <c r="Y19" i="56"/>
  <c r="AC26" i="56"/>
  <c r="Z15" i="56"/>
  <c r="Y54" i="56"/>
  <c r="AG14" i="56"/>
  <c r="Y59" i="56"/>
  <c r="X14" i="56"/>
  <c r="AE20" i="56"/>
  <c r="R84" i="56"/>
  <c r="M84" i="56"/>
  <c r="AC13" i="56"/>
  <c r="Y35" i="56"/>
  <c r="AD35" i="56"/>
  <c r="AB35" i="56"/>
  <c r="AA56" i="56"/>
  <c r="X57" i="56"/>
  <c r="S84" i="56"/>
  <c r="AE57" i="56"/>
  <c r="AA36" i="56"/>
  <c r="AD36" i="56"/>
  <c r="W19" i="56"/>
  <c r="X45" i="56"/>
  <c r="AA16" i="56"/>
  <c r="AG54" i="56"/>
  <c r="V15" i="56"/>
  <c r="X35" i="56"/>
  <c r="AF36" i="56"/>
  <c r="I84" i="56"/>
  <c r="AA21" i="56"/>
  <c r="AC59" i="56"/>
  <c r="AB58" i="56"/>
  <c r="Z20" i="56"/>
  <c r="W21" i="56"/>
  <c r="X59" i="56"/>
  <c r="AA15" i="56"/>
  <c r="V60" i="56"/>
  <c r="AE17" i="56"/>
  <c r="AD45" i="56"/>
  <c r="W57" i="56"/>
  <c r="X37" i="56"/>
  <c r="AG36" i="56"/>
  <c r="AG21" i="56"/>
  <c r="AD52" i="56"/>
  <c r="AA53" i="56"/>
  <c r="AE22" i="56"/>
  <c r="AA67" i="56"/>
  <c r="AD17" i="56"/>
  <c r="AF18" i="56"/>
  <c r="AE21" i="56"/>
  <c r="AD19" i="56"/>
  <c r="AE37" i="56"/>
  <c r="AG37" i="56"/>
  <c r="X54" i="56"/>
  <c r="Z52" i="56"/>
  <c r="X58" i="56"/>
  <c r="AG22" i="56"/>
  <c r="AD18" i="56"/>
  <c r="AE45" i="56"/>
  <c r="AC35" i="56"/>
  <c r="AA35" i="56"/>
  <c r="AF35" i="56"/>
  <c r="AG28" i="56"/>
  <c r="AD26" i="56"/>
  <c r="AB37" i="56"/>
  <c r="AC37" i="56"/>
  <c r="AE53" i="56"/>
  <c r="AC28" i="56"/>
  <c r="Y67" i="56"/>
  <c r="V16" i="56"/>
  <c r="AF58" i="56"/>
  <c r="AA20" i="56"/>
  <c r="AF24" i="56"/>
  <c r="AD58" i="56"/>
  <c r="AD14" i="56"/>
  <c r="AA57" i="56"/>
  <c r="W35" i="56"/>
  <c r="AD37" i="56"/>
  <c r="AG19" i="56"/>
  <c r="Y22" i="56"/>
  <c r="AC45" i="56"/>
  <c r="AA14" i="56"/>
  <c r="AE26" i="56"/>
  <c r="W67" i="56"/>
  <c r="AE28" i="56"/>
  <c r="AC52" i="56"/>
  <c r="AB57" i="56"/>
  <c r="X36" i="56"/>
  <c r="Y14" i="56"/>
  <c r="W55" i="56"/>
  <c r="V18" i="56"/>
  <c r="AF53" i="56"/>
  <c r="AF20" i="56"/>
  <c r="AC21" i="56"/>
  <c r="AB36" i="56"/>
  <c r="AC36" i="56"/>
  <c r="V52" i="56"/>
  <c r="Z18" i="56"/>
  <c r="AA22" i="56"/>
  <c r="AC25" i="56"/>
  <c r="Y23" i="56"/>
  <c r="AB25" i="56"/>
  <c r="AG67" i="56"/>
  <c r="AD55" i="56"/>
  <c r="AB18" i="56"/>
  <c r="AF27" i="56"/>
  <c r="Z13" i="56"/>
  <c r="Y25" i="56"/>
  <c r="AA13" i="56"/>
  <c r="AG55" i="56"/>
  <c r="AF16" i="56"/>
  <c r="AG45" i="56"/>
  <c r="Z16" i="56"/>
  <c r="W16" i="56"/>
  <c r="AF25" i="56"/>
  <c r="AE24" i="56"/>
  <c r="AE25" i="56"/>
  <c r="AA55" i="56"/>
  <c r="V20" i="56"/>
  <c r="AG24" i="56"/>
  <c r="AG26" i="56"/>
  <c r="AB55" i="56"/>
  <c r="AD27" i="56"/>
  <c r="X16" i="56"/>
  <c r="AG15" i="56"/>
  <c r="W59" i="56"/>
  <c r="V13" i="56"/>
  <c r="V25" i="56"/>
  <c r="W56" i="56"/>
  <c r="W11" i="56"/>
  <c r="AE11" i="56"/>
  <c r="AC15" i="56"/>
  <c r="AC20" i="56"/>
  <c r="AB23" i="56"/>
  <c r="AB28" i="56"/>
  <c r="AC56" i="56"/>
  <c r="Z14" i="56"/>
  <c r="V59" i="56"/>
  <c r="Y27" i="56"/>
  <c r="AE54" i="56"/>
  <c r="AG60" i="56"/>
  <c r="V26" i="56"/>
  <c r="AG20" i="56"/>
  <c r="AA54" i="56"/>
  <c r="AB60" i="56"/>
  <c r="Z53" i="56"/>
  <c r="Y20" i="56"/>
  <c r="AF67" i="56"/>
  <c r="V14" i="56"/>
  <c r="AE58" i="56"/>
  <c r="K84" i="56"/>
  <c r="V50" i="5"/>
  <c r="AC50" i="5"/>
  <c r="AB50" i="5"/>
  <c r="W50" i="5"/>
  <c r="X55" i="42"/>
  <c r="W98" i="42"/>
  <c r="AI91" i="1"/>
  <c r="AD154" i="1"/>
  <c r="AF55" i="42"/>
  <c r="Y98" i="42"/>
  <c r="AG91" i="1"/>
  <c r="AI154" i="1"/>
  <c r="AC18" i="56"/>
  <c r="AE36" i="56"/>
  <c r="W53" i="56"/>
  <c r="AD28" i="56"/>
  <c r="Y55" i="56"/>
  <c r="W26" i="56"/>
  <c r="V54" i="56"/>
  <c r="AA17" i="56"/>
  <c r="AD13" i="56"/>
  <c r="Y24" i="56"/>
  <c r="Y15" i="56"/>
  <c r="AG59" i="56"/>
  <c r="AA26" i="56"/>
  <c r="X19" i="56"/>
  <c r="X53" i="56"/>
  <c r="AG17" i="56"/>
  <c r="AG25" i="56"/>
  <c r="AG11" i="56"/>
  <c r="AC16" i="56"/>
  <c r="AC27" i="56"/>
  <c r="V56" i="56"/>
  <c r="AF26" i="56"/>
  <c r="AC17" i="56"/>
  <c r="AE23" i="56"/>
  <c r="AD11" i="56"/>
  <c r="AC24" i="56"/>
  <c r="Z25" i="56"/>
  <c r="V23" i="56"/>
  <c r="AF15" i="56"/>
  <c r="Z28" i="56"/>
  <c r="J84" i="56"/>
  <c r="X13" i="56"/>
  <c r="V11" i="56"/>
  <c r="AA23" i="56"/>
  <c r="AB21" i="56"/>
  <c r="AG16" i="56"/>
  <c r="AF23" i="56"/>
  <c r="AB67" i="56"/>
  <c r="Z19" i="56"/>
  <c r="Z58" i="56"/>
  <c r="O84" i="56"/>
  <c r="Y16" i="56"/>
  <c r="X28" i="56"/>
  <c r="AA52" i="56"/>
  <c r="AB56" i="56"/>
  <c r="AF60" i="56"/>
  <c r="V53" i="56"/>
  <c r="X21" i="56"/>
  <c r="X56" i="56"/>
  <c r="W60" i="56"/>
  <c r="AA58" i="56"/>
  <c r="P84" i="56"/>
  <c r="AA25" i="56"/>
  <c r="V19" i="56"/>
  <c r="V58" i="56"/>
  <c r="Y50" i="5"/>
  <c r="X50" i="5"/>
  <c r="AG53" i="56"/>
  <c r="AG13" i="56"/>
  <c r="AB45" i="56"/>
  <c r="Y58" i="56"/>
  <c r="AB11" i="56"/>
  <c r="AA11" i="56"/>
  <c r="W20" i="56"/>
  <c r="AF55" i="56"/>
  <c r="V24" i="56"/>
  <c r="AA59" i="56"/>
  <c r="X11" i="56"/>
  <c r="X18" i="56"/>
  <c r="AA28" i="56"/>
  <c r="W13" i="56"/>
  <c r="W18" i="56"/>
  <c r="AA45" i="56"/>
  <c r="W15" i="56"/>
  <c r="Z21" i="56"/>
  <c r="V67" i="56"/>
  <c r="AC53" i="56"/>
  <c r="AE16" i="56"/>
  <c r="Z11" i="56"/>
  <c r="AC23" i="56"/>
  <c r="AE56" i="56"/>
  <c r="AD20" i="56"/>
  <c r="X20" i="56"/>
  <c r="AD67" i="56"/>
  <c r="AE27" i="56"/>
  <c r="Y13" i="56"/>
  <c r="AB27" i="56"/>
  <c r="AE13" i="56"/>
  <c r="AE18" i="56"/>
  <c r="AF22" i="56"/>
  <c r="AG27" i="56"/>
  <c r="AE52" i="56"/>
  <c r="AF56" i="56"/>
  <c r="AE60" i="56"/>
  <c r="Z55" i="56"/>
  <c r="L84" i="56"/>
  <c r="AF21" i="56"/>
  <c r="X67" i="56"/>
  <c r="V45" i="56"/>
  <c r="Z59" i="56"/>
  <c r="Z27" i="56"/>
  <c r="AC54" i="56"/>
  <c r="X24" i="56"/>
  <c r="AB14" i="56"/>
  <c r="AB16" i="56"/>
  <c r="AF45" i="56"/>
  <c r="X17" i="56"/>
  <c r="W52" i="56"/>
  <c r="Z45" i="56"/>
  <c r="AA24" i="56"/>
  <c r="Y60" i="56"/>
  <c r="Y55" i="42"/>
  <c r="AA20" i="49"/>
  <c r="AE50" i="5"/>
  <c r="AF91" i="1"/>
  <c r="Y57" i="42"/>
  <c r="AA45" i="1"/>
  <c r="AA57" i="42"/>
  <c r="X58" i="42"/>
  <c r="Z98" i="42"/>
  <c r="AC91" i="1"/>
  <c r="AB55" i="42"/>
  <c r="AE57" i="42"/>
  <c r="AB58" i="42"/>
  <c r="AD58" i="42"/>
  <c r="AG98" i="42"/>
  <c r="AD91" i="1"/>
  <c r="Z154" i="1"/>
  <c r="AB45" i="1"/>
  <c r="AF45" i="5"/>
  <c r="V45" i="5"/>
  <c r="X45" i="5"/>
  <c r="X45" i="1"/>
  <c r="AD45" i="5"/>
  <c r="AB20" i="49"/>
  <c r="AF20" i="49"/>
  <c r="AD20" i="49"/>
  <c r="AG52" i="56"/>
  <c r="W22" i="56"/>
  <c r="AA27" i="56"/>
  <c r="AF59" i="56"/>
  <c r="W23" i="56"/>
  <c r="AB59" i="56"/>
  <c r="Y11" i="56"/>
  <c r="Y56" i="56"/>
  <c r="Z26" i="56"/>
  <c r="AF17" i="56"/>
  <c r="X60" i="56"/>
  <c r="AE55" i="42"/>
  <c r="AG50" i="5"/>
  <c r="AF50" i="5"/>
  <c r="AA50" i="5"/>
  <c r="Y58" i="42"/>
  <c r="AA58" i="42"/>
  <c r="AH91" i="1"/>
  <c r="Y154" i="1"/>
  <c r="AH57" i="42"/>
  <c r="AE98" i="42"/>
  <c r="AF98" i="42"/>
  <c r="AA98" i="42"/>
  <c r="AC154" i="1"/>
  <c r="X57" i="42"/>
  <c r="AD98" i="42"/>
  <c r="Y91" i="1"/>
  <c r="AG45" i="1"/>
  <c r="AH58" i="42"/>
  <c r="W58" i="42"/>
  <c r="AD55" i="42"/>
  <c r="AA91" i="1"/>
  <c r="AB91" i="1"/>
  <c r="AA154" i="1"/>
  <c r="AI45" i="1"/>
  <c r="AG45" i="5"/>
  <c r="AF45" i="1"/>
  <c r="AA45" i="5"/>
  <c r="Y45" i="5"/>
  <c r="AD45" i="1"/>
  <c r="AG18" i="56"/>
  <c r="X15" i="56"/>
  <c r="Z17" i="56"/>
  <c r="AC14" i="56"/>
  <c r="AG58" i="56"/>
  <c r="V27" i="56"/>
  <c r="W45" i="56"/>
  <c r="V17" i="56"/>
  <c r="W24" i="56"/>
  <c r="AA18" i="56"/>
  <c r="AA60" i="56"/>
  <c r="AB22" i="56"/>
  <c r="AF28" i="56"/>
  <c r="W54" i="56"/>
  <c r="AD50" i="5"/>
  <c r="AI20" i="49"/>
  <c r="W57" i="42"/>
  <c r="AD57" i="42"/>
  <c r="Z91" i="1"/>
  <c r="AE154" i="1"/>
  <c r="AG55" i="42"/>
  <c r="AC57" i="42"/>
  <c r="AH154" i="1"/>
  <c r="AE45" i="5"/>
  <c r="AF58" i="42"/>
  <c r="AC58" i="42"/>
  <c r="AC98" i="42"/>
  <c r="AG154" i="1"/>
  <c r="X20" i="49"/>
  <c r="AC55" i="42"/>
  <c r="X98" i="42"/>
  <c r="AE91" i="1"/>
  <c r="AB154" i="1"/>
  <c r="AH45" i="1"/>
  <c r="W45" i="5"/>
  <c r="Y45" i="1"/>
  <c r="Z45" i="5"/>
  <c r="AF52" i="56"/>
  <c r="AD59" i="56"/>
  <c r="X52" i="56"/>
  <c r="V28" i="56"/>
  <c r="AB26" i="56"/>
  <c r="W27" i="56"/>
  <c r="AB17" i="56"/>
  <c r="AC19" i="56"/>
  <c r="AC11" i="56"/>
  <c r="X27" i="56"/>
  <c r="W25" i="56"/>
  <c r="X23" i="56"/>
  <c r="W58" i="56"/>
  <c r="AC60" i="56"/>
  <c r="X22" i="56"/>
  <c r="AG56" i="56"/>
  <c r="V55" i="56"/>
  <c r="Z50" i="5"/>
  <c r="AE20" i="49"/>
  <c r="AF57" i="42"/>
  <c r="AB98" i="42"/>
  <c r="Z55" i="42"/>
  <c r="AG58" i="42"/>
  <c r="AE58" i="42"/>
  <c r="AA55" i="42"/>
  <c r="Z58" i="42"/>
  <c r="AG57" i="42"/>
  <c r="AH55" i="42"/>
  <c r="X91" i="1"/>
  <c r="X154" i="1"/>
  <c r="AF154" i="1"/>
  <c r="W55" i="42"/>
  <c r="AB57" i="42"/>
  <c r="Z57" i="42"/>
  <c r="AH98" i="42"/>
  <c r="AE45" i="1"/>
  <c r="AC45" i="5"/>
  <c r="Z45" i="1"/>
  <c r="AH20" i="49"/>
  <c r="AC45" i="1"/>
  <c r="AG20" i="49"/>
  <c r="AC20" i="49"/>
  <c r="AB45" i="5"/>
  <c r="Y20" i="49"/>
  <c r="Z20" i="49"/>
  <c r="AB17" i="1"/>
  <c r="Z15" i="1"/>
  <c r="AD17" i="1"/>
  <c r="AG15" i="1"/>
  <c r="AA15" i="1"/>
  <c r="AE17" i="1"/>
  <c r="AF19" i="49"/>
  <c r="Y19" i="49"/>
  <c r="AC103" i="1"/>
  <c r="AH19" i="49"/>
  <c r="AE19" i="49"/>
  <c r="AI103" i="1"/>
  <c r="X103" i="1"/>
  <c r="AB103" i="1"/>
  <c r="AC19" i="49"/>
  <c r="AG103" i="1"/>
  <c r="AI19" i="49"/>
  <c r="AF103" i="1"/>
  <c r="AG19" i="49"/>
  <c r="AH103" i="1"/>
  <c r="Z17" i="1"/>
  <c r="AF15" i="1"/>
  <c r="Y15" i="1"/>
  <c r="Z103" i="1"/>
  <c r="Z19" i="49"/>
  <c r="AD15" i="1"/>
  <c r="Y103" i="1"/>
  <c r="AE103" i="1"/>
  <c r="Y17" i="1"/>
  <c r="AB15" i="1"/>
  <c r="X17" i="1"/>
  <c r="AC17" i="1"/>
  <c r="X19" i="49"/>
  <c r="AA103" i="1"/>
  <c r="AD103" i="1"/>
  <c r="AD19" i="49"/>
  <c r="AC15" i="1"/>
  <c r="AE15" i="1"/>
  <c r="AF17" i="1"/>
  <c r="AA17" i="1"/>
  <c r="AH15" i="1"/>
  <c r="X15" i="1"/>
  <c r="AI15" i="1"/>
  <c r="AB19" i="49"/>
  <c r="AA19" i="49"/>
  <c r="B7" i="49"/>
  <c r="V33" i="5"/>
  <c r="Y66" i="5"/>
  <c r="T27" i="5"/>
  <c r="B127" i="42"/>
  <c r="B121" i="42"/>
  <c r="B84" i="42"/>
  <c r="B87" i="42"/>
  <c r="B85" i="42"/>
  <c r="B21" i="42"/>
  <c r="B29" i="49"/>
  <c r="B28" i="5"/>
  <c r="B18" i="5"/>
  <c r="B82" i="5"/>
  <c r="B63" i="5"/>
  <c r="B50" i="49"/>
  <c r="B24" i="49"/>
  <c r="B83" i="5"/>
  <c r="B58" i="5"/>
  <c r="B56" i="5"/>
  <c r="B58" i="49"/>
  <c r="B52" i="49"/>
  <c r="B26" i="49"/>
  <c r="B25" i="49"/>
  <c r="B84" i="5"/>
  <c r="B54" i="5"/>
  <c r="B23" i="5"/>
  <c r="B55" i="49"/>
  <c r="B28" i="49"/>
  <c r="B81" i="5"/>
  <c r="B79" i="5"/>
  <c r="B57" i="5"/>
  <c r="B55" i="5"/>
  <c r="B31" i="5"/>
  <c r="W11" i="42"/>
  <c r="AA11" i="42"/>
  <c r="AE11" i="42"/>
  <c r="Y11" i="42"/>
  <c r="AC11" i="42"/>
  <c r="AG11" i="42"/>
  <c r="X11" i="42"/>
  <c r="Y60" i="42"/>
  <c r="AC60" i="42"/>
  <c r="AG60" i="42"/>
  <c r="X60" i="42"/>
  <c r="AB60" i="42"/>
  <c r="AF60" i="42"/>
  <c r="AF11" i="42"/>
  <c r="W60" i="42"/>
  <c r="AA60" i="42"/>
  <c r="AE60" i="42"/>
  <c r="W79" i="42"/>
  <c r="AA79" i="42"/>
  <c r="AE79" i="42"/>
  <c r="W110" i="42"/>
  <c r="AA110" i="42"/>
  <c r="AE110" i="42"/>
  <c r="AB11" i="42"/>
  <c r="Z60" i="42"/>
  <c r="AD60" i="42"/>
  <c r="AH60" i="42"/>
  <c r="Z79" i="42"/>
  <c r="AF79" i="42"/>
  <c r="AA81" i="42"/>
  <c r="AF81" i="42"/>
  <c r="Y79" i="42"/>
  <c r="AD79" i="42"/>
  <c r="Y110" i="42"/>
  <c r="AD110" i="42"/>
  <c r="AA30" i="42"/>
  <c r="X61" i="42"/>
  <c r="AF61" i="42"/>
  <c r="X79" i="42"/>
  <c r="AC79" i="42"/>
  <c r="AH79" i="42"/>
  <c r="W96" i="42"/>
  <c r="AB96" i="42"/>
  <c r="AH96" i="42"/>
  <c r="X81" i="42"/>
  <c r="AC81" i="42"/>
  <c r="X110" i="42"/>
  <c r="AC110" i="42"/>
  <c r="AH110" i="42"/>
  <c r="X82" i="42"/>
  <c r="AB82" i="42"/>
  <c r="AF82" i="42"/>
  <c r="W61" i="42"/>
  <c r="AE61" i="42"/>
  <c r="AB79" i="42"/>
  <c r="AG79" i="42"/>
  <c r="AA96" i="42"/>
  <c r="AF96" i="42"/>
  <c r="W81" i="42"/>
  <c r="AB81" i="42"/>
  <c r="AG81" i="42"/>
  <c r="AB110" i="42"/>
  <c r="AG110" i="42"/>
  <c r="W82" i="42"/>
  <c r="AA82" i="42"/>
  <c r="AE82" i="42"/>
  <c r="AF110" i="42"/>
  <c r="AD82" i="42"/>
  <c r="W32" i="5"/>
  <c r="AA32" i="5"/>
  <c r="AE32" i="5"/>
  <c r="Z110" i="42"/>
  <c r="AC111" i="42"/>
  <c r="Z82" i="42"/>
  <c r="X111" i="42"/>
  <c r="Y32" i="5"/>
  <c r="AC32" i="5"/>
  <c r="AG32" i="5"/>
  <c r="AH82" i="42"/>
  <c r="V32" i="5"/>
  <c r="AD32" i="5"/>
  <c r="W53" i="5"/>
  <c r="AA53" i="5"/>
  <c r="AE53" i="5"/>
  <c r="AB32" i="5"/>
  <c r="V53" i="5"/>
  <c r="Z53" i="5"/>
  <c r="AD53" i="5"/>
  <c r="V68" i="5"/>
  <c r="Z68" i="5"/>
  <c r="AD68" i="5"/>
  <c r="Z32" i="5"/>
  <c r="Y53" i="5"/>
  <c r="AC53" i="5"/>
  <c r="AG53" i="5"/>
  <c r="X32" i="5"/>
  <c r="AF32" i="5"/>
  <c r="W35" i="5"/>
  <c r="AA35" i="5"/>
  <c r="AE35" i="5"/>
  <c r="X53" i="5"/>
  <c r="AB53" i="5"/>
  <c r="AF53" i="5"/>
  <c r="X68" i="5"/>
  <c r="AB68" i="5"/>
  <c r="AF68" i="5"/>
  <c r="AB22" i="49"/>
  <c r="AF22" i="49"/>
  <c r="X21" i="49"/>
  <c r="AB21" i="49"/>
  <c r="AF21" i="49"/>
  <c r="Z21" i="49"/>
  <c r="AH21" i="49"/>
  <c r="Y22" i="49"/>
  <c r="AD22" i="49"/>
  <c r="AI22" i="49"/>
  <c r="Y44" i="1"/>
  <c r="AC44" i="1"/>
  <c r="AG44" i="1"/>
  <c r="AE21" i="49"/>
  <c r="AC22" i="49"/>
  <c r="AH22" i="49"/>
  <c r="X44" i="1"/>
  <c r="AB44" i="1"/>
  <c r="AF44" i="1"/>
  <c r="AD21" i="49"/>
  <c r="AA22" i="49"/>
  <c r="AG22" i="49"/>
  <c r="X54" i="49"/>
  <c r="AC54" i="49"/>
  <c r="AI54" i="49"/>
  <c r="AA21" i="49"/>
  <c r="AI21" i="49"/>
  <c r="Z22" i="49"/>
  <c r="AE22" i="49"/>
  <c r="Y18" i="49"/>
  <c r="AD18" i="49"/>
  <c r="Z44" i="1"/>
  <c r="AD44" i="1"/>
  <c r="AH44" i="1"/>
  <c r="AI44" i="1"/>
  <c r="X141" i="1"/>
  <c r="AB141" i="1"/>
  <c r="AF141" i="1"/>
  <c r="AE44" i="1"/>
  <c r="X102" i="1"/>
  <c r="AD102" i="1"/>
  <c r="AI102" i="1"/>
  <c r="AA141" i="1"/>
  <c r="AE141" i="1"/>
  <c r="AI141" i="1"/>
  <c r="AA44" i="1"/>
  <c r="AB102" i="1"/>
  <c r="AH102" i="1"/>
  <c r="Z141" i="1"/>
  <c r="AD141" i="1"/>
  <c r="AH141" i="1"/>
  <c r="AA102" i="1"/>
  <c r="AF102" i="1"/>
  <c r="Y141" i="1"/>
  <c r="AC141" i="1"/>
  <c r="AG141" i="1"/>
  <c r="Y102" i="1"/>
  <c r="AC102" i="1"/>
  <c r="AG102" i="1"/>
  <c r="AE102" i="1"/>
  <c r="Z102" i="1"/>
  <c r="AA18" i="49"/>
  <c r="AE18" i="49"/>
  <c r="AI18" i="49"/>
  <c r="AG54" i="49"/>
  <c r="AB54" i="49"/>
  <c r="Y21" i="49"/>
  <c r="Z54" i="49"/>
  <c r="AD54" i="49"/>
  <c r="AH54" i="49"/>
  <c r="AF18" i="49"/>
  <c r="Z18" i="49"/>
  <c r="AE54" i="49"/>
  <c r="Y54" i="49"/>
  <c r="AG18" i="49"/>
  <c r="AB18" i="49"/>
  <c r="AF54" i="49"/>
  <c r="AA54" i="49"/>
  <c r="AH18" i="49"/>
  <c r="AC18" i="49"/>
  <c r="X18" i="49"/>
  <c r="B27" i="49"/>
  <c r="AG21" i="49"/>
  <c r="AC21" i="49"/>
  <c r="W68" i="5"/>
  <c r="V35" i="5"/>
  <c r="B8" i="5"/>
  <c r="B13" i="5"/>
  <c r="B22" i="5"/>
  <c r="B14" i="5"/>
  <c r="B16" i="5"/>
  <c r="B19" i="5"/>
  <c r="B21" i="5"/>
  <c r="B24" i="5"/>
  <c r="B30" i="5"/>
  <c r="AG68" i="5"/>
  <c r="AC68" i="5"/>
  <c r="Y68" i="5"/>
  <c r="AF35" i="5"/>
  <c r="AB35" i="5"/>
  <c r="X35" i="5"/>
  <c r="B15" i="5"/>
  <c r="AG35" i="5"/>
  <c r="AC35" i="5"/>
  <c r="Y35" i="5"/>
  <c r="AE68" i="5"/>
  <c r="AA68" i="5"/>
  <c r="AD35" i="5"/>
  <c r="Z35" i="5"/>
  <c r="B29" i="5"/>
  <c r="B27" i="5"/>
  <c r="B25" i="5"/>
  <c r="B20" i="5"/>
  <c r="B17" i="5"/>
  <c r="W30" i="42"/>
  <c r="Z111" i="42"/>
  <c r="AD111" i="42"/>
  <c r="AH111" i="42"/>
  <c r="W111" i="42"/>
  <c r="AB111" i="42"/>
  <c r="AG111" i="42"/>
  <c r="AA111" i="42"/>
  <c r="AF111" i="42"/>
  <c r="Y111" i="42"/>
  <c r="AE111" i="42"/>
  <c r="Y82" i="42"/>
  <c r="Z81" i="42"/>
  <c r="AD81" i="42"/>
  <c r="AH81" i="42"/>
  <c r="Y96" i="42"/>
  <c r="AC96" i="42"/>
  <c r="AG96" i="42"/>
  <c r="Z61" i="42"/>
  <c r="AD61" i="42"/>
  <c r="AH61" i="42"/>
  <c r="Y61" i="42"/>
  <c r="AC61" i="42"/>
  <c r="AG61" i="42"/>
  <c r="X30" i="42"/>
  <c r="AB30" i="42"/>
  <c r="AF30" i="42"/>
  <c r="Z30" i="42"/>
  <c r="AD30" i="42"/>
  <c r="AH30" i="42"/>
  <c r="Y30" i="42"/>
  <c r="AC30" i="42"/>
  <c r="AG30" i="42"/>
  <c r="AG82" i="42"/>
  <c r="AC82" i="42"/>
  <c r="AE81" i="42"/>
  <c r="Y81" i="42"/>
  <c r="AD96" i="42"/>
  <c r="X96" i="42"/>
  <c r="AA61" i="42"/>
  <c r="AE30" i="42"/>
  <c r="AE96" i="42"/>
  <c r="Z96" i="42"/>
  <c r="AB61" i="42"/>
  <c r="B17" i="42"/>
  <c r="AH11" i="42"/>
  <c r="AD11" i="42"/>
  <c r="Z11" i="42"/>
  <c r="AI82" i="42" l="1"/>
  <c r="AI96" i="42"/>
  <c r="AI79" i="42"/>
  <c r="AI110" i="42"/>
  <c r="AI81" i="42"/>
  <c r="AI98" i="42"/>
  <c r="AI111" i="42"/>
  <c r="O90" i="56"/>
  <c r="R125" i="42"/>
  <c r="L90" i="56"/>
  <c r="AH60" i="56"/>
  <c r="AH13" i="56"/>
  <c r="AH16" i="56"/>
  <c r="AH59" i="56"/>
  <c r="AH18" i="56"/>
  <c r="AH53" i="56"/>
  <c r="AH23" i="56"/>
  <c r="AG69" i="56"/>
  <c r="AH34" i="56"/>
  <c r="AH54" i="56"/>
  <c r="AO54" i="56" s="1"/>
  <c r="AK63" i="56" s="1"/>
  <c r="AH14" i="56"/>
  <c r="AH56" i="56"/>
  <c r="AH27" i="56"/>
  <c r="AH12" i="56"/>
  <c r="AH32" i="56"/>
  <c r="AH15" i="56"/>
  <c r="AH11" i="56"/>
  <c r="AH19" i="56"/>
  <c r="AH22" i="56"/>
  <c r="AH35" i="56"/>
  <c r="AH57" i="56"/>
  <c r="AH17" i="56"/>
  <c r="AH21" i="56"/>
  <c r="AH33" i="56"/>
  <c r="AH20" i="56"/>
  <c r="AH26" i="56"/>
  <c r="AH55" i="56"/>
  <c r="AH36" i="56"/>
  <c r="AH58" i="56"/>
  <c r="AH24" i="56"/>
  <c r="AH28" i="56"/>
  <c r="AJ18" i="49"/>
  <c r="AJ21" i="49"/>
  <c r="AJ22" i="49"/>
  <c r="AH32" i="5"/>
  <c r="AJ19" i="49"/>
  <c r="AJ20" i="49"/>
  <c r="AO71" i="5"/>
  <c r="AI30" i="42"/>
  <c r="AI11" i="42"/>
  <c r="AJ42" i="49"/>
  <c r="AJ30" i="49"/>
  <c r="AJ36" i="49"/>
  <c r="AJ56" i="1"/>
  <c r="AJ62" i="1"/>
  <c r="AJ141" i="1"/>
  <c r="AJ154" i="1"/>
  <c r="AJ105" i="1"/>
  <c r="AJ135" i="1"/>
  <c r="AJ57" i="1"/>
  <c r="AJ132" i="1"/>
  <c r="AJ61" i="1"/>
  <c r="AJ15" i="1"/>
  <c r="AJ79" i="1"/>
  <c r="AJ91" i="1"/>
  <c r="AH46" i="56"/>
  <c r="AJ73" i="1"/>
  <c r="AJ83" i="1"/>
  <c r="AJ103" i="1"/>
  <c r="AH67" i="56"/>
  <c r="AJ77" i="1"/>
  <c r="AJ102" i="1"/>
  <c r="AJ82" i="1"/>
  <c r="AJ44" i="1"/>
  <c r="AJ45" i="1"/>
  <c r="AJ74" i="1"/>
  <c r="M125" i="42"/>
  <c r="S90" i="56"/>
  <c r="K90" i="56"/>
  <c r="J125" i="42"/>
  <c r="S125" i="42"/>
  <c r="V77" i="5"/>
  <c r="H125" i="42"/>
  <c r="M90" i="56"/>
  <c r="P90" i="56"/>
  <c r="P125" i="42"/>
  <c r="K125" i="42"/>
  <c r="Q125" i="42"/>
  <c r="Q90" i="56"/>
  <c r="I90" i="56"/>
  <c r="J90" i="56"/>
  <c r="AH25" i="56"/>
  <c r="AH37" i="56"/>
  <c r="AH31" i="56"/>
  <c r="AH73" i="5"/>
  <c r="AH68" i="5"/>
  <c r="AH74" i="5"/>
  <c r="AH75" i="5"/>
  <c r="AH53" i="5"/>
  <c r="AH50" i="5"/>
  <c r="AI55" i="42"/>
  <c r="AI61" i="42"/>
  <c r="AI12" i="42"/>
  <c r="AI60" i="42"/>
  <c r="AI13" i="42"/>
  <c r="AI58" i="42"/>
  <c r="AI57" i="42"/>
  <c r="L13" i="5"/>
  <c r="Q13" i="5"/>
  <c r="K13" i="5"/>
  <c r="P13" i="5"/>
  <c r="N13" i="5"/>
  <c r="J13" i="5"/>
  <c r="H13" i="5"/>
  <c r="S13" i="5"/>
  <c r="O13" i="5"/>
  <c r="M13" i="5"/>
  <c r="R13" i="5"/>
  <c r="I125" i="42"/>
  <c r="R90" i="56"/>
  <c r="N90" i="56"/>
  <c r="I31" i="42"/>
  <c r="M31" i="42"/>
  <c r="O31" i="42"/>
  <c r="Q31" i="42"/>
  <c r="L31" i="42"/>
  <c r="J31" i="42"/>
  <c r="K31" i="42"/>
  <c r="N31" i="42"/>
  <c r="H31" i="42"/>
  <c r="R31" i="42"/>
  <c r="S31" i="42"/>
  <c r="P31" i="42"/>
  <c r="N125" i="42"/>
  <c r="O125" i="42"/>
  <c r="R47" i="56"/>
  <c r="S47" i="56"/>
  <c r="L47" i="56"/>
  <c r="M47" i="56"/>
  <c r="O47" i="56"/>
  <c r="Q47" i="56"/>
  <c r="P47" i="56"/>
  <c r="X68" i="56"/>
  <c r="W68" i="56"/>
  <c r="Y68" i="56"/>
  <c r="N47" i="56"/>
  <c r="L125" i="42"/>
  <c r="R42" i="56"/>
  <c r="I47" i="56"/>
  <c r="H47" i="56"/>
  <c r="J47" i="56"/>
  <c r="K47" i="56"/>
  <c r="Q62" i="56"/>
  <c r="H62" i="56"/>
  <c r="O62" i="56"/>
  <c r="N62" i="56"/>
  <c r="L62" i="56"/>
  <c r="K62" i="56"/>
  <c r="J62" i="56"/>
  <c r="S62" i="56"/>
  <c r="M62" i="56"/>
  <c r="I62" i="56"/>
  <c r="R62" i="56"/>
  <c r="P62" i="56"/>
  <c r="H38" i="56"/>
  <c r="I19" i="42"/>
  <c r="K19" i="42"/>
  <c r="Q19" i="42"/>
  <c r="S19" i="42"/>
  <c r="M19" i="42"/>
  <c r="O19" i="42"/>
  <c r="J19" i="42"/>
  <c r="L19" i="42"/>
  <c r="R19" i="42"/>
  <c r="N19" i="42"/>
  <c r="P19" i="42"/>
  <c r="H19" i="42"/>
  <c r="P74" i="56"/>
  <c r="O38" i="56"/>
  <c r="L74" i="56"/>
  <c r="L42" i="56"/>
  <c r="L38" i="56"/>
  <c r="N38" i="56"/>
  <c r="K74" i="56"/>
  <c r="I38" i="56"/>
  <c r="N42" i="56"/>
  <c r="P42" i="56"/>
  <c r="R38" i="56"/>
  <c r="S74" i="56"/>
  <c r="K38" i="56"/>
  <c r="I74" i="56"/>
  <c r="J38" i="56"/>
  <c r="P38" i="56"/>
  <c r="Q74" i="56"/>
  <c r="S42" i="56"/>
  <c r="R74" i="56"/>
  <c r="J42" i="56"/>
  <c r="M74" i="56"/>
  <c r="I42" i="56"/>
  <c r="Q42" i="56"/>
  <c r="M42" i="56"/>
  <c r="N74" i="56"/>
  <c r="M38" i="56"/>
  <c r="O42" i="56"/>
  <c r="J74" i="56"/>
  <c r="O74" i="56"/>
  <c r="S38" i="56"/>
  <c r="Q38" i="56"/>
  <c r="K42" i="56"/>
  <c r="H90" i="56"/>
  <c r="H84" i="56"/>
  <c r="T84" i="56"/>
  <c r="H42" i="56"/>
  <c r="AA68" i="56"/>
  <c r="M68" i="56"/>
  <c r="J68" i="56"/>
  <c r="AB68" i="56"/>
  <c r="N68" i="56"/>
  <c r="P68" i="56"/>
  <c r="AD68" i="56"/>
  <c r="K68" i="56"/>
  <c r="L68" i="56"/>
  <c r="Z68" i="56"/>
  <c r="I68" i="56"/>
  <c r="R68" i="56"/>
  <c r="AF68" i="56"/>
  <c r="H74" i="56"/>
  <c r="S68" i="56"/>
  <c r="H68" i="56"/>
  <c r="O68" i="56"/>
  <c r="AC68" i="56"/>
  <c r="AE68" i="56"/>
  <c r="Q68" i="56"/>
  <c r="T13" i="5"/>
  <c r="AQ30" i="49" l="1"/>
  <c r="AP73" i="1"/>
  <c r="AP77" i="1"/>
  <c r="AP83" i="1"/>
  <c r="AP74" i="1"/>
  <c r="AP79" i="1"/>
  <c r="AP15" i="1"/>
  <c r="AP82" i="1"/>
  <c r="I13" i="94"/>
  <c r="J13" i="94" s="1"/>
  <c r="AH77" i="5"/>
  <c r="H5" i="55" s="1"/>
  <c r="AH45" i="56"/>
  <c r="AO45" i="56" s="1"/>
  <c r="AO96" i="42"/>
  <c r="AI29" i="42"/>
  <c r="AH45" i="5"/>
  <c r="AO45" i="5" s="1"/>
  <c r="AH35" i="5"/>
  <c r="AO35" i="5" s="1"/>
  <c r="AO98" i="42"/>
  <c r="AH66" i="56"/>
  <c r="AO16" i="56"/>
  <c r="AO56" i="56"/>
  <c r="AO21" i="56"/>
  <c r="AO18" i="56"/>
  <c r="AO23" i="56"/>
  <c r="AO17" i="56"/>
  <c r="AO22" i="56"/>
  <c r="AO15" i="56"/>
  <c r="AO20" i="56"/>
  <c r="AO19" i="56"/>
  <c r="AO55" i="56"/>
  <c r="AO12" i="56"/>
  <c r="AO13" i="56"/>
  <c r="AO14" i="56"/>
  <c r="V63" i="5"/>
  <c r="AO75" i="5"/>
  <c r="AK77" i="5" s="1"/>
  <c r="T31" i="42"/>
  <c r="N92" i="56"/>
  <c r="Q92" i="56"/>
  <c r="S92" i="56"/>
  <c r="O92" i="56"/>
  <c r="L92" i="56"/>
  <c r="M92" i="56"/>
  <c r="R92" i="56"/>
  <c r="K92" i="56"/>
  <c r="J92" i="56"/>
  <c r="I92" i="56"/>
  <c r="P92" i="56"/>
  <c r="H92" i="56"/>
  <c r="T78" i="56"/>
  <c r="V68" i="56"/>
  <c r="T47" i="56"/>
  <c r="F7" i="3" s="1"/>
  <c r="T62" i="56"/>
  <c r="F8" i="3" s="1"/>
  <c r="T19" i="42"/>
  <c r="E6" i="3" s="1"/>
  <c r="T42" i="56"/>
  <c r="T74" i="56"/>
  <c r="F13" i="3" s="1"/>
  <c r="T38" i="56"/>
  <c r="F5" i="3" s="1"/>
  <c r="T90" i="56"/>
  <c r="T68" i="56"/>
  <c r="F12" i="3" s="1"/>
  <c r="T125" i="42"/>
  <c r="E15" i="3" s="1"/>
  <c r="AK62" i="56" l="1"/>
  <c r="AO66" i="56"/>
  <c r="I18" i="94" s="1"/>
  <c r="J18" i="94" s="1"/>
  <c r="I9" i="55"/>
  <c r="J9" i="55" s="1"/>
  <c r="AK38" i="56"/>
  <c r="I4" i="94" s="1"/>
  <c r="J4" i="94" s="1"/>
  <c r="G7" i="3"/>
  <c r="K7" i="3" s="1"/>
  <c r="G12" i="3"/>
  <c r="K12" i="3" s="1"/>
  <c r="AK70" i="56"/>
  <c r="AH38" i="56"/>
  <c r="T92" i="56"/>
  <c r="J94" i="56" s="1"/>
  <c r="F16" i="3"/>
  <c r="I10" i="55"/>
  <c r="AK37" i="56" l="1"/>
  <c r="F17" i="3"/>
  <c r="F18" i="3"/>
  <c r="F19" i="3" s="1"/>
  <c r="K94" i="56"/>
  <c r="L94" i="56"/>
  <c r="M94" i="56"/>
  <c r="N94" i="56"/>
  <c r="O94" i="56"/>
  <c r="P94" i="56"/>
  <c r="Q94" i="56"/>
  <c r="R94" i="56"/>
  <c r="S94" i="56"/>
  <c r="H94" i="56"/>
  <c r="I94" i="56"/>
  <c r="T95" i="56"/>
  <c r="AB47" i="42" l="1"/>
  <c r="AC56" i="42"/>
  <c r="Y37" i="5"/>
  <c r="AF99" i="42"/>
  <c r="AD51" i="42"/>
  <c r="AB80" i="42"/>
  <c r="AC40" i="42"/>
  <c r="AC50" i="42"/>
  <c r="AD47" i="5"/>
  <c r="AE18" i="1"/>
  <c r="AF44" i="5"/>
  <c r="Z47" i="42"/>
  <c r="AD37" i="5"/>
  <c r="Z30" i="1"/>
  <c r="AB41" i="5"/>
  <c r="AB78" i="42"/>
  <c r="AE25" i="1"/>
  <c r="AG36" i="5"/>
  <c r="AB40" i="5"/>
  <c r="AB109" i="42"/>
  <c r="X38" i="5"/>
  <c r="AD41" i="5"/>
  <c r="AH54" i="1"/>
  <c r="X39" i="5"/>
  <c r="AH106" i="42"/>
  <c r="AF36" i="5"/>
  <c r="Y59" i="1"/>
  <c r="Z103" i="42"/>
  <c r="AD40" i="5"/>
  <c r="AG41" i="5"/>
  <c r="AI33" i="1"/>
  <c r="AI14" i="1"/>
  <c r="AF59" i="1"/>
  <c r="AI150" i="1"/>
  <c r="AE93" i="1"/>
  <c r="AG140" i="1"/>
  <c r="AG72" i="1"/>
  <c r="AB22" i="1"/>
  <c r="W37" i="5"/>
  <c r="AE48" i="5"/>
  <c r="AA42" i="42"/>
  <c r="AE16" i="49"/>
  <c r="AD144" i="1"/>
  <c r="AI99" i="1"/>
  <c r="AB151" i="1"/>
  <c r="AF40" i="1"/>
  <c r="AE22" i="1"/>
  <c r="AA37" i="5"/>
  <c r="AF108" i="42"/>
  <c r="AC41" i="5"/>
  <c r="AG37" i="5"/>
  <c r="AB44" i="5"/>
  <c r="Z136" i="1"/>
  <c r="AF165" i="1"/>
  <c r="AB104" i="1"/>
  <c r="AD145" i="1"/>
  <c r="AI88" i="1"/>
  <c r="AA38" i="5"/>
  <c r="AA104" i="42"/>
  <c r="AE14" i="49"/>
  <c r="Z142" i="1"/>
  <c r="Y89" i="1"/>
  <c r="AD94" i="1"/>
  <c r="AD31" i="1"/>
  <c r="AF25" i="1"/>
  <c r="W66" i="5"/>
  <c r="AE104" i="42"/>
  <c r="AG42" i="5"/>
  <c r="Y36" i="5"/>
  <c r="X41" i="5"/>
  <c r="AA28" i="1"/>
  <c r="AH134" i="1"/>
  <c r="AG94" i="1"/>
  <c r="AC54" i="1"/>
  <c r="AA53" i="1"/>
  <c r="AG21" i="1"/>
  <c r="AA17" i="49"/>
  <c r="AC102" i="42"/>
  <c r="X43" i="42"/>
  <c r="Z33" i="5"/>
  <c r="Z40" i="42"/>
  <c r="AF78" i="42"/>
  <c r="Y10" i="1"/>
  <c r="Y55" i="1"/>
  <c r="AE90" i="1"/>
  <c r="Z139" i="1"/>
  <c r="AD53" i="1"/>
  <c r="AI13" i="1"/>
  <c r="X106" i="42"/>
  <c r="AE144" i="1"/>
  <c r="AD165" i="1"/>
  <c r="AB166" i="1"/>
  <c r="AF20" i="1"/>
  <c r="AE40" i="5"/>
  <c r="AE67" i="5"/>
  <c r="Y97" i="42"/>
  <c r="AA26" i="1"/>
  <c r="AE28" i="1"/>
  <c r="AF106" i="1"/>
  <c r="AE89" i="1"/>
  <c r="Z104" i="1"/>
  <c r="AA85" i="1"/>
  <c r="AF54" i="1"/>
  <c r="Y108" i="42"/>
  <c r="Y38" i="5"/>
  <c r="AG33" i="5"/>
  <c r="AA14" i="49"/>
  <c r="Y99" i="1"/>
  <c r="Z167" i="1"/>
  <c r="AB10" i="1"/>
  <c r="AD66" i="5"/>
  <c r="Y107" i="42"/>
  <c r="AA108" i="42"/>
  <c r="Z40" i="5"/>
  <c r="Z35" i="42"/>
  <c r="AB67" i="5"/>
  <c r="AH28" i="1"/>
  <c r="Y78" i="1"/>
  <c r="AD12" i="1"/>
  <c r="AE41" i="1"/>
  <c r="AB31" i="1"/>
  <c r="Y53" i="1"/>
  <c r="Y15" i="49"/>
  <c r="AE150" i="1"/>
  <c r="AC44" i="42"/>
  <c r="Z48" i="42"/>
  <c r="AE94" i="1"/>
  <c r="AB99" i="42"/>
  <c r="AD43" i="5"/>
  <c r="Y47" i="5"/>
  <c r="AI14" i="49"/>
  <c r="AD28" i="1"/>
  <c r="AI32" i="1"/>
  <c r="AB16" i="49"/>
  <c r="AH133" i="1"/>
  <c r="AE88" i="42"/>
  <c r="X35" i="42"/>
  <c r="AE38" i="5"/>
  <c r="AD36" i="5"/>
  <c r="AH51" i="42"/>
  <c r="AF54" i="42"/>
  <c r="Y53" i="42"/>
  <c r="X47" i="5"/>
  <c r="AI46" i="1"/>
  <c r="AF15" i="49"/>
  <c r="AG165" i="1"/>
  <c r="AE59" i="1"/>
  <c r="AA151" i="1"/>
  <c r="AC167" i="1"/>
  <c r="AD147" i="1"/>
  <c r="AH53" i="1"/>
  <c r="AB53" i="49"/>
  <c r="AI17" i="49"/>
  <c r="AC35" i="42"/>
  <c r="AF43" i="42"/>
  <c r="AG107" i="42"/>
  <c r="Z16" i="49"/>
  <c r="AI40" i="1"/>
  <c r="AG155" i="1"/>
  <c r="AE88" i="1"/>
  <c r="AA78" i="1"/>
  <c r="AA18" i="1"/>
  <c r="AG27" i="1"/>
  <c r="AG17" i="49"/>
  <c r="AG14" i="49"/>
  <c r="AB17" i="49"/>
  <c r="AE39" i="5"/>
  <c r="AG35" i="42"/>
  <c r="Z148" i="1"/>
  <c r="Y46" i="5"/>
  <c r="X40" i="5"/>
  <c r="AE55" i="1"/>
  <c r="AE40" i="1"/>
  <c r="AC155" i="1"/>
  <c r="AG85" i="1"/>
  <c r="AB23" i="1"/>
  <c r="AD104" i="1"/>
  <c r="AE39" i="1"/>
  <c r="AF24" i="1"/>
  <c r="AG41" i="1"/>
  <c r="AH100" i="1"/>
  <c r="AC72" i="1"/>
  <c r="Y149" i="1"/>
  <c r="Z60" i="1"/>
  <c r="AE41" i="5"/>
  <c r="AF40" i="42"/>
  <c r="Y46" i="42"/>
  <c r="Z78" i="42"/>
  <c r="AH136" i="1"/>
  <c r="Z59" i="1"/>
  <c r="AE149" i="1"/>
  <c r="Y88" i="1"/>
  <c r="AC30" i="1"/>
  <c r="AD46" i="42"/>
  <c r="AF37" i="5"/>
  <c r="AA142" i="1"/>
  <c r="AG76" i="1"/>
  <c r="AB59" i="1"/>
  <c r="AH11" i="1"/>
  <c r="AI54" i="1"/>
  <c r="AA42" i="5"/>
  <c r="AE78" i="42"/>
  <c r="Y51" i="5"/>
  <c r="AA99" i="42"/>
  <c r="Z46" i="5"/>
  <c r="Y44" i="5"/>
  <c r="Z33" i="1"/>
  <c r="AI134" i="1"/>
  <c r="AD138" i="1"/>
  <c r="AF144" i="1"/>
  <c r="AC37" i="1"/>
  <c r="AC99" i="42"/>
  <c r="X42" i="42"/>
  <c r="AI36" i="1"/>
  <c r="AE87" i="1"/>
  <c r="AE24" i="1"/>
  <c r="Z24" i="1"/>
  <c r="AG15" i="49"/>
  <c r="W47" i="5"/>
  <c r="AD67" i="5"/>
  <c r="R28" i="5"/>
  <c r="X51" i="42"/>
  <c r="AD54" i="1"/>
  <c r="AE143" i="1"/>
  <c r="AC59" i="1"/>
  <c r="AH139" i="1"/>
  <c r="AG104" i="1"/>
  <c r="AI72" i="1"/>
  <c r="AF36" i="1"/>
  <c r="AA47" i="5"/>
  <c r="AG48" i="42"/>
  <c r="AH88" i="42"/>
  <c r="AF103" i="42"/>
  <c r="X36" i="5"/>
  <c r="AA38" i="1"/>
  <c r="AD136" i="1"/>
  <c r="AI75" i="1"/>
  <c r="AC75" i="1"/>
  <c r="Y12" i="1"/>
  <c r="AG12" i="1"/>
  <c r="AD13" i="1"/>
  <c r="AA45" i="42"/>
  <c r="AA106" i="42"/>
  <c r="Y106" i="42"/>
  <c r="Z39" i="5"/>
  <c r="AD27" i="1"/>
  <c r="AG14" i="1"/>
  <c r="AI167" i="1"/>
  <c r="AD23" i="1"/>
  <c r="AF134" i="1"/>
  <c r="AB20" i="1"/>
  <c r="AG54" i="1"/>
  <c r="AA78" i="42"/>
  <c r="AB39" i="5"/>
  <c r="W42" i="5"/>
  <c r="AA54" i="1"/>
  <c r="Y88" i="42"/>
  <c r="X33" i="5"/>
  <c r="AD102" i="42"/>
  <c r="AB45" i="42"/>
  <c r="AB52" i="42"/>
  <c r="AD33" i="5"/>
  <c r="AG40" i="5"/>
  <c r="AE53" i="49"/>
  <c r="Y40" i="1"/>
  <c r="AB88" i="42"/>
  <c r="Z53" i="49"/>
  <c r="Y94" i="1"/>
  <c r="AF41" i="5"/>
  <c r="AH94" i="1"/>
  <c r="AI16" i="49"/>
  <c r="AF46" i="5"/>
  <c r="X51" i="5"/>
  <c r="AG45" i="42"/>
  <c r="Y33" i="5"/>
  <c r="AF40" i="5"/>
  <c r="Z16" i="1"/>
  <c r="AA139" i="1"/>
  <c r="AA167" i="1"/>
  <c r="AH89" i="1"/>
  <c r="AA72" i="1"/>
  <c r="AF53" i="49"/>
  <c r="AC66" i="5"/>
  <c r="AC107" i="42"/>
  <c r="AD26" i="1"/>
  <c r="Y144" i="1"/>
  <c r="AB147" i="1"/>
  <c r="AB165" i="1"/>
  <c r="AH53" i="49"/>
  <c r="AB12" i="1"/>
  <c r="Z66" i="5"/>
  <c r="AC14" i="42"/>
  <c r="AD35" i="42"/>
  <c r="AD51" i="5"/>
  <c r="AE146" i="1"/>
  <c r="Z100" i="1"/>
  <c r="AC100" i="1"/>
  <c r="AE60" i="1"/>
  <c r="AF18" i="1"/>
  <c r="AD17" i="49"/>
  <c r="AD85" i="1"/>
  <c r="Y24" i="1"/>
  <c r="AC17" i="49"/>
  <c r="AF17" i="49"/>
  <c r="AB89" i="1"/>
  <c r="AH167" i="1"/>
  <c r="AC150" i="1"/>
  <c r="AE13" i="1"/>
  <c r="Z38" i="1"/>
  <c r="AI53" i="49"/>
  <c r="AB48" i="5"/>
  <c r="AE97" i="42"/>
  <c r="AE35" i="42"/>
  <c r="Y36" i="1"/>
  <c r="AD133" i="1"/>
  <c r="AH155" i="1"/>
  <c r="Z149" i="1"/>
  <c r="AF19" i="1"/>
  <c r="Z72" i="1"/>
  <c r="AF13" i="1"/>
  <c r="AG66" i="5"/>
  <c r="X108" i="42"/>
  <c r="Y45" i="42"/>
  <c r="AD44" i="5"/>
  <c r="AH106" i="1"/>
  <c r="AA90" i="1"/>
  <c r="AG147" i="1"/>
  <c r="AB30" i="1"/>
  <c r="AF98" i="1"/>
  <c r="AE47" i="5"/>
  <c r="Z48" i="5"/>
  <c r="AA49" i="42"/>
  <c r="AD54" i="42"/>
  <c r="AF66" i="5"/>
  <c r="AF80" i="42"/>
  <c r="Z88" i="42"/>
  <c r="AG38" i="5"/>
  <c r="AF39" i="5"/>
  <c r="Z75" i="1"/>
  <c r="AH142" i="1"/>
  <c r="AG106" i="1"/>
  <c r="AA133" i="1"/>
  <c r="AB133" i="1"/>
  <c r="AA53" i="49"/>
  <c r="AH46" i="1"/>
  <c r="AA36" i="5"/>
  <c r="AA67" i="5"/>
  <c r="Y14" i="42"/>
  <c r="AH23" i="1"/>
  <c r="AG136" i="1"/>
  <c r="AI41" i="1"/>
  <c r="AC67" i="5"/>
  <c r="AC104" i="42"/>
  <c r="AE43" i="42"/>
  <c r="AF16" i="1"/>
  <c r="AA15" i="49"/>
  <c r="AA100" i="1"/>
  <c r="AD140" i="1"/>
  <c r="AH165" i="1"/>
  <c r="AB140" i="1"/>
  <c r="AC11" i="1"/>
  <c r="Y20" i="1"/>
  <c r="AB75" i="1"/>
  <c r="AE27" i="1"/>
  <c r="AF48" i="5"/>
  <c r="X102" i="42"/>
  <c r="AB35" i="42"/>
  <c r="AD40" i="42"/>
  <c r="AD39" i="5"/>
  <c r="AG47" i="5"/>
  <c r="AC23" i="1"/>
  <c r="Y140" i="1"/>
  <c r="AG25" i="1"/>
  <c r="AC14" i="49"/>
  <c r="W36" i="5"/>
  <c r="AG103" i="42"/>
  <c r="AA44" i="42"/>
  <c r="Y39" i="5"/>
  <c r="AF56" i="42"/>
  <c r="AF51" i="5"/>
  <c r="AD30" i="1"/>
  <c r="AA146" i="1"/>
  <c r="Z94" i="1"/>
  <c r="Y167" i="1"/>
  <c r="AF43" i="5"/>
  <c r="AC16" i="49"/>
  <c r="AC38" i="5"/>
  <c r="Y43" i="5"/>
  <c r="AG53" i="49"/>
  <c r="Z165" i="1"/>
  <c r="Y53" i="49"/>
  <c r="AE33" i="5"/>
  <c r="AF67" i="5"/>
  <c r="AB38" i="5"/>
  <c r="AD14" i="49"/>
  <c r="W44" i="5"/>
  <c r="AC39" i="5"/>
  <c r="AG39" i="5"/>
  <c r="AG40" i="42"/>
  <c r="AC46" i="5"/>
  <c r="X43" i="5"/>
  <c r="AD99" i="1"/>
  <c r="AD16" i="49"/>
  <c r="AG88" i="42"/>
  <c r="AD53" i="49"/>
  <c r="X37" i="5"/>
  <c r="Z44" i="5"/>
  <c r="AD88" i="42"/>
  <c r="AC48" i="5"/>
  <c r="AA39" i="5"/>
  <c r="Y14" i="49"/>
  <c r="AA165" i="1"/>
  <c r="AF42" i="5"/>
  <c r="AF102" i="42"/>
  <c r="AB46" i="5"/>
  <c r="X66" i="5"/>
  <c r="AI28" i="1"/>
  <c r="AH144" i="1"/>
  <c r="AG99" i="1"/>
  <c r="AH20" i="1"/>
  <c r="AE106" i="1"/>
  <c r="AH84" i="1"/>
  <c r="Z152" i="1"/>
  <c r="AC46" i="1"/>
  <c r="AE11" i="1"/>
  <c r="Y41" i="1"/>
  <c r="Q28" i="5"/>
  <c r="Y80" i="42"/>
  <c r="AE51" i="42"/>
  <c r="AD90" i="1"/>
  <c r="AB87" i="1"/>
  <c r="AH131" i="1"/>
  <c r="AE72" i="1"/>
  <c r="Y54" i="1"/>
  <c r="AB24" i="1"/>
  <c r="Y13" i="1"/>
  <c r="AG67" i="5"/>
  <c r="AB105" i="42"/>
  <c r="AF48" i="42"/>
  <c r="X46" i="5"/>
  <c r="AD38" i="5"/>
  <c r="Y41" i="5"/>
  <c r="AF89" i="1"/>
  <c r="AI137" i="1"/>
  <c r="Y138" i="1"/>
  <c r="AB149" i="1"/>
  <c r="AD39" i="1"/>
  <c r="AE167" i="1"/>
  <c r="AA152" i="1"/>
  <c r="AB138" i="1"/>
  <c r="Y25" i="1"/>
  <c r="AD32" i="1"/>
  <c r="AB53" i="1"/>
  <c r="AF32" i="1"/>
  <c r="W33" i="5"/>
  <c r="Z35" i="1"/>
  <c r="Z22" i="1"/>
  <c r="AC149" i="1"/>
  <c r="AG46" i="1"/>
  <c r="AA39" i="1"/>
  <c r="M82" i="5"/>
  <c r="AA56" i="42"/>
  <c r="AH35" i="42"/>
  <c r="AD46" i="5"/>
  <c r="AG43" i="5"/>
  <c r="AC143" i="1"/>
  <c r="AG150" i="1"/>
  <c r="AA11" i="1"/>
  <c r="AH42" i="42"/>
  <c r="Z43" i="5"/>
  <c r="AB54" i="42"/>
  <c r="AB37" i="5"/>
  <c r="X67" i="5"/>
  <c r="AC53" i="49"/>
  <c r="AB84" i="1"/>
  <c r="Z54" i="1"/>
  <c r="AA98" i="1"/>
  <c r="AH41" i="1"/>
  <c r="Z32" i="1"/>
  <c r="AH85" i="1"/>
  <c r="AH17" i="49"/>
  <c r="W39" i="5"/>
  <c r="AD48" i="5"/>
  <c r="O28" i="5"/>
  <c r="N28" i="5"/>
  <c r="AB50" i="42"/>
  <c r="Y100" i="1"/>
  <c r="AA149" i="1"/>
  <c r="AD55" i="1"/>
  <c r="AD151" i="1"/>
  <c r="AG29" i="1"/>
  <c r="Z14" i="1"/>
  <c r="AA46" i="5"/>
  <c r="P28" i="5"/>
  <c r="AF14" i="42"/>
  <c r="Z140" i="1"/>
  <c r="AD16" i="1"/>
  <c r="AA147" i="1"/>
  <c r="Y165" i="1"/>
  <c r="Y86" i="1"/>
  <c r="AB131" i="1"/>
  <c r="AF26" i="1"/>
  <c r="AE54" i="1"/>
  <c r="AB14" i="49"/>
  <c r="AA33" i="5"/>
  <c r="AB14" i="42"/>
  <c r="AC45" i="42"/>
  <c r="AC42" i="5"/>
  <c r="AD34" i="1"/>
  <c r="AI139" i="1"/>
  <c r="AE165" i="1"/>
  <c r="Y136" i="1"/>
  <c r="Z53" i="1"/>
  <c r="Z17" i="49"/>
  <c r="AE43" i="5"/>
  <c r="W67" i="5"/>
  <c r="AB97" i="42"/>
  <c r="AB46" i="42"/>
  <c r="Y56" i="42"/>
  <c r="AC88" i="42"/>
  <c r="AC37" i="5"/>
  <c r="AB43" i="5"/>
  <c r="Z87" i="1"/>
  <c r="AF85" i="1"/>
  <c r="AD139" i="1"/>
  <c r="AF81" i="1"/>
  <c r="AB19" i="1"/>
  <c r="W43" i="5"/>
  <c r="AC42" i="42"/>
  <c r="AE99" i="42"/>
  <c r="AG38" i="1"/>
  <c r="AC165" i="1"/>
  <c r="AI87" i="1"/>
  <c r="AE151" i="1"/>
  <c r="AC86" i="1"/>
  <c r="AI16" i="1"/>
  <c r="AD38" i="1"/>
  <c r="AH81" i="1"/>
  <c r="AA58" i="1"/>
  <c r="AA43" i="5"/>
  <c r="P131" i="42"/>
  <c r="AC36" i="5"/>
  <c r="AB42" i="5"/>
  <c r="AG16" i="49"/>
  <c r="AI19" i="1"/>
  <c r="AI89" i="1"/>
  <c r="AG30" i="1"/>
  <c r="AB39" i="1"/>
  <c r="AA52" i="42"/>
  <c r="AD56" i="42"/>
  <c r="AG102" i="42"/>
  <c r="Z42" i="5"/>
  <c r="AG51" i="5"/>
  <c r="AI25" i="1"/>
  <c r="AI144" i="1"/>
  <c r="AG23" i="1"/>
  <c r="Z137" i="1"/>
  <c r="Y147" i="1"/>
  <c r="AC78" i="1"/>
  <c r="AF46" i="1"/>
  <c r="X44" i="5"/>
  <c r="AD29" i="1"/>
  <c r="I28" i="5"/>
  <c r="L87" i="5"/>
  <c r="W103" i="42"/>
  <c r="W52" i="42"/>
  <c r="X138" i="1"/>
  <c r="X88" i="1"/>
  <c r="H28" i="5"/>
  <c r="V37" i="5"/>
  <c r="W78" i="42"/>
  <c r="W14" i="42"/>
  <c r="X131" i="1"/>
  <c r="X150" i="1"/>
  <c r="X98" i="1"/>
  <c r="W106" i="42"/>
  <c r="W53" i="42"/>
  <c r="X167" i="1"/>
  <c r="X104" i="1"/>
  <c r="V43" i="5"/>
  <c r="X15" i="49"/>
  <c r="W108" i="42"/>
  <c r="W42" i="42"/>
  <c r="W35" i="42"/>
  <c r="X87" i="1"/>
  <c r="AC33" i="5"/>
  <c r="AA86" i="1"/>
  <c r="AE17" i="49"/>
  <c r="AA46" i="42"/>
  <c r="W109" i="42"/>
  <c r="W49" i="42"/>
  <c r="X85" i="1"/>
  <c r="V41" i="5"/>
  <c r="X16" i="49"/>
  <c r="V42" i="5"/>
  <c r="W54" i="42"/>
  <c r="W80" i="42"/>
  <c r="X155" i="1"/>
  <c r="V38" i="5"/>
  <c r="AC87" i="1"/>
  <c r="Y93" i="1"/>
  <c r="P61" i="49"/>
  <c r="Y16" i="49"/>
  <c r="AG87" i="1"/>
  <c r="AG78" i="1"/>
  <c r="AF133" i="1"/>
  <c r="AB28" i="1"/>
  <c r="AI17" i="1"/>
  <c r="AA51" i="5"/>
  <c r="AH50" i="42"/>
  <c r="Z14" i="49"/>
  <c r="AA16" i="49"/>
  <c r="AE38" i="1"/>
  <c r="AB145" i="1"/>
  <c r="AG167" i="1"/>
  <c r="AI133" i="1"/>
  <c r="Z21" i="1"/>
  <c r="Y48" i="5"/>
  <c r="K28" i="5"/>
  <c r="AA80" i="42"/>
  <c r="X88" i="42"/>
  <c r="AD105" i="42"/>
  <c r="AB66" i="5"/>
  <c r="AF33" i="5"/>
  <c r="AH35" i="1"/>
  <c r="AA143" i="1"/>
  <c r="AI94" i="1"/>
  <c r="AH90" i="1"/>
  <c r="AE31" i="1"/>
  <c r="AF14" i="49"/>
  <c r="AE37" i="5"/>
  <c r="W48" i="5"/>
  <c r="AC109" i="42"/>
  <c r="AF51" i="42"/>
  <c r="AC40" i="5"/>
  <c r="AC43" i="5"/>
  <c r="AB47" i="5"/>
  <c r="AB15" i="49"/>
  <c r="Z147" i="1"/>
  <c r="AB99" i="1"/>
  <c r="AI138" i="1"/>
  <c r="AE12" i="1"/>
  <c r="AB32" i="1"/>
  <c r="AA66" i="5"/>
  <c r="Z52" i="42"/>
  <c r="Y42" i="5"/>
  <c r="AB106" i="1"/>
  <c r="AD167" i="1"/>
  <c r="AF145" i="1"/>
  <c r="AF137" i="1"/>
  <c r="AB88" i="1"/>
  <c r="Y39" i="1"/>
  <c r="AA137" i="1"/>
  <c r="Z55" i="1"/>
  <c r="AH15" i="49"/>
  <c r="Y17" i="49"/>
  <c r="AD15" i="49"/>
  <c r="AB49" i="42"/>
  <c r="AB94" i="1"/>
  <c r="AD148" i="1"/>
  <c r="AB167" i="1"/>
  <c r="Y76" i="1"/>
  <c r="AA76" i="1"/>
  <c r="AD60" i="1"/>
  <c r="AE16" i="1"/>
  <c r="AA103" i="42"/>
  <c r="AC46" i="42"/>
  <c r="Y102" i="42"/>
  <c r="AB36" i="5"/>
  <c r="AD42" i="5"/>
  <c r="AC44" i="5"/>
  <c r="AE15" i="49"/>
  <c r="AD84" i="1"/>
  <c r="AH138" i="1"/>
  <c r="AI136" i="1"/>
  <c r="AH104" i="1"/>
  <c r="AF35" i="1"/>
  <c r="AC15" i="49"/>
  <c r="AF12" i="1"/>
  <c r="W41" i="5"/>
  <c r="AE48" i="42"/>
  <c r="Z47" i="5"/>
  <c r="Z51" i="42"/>
  <c r="AF88" i="42"/>
  <c r="AG46" i="5"/>
  <c r="X42" i="5"/>
  <c r="AE100" i="1"/>
  <c r="Z99" i="1"/>
  <c r="Z13" i="1"/>
  <c r="AH25" i="1"/>
  <c r="AB55" i="1"/>
  <c r="W40" i="5"/>
  <c r="AI15" i="49"/>
  <c r="AG48" i="5"/>
  <c r="L28" i="5"/>
  <c r="W43" i="42"/>
  <c r="X151" i="1"/>
  <c r="X93" i="1"/>
  <c r="X86" i="1"/>
  <c r="V40" i="5"/>
  <c r="W40" i="42"/>
  <c r="X139" i="1"/>
  <c r="X106" i="1"/>
  <c r="X17" i="49"/>
  <c r="W107" i="42"/>
  <c r="W50" i="42"/>
  <c r="X137" i="1"/>
  <c r="X146" i="1"/>
  <c r="V66" i="5"/>
  <c r="V44" i="5"/>
  <c r="W105" i="42"/>
  <c r="W46" i="42"/>
  <c r="X152" i="1"/>
  <c r="X149" i="1"/>
  <c r="AA44" i="5"/>
  <c r="AH43" i="42"/>
  <c r="AA29" i="1"/>
  <c r="AA88" i="42"/>
  <c r="AA107" i="42"/>
  <c r="AA14" i="42"/>
  <c r="V47" i="5"/>
  <c r="W102" i="42"/>
  <c r="W99" i="42"/>
  <c r="X94" i="1"/>
  <c r="X53" i="49"/>
  <c r="W45" i="42"/>
  <c r="X166" i="1"/>
  <c r="X89" i="1"/>
  <c r="X133" i="1"/>
  <c r="V36" i="5"/>
  <c r="AA94" i="1"/>
  <c r="AI106" i="1"/>
  <c r="AB54" i="1"/>
  <c r="AE36" i="5"/>
  <c r="M28" i="5"/>
  <c r="Z108" i="42"/>
  <c r="AC94" i="1"/>
  <c r="AC88" i="1"/>
  <c r="AC33" i="1"/>
  <c r="AE46" i="5"/>
  <c r="AA48" i="42"/>
  <c r="AH40" i="42"/>
  <c r="AG44" i="5"/>
  <c r="Y40" i="5"/>
  <c r="AF47" i="5"/>
  <c r="AG16" i="1"/>
  <c r="AD88" i="1"/>
  <c r="AE145" i="1"/>
  <c r="AF167" i="1"/>
  <c r="AH166" i="1"/>
  <c r="AB137" i="1"/>
  <c r="AB85" i="1"/>
  <c r="Z109" i="42"/>
  <c r="Z37" i="5"/>
  <c r="Z56" i="42"/>
  <c r="X105" i="42"/>
  <c r="AB33" i="5"/>
  <c r="AD40" i="1"/>
  <c r="AH16" i="49"/>
  <c r="AH98" i="1"/>
  <c r="Z34" i="1"/>
  <c r="AD150" i="1"/>
  <c r="AA81" i="1"/>
  <c r="AH21" i="1"/>
  <c r="Z15" i="49"/>
  <c r="AF11" i="1"/>
  <c r="Z145" i="1"/>
  <c r="AB148" i="1"/>
  <c r="AC24" i="1"/>
  <c r="N82" i="5"/>
  <c r="AC103" i="42"/>
  <c r="AG49" i="42"/>
  <c r="Z41" i="5"/>
  <c r="AF38" i="5"/>
  <c r="AF94" i="1"/>
  <c r="AF16" i="49"/>
  <c r="AE66" i="5"/>
  <c r="AA41" i="5"/>
  <c r="AE108" i="42"/>
  <c r="X134" i="1"/>
  <c r="X145" i="1"/>
  <c r="W44" i="42"/>
  <c r="X136" i="1"/>
  <c r="X148" i="1"/>
  <c r="X144" i="1"/>
  <c r="V48" i="5"/>
  <c r="W104" i="42"/>
  <c r="W51" i="42"/>
  <c r="W56" i="42"/>
  <c r="X147" i="1"/>
  <c r="X99" i="1"/>
  <c r="AD106" i="42"/>
  <c r="Z38" i="5"/>
  <c r="AC40" i="1"/>
  <c r="AC138" i="1"/>
  <c r="AE44" i="5"/>
  <c r="AE52" i="42"/>
  <c r="X48" i="42"/>
  <c r="AA48" i="5"/>
  <c r="AE78" i="1"/>
  <c r="AE42" i="5"/>
  <c r="AA54" i="42"/>
  <c r="AC78" i="42"/>
  <c r="AH58" i="1"/>
  <c r="AF146" i="1"/>
  <c r="Z37" i="1"/>
  <c r="AB53" i="42"/>
  <c r="Y42" i="42"/>
  <c r="X143" i="1"/>
  <c r="W48" i="42"/>
  <c r="W97" i="42"/>
  <c r="X142" i="1"/>
  <c r="AA40" i="5"/>
  <c r="S28" i="5"/>
  <c r="Z10" i="1"/>
  <c r="Y43" i="42"/>
  <c r="AH53" i="42"/>
  <c r="AA30" i="1"/>
  <c r="Y90" i="1"/>
  <c r="AC80" i="42"/>
  <c r="X100" i="1"/>
  <c r="X165" i="1"/>
  <c r="X140" i="1"/>
  <c r="V46" i="5"/>
  <c r="X90" i="1"/>
  <c r="W47" i="42"/>
  <c r="V67" i="5"/>
  <c r="AE80" i="42"/>
  <c r="Y52" i="42"/>
  <c r="AG137" i="1"/>
  <c r="AG151" i="1"/>
  <c r="Y35" i="42"/>
  <c r="V51" i="5"/>
  <c r="AE54" i="42"/>
  <c r="X55" i="1"/>
  <c r="Z36" i="5"/>
  <c r="AH14" i="49"/>
  <c r="AC98" i="1"/>
  <c r="W46" i="5"/>
  <c r="X48" i="5"/>
  <c r="J28" i="5"/>
  <c r="AC47" i="5"/>
  <c r="V39" i="5"/>
  <c r="X35" i="1"/>
  <c r="AG75" i="1"/>
  <c r="Z67" i="5"/>
  <c r="AE107" i="42"/>
  <c r="X40" i="1"/>
  <c r="X31" i="1"/>
  <c r="AI165" i="1"/>
  <c r="W38" i="5"/>
  <c r="Y131" i="1"/>
  <c r="X30" i="1"/>
  <c r="X53" i="1"/>
  <c r="X38" i="1"/>
  <c r="AF35" i="42"/>
  <c r="AI20" i="1"/>
  <c r="Y67" i="5"/>
  <c r="AA35" i="42"/>
  <c r="X26" i="1"/>
  <c r="X39" i="1"/>
  <c r="X46" i="1"/>
  <c r="X54" i="1"/>
  <c r="X58" i="1"/>
  <c r="X28" i="1"/>
  <c r="X36" i="1"/>
  <c r="X29" i="1"/>
  <c r="X33" i="1"/>
  <c r="X32" i="1"/>
  <c r="X41" i="1"/>
  <c r="X27" i="1"/>
  <c r="X59" i="1"/>
  <c r="X37" i="1"/>
  <c r="X25" i="1"/>
  <c r="X34" i="1"/>
  <c r="X23" i="1"/>
  <c r="X24" i="1"/>
  <c r="AA109" i="42"/>
  <c r="AD86" i="1"/>
  <c r="AC22" i="1"/>
  <c r="AD58" i="1"/>
  <c r="AC148" i="1"/>
  <c r="AE84" i="1"/>
  <c r="Y47" i="42"/>
  <c r="AI34" i="1"/>
  <c r="AF55" i="1"/>
  <c r="Y106" i="1"/>
  <c r="AC38" i="1"/>
  <c r="AB150" i="1"/>
  <c r="AH149" i="1"/>
  <c r="AF41" i="1"/>
  <c r="AE105" i="42"/>
  <c r="AA93" i="1"/>
  <c r="AI143" i="1"/>
  <c r="AB146" i="1"/>
  <c r="AH97" i="42"/>
  <c r="AA10" i="1"/>
  <c r="AF50" i="42"/>
  <c r="AH36" i="1"/>
  <c r="AA13" i="1"/>
  <c r="AA32" i="1"/>
  <c r="AD78" i="42"/>
  <c r="AE51" i="5"/>
  <c r="AF23" i="1"/>
  <c r="AI166" i="1"/>
  <c r="AD131" i="1"/>
  <c r="AI18" i="1"/>
  <c r="AD81" i="1"/>
  <c r="AI155" i="1"/>
  <c r="AA27" i="1"/>
  <c r="AC14" i="1"/>
  <c r="AC29" i="1"/>
  <c r="AG20" i="1"/>
  <c r="AB102" i="42"/>
  <c r="AG106" i="42"/>
  <c r="Y11" i="1"/>
  <c r="AI140" i="1"/>
  <c r="X52" i="42"/>
  <c r="AH107" i="42"/>
  <c r="X54" i="42"/>
  <c r="Z133" i="1"/>
  <c r="AE98" i="1"/>
  <c r="AF152" i="1"/>
  <c r="AB93" i="1"/>
  <c r="AD76" i="1"/>
  <c r="AH37" i="1"/>
  <c r="Z104" i="42"/>
  <c r="AE142" i="1"/>
  <c r="AA134" i="1"/>
  <c r="AI35" i="1"/>
  <c r="AE19" i="1"/>
  <c r="AG42" i="42"/>
  <c r="AI145" i="1"/>
  <c r="Z85" i="1"/>
  <c r="Z45" i="42"/>
  <c r="AC151" i="1"/>
  <c r="Y99" i="42"/>
  <c r="AD48" i="42"/>
  <c r="Z88" i="1"/>
  <c r="X56" i="42"/>
  <c r="AA136" i="1"/>
  <c r="AG98" i="1"/>
  <c r="AF22" i="1"/>
  <c r="AI58" i="1"/>
  <c r="AI84" i="1"/>
  <c r="AE47" i="42"/>
  <c r="AB34" i="1"/>
  <c r="AC55" i="1"/>
  <c r="AD106" i="1"/>
  <c r="Y38" i="1"/>
  <c r="AH150" i="1"/>
  <c r="AD149" i="1"/>
  <c r="AB41" i="1"/>
  <c r="Y51" i="42"/>
  <c r="AE166" i="1"/>
  <c r="X49" i="42"/>
  <c r="AG166" i="1"/>
  <c r="AG18" i="1"/>
  <c r="AB155" i="1"/>
  <c r="AC27" i="1"/>
  <c r="AD35" i="1"/>
  <c r="AC19" i="1"/>
  <c r="AG145" i="1"/>
  <c r="AF151" i="1"/>
  <c r="AE106" i="42"/>
  <c r="AG11" i="1"/>
  <c r="AC108" i="42"/>
  <c r="AF52" i="42"/>
  <c r="X80" i="42"/>
  <c r="AF78" i="1"/>
  <c r="AA12" i="1"/>
  <c r="AG53" i="1"/>
  <c r="AE139" i="1"/>
  <c r="AB44" i="42"/>
  <c r="AB152" i="1"/>
  <c r="AE102" i="42"/>
  <c r="Y155" i="1"/>
  <c r="AA40" i="1"/>
  <c r="AH14" i="1"/>
  <c r="AB42" i="42"/>
  <c r="AH12" i="1"/>
  <c r="Y30" i="1"/>
  <c r="AD46" i="1"/>
  <c r="AH49" i="42"/>
  <c r="AB86" i="1"/>
  <c r="AD166" i="1"/>
  <c r="AD18" i="1"/>
  <c r="AF155" i="1"/>
  <c r="Y27" i="1"/>
  <c r="AF14" i="1"/>
  <c r="AB29" i="1"/>
  <c r="Z20" i="1"/>
  <c r="Z106" i="42"/>
  <c r="AI11" i="1"/>
  <c r="AH108" i="42"/>
  <c r="AC52" i="42"/>
  <c r="AH80" i="42"/>
  <c r="AD78" i="1"/>
  <c r="Y133" i="1"/>
  <c r="Z12" i="1"/>
  <c r="AC28" i="1"/>
  <c r="Y104" i="1"/>
  <c r="Y44" i="42"/>
  <c r="AG104" i="42"/>
  <c r="AH146" i="1"/>
  <c r="AA105" i="42"/>
  <c r="AG93" i="1"/>
  <c r="AH143" i="1"/>
  <c r="AI146" i="1"/>
  <c r="X97" i="42"/>
  <c r="Y50" i="42"/>
  <c r="Z53" i="42"/>
  <c r="AA144" i="1"/>
  <c r="AC13" i="1"/>
  <c r="AE32" i="1"/>
  <c r="AD75" i="1"/>
  <c r="AH78" i="42"/>
  <c r="W51" i="5"/>
  <c r="Y137" i="1"/>
  <c r="AA16" i="1"/>
  <c r="AD43" i="42"/>
  <c r="AG39" i="1"/>
  <c r="AB46" i="1"/>
  <c r="AH152" i="1"/>
  <c r="AF143" i="1"/>
  <c r="AE86" i="1"/>
  <c r="AE21" i="1"/>
  <c r="AG81" i="1"/>
  <c r="AF30" i="1"/>
  <c r="Y46" i="1"/>
  <c r="Y98" i="1"/>
  <c r="AF86" i="1"/>
  <c r="AD21" i="1"/>
  <c r="AE81" i="1"/>
  <c r="AD97" i="42"/>
  <c r="AB27" i="1"/>
  <c r="AE10" i="1"/>
  <c r="AD19" i="1"/>
  <c r="AF53" i="42"/>
  <c r="AF29" i="1"/>
  <c r="Y85" i="1"/>
  <c r="AE75" i="1"/>
  <c r="AG88" i="1"/>
  <c r="AE56" i="42"/>
  <c r="AD137" i="1"/>
  <c r="Y16" i="1"/>
  <c r="AG43" i="42"/>
  <c r="Z28" i="1"/>
  <c r="Z138" i="1"/>
  <c r="AG105" i="42"/>
  <c r="AH93" i="1"/>
  <c r="AD143" i="1"/>
  <c r="AE26" i="1"/>
  <c r="AB104" i="42"/>
  <c r="AD142" i="1"/>
  <c r="Z97" i="42"/>
  <c r="AH14" i="42"/>
  <c r="AH72" i="1"/>
  <c r="AF93" i="1"/>
  <c r="Z31" i="1"/>
  <c r="AB60" i="1"/>
  <c r="Y19" i="1"/>
  <c r="AG84" i="1"/>
  <c r="Y29" i="1"/>
  <c r="AG34" i="1"/>
  <c r="AD42" i="42"/>
  <c r="AA20" i="1"/>
  <c r="Z102" i="42"/>
  <c r="AB38" i="1"/>
  <c r="AB108" i="42"/>
  <c r="AG52" i="42"/>
  <c r="X107" i="42"/>
  <c r="AB103" i="42"/>
  <c r="AG54" i="42"/>
  <c r="AF149" i="1"/>
  <c r="Z41" i="1"/>
  <c r="AA51" i="42"/>
  <c r="AG59" i="1"/>
  <c r="AB90" i="1"/>
  <c r="AH30" i="1"/>
  <c r="AI39" i="1"/>
  <c r="AG24" i="1"/>
  <c r="AC99" i="1"/>
  <c r="AC104" i="1"/>
  <c r="Z25" i="1"/>
  <c r="Z46" i="1"/>
  <c r="AE109" i="42"/>
  <c r="AB37" i="1"/>
  <c r="AF21" i="1"/>
  <c r="AA131" i="1"/>
  <c r="AG33" i="1"/>
  <c r="AB81" i="1"/>
  <c r="X78" i="1"/>
  <c r="AF87" i="1"/>
  <c r="Z27" i="1"/>
  <c r="AE58" i="1"/>
  <c r="Z84" i="1"/>
  <c r="AF147" i="1"/>
  <c r="Y78" i="42"/>
  <c r="AB51" i="5"/>
  <c r="AA23" i="1"/>
  <c r="AA43" i="42"/>
  <c r="AE104" i="1"/>
  <c r="AG14" i="42"/>
  <c r="AD93" i="1"/>
  <c r="Y37" i="1"/>
  <c r="AB21" i="1"/>
  <c r="AC146" i="1"/>
  <c r="AG97" i="42"/>
  <c r="Z19" i="1"/>
  <c r="AD24" i="1"/>
  <c r="AG22" i="1"/>
  <c r="AE50" i="42"/>
  <c r="X40" i="42"/>
  <c r="AH102" i="42"/>
  <c r="AC106" i="42"/>
  <c r="AD11" i="1"/>
  <c r="AF75" i="1"/>
  <c r="AC140" i="1"/>
  <c r="AA150" i="1"/>
  <c r="Z78" i="1"/>
  <c r="AG149" i="1"/>
  <c r="AD41" i="1"/>
  <c r="AB51" i="42"/>
  <c r="AI59" i="1"/>
  <c r="AB136" i="1"/>
  <c r="AF53" i="1"/>
  <c r="AF28" i="1"/>
  <c r="AI24" i="1"/>
  <c r="Z46" i="42"/>
  <c r="AB139" i="1"/>
  <c r="AD98" i="1"/>
  <c r="AG152" i="1"/>
  <c r="AC76" i="1"/>
  <c r="AH86" i="1"/>
  <c r="AB26" i="1"/>
  <c r="AH18" i="1"/>
  <c r="Y142" i="1"/>
  <c r="AC134" i="1"/>
  <c r="AC35" i="1"/>
  <c r="AG60" i="1"/>
  <c r="X14" i="42"/>
  <c r="Y109" i="42"/>
  <c r="AB18" i="1"/>
  <c r="AE76" i="1"/>
  <c r="AG44" i="42"/>
  <c r="AH26" i="1"/>
  <c r="AF104" i="42"/>
  <c r="AC142" i="1"/>
  <c r="AB134" i="1"/>
  <c r="AC53" i="42"/>
  <c r="AF42" i="42"/>
  <c r="AB40" i="42"/>
  <c r="AC85" i="1"/>
  <c r="AD45" i="42"/>
  <c r="AH99" i="42"/>
  <c r="AH75" i="1"/>
  <c r="AA88" i="1"/>
  <c r="AH56" i="42"/>
  <c r="AC16" i="1"/>
  <c r="AB43" i="42"/>
  <c r="AF39" i="1"/>
  <c r="AD87" i="1"/>
  <c r="AE49" i="42"/>
  <c r="AG143" i="1"/>
  <c r="AD33" i="1"/>
  <c r="AC49" i="42"/>
  <c r="X109" i="42"/>
  <c r="AH76" i="1"/>
  <c r="AE44" i="42"/>
  <c r="AI21" i="1"/>
  <c r="AF33" i="1"/>
  <c r="AH104" i="42"/>
  <c r="Z134" i="1"/>
  <c r="AG35" i="1"/>
  <c r="AH10" i="1"/>
  <c r="AH19" i="1"/>
  <c r="AG36" i="1"/>
  <c r="AC147" i="1"/>
  <c r="AA145" i="1"/>
  <c r="AH40" i="1"/>
  <c r="AE85" i="1"/>
  <c r="Z151" i="1"/>
  <c r="AD99" i="42"/>
  <c r="AH48" i="42"/>
  <c r="X103" i="42"/>
  <c r="AH78" i="1"/>
  <c r="AI23" i="1"/>
  <c r="AE136" i="1"/>
  <c r="AE46" i="42"/>
  <c r="AI104" i="1"/>
  <c r="AA25" i="1"/>
  <c r="AG138" i="1"/>
  <c r="Y105" i="42"/>
  <c r="AC93" i="1"/>
  <c r="AI86" i="1"/>
  <c r="AI26" i="1"/>
  <c r="Y31" i="1"/>
  <c r="Y104" i="42"/>
  <c r="AC39" i="1"/>
  <c r="Z14" i="42"/>
  <c r="AG109" i="42"/>
  <c r="Z18" i="1"/>
  <c r="Z58" i="1"/>
  <c r="AE148" i="1"/>
  <c r="AB14" i="1"/>
  <c r="AH47" i="42"/>
  <c r="Z106" i="1"/>
  <c r="Y148" i="1"/>
  <c r="AF47" i="42"/>
  <c r="Y28" i="1"/>
  <c r="AG46" i="42"/>
  <c r="AH105" i="42"/>
  <c r="AF44" i="42"/>
  <c r="Z131" i="1"/>
  <c r="AG142" i="1"/>
  <c r="AF27" i="1"/>
  <c r="AI148" i="1"/>
  <c r="AB36" i="1"/>
  <c r="AE42" i="42"/>
  <c r="AH145" i="1"/>
  <c r="AI151" i="1"/>
  <c r="AF106" i="42"/>
  <c r="AB11" i="1"/>
  <c r="AC48" i="42"/>
  <c r="Z80" i="42"/>
  <c r="AB78" i="1"/>
  <c r="AF136" i="1"/>
  <c r="AE53" i="1"/>
  <c r="AD100" i="1"/>
  <c r="AH46" i="42"/>
  <c r="AI98" i="1"/>
  <c r="AE152" i="1"/>
  <c r="AB76" i="1"/>
  <c r="X44" i="42"/>
  <c r="Y18" i="1"/>
  <c r="AG134" i="1"/>
  <c r="Y35" i="1"/>
  <c r="AC43" i="42"/>
  <c r="Z89" i="1"/>
  <c r="Y72" i="1"/>
  <c r="AI76" i="1"/>
  <c r="Z166" i="1"/>
  <c r="AD47" i="42"/>
  <c r="AD20" i="1"/>
  <c r="Z40" i="1"/>
  <c r="AB13" i="1"/>
  <c r="AH151" i="1"/>
  <c r="Y32" i="1"/>
  <c r="Z11" i="1"/>
  <c r="AF148" i="1"/>
  <c r="X72" i="1"/>
  <c r="X22" i="1"/>
  <c r="X20" i="1"/>
  <c r="X18" i="1"/>
  <c r="X19" i="1"/>
  <c r="X21" i="1"/>
  <c r="X13" i="1"/>
  <c r="X11" i="1"/>
  <c r="X76" i="1"/>
  <c r="X75" i="1"/>
  <c r="X84" i="1"/>
  <c r="X12" i="1"/>
  <c r="X81" i="1"/>
  <c r="X14" i="1"/>
  <c r="X16" i="1"/>
  <c r="Z90" i="1"/>
  <c r="AA37" i="1"/>
  <c r="AE134" i="1"/>
  <c r="AI60" i="1"/>
  <c r="AE53" i="42"/>
  <c r="Z29" i="1"/>
  <c r="AG40" i="1"/>
  <c r="AC144" i="1"/>
  <c r="AH55" i="1"/>
  <c r="X45" i="42"/>
  <c r="AA106" i="1"/>
  <c r="Y151" i="1"/>
  <c r="AG99" i="42"/>
  <c r="AH38" i="1"/>
  <c r="AD103" i="42"/>
  <c r="Z23" i="1"/>
  <c r="AI90" i="1"/>
  <c r="AF104" i="1"/>
  <c r="AD14" i="42"/>
  <c r="AA46" i="1"/>
  <c r="AF109" i="42"/>
  <c r="AD37" i="1"/>
  <c r="AC21" i="1"/>
  <c r="AG146" i="1"/>
  <c r="AI10" i="1"/>
  <c r="Z50" i="42"/>
  <c r="Z36" i="1"/>
  <c r="AH27" i="1"/>
  <c r="AG19" i="1"/>
  <c r="AF142" i="1"/>
  <c r="AD22" i="1"/>
  <c r="X47" i="42"/>
  <c r="AE34" i="1"/>
  <c r="AD50" i="42"/>
  <c r="AD36" i="1"/>
  <c r="AH137" i="1"/>
  <c r="AB144" i="1"/>
  <c r="Y152" i="1"/>
  <c r="AF37" i="1"/>
  <c r="AH44" i="42"/>
  <c r="Y21" i="1"/>
  <c r="AI131" i="1"/>
  <c r="AA33" i="1"/>
  <c r="AI31" i="1"/>
  <c r="AI81" i="1"/>
  <c r="Z146" i="1"/>
  <c r="AA60" i="1"/>
  <c r="AF58" i="1"/>
  <c r="X50" i="42"/>
  <c r="AC84" i="1"/>
  <c r="AE36" i="1"/>
  <c r="AH147" i="1"/>
  <c r="AC106" i="1"/>
  <c r="AH32" i="1"/>
  <c r="AE140" i="1"/>
  <c r="AH17" i="1"/>
  <c r="Z107" i="42"/>
  <c r="Y103" i="42"/>
  <c r="AC54" i="42"/>
  <c r="AC41" i="1"/>
  <c r="AC51" i="42"/>
  <c r="AE23" i="1"/>
  <c r="AA59" i="1"/>
  <c r="AC90" i="1"/>
  <c r="AH24" i="1"/>
  <c r="AH99" i="1"/>
  <c r="AF138" i="1"/>
  <c r="AB98" i="1"/>
  <c r="AI93" i="1"/>
  <c r="AG37" i="1"/>
  <c r="AH31" i="1"/>
  <c r="Z105" i="42"/>
  <c r="AI152" i="1"/>
  <c r="AD109" i="42"/>
  <c r="AB143" i="1"/>
  <c r="AE37" i="1"/>
  <c r="AA21" i="1"/>
  <c r="AC131" i="1"/>
  <c r="AC26" i="1"/>
  <c r="AB33" i="1"/>
  <c r="AF31" i="1"/>
  <c r="Y81" i="1"/>
  <c r="AB142" i="1"/>
  <c r="AF97" i="42"/>
  <c r="AC60" i="1"/>
  <c r="AG148" i="1"/>
  <c r="Y14" i="1"/>
  <c r="X53" i="42"/>
  <c r="AG47" i="42"/>
  <c r="AF34" i="1"/>
  <c r="Z42" i="42"/>
  <c r="AI147" i="1"/>
  <c r="AC20" i="1"/>
  <c r="AA40" i="42"/>
  <c r="AB40" i="1"/>
  <c r="AA102" i="42"/>
  <c r="AG144" i="1"/>
  <c r="AI55" i="1"/>
  <c r="AF45" i="42"/>
  <c r="AA75" i="1"/>
  <c r="AI38" i="1"/>
  <c r="AH140" i="1"/>
  <c r="Y150" i="1"/>
  <c r="AF107" i="42"/>
  <c r="X78" i="42"/>
  <c r="AE103" i="42"/>
  <c r="Y54" i="42"/>
  <c r="AE133" i="1"/>
  <c r="AC51" i="5"/>
  <c r="AF88" i="1"/>
  <c r="AG56" i="42"/>
  <c r="AE137" i="1"/>
  <c r="AH59" i="1"/>
  <c r="AB16" i="1"/>
  <c r="AI53" i="1"/>
  <c r="AI100" i="1"/>
  <c r="AF139" i="1"/>
  <c r="AC25" i="1"/>
  <c r="AA89" i="1"/>
  <c r="AD72" i="1"/>
  <c r="Z76" i="1"/>
  <c r="Y166" i="1"/>
  <c r="Y26" i="1"/>
  <c r="AC18" i="1"/>
  <c r="Y134" i="1"/>
  <c r="AD10" i="1"/>
  <c r="AA50" i="42"/>
  <c r="AD53" i="42"/>
  <c r="AF90" i="1"/>
  <c r="X46" i="42"/>
  <c r="AF105" i="42"/>
  <c r="AI37" i="1"/>
  <c r="AG131" i="1"/>
  <c r="AF60" i="1"/>
  <c r="AA35" i="1"/>
  <c r="AG50" i="42"/>
  <c r="AE20" i="1"/>
  <c r="AG32" i="1"/>
  <c r="AF140" i="1"/>
  <c r="AB107" i="42"/>
  <c r="AI149" i="1"/>
  <c r="AA41" i="1"/>
  <c r="AG51" i="42"/>
  <c r="AD59" i="1"/>
  <c r="AI30" i="1"/>
  <c r="AA24" i="1"/>
  <c r="AE131" i="1"/>
  <c r="AC81" i="1"/>
  <c r="AI27" i="1"/>
  <c r="AA104" i="1"/>
  <c r="AG26" i="1"/>
  <c r="X104" i="42"/>
  <c r="AI22" i="1"/>
  <c r="AA14" i="1"/>
  <c r="AA47" i="42"/>
  <c r="AE40" i="42"/>
  <c r="AG55" i="1"/>
  <c r="AH45" i="42"/>
  <c r="Z99" i="42"/>
  <c r="AB48" i="42"/>
  <c r="AG17" i="1"/>
  <c r="AG80" i="42"/>
  <c r="AG78" i="42"/>
  <c r="AI78" i="1"/>
  <c r="Z51" i="5"/>
  <c r="Y23" i="1"/>
  <c r="AC136" i="1"/>
  <c r="Z43" i="42"/>
  <c r="AB100" i="1"/>
  <c r="AF46" i="42"/>
  <c r="AE14" i="42"/>
  <c r="AD89" i="1"/>
  <c r="AA87" i="1"/>
  <c r="AE138" i="1"/>
  <c r="Y49" i="42"/>
  <c r="Z93" i="1"/>
  <c r="AF76" i="1"/>
  <c r="Y143" i="1"/>
  <c r="Z44" i="42"/>
  <c r="AA166" i="1"/>
  <c r="AG31" i="1"/>
  <c r="Y146" i="1"/>
  <c r="AD155" i="1"/>
  <c r="AC97" i="42"/>
  <c r="AH60" i="1"/>
  <c r="AE35" i="1"/>
  <c r="AF10" i="1"/>
  <c r="AF84" i="1"/>
  <c r="AA36" i="1"/>
  <c r="AF100" i="1"/>
  <c r="Y139" i="1"/>
  <c r="AD49" i="42"/>
  <c r="AH33" i="1"/>
  <c r="AI142" i="1"/>
  <c r="AE155" i="1"/>
  <c r="AA22" i="1"/>
  <c r="AB35" i="1"/>
  <c r="AH34" i="1"/>
  <c r="AC145" i="1"/>
  <c r="AI85" i="1"/>
  <c r="Z144" i="1"/>
  <c r="AA55" i="1"/>
  <c r="AH13" i="1"/>
  <c r="AF38" i="1"/>
  <c r="AD108" i="42"/>
  <c r="AH52" i="42"/>
  <c r="AF150" i="1"/>
  <c r="AD107" i="42"/>
  <c r="AH103" i="42"/>
  <c r="AH54" i="42"/>
  <c r="AC133" i="1"/>
  <c r="AI12" i="1"/>
  <c r="AG90" i="1"/>
  <c r="AE30" i="1"/>
  <c r="Z39" i="1"/>
  <c r="AE99" i="1"/>
  <c r="AC139" i="1"/>
  <c r="AD25" i="1"/>
  <c r="AC89" i="1"/>
  <c r="AE46" i="1"/>
  <c r="Y87" i="1"/>
  <c r="AF72" i="1"/>
  <c r="AF49" i="42"/>
  <c r="AH109" i="42"/>
  <c r="AG86" i="1"/>
  <c r="AC166" i="1"/>
  <c r="AF131" i="1"/>
  <c r="Y33" i="1"/>
  <c r="AA31" i="1"/>
  <c r="Z81" i="1"/>
  <c r="Z155" i="1"/>
  <c r="Y22" i="1"/>
  <c r="Y60" i="1"/>
  <c r="AC58" i="1"/>
  <c r="AH148" i="1"/>
  <c r="AE14" i="1"/>
  <c r="AC47" i="42"/>
  <c r="AH29" i="1"/>
  <c r="AC34" i="1"/>
  <c r="AA53" i="42"/>
  <c r="AI29" i="1"/>
  <c r="AF99" i="1"/>
  <c r="Z98" i="1"/>
  <c r="AD152" i="1"/>
  <c r="AD146" i="1"/>
  <c r="AA97" i="42"/>
  <c r="AG58" i="1"/>
  <c r="AA148" i="1"/>
  <c r="AA84" i="1"/>
  <c r="AC36" i="1"/>
  <c r="Y34" i="1"/>
  <c r="AE147" i="1"/>
  <c r="Y145" i="1"/>
  <c r="Y40" i="42"/>
  <c r="AE45" i="42"/>
  <c r="AG13" i="1"/>
  <c r="AC32" i="1"/>
  <c r="AB106" i="42"/>
  <c r="X99" i="42"/>
  <c r="Y48" i="42"/>
  <c r="Y75" i="1"/>
  <c r="AA140" i="1"/>
  <c r="AG108" i="42"/>
  <c r="AD52" i="42"/>
  <c r="Z150" i="1"/>
  <c r="AD80" i="42"/>
  <c r="Z54" i="42"/>
  <c r="AG133" i="1"/>
  <c r="AH88" i="1"/>
  <c r="AB56" i="42"/>
  <c r="AC137" i="1"/>
  <c r="AC12" i="1"/>
  <c r="AH16" i="1"/>
  <c r="AC53" i="1"/>
  <c r="AG100" i="1"/>
  <c r="AG28" i="1"/>
  <c r="AH39" i="1"/>
  <c r="AA99" i="1"/>
  <c r="AG139" i="1"/>
  <c r="AB25" i="1"/>
  <c r="AG89" i="1"/>
  <c r="AH87" i="1"/>
  <c r="AA138" i="1"/>
  <c r="AB72" i="1"/>
  <c r="AC105" i="42"/>
  <c r="Z49" i="42"/>
  <c r="AC152" i="1"/>
  <c r="Z143" i="1"/>
  <c r="Z86" i="1"/>
  <c r="AD44" i="42"/>
  <c r="AF166" i="1"/>
  <c r="Z26" i="1"/>
  <c r="AE33" i="1"/>
  <c r="AD104" i="42"/>
  <c r="AD134" i="1"/>
  <c r="AB58" i="1"/>
  <c r="AA19" i="1"/>
  <c r="AD14" i="1"/>
  <c r="AG53" i="42"/>
  <c r="Y84" i="1"/>
  <c r="AC31" i="1"/>
  <c r="AA155" i="1"/>
  <c r="AH22" i="1"/>
  <c r="Y58" i="1"/>
  <c r="AG10" i="1"/>
  <c r="AE29" i="1"/>
  <c r="AA34" i="1"/>
  <c r="AI97" i="42" l="1"/>
  <c r="AJ144" i="1"/>
  <c r="AJ145" i="1"/>
  <c r="AJ146" i="1"/>
  <c r="W88" i="42"/>
  <c r="H119" i="42"/>
  <c r="AI103" i="42"/>
  <c r="AI107" i="42"/>
  <c r="AI99" i="42"/>
  <c r="AI109" i="42"/>
  <c r="AI104" i="42"/>
  <c r="AI105" i="42"/>
  <c r="AI108" i="42"/>
  <c r="AI78" i="42"/>
  <c r="AI102" i="42"/>
  <c r="AI106" i="42"/>
  <c r="AI80" i="42"/>
  <c r="AJ17" i="49"/>
  <c r="AJ53" i="49"/>
  <c r="AJ15" i="49"/>
  <c r="AJ39" i="49"/>
  <c r="AJ16" i="49"/>
  <c r="AJ54" i="1"/>
  <c r="AJ37" i="49"/>
  <c r="AJ44" i="49"/>
  <c r="AJ33" i="49"/>
  <c r="AJ34" i="49"/>
  <c r="AJ38" i="49"/>
  <c r="AJ48" i="49"/>
  <c r="AJ40" i="49"/>
  <c r="AJ46" i="49"/>
  <c r="AJ31" i="49"/>
  <c r="AJ35" i="49"/>
  <c r="AJ32" i="49"/>
  <c r="AJ41" i="49"/>
  <c r="AQ47" i="49"/>
  <c r="AJ17" i="1"/>
  <c r="AJ60" i="1"/>
  <c r="AJ59" i="1"/>
  <c r="AJ53" i="1"/>
  <c r="AJ136" i="1"/>
  <c r="AJ76" i="1"/>
  <c r="AJ58" i="1"/>
  <c r="AJ147" i="1"/>
  <c r="AJ133" i="1"/>
  <c r="AJ140" i="1"/>
  <c r="AJ151" i="1"/>
  <c r="AJ55" i="1"/>
  <c r="AJ143" i="1"/>
  <c r="AJ134" i="1"/>
  <c r="AJ139" i="1"/>
  <c r="AJ149" i="1"/>
  <c r="AJ152" i="1"/>
  <c r="AJ137" i="1"/>
  <c r="AJ155" i="1"/>
  <c r="AJ150" i="1"/>
  <c r="AJ138" i="1"/>
  <c r="AJ131" i="1"/>
  <c r="AJ142" i="1"/>
  <c r="AJ148" i="1"/>
  <c r="AJ75" i="1"/>
  <c r="AJ167" i="1"/>
  <c r="AJ24" i="1"/>
  <c r="AJ27" i="1"/>
  <c r="AJ30" i="1"/>
  <c r="AJ31" i="1"/>
  <c r="AJ90" i="1"/>
  <c r="AJ99" i="1"/>
  <c r="AJ11" i="1"/>
  <c r="AJ94" i="1"/>
  <c r="AJ86" i="1"/>
  <c r="AJ13" i="1"/>
  <c r="AJ93" i="1"/>
  <c r="AJ21" i="1"/>
  <c r="AJ23" i="1"/>
  <c r="AJ40" i="1"/>
  <c r="AJ89" i="1"/>
  <c r="AJ106" i="1"/>
  <c r="AJ19" i="1"/>
  <c r="AJ41" i="1"/>
  <c r="AJ166" i="1"/>
  <c r="AJ18" i="1"/>
  <c r="AJ32" i="1"/>
  <c r="AJ46" i="1"/>
  <c r="AJ165" i="1"/>
  <c r="AJ16" i="1"/>
  <c r="AJ20" i="1"/>
  <c r="AJ34" i="1"/>
  <c r="AJ33" i="1"/>
  <c r="AJ38" i="1"/>
  <c r="AJ100" i="1"/>
  <c r="AJ98" i="1"/>
  <c r="AJ88" i="1"/>
  <c r="AJ14" i="1"/>
  <c r="AJ22" i="1"/>
  <c r="AJ25" i="1"/>
  <c r="AJ29" i="1"/>
  <c r="AJ39" i="1"/>
  <c r="AJ81" i="1"/>
  <c r="AJ10" i="1"/>
  <c r="AJ26" i="1"/>
  <c r="AJ85" i="1"/>
  <c r="AJ12" i="1"/>
  <c r="AJ72" i="1"/>
  <c r="AJ37" i="1"/>
  <c r="AJ35" i="1"/>
  <c r="AJ84" i="1"/>
  <c r="AJ78" i="1"/>
  <c r="AJ36" i="1"/>
  <c r="AJ87" i="1"/>
  <c r="AJ104" i="1"/>
  <c r="AJ28" i="1"/>
  <c r="L24" i="49"/>
  <c r="Z24" i="49"/>
  <c r="U24" i="49"/>
  <c r="S24" i="49"/>
  <c r="P24" i="49"/>
  <c r="M24" i="49"/>
  <c r="AA24" i="49"/>
  <c r="N24" i="49"/>
  <c r="AB24" i="49"/>
  <c r="O24" i="49"/>
  <c r="J24" i="49"/>
  <c r="Q24" i="49"/>
  <c r="R24" i="49"/>
  <c r="T24" i="49"/>
  <c r="K24" i="49"/>
  <c r="Y24" i="49"/>
  <c r="Y50" i="49"/>
  <c r="AB50" i="49"/>
  <c r="AC161" i="1"/>
  <c r="AI50" i="49"/>
  <c r="AE161" i="1"/>
  <c r="X50" i="49"/>
  <c r="AC50" i="49"/>
  <c r="AB54" i="5"/>
  <c r="AH161" i="1"/>
  <c r="AH50" i="49"/>
  <c r="Z161" i="1"/>
  <c r="AC54" i="5"/>
  <c r="AD50" i="49"/>
  <c r="AA50" i="49"/>
  <c r="AD161" i="1"/>
  <c r="AF161" i="1"/>
  <c r="AF54" i="5"/>
  <c r="X54" i="5"/>
  <c r="AA161" i="1"/>
  <c r="AE50" i="49"/>
  <c r="AB161" i="1"/>
  <c r="Y54" i="5"/>
  <c r="AI161" i="1"/>
  <c r="Y161" i="1"/>
  <c r="AE54" i="5"/>
  <c r="AG50" i="49"/>
  <c r="Z50" i="49"/>
  <c r="AD54" i="5"/>
  <c r="AG161" i="1"/>
  <c r="AG54" i="5"/>
  <c r="AH119" i="42"/>
  <c r="AA54" i="5"/>
  <c r="Z54" i="5"/>
  <c r="AF50" i="49"/>
  <c r="AH47" i="5"/>
  <c r="AH40" i="5"/>
  <c r="AH43" i="5"/>
  <c r="AH33" i="5"/>
  <c r="AH38" i="5"/>
  <c r="AH42" i="5"/>
  <c r="AH37" i="5"/>
  <c r="AH36" i="5"/>
  <c r="AH51" i="5"/>
  <c r="AH48" i="5"/>
  <c r="AH41" i="5"/>
  <c r="AH39" i="5"/>
  <c r="AI43" i="42"/>
  <c r="AI54" i="42"/>
  <c r="AI56" i="42"/>
  <c r="AI42" i="42"/>
  <c r="AI47" i="42"/>
  <c r="AI51" i="42"/>
  <c r="AI50" i="42"/>
  <c r="AI49" i="42"/>
  <c r="AI44" i="42"/>
  <c r="AI52" i="42"/>
  <c r="AI45" i="42"/>
  <c r="AI48" i="42"/>
  <c r="AI40" i="42"/>
  <c r="AI53" i="42"/>
  <c r="AI46" i="42"/>
  <c r="AI88" i="42"/>
  <c r="AG66" i="1"/>
  <c r="AH66" i="1"/>
  <c r="AI66" i="1"/>
  <c r="Q77" i="5"/>
  <c r="Q66" i="1"/>
  <c r="S66" i="1"/>
  <c r="N66" i="1"/>
  <c r="U66" i="1"/>
  <c r="L66" i="1"/>
  <c r="O66" i="1"/>
  <c r="R66" i="1"/>
  <c r="J66" i="1"/>
  <c r="T66" i="1"/>
  <c r="K66" i="1"/>
  <c r="P66" i="1"/>
  <c r="M66" i="1"/>
  <c r="M77" i="5"/>
  <c r="K77" i="5"/>
  <c r="L77" i="5"/>
  <c r="O77" i="5"/>
  <c r="N77" i="5"/>
  <c r="P77" i="5"/>
  <c r="I77" i="5"/>
  <c r="H77" i="5"/>
  <c r="J77" i="5"/>
  <c r="R77" i="5"/>
  <c r="S77" i="5"/>
  <c r="O85" i="42"/>
  <c r="R85" i="42"/>
  <c r="M85" i="42"/>
  <c r="L85" i="42"/>
  <c r="J85" i="42"/>
  <c r="S85" i="42"/>
  <c r="P85" i="42"/>
  <c r="N85" i="42"/>
  <c r="I85" i="42"/>
  <c r="H85" i="42"/>
  <c r="Q85" i="42"/>
  <c r="K85" i="42"/>
  <c r="S63" i="5"/>
  <c r="P55" i="49"/>
  <c r="O55" i="49"/>
  <c r="L169" i="1"/>
  <c r="L73" i="42"/>
  <c r="N73" i="42"/>
  <c r="I73" i="42"/>
  <c r="K73" i="42"/>
  <c r="J73" i="42"/>
  <c r="Q73" i="42"/>
  <c r="H73" i="42"/>
  <c r="S73" i="42"/>
  <c r="M73" i="42"/>
  <c r="P73" i="42"/>
  <c r="O73" i="42"/>
  <c r="R73" i="42"/>
  <c r="P110" i="1"/>
  <c r="J110" i="1"/>
  <c r="T110" i="1"/>
  <c r="L110" i="1"/>
  <c r="M110" i="1"/>
  <c r="U110" i="1"/>
  <c r="S110" i="1"/>
  <c r="N110" i="1"/>
  <c r="K110" i="1"/>
  <c r="R110" i="1"/>
  <c r="Q110" i="1"/>
  <c r="O110" i="1"/>
  <c r="S161" i="1"/>
  <c r="K161" i="1"/>
  <c r="N161" i="1"/>
  <c r="P49" i="1"/>
  <c r="U49" i="1"/>
  <c r="R161" i="1"/>
  <c r="U161" i="1"/>
  <c r="L161" i="1"/>
  <c r="M161" i="1"/>
  <c r="J161" i="1"/>
  <c r="S49" i="1"/>
  <c r="P161" i="1"/>
  <c r="Q49" i="1"/>
  <c r="T49" i="1"/>
  <c r="T161" i="1"/>
  <c r="N49" i="1"/>
  <c r="R49" i="1"/>
  <c r="Q161" i="1"/>
  <c r="O161" i="1"/>
  <c r="J49" i="1"/>
  <c r="L49" i="1"/>
  <c r="M49" i="1"/>
  <c r="K49" i="1"/>
  <c r="O49" i="1"/>
  <c r="J169" i="1"/>
  <c r="Q17" i="5"/>
  <c r="U169" i="1"/>
  <c r="T17" i="5"/>
  <c r="D6" i="3" s="1"/>
  <c r="O119" i="42"/>
  <c r="N169" i="1"/>
  <c r="H63" i="5"/>
  <c r="M54" i="5"/>
  <c r="P119" i="42"/>
  <c r="R119" i="42"/>
  <c r="L55" i="49"/>
  <c r="Q177" i="1"/>
  <c r="I15" i="42"/>
  <c r="H15" i="42"/>
  <c r="J61" i="49"/>
  <c r="K177" i="1"/>
  <c r="T28" i="5"/>
  <c r="N177" i="1"/>
  <c r="N17" i="5"/>
  <c r="N131" i="42"/>
  <c r="Q87" i="5"/>
  <c r="R61" i="49"/>
  <c r="Q61" i="49"/>
  <c r="M63" i="5"/>
  <c r="K54" i="5"/>
  <c r="P54" i="5"/>
  <c r="S87" i="5"/>
  <c r="R87" i="5"/>
  <c r="S131" i="42"/>
  <c r="L131" i="42"/>
  <c r="R169" i="1"/>
  <c r="S50" i="49"/>
  <c r="O50" i="49"/>
  <c r="I54" i="5"/>
  <c r="U50" i="49"/>
  <c r="K17" i="5"/>
  <c r="S15" i="42"/>
  <c r="M55" i="49"/>
  <c r="T55" i="49"/>
  <c r="M17" i="5"/>
  <c r="N55" i="49"/>
  <c r="R82" i="5"/>
  <c r="J15" i="42"/>
  <c r="T177" i="1"/>
  <c r="K169" i="1"/>
  <c r="L63" i="5"/>
  <c r="R50" i="49"/>
  <c r="Q55" i="49"/>
  <c r="T61" i="49"/>
  <c r="N87" i="5"/>
  <c r="P63" i="5"/>
  <c r="M61" i="49"/>
  <c r="V50" i="49"/>
  <c r="H87" i="5"/>
  <c r="S82" i="5"/>
  <c r="R54" i="5"/>
  <c r="O54" i="5"/>
  <c r="P87" i="5"/>
  <c r="O63" i="5"/>
  <c r="J87" i="5"/>
  <c r="T169" i="1"/>
  <c r="L61" i="49"/>
  <c r="P15" i="42"/>
  <c r="O131" i="42"/>
  <c r="O87" i="5"/>
  <c r="P177" i="1"/>
  <c r="S61" i="49"/>
  <c r="M131" i="42"/>
  <c r="K15" i="42"/>
  <c r="N61" i="49"/>
  <c r="M169" i="1"/>
  <c r="O17" i="5"/>
  <c r="I82" i="5"/>
  <c r="N63" i="5"/>
  <c r="S17" i="5"/>
  <c r="U177" i="1"/>
  <c r="M50" i="49"/>
  <c r="S169" i="1"/>
  <c r="O15" i="42"/>
  <c r="L119" i="42"/>
  <c r="R15" i="42"/>
  <c r="K119" i="42"/>
  <c r="R17" i="5"/>
  <c r="K131" i="42"/>
  <c r="K87" i="5"/>
  <c r="J82" i="5"/>
  <c r="H54" i="5"/>
  <c r="Q15" i="42"/>
  <c r="O177" i="1"/>
  <c r="L177" i="1"/>
  <c r="I119" i="42"/>
  <c r="J177" i="1"/>
  <c r="P17" i="5"/>
  <c r="K82" i="5"/>
  <c r="I63" i="5"/>
  <c r="U61" i="49"/>
  <c r="K61" i="49"/>
  <c r="J131" i="42"/>
  <c r="J63" i="5"/>
  <c r="Q63" i="5"/>
  <c r="S119" i="42"/>
  <c r="I87" i="5"/>
  <c r="S54" i="5"/>
  <c r="P50" i="49"/>
  <c r="Q119" i="42"/>
  <c r="O169" i="1"/>
  <c r="N50" i="49"/>
  <c r="H82" i="5"/>
  <c r="J17" i="5"/>
  <c r="T50" i="49"/>
  <c r="K50" i="49"/>
  <c r="R63" i="5"/>
  <c r="R55" i="49"/>
  <c r="H17" i="5"/>
  <c r="N15" i="42"/>
  <c r="J54" i="5"/>
  <c r="U55" i="49"/>
  <c r="M15" i="42"/>
  <c r="R131" i="42"/>
  <c r="N54" i="5"/>
  <c r="R177" i="1"/>
  <c r="J55" i="49"/>
  <c r="H131" i="42"/>
  <c r="Q50" i="49"/>
  <c r="Q131" i="42"/>
  <c r="L82" i="5"/>
  <c r="S177" i="1"/>
  <c r="J50" i="49"/>
  <c r="Q82" i="5"/>
  <c r="N119" i="42"/>
  <c r="Q169" i="1"/>
  <c r="M87" i="5"/>
  <c r="S55" i="49"/>
  <c r="L17" i="5"/>
  <c r="I17" i="5"/>
  <c r="O82" i="5"/>
  <c r="P169" i="1"/>
  <c r="L54" i="5"/>
  <c r="O61" i="49"/>
  <c r="M177" i="1"/>
  <c r="I131" i="42"/>
  <c r="Q54" i="5"/>
  <c r="K55" i="49"/>
  <c r="M119" i="42"/>
  <c r="J119" i="42"/>
  <c r="K63" i="5"/>
  <c r="P82" i="5"/>
  <c r="L15" i="42"/>
  <c r="L50" i="49"/>
  <c r="AQ32" i="49" l="1"/>
  <c r="AQ35" i="49"/>
  <c r="AQ31" i="49"/>
  <c r="AQ15" i="49"/>
  <c r="AQ34" i="49"/>
  <c r="AQ33" i="49"/>
  <c r="AM50" i="49" s="1"/>
  <c r="E20" i="94" s="1"/>
  <c r="AP84" i="1"/>
  <c r="AP22" i="1"/>
  <c r="AP60" i="1"/>
  <c r="AP14" i="1"/>
  <c r="AP18" i="1"/>
  <c r="AP17" i="1"/>
  <c r="AP11" i="1"/>
  <c r="AP144" i="1"/>
  <c r="AP72" i="1"/>
  <c r="AP145" i="1"/>
  <c r="AP12" i="1"/>
  <c r="AP19" i="1"/>
  <c r="AP26" i="1"/>
  <c r="AP147" i="1"/>
  <c r="AP28" i="1"/>
  <c r="AP10" i="1"/>
  <c r="AP27" i="1"/>
  <c r="AP58" i="1"/>
  <c r="AP81" i="1"/>
  <c r="AP20" i="1"/>
  <c r="AP146" i="1"/>
  <c r="AP76" i="1"/>
  <c r="AP16" i="1"/>
  <c r="AP21" i="1"/>
  <c r="AP149" i="1"/>
  <c r="AP75" i="1"/>
  <c r="AP78" i="1"/>
  <c r="AP25" i="1"/>
  <c r="AP13" i="1"/>
  <c r="AP148" i="1"/>
  <c r="AP59" i="1"/>
  <c r="T73" i="42"/>
  <c r="AH67" i="5"/>
  <c r="AH66" i="5"/>
  <c r="AO80" i="42"/>
  <c r="AO109" i="42"/>
  <c r="AL85" i="42" s="1"/>
  <c r="AO99" i="42"/>
  <c r="AJ14" i="49"/>
  <c r="AL65" i="1"/>
  <c r="D7" i="94" s="1"/>
  <c r="AH44" i="5"/>
  <c r="AO44" i="5" s="1"/>
  <c r="AO97" i="42"/>
  <c r="AH46" i="5"/>
  <c r="AO46" i="5" s="1"/>
  <c r="AO44" i="42"/>
  <c r="AO47" i="42"/>
  <c r="AO46" i="42"/>
  <c r="AO45" i="42"/>
  <c r="AO42" i="42"/>
  <c r="AO39" i="5"/>
  <c r="AO37" i="5"/>
  <c r="AO43" i="5"/>
  <c r="AO41" i="5"/>
  <c r="AO40" i="5"/>
  <c r="AO40" i="42"/>
  <c r="AO52" i="42"/>
  <c r="AO49" i="42"/>
  <c r="AO48" i="42"/>
  <c r="AO50" i="42"/>
  <c r="AO54" i="42"/>
  <c r="AO42" i="5"/>
  <c r="AO51" i="42"/>
  <c r="AO43" i="42"/>
  <c r="AO36" i="5"/>
  <c r="AO38" i="5"/>
  <c r="AF2" i="1"/>
  <c r="Z2" i="1"/>
  <c r="AE2" i="1"/>
  <c r="AD2" i="1"/>
  <c r="AA2" i="1"/>
  <c r="AC2" i="1"/>
  <c r="AB2" i="1"/>
  <c r="Y2" i="1"/>
  <c r="X24" i="49"/>
  <c r="W54" i="5"/>
  <c r="AO33" i="5"/>
  <c r="V24" i="49"/>
  <c r="AJ161" i="1"/>
  <c r="V54" i="5"/>
  <c r="N63" i="49"/>
  <c r="P63" i="49"/>
  <c r="V66" i="1"/>
  <c r="B6" i="3" s="1"/>
  <c r="Q63" i="49"/>
  <c r="J63" i="49"/>
  <c r="O63" i="49"/>
  <c r="R63" i="49"/>
  <c r="S63" i="49"/>
  <c r="L63" i="49"/>
  <c r="M63" i="49"/>
  <c r="T63" i="49"/>
  <c r="K63" i="49"/>
  <c r="U63" i="49"/>
  <c r="S179" i="1"/>
  <c r="J179" i="1"/>
  <c r="L179" i="1"/>
  <c r="M179" i="1"/>
  <c r="R179" i="1"/>
  <c r="N179" i="1"/>
  <c r="U179" i="1"/>
  <c r="M89" i="5"/>
  <c r="O179" i="1"/>
  <c r="T179" i="1"/>
  <c r="Q179" i="1"/>
  <c r="P179" i="1"/>
  <c r="K179" i="1"/>
  <c r="X2" i="1"/>
  <c r="L89" i="5"/>
  <c r="K89" i="5"/>
  <c r="J89" i="5"/>
  <c r="H89" i="5"/>
  <c r="O89" i="5"/>
  <c r="N89" i="5"/>
  <c r="Q89" i="5"/>
  <c r="T77" i="5"/>
  <c r="D14" i="3" s="1"/>
  <c r="S89" i="5"/>
  <c r="I89" i="5"/>
  <c r="P89" i="5"/>
  <c r="R89" i="5"/>
  <c r="T85" i="42"/>
  <c r="V110" i="1"/>
  <c r="B8" i="3" s="1"/>
  <c r="V161" i="1"/>
  <c r="B13" i="3" s="1"/>
  <c r="V169" i="1"/>
  <c r="V49" i="1"/>
  <c r="B5" i="3" s="1"/>
  <c r="T119" i="42"/>
  <c r="E14" i="3" s="1"/>
  <c r="T131" i="42"/>
  <c r="D5" i="3"/>
  <c r="T87" i="5"/>
  <c r="T82" i="5"/>
  <c r="D15" i="3" s="1"/>
  <c r="V61" i="49"/>
  <c r="V55" i="49"/>
  <c r="D8" i="3"/>
  <c r="E8" i="3"/>
  <c r="T15" i="42"/>
  <c r="E5" i="3" s="1"/>
  <c r="T63" i="5"/>
  <c r="D13" i="3" s="1"/>
  <c r="T54" i="5"/>
  <c r="D11" i="3" s="1"/>
  <c r="C13" i="3"/>
  <c r="V177" i="1"/>
  <c r="AQ14" i="49" l="1"/>
  <c r="G6" i="3"/>
  <c r="K6" i="3" s="1"/>
  <c r="AL118" i="42"/>
  <c r="G14" i="3"/>
  <c r="K14" i="3" s="1"/>
  <c r="G5" i="3"/>
  <c r="K5" i="3" s="1"/>
  <c r="G11" i="3"/>
  <c r="K11" i="3" s="1"/>
  <c r="V179" i="1"/>
  <c r="B18" i="3" s="1"/>
  <c r="T133" i="42"/>
  <c r="V63" i="49"/>
  <c r="C16" i="3"/>
  <c r="D16" i="3"/>
  <c r="D17" i="3" s="1"/>
  <c r="T89" i="5"/>
  <c r="D18" i="3" s="1"/>
  <c r="B16" i="3"/>
  <c r="E16" i="3"/>
  <c r="C15" i="3"/>
  <c r="B15" i="3"/>
  <c r="C8" i="3"/>
  <c r="C18" i="3" l="1"/>
  <c r="G8" i="3"/>
  <c r="K8" i="3" s="1"/>
  <c r="G15" i="3"/>
  <c r="K15" i="3" s="1"/>
  <c r="G16" i="3"/>
  <c r="K16" i="3" s="1"/>
  <c r="R91" i="5"/>
  <c r="L91" i="5"/>
  <c r="O91" i="5"/>
  <c r="K91" i="5"/>
  <c r="N91" i="5"/>
  <c r="Q91" i="5"/>
  <c r="J91" i="5"/>
  <c r="H91" i="5"/>
  <c r="S91" i="5"/>
  <c r="P91" i="5"/>
  <c r="M91" i="5"/>
  <c r="I91" i="5"/>
  <c r="M65" i="49"/>
  <c r="T65" i="49"/>
  <c r="K65" i="49"/>
  <c r="N65" i="49"/>
  <c r="U65" i="49"/>
  <c r="O65" i="49"/>
  <c r="P65" i="49"/>
  <c r="L65" i="49"/>
  <c r="Q65" i="49"/>
  <c r="J65" i="49"/>
  <c r="R65" i="49"/>
  <c r="S65" i="49"/>
  <c r="P181" i="1"/>
  <c r="M181" i="1"/>
  <c r="U181" i="1"/>
  <c r="O181" i="1"/>
  <c r="S181" i="1"/>
  <c r="Q181" i="1"/>
  <c r="K181" i="1"/>
  <c r="R181" i="1"/>
  <c r="L181" i="1"/>
  <c r="N181" i="1"/>
  <c r="J181" i="1"/>
  <c r="T181" i="1"/>
  <c r="C17" i="3"/>
  <c r="V66" i="49"/>
  <c r="T92" i="5"/>
  <c r="D19" i="3"/>
  <c r="C19" i="3" l="1"/>
  <c r="B17" i="3"/>
  <c r="B19" i="3" l="1"/>
  <c r="AL45" i="1"/>
  <c r="D5" i="94" s="1"/>
  <c r="F5" i="94" s="1"/>
  <c r="F24" i="94" s="1"/>
  <c r="F7" i="94" l="1"/>
  <c r="AL105" i="1"/>
  <c r="D11" i="94" s="1"/>
  <c r="AL160" i="1"/>
  <c r="D20" i="94" s="1"/>
  <c r="Z110" i="1"/>
  <c r="AF110" i="1"/>
  <c r="Y110" i="1"/>
  <c r="AA110" i="1"/>
  <c r="AA66" i="1"/>
  <c r="Z66" i="1"/>
  <c r="AH110" i="1"/>
  <c r="AI110" i="1"/>
  <c r="AG110" i="1"/>
  <c r="AF66" i="1"/>
  <c r="X161" i="1"/>
  <c r="AE110" i="1"/>
  <c r="AD110" i="1"/>
  <c r="AC110" i="1"/>
  <c r="AD66" i="1"/>
  <c r="AE66" i="1"/>
  <c r="AC66" i="1"/>
  <c r="AJ110" i="1" l="1"/>
  <c r="C4" i="55" s="1"/>
  <c r="AJ66" i="1"/>
  <c r="C6" i="55" s="1"/>
  <c r="Y66" i="1"/>
  <c r="AL44" i="1"/>
  <c r="D3" i="94" s="1"/>
  <c r="AH49" i="1"/>
  <c r="AI49" i="1"/>
  <c r="AG49" i="1"/>
  <c r="AF49" i="1"/>
  <c r="Z49" i="1"/>
  <c r="Y49" i="1"/>
  <c r="AA49" i="1"/>
  <c r="AB66" i="1"/>
  <c r="AB110" i="1"/>
  <c r="X66" i="1"/>
  <c r="X110" i="1"/>
  <c r="AB49" i="1"/>
  <c r="AC49" i="1"/>
  <c r="AD49" i="1"/>
  <c r="AE49" i="1"/>
  <c r="X49" i="1"/>
  <c r="D23" i="94" l="1"/>
  <c r="F3" i="94"/>
  <c r="AJ49" i="1"/>
  <c r="C3" i="55" s="1"/>
  <c r="C12" i="55" l="1"/>
  <c r="E10" i="55"/>
  <c r="V47" i="56" l="1"/>
  <c r="AL72" i="42" l="1"/>
  <c r="G15" i="94" s="1"/>
  <c r="V62" i="56"/>
  <c r="AE73" i="42"/>
  <c r="Z55" i="49"/>
  <c r="W47" i="56"/>
  <c r="Y47" i="56"/>
  <c r="X47" i="56"/>
  <c r="AK52" i="5"/>
  <c r="H16" i="94" s="1"/>
  <c r="Y119" i="42"/>
  <c r="X119" i="42"/>
  <c r="AG31" i="42"/>
  <c r="Y31" i="42"/>
  <c r="Z31" i="42"/>
  <c r="X31" i="42"/>
  <c r="AL73" i="42"/>
  <c r="G16" i="94" s="1"/>
  <c r="Y73" i="42"/>
  <c r="X73" i="42"/>
  <c r="Z73" i="42"/>
  <c r="Z119" i="42"/>
  <c r="AH73" i="42"/>
  <c r="AC119" i="42"/>
  <c r="AA119" i="42"/>
  <c r="AE119" i="42"/>
  <c r="AA73" i="42"/>
  <c r="W119" i="42"/>
  <c r="AB119" i="42"/>
  <c r="AG119" i="42"/>
  <c r="AD119" i="42"/>
  <c r="AF119" i="42"/>
  <c r="AD73" i="42"/>
  <c r="AB31" i="42"/>
  <c r="AC31" i="42"/>
  <c r="AH31" i="42"/>
  <c r="AE31" i="42"/>
  <c r="AA31" i="42"/>
  <c r="AD31" i="42"/>
  <c r="AF31" i="42"/>
  <c r="AB47" i="56"/>
  <c r="AF47" i="56"/>
  <c r="AE47" i="56"/>
  <c r="Z47" i="56"/>
  <c r="AC47" i="56"/>
  <c r="AA47" i="56"/>
  <c r="AD47" i="56"/>
  <c r="AJ54" i="49" l="1"/>
  <c r="AA55" i="49"/>
  <c r="AI119" i="42"/>
  <c r="X55" i="49"/>
  <c r="J16" i="94"/>
  <c r="H22" i="94"/>
  <c r="AG55" i="49"/>
  <c r="AB55" i="49"/>
  <c r="AE55" i="49"/>
  <c r="AH55" i="49"/>
  <c r="AF55" i="49"/>
  <c r="Y55" i="49"/>
  <c r="AD55" i="49"/>
  <c r="AC55" i="49"/>
  <c r="AI55" i="49"/>
  <c r="W38" i="56"/>
  <c r="AC62" i="56"/>
  <c r="AF62" i="56"/>
  <c r="Y62" i="56"/>
  <c r="AB62" i="56"/>
  <c r="AA62" i="56"/>
  <c r="X62" i="56"/>
  <c r="AE62" i="56"/>
  <c r="AD62" i="56"/>
  <c r="AG62" i="56"/>
  <c r="Z62" i="56"/>
  <c r="AG47" i="56"/>
  <c r="I3" i="94"/>
  <c r="I7" i="94" s="1"/>
  <c r="W62" i="56"/>
  <c r="AD63" i="5"/>
  <c r="AF63" i="5"/>
  <c r="Z63" i="5"/>
  <c r="AC63" i="5"/>
  <c r="AE63" i="5"/>
  <c r="W63" i="5"/>
  <c r="AA63" i="5"/>
  <c r="AB63" i="5"/>
  <c r="X63" i="5"/>
  <c r="AK51" i="5"/>
  <c r="H15" i="94" s="1"/>
  <c r="AK62" i="5"/>
  <c r="H20" i="94" s="1"/>
  <c r="AG63" i="5"/>
  <c r="Y63" i="5"/>
  <c r="W31" i="42"/>
  <c r="F20" i="94"/>
  <c r="H8" i="55"/>
  <c r="AM20" i="49"/>
  <c r="E11" i="94" s="1"/>
  <c r="X38" i="56"/>
  <c r="Y38" i="56"/>
  <c r="X15" i="42"/>
  <c r="Y15" i="42"/>
  <c r="Z15" i="42"/>
  <c r="AH54" i="5"/>
  <c r="AH47" i="56"/>
  <c r="I7" i="55" s="1"/>
  <c r="AF24" i="49"/>
  <c r="AE24" i="49"/>
  <c r="AI24" i="49"/>
  <c r="AG73" i="42"/>
  <c r="AF73" i="42"/>
  <c r="AB73" i="42"/>
  <c r="AD24" i="49"/>
  <c r="AG24" i="49"/>
  <c r="AC73" i="42"/>
  <c r="AH63" i="5"/>
  <c r="W73" i="42"/>
  <c r="AH24" i="49"/>
  <c r="AC24" i="49"/>
  <c r="AA15" i="42"/>
  <c r="AE15" i="42"/>
  <c r="AB15" i="42"/>
  <c r="AF15" i="42"/>
  <c r="AG15" i="42"/>
  <c r="AC15" i="42"/>
  <c r="W15" i="42"/>
  <c r="AH15" i="42"/>
  <c r="AD15" i="42"/>
  <c r="AB38" i="56"/>
  <c r="V38" i="56"/>
  <c r="AC38" i="56"/>
  <c r="AG38" i="56"/>
  <c r="AA38" i="56"/>
  <c r="AE38" i="56"/>
  <c r="AD38" i="56"/>
  <c r="Z38" i="56"/>
  <c r="AF38" i="56"/>
  <c r="AO82" i="42" l="1"/>
  <c r="AL84" i="42" s="1"/>
  <c r="G20" i="94" s="1"/>
  <c r="J20" i="94" s="1"/>
  <c r="AI85" i="42"/>
  <c r="AJ50" i="49"/>
  <c r="AI73" i="42"/>
  <c r="H23" i="94"/>
  <c r="AK89" i="5"/>
  <c r="AG92" i="56"/>
  <c r="I12" i="94"/>
  <c r="J12" i="94" s="1"/>
  <c r="F11" i="94"/>
  <c r="E23" i="94"/>
  <c r="AJ55" i="49"/>
  <c r="AH133" i="42"/>
  <c r="G22" i="94"/>
  <c r="AH62" i="56"/>
  <c r="J3" i="94"/>
  <c r="J7" i="94"/>
  <c r="AK47" i="56"/>
  <c r="I9" i="94" s="1"/>
  <c r="J9" i="94" s="1"/>
  <c r="G8" i="55"/>
  <c r="H10" i="55"/>
  <c r="AJ24" i="49"/>
  <c r="E6" i="55"/>
  <c r="E5" i="55" l="1"/>
  <c r="AL133" i="42"/>
  <c r="AI133" i="42"/>
  <c r="G23" i="94"/>
  <c r="H12" i="55"/>
  <c r="J15" i="94"/>
  <c r="AH92" i="56"/>
  <c r="AK92" i="56"/>
  <c r="I23" i="94"/>
  <c r="F23" i="94"/>
  <c r="F25" i="94" s="1"/>
  <c r="J22" i="94"/>
  <c r="G10" i="55"/>
  <c r="D4" i="55"/>
  <c r="E4" i="55" s="1"/>
  <c r="I4" i="55"/>
  <c r="J4" i="55" s="1"/>
  <c r="I3" i="55"/>
  <c r="I6" i="55" s="1"/>
  <c r="J6" i="55" s="1"/>
  <c r="J7" i="55"/>
  <c r="J8" i="55"/>
  <c r="G5" i="55"/>
  <c r="E3" i="55"/>
  <c r="J3" i="55" l="1"/>
  <c r="J23" i="94"/>
  <c r="J25" i="94" s="1"/>
  <c r="G12" i="55"/>
  <c r="J10" i="55"/>
  <c r="I12" i="55"/>
  <c r="J5" i="55"/>
  <c r="D12" i="55"/>
  <c r="E12" i="55"/>
  <c r="J12" i="55" l="1"/>
  <c r="E18" i="3" l="1"/>
  <c r="G18" i="3" s="1"/>
  <c r="E13" i="3"/>
  <c r="G13" i="3" l="1"/>
  <c r="K13" i="3" s="1"/>
  <c r="E17" i="3"/>
  <c r="K17" i="3" l="1"/>
  <c r="G17" i="3"/>
  <c r="E19" i="3"/>
  <c r="G19" i="3" l="1"/>
  <c r="H133" i="42" l="1"/>
  <c r="H135" i="42" s="1"/>
  <c r="I133" i="42"/>
  <c r="I135" i="42" s="1"/>
  <c r="J133" i="42"/>
  <c r="J135" i="42" s="1"/>
  <c r="K133" i="42"/>
  <c r="K135" i="42" s="1"/>
  <c r="L133" i="42"/>
  <c r="L135" i="42" s="1"/>
  <c r="M133" i="42"/>
  <c r="M135" i="42" s="1"/>
  <c r="N133" i="42"/>
  <c r="N135" i="42" s="1"/>
  <c r="O133" i="42"/>
  <c r="O135" i="42" s="1"/>
  <c r="P133" i="42"/>
  <c r="P135" i="42" s="1"/>
  <c r="Q133" i="42"/>
  <c r="Q135" i="42" s="1"/>
  <c r="R133" i="42"/>
  <c r="R135" i="42" s="1"/>
  <c r="S133" i="42"/>
  <c r="S135" i="42" s="1"/>
  <c r="E234" i="113" l="1"/>
  <c r="H68" i="1" l="1"/>
  <c r="H70" i="1"/>
  <c r="H6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Lindsay Waldram</author>
    <author>Laura Kapuscinski</author>
  </authors>
  <commentList>
    <comment ref="F1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Commercial YW</t>
        </r>
      </text>
    </comment>
    <comment ref="J1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Laura Kapuscinski:</t>
        </r>
        <r>
          <rPr>
            <sz val="9"/>
            <color indexed="81"/>
            <rFont val="Tahoma"/>
            <family val="2"/>
          </rPr>
          <t xml:space="preserve">
RO Recycle Rent
Transfer Station RO box hauls (posted to 31020 Special Waste, actually unreg hauls)
Storage Box rental &amp; Hauls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Lindsay Waldram</author>
  </authors>
  <commentList>
    <comment ref="G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Squaxin Tribe provides their own MSW carts</t>
        </r>
      </text>
    </comment>
    <comment ref="G7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Squaxin Tribe</t>
        </r>
      </text>
    </comment>
    <comment ref="I7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Mandatory service so we matched MSW cart counts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tc={2BE34D5C-A06A-43C4-B330-7908144777B1}</author>
    <author>Lindsay Waldram</author>
    <author>tc={A32C04CB-4C43-41CA-8684-F8E3AB04D206}</author>
    <author>tc={EF991FEE-D99D-4FB1-92AB-4AD0DC3B425A}</author>
    <author>tc={F0B2ADB7-B347-470D-B086-3C0ADBE60D57}</author>
  </authors>
  <commentList>
    <comment ref="I4" authorId="0" shapeId="0" xr:uid="{ADAE5765-CFF0-4780-BB15-434563CCB253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M4" authorId="0" shapeId="0" xr:uid="{D9728E8D-8983-4179-80DA-E055564C2BE4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Q4" authorId="0" shapeId="0" xr:uid="{2E8AA56F-3010-40B1-B71E-1C6F7D9148E8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F5" authorId="1" shapeId="0" xr:uid="{2BE34D5C-A06A-43C4-B330-7908144777B1}">
      <text>
        <t>[Threaded comment]
Your version of Excel allows you to read this threaded comment; however, any edits to it will get removed if the file is opened in a newer version of Excel. Learn more: https://go.microsoft.com/fwlink/?linkid=870924
Comment:
    UTC Covid Rate Decrease</t>
      </text>
    </comment>
    <comment ref="C60" authorId="2" shapeId="0" xr:uid="{3CD7941B-5DF6-43E4-86E8-4CCF453FD9F7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Confirmed regulated</t>
        </r>
      </text>
    </comment>
    <comment ref="D168" authorId="0" shapeId="0" xr:uid="{B75D033F-4035-4DA4-8B6F-835534140E3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 bill areas: Butlers Cove, Lacey, Olympia, Summit Lake, Tumwater, and Contract. Contract is the Nisqually Tribe, which is non-regulated but because it's so small we include it in the Pacific regulated revenue.  Billed at Pacific Tariff rates.</t>
        </r>
      </text>
    </comment>
    <comment ref="E171" authorId="0" shapeId="0" xr:uid="{473CE84C-E469-46BA-8306-58FF21255C71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from the "Rate Audit" tool.  Remember to divide the rates by two if they are a bi-monthly rate in the billing system.</t>
        </r>
      </text>
    </comment>
    <comment ref="I171" authorId="0" shapeId="0" xr:uid="{59DE352E-CC90-44BE-B54E-7225C3F42172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M171" authorId="0" shapeId="0" xr:uid="{BB200857-1020-4376-80CF-EA23137F32D1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Q171" authorId="0" shapeId="0" xr:uid="{57B5327F-006F-4E32-8EE4-77F35C96F0DA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F172" authorId="3" shapeId="0" xr:uid="{A32C04CB-4C43-41CA-8684-F8E3AB04D206}">
      <text>
        <t>[Threaded comment]
Your version of Excel allows you to read this threaded comment; however, any edits to it will get removed if the file is opened in a newer version of Excel. Learn more: https://go.microsoft.com/fwlink/?linkid=870924
Comment:
    UTC Covid Rate Decrease</t>
      </text>
    </comment>
    <comment ref="F181" authorId="4" shapeId="0" xr:uid="{EF991FEE-D99D-4FB1-92AB-4AD0DC3B425A}">
      <text>
        <t>[Threaded comment]
Your version of Excel allows you to read this threaded comment; however, any edits to it will get removed if the file is opened in a newer version of Excel. Learn more: https://go.microsoft.com/fwlink/?linkid=870924
Comment:
    Hard Keyed</t>
      </text>
    </comment>
    <comment ref="F182" authorId="5" shapeId="0" xr:uid="{F0B2ADB7-B347-470D-B086-3C0ADBE60D57}">
      <text>
        <t>[Threaded comment]
Your version of Excel allows you to read this threaded comment; however, any edits to it will get removed if the file is opened in a newer version of Excel. Learn more: https://go.microsoft.com/fwlink/?linkid=870924
Comment:
    Hard-Keyed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tc={1DEC3308-7C04-42CF-A243-79B95AF8A5DF}</author>
    <author>Lindsay Waldram</author>
    <author>jimmyb</author>
    <author>tc={998B3E67-22D4-40DD-BC06-BD8A4E21BCAD}</author>
    <author>tc={5E06BCAA-7F96-4831-976D-21327BA75418}</author>
  </authors>
  <commentList>
    <comment ref="J4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F5" authorId="1" shapeId="0" xr:uid="{1DEC3308-7C04-42CF-A243-79B95AF8A5DF}">
      <text>
        <t>[Threaded comment]
Your version of Excel allows you to read this threaded comment; however, any edits to it will get removed if the file is opened in a newer version of Excel. Learn more: https://go.microsoft.com/fwlink/?linkid=870924
Comment:
    UTC Covid Rate Decrease</t>
      </text>
    </comment>
    <comment ref="C60" authorId="2" shapeId="0" xr:uid="{C45EBF82-D4FF-46E5-BD17-F47EF943947C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Confirmed regulated</t>
        </r>
      </text>
    </comment>
    <comment ref="H80" authorId="3" shapeId="0" xr:uid="{1EA8DE3A-6454-4A11-9136-56F2C2521B6C}">
      <text>
        <r>
          <rPr>
            <b/>
            <sz val="9"/>
            <color indexed="81"/>
            <rFont val="Tahoma"/>
            <family val="2"/>
          </rPr>
          <t>Tony Schmucker:</t>
        </r>
        <r>
          <rPr>
            <sz val="9"/>
            <color indexed="81"/>
            <rFont val="Tahoma"/>
            <family val="2"/>
          </rPr>
          <t xml:space="preserve">
Per Office Manager, these are not UTC rates and this service code should not be used. She is correcting the error.
</t>
        </r>
      </text>
    </comment>
    <comment ref="H166" authorId="4" shapeId="0" xr:uid="{998B3E67-22D4-40DD-BC06-BD8A4E21BCA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Misc disposal is charged based on scale ticket at the time of bumping. Rates will vary. </t>
      </text>
    </comment>
    <comment ref="H167" authorId="5" shapeId="0" xr:uid="{5E06BCAA-7F96-4831-976D-21327BA7541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Misc disposal is charged based on scale ticket at the time of bumping. Rates will vary. 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tc={AF4E22DB-805A-4F95-A5E4-6042429FD0D2}</author>
    <author>tc={663A232A-A8C7-47C7-8C6F-7D14964FCA81}</author>
  </authors>
  <commentList>
    <comment ref="D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 bill areas: Butlers Cove, Lacey, Olympia, Summit Lake, Tumwater, and Contract. Contract is the Nisqually Tribe, which is non-regulated but because it's so small we include it in the Pacific regulated revenue.  Billed at Pacific Tariff rates.</t>
        </r>
      </text>
    </comment>
    <comment ref="E4" authorId="0" shapeId="0" xr:uid="{48FEC163-1D94-427A-B47B-21A063D00C67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from the "Rate Audit" tool.  Remember to divide the rates by two if they are a bi-monthly rate in the billing system.</t>
        </r>
      </text>
    </comment>
    <comment ref="J4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F5" authorId="1" shapeId="0" xr:uid="{AF4E22DB-805A-4F95-A5E4-6042429FD0D2}">
      <text>
        <t>[Threaded comment]
Your version of Excel allows you to read this threaded comment; however, any edits to it will get removed if the file is opened in a newer version of Excel. Learn more: https://go.microsoft.com/fwlink/?linkid=870924
Comment:
    UTC Covid Rate Decrease</t>
      </text>
    </comment>
    <comment ref="H54" authorId="2" shapeId="0" xr:uid="{663A232A-A8C7-47C7-8C6F-7D14964FCA8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Misc disposal is charged based on scale ticket at the time of bumping. Rates will vary. 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Laura Kapuscinski</author>
  </authors>
  <commentList>
    <comment ref="D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H4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E14" authorId="1" shapeId="0" xr:uid="{B86E9D5A-1007-4C91-9FBD-BB9B8563251F}">
      <text>
        <r>
          <rPr>
            <b/>
            <sz val="9"/>
            <color indexed="81"/>
            <rFont val="Tahoma"/>
            <family val="2"/>
          </rPr>
          <t>Laura Kapuscinski:</t>
        </r>
        <r>
          <rPr>
            <sz val="9"/>
            <color indexed="81"/>
            <rFont val="Tahoma"/>
            <family val="2"/>
          </rPr>
          <t xml:space="preserve">
Tribal contract; using CD068 for customer count</t>
        </r>
      </text>
    </comment>
    <comment ref="F14" authorId="1" shapeId="0" xr:uid="{527FF9AB-CE15-4BFF-BD33-7CF5A152A3FD}">
      <text>
        <r>
          <rPr>
            <b/>
            <sz val="9"/>
            <color indexed="81"/>
            <rFont val="Tahoma"/>
            <family val="2"/>
          </rPr>
          <t>Laura Kapuscinski:</t>
        </r>
        <r>
          <rPr>
            <sz val="9"/>
            <color indexed="81"/>
            <rFont val="Tahoma"/>
            <family val="2"/>
          </rPr>
          <t xml:space="preserve">
Tribal contract; using CD068 for customer count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Rural bill area. Billed at Rural Tariff rates.</t>
        </r>
      </text>
    </comment>
    <comment ref="H4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Rural bill area. Billed at Rural Tariff rates.</t>
        </r>
      </text>
    </comment>
    <comment ref="H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<sst xmlns="http://schemas.openxmlformats.org/spreadsheetml/2006/main" count="2123" uniqueCount="818">
  <si>
    <t>Service Code</t>
  </si>
  <si>
    <t>Service Code Description</t>
  </si>
  <si>
    <t>RESIDENTIAL SERVICES</t>
  </si>
  <si>
    <t>RESIDENTIAL GARBAGE</t>
  </si>
  <si>
    <t>TOTAL RESIDENTIAL GARBAGE</t>
  </si>
  <si>
    <t>RESIDENTIAL RECYCLING</t>
  </si>
  <si>
    <t>RECYCLE SERVICE ONLY</t>
  </si>
  <si>
    <t>TOTAL RESIDENTIAL RECYCLING</t>
  </si>
  <si>
    <t>RESIDENTIAL YARD WASTE</t>
  </si>
  <si>
    <t>TOTAL RESIDENTIAL YARD WASTE</t>
  </si>
  <si>
    <t xml:space="preserve">COMMERCIAL SERVICES </t>
  </si>
  <si>
    <t>COMMERCIAL GARBAGE</t>
  </si>
  <si>
    <t>TOTAL COMMERCIAL GARBAGE</t>
  </si>
  <si>
    <t>COMMERCIAL RECYCLING</t>
  </si>
  <si>
    <t>DROP BOX SERVICES</t>
  </si>
  <si>
    <t>DROP BOX HAULS/RENTAL</t>
  </si>
  <si>
    <t>TOTAL DROP BOX HAULS/RENTAL</t>
  </si>
  <si>
    <t>PASSTHROUGH DISPOSAL</t>
  </si>
  <si>
    <t>TOTAL PASSTHROUGH DISPOSAL</t>
  </si>
  <si>
    <t>Service Charges</t>
  </si>
  <si>
    <t>FINCHG</t>
  </si>
  <si>
    <t>FINANCE CHARGE</t>
  </si>
  <si>
    <t>Revenue</t>
  </si>
  <si>
    <t>Tariff Rate</t>
  </si>
  <si>
    <t>TOTAL SERVICE CHARGES</t>
  </si>
  <si>
    <t>TOTAL REVENUE</t>
  </si>
  <si>
    <t>Total</t>
  </si>
  <si>
    <t>Customers</t>
  </si>
  <si>
    <t>TOTAL COMMERCIAL RECYCLING</t>
  </si>
  <si>
    <t>Subtotal Service Charges</t>
  </si>
  <si>
    <t>Resi MSW</t>
  </si>
  <si>
    <t>YW</t>
  </si>
  <si>
    <t>Comm MSW</t>
  </si>
  <si>
    <t>MF MSW</t>
  </si>
  <si>
    <t>Pass-Through</t>
  </si>
  <si>
    <t>TOTAL</t>
  </si>
  <si>
    <t>Difference</t>
  </si>
  <si>
    <t>Commercial Recycling</t>
  </si>
  <si>
    <t>GRAND TOTAL</t>
  </si>
  <si>
    <t>DROP BOX RECYLING</t>
  </si>
  <si>
    <t>TOTAL DROP BOX RECYCLING</t>
  </si>
  <si>
    <t>Resi Recycle</t>
  </si>
  <si>
    <t>MF Recycling</t>
  </si>
  <si>
    <t>Roll Off MSW</t>
  </si>
  <si>
    <t>Roll Off Recycling</t>
  </si>
  <si>
    <t>Revenue Summary &amp; GL Recon - Year to Date</t>
  </si>
  <si>
    <t>COLLECTION AGENCY FEE</t>
  </si>
  <si>
    <t>Residential Recycling</t>
  </si>
  <si>
    <t>Residential MSW</t>
  </si>
  <si>
    <t>Tariff</t>
  </si>
  <si>
    <t>Concatenate (Area &amp;LOB &amp; Service Code)</t>
  </si>
  <si>
    <t>Count (ensures no duplicates)</t>
  </si>
  <si>
    <t>Variance</t>
  </si>
  <si>
    <t>Totals from Support Tabs</t>
  </si>
  <si>
    <t>Mason County</t>
  </si>
  <si>
    <t>CITY of SHELTON-REGULATED</t>
  </si>
  <si>
    <t>CITY OF SHELTON-UNREGULATED</t>
  </si>
  <si>
    <t>MASON CO-REGULATED</t>
  </si>
  <si>
    <t>MASON CO-UNREGULATED</t>
  </si>
  <si>
    <t>LATE FEE</t>
  </si>
  <si>
    <t>COMMERCIAL - REARLOAD</t>
  </si>
  <si>
    <t>R1.5YDE</t>
  </si>
  <si>
    <t>1.5 YD 1X EOW</t>
  </si>
  <si>
    <t>R1.5YDRENTM</t>
  </si>
  <si>
    <t>1.5YD CONTAINER RENT-MTH</t>
  </si>
  <si>
    <t>2 YD 1X EOW</t>
  </si>
  <si>
    <t>R2YDRENTM</t>
  </si>
  <si>
    <t>2YD CONTAINER RENT-MTHLY</t>
  </si>
  <si>
    <t>R2YDW</t>
  </si>
  <si>
    <t>2 YD 1X WEEKLY</t>
  </si>
  <si>
    <t>R2YDPU</t>
  </si>
  <si>
    <t>2YD CONTAINER PICKUP</t>
  </si>
  <si>
    <t>ROLID</t>
  </si>
  <si>
    <t>ROLL OFF-LID</t>
  </si>
  <si>
    <t>RORENT10M</t>
  </si>
  <si>
    <t>10YD ROLL OFF MTHLY RENT</t>
  </si>
  <si>
    <t>RORENT20D</t>
  </si>
  <si>
    <t>20YD ROLL OFF-DAILY RENT</t>
  </si>
  <si>
    <t>RORENT20M</t>
  </si>
  <si>
    <t>20YD ROLL OFF-MNTHLY RENT</t>
  </si>
  <si>
    <t>RORENT40D</t>
  </si>
  <si>
    <t>40YD ROLL OFF-DAILY RENT</t>
  </si>
  <si>
    <t>RORENT40M</t>
  </si>
  <si>
    <t>40YD ROLL OFF-MNTHLY RENT</t>
  </si>
  <si>
    <t>CPHAUL15</t>
  </si>
  <si>
    <t>15YD COMPACTOR-HAUL</t>
  </si>
  <si>
    <t>CPHAUL20</t>
  </si>
  <si>
    <t>20YD COMPACTOR-HAUL</t>
  </si>
  <si>
    <t>CPHAUL35</t>
  </si>
  <si>
    <t>35YD COMPACTOR-HAUL</t>
  </si>
  <si>
    <t>DISPMC-TON</t>
  </si>
  <si>
    <t>MC LANDFILL PER TON</t>
  </si>
  <si>
    <t>RODEL</t>
  </si>
  <si>
    <t>ROLL OFF-DELIVERY</t>
  </si>
  <si>
    <t>ROHAUL10</t>
  </si>
  <si>
    <t>10YD ROLL OFF HAUL</t>
  </si>
  <si>
    <t>ROHAUL20</t>
  </si>
  <si>
    <t>20YD ROLL OFF-HAUL</t>
  </si>
  <si>
    <t>ROHAUL20T</t>
  </si>
  <si>
    <t>20YD ROLL OFF TEMP HAUL</t>
  </si>
  <si>
    <t>ROHAUL40</t>
  </si>
  <si>
    <t>40YD ROLL OFF-HAUL</t>
  </si>
  <si>
    <t>ROHAUL40T</t>
  </si>
  <si>
    <t>40YD ROLL OFF TEMP HAUL</t>
  </si>
  <si>
    <t>NSF FEES</t>
  </si>
  <si>
    <t>RETURNED CHECK FEE</t>
  </si>
  <si>
    <t>WLKNRE1RECY</t>
  </si>
  <si>
    <t>WALK IN 5-25FT EOW-RECYCL</t>
  </si>
  <si>
    <t>WLKNRE1RECYMA</t>
  </si>
  <si>
    <t>R1.5YDEK</t>
  </si>
  <si>
    <t>RECYCRMA</t>
  </si>
  <si>
    <t>RECYCLE MONTHLY ARREARS</t>
  </si>
  <si>
    <t>R1.5YDWK</t>
  </si>
  <si>
    <t>1.5 YD 1X WEEKLY</t>
  </si>
  <si>
    <t>R1YDEK</t>
  </si>
  <si>
    <t>1 YD 1X EOW</t>
  </si>
  <si>
    <t>R1YDRENTM</t>
  </si>
  <si>
    <t>1YD CONTAINER RENT-MTHLY</t>
  </si>
  <si>
    <t>R2YDEK</t>
  </si>
  <si>
    <t>R2YDRENTT</t>
  </si>
  <si>
    <t>2YD TEMP CONTAINER RENT</t>
  </si>
  <si>
    <t>R2YDWK</t>
  </si>
  <si>
    <t>RECYRNBMA</t>
  </si>
  <si>
    <t>RECYCLE NO BIN MONTHLY AR</t>
  </si>
  <si>
    <t>CDELC</t>
  </si>
  <si>
    <t>CONTAINER DELIVERY CHARGE</t>
  </si>
  <si>
    <t>CLOCK</t>
  </si>
  <si>
    <t>CLOCK ON CALL</t>
  </si>
  <si>
    <t>COMCAN</t>
  </si>
  <si>
    <t>COMMERCIAL CAN EXTRA</t>
  </si>
  <si>
    <t>R1.5YDPU</t>
  </si>
  <si>
    <t>1.5YD CONTAINER PICKUP</t>
  </si>
  <si>
    <t>ROLLOUTOC</t>
  </si>
  <si>
    <t>ROLL OUT</t>
  </si>
  <si>
    <t>35RE1</t>
  </si>
  <si>
    <t>1-35 GAL CART EOW SVC</t>
  </si>
  <si>
    <t>35RW1</t>
  </si>
  <si>
    <t>1-35 GAL CART WEEKLY SVC</t>
  </si>
  <si>
    <t>48RE1</t>
  </si>
  <si>
    <t>1-48 GAL EOW</t>
  </si>
  <si>
    <t>48RW1</t>
  </si>
  <si>
    <t>1-48 GAL WEEKLY</t>
  </si>
  <si>
    <t>64RE1</t>
  </si>
  <si>
    <t>1-64 GAL EOW</t>
  </si>
  <si>
    <t>64RW1</t>
  </si>
  <si>
    <t>1-64 GAL CART WEEKLY SVC</t>
  </si>
  <si>
    <t>96RE1</t>
  </si>
  <si>
    <t>1-96 GAL EOW</t>
  </si>
  <si>
    <t>96RW1</t>
  </si>
  <si>
    <t>1-96 GAL CART WEEKLY SVC</t>
  </si>
  <si>
    <t>DRVNRE1</t>
  </si>
  <si>
    <t>DRVNRE1RECY</t>
  </si>
  <si>
    <t>DRIVE IN UP TO 250 EOW-RE</t>
  </si>
  <si>
    <t>DRVNRW1</t>
  </si>
  <si>
    <t>RECYR</t>
  </si>
  <si>
    <t>RESIDENTIAL RECYCLE</t>
  </si>
  <si>
    <t>WLKNRE1</t>
  </si>
  <si>
    <t>ADJOTHR</t>
  </si>
  <si>
    <t>ADJUSTMENT</t>
  </si>
  <si>
    <t>DRVNRM1</t>
  </si>
  <si>
    <t>EXPUR</t>
  </si>
  <si>
    <t>EXTRA PICKUP</t>
  </si>
  <si>
    <t>EXTRAR</t>
  </si>
  <si>
    <t>EXTRA CAN/BAGS</t>
  </si>
  <si>
    <t>REDELIVER</t>
  </si>
  <si>
    <t>RESTART</t>
  </si>
  <si>
    <t>SERVICE RESTART FEE</t>
  </si>
  <si>
    <t>DRVNRE1RECYMA</t>
  </si>
  <si>
    <t>1-35 GAL ON CALL PICKUP</t>
  </si>
  <si>
    <t>1-48 GAL ON CALL PICKUP</t>
  </si>
  <si>
    <t>CPHAUL25</t>
  </si>
  <si>
    <t>25YD COMPACTOR-HAUL</t>
  </si>
  <si>
    <t>CPHAUL30</t>
  </si>
  <si>
    <t>30YD COMPACTOR-HAUL</t>
  </si>
  <si>
    <t>DISPOLY-TON</t>
  </si>
  <si>
    <t>ROMILE</t>
  </si>
  <si>
    <t>ROLL OFF-MILEAGE</t>
  </si>
  <si>
    <t>ROWAIT</t>
  </si>
  <si>
    <t>TIME/STANDBY CHARGE</t>
  </si>
  <si>
    <t>WLKNRECY</t>
  </si>
  <si>
    <t>WALK IN RECYCLE</t>
  </si>
  <si>
    <t>WLKNRW2RECY</t>
  </si>
  <si>
    <t>WALK IN OVER 25 ADDITIONA</t>
  </si>
  <si>
    <t>R1.5YDEM</t>
  </si>
  <si>
    <t>R1.5YDWM</t>
  </si>
  <si>
    <t>R1YDEM</t>
  </si>
  <si>
    <t>R1YDWM</t>
  </si>
  <si>
    <t>1 YD 1X WEEKLY</t>
  </si>
  <si>
    <t>R2YDEM</t>
  </si>
  <si>
    <t>R2YDRENTTM</t>
  </si>
  <si>
    <t>2 YD TEMP CONT RENT MONTH</t>
  </si>
  <si>
    <t>R2YDWM</t>
  </si>
  <si>
    <t>UNLOCKREF</t>
  </si>
  <si>
    <t>UNLOCK / UNLATCH REFUSE</t>
  </si>
  <si>
    <t>35RM1</t>
  </si>
  <si>
    <t>48RM1</t>
  </si>
  <si>
    <t>1-48 GAL MONTHLY</t>
  </si>
  <si>
    <t>64RM1</t>
  </si>
  <si>
    <t>1-64 GAL MONTHLY</t>
  </si>
  <si>
    <t>DRVNRE2</t>
  </si>
  <si>
    <t>DRVNRE2RECY</t>
  </si>
  <si>
    <t>DRIVE IN OVER 250 EOW-REC</t>
  </si>
  <si>
    <t>RECYONLY</t>
  </si>
  <si>
    <t>RECYRNB</t>
  </si>
  <si>
    <t>RECYCLE PROGRAM W/O BINS</t>
  </si>
  <si>
    <t>WLKNRM1</t>
  </si>
  <si>
    <t>WLKNRW1</t>
  </si>
  <si>
    <t>1-64 GAL ON CALL PICKUP</t>
  </si>
  <si>
    <t>DRVNROC1</t>
  </si>
  <si>
    <t>WLKNRW2</t>
  </si>
  <si>
    <t>20RW1</t>
  </si>
  <si>
    <t>1-96 GAL ON CALL PICKUP</t>
  </si>
  <si>
    <t>CPHAUL10</t>
  </si>
  <si>
    <t>10YD COMPACTOR-HAUL</t>
  </si>
  <si>
    <t>DISPMCMISC</t>
  </si>
  <si>
    <t>DISPOSAL MISCELLANOUS</t>
  </si>
  <si>
    <t>96RM1</t>
  </si>
  <si>
    <t>1-96 GAL MONTHLY</t>
  </si>
  <si>
    <t>DRVNRW2</t>
  </si>
  <si>
    <t>R1.5YDRENTT</t>
  </si>
  <si>
    <t>1.5YD TEMP CONTAINER RENT</t>
  </si>
  <si>
    <t>CLSECOL</t>
  </si>
  <si>
    <t>LOOSE MATERIAL-COLLECTOR</t>
  </si>
  <si>
    <t>DRVNRM2</t>
  </si>
  <si>
    <t>RORENT10D</t>
  </si>
  <si>
    <t>10YD ROLL OFF DAILY RENT</t>
  </si>
  <si>
    <t>96CRCOGE1</t>
  </si>
  <si>
    <t>96 COMMINGLE WG-EOW</t>
  </si>
  <si>
    <t>96CRCOGM1</t>
  </si>
  <si>
    <t>96 COMMINGLE WGMNTHLY</t>
  </si>
  <si>
    <t>96CRCOGW1</t>
  </si>
  <si>
    <t>96 COMMINGLE WG-WEEKLY</t>
  </si>
  <si>
    <t>96CRCONGE1</t>
  </si>
  <si>
    <t>96 COMMINGLE NG-EOW</t>
  </si>
  <si>
    <t>96CRCONGM1</t>
  </si>
  <si>
    <t>96 COMMINGLE NG-MNTHLY</t>
  </si>
  <si>
    <t>96CRCONGW1</t>
  </si>
  <si>
    <t>96 COMMINGLE NG-WEEKLY</t>
  </si>
  <si>
    <t xml:space="preserve">R2YDOCCE </t>
  </si>
  <si>
    <t>2YD OCC-EOW</t>
  </si>
  <si>
    <t>R2YDOCCEX</t>
  </si>
  <si>
    <t>2YD OCC-EXTRA CONTAINER</t>
  </si>
  <si>
    <t>R2YDOCCM</t>
  </si>
  <si>
    <t>2YD OCC-MNTHLY</t>
  </si>
  <si>
    <t>R2YDOCCOC</t>
  </si>
  <si>
    <t>2YD OCC-ON CALL</t>
  </si>
  <si>
    <t>R2YDOCCW</t>
  </si>
  <si>
    <t>2YD OCC-WEEKLY</t>
  </si>
  <si>
    <t>96CRCONGOC</t>
  </si>
  <si>
    <t>96 COMMINGLE NGON CALL</t>
  </si>
  <si>
    <t>ROLLOUTOCC</t>
  </si>
  <si>
    <t>ROLL OUT FEE - RECYCLE</t>
  </si>
  <si>
    <t>96CRCOGOC</t>
  </si>
  <si>
    <t>96 COMMINGLE WGON CALL</t>
  </si>
  <si>
    <t>DEL-REC</t>
  </si>
  <si>
    <t>DELIVER RECYCLE BIN</t>
  </si>
  <si>
    <t>96CRCONGPPU</t>
  </si>
  <si>
    <t>96 COMMINGLE NG-PER PU</t>
  </si>
  <si>
    <t>CDELOCC</t>
  </si>
  <si>
    <t>CARDBOARD DELIVERY</t>
  </si>
  <si>
    <t>ROHAUL10T</t>
  </si>
  <si>
    <t>UNLOCKRECY</t>
  </si>
  <si>
    <t>UNLOCK / UNLATCH RECY</t>
  </si>
  <si>
    <t>CTRIP</t>
  </si>
  <si>
    <t>RETURN TRIP CHARGE - CONT</t>
  </si>
  <si>
    <t>STAIR-RES</t>
  </si>
  <si>
    <t>PER STAIR - RES</t>
  </si>
  <si>
    <t>SP</t>
  </si>
  <si>
    <t>SPECIAL PICKUP</t>
  </si>
  <si>
    <t>WASHREF</t>
  </si>
  <si>
    <t>WASHING AUTOMATED REFUSE</t>
  </si>
  <si>
    <t>RECYLOCK</t>
  </si>
  <si>
    <t>LOCK/UNLOCK RECYCLING</t>
  </si>
  <si>
    <t>CTRIPCAN</t>
  </si>
  <si>
    <t>R1YDRENTT</t>
  </si>
  <si>
    <t>1YD TEMP CONT RENT</t>
  </si>
  <si>
    <t>DISPORGANIC</t>
  </si>
  <si>
    <t>RORELOCATE</t>
  </si>
  <si>
    <t>SCI</t>
  </si>
  <si>
    <t>SQUAX</t>
  </si>
  <si>
    <t>SQUAXIN ISLAND CONTRACT</t>
  </si>
  <si>
    <t>WLKNRW2RECYMA</t>
  </si>
  <si>
    <t>ROLIDRECY</t>
  </si>
  <si>
    <t>ROLL OFF LID-RECYCLE</t>
  </si>
  <si>
    <t>RORENT20DRECY</t>
  </si>
  <si>
    <t>ROLL OFF RENT DAILY-RECYL</t>
  </si>
  <si>
    <t>RORENT20MRECY</t>
  </si>
  <si>
    <t>ROLL OFF RENT MONTHLY-REC</t>
  </si>
  <si>
    <t>ROMILERECY</t>
  </si>
  <si>
    <t>ROLL OFF MILEAGE RECYCLE</t>
  </si>
  <si>
    <t>STORENT22</t>
  </si>
  <si>
    <t>STODEL</t>
  </si>
  <si>
    <t>STORAGE CONT DELIVERY</t>
  </si>
  <si>
    <t>RODELRECY</t>
  </si>
  <si>
    <t>ROLL OFF DELIVER-RECYCLE</t>
  </si>
  <si>
    <t>RORENT40DRECY</t>
  </si>
  <si>
    <t>RECYHAUL</t>
  </si>
  <si>
    <t>STO22</t>
  </si>
  <si>
    <t>BLUEBOX</t>
  </si>
  <si>
    <t>BELFAIR</t>
  </si>
  <si>
    <t>BELFAIR TRANSFER BOX HAUL</t>
  </si>
  <si>
    <t>HOODSPORT</t>
  </si>
  <si>
    <t>SHELTON</t>
  </si>
  <si>
    <t>UNION</t>
  </si>
  <si>
    <t>Mason Co. Reg</t>
  </si>
  <si>
    <t>Shelton Non-Reg</t>
  </si>
  <si>
    <t>Mason Non-Reg</t>
  </si>
  <si>
    <t>Mason Co. Regulated - Price Out</t>
  </si>
  <si>
    <t xml:space="preserve">Shelton Non-Regulated - Price Out </t>
  </si>
  <si>
    <t xml:space="preserve">Mason Non-Regulated - Price Out </t>
  </si>
  <si>
    <t>R1YDPU</t>
  </si>
  <si>
    <t>1YD CONTAINER PICKUP</t>
  </si>
  <si>
    <t>DRVNRM1RECYMA</t>
  </si>
  <si>
    <t>DRIVE IN UP TO 125 MONTHL</t>
  </si>
  <si>
    <t>PORTABLE STORAGE RENT 22</t>
  </si>
  <si>
    <t>R1.5YDRENTTM</t>
  </si>
  <si>
    <t>1.5 YD TEMP CONT RENT MON</t>
  </si>
  <si>
    <t>R1YDRENTTM</t>
  </si>
  <si>
    <t>1 YD TEMP CONT RENT MONTH</t>
  </si>
  <si>
    <t>WASHRECY</t>
  </si>
  <si>
    <t>WASHING AUTOMATED RECY</t>
  </si>
  <si>
    <t>CLSE1COL</t>
  </si>
  <si>
    <t>ADDT'L LOOSE-COLLECTOR</t>
  </si>
  <si>
    <t>R2YDTPU</t>
  </si>
  <si>
    <t>2YD TEMP CONTAINER PU</t>
  </si>
  <si>
    <t>OFOWR</t>
  </si>
  <si>
    <t>OVERFILL/OVERWEIGHT CHG</t>
  </si>
  <si>
    <t>JLOCK</t>
  </si>
  <si>
    <t>LOCK CHARGE-RECYCLING</t>
  </si>
  <si>
    <t>TRIPRCARTS</t>
  </si>
  <si>
    <t>RESI TRIP CHARGE - CARTS</t>
  </si>
  <si>
    <t>RORENT40MRECY</t>
  </si>
  <si>
    <t>RORENT10MRECY</t>
  </si>
  <si>
    <t>R1YDWK</t>
  </si>
  <si>
    <t>DRVNRE2RECYMA</t>
  </si>
  <si>
    <t>ROLLOUT 5-25</t>
  </si>
  <si>
    <t>ROLL OUT FEE 5 - 25 FT</t>
  </si>
  <si>
    <t>Shelton  Reg</t>
  </si>
  <si>
    <t>2YD CONTAINER  SRVC WKLY</t>
  </si>
  <si>
    <t>Shelton Transfer Haul</t>
  </si>
  <si>
    <t>Regulated</t>
  </si>
  <si>
    <t>CEXYD</t>
  </si>
  <si>
    <t>CMML EXTRA YARDAGE</t>
  </si>
  <si>
    <t>Shelton</t>
  </si>
  <si>
    <t>SL096.0GEO001GW</t>
  </si>
  <si>
    <t>SL 96 GL EOW GREENWASTE 1</t>
  </si>
  <si>
    <t>LOOSE-COMM</t>
  </si>
  <si>
    <t>LOOSE MATERIAL - COMM</t>
  </si>
  <si>
    <t>300CW1</t>
  </si>
  <si>
    <t>1-300 GL CART WEEKLY SVC</t>
  </si>
  <si>
    <t>64CW1</t>
  </si>
  <si>
    <t>1-64 GL CART WEEKLY SVC</t>
  </si>
  <si>
    <t>96CW1</t>
  </si>
  <si>
    <t>1-96 GL CART WEEKLY SVC</t>
  </si>
  <si>
    <t>SL096.0GEO001CGW</t>
  </si>
  <si>
    <t>96 GL EOW COM GREENWASTE</t>
  </si>
  <si>
    <t>EP300-COM</t>
  </si>
  <si>
    <t>EXTRA PICKUP 300 GL - COM</t>
  </si>
  <si>
    <t>EP64-COM</t>
  </si>
  <si>
    <t>EXTRA PICKUP 64 GL - COM</t>
  </si>
  <si>
    <t>DELIVERY CHARGE</t>
  </si>
  <si>
    <t>300RW1</t>
  </si>
  <si>
    <t>35RE1RR</t>
  </si>
  <si>
    <t>1-35 GL CART EOW REDUCED RATE</t>
  </si>
  <si>
    <t>64RE1RR</t>
  </si>
  <si>
    <t>1-64 GL CART EOW REDUCED RATE</t>
  </si>
  <si>
    <t>64RW1RR</t>
  </si>
  <si>
    <t>1-64 GL CART WKLY REDUCED RATE</t>
  </si>
  <si>
    <t>96RE1RR</t>
  </si>
  <si>
    <t>1-96 GL CART EOW REDUCED RATE</t>
  </si>
  <si>
    <t>96RW1RR</t>
  </si>
  <si>
    <t>1-96 GL CART WKLY REDUCED RATE</t>
  </si>
  <si>
    <t>ADMINFEE-RES</t>
  </si>
  <si>
    <t>NEW ACCT / VACANCY FEE</t>
  </si>
  <si>
    <t>EP300-RES</t>
  </si>
  <si>
    <t>EXTRA PICKUP 300 GL - RES</t>
  </si>
  <si>
    <t>EP64-RES</t>
  </si>
  <si>
    <t>EXTRA PICKUP 64 GL - RES</t>
  </si>
  <si>
    <t>EP96-RES</t>
  </si>
  <si>
    <t>EXTRA PICKUP 96 GL - RES</t>
  </si>
  <si>
    <t>EP35-RES</t>
  </si>
  <si>
    <t>EXTRA PICKUP 35 GL - RES</t>
  </si>
  <si>
    <t>EP96-COM</t>
  </si>
  <si>
    <t>EXTRA PICKUP 96 GL - COM</t>
  </si>
  <si>
    <t>R1.5YD1W</t>
  </si>
  <si>
    <t>1.5YD CONT 1xWEEKLY SVC</t>
  </si>
  <si>
    <t>RTRNCART35-RES</t>
  </si>
  <si>
    <t>RETURN TRIP 35 GL</t>
  </si>
  <si>
    <t>RTRNCART64-RES</t>
  </si>
  <si>
    <t>RETURN TRIP 64 GL</t>
  </si>
  <si>
    <t>RTRNCART96-RES</t>
  </si>
  <si>
    <t>RETURN TRIP 96 GL</t>
  </si>
  <si>
    <t>RTRNCART96GW-RES</t>
  </si>
  <si>
    <t>RETURN TRIP YARDWASTE</t>
  </si>
  <si>
    <t>UNLOCKRES</t>
  </si>
  <si>
    <t>UNLOCK/UNLATCH REFUSE</t>
  </si>
  <si>
    <t>CITY OF SHELTON-CONTRACT</t>
  </si>
  <si>
    <t>LOOSE-RES</t>
  </si>
  <si>
    <t>Shelton-Contract</t>
  </si>
  <si>
    <t>MINSVC-RESI</t>
  </si>
  <si>
    <t>MINIMUM SERVICE</t>
  </si>
  <si>
    <t>ROHAUL30</t>
  </si>
  <si>
    <t>30YD ROLL OFF-HAUL</t>
  </si>
  <si>
    <t>LOOSE MATERIAL -RES</t>
  </si>
  <si>
    <t>1-35 GAL MONTHLY</t>
  </si>
  <si>
    <t>NSF Fees</t>
  </si>
  <si>
    <t>Average</t>
  </si>
  <si>
    <t>Other</t>
  </si>
  <si>
    <t>Non Regulated</t>
  </si>
  <si>
    <t>Resi</t>
  </si>
  <si>
    <t>Comm</t>
  </si>
  <si>
    <t>RO</t>
  </si>
  <si>
    <t>Resi Rec</t>
  </si>
  <si>
    <t xml:space="preserve">Mason Co. </t>
  </si>
  <si>
    <t>Mason Co.</t>
  </si>
  <si>
    <t>Shelton Contract</t>
  </si>
  <si>
    <t>MSW</t>
  </si>
  <si>
    <t>Yardwaste</t>
  </si>
  <si>
    <t>1-20 GAL CART WEEKLY SVC</t>
  </si>
  <si>
    <t>C19-ADJFIN</t>
  </si>
  <si>
    <t>Mason</t>
  </si>
  <si>
    <t>22FT STORAGE CONT PU</t>
  </si>
  <si>
    <t>RO Recycle</t>
  </si>
  <si>
    <t>Container Counts</t>
  </si>
  <si>
    <t>Cart Size</t>
  </si>
  <si>
    <t>Can Size</t>
  </si>
  <si>
    <t>Container Size</t>
  </si>
  <si>
    <t>Quantity</t>
  </si>
  <si>
    <t>Count</t>
  </si>
  <si>
    <t>Carts</t>
  </si>
  <si>
    <t>Cans</t>
  </si>
  <si>
    <t>Container</t>
  </si>
  <si>
    <t>Cart</t>
  </si>
  <si>
    <t>Drop Box</t>
  </si>
  <si>
    <t>Shelton Reg</t>
  </si>
  <si>
    <t>Total Reg</t>
  </si>
  <si>
    <t>Commercial MSW</t>
  </si>
  <si>
    <t>RO MSW</t>
  </si>
  <si>
    <t>RO Recycling</t>
  </si>
  <si>
    <t>Can</t>
  </si>
  <si>
    <t>Total Non-Reg</t>
  </si>
  <si>
    <t>Storage</t>
  </si>
  <si>
    <t>Residential YW</t>
  </si>
  <si>
    <t>Greenwaste</t>
  </si>
  <si>
    <t>Commercial YW</t>
  </si>
  <si>
    <t>Less Cans</t>
  </si>
  <si>
    <t xml:space="preserve">Tribe - </t>
  </si>
  <si>
    <t>YW Cart</t>
  </si>
  <si>
    <t>Mason Average</t>
  </si>
  <si>
    <t>R2YDOCCE</t>
  </si>
  <si>
    <t>DISPOSAL ORGANIC</t>
  </si>
  <si>
    <t>DRIVE IN UP TO 250-EOW</t>
  </si>
  <si>
    <t>DRIVE IN UP TO 250</t>
  </si>
  <si>
    <t>WALK IN 5-25-EOW</t>
  </si>
  <si>
    <t>WALK IN 5-25</t>
  </si>
  <si>
    <t>WALK IN 5-25-MTHLY</t>
  </si>
  <si>
    <t>DRIVE IN UP TO 250-MTHLY</t>
  </si>
  <si>
    <t>DRIVE IN OVER 250-EOW</t>
  </si>
  <si>
    <t>DRIVE IN OVER 250</t>
  </si>
  <si>
    <t>WALK IN OVER 25</t>
  </si>
  <si>
    <t>DRIVE IN UP TO 250-OC</t>
  </si>
  <si>
    <t>WLKNRW1RECY</t>
  </si>
  <si>
    <t>WALK IN 5-25FT WEEKLY-RECYCLE</t>
  </si>
  <si>
    <t>RESTARTRECY</t>
  </si>
  <si>
    <t>REDELIVERRECY</t>
  </si>
  <si>
    <t>CITY OF SHELTON-CONTRACT300CW1</t>
  </si>
  <si>
    <t>CITY OF SHELTON-CONTRACT300RW1</t>
  </si>
  <si>
    <t>CITY OF SHELTON-CONTRACT35RE1</t>
  </si>
  <si>
    <t>CITY OF SHELTON-CONTRACT35RE1RR</t>
  </si>
  <si>
    <t>CITY OF SHELTON-CONTRACT64CW1</t>
  </si>
  <si>
    <t>CITY OF SHELTON-CONTRACT64RE1</t>
  </si>
  <si>
    <t>CITY OF SHELTON-CONTRACT64RE1RR</t>
  </si>
  <si>
    <t>CITY OF SHELTON-CONTRACT64RW1</t>
  </si>
  <si>
    <t>CITY OF SHELTON-CONTRACT64RW1RR</t>
  </si>
  <si>
    <t>CITY OF SHELTON-CONTRACT96CW1</t>
  </si>
  <si>
    <t>CITY OF SHELTON-CONTRACT96RE1</t>
  </si>
  <si>
    <t>CITY OF SHELTON-CONTRACT96RE1RR</t>
  </si>
  <si>
    <t>CITY OF SHELTON-CONTRACT96RW1</t>
  </si>
  <si>
    <t>CITY OF SHELTON-CONTRACT96RW1RR</t>
  </si>
  <si>
    <t>CITY OF SHELTON-CONTRACTADJOTHR</t>
  </si>
  <si>
    <t>CITY OF SHELTON-CONTRACTEP300-COM</t>
  </si>
  <si>
    <t>CITY OF SHELTON-CONTRACTEP300-RES</t>
  </si>
  <si>
    <t>CITY OF SHELTON-CONTRACTEP35-RES</t>
  </si>
  <si>
    <t>CITY OF SHELTON-CONTRACTEP64-COM</t>
  </si>
  <si>
    <t>CITY OF SHELTON-CONTRACTEP64-RES</t>
  </si>
  <si>
    <t>CITY OF SHELTON-CONTRACTEP96-COM</t>
  </si>
  <si>
    <t>CITY OF SHELTON-CONTRACTEP96-RES</t>
  </si>
  <si>
    <t>CITY OF SHELTON-CONTRACTFINCHG</t>
  </si>
  <si>
    <t>CITY OF SHELTON-CONTRACTLOOSE-COMM</t>
  </si>
  <si>
    <t>CITY OF SHELTON-CONTRACTLOOSE-RES</t>
  </si>
  <si>
    <t>CITY OF SHELTON-CONTRACTMINSVC-RESI</t>
  </si>
  <si>
    <t>CITY OF SHELTON-CONTRACTREDELIVER</t>
  </si>
  <si>
    <t>CITY OF SHELTON-CONTRACTROLLOUT 5-25</t>
  </si>
  <si>
    <t>CITY OF SHELTON-CONTRACTRTRNCART64-RES</t>
  </si>
  <si>
    <t>CITY OF SHELTON-CONTRACTRTRNCART96-RES</t>
  </si>
  <si>
    <t>CITY OF SHELTON-CONTRACTSL096.0GEO001CGW</t>
  </si>
  <si>
    <t>CITY OF SHELTON-CONTRACTSL096.0GEO001GW</t>
  </si>
  <si>
    <t>CITY OF SHELTON-CONTRACTUNLOCKREF</t>
  </si>
  <si>
    <t>CITY of SHELTON-REGULATEDCPHAUL20</t>
  </si>
  <si>
    <t>CITY of SHELTON-REGULATEDCPHAUL35</t>
  </si>
  <si>
    <t>CITY of SHELTON-REGULATEDDISPMCMISC</t>
  </si>
  <si>
    <t>CITY of SHELTON-REGULATEDDISPMC-TON</t>
  </si>
  <si>
    <t>CITY of SHELTON-REGULATEDFINCHG</t>
  </si>
  <si>
    <t>CITY of SHELTON-REGULATEDR2YDRENTM</t>
  </si>
  <si>
    <t>CITY of SHELTON-REGULATEDR2YDW</t>
  </si>
  <si>
    <t>CITY of SHELTON-REGULATEDRODEL</t>
  </si>
  <si>
    <t>CITY of SHELTON-REGULATEDROHAUL10</t>
  </si>
  <si>
    <t>CITY of SHELTON-REGULATEDROHAUL20</t>
  </si>
  <si>
    <t>CITY of SHELTON-REGULATEDROHAUL40</t>
  </si>
  <si>
    <t>CITY of SHELTON-REGULATEDROLID</t>
  </si>
  <si>
    <t>CITY of SHELTON-REGULATEDRORENT10M</t>
  </si>
  <si>
    <t>CITY of SHELTON-REGULATEDRORENT20D</t>
  </si>
  <si>
    <t>CITY of SHELTON-REGULATEDRORENT20M</t>
  </si>
  <si>
    <t>CITY of SHELTON-REGULATEDRORENT40D</t>
  </si>
  <si>
    <t>CITY of SHELTON-REGULATEDRORENT40M</t>
  </si>
  <si>
    <t>CITY of SHELTON-REGULATEDSP</t>
  </si>
  <si>
    <t>CITY of SHELTON-REGULATEDUNLOCKREF</t>
  </si>
  <si>
    <t>CITY OF SHELTON-UNREGULATED96CRCOGE1</t>
  </si>
  <si>
    <t>CITY OF SHELTON-UNREGULATED96CRCOGM1</t>
  </si>
  <si>
    <t>CITY OF SHELTON-UNREGULATED96CRCOGW1</t>
  </si>
  <si>
    <t>CITY OF SHELTON-UNREGULATED96CRCONGE1</t>
  </si>
  <si>
    <t>CITY OF SHELTON-UNREGULATED96CRCONGM1</t>
  </si>
  <si>
    <t>CITY OF SHELTON-UNREGULATED96CRCONGOC</t>
  </si>
  <si>
    <t>CITY OF SHELTON-UNREGULATED96CRCONGW1</t>
  </si>
  <si>
    <t>CITY OF SHELTON-UNREGULATEDCDELOCC</t>
  </si>
  <si>
    <t>CITY OF SHELTON-UNREGULATEDDISPORGANIC</t>
  </si>
  <si>
    <t>CITY OF SHELTON-UNREGULATEDFINCHG</t>
  </si>
  <si>
    <t>CITY OF SHELTON-UNREGULATEDR2YDOCCE</t>
  </si>
  <si>
    <t>CITY OF SHELTON-UNREGULATEDR2YDOCCEX</t>
  </si>
  <si>
    <t>CITY OF SHELTON-UNREGULATEDR2YDOCCM</t>
  </si>
  <si>
    <t>CITY OF SHELTON-UNREGULATEDR2YDOCCOC</t>
  </si>
  <si>
    <t>CITY OF SHELTON-UNREGULATEDR2YDOCCW</t>
  </si>
  <si>
    <t>CITY OF SHELTON-UNREGULATEDRECYLOCK</t>
  </si>
  <si>
    <t>CITY OF SHELTON-UNREGULATEDROLLOUTOCC</t>
  </si>
  <si>
    <t>CITY OF SHELTON-UNREGULATEDROMILERECY</t>
  </si>
  <si>
    <t>CITY OF SHELTON-UNREGULATEDUNLOCKRECY</t>
  </si>
  <si>
    <t>CITY OF SHELTON-UNREGULATEDWLKNRECY</t>
  </si>
  <si>
    <t>MASON CO-REGULATED20RW1</t>
  </si>
  <si>
    <t>MASON CO-REGULATED35RE1</t>
  </si>
  <si>
    <t>MASON CO-REGULATED35RM1</t>
  </si>
  <si>
    <t>MASON CO-REGULATED35RW1</t>
  </si>
  <si>
    <t>MASON CO-REGULATED48RE1</t>
  </si>
  <si>
    <t>MASON CO-REGULATED48RM1</t>
  </si>
  <si>
    <t>MASON CO-REGULATED48RW1</t>
  </si>
  <si>
    <t>MASON CO-REGULATED64RE1</t>
  </si>
  <si>
    <t>MASON CO-REGULATED64RM1</t>
  </si>
  <si>
    <t>MASON CO-REGULATED64RW1</t>
  </si>
  <si>
    <t>MASON CO-REGULATED96RE1</t>
  </si>
  <si>
    <t>MASON CO-REGULATED96RM1</t>
  </si>
  <si>
    <t>MASON CO-REGULATED96RW1</t>
  </si>
  <si>
    <t>MASON CO-REGULATEDADJOTHR</t>
  </si>
  <si>
    <t>MASON CO-REGULATEDCDELC</t>
  </si>
  <si>
    <t>MASON CO-REGULATEDCEXYD</t>
  </si>
  <si>
    <t>MASON CO-REGULATEDCOMCAN</t>
  </si>
  <si>
    <t>MASON CO-REGULATEDCPHAUL10</t>
  </si>
  <si>
    <t>MASON CO-REGULATEDCPHAUL15</t>
  </si>
  <si>
    <t>MASON CO-REGULATEDCPHAUL20</t>
  </si>
  <si>
    <t>MASON CO-REGULATEDCPHAUL25</t>
  </si>
  <si>
    <t>MASON CO-REGULATEDCPHAUL30</t>
  </si>
  <si>
    <t>MASON CO-REGULATEDDISPMCMISC</t>
  </si>
  <si>
    <t>MASON CO-REGULATEDDISPMC-TON</t>
  </si>
  <si>
    <t>MASON CO-REGULATEDDRVNRE1</t>
  </si>
  <si>
    <t>MASON CO-REGULATEDDRVNRE1RECY</t>
  </si>
  <si>
    <t>MASON CO-REGULATEDDRVNRE1RECYMA</t>
  </si>
  <si>
    <t>MASON CO-REGULATEDDRVNRE2</t>
  </si>
  <si>
    <t>MASON CO-REGULATEDDRVNRE2RECY</t>
  </si>
  <si>
    <t>MASON CO-REGULATEDDRVNRE2RECYMA</t>
  </si>
  <si>
    <t>MASON CO-REGULATEDDRVNRM1</t>
  </si>
  <si>
    <t>MASON CO-REGULATEDDRVNRM1RECYMA</t>
  </si>
  <si>
    <t>MASON CO-REGULATEDDRVNRW1</t>
  </si>
  <si>
    <t>MASON CO-REGULATEDDRVNRW2</t>
  </si>
  <si>
    <t>MASON CO-REGULATEDEXPUR</t>
  </si>
  <si>
    <t>MASON CO-REGULATEDEXTRAR</t>
  </si>
  <si>
    <t>MASON CO-REGULATEDFINCHG</t>
  </si>
  <si>
    <t>MASON CO-REGULATEDNSF FEES</t>
  </si>
  <si>
    <t>MASON CO-REGULATEDOFOWR</t>
  </si>
  <si>
    <t>MASON CO-REGULATEDR1.5YDEK</t>
  </si>
  <si>
    <t>MASON CO-REGULATEDR1.5YDEM</t>
  </si>
  <si>
    <t>MASON CO-REGULATEDR1.5YDPU</t>
  </si>
  <si>
    <t>MASON CO-REGULATEDR1.5YDRENTM</t>
  </si>
  <si>
    <t>MASON CO-REGULATEDR1.5YDRENTT</t>
  </si>
  <si>
    <t>MASON CO-REGULATEDR1.5YDRENTTM</t>
  </si>
  <si>
    <t>MASON CO-REGULATEDR1.5YDWK</t>
  </si>
  <si>
    <t>MASON CO-REGULATEDR1.5YDWM</t>
  </si>
  <si>
    <t>MASON CO-REGULATEDR1YDEK</t>
  </si>
  <si>
    <t>MASON CO-REGULATEDR1YDEM</t>
  </si>
  <si>
    <t>MASON CO-REGULATEDR1YDRENTM</t>
  </si>
  <si>
    <t>MASON CO-REGULATEDR1YDRENTTM</t>
  </si>
  <si>
    <t>MASON CO-REGULATEDR1YDWM</t>
  </si>
  <si>
    <t>MASON CO-REGULATEDR2YDEK</t>
  </si>
  <si>
    <t>MASON CO-REGULATEDR2YDEM</t>
  </si>
  <si>
    <t>MASON CO-REGULATEDR2YDPU</t>
  </si>
  <si>
    <t>MASON CO-REGULATEDR2YDRENTM</t>
  </si>
  <si>
    <t>MASON CO-REGULATEDR2YDRENTT</t>
  </si>
  <si>
    <t>MASON CO-REGULATEDR2YDRENTTM</t>
  </si>
  <si>
    <t>MASON CO-REGULATEDR2YDTPU</t>
  </si>
  <si>
    <t>MASON CO-REGULATEDR2YDWK</t>
  </si>
  <si>
    <t>MASON CO-REGULATEDR2YDWM</t>
  </si>
  <si>
    <t>MASON CO-REGULATEDRECYCRMA</t>
  </si>
  <si>
    <t>MASON CO-REGULATEDRECYONLY</t>
  </si>
  <si>
    <t>MASON CO-REGULATEDRECYR</t>
  </si>
  <si>
    <t>MASON CO-REGULATEDRECYRNB</t>
  </si>
  <si>
    <t>MASON CO-REGULATEDRECYRNBMA</t>
  </si>
  <si>
    <t>MASON CO-REGULATEDREDELIVER</t>
  </si>
  <si>
    <t>MASON CO-REGULATEDREDELIVERRECY</t>
  </si>
  <si>
    <t>MASON CO-REGULATEDRESTART</t>
  </si>
  <si>
    <t>MASON CO-REGULATEDRESTARTRECY</t>
  </si>
  <si>
    <t>MASON CO-REGULATEDRODEL</t>
  </si>
  <si>
    <t>MASON CO-REGULATEDROHAUL10</t>
  </si>
  <si>
    <t>MASON CO-REGULATEDROHAUL20</t>
  </si>
  <si>
    <t>MASON CO-REGULATEDROHAUL30</t>
  </si>
  <si>
    <t>MASON CO-REGULATEDROHAUL40</t>
  </si>
  <si>
    <t>MASON CO-REGULATEDROLID</t>
  </si>
  <si>
    <t>MASON CO-REGULATEDROLLOUTOC</t>
  </si>
  <si>
    <t>MASON CO-REGULATEDROMILE</t>
  </si>
  <si>
    <t>MASON CO-REGULATEDRORENT10D</t>
  </si>
  <si>
    <t>MASON CO-REGULATEDRORENT20D</t>
  </si>
  <si>
    <t>MASON CO-REGULATEDRORENT20M</t>
  </si>
  <si>
    <t>MASON CO-REGULATEDRORENT40D</t>
  </si>
  <si>
    <t>MASON CO-REGULATEDRORENT40M</t>
  </si>
  <si>
    <t>MASON CO-REGULATEDSP</t>
  </si>
  <si>
    <t>MASON CO-REGULATEDSTODEL</t>
  </si>
  <si>
    <t>MASON CO-REGULATEDSTORENT22</t>
  </si>
  <si>
    <t>MASON CO-REGULATEDUNLOCKREF</t>
  </si>
  <si>
    <t>MASON CO-REGULATEDWASHREF</t>
  </si>
  <si>
    <t>MASON CO-REGULATEDWLKNRE1</t>
  </si>
  <si>
    <t>MASON CO-REGULATEDWLKNRE1RECY</t>
  </si>
  <si>
    <t>MASON CO-REGULATEDWLKNRE1RECYMA</t>
  </si>
  <si>
    <t>MASON CO-REGULATEDWLKNRECY</t>
  </si>
  <si>
    <t>MASON CO-REGULATEDWLKNRM1</t>
  </si>
  <si>
    <t>MASON CO-REGULATEDWLKNRW1</t>
  </si>
  <si>
    <t>MASON CO-REGULATEDWLKNRW1RECY</t>
  </si>
  <si>
    <t>MASON CO-REGULATEDWLKNRW2</t>
  </si>
  <si>
    <t>MASON CO-REGULATEDWLKNRW2RECY</t>
  </si>
  <si>
    <t>MASON CO-REGULATEDWLKNRW2RECYMA</t>
  </si>
  <si>
    <t>MASON CO-UNREGULATED96CRCOGE1</t>
  </si>
  <si>
    <t>MASON CO-UNREGULATED96CRCOGM1</t>
  </si>
  <si>
    <t>MASON CO-UNREGULATED96CRCOGOC</t>
  </si>
  <si>
    <t>MASON CO-UNREGULATED96CRCOGW1</t>
  </si>
  <si>
    <t>MASON CO-UNREGULATED96CRCONGE1</t>
  </si>
  <si>
    <t>MASON CO-UNREGULATED96CRCONGM1</t>
  </si>
  <si>
    <t>MASON CO-UNREGULATED96CRCONGOC</t>
  </si>
  <si>
    <t>MASON CO-UNREGULATED96CRCONGW1</t>
  </si>
  <si>
    <t>MASON CO-UNREGULATEDBELFAIR</t>
  </si>
  <si>
    <t>MASON CO-UNREGULATEDCDELOCC</t>
  </si>
  <si>
    <t>MASON CO-UNREGULATEDDEL-REC</t>
  </si>
  <si>
    <t>MASON CO-UNREGULATEDEXTRAR</t>
  </si>
  <si>
    <t>MASON CO-UNREGULATEDFINCHG</t>
  </si>
  <si>
    <t>MASON CO-UNREGULATEDOFOWR</t>
  </si>
  <si>
    <t>MASON CO-UNREGULATEDR2YDOCCE</t>
  </si>
  <si>
    <t>MASON CO-UNREGULATEDR2YDOCCEX</t>
  </si>
  <si>
    <t>MASON CO-UNREGULATEDR2YDOCCM</t>
  </si>
  <si>
    <t>MASON CO-UNREGULATEDR2YDOCCOC</t>
  </si>
  <si>
    <t>MASON CO-UNREGULATEDR2YDOCCW</t>
  </si>
  <si>
    <t>MASON CO-UNREGULATEDR2YDRENTM</t>
  </si>
  <si>
    <t>MASON CO-UNREGULATEDRECYLOCK</t>
  </si>
  <si>
    <t>MASON CO-UNREGULATEDROLID</t>
  </si>
  <si>
    <t>MASON CO-UNREGULATEDROLIDRECY</t>
  </si>
  <si>
    <t>MASON CO-UNREGULATEDROLLOUTOCC</t>
  </si>
  <si>
    <t>MASON CO-UNREGULATEDROMILERECY</t>
  </si>
  <si>
    <t>MASON CO-UNREGULATEDRORENT20DRECY</t>
  </si>
  <si>
    <t>MASON CO-UNREGULATEDRORENT20MRECY</t>
  </si>
  <si>
    <t>MASON CO-UNREGULATEDRORENT40DRECY</t>
  </si>
  <si>
    <t>MASON CO-UNREGULATEDRORENT40M</t>
  </si>
  <si>
    <t>MASON CO-UNREGULATEDSQUAX</t>
  </si>
  <si>
    <t>MASON CO-UNREGULATEDSTORENT22</t>
  </si>
  <si>
    <t>MASON CO-UNREGULATEDUNLOCKRECY</t>
  </si>
  <si>
    <t>MASON CO-UNREGULATEDWLKNRECY</t>
  </si>
  <si>
    <t>SHRED CALL IN</t>
  </si>
  <si>
    <t>RECYHAUL20</t>
  </si>
  <si>
    <t>20YD RECYCLE BOX HAUL</t>
  </si>
  <si>
    <t>RECYHAUL40</t>
  </si>
  <si>
    <t>RECYCLE 40YD HAUL</t>
  </si>
  <si>
    <t>RECYHAUL10</t>
  </si>
  <si>
    <t>BELFAIR-BLUBOX</t>
  </si>
  <si>
    <t>BELFAIR RECYCLE BOX HAUL</t>
  </si>
  <si>
    <t>HOODSPORT-BLUBOX</t>
  </si>
  <si>
    <t>HOODSPORT RECYCLE BOX HAUL</t>
  </si>
  <si>
    <t>SHELTON-BLUBOX</t>
  </si>
  <si>
    <t>SHELTON RECYCLE BOX HAUL</t>
  </si>
  <si>
    <t>UNION-BLUBOX</t>
  </si>
  <si>
    <t>UNION RECYCLE BOX HAUL</t>
  </si>
  <si>
    <t>ROTIMERECY</t>
  </si>
  <si>
    <t>ROLL OFF TIME RECYCLE</t>
  </si>
  <si>
    <t>96ROC1</t>
  </si>
  <si>
    <t>CITY OF SHELTON-UNREGULATEDRECYHAUL20</t>
  </si>
  <si>
    <t>MASON CO-REGULATED35ROC1</t>
  </si>
  <si>
    <t>MASON CO-REGULATED48ROC1</t>
  </si>
  <si>
    <t>MASON CO-REGULATED64ROC1</t>
  </si>
  <si>
    <t>MASON CO-REGULATED96ROC1</t>
  </si>
  <si>
    <t>MASON CO-REGULATEDR1.5YD1W</t>
  </si>
  <si>
    <t>MASON CO-UNREGULATEDBELFAIR-BLUBOX</t>
  </si>
  <si>
    <t>MASON CO-UNREGULATEDHOODSPORT-BLUBOX</t>
  </si>
  <si>
    <t>MASON CO-UNREGULATEDRECYHAUL20</t>
  </si>
  <si>
    <t>MASON CO-UNREGULATEDRECYHAUL40</t>
  </si>
  <si>
    <t>MASON CO-UNREGULATEDRORENT40MRECY</t>
  </si>
  <si>
    <t>MASON CO-UNREGULATEDSHELTON-BLUBOX</t>
  </si>
  <si>
    <t>MASON CO-UNREGULATEDUNION-BLUBOX</t>
  </si>
  <si>
    <t>DRIVE IN OVER 250-MTHLY</t>
  </si>
  <si>
    <t>35ROC1</t>
  </si>
  <si>
    <t>48ROC1</t>
  </si>
  <si>
    <t>64ROC1</t>
  </si>
  <si>
    <t>CITY of SHELTON-REGULATEDCEXYD</t>
  </si>
  <si>
    <t>CITY OF SHELTON-UNREGULATED96CRCOGOC</t>
  </si>
  <si>
    <t>CITY OF SHELTON-UNREGULATEDDEL-REC</t>
  </si>
  <si>
    <t>MASON CO-REGULATEDTRIPRCARTS</t>
  </si>
  <si>
    <t>MASON CO-REGULATEDWASHRECY</t>
  </si>
  <si>
    <t>MASON CO-UNREGULATEDRODELRECY</t>
  </si>
  <si>
    <t>MASON CO-UNREGULATEDROTIMERECY</t>
  </si>
  <si>
    <t>MASON CO-UNREGULATEDSTO22</t>
  </si>
  <si>
    <t>HAUL 10YD RECYCLE - RO</t>
  </si>
  <si>
    <t>Contract</t>
  </si>
  <si>
    <t>Expur</t>
  </si>
  <si>
    <t>CITY of SHELTON-REGULATEDRORENT10D</t>
  </si>
  <si>
    <t>CITY of SHELTON-REGULATEDCOMCAN</t>
  </si>
  <si>
    <t>MASON CO-REGULATEDROLLOUT 5-25</t>
  </si>
  <si>
    <t>MASON CO-REGULATEDCLSE1COL</t>
  </si>
  <si>
    <t>MASON CO-UNREGULATEDSTODEL</t>
  </si>
  <si>
    <t>PER GL/P&amp;L</t>
  </si>
  <si>
    <t>Page</t>
  </si>
  <si>
    <t>N/A</t>
  </si>
  <si>
    <t>NA</t>
  </si>
  <si>
    <t>300 Gal Carts</t>
  </si>
  <si>
    <t>300 Gal Cart</t>
  </si>
  <si>
    <t>Container Cust Owned</t>
  </si>
  <si>
    <t>MASON CO-REGULATEDDEL-REC</t>
  </si>
  <si>
    <t>MASON CO-REGULATEDUNLOCKRECY</t>
  </si>
  <si>
    <t>MASON CO-REGULATEDSTO22</t>
  </si>
  <si>
    <t>RETURN TRIP CHG - CANS</t>
  </si>
  <si>
    <t>ROLL OFF RELOCATE</t>
  </si>
  <si>
    <t>HAUL RECYCLE - RO</t>
  </si>
  <si>
    <t>DISPOSAL PER TON</t>
  </si>
  <si>
    <t>Adjustment</t>
  </si>
  <si>
    <t>Total Adjustment</t>
  </si>
  <si>
    <t>CITY of SHELTON-REGULATEDADJOTHR</t>
  </si>
  <si>
    <t>CITY of SHELTON-REGULATEDExpur</t>
  </si>
  <si>
    <t>CITY of SHELTON-REGULATEDR1.5YDE</t>
  </si>
  <si>
    <t>CITY of SHELTON-REGULATEDR1.5YDRENTM</t>
  </si>
  <si>
    <t>CITY of SHELTON-REGULATEDR2YDPU</t>
  </si>
  <si>
    <t>CITY of SHELTON-REGULATEDROLLOUTOC</t>
  </si>
  <si>
    <t>CITY of SHELTON-REGULATEDCPHAUL15</t>
  </si>
  <si>
    <t>CITY of SHELTON-REGULATEDCPHAUL25</t>
  </si>
  <si>
    <t>CITY of SHELTON-REGULATEDROHAUL10T</t>
  </si>
  <si>
    <t>CITY of SHELTON-REGULATEDROHAUL20T</t>
  </si>
  <si>
    <t>CITY of SHELTON-REGULATEDROHAUL40T</t>
  </si>
  <si>
    <t>CITY of SHELTON-REGULATEDRORELOCATE</t>
  </si>
  <si>
    <t>Revenue with Covid Rates</t>
  </si>
  <si>
    <t>Normalized Revenue without Covid Rates</t>
  </si>
  <si>
    <t>Revenue Group</t>
  </si>
  <si>
    <t>3/1/23 - 2/29/24</t>
  </si>
  <si>
    <t>MASON CO-REGULATEDDRVNRM2</t>
  </si>
  <si>
    <t>MASON CO-REGULATEDDRVNROC1</t>
  </si>
  <si>
    <t>MASON CO-REGULATEDSTAIR-RES</t>
  </si>
  <si>
    <t>MASON CO-REGULATEDLOOSE-RES</t>
  </si>
  <si>
    <t>MASON CO-REGULATEDR1YDWK</t>
  </si>
  <si>
    <t>MASON CO-REGULATEDR1YDPU</t>
  </si>
  <si>
    <t>MASON CO-REGULATEDR1YDRENTT</t>
  </si>
  <si>
    <t>MASON CO-REGULATEDCTRIPCAN</t>
  </si>
  <si>
    <t>MASON CO-REGULATEDCTRIP</t>
  </si>
  <si>
    <t>MASON CO-REGULATEDCLSECOL</t>
  </si>
  <si>
    <t>MASON CO-REGULATEDROHAUL10T</t>
  </si>
  <si>
    <t>MASON CO-REGULATEDROHAUL20T</t>
  </si>
  <si>
    <t>MASON CO-REGULATEDROHAUL40T</t>
  </si>
  <si>
    <t>MASON CO-REGULATEDCPHAUL35</t>
  </si>
  <si>
    <t>MASON CO-REGULATEDRORENT10M</t>
  </si>
  <si>
    <t>MASON CO-REGULATEDROWAIT</t>
  </si>
  <si>
    <t>MASON CO-REGULATEDDISPOLY-TON</t>
  </si>
  <si>
    <t>MASON CO-REGULATEDC19-ADJFIN</t>
  </si>
  <si>
    <t>MASON CO-UNREGULATEDRESTART</t>
  </si>
  <si>
    <t>MASON CO-UNREGULATEDSCI</t>
  </si>
  <si>
    <t>MASON CO-UNREGULATEDROLLOUTOC</t>
  </si>
  <si>
    <t>MASON CO-UNREGULATEDWLKNRE1RECY</t>
  </si>
  <si>
    <t>MASON CO-UNREGULATEDWLKNRE1RECYMA</t>
  </si>
  <si>
    <t>MASON CO-UNREGULATEDWLKNRW2RECY</t>
  </si>
  <si>
    <t>MASON CO-UNREGULATEDWLKNRW2RECYMA</t>
  </si>
  <si>
    <t xml:space="preserve">MASON CO-UNREGULATEDR2YDOCCE </t>
  </si>
  <si>
    <t>MASON CO-UNREGULATEDJLOCK</t>
  </si>
  <si>
    <t>MASON CO-UNREGULATED96CRCONGPPU</t>
  </si>
  <si>
    <t>MASON CO-UNREGULATEDCLOCK</t>
  </si>
  <si>
    <t>MASON CO-UNREGULATEDRODEL</t>
  </si>
  <si>
    <t>MASON CO-UNREGULATEDSHELTON</t>
  </si>
  <si>
    <t>MASON CO-UNREGULATEDRORENT20D</t>
  </si>
  <si>
    <t>MASON CO-UNREGULATEDBLUEBOX</t>
  </si>
  <si>
    <t>MASON CO-UNREGULATEDRECYHAUL10</t>
  </si>
  <si>
    <t>MASON CO-UNREGULATEDRORENT10MRECY</t>
  </si>
  <si>
    <t>MASON CO-UNREGULATEDHOODSPORT</t>
  </si>
  <si>
    <t>MASON CO-UNREGULATEDUNION</t>
  </si>
  <si>
    <t>MASON CO-UNREGULATEDRECYHAUL</t>
  </si>
  <si>
    <t>MASON CO-UNREGULATEDDISPOLY-TON</t>
  </si>
  <si>
    <t>MASON CO-UNREGULATEDDISPORGANIC</t>
  </si>
  <si>
    <t>MASON CO-UNREGULATEDNSF FEES</t>
  </si>
  <si>
    <t>CITY OF SHELTON-UNREGULATEDADJOTHR</t>
  </si>
  <si>
    <t>CITY OF SHELTON-UNREGULATEDRESTART</t>
  </si>
  <si>
    <t>CITY OF SHELTON-UNREGULATEDROLLOUTOC</t>
  </si>
  <si>
    <t xml:space="preserve">CITY OF SHELTON-UNREGULATEDR2YDOCCE </t>
  </si>
  <si>
    <t>CITY OF SHELTON-UNREGULATEDWLKNRE1RECY</t>
  </si>
  <si>
    <t>CITY OF SHELTON-UNREGULATEDUNLOCKREF</t>
  </si>
  <si>
    <t>CITY OF SHELTON-UNREGULATEDRODEL</t>
  </si>
  <si>
    <t>CITY OF SHELTON-UNREGULATEDROLIDRECY</t>
  </si>
  <si>
    <t>CITY OF SHELTON-UNREGULATEDRORENT20DRECY</t>
  </si>
  <si>
    <t>CITY OF SHELTON-UNREGULATEDRORENT40DRECY</t>
  </si>
  <si>
    <t>CITY OF SHELTON-UNREGULATEDROTIMERECY</t>
  </si>
  <si>
    <t>CITY OF SHELTON-UNREGULATEDSTO22</t>
  </si>
  <si>
    <t>CITY OF SHELTON-UNREGULATEDSTODEL</t>
  </si>
  <si>
    <t>CITY OF SHELTON-UNREGULATEDSTORENT22</t>
  </si>
  <si>
    <t>CITY OF SHELTON-UNREGULATEDNSF Fees</t>
  </si>
  <si>
    <t>CITY OF SHELTON-CONTRACTADMINFEE-RES</t>
  </si>
  <si>
    <t>CITY OF SHELTON-CONTRACTEXPUR</t>
  </si>
  <si>
    <t>CITY OF SHELTON-CONTRACTEXTRAR</t>
  </si>
  <si>
    <t>CITY OF SHELTON-CONTRACTRTRNCART35-RES</t>
  </si>
  <si>
    <t>CITY OF SHELTON-CONTRACTUNLOCKRES</t>
  </si>
  <si>
    <t>CITY OF SHELTON-CONTRACTRTRNCART96GW-RES</t>
  </si>
  <si>
    <t>CITY OF SHELTON-CONTRACTROLLOUTOC</t>
  </si>
  <si>
    <t>CITY OF SHELTON-CONTRACTUNLOCKRECY</t>
  </si>
  <si>
    <t>CITY OF SHELTON-CONTRACTDISPORGANIC</t>
  </si>
  <si>
    <t>CITY OF SHELTON-CONTRACTC19-ADJFIN</t>
  </si>
  <si>
    <t>CITY OF SHELTON-CONTRACTNSF FEES</t>
  </si>
  <si>
    <t>CITY OF SHELTON-UNREGULATEDROMILE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</si>
</sst>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&quot;$&quot;#,##0\ ;\(&quot;$&quot;#,##0\)"/>
    <numFmt numFmtId="167" formatCode="General_)"/>
    <numFmt numFmtId="168" formatCode="mm\-yy;\-0;;@"/>
    <numFmt numFmtId="169" formatCode=".00#####;\-.00####;;@"/>
    <numFmt numFmtId="170" formatCode="_(&quot;$&quot;* #,##0_);_(&quot;$&quot;* \(#,##0\);_(&quot;$&quot;* &quot;-&quot;??_);_(@_)"/>
    <numFmt numFmtId="171" formatCode="&quot;$&quot;#,##0.00"/>
    <numFmt numFmtId="172" formatCode="&quot;$&quot;#,##0"/>
    <numFmt numFmtId="173" formatCode="&quot;$&quot;#,##0.00\ ;\(&quot;$&quot;#,##0.00\)"/>
    <numFmt numFmtId="174" formatCode="_-* #,##0.00_-;\-* #,##0.00_-;_-* &quot;-&quot;??_-;_-@_-"/>
    <numFmt numFmtId="175" formatCode="_([$€-2]* #,##0.00_);_([$€-2]* \(#,##0.00\);_([$€-2]* &quot;-&quot;??_)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u/>
      <sz val="9"/>
      <color indexed="8"/>
      <name val="Calibri"/>
      <family val="2"/>
    </font>
    <font>
      <b/>
      <sz val="9"/>
      <color indexed="5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8"/>
      <name val="Arial"/>
      <family val="2"/>
    </font>
    <font>
      <sz val="12"/>
      <name val="Courier"/>
      <family val="3"/>
    </font>
    <font>
      <sz val="9"/>
      <color indexed="8"/>
      <name val="Arial"/>
      <family val="2"/>
    </font>
    <font>
      <sz val="10"/>
      <name val="Times New Roman"/>
      <family val="1"/>
    </font>
    <font>
      <b/>
      <sz val="10"/>
      <color indexed="12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0"/>
      <name val="MS Sans Serif"/>
      <family val="2"/>
    </font>
    <font>
      <i/>
      <sz val="10"/>
      <color indexed="10"/>
      <name val="Arial"/>
      <family val="2"/>
    </font>
    <font>
      <b/>
      <sz val="10"/>
      <name val="MS Sans Serif"/>
      <family val="2"/>
    </font>
    <font>
      <b/>
      <sz val="11"/>
      <color indexed="8"/>
      <name val="Calibri"/>
      <family val="2"/>
    </font>
    <font>
      <b/>
      <sz val="9"/>
      <name val="Calibri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1" tint="0.14996795556505021"/>
      <name val="Calibri"/>
      <family val="2"/>
      <scheme val="minor"/>
    </font>
    <font>
      <b/>
      <sz val="11"/>
      <name val="Century Gothic"/>
      <family val="2"/>
    </font>
    <font>
      <b/>
      <sz val="11"/>
      <color indexed="63"/>
      <name val="Calibri"/>
      <family val="2"/>
    </font>
    <font>
      <u/>
      <sz val="7.5"/>
      <color indexed="12"/>
      <name val="Arial"/>
      <family val="2"/>
    </font>
    <font>
      <sz val="9"/>
      <color rgb="FFFF0000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1"/>
      <name val="Calibri"/>
      <family val="2"/>
    </font>
    <font>
      <sz val="11"/>
      <color indexed="61"/>
      <name val="Calibri"/>
      <family val="2"/>
    </font>
    <font>
      <sz val="12"/>
      <name val="Arial MT"/>
    </font>
    <font>
      <b/>
      <u/>
      <sz val="11"/>
      <name val="Arial"/>
      <family val="2"/>
    </font>
    <font>
      <b/>
      <sz val="18"/>
      <color indexed="61"/>
      <name val="Cambria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2"/>
      <color indexed="12"/>
      <name val="Times New Roman"/>
      <family val="1"/>
    </font>
    <font>
      <b/>
      <sz val="11"/>
      <color indexed="51"/>
      <name val="Calibri"/>
      <family val="2"/>
    </font>
    <font>
      <b/>
      <sz val="11"/>
      <color indexed="10"/>
      <name val="Calibri"/>
      <family val="2"/>
    </font>
    <font>
      <b/>
      <sz val="11"/>
      <color indexed="18"/>
      <name val="Britannic Bold"/>
      <family val="2"/>
    </font>
    <font>
      <sz val="12"/>
      <name val="CG Omega"/>
      <family val="2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u/>
      <sz val="10"/>
      <name val="Arial"/>
      <family val="2"/>
    </font>
    <font>
      <u/>
      <sz val="9.35"/>
      <color theme="10"/>
      <name val="Calibri"/>
      <family val="2"/>
    </font>
    <font>
      <u/>
      <sz val="11"/>
      <color theme="10"/>
      <name val="Calibri"/>
      <family val="2"/>
    </font>
    <font>
      <sz val="11"/>
      <color indexed="62"/>
      <name val="Calibri"/>
      <family val="2"/>
    </font>
    <font>
      <sz val="11"/>
      <color indexed="51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1"/>
      <color theme="1"/>
      <name val="Arial"/>
      <family val="2"/>
    </font>
    <font>
      <sz val="8"/>
      <color indexed="56"/>
      <name val="Arial"/>
      <family val="2"/>
    </font>
    <font>
      <b/>
      <sz val="10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8"/>
      <name val="Calibri"/>
      <family val="2"/>
      <scheme val="minor"/>
    </font>
    <font>
      <sz val="10"/>
      <name val="Tahoma"/>
      <family val="2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G Omega"/>
    </font>
    <font>
      <sz val="12"/>
      <name val="SWISS"/>
    </font>
    <font>
      <sz val="11"/>
      <name val="Bookman Old Style"/>
      <family val="1"/>
    </font>
    <font>
      <u/>
      <sz val="8.8000000000000007"/>
      <color theme="10"/>
      <name val="Calibri"/>
      <family val="2"/>
    </font>
    <font>
      <u/>
      <sz val="11"/>
      <color theme="10"/>
      <name val="Century Gothic"/>
      <family val="2"/>
    </font>
    <font>
      <b/>
      <sz val="14"/>
      <name val="Helv"/>
    </font>
    <font>
      <sz val="11"/>
      <color theme="1"/>
      <name val="Century Gothic"/>
      <family val="2"/>
    </font>
    <font>
      <sz val="18"/>
      <color indexed="13"/>
      <name val="Helv"/>
    </font>
    <font>
      <sz val="12"/>
      <color indexed="13"/>
      <name val="Helv"/>
    </font>
    <font>
      <u/>
      <sz val="8"/>
      <color theme="10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color indexed="8"/>
      <name val="Calibri"/>
      <family val="2"/>
    </font>
    <font>
      <u/>
      <sz val="11"/>
      <color indexed="12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8"/>
      </patternFill>
    </fill>
    <fill>
      <patternFill patternType="solid">
        <fgColor indexed="63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42"/>
        <bgColor indexed="29"/>
      </patternFill>
    </fill>
    <fill>
      <patternFill patternType="mediumGray">
        <fgColor indexed="2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</patternFill>
    </fill>
    <fill>
      <patternFill patternType="solid">
        <fgColor indexed="12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6579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41" fontId="8" fillId="0" borderId="0"/>
    <xf numFmtId="0" fontId="11" fillId="10" borderId="0" applyNumberFormat="0" applyBorder="0" applyAlignment="0" applyProtection="0"/>
    <xf numFmtId="3" fontId="8" fillId="0" borderId="0"/>
    <xf numFmtId="0" fontId="12" fillId="11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13" fillId="0" borderId="0"/>
    <xf numFmtId="0" fontId="14" fillId="0" borderId="0"/>
    <xf numFmtId="0" fontId="14" fillId="0" borderId="0"/>
    <xf numFmtId="0" fontId="15" fillId="12" borderId="4" applyAlignment="0">
      <alignment horizontal="right"/>
      <protection locked="0"/>
    </xf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13" borderId="0">
      <alignment horizontal="right"/>
      <protection locked="0"/>
    </xf>
    <xf numFmtId="2" fontId="17" fillId="13" borderId="0">
      <alignment horizontal="right"/>
      <protection locked="0"/>
    </xf>
    <xf numFmtId="0" fontId="18" fillId="14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3" fontId="24" fillId="15" borderId="0">
      <protection locked="0"/>
    </xf>
    <xf numFmtId="4" fontId="24" fillId="15" borderId="0">
      <protection locked="0"/>
    </xf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43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16" borderId="9" applyNumberFormat="0" applyFont="0" applyAlignment="0" applyProtection="0"/>
    <xf numFmtId="164" fontId="29" fillId="0" borderId="0" applyNumberFormat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8" fillId="0" borderId="0"/>
    <xf numFmtId="0" fontId="28" fillId="0" borderId="0" applyNumberFormat="0" applyFont="0" applyFill="0" applyBorder="0" applyAlignment="0" applyProtection="0">
      <alignment horizontal="left"/>
    </xf>
    <xf numFmtId="0" fontId="30" fillId="0" borderId="2">
      <alignment horizontal="center"/>
    </xf>
    <xf numFmtId="0" fontId="13" fillId="0" borderId="0">
      <alignment vertical="top"/>
    </xf>
    <xf numFmtId="0" fontId="13" fillId="0" borderId="0" applyNumberFormat="0" applyBorder="0" applyAlignment="0"/>
    <xf numFmtId="0" fontId="31" fillId="0" borderId="10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6" fillId="0" borderId="0"/>
    <xf numFmtId="0" fontId="48" fillId="0" borderId="0"/>
    <xf numFmtId="44" fontId="8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8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16" borderId="9" applyNumberFormat="0" applyFont="0" applyAlignment="0" applyProtection="0"/>
    <xf numFmtId="43" fontId="8" fillId="0" borderId="0" applyFont="0" applyFill="0" applyBorder="0" applyAlignment="0" applyProtection="0"/>
    <xf numFmtId="0" fontId="1" fillId="21" borderId="16" applyNumberFormat="0" applyProtection="0">
      <alignment horizontal="centerContinuous" vertical="center"/>
      <protection locked="0"/>
    </xf>
    <xf numFmtId="0" fontId="50" fillId="22" borderId="1" applyBorder="0">
      <alignment horizontal="centerContinuous"/>
    </xf>
    <xf numFmtId="0" fontId="51" fillId="23" borderId="12" applyBorder="0">
      <alignment horizontal="centerContinuous"/>
    </xf>
    <xf numFmtId="0" fontId="52" fillId="2" borderId="17" applyNumberFormat="0" applyAlignment="0" applyProtection="0"/>
    <xf numFmtId="0" fontId="8" fillId="0" borderId="0"/>
    <xf numFmtId="0" fontId="5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1" borderId="16" applyNumberFormat="0" applyProtection="0">
      <alignment horizontal="centerContinuous" vertical="center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34" fillId="24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20" borderId="0" applyNumberFormat="0" applyBorder="0" applyAlignment="0" applyProtection="0"/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21" borderId="16" applyNumberFormat="0" applyProtection="0">
      <alignment horizontal="centerContinuous" vertical="center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49" fillId="0" borderId="0"/>
    <xf numFmtId="0" fontId="8" fillId="0" borderId="0"/>
    <xf numFmtId="0" fontId="49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3" fillId="0" borderId="0">
      <alignment vertical="top"/>
    </xf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/>
    <xf numFmtId="43" fontId="1" fillId="0" borderId="0" applyFont="0" applyFill="0" applyBorder="0" applyAlignment="0" applyProtection="0"/>
    <xf numFmtId="0" fontId="1" fillId="0" borderId="0"/>
    <xf numFmtId="0" fontId="55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top"/>
    </xf>
    <xf numFmtId="0" fontId="7" fillId="27" borderId="0" applyNumberFormat="0" applyBorder="0" applyAlignment="0" applyProtection="0"/>
    <xf numFmtId="0" fontId="7" fillId="6" borderId="0" applyNumberFormat="0" applyBorder="0" applyAlignment="0" applyProtection="0"/>
    <xf numFmtId="0" fontId="7" fillId="16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16" borderId="0" applyNumberFormat="0" applyBorder="0" applyAlignment="0" applyProtection="0"/>
    <xf numFmtId="0" fontId="7" fillId="3" borderId="0" applyNumberFormat="0" applyBorder="0" applyAlignment="0" applyProtection="0"/>
    <xf numFmtId="0" fontId="7" fillId="6" borderId="0" applyNumberFormat="0" applyBorder="0" applyAlignment="0" applyProtection="0"/>
    <xf numFmtId="0" fontId="7" fillId="4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6" borderId="0" applyNumberFormat="0" applyBorder="0" applyAlignment="0" applyProtection="0"/>
    <xf numFmtId="0" fontId="10" fillId="34" borderId="0" applyNumberFormat="0" applyBorder="0" applyAlignment="0" applyProtection="0"/>
    <xf numFmtId="0" fontId="10" fillId="9" borderId="0" applyNumberFormat="0" applyBorder="0" applyAlignment="0" applyProtection="0"/>
    <xf numFmtId="0" fontId="10" fillId="35" borderId="0" applyNumberFormat="0" applyBorder="0" applyAlignment="0" applyProtection="0"/>
    <xf numFmtId="41" fontId="8" fillId="0" borderId="0"/>
    <xf numFmtId="41" fontId="8" fillId="0" borderId="0"/>
    <xf numFmtId="41" fontId="8" fillId="0" borderId="0"/>
    <xf numFmtId="3" fontId="8" fillId="0" borderId="0"/>
    <xf numFmtId="3" fontId="8" fillId="0" borderId="0"/>
    <xf numFmtId="3" fontId="8" fillId="0" borderId="0"/>
    <xf numFmtId="0" fontId="12" fillId="2" borderId="3" applyNumberFormat="0" applyAlignment="0" applyProtection="0"/>
    <xf numFmtId="0" fontId="57" fillId="36" borderId="18" applyNumberFormat="0" applyAlignment="0" applyProtection="0"/>
    <xf numFmtId="0" fontId="8" fillId="37" borderId="0">
      <alignment horizontal="center"/>
    </xf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7" fillId="0" borderId="0" applyFont="0" applyFill="0" applyBorder="0" applyAlignment="0" applyProtection="0"/>
    <xf numFmtId="14" fontId="8" fillId="0" borderId="0"/>
    <xf numFmtId="0" fontId="59" fillId="0" borderId="0" applyNumberFormat="0" applyFill="0" applyBorder="0" applyAlignment="0" applyProtection="0"/>
    <xf numFmtId="1" fontId="8" fillId="0" borderId="0">
      <alignment horizontal="center"/>
    </xf>
    <xf numFmtId="0" fontId="60" fillId="0" borderId="19" applyNumberFormat="0" applyFill="0" applyAlignment="0" applyProtection="0"/>
    <xf numFmtId="0" fontId="61" fillId="0" borderId="6" applyNumberFormat="0" applyFill="0" applyAlignment="0" applyProtection="0"/>
    <xf numFmtId="0" fontId="62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4" fillId="4" borderId="3" applyNumberFormat="0" applyAlignment="0" applyProtection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7" fillId="0" borderId="0"/>
    <xf numFmtId="0" fontId="58" fillId="16" borderId="9" applyNumberFormat="0" applyFont="0" applyAlignment="0" applyProtection="0"/>
    <xf numFmtId="0" fontId="21" fillId="11" borderId="21" applyNumberFormat="0" applyAlignment="0" applyProtection="0"/>
    <xf numFmtId="9" fontId="5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3" fillId="0" borderId="0">
      <alignment vertical="top"/>
    </xf>
    <xf numFmtId="37" fontId="66" fillId="0" borderId="0"/>
    <xf numFmtId="0" fontId="67" fillId="0" borderId="0" applyNumberFormat="0" applyFill="0" applyBorder="0" applyAlignment="0" applyProtection="0"/>
    <xf numFmtId="0" fontId="31" fillId="0" borderId="22" applyNumberFormat="0" applyFill="0" applyAlignment="0" applyProtection="0"/>
    <xf numFmtId="0" fontId="6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>
      <alignment wrapText="1"/>
    </xf>
    <xf numFmtId="9" fontId="8" fillId="0" borderId="0" applyFont="0" applyFill="0" applyBorder="0" applyAlignment="0" applyProtection="0">
      <alignment wrapText="1"/>
    </xf>
    <xf numFmtId="0" fontId="8" fillId="0" borderId="0">
      <alignment wrapText="1"/>
    </xf>
    <xf numFmtId="0" fontId="13" fillId="0" borderId="0">
      <alignment vertical="top"/>
    </xf>
    <xf numFmtId="44" fontId="8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>
      <alignment wrapText="1"/>
    </xf>
    <xf numFmtId="9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>
      <alignment wrapText="1"/>
    </xf>
    <xf numFmtId="9" fontId="8" fillId="0" borderId="0" applyFont="0" applyFill="0" applyBorder="0" applyAlignment="0" applyProtection="0">
      <alignment wrapText="1"/>
    </xf>
    <xf numFmtId="0" fontId="8" fillId="0" borderId="0">
      <alignment wrapText="1"/>
    </xf>
    <xf numFmtId="0" fontId="8" fillId="0" borderId="0">
      <alignment wrapText="1"/>
    </xf>
    <xf numFmtId="44" fontId="8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10" borderId="0" applyNumberFormat="0" applyBorder="0" applyAlignment="0" applyProtection="0"/>
    <xf numFmtId="0" fontId="7" fillId="6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2" borderId="0" applyNumberFormat="0" applyBorder="0" applyAlignment="0" applyProtection="0"/>
    <xf numFmtId="0" fontId="7" fillId="38" borderId="0" applyNumberFormat="0" applyBorder="0" applyAlignment="0" applyProtection="0"/>
    <xf numFmtId="0" fontId="7" fillId="2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29" borderId="0" applyNumberFormat="0" applyBorder="0" applyAlignment="0" applyProtection="0"/>
    <xf numFmtId="0" fontId="7" fillId="38" borderId="0" applyNumberFormat="0" applyBorder="0" applyAlignment="0" applyProtection="0"/>
    <xf numFmtId="0" fontId="7" fillId="16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6" borderId="0" applyNumberFormat="0" applyBorder="0" applyAlignment="0" applyProtection="0"/>
    <xf numFmtId="0" fontId="7" fillId="32" borderId="0" applyNumberFormat="0" applyBorder="0" applyAlignment="0" applyProtection="0"/>
    <xf numFmtId="0" fontId="7" fillId="4" borderId="0" applyNumberFormat="0" applyBorder="0" applyAlignment="0" applyProtection="0"/>
    <xf numFmtId="0" fontId="7" fillId="2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0" fillId="5" borderId="0" applyNumberFormat="0" applyBorder="0" applyAlignment="0" applyProtection="0"/>
    <xf numFmtId="0" fontId="10" fillId="35" borderId="0" applyNumberFormat="0" applyBorder="0" applyAlignment="0" applyProtection="0"/>
    <xf numFmtId="0" fontId="10" fillId="31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32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35" borderId="0" applyNumberFormat="0" applyBorder="0" applyAlignment="0" applyProtection="0"/>
    <xf numFmtId="0" fontId="10" fillId="5" borderId="0" applyNumberFormat="0" applyBorder="0" applyAlignment="0" applyProtection="0"/>
    <xf numFmtId="0" fontId="10" fillId="29" borderId="0" applyNumberFormat="0" applyBorder="0" applyAlignment="0" applyProtection="0"/>
    <xf numFmtId="0" fontId="10" fillId="39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35" borderId="0" applyNumberFormat="0" applyBorder="0" applyAlignment="0" applyProtection="0"/>
    <xf numFmtId="0" fontId="10" fillId="34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40" borderId="0" applyNumberFormat="0" applyBorder="0" applyAlignment="0" applyProtection="0"/>
    <xf numFmtId="0" fontId="10" fillId="8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25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39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49" fontId="69" fillId="0" borderId="0" applyFill="0" applyBorder="0" applyAlignment="0" applyProtection="0"/>
    <xf numFmtId="0" fontId="70" fillId="0" borderId="12" applyBorder="0">
      <alignment horizontal="center" vertical="center" wrapText="1"/>
    </xf>
    <xf numFmtId="0" fontId="11" fillId="10" borderId="0" applyNumberFormat="0" applyBorder="0" applyAlignment="0" applyProtection="0"/>
    <xf numFmtId="0" fontId="11" fillId="28" borderId="0" applyNumberFormat="0" applyBorder="0" applyAlignment="0" applyProtection="0"/>
    <xf numFmtId="0" fontId="12" fillId="11" borderId="3" applyNumberFormat="0" applyAlignment="0" applyProtection="0"/>
    <xf numFmtId="0" fontId="71" fillId="11" borderId="3" applyNumberFormat="0" applyAlignment="0" applyProtection="0"/>
    <xf numFmtId="0" fontId="12" fillId="2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57" fillId="41" borderId="23" applyNumberFormat="0" applyAlignment="0" applyProtection="0"/>
    <xf numFmtId="0" fontId="73" fillId="42" borderId="0" applyNumberFormat="0" applyBorder="0" applyAlignment="0" applyProtection="0">
      <alignment horizontal="center"/>
      <protection hidden="1"/>
    </xf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2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8" fillId="29" borderId="0" applyNumberFormat="0" applyBorder="0" applyAlignment="0" applyProtection="0"/>
    <xf numFmtId="0" fontId="18" fillId="14" borderId="0" applyNumberFormat="0" applyBorder="0" applyAlignment="0" applyProtection="0"/>
    <xf numFmtId="0" fontId="18" fillId="29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19" fillId="0" borderId="5" applyNumberFormat="0" applyFill="0" applyAlignment="0" applyProtection="0"/>
    <xf numFmtId="0" fontId="75" fillId="0" borderId="24" applyNumberFormat="0" applyFill="0" applyAlignment="0" applyProtection="0"/>
    <xf numFmtId="0" fontId="60" fillId="0" borderId="19" applyNumberFormat="0" applyFill="0" applyAlignment="0" applyProtection="0"/>
    <xf numFmtId="0" fontId="19" fillId="0" borderId="25" applyNumberFormat="0" applyFill="0" applyAlignment="0" applyProtection="0"/>
    <xf numFmtId="0" fontId="19" fillId="0" borderId="25" applyNumberFormat="0" applyFill="0" applyAlignment="0" applyProtection="0"/>
    <xf numFmtId="0" fontId="20" fillId="0" borderId="6" applyNumberFormat="0" applyFill="0" applyAlignment="0" applyProtection="0"/>
    <xf numFmtId="0" fontId="76" fillId="0" borderId="6" applyNumberFormat="0" applyFill="0" applyAlignment="0" applyProtection="0"/>
    <xf numFmtId="0" fontId="61" fillId="0" borderId="6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21" fillId="0" borderId="7" applyNumberFormat="0" applyFill="0" applyAlignment="0" applyProtection="0"/>
    <xf numFmtId="0" fontId="63" fillId="0" borderId="27" applyNumberFormat="0" applyFill="0" applyAlignment="0" applyProtection="0"/>
    <xf numFmtId="0" fontId="62" fillId="0" borderId="20" applyNumberFormat="0" applyFill="0" applyAlignment="0" applyProtection="0"/>
    <xf numFmtId="0" fontId="21" fillId="0" borderId="28" applyNumberFormat="0" applyFill="0" applyAlignment="0" applyProtection="0"/>
    <xf numFmtId="0" fontId="21" fillId="0" borderId="28" applyNumberFormat="0" applyFill="0" applyAlignment="0" applyProtection="0"/>
    <xf numFmtId="0" fontId="6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38" borderId="3" applyNumberFormat="0" applyAlignment="0" applyProtection="0"/>
    <xf numFmtId="0" fontId="80" fillId="4" borderId="3" applyNumberFormat="0" applyAlignment="0" applyProtection="0"/>
    <xf numFmtId="0" fontId="70" fillId="0" borderId="12" applyBorder="0">
      <alignment horizontal="center" vertical="center" wrapText="1"/>
    </xf>
    <xf numFmtId="0" fontId="25" fillId="0" borderId="8" applyNumberFormat="0" applyFill="0" applyAlignment="0" applyProtection="0"/>
    <xf numFmtId="0" fontId="81" fillId="0" borderId="29" applyNumberFormat="0" applyFill="0" applyAlignment="0" applyProtection="0"/>
    <xf numFmtId="0" fontId="25" fillId="0" borderId="8" applyNumberFormat="0" applyFill="0" applyAlignment="0" applyProtection="0"/>
    <xf numFmtId="0" fontId="68" fillId="0" borderId="30" applyNumberFormat="0" applyFill="0" applyAlignment="0" applyProtection="0"/>
    <xf numFmtId="0" fontId="26" fillId="4" borderId="0" applyNumberFormat="0" applyBorder="0" applyAlignment="0" applyProtection="0"/>
    <xf numFmtId="0" fontId="82" fillId="4" borderId="0" applyNumberFormat="0" applyBorder="0" applyAlignment="0" applyProtection="0"/>
    <xf numFmtId="0" fontId="26" fillId="4" borderId="0" applyNumberFormat="0" applyBorder="0" applyAlignment="0" applyProtection="0"/>
    <xf numFmtId="0" fontId="83" fillId="4" borderId="0" applyNumberFormat="0" applyBorder="0" applyAlignment="0" applyProtection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4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7" fillId="0" borderId="0"/>
    <xf numFmtId="167" fontId="27" fillId="0" borderId="0"/>
    <xf numFmtId="0" fontId="7" fillId="0" borderId="0"/>
    <xf numFmtId="0" fontId="8" fillId="0" borderId="0">
      <alignment vertical="top"/>
    </xf>
    <xf numFmtId="0" fontId="7" fillId="0" borderId="0"/>
    <xf numFmtId="0" fontId="7" fillId="0" borderId="0"/>
    <xf numFmtId="0" fontId="7" fillId="0" borderId="0"/>
    <xf numFmtId="0" fontId="1" fillId="0" borderId="0"/>
    <xf numFmtId="0" fontId="8" fillId="0" borderId="0">
      <alignment wrapText="1"/>
    </xf>
    <xf numFmtId="0" fontId="7" fillId="0" borderId="0"/>
    <xf numFmtId="0" fontId="1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16" borderId="9" applyNumberFormat="0" applyFont="0" applyAlignment="0" applyProtection="0"/>
    <xf numFmtId="0" fontId="13" fillId="16" borderId="9" applyNumberFormat="0" applyFont="0" applyAlignment="0" applyProtection="0"/>
    <xf numFmtId="0" fontId="58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52" fillId="2" borderId="17" applyNumberFormat="0" applyAlignment="0" applyProtection="0"/>
    <xf numFmtId="0" fontId="52" fillId="11" borderId="17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16" fillId="0" borderId="0">
      <alignment horizontal="center"/>
    </xf>
    <xf numFmtId="38" fontId="85" fillId="0" borderId="0" applyNumberFormat="0" applyFont="0" applyFill="0" applyBorder="0">
      <alignment horizontal="left" indent="4"/>
      <protection locked="0"/>
    </xf>
    <xf numFmtId="15" fontId="28" fillId="0" borderId="0" applyFont="0" applyFill="0" applyBorder="0" applyAlignment="0" applyProtection="0"/>
    <xf numFmtId="4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8" fillId="43" borderId="0" applyNumberFormat="0" applyFont="0" applyBorder="0" applyAlignment="0" applyProtection="0"/>
    <xf numFmtId="169" fontId="86" fillId="17" borderId="0" applyFill="0" applyBorder="0" applyProtection="0">
      <alignment horizontal="center"/>
      <protection hidden="1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1" fillId="0" borderId="31" applyNumberFormat="0" applyFill="0" applyAlignment="0" applyProtection="0"/>
    <xf numFmtId="0" fontId="31" fillId="0" borderId="2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89" fillId="0" borderId="0">
      <alignment horizontal="center"/>
    </xf>
    <xf numFmtId="0" fontId="68" fillId="0" borderId="0" applyNumberFormat="0" applyFill="0" applyBorder="0" applyAlignment="0" applyProtection="0"/>
    <xf numFmtId="165" fontId="33" fillId="18" borderId="0" applyFont="0" applyFill="0" applyBorder="0" applyAlignment="0" applyProtection="0">
      <alignment wrapText="1"/>
    </xf>
    <xf numFmtId="0" fontId="8" fillId="0" borderId="0">
      <alignment wrapText="1"/>
    </xf>
    <xf numFmtId="43" fontId="8" fillId="0" borderId="0" applyFont="0" applyFill="0" applyBorder="0" applyAlignment="0" applyProtection="0">
      <alignment wrapText="1"/>
    </xf>
    <xf numFmtId="9" fontId="8" fillId="0" borderId="0" applyFont="0" applyFill="0" applyBorder="0" applyAlignment="0" applyProtection="0">
      <alignment wrapText="1"/>
    </xf>
    <xf numFmtId="0" fontId="8" fillId="0" borderId="0">
      <alignment wrapText="1"/>
    </xf>
    <xf numFmtId="43" fontId="8" fillId="0" borderId="0" applyFont="0" applyFill="0" applyBorder="0" applyAlignment="0" applyProtection="0">
      <alignment wrapText="1"/>
    </xf>
    <xf numFmtId="9" fontId="8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90" fillId="0" borderId="0"/>
    <xf numFmtId="0" fontId="91" fillId="0" borderId="0"/>
    <xf numFmtId="0" fontId="92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9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13" fillId="0" borderId="0">
      <alignment vertical="top"/>
    </xf>
    <xf numFmtId="0" fontId="13" fillId="0" borderId="0">
      <alignment vertical="top"/>
    </xf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8" fillId="0" borderId="0"/>
    <xf numFmtId="0" fontId="33" fillId="0" borderId="0"/>
    <xf numFmtId="43" fontId="33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0" fontId="13" fillId="0" borderId="0">
      <alignment vertical="top"/>
    </xf>
    <xf numFmtId="43" fontId="13" fillId="0" borderId="0" applyFont="0" applyFill="0" applyBorder="0" applyAlignment="0" applyProtection="0">
      <alignment vertical="top"/>
    </xf>
    <xf numFmtId="44" fontId="13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7" fillId="0" borderId="0"/>
    <xf numFmtId="0" fontId="8" fillId="0" borderId="0">
      <alignment wrapText="1"/>
    </xf>
    <xf numFmtId="0" fontId="7" fillId="0" borderId="0"/>
    <xf numFmtId="0" fontId="7" fillId="0" borderId="0"/>
    <xf numFmtId="0" fontId="8" fillId="0" borderId="0"/>
    <xf numFmtId="0" fontId="7" fillId="0" borderId="0"/>
    <xf numFmtId="0" fontId="84" fillId="0" borderId="0"/>
    <xf numFmtId="0" fontId="8" fillId="0" borderId="0"/>
    <xf numFmtId="0" fontId="7" fillId="0" borderId="0"/>
    <xf numFmtId="0" fontId="111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7" fillId="0" borderId="0"/>
    <xf numFmtId="167" fontId="27" fillId="0" borderId="0"/>
    <xf numFmtId="0" fontId="8" fillId="0" borderId="0"/>
    <xf numFmtId="0" fontId="2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1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4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4" fillId="0" borderId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8" fillId="0" borderId="0"/>
    <xf numFmtId="0" fontId="110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10" fillId="0" borderId="0"/>
    <xf numFmtId="43" fontId="13" fillId="0" borderId="0" applyFont="0" applyFill="0" applyBorder="0" applyAlignment="0" applyProtection="0">
      <alignment vertical="top"/>
    </xf>
    <xf numFmtId="0" fontId="7" fillId="0" borderId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3" fillId="0" borderId="0" applyNumberFormat="0" applyBorder="0" applyAlignment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29" borderId="0" applyNumberFormat="0" applyBorder="0" applyAlignment="0" applyProtection="0"/>
    <xf numFmtId="0" fontId="7" fillId="38" borderId="0" applyNumberFormat="0" applyBorder="0" applyAlignment="0" applyProtection="0"/>
    <xf numFmtId="0" fontId="7" fillId="29" borderId="0" applyNumberFormat="0" applyBorder="0" applyAlignment="0" applyProtection="0"/>
    <xf numFmtId="0" fontId="7" fillId="6" borderId="0" applyNumberFormat="0" applyBorder="0" applyAlignment="0" applyProtection="0"/>
    <xf numFmtId="0" fontId="7" fillId="32" borderId="0" applyNumberFormat="0" applyBorder="0" applyAlignment="0" applyProtection="0"/>
    <xf numFmtId="0" fontId="7" fillId="10" borderId="0" applyNumberFormat="0" applyBorder="0" applyAlignment="0" applyProtection="0"/>
    <xf numFmtId="0" fontId="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16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3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39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33" borderId="0" applyNumberFormat="0" applyBorder="0" applyAlignment="0" applyProtection="0"/>
    <xf numFmtId="0" fontId="10" fillId="9" borderId="0" applyNumberFormat="0" applyBorder="0" applyAlignment="0" applyProtection="0"/>
    <xf numFmtId="0" fontId="11" fillId="28" borderId="0" applyNumberFormat="0" applyBorder="0" applyAlignment="0" applyProtection="0"/>
    <xf numFmtId="0" fontId="11" fillId="10" borderId="0" applyNumberFormat="0" applyBorder="0" applyAlignment="0" applyProtection="0"/>
    <xf numFmtId="0" fontId="6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0" fillId="38" borderId="3" applyNumberFormat="0" applyAlignment="0" applyProtection="0"/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0" fontId="1" fillId="0" borderId="0"/>
    <xf numFmtId="0" fontId="52" fillId="2" borderId="17" applyNumberFormat="0" applyAlignment="0" applyProtection="0"/>
    <xf numFmtId="0" fontId="87" fillId="0" borderId="0" applyNumberFormat="0" applyFill="0" applyBorder="0" applyAlignment="0" applyProtection="0"/>
    <xf numFmtId="0" fontId="112" fillId="11" borderId="0"/>
    <xf numFmtId="167" fontId="27" fillId="0" borderId="0"/>
    <xf numFmtId="0" fontId="109" fillId="65" borderId="0" applyNumberFormat="0" applyBorder="0" applyAlignment="0" applyProtection="0"/>
    <xf numFmtId="0" fontId="1" fillId="0" borderId="0"/>
    <xf numFmtId="10" fontId="16" fillId="17" borderId="0"/>
    <xf numFmtId="0" fontId="1" fillId="0" borderId="0"/>
    <xf numFmtId="9" fontId="27" fillId="0" borderId="0" applyFont="0" applyFill="0" applyBorder="0" applyAlignment="0" applyProtection="0"/>
    <xf numFmtId="0" fontId="1" fillId="0" borderId="0"/>
    <xf numFmtId="41" fontId="16" fillId="17" borderId="0">
      <alignment horizontal="left"/>
    </xf>
    <xf numFmtId="174" fontId="27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8" borderId="0" applyNumberFormat="0" applyBorder="0" applyAlignment="0" applyProtection="0"/>
    <xf numFmtId="0" fontId="7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7" borderId="0" applyNumberFormat="0" applyBorder="0" applyAlignment="0" applyProtection="0"/>
    <xf numFmtId="0" fontId="7" fillId="38" borderId="0" applyNumberFormat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7" fillId="10" borderId="0" applyNumberFormat="0" applyBorder="0" applyAlignment="0" applyProtection="0"/>
    <xf numFmtId="0" fontId="1" fillId="16" borderId="0" applyNumberFormat="0" applyBorder="0" applyAlignment="0" applyProtection="0"/>
    <xf numFmtId="0" fontId="7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7" fillId="14" borderId="0" applyNumberFormat="0" applyBorder="0" applyAlignment="0" applyProtection="0"/>
    <xf numFmtId="0" fontId="7" fillId="2" borderId="0" applyNumberFormat="0" applyBorder="0" applyAlignment="0" applyProtection="0"/>
    <xf numFmtId="0" fontId="7" fillId="2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7" fillId="28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7" fillId="2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7" fillId="38" borderId="0" applyNumberFormat="0" applyBorder="0" applyAlignment="0" applyProtection="0"/>
    <xf numFmtId="0" fontId="7" fillId="16" borderId="0" applyNumberFormat="0" applyBorder="0" applyAlignment="0" applyProtection="0"/>
    <xf numFmtId="0" fontId="7" fillId="38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7" fillId="29" borderId="0" applyNumberFormat="0" applyBorder="0" applyAlignment="0" applyProtection="0"/>
    <xf numFmtId="0" fontId="7" fillId="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3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7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7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59" borderId="0" applyNumberFormat="0" applyBorder="0" applyAlignment="0" applyProtection="0"/>
    <xf numFmtId="0" fontId="7" fillId="32" borderId="0" applyNumberFormat="0" applyBorder="0" applyAlignment="0" applyProtection="0"/>
    <xf numFmtId="0" fontId="7" fillId="10" borderId="0" applyNumberFormat="0" applyBorder="0" applyAlignment="0" applyProtection="0"/>
    <xf numFmtId="0" fontId="7" fillId="28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7" fillId="4" borderId="0" applyNumberFormat="0" applyBorder="0" applyAlignment="0" applyProtection="0"/>
    <xf numFmtId="0" fontId="7" fillId="16" borderId="0" applyNumberFormat="0" applyBorder="0" applyAlignment="0" applyProtection="0"/>
    <xf numFmtId="0" fontId="7" fillId="30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7" fillId="30" borderId="0" applyNumberFormat="0" applyBorder="0" applyAlignment="0" applyProtection="0"/>
    <xf numFmtId="0" fontId="10" fillId="5" borderId="0" applyNumberFormat="0" applyBorder="0" applyAlignment="0" applyProtection="0"/>
    <xf numFmtId="0" fontId="10" fillId="29" borderId="0" applyNumberFormat="0" applyBorder="0" applyAlignment="0" applyProtection="0"/>
    <xf numFmtId="0" fontId="109" fillId="52" borderId="0" applyNumberFormat="0" applyBorder="0" applyAlignment="0" applyProtection="0"/>
    <xf numFmtId="0" fontId="10" fillId="9" borderId="0" applyNumberFormat="0" applyBorder="0" applyAlignment="0" applyProtection="0"/>
    <xf numFmtId="0" fontId="10" fillId="30" borderId="0" applyNumberFormat="0" applyBorder="0" applyAlignment="0" applyProtection="0"/>
    <xf numFmtId="0" fontId="109" fillId="60" borderId="0" applyNumberFormat="0" applyBorder="0" applyAlignment="0" applyProtection="0"/>
    <xf numFmtId="0" fontId="10" fillId="10" borderId="0" applyNumberFormat="0" applyBorder="0" applyAlignment="0" applyProtection="0"/>
    <xf numFmtId="0" fontId="109" fillId="64" borderId="0" applyNumberFormat="0" applyBorder="0" applyAlignment="0" applyProtection="0"/>
    <xf numFmtId="0" fontId="10" fillId="5" borderId="0" applyNumberFormat="0" applyBorder="0" applyAlignment="0" applyProtection="0"/>
    <xf numFmtId="0" fontId="10" fillId="29" borderId="0" applyNumberFormat="0" applyBorder="0" applyAlignment="0" applyProtection="0"/>
    <xf numFmtId="0" fontId="10" fillId="38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0" borderId="0" applyNumberFormat="0" applyBorder="0" applyAlignment="0" applyProtection="0"/>
    <xf numFmtId="0" fontId="109" fillId="50" borderId="0" applyNumberFormat="0" applyBorder="0" applyAlignment="0" applyProtection="0"/>
    <xf numFmtId="0" fontId="10" fillId="9" borderId="0" applyNumberFormat="0" applyBorder="0" applyAlignment="0" applyProtection="0"/>
    <xf numFmtId="0" fontId="10" fillId="30" borderId="0" applyNumberFormat="0" applyBorder="0" applyAlignment="0" applyProtection="0"/>
    <xf numFmtId="0" fontId="10" fillId="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5" borderId="0" applyNumberFormat="0" applyBorder="0" applyAlignment="0" applyProtection="0"/>
    <xf numFmtId="0" fontId="10" fillId="35" borderId="0" applyNumberFormat="0" applyBorder="0" applyAlignment="0" applyProtection="0"/>
    <xf numFmtId="0" fontId="109" fillId="65" borderId="0" applyNumberFormat="0" applyBorder="0" applyAlignment="0" applyProtection="0"/>
    <xf numFmtId="0" fontId="10" fillId="7" borderId="0" applyNumberFormat="0" applyBorder="0" applyAlignment="0" applyProtection="0"/>
    <xf numFmtId="41" fontId="8" fillId="0" borderId="0"/>
    <xf numFmtId="41" fontId="8" fillId="0" borderId="0"/>
    <xf numFmtId="41" fontId="8" fillId="0" borderId="0"/>
    <xf numFmtId="0" fontId="11" fillId="28" borderId="0" applyNumberFormat="0" applyBorder="0" applyAlignment="0" applyProtection="0"/>
    <xf numFmtId="0" fontId="12" fillId="11" borderId="3" applyNumberFormat="0" applyAlignment="0" applyProtection="0"/>
    <xf numFmtId="0" fontId="72" fillId="11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06" fillId="47" borderId="16" applyNumberFormat="0" applyAlignment="0" applyProtection="0"/>
    <xf numFmtId="0" fontId="57" fillId="36" borderId="18" applyNumberFormat="0" applyAlignment="0" applyProtection="0"/>
    <xf numFmtId="0" fontId="57" fillId="41" borderId="23" applyNumberFormat="0" applyAlignment="0" applyProtection="0"/>
    <xf numFmtId="0" fontId="57" fillId="36" borderId="18" applyNumberFormat="0" applyAlignment="0" applyProtection="0"/>
    <xf numFmtId="0" fontId="98" fillId="48" borderId="3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42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19" fillId="0" borderId="5" applyNumberFormat="0" applyFill="0" applyAlignment="0" applyProtection="0"/>
    <xf numFmtId="0" fontId="19" fillId="0" borderId="25" applyNumberFormat="0" applyFill="0" applyAlignment="0" applyProtection="0"/>
    <xf numFmtId="0" fontId="101" fillId="0" borderId="33" applyNumberFormat="0" applyFill="0" applyAlignment="0" applyProtection="0"/>
    <xf numFmtId="0" fontId="20" fillId="0" borderId="26" applyNumberFormat="0" applyFill="0" applyAlignment="0" applyProtection="0"/>
    <xf numFmtId="0" fontId="102" fillId="0" borderId="34" applyNumberFormat="0" applyFill="0" applyAlignment="0" applyProtection="0"/>
    <xf numFmtId="0" fontId="21" fillId="0" borderId="7" applyNumberFormat="0" applyFill="0" applyAlignment="0" applyProtection="0"/>
    <xf numFmtId="0" fontId="21" fillId="0" borderId="28" applyNumberFormat="0" applyFill="0" applyAlignment="0" applyProtection="0"/>
    <xf numFmtId="0" fontId="103" fillId="0" borderId="35" applyNumberFormat="0" applyFill="0" applyAlignment="0" applyProtection="0"/>
    <xf numFmtId="0" fontId="6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64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38" borderId="3" applyNumberFormat="0" applyAlignment="0" applyProtection="0"/>
    <xf numFmtId="0" fontId="116" fillId="73" borderId="42"/>
    <xf numFmtId="0" fontId="68" fillId="0" borderId="30" applyNumberFormat="0" applyFill="0" applyAlignment="0" applyProtection="0"/>
    <xf numFmtId="0" fontId="26" fillId="4" borderId="0" applyNumberFormat="0" applyBorder="0" applyAlignment="0" applyProtection="0"/>
    <xf numFmtId="0" fontId="83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7" fillId="0" borderId="0"/>
    <xf numFmtId="0" fontId="8" fillId="0" borderId="0"/>
    <xf numFmtId="0" fontId="1" fillId="0" borderId="0"/>
    <xf numFmtId="0" fontId="8" fillId="0" borderId="0">
      <alignment wrapText="1"/>
    </xf>
    <xf numFmtId="0" fontId="8" fillId="0" borderId="0"/>
    <xf numFmtId="0" fontId="13" fillId="0" borderId="0">
      <alignment vertical="top"/>
    </xf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8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7" fillId="0" borderId="0"/>
    <xf numFmtId="0" fontId="27" fillId="0" borderId="0"/>
    <xf numFmtId="0" fontId="8" fillId="0" borderId="0"/>
    <xf numFmtId="0" fontId="13" fillId="0" borderId="0">
      <alignment vertical="top"/>
    </xf>
    <xf numFmtId="0" fontId="1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40" fontId="113" fillId="0" borderId="0"/>
    <xf numFmtId="40" fontId="113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7" fillId="0" borderId="0"/>
    <xf numFmtId="0" fontId="8" fillId="0" borderId="0"/>
    <xf numFmtId="0" fontId="7" fillId="0" borderId="0"/>
    <xf numFmtId="0" fontId="1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27" fillId="0" borderId="0"/>
    <xf numFmtId="0" fontId="13" fillId="0" borderId="0">
      <alignment vertical="top"/>
    </xf>
    <xf numFmtId="0" fontId="27" fillId="0" borderId="0"/>
    <xf numFmtId="0" fontId="27" fillId="0" borderId="0"/>
    <xf numFmtId="0" fontId="27" fillId="0" borderId="0"/>
    <xf numFmtId="0" fontId="7" fillId="0" borderId="0"/>
    <xf numFmtId="0" fontId="1" fillId="0" borderId="0"/>
    <xf numFmtId="0" fontId="27" fillId="0" borderId="0"/>
    <xf numFmtId="0" fontId="27" fillId="0" borderId="0"/>
    <xf numFmtId="0" fontId="7" fillId="0" borderId="0"/>
    <xf numFmtId="0" fontId="1" fillId="0" borderId="0"/>
    <xf numFmtId="0" fontId="8" fillId="0" borderId="0">
      <alignment wrapText="1"/>
    </xf>
    <xf numFmtId="0" fontId="8" fillId="0" borderId="0"/>
    <xf numFmtId="0" fontId="27" fillId="0" borderId="0"/>
    <xf numFmtId="0" fontId="27" fillId="0" borderId="0"/>
    <xf numFmtId="0" fontId="1" fillId="0" borderId="0"/>
    <xf numFmtId="0" fontId="13" fillId="0" borderId="0">
      <alignment vertical="top"/>
    </xf>
    <xf numFmtId="0" fontId="8" fillId="0" borderId="0"/>
    <xf numFmtId="0" fontId="27" fillId="0" borderId="0"/>
    <xf numFmtId="0" fontId="27" fillId="0" borderId="0"/>
    <xf numFmtId="0" fontId="13" fillId="0" borderId="0">
      <alignment vertical="top"/>
    </xf>
    <xf numFmtId="0" fontId="1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13" fillId="0" borderId="0">
      <alignment vertical="top"/>
    </xf>
    <xf numFmtId="0" fontId="8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8" fillId="0" borderId="0"/>
    <xf numFmtId="0" fontId="27" fillId="0" borderId="0"/>
    <xf numFmtId="0" fontId="8" fillId="0" borderId="0"/>
    <xf numFmtId="0" fontId="7" fillId="0" borderId="0"/>
    <xf numFmtId="0" fontId="7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/>
    <xf numFmtId="0" fontId="27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84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49" fillId="0" borderId="0"/>
    <xf numFmtId="0" fontId="8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17" fillId="0" borderId="0"/>
    <xf numFmtId="0" fontId="117" fillId="0" borderId="0"/>
    <xf numFmtId="0" fontId="27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16" borderId="9" applyNumberFormat="0" applyFont="0" applyAlignment="0" applyProtection="0"/>
    <xf numFmtId="0" fontId="58" fillId="16" borderId="9" applyNumberFormat="0" applyFont="0" applyAlignment="0" applyProtection="0"/>
    <xf numFmtId="0" fontId="7" fillId="16" borderId="9" applyNumberFormat="0" applyFont="0" applyAlignment="0" applyProtection="0"/>
    <xf numFmtId="0" fontId="1" fillId="49" borderId="39" applyNumberFormat="0" applyFont="0" applyAlignment="0" applyProtection="0"/>
    <xf numFmtId="0" fontId="1" fillId="49" borderId="39" applyNumberFormat="0" applyFont="0" applyAlignment="0" applyProtection="0"/>
    <xf numFmtId="0" fontId="7" fillId="49" borderId="43" applyNumberFormat="0" applyFon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21" fillId="11" borderId="21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9" fontId="8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wrapText="1"/>
    </xf>
    <xf numFmtId="0" fontId="30" fillId="0" borderId="41">
      <alignment horizontal="center"/>
    </xf>
    <xf numFmtId="0" fontId="27" fillId="0" borderId="0"/>
    <xf numFmtId="0" fontId="27" fillId="0" borderId="0"/>
    <xf numFmtId="0" fontId="13" fillId="0" borderId="0">
      <alignment vertical="top"/>
    </xf>
    <xf numFmtId="0" fontId="27" fillId="0" borderId="0"/>
    <xf numFmtId="0" fontId="13" fillId="0" borderId="0">
      <alignment vertical="top"/>
    </xf>
    <xf numFmtId="0" fontId="27" fillId="0" borderId="42"/>
    <xf numFmtId="0" fontId="27" fillId="0" borderId="42"/>
    <xf numFmtId="0" fontId="118" fillId="74" borderId="0"/>
    <xf numFmtId="0" fontId="119" fillId="74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32" applyNumberFormat="0" applyFill="0" applyAlignment="0" applyProtection="0"/>
    <xf numFmtId="0" fontId="31" fillId="0" borderId="10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5" fillId="0" borderId="40" applyNumberFormat="0" applyFill="0" applyAlignment="0" applyProtection="0"/>
    <xf numFmtId="0" fontId="116" fillId="0" borderId="44"/>
    <xf numFmtId="0" fontId="116" fillId="0" borderId="44"/>
    <xf numFmtId="0" fontId="116" fillId="0" borderId="42"/>
    <xf numFmtId="0" fontId="116" fillId="0" borderId="42"/>
    <xf numFmtId="0" fontId="99" fillId="0" borderId="0" applyNumberFormat="0" applyFill="0" applyBorder="0" applyAlignment="0" applyProtection="0"/>
    <xf numFmtId="0" fontId="8" fillId="0" borderId="0"/>
    <xf numFmtId="2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65" fillId="0" borderId="0"/>
    <xf numFmtId="0" fontId="80" fillId="38" borderId="3" applyNumberFormat="0" applyAlignment="0" applyProtection="0"/>
    <xf numFmtId="0" fontId="7" fillId="27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28" borderId="0" applyNumberFormat="0" applyBorder="0" applyAlignment="0" applyProtection="0"/>
    <xf numFmtId="0" fontId="7" fillId="3" borderId="0" applyNumberFormat="0" applyBorder="0" applyAlignment="0" applyProtection="0"/>
    <xf numFmtId="0" fontId="7" fillId="32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9" borderId="0" applyNumberFormat="0" applyBorder="0" applyAlignment="0" applyProtection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0" fontId="12" fillId="2" borderId="3" applyNumberFormat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173" fontId="28" fillId="0" borderId="0" applyFont="0" applyFill="0" applyBorder="0" applyAlignment="0" applyProtection="0"/>
    <xf numFmtId="44" fontId="84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0" fillId="0" borderId="19" applyNumberFormat="0" applyFill="0" applyAlignment="0" applyProtection="0"/>
    <xf numFmtId="0" fontId="61" fillId="0" borderId="6" applyNumberFormat="0" applyFill="0" applyAlignment="0" applyProtection="0"/>
    <xf numFmtId="0" fontId="62" fillId="0" borderId="20" applyNumberFormat="0" applyFill="0" applyAlignment="0" applyProtection="0"/>
    <xf numFmtId="0" fontId="62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4" fillId="0" borderId="0"/>
    <xf numFmtId="0" fontId="13" fillId="0" borderId="0">
      <alignment vertical="top"/>
    </xf>
    <xf numFmtId="0" fontId="84" fillId="0" borderId="0"/>
    <xf numFmtId="0" fontId="84" fillId="0" borderId="0"/>
    <xf numFmtId="0" fontId="8" fillId="0" borderId="0"/>
    <xf numFmtId="0" fontId="13" fillId="0" borderId="0">
      <alignment vertical="top"/>
    </xf>
    <xf numFmtId="0" fontId="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8" fillId="16" borderId="9" applyNumberFormat="0" applyFont="0" applyAlignment="0" applyProtection="0"/>
    <xf numFmtId="0" fontId="52" fillId="2" borderId="17" applyNumberFormat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>
      <alignment vertical="top"/>
    </xf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31" fillId="0" borderId="22" applyNumberFormat="0" applyFill="0" applyAlignment="0" applyProtection="0"/>
    <xf numFmtId="0" fontId="65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3" fillId="0" borderId="0" applyFont="0" applyFill="0" applyBorder="0" applyAlignment="0" applyProtection="0">
      <alignment vertical="top"/>
    </xf>
    <xf numFmtId="44" fontId="13" fillId="0" borderId="0" applyFont="0" applyFill="0" applyBorder="0" applyAlignment="0" applyProtection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43" fontId="13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8" fillId="0" borderId="0"/>
    <xf numFmtId="0" fontId="8" fillId="0" borderId="0"/>
    <xf numFmtId="0" fontId="7" fillId="2" borderId="0" applyNumberFormat="0" applyBorder="0" applyAlignment="0" applyProtection="0"/>
    <xf numFmtId="0" fontId="7" fillId="38" borderId="0" applyNumberFormat="0" applyBorder="0" applyAlignment="0" applyProtection="0"/>
    <xf numFmtId="0" fontId="7" fillId="3" borderId="0" applyNumberFormat="0" applyBorder="0" applyAlignment="0" applyProtection="0"/>
    <xf numFmtId="0" fontId="7" fillId="27" borderId="0" applyNumberFormat="0" applyBorder="0" applyAlignment="0" applyProtection="0"/>
    <xf numFmtId="0" fontId="7" fillId="3" borderId="0" applyNumberFormat="0" applyBorder="0" applyAlignment="0" applyProtection="0"/>
    <xf numFmtId="0" fontId="7" fillId="3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" fillId="54" borderId="0" applyNumberFormat="0" applyBorder="0" applyAlignment="0" applyProtection="0"/>
    <xf numFmtId="0" fontId="1" fillId="16" borderId="0" applyNumberFormat="0" applyBorder="0" applyAlignment="0" applyProtection="0"/>
    <xf numFmtId="0" fontId="7" fillId="16" borderId="0" applyNumberFormat="0" applyBorder="0" applyAlignment="0" applyProtection="0"/>
    <xf numFmtId="0" fontId="1" fillId="58" borderId="0" applyNumberFormat="0" applyBorder="0" applyAlignment="0" applyProtection="0"/>
    <xf numFmtId="0" fontId="7" fillId="2" borderId="0" applyNumberFormat="0" applyBorder="0" applyAlignment="0" applyProtection="0"/>
    <xf numFmtId="0" fontId="7" fillId="38" borderId="0" applyNumberFormat="0" applyBorder="0" applyAlignment="0" applyProtection="0"/>
    <xf numFmtId="0" fontId="7" fillId="2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3" borderId="0" applyNumberFormat="0" applyBorder="0" applyAlignment="0" applyProtection="0"/>
    <xf numFmtId="0" fontId="7" fillId="29" borderId="0" applyNumberFormat="0" applyBorder="0" applyAlignment="0" applyProtection="0"/>
    <xf numFmtId="0" fontId="7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" fillId="59" borderId="0" applyNumberFormat="0" applyBorder="0" applyAlignment="0" applyProtection="0"/>
    <xf numFmtId="0" fontId="7" fillId="28" borderId="0" applyNumberFormat="0" applyBorder="0" applyAlignment="0" applyProtection="0"/>
    <xf numFmtId="0" fontId="7" fillId="10" borderId="0" applyNumberFormat="0" applyBorder="0" applyAlignment="0" applyProtection="0"/>
    <xf numFmtId="0" fontId="7" fillId="29" borderId="0" applyNumberFormat="0" applyBorder="0" applyAlignment="0" applyProtection="0"/>
    <xf numFmtId="0" fontId="7" fillId="16" borderId="0" applyNumberFormat="0" applyBorder="0" applyAlignment="0" applyProtection="0"/>
    <xf numFmtId="0" fontId="7" fillId="30" borderId="0" applyNumberFormat="0" applyBorder="0" applyAlignment="0" applyProtection="0"/>
    <xf numFmtId="0" fontId="7" fillId="16" borderId="0" applyNumberFormat="0" applyBorder="0" applyAlignment="0" applyProtection="0"/>
    <xf numFmtId="0" fontId="10" fillId="5" borderId="0" applyNumberFormat="0" applyBorder="0" applyAlignment="0" applyProtection="0"/>
    <xf numFmtId="0" fontId="10" fillId="35" borderId="0" applyNumberFormat="0" applyBorder="0" applyAlignment="0" applyProtection="0"/>
    <xf numFmtId="0" fontId="10" fillId="29" borderId="0" applyNumberFormat="0" applyBorder="0" applyAlignment="0" applyProtection="0"/>
    <xf numFmtId="0" fontId="10" fillId="31" borderId="0" applyNumberFormat="0" applyBorder="0" applyAlignment="0" applyProtection="0"/>
    <xf numFmtId="0" fontId="10" fillId="29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0" borderId="0" applyNumberFormat="0" applyBorder="0" applyAlignment="0" applyProtection="0"/>
    <xf numFmtId="0" fontId="10" fillId="10" borderId="0" applyNumberFormat="0" applyBorder="0" applyAlignment="0" applyProtection="0"/>
    <xf numFmtId="0" fontId="10" fillId="33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3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5" borderId="0" applyNumberFormat="0" applyBorder="0" applyAlignment="0" applyProtection="0"/>
    <xf numFmtId="0" fontId="109" fillId="68" borderId="0" applyNumberFormat="0" applyBorder="0" applyAlignment="0" applyProtection="0"/>
    <xf numFmtId="0" fontId="10" fillId="3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39" borderId="0" applyNumberFormat="0" applyBorder="0" applyAlignment="0" applyProtection="0"/>
    <xf numFmtId="0" fontId="109" fillId="72" borderId="0" applyNumberFormat="0" applyBorder="0" applyAlignment="0" applyProtection="0"/>
    <xf numFmtId="0" fontId="10" fillId="5" borderId="0" applyNumberFormat="0" applyBorder="0" applyAlignment="0" applyProtection="0"/>
    <xf numFmtId="0" fontId="10" fillId="35" borderId="0" applyNumberFormat="0" applyBorder="0" applyAlignment="0" applyProtection="0"/>
    <xf numFmtId="0" fontId="10" fillId="40" borderId="0" applyNumberFormat="0" applyBorder="0" applyAlignment="0" applyProtection="0"/>
    <xf numFmtId="0" fontId="10" fillId="34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30" borderId="0" applyNumberFormat="0" applyBorder="0" applyAlignment="0" applyProtection="0"/>
    <xf numFmtId="0" fontId="10" fillId="8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33" borderId="0" applyNumberFormat="0" applyBorder="0" applyAlignment="0" applyProtection="0"/>
    <xf numFmtId="0" fontId="109" fillId="61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" fillId="5" borderId="0" applyNumberFormat="0" applyBorder="0" applyAlignment="0" applyProtection="0"/>
    <xf numFmtId="0" fontId="10" fillId="35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9" fillId="65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41" fontId="8" fillId="0" borderId="0"/>
    <xf numFmtId="41" fontId="8" fillId="0" borderId="0"/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11" fillId="28" borderId="0" applyNumberFormat="0" applyBorder="0" applyAlignment="0" applyProtection="0"/>
    <xf numFmtId="0" fontId="11" fillId="10" borderId="0" applyNumberFormat="0" applyBorder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71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12" fillId="36" borderId="3" applyNumberFormat="0" applyAlignment="0" applyProtection="0"/>
    <xf numFmtId="0" fontId="12" fillId="36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12" fillId="36" borderId="3" applyNumberFormat="0" applyAlignment="0" applyProtection="0"/>
    <xf numFmtId="0" fontId="12" fillId="36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57" fillId="36" borderId="18" applyNumberFormat="0" applyAlignment="0" applyProtection="0"/>
    <xf numFmtId="0" fontId="57" fillId="36" borderId="18" applyNumberFormat="0" applyAlignment="0" applyProtection="0"/>
    <xf numFmtId="0" fontId="98" fillId="48" borderId="3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6" fillId="17" borderId="0">
      <alignment horizontal="left"/>
    </xf>
    <xf numFmtId="41" fontId="16" fillId="17" borderId="0">
      <alignment horizontal="left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18" fillId="29" borderId="0" applyNumberFormat="0" applyBorder="0" applyAlignment="0" applyProtection="0"/>
    <xf numFmtId="0" fontId="47" fillId="20" borderId="0" applyNumberFormat="0" applyBorder="0" applyAlignment="0" applyProtection="0"/>
    <xf numFmtId="0" fontId="19" fillId="0" borderId="5" applyNumberFormat="0" applyFill="0" applyAlignment="0" applyProtection="0"/>
    <xf numFmtId="0" fontId="75" fillId="0" borderId="24" applyNumberFormat="0" applyFill="0" applyAlignment="0" applyProtection="0"/>
    <xf numFmtId="0" fontId="19" fillId="0" borderId="25" applyNumberFormat="0" applyFill="0" applyAlignment="0" applyProtection="0"/>
    <xf numFmtId="0" fontId="60" fillId="0" borderId="19" applyNumberFormat="0" applyFill="0" applyAlignment="0" applyProtection="0"/>
    <xf numFmtId="0" fontId="19" fillId="0" borderId="25" applyNumberFormat="0" applyFill="0" applyAlignment="0" applyProtection="0"/>
    <xf numFmtId="0" fontId="20" fillId="0" borderId="6" applyNumberFormat="0" applyFill="0" applyAlignment="0" applyProtection="0"/>
    <xf numFmtId="0" fontId="61" fillId="0" borderId="6" applyNumberFormat="0" applyFill="0" applyAlignment="0" applyProtection="0"/>
    <xf numFmtId="0" fontId="20" fillId="0" borderId="26" applyNumberFormat="0" applyFill="0" applyAlignment="0" applyProtection="0"/>
    <xf numFmtId="0" fontId="21" fillId="0" borderId="7" applyNumberFormat="0" applyFill="0" applyAlignment="0" applyProtection="0"/>
    <xf numFmtId="0" fontId="63" fillId="0" borderId="27" applyNumberFormat="0" applyFill="0" applyAlignment="0" applyProtection="0"/>
    <xf numFmtId="0" fontId="21" fillId="0" borderId="28" applyNumberFormat="0" applyFill="0" applyAlignment="0" applyProtection="0"/>
    <xf numFmtId="0" fontId="62" fillId="0" borderId="20" applyNumberFormat="0" applyFill="0" applyAlignment="0" applyProtection="0"/>
    <xf numFmtId="0" fontId="21" fillId="0" borderId="28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97" fillId="44" borderId="16" applyNumberFormat="0" applyAlignment="0" applyProtection="0"/>
    <xf numFmtId="3" fontId="24" fillId="15" borderId="0">
      <protection locked="0"/>
    </xf>
    <xf numFmtId="3" fontId="24" fillId="15" borderId="0">
      <protection locked="0"/>
    </xf>
    <xf numFmtId="3" fontId="24" fillId="15" borderId="0">
      <protection locked="0"/>
    </xf>
    <xf numFmtId="3" fontId="24" fillId="15" borderId="0">
      <protection locked="0"/>
    </xf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25" fillId="0" borderId="8" applyNumberFormat="0" applyFill="0" applyAlignment="0" applyProtection="0"/>
    <xf numFmtId="0" fontId="68" fillId="0" borderId="30" applyNumberFormat="0" applyFill="0" applyAlignment="0" applyProtection="0"/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0" fontId="82" fillId="4" borderId="0" applyNumberFormat="0" applyBorder="0" applyAlignment="0" applyProtection="0"/>
    <xf numFmtId="0" fontId="83" fillId="4" borderId="0" applyNumberFormat="0" applyBorder="0" applyAlignment="0" applyProtection="0"/>
    <xf numFmtId="0" fontId="83" fillId="4" borderId="0" applyNumberFormat="0" applyBorder="0" applyAlignment="0" applyProtection="0"/>
    <xf numFmtId="0" fontId="26" fillId="4" borderId="0" applyNumberFormat="0" applyBorder="0" applyAlignment="0" applyProtection="0"/>
    <xf numFmtId="0" fontId="122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11" fillId="0" borderId="0"/>
    <xf numFmtId="0" fontId="11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7" fillId="0" borderId="0"/>
    <xf numFmtId="0" fontId="27" fillId="0" borderId="0"/>
    <xf numFmtId="0" fontId="27" fillId="0" borderId="0"/>
    <xf numFmtId="0" fontId="8" fillId="0" borderId="0"/>
    <xf numFmtId="0" fontId="1" fillId="0" borderId="0"/>
    <xf numFmtId="0" fontId="7" fillId="0" borderId="0"/>
    <xf numFmtId="0" fontId="84" fillId="0" borderId="0"/>
    <xf numFmtId="0" fontId="8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8" fillId="0" borderId="0">
      <alignment vertical="top"/>
    </xf>
    <xf numFmtId="0" fontId="8" fillId="0" borderId="0"/>
    <xf numFmtId="0" fontId="7" fillId="0" borderId="0"/>
    <xf numFmtId="0" fontId="8" fillId="0" borderId="0">
      <alignment vertical="top"/>
    </xf>
    <xf numFmtId="0" fontId="1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/>
    <xf numFmtId="0" fontId="7" fillId="0" borderId="0"/>
    <xf numFmtId="0" fontId="1" fillId="0" borderId="0"/>
    <xf numFmtId="0" fontId="8" fillId="0" borderId="0"/>
    <xf numFmtId="0" fontId="27" fillId="0" borderId="0"/>
    <xf numFmtId="0" fontId="27" fillId="0" borderId="0"/>
    <xf numFmtId="0" fontId="8" fillId="0" borderId="0">
      <alignment vertical="top"/>
    </xf>
    <xf numFmtId="0" fontId="27" fillId="0" borderId="0"/>
    <xf numFmtId="0" fontId="8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7" fillId="0" borderId="0"/>
    <xf numFmtId="0" fontId="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8" fillId="0" borderId="0">
      <alignment vertical="top"/>
    </xf>
    <xf numFmtId="0" fontId="27" fillId="0" borderId="0"/>
    <xf numFmtId="0" fontId="7" fillId="0" borderId="0"/>
    <xf numFmtId="0" fontId="125" fillId="0" borderId="0"/>
    <xf numFmtId="0" fontId="8" fillId="0" borderId="0"/>
    <xf numFmtId="0" fontId="1" fillId="0" borderId="0"/>
    <xf numFmtId="0" fontId="112" fillId="11" borderId="0"/>
    <xf numFmtId="0" fontId="27" fillId="0" borderId="0"/>
    <xf numFmtId="0" fontId="27" fillId="0" borderId="0"/>
    <xf numFmtId="167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167" fontId="27" fillId="0" borderId="0"/>
    <xf numFmtId="0" fontId="1" fillId="0" borderId="0"/>
    <xf numFmtId="0" fontId="27" fillId="0" borderId="0"/>
    <xf numFmtId="167" fontId="27" fillId="0" borderId="0"/>
    <xf numFmtId="0" fontId="27" fillId="0" borderId="0"/>
    <xf numFmtId="0" fontId="7" fillId="0" borderId="0"/>
    <xf numFmtId="0" fontId="8" fillId="0" borderId="0">
      <alignment vertical="top"/>
    </xf>
    <xf numFmtId="0" fontId="7" fillId="0" borderId="0"/>
    <xf numFmtId="0" fontId="7" fillId="0" borderId="0"/>
    <xf numFmtId="0" fontId="27" fillId="0" borderId="0"/>
    <xf numFmtId="0" fontId="96" fillId="0" borderId="0"/>
    <xf numFmtId="0" fontId="8" fillId="0" borderId="0"/>
    <xf numFmtId="0" fontId="27" fillId="0" borderId="0"/>
    <xf numFmtId="0" fontId="13" fillId="0" borderId="0">
      <alignment vertical="top"/>
    </xf>
    <xf numFmtId="0" fontId="7" fillId="0" borderId="0"/>
    <xf numFmtId="0" fontId="8" fillId="0" borderId="0">
      <alignment vertical="top"/>
    </xf>
    <xf numFmtId="0" fontId="1" fillId="0" borderId="0"/>
    <xf numFmtId="0" fontId="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1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1" fillId="0" borderId="0"/>
    <xf numFmtId="0" fontId="8" fillId="0" borderId="0"/>
    <xf numFmtId="0" fontId="27" fillId="0" borderId="0"/>
    <xf numFmtId="0" fontId="27" fillId="0" borderId="0"/>
    <xf numFmtId="0" fontId="1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13" fillId="0" borderId="0"/>
    <xf numFmtId="0" fontId="28" fillId="0" borderId="0"/>
    <xf numFmtId="0" fontId="8" fillId="0" borderId="0"/>
    <xf numFmtId="0" fontId="28" fillId="0" borderId="0"/>
    <xf numFmtId="0" fontId="27" fillId="0" borderId="0"/>
    <xf numFmtId="0" fontId="1" fillId="0" borderId="0"/>
    <xf numFmtId="0" fontId="8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10" fillId="0" borderId="0"/>
    <xf numFmtId="0" fontId="1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1" fillId="0" borderId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8" fillId="16" borderId="43" applyNumberFormat="0" applyFont="0" applyAlignment="0" applyProtection="0"/>
    <xf numFmtId="0" fontId="8" fillId="16" borderId="43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27" fillId="0" borderId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13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8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8" fillId="16" borderId="43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0" borderId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8" fillId="16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7" fillId="49" borderId="43" applyNumberFormat="0" applyFont="0" applyAlignment="0" applyProtection="0"/>
    <xf numFmtId="0" fontId="27" fillId="0" borderId="0"/>
    <xf numFmtId="0" fontId="27" fillId="0" borderId="0"/>
    <xf numFmtId="0" fontId="50" fillId="22" borderId="1" applyBorder="0">
      <alignment horizontal="centerContinuous"/>
    </xf>
    <xf numFmtId="0" fontId="50" fillId="22" borderId="1" applyBorder="0">
      <alignment horizontal="centerContinuous"/>
    </xf>
    <xf numFmtId="0" fontId="51" fillId="23" borderId="12" applyBorder="0">
      <alignment horizontal="centerContinuous"/>
    </xf>
    <xf numFmtId="0" fontId="51" fillId="23" borderId="12" applyBorder="0">
      <alignment horizontal="centerContinuous"/>
    </xf>
    <xf numFmtId="0" fontId="21" fillId="11" borderId="21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52" fillId="2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2" borderId="17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31" fillId="36" borderId="42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52" fillId="2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105" fillId="47" borderId="36" applyNumberFormat="0" applyAlignment="0" applyProtection="0"/>
    <xf numFmtId="0" fontId="31" fillId="36" borderId="42" applyNumberFormat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13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7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6" fillId="17" borderId="0"/>
    <xf numFmtId="0" fontId="2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0" borderId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>
      <alignment vertical="top"/>
    </xf>
    <xf numFmtId="9" fontId="2" fillId="0" borderId="0" applyFont="0" applyFill="0" applyBorder="0" applyAlignment="0" applyProtection="0"/>
    <xf numFmtId="9" fontId="111" fillId="0" borderId="0" applyFont="0" applyFill="0" applyBorder="0" applyAlignment="0" applyProtection="0"/>
    <xf numFmtId="0" fontId="27" fillId="0" borderId="0"/>
    <xf numFmtId="9" fontId="111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27" fillId="0" borderId="0"/>
    <xf numFmtId="9" fontId="1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41">
      <alignment horizontal="center"/>
    </xf>
    <xf numFmtId="0" fontId="30" fillId="0" borderId="41">
      <alignment horizontal="center"/>
    </xf>
    <xf numFmtId="0" fontId="30" fillId="0" borderId="41">
      <alignment horizontal="center"/>
    </xf>
    <xf numFmtId="0" fontId="27" fillId="0" borderId="0"/>
    <xf numFmtId="0" fontId="27" fillId="0" borderId="0"/>
    <xf numFmtId="0" fontId="27" fillId="0" borderId="0"/>
    <xf numFmtId="0" fontId="13" fillId="0" borderId="0">
      <alignment vertical="top"/>
    </xf>
    <xf numFmtId="0" fontId="13" fillId="0" borderId="0" applyNumberFormat="0" applyBorder="0" applyAlignment="0"/>
    <xf numFmtId="0" fontId="27" fillId="0" borderId="0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1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27" fillId="0" borderId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27" fillId="0" borderId="0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27" fillId="0" borderId="0"/>
    <xf numFmtId="0" fontId="10" fillId="3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16" borderId="0" applyNumberFormat="0" applyBorder="0" applyAlignment="0" applyProtection="0"/>
    <xf numFmtId="0" fontId="1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09" fillId="60" borderId="0" applyNumberFormat="0" applyBorder="0" applyAlignment="0" applyProtection="0"/>
    <xf numFmtId="0" fontId="109" fillId="64" borderId="0" applyNumberFormat="0" applyBorder="0" applyAlignment="0" applyProtection="0"/>
    <xf numFmtId="0" fontId="10" fillId="30" borderId="0" applyNumberFormat="0" applyBorder="0" applyAlignment="0" applyProtection="0"/>
    <xf numFmtId="0" fontId="10" fillId="9" borderId="0" applyNumberFormat="0" applyBorder="0" applyAlignment="0" applyProtection="0"/>
    <xf numFmtId="0" fontId="109" fillId="65" borderId="0" applyNumberFormat="0" applyBorder="0" applyAlignment="0" applyProtection="0"/>
    <xf numFmtId="0" fontId="10" fillId="7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8" fillId="29" borderId="0" applyNumberFormat="0" applyBorder="0" applyAlignment="0" applyProtection="0"/>
    <xf numFmtId="0" fontId="20" fillId="0" borderId="26" applyNumberFormat="0" applyFill="0" applyAlignment="0" applyProtection="0"/>
    <xf numFmtId="0" fontId="63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68" fillId="0" borderId="3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3" fillId="17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8" fillId="0" borderId="0">
      <alignment wrapText="1"/>
    </xf>
    <xf numFmtId="0" fontId="33" fillId="0" borderId="0"/>
    <xf numFmtId="0" fontId="8" fillId="0" borderId="0">
      <alignment wrapText="1"/>
    </xf>
    <xf numFmtId="0" fontId="8" fillId="0" borderId="0">
      <alignment wrapText="1"/>
    </xf>
    <xf numFmtId="0" fontId="8" fillId="0" borderId="0">
      <alignment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4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9" borderId="0" applyNumberFormat="0" applyBorder="0" applyAlignment="0" applyProtection="0"/>
    <xf numFmtId="0" fontId="47" fillId="20" borderId="0" applyNumberFormat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84" fillId="0" borderId="0"/>
    <xf numFmtId="0" fontId="1" fillId="0" borderId="0"/>
    <xf numFmtId="0" fontId="33" fillId="0" borderId="0"/>
    <xf numFmtId="37" fontId="33" fillId="17" borderId="0" applyFill="0"/>
    <xf numFmtId="0" fontId="8" fillId="0" borderId="0"/>
    <xf numFmtId="0" fontId="13" fillId="0" borderId="0">
      <alignment vertical="top"/>
    </xf>
    <xf numFmtId="0" fontId="8" fillId="0" borderId="0"/>
    <xf numFmtId="0" fontId="13" fillId="0" borderId="0">
      <alignment vertical="top"/>
    </xf>
    <xf numFmtId="0" fontId="8" fillId="0" borderId="0">
      <alignment wrapText="1"/>
    </xf>
    <xf numFmtId="0" fontId="8" fillId="0" borderId="0"/>
    <xf numFmtId="0" fontId="110" fillId="0" borderId="0"/>
    <xf numFmtId="0" fontId="96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10" fillId="6" borderId="0" applyNumberFormat="0" applyBorder="0" applyAlignment="0" applyProtection="0"/>
    <xf numFmtId="0" fontId="109" fillId="56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7" borderId="0" applyNumberFormat="0" applyBorder="0" applyAlignment="0" applyProtection="0"/>
    <xf numFmtId="0" fontId="109" fillId="53" borderId="0" applyNumberFormat="0" applyBorder="0" applyAlignment="0" applyProtection="0"/>
    <xf numFmtId="0" fontId="109" fillId="57" borderId="0" applyNumberFormat="0" applyBorder="0" applyAlignment="0" applyProtection="0"/>
    <xf numFmtId="0" fontId="109" fillId="69" borderId="0" applyNumberFormat="0" applyBorder="0" applyAlignment="0" applyProtection="0"/>
    <xf numFmtId="0" fontId="11" fillId="10" borderId="0" applyNumberFormat="0" applyBorder="0" applyAlignment="0" applyProtection="0"/>
    <xf numFmtId="0" fontId="104" fillId="45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0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0" fillId="0" borderId="12" applyBorder="0">
      <alignment horizontal="center" vertical="center" wrapText="1"/>
    </xf>
    <xf numFmtId="0" fontId="107" fillId="0" borderId="3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49" borderId="39" applyNumberFormat="0" applyFont="0" applyAlignment="0" applyProtection="0"/>
    <xf numFmtId="0" fontId="1" fillId="49" borderId="3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6" fillId="0" borderId="0"/>
    <xf numFmtId="9" fontId="126" fillId="0" borderId="0" applyFont="0" applyFill="0" applyBorder="0" applyAlignment="0" applyProtection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70" fillId="0" borderId="12" applyBorder="0">
      <alignment horizontal="center" vertical="center" wrapText="1"/>
    </xf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1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0" fontId="72" fillId="11" borderId="3" applyNumberFormat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>
      <alignment wrapText="1"/>
    </xf>
    <xf numFmtId="44" fontId="8" fillId="0" borderId="0" applyFont="0" applyFill="0" applyBorder="0" applyAlignment="0" applyProtection="0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64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64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4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80" fillId="38" borderId="3" applyNumberFormat="0" applyAlignment="0" applyProtection="0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116" fillId="73" borderId="42"/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0" fillId="0" borderId="45" applyBorder="0">
      <alignment horizontal="center" vertical="center" wrapText="1"/>
    </xf>
    <xf numFmtId="0" fontId="7" fillId="0" borderId="0"/>
    <xf numFmtId="0" fontId="8" fillId="0" borderId="0"/>
    <xf numFmtId="0" fontId="7" fillId="0" borderId="0"/>
    <xf numFmtId="0" fontId="84" fillId="0" borderId="0"/>
    <xf numFmtId="0" fontId="8" fillId="0" borderId="0"/>
    <xf numFmtId="0" fontId="8" fillId="0" borderId="0"/>
    <xf numFmtId="0" fontId="27" fillId="0" borderId="0"/>
    <xf numFmtId="0" fontId="7" fillId="0" borderId="0"/>
    <xf numFmtId="0" fontId="74" fillId="0" borderId="0"/>
    <xf numFmtId="0" fontId="74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4" fillId="0" borderId="0"/>
    <xf numFmtId="0" fontId="8" fillId="0" borderId="0"/>
    <xf numFmtId="0" fontId="84" fillId="0" borderId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58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21" fillId="11" borderId="21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11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0" fontId="52" fillId="2" borderId="17" applyNumberFormat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0" fillId="0" borderId="41">
      <alignment horizontal="center"/>
    </xf>
    <xf numFmtId="0" fontId="13" fillId="0" borderId="0" applyNumberFormat="0" applyBorder="0" applyAlignment="0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27" fillId="0" borderId="42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31" fillId="0" borderId="22" applyNumberFormat="0" applyFill="0" applyAlignment="0" applyProtection="0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16" fillId="0" borderId="42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7" fillId="10" borderId="0" applyNumberFormat="0" applyBorder="0" applyAlignment="0" applyProtection="0"/>
    <xf numFmtId="0" fontId="1" fillId="5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14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7" fillId="29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7" fillId="38" borderId="0" applyNumberFormat="0" applyBorder="0" applyAlignment="0" applyProtection="0"/>
    <xf numFmtId="0" fontId="1" fillId="70" borderId="0" applyNumberFormat="0" applyBorder="0" applyAlignment="0" applyProtection="0"/>
    <xf numFmtId="0" fontId="7" fillId="2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7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16" borderId="0" applyNumberFormat="0" applyBorder="0" applyAlignment="0" applyProtection="0"/>
    <xf numFmtId="0" fontId="7" fillId="32" borderId="0" applyNumberFormat="0" applyBorder="0" applyAlignment="0" applyProtection="0"/>
    <xf numFmtId="0" fontId="1" fillId="59" borderId="0" applyNumberFormat="0" applyBorder="0" applyAlignment="0" applyProtection="0"/>
    <xf numFmtId="0" fontId="7" fillId="1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7" fillId="29" borderId="0" applyNumberFormat="0" applyBorder="0" applyAlignment="0" applyProtection="0"/>
    <xf numFmtId="0" fontId="1" fillId="67" borderId="0" applyNumberFormat="0" applyBorder="0" applyAlignment="0" applyProtection="0"/>
    <xf numFmtId="0" fontId="7" fillId="3" borderId="0" applyNumberFormat="0" applyBorder="0" applyAlignment="0" applyProtection="0"/>
    <xf numFmtId="0" fontId="1" fillId="67" borderId="0" applyNumberFormat="0" applyBorder="0" applyAlignment="0" applyProtection="0"/>
    <xf numFmtId="0" fontId="7" fillId="16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3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39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33" borderId="0" applyNumberFormat="0" applyBorder="0" applyAlignment="0" applyProtection="0"/>
    <xf numFmtId="0" fontId="10" fillId="9" borderId="0" applyNumberFormat="0" applyBorder="0" applyAlignment="0" applyProtection="0"/>
    <xf numFmtId="0" fontId="70" fillId="0" borderId="12" applyBorder="0">
      <alignment horizontal="center" vertical="center" wrapText="1"/>
    </xf>
    <xf numFmtId="0" fontId="11" fillId="28" borderId="0" applyNumberFormat="0" applyBorder="0" applyAlignment="0" applyProtection="0"/>
    <xf numFmtId="0" fontId="11" fillId="1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2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9" borderId="0" applyNumberFormat="0" applyBorder="0" applyAlignment="0" applyProtection="0"/>
    <xf numFmtId="0" fontId="62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80" fillId="38" borderId="3" applyNumberFormat="0" applyAlignment="0" applyProtection="0"/>
    <xf numFmtId="0" fontId="70" fillId="0" borderId="12" applyBorder="0">
      <alignment horizontal="center" vertical="center" wrapText="1"/>
    </xf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10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33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8" fillId="0" borderId="0"/>
    <xf numFmtId="0" fontId="27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9" borderId="39" applyNumberFormat="0" applyFont="0" applyAlignment="0" applyProtection="0"/>
    <xf numFmtId="0" fontId="1" fillId="0" borderId="0"/>
    <xf numFmtId="0" fontId="1" fillId="49" borderId="39" applyNumberFormat="0" applyFont="0" applyAlignment="0" applyProtection="0"/>
    <xf numFmtId="0" fontId="52" fillId="2" borderId="17" applyNumberFormat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0" fillId="0" borderId="41">
      <alignment horizontal="center"/>
    </xf>
    <xf numFmtId="0" fontId="87" fillId="0" borderId="0" applyNumberFormat="0" applyFill="0" applyBorder="0" applyAlignment="0" applyProtection="0"/>
    <xf numFmtId="0" fontId="8" fillId="0" borderId="0"/>
    <xf numFmtId="9" fontId="28" fillId="0" borderId="0" applyFont="0" applyFill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29" borderId="0" applyNumberFormat="0" applyBorder="0" applyAlignment="0" applyProtection="0"/>
    <xf numFmtId="0" fontId="7" fillId="16" borderId="0" applyNumberFormat="0" applyBorder="0" applyAlignment="0" applyProtection="0"/>
    <xf numFmtId="0" fontId="7" fillId="38" borderId="0" applyNumberFormat="0" applyBorder="0" applyAlignment="0" applyProtection="0"/>
    <xf numFmtId="0" fontId="7" fillId="29" borderId="0" applyNumberFormat="0" applyBorder="0" applyAlignment="0" applyProtection="0"/>
    <xf numFmtId="0" fontId="7" fillId="6" borderId="0" applyNumberFormat="0" applyBorder="0" applyAlignment="0" applyProtection="0"/>
    <xf numFmtId="0" fontId="7" fillId="4" borderId="0" applyNumberFormat="0" applyBorder="0" applyAlignment="0" applyProtection="0"/>
    <xf numFmtId="0" fontId="7" fillId="32" borderId="0" applyNumberFormat="0" applyBorder="0" applyAlignment="0" applyProtection="0"/>
    <xf numFmtId="0" fontId="7" fillId="10" borderId="0" applyNumberFormat="0" applyBorder="0" applyAlignment="0" applyProtection="0"/>
    <xf numFmtId="0" fontId="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16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3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39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33" borderId="0" applyNumberFormat="0" applyBorder="0" applyAlignment="0" applyProtection="0"/>
    <xf numFmtId="0" fontId="109" fillId="65" borderId="0" applyNumberFormat="0" applyBorder="0" applyAlignment="0" applyProtection="0"/>
    <xf numFmtId="0" fontId="10" fillId="35" borderId="0" applyNumberFormat="0" applyBorder="0" applyAlignment="0" applyProtection="0"/>
    <xf numFmtId="0" fontId="10" fillId="9" borderId="0" applyNumberFormat="0" applyBorder="0" applyAlignment="0" applyProtection="0"/>
    <xf numFmtId="0" fontId="11" fillId="28" borderId="0" applyNumberFormat="0" applyBorder="0" applyAlignment="0" applyProtection="0"/>
    <xf numFmtId="0" fontId="11" fillId="10" borderId="0" applyNumberFormat="0" applyBorder="0" applyAlignment="0" applyProtection="0"/>
    <xf numFmtId="0" fontId="57" fillId="36" borderId="18" applyNumberFormat="0" applyAlignment="0" applyProtection="0"/>
    <xf numFmtId="43" fontId="2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3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6" fillId="17" borderId="0">
      <alignment horizontal="left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58" fillId="0" borderId="0" applyFont="0" applyFill="0" applyBorder="0" applyAlignment="0" applyProtection="0"/>
    <xf numFmtId="44" fontId="13" fillId="0" borderId="0" applyFont="0" applyFill="0" applyBorder="0" applyAlignment="0" applyProtection="0"/>
    <xf numFmtId="173" fontId="2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29" borderId="0" applyNumberFormat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64" fillId="4" borderId="3" applyNumberFormat="0" applyAlignment="0" applyProtection="0"/>
    <xf numFmtId="0" fontId="80" fillId="38" borderId="3" applyNumberFormat="0" applyAlignment="0" applyProtection="0"/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0" fontId="110" fillId="0" borderId="0"/>
    <xf numFmtId="0" fontId="8" fillId="0" borderId="0"/>
    <xf numFmtId="0" fontId="84" fillId="0" borderId="0"/>
    <xf numFmtId="0" fontId="8" fillId="0" borderId="0"/>
    <xf numFmtId="0" fontId="1" fillId="0" borderId="0"/>
    <xf numFmtId="0" fontId="111" fillId="0" borderId="0"/>
    <xf numFmtId="0" fontId="28" fillId="0" borderId="0"/>
    <xf numFmtId="0" fontId="7" fillId="0" borderId="0"/>
    <xf numFmtId="0" fontId="1" fillId="0" borderId="0"/>
    <xf numFmtId="0" fontId="8" fillId="0" borderId="0"/>
    <xf numFmtId="0" fontId="1" fillId="0" borderId="0"/>
    <xf numFmtId="0" fontId="33" fillId="0" borderId="0"/>
    <xf numFmtId="167" fontId="27" fillId="0" borderId="0"/>
    <xf numFmtId="0" fontId="13" fillId="0" borderId="0">
      <alignment vertical="top"/>
    </xf>
    <xf numFmtId="167" fontId="27" fillId="0" borderId="0"/>
    <xf numFmtId="0" fontId="7" fillId="0" borderId="0"/>
    <xf numFmtId="0" fontId="7" fillId="0" borderId="0"/>
    <xf numFmtId="0" fontId="7" fillId="0" borderId="0"/>
    <xf numFmtId="0" fontId="13" fillId="0" borderId="0">
      <alignment vertical="top"/>
    </xf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3" fillId="0" borderId="0">
      <alignment vertical="top"/>
    </xf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10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21" fillId="11" borderId="21" applyNumberFormat="0" applyAlignment="0" applyProtection="0"/>
    <xf numFmtId="0" fontId="52" fillId="2" borderId="17" applyNumberFormat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>
      <alignment wrapText="1"/>
    </xf>
    <xf numFmtId="9" fontId="27" fillId="0" borderId="0" applyFont="0" applyFill="0" applyBorder="0" applyAlignment="0" applyProtection="0"/>
    <xf numFmtId="10" fontId="16" fillId="17" borderId="0"/>
    <xf numFmtId="9" fontId="8" fillId="0" borderId="0" applyFont="0" applyFill="0" applyBorder="0" applyAlignment="0" applyProtection="0">
      <alignment wrapText="1"/>
    </xf>
    <xf numFmtId="0" fontId="8" fillId="0" borderId="0"/>
    <xf numFmtId="0" fontId="8" fillId="0" borderId="0"/>
  </cellStyleXfs>
  <cellXfs count="155">
    <xf numFmtId="0" fontId="0" fillId="0" borderId="0" xfId="0"/>
    <xf numFmtId="0" fontId="3" fillId="0" borderId="0" xfId="3" applyFont="1"/>
    <xf numFmtId="0" fontId="4" fillId="0" borderId="0" xfId="3" applyFont="1"/>
    <xf numFmtId="0" fontId="3" fillId="0" borderId="0" xfId="3" applyFont="1" applyAlignment="1">
      <alignment horizontal="center"/>
    </xf>
    <xf numFmtId="2" fontId="3" fillId="0" borderId="0" xfId="3" applyNumberFormat="1" applyFont="1"/>
    <xf numFmtId="0" fontId="4" fillId="0" borderId="0" xfId="3" applyFont="1" applyAlignment="1">
      <alignment horizontal="center" wrapText="1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left"/>
    </xf>
    <xf numFmtId="0" fontId="6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4" fillId="0" borderId="0" xfId="3" applyFont="1" applyAlignment="1">
      <alignment horizontal="left"/>
    </xf>
    <xf numFmtId="0" fontId="3" fillId="0" borderId="0" xfId="4" applyFont="1"/>
    <xf numFmtId="43" fontId="3" fillId="0" borderId="0" xfId="1" applyFont="1" applyFill="1" applyAlignment="1">
      <alignment horizontal="center"/>
    </xf>
    <xf numFmtId="43" fontId="3" fillId="0" borderId="0" xfId="1" applyFont="1" applyFill="1"/>
    <xf numFmtId="165" fontId="3" fillId="0" borderId="0" xfId="1" applyNumberFormat="1" applyFont="1" applyFill="1"/>
    <xf numFmtId="43" fontId="3" fillId="0" borderId="0" xfId="3" applyNumberFormat="1" applyFont="1"/>
    <xf numFmtId="165" fontId="3" fillId="0" borderId="0" xfId="3" applyNumberFormat="1" applyFont="1"/>
    <xf numFmtId="0" fontId="4" fillId="0" borderId="0" xfId="3" applyFont="1" applyAlignment="1">
      <alignment horizontal="right"/>
    </xf>
    <xf numFmtId="44" fontId="9" fillId="0" borderId="0" xfId="2" applyFont="1" applyFill="1" applyBorder="1"/>
    <xf numFmtId="43" fontId="9" fillId="0" borderId="0" xfId="1" applyFont="1" applyFill="1" applyBorder="1"/>
    <xf numFmtId="43" fontId="6" fillId="0" borderId="0" xfId="1" applyFont="1" applyFill="1" applyAlignment="1">
      <alignment horizontal="center"/>
    </xf>
    <xf numFmtId="43" fontId="3" fillId="0" borderId="0" xfId="3" applyNumberFormat="1" applyFont="1" applyAlignment="1">
      <alignment horizontal="center"/>
    </xf>
    <xf numFmtId="44" fontId="32" fillId="0" borderId="1" xfId="2" applyFont="1" applyFill="1" applyBorder="1"/>
    <xf numFmtId="0" fontId="36" fillId="0" borderId="0" xfId="3" applyFont="1"/>
    <xf numFmtId="0" fontId="38" fillId="0" borderId="0" xfId="3" applyFont="1" applyAlignment="1">
      <alignment horizontal="left"/>
    </xf>
    <xf numFmtId="0" fontId="37" fillId="0" borderId="0" xfId="3" applyFont="1" applyAlignment="1">
      <alignment horizontal="left"/>
    </xf>
    <xf numFmtId="0" fontId="39" fillId="0" borderId="0" xfId="0" applyFont="1"/>
    <xf numFmtId="0" fontId="37" fillId="0" borderId="0" xfId="3" applyFont="1" applyAlignment="1">
      <alignment horizontal="right"/>
    </xf>
    <xf numFmtId="0" fontId="37" fillId="0" borderId="0" xfId="3" applyFont="1"/>
    <xf numFmtId="0" fontId="35" fillId="0" borderId="0" xfId="0" applyFont="1"/>
    <xf numFmtId="0" fontId="0" fillId="0" borderId="0" xfId="0" applyAlignment="1">
      <alignment horizontal="right"/>
    </xf>
    <xf numFmtId="44" fontId="32" fillId="0" borderId="0" xfId="2" applyFont="1" applyFill="1" applyBorder="1"/>
    <xf numFmtId="0" fontId="0" fillId="0" borderId="0" xfId="0" applyAlignment="1">
      <alignment horizontal="left"/>
    </xf>
    <xf numFmtId="165" fontId="0" fillId="0" borderId="0" xfId="0" applyNumberFormat="1"/>
    <xf numFmtId="44" fontId="3" fillId="0" borderId="0" xfId="3" applyNumberFormat="1" applyFont="1"/>
    <xf numFmtId="165" fontId="0" fillId="0" borderId="0" xfId="1" applyNumberFormat="1" applyFont="1" applyFill="1"/>
    <xf numFmtId="165" fontId="0" fillId="0" borderId="15" xfId="1" applyNumberFormat="1" applyFont="1" applyBorder="1"/>
    <xf numFmtId="0" fontId="35" fillId="0" borderId="0" xfId="0" applyFont="1" applyAlignment="1">
      <alignment horizontal="right"/>
    </xf>
    <xf numFmtId="44" fontId="3" fillId="0" borderId="0" xfId="3" applyNumberFormat="1" applyFont="1" applyAlignment="1">
      <alignment horizontal="center"/>
    </xf>
    <xf numFmtId="165" fontId="0" fillId="0" borderId="0" xfId="1" applyNumberFormat="1" applyFont="1" applyFill="1" applyBorder="1"/>
    <xf numFmtId="0" fontId="0" fillId="0" borderId="0" xfId="0" applyAlignment="1">
      <alignment horizontal="center"/>
    </xf>
    <xf numFmtId="43" fontId="9" fillId="0" borderId="0" xfId="1" applyFont="1" applyFill="1" applyAlignment="1">
      <alignment horizontal="center"/>
    </xf>
    <xf numFmtId="165" fontId="9" fillId="0" borderId="0" xfId="1" applyNumberFormat="1" applyFont="1" applyFill="1"/>
    <xf numFmtId="43" fontId="32" fillId="0" borderId="1" xfId="1" applyFont="1" applyFill="1" applyBorder="1"/>
    <xf numFmtId="0" fontId="35" fillId="26" borderId="14" xfId="0" applyFont="1" applyFill="1" applyBorder="1" applyAlignment="1">
      <alignment horizontal="center"/>
    </xf>
    <xf numFmtId="0" fontId="0" fillId="0" borderId="15" xfId="0" applyBorder="1"/>
    <xf numFmtId="165" fontId="0" fillId="0" borderId="15" xfId="0" applyNumberFormat="1" applyBorder="1"/>
    <xf numFmtId="165" fontId="0" fillId="19" borderId="0" xfId="1" applyNumberFormat="1" applyFont="1" applyFill="1"/>
    <xf numFmtId="0" fontId="0" fillId="0" borderId="4" xfId="0" applyBorder="1"/>
    <xf numFmtId="165" fontId="54" fillId="0" borderId="0" xfId="1" applyNumberFormat="1" applyFont="1" applyFill="1"/>
    <xf numFmtId="43" fontId="32" fillId="0" borderId="0" xfId="1" applyFont="1" applyFill="1" applyBorder="1"/>
    <xf numFmtId="165" fontId="32" fillId="0" borderId="1" xfId="1" applyNumberFormat="1" applyFont="1" applyFill="1" applyBorder="1"/>
    <xf numFmtId="0" fontId="54" fillId="0" borderId="0" xfId="3" applyFont="1"/>
    <xf numFmtId="0" fontId="54" fillId="0" borderId="0" xfId="4" applyFont="1"/>
    <xf numFmtId="165" fontId="4" fillId="0" borderId="0" xfId="3" applyNumberFormat="1" applyFont="1"/>
    <xf numFmtId="165" fontId="4" fillId="0" borderId="0" xfId="3" applyNumberFormat="1" applyFont="1" applyAlignment="1">
      <alignment horizontal="right"/>
    </xf>
    <xf numFmtId="165" fontId="4" fillId="0" borderId="0" xfId="1" applyNumberFormat="1" applyFont="1" applyFill="1" applyAlignment="1">
      <alignment horizontal="right"/>
    </xf>
    <xf numFmtId="165" fontId="4" fillId="0" borderId="0" xfId="1" applyNumberFormat="1" applyFont="1" applyFill="1"/>
    <xf numFmtId="170" fontId="3" fillId="0" borderId="0" xfId="3" applyNumberFormat="1" applyFont="1"/>
    <xf numFmtId="170" fontId="3" fillId="0" borderId="0" xfId="1" applyNumberFormat="1" applyFont="1" applyFill="1"/>
    <xf numFmtId="0" fontId="9" fillId="0" borderId="0" xfId="3" applyFont="1"/>
    <xf numFmtId="165" fontId="9" fillId="0" borderId="0" xfId="3" applyNumberFormat="1" applyFont="1"/>
    <xf numFmtId="43" fontId="4" fillId="0" borderId="11" xfId="1" applyFont="1" applyFill="1" applyBorder="1"/>
    <xf numFmtId="165" fontId="4" fillId="0" borderId="11" xfId="1" applyNumberFormat="1" applyFont="1" applyFill="1" applyBorder="1"/>
    <xf numFmtId="0" fontId="9" fillId="0" borderId="0" xfId="4" applyFont="1"/>
    <xf numFmtId="0" fontId="93" fillId="0" borderId="0" xfId="0" applyFont="1"/>
    <xf numFmtId="0" fontId="93" fillId="0" borderId="0" xfId="0" applyFont="1" applyAlignment="1">
      <alignment horizontal="left"/>
    </xf>
    <xf numFmtId="171" fontId="3" fillId="0" borderId="0" xfId="1" applyNumberFormat="1" applyFont="1" applyFill="1" applyAlignment="1">
      <alignment horizontal="center"/>
    </xf>
    <xf numFmtId="171" fontId="3" fillId="0" borderId="0" xfId="1" applyNumberFormat="1" applyFont="1" applyFill="1" applyAlignment="1">
      <alignment horizontal="right"/>
    </xf>
    <xf numFmtId="171" fontId="3" fillId="0" borderId="0" xfId="1" applyNumberFormat="1" applyFont="1" applyFill="1"/>
    <xf numFmtId="171" fontId="9" fillId="0" borderId="0" xfId="1" applyNumberFormat="1" applyFont="1" applyFill="1"/>
    <xf numFmtId="172" fontId="3" fillId="0" borderId="0" xfId="1" applyNumberFormat="1" applyFont="1" applyFill="1"/>
    <xf numFmtId="172" fontId="32" fillId="0" borderId="1" xfId="2" applyNumberFormat="1" applyFont="1" applyFill="1" applyBorder="1"/>
    <xf numFmtId="172" fontId="32" fillId="0" borderId="0" xfId="2" applyNumberFormat="1" applyFont="1" applyFill="1" applyBorder="1"/>
    <xf numFmtId="172" fontId="9" fillId="0" borderId="0" xfId="2" applyNumberFormat="1" applyFont="1" applyFill="1" applyBorder="1"/>
    <xf numFmtId="172" fontId="3" fillId="0" borderId="0" xfId="3" applyNumberFormat="1" applyFont="1"/>
    <xf numFmtId="172" fontId="9" fillId="0" borderId="0" xfId="1" applyNumberFormat="1" applyFont="1" applyFill="1"/>
    <xf numFmtId="172" fontId="6" fillId="0" borderId="0" xfId="3" applyNumberFormat="1" applyFont="1" applyAlignment="1">
      <alignment horizontal="center"/>
    </xf>
    <xf numFmtId="172" fontId="54" fillId="0" borderId="0" xfId="1" applyNumberFormat="1" applyFont="1" applyFill="1"/>
    <xf numFmtId="172" fontId="3" fillId="0" borderId="0" xfId="1" applyNumberFormat="1" applyFont="1" applyFill="1" applyBorder="1"/>
    <xf numFmtId="172" fontId="3" fillId="0" borderId="0" xfId="2" applyNumberFormat="1" applyFont="1" applyFill="1"/>
    <xf numFmtId="172" fontId="4" fillId="0" borderId="11" xfId="3" applyNumberFormat="1" applyFont="1" applyBorder="1"/>
    <xf numFmtId="171" fontId="6" fillId="0" borderId="0" xfId="1" applyNumberFormat="1" applyFont="1" applyFill="1" applyAlignment="1">
      <alignment horizontal="right"/>
    </xf>
    <xf numFmtId="171" fontId="9" fillId="0" borderId="0" xfId="1" applyNumberFormat="1" applyFont="1" applyFill="1" applyAlignment="1">
      <alignment horizontal="right"/>
    </xf>
    <xf numFmtId="171" fontId="9" fillId="0" borderId="0" xfId="53" applyNumberFormat="1" applyFont="1" applyFill="1" applyBorder="1" applyAlignment="1">
      <alignment horizontal="right"/>
    </xf>
    <xf numFmtId="172" fontId="9" fillId="0" borderId="0" xfId="53" applyNumberFormat="1" applyFont="1" applyFill="1" applyBorder="1"/>
    <xf numFmtId="165" fontId="93" fillId="0" borderId="0" xfId="1" applyNumberFormat="1" applyFont="1" applyFill="1"/>
    <xf numFmtId="14" fontId="3" fillId="0" borderId="0" xfId="1" applyNumberFormat="1" applyFont="1" applyFill="1" applyAlignment="1">
      <alignment horizontal="center"/>
    </xf>
    <xf numFmtId="165" fontId="32" fillId="0" borderId="0" xfId="1" applyNumberFormat="1" applyFont="1" applyFill="1" applyBorder="1"/>
    <xf numFmtId="9" fontId="4" fillId="0" borderId="0" xfId="119" applyFont="1" applyFill="1" applyAlignment="1">
      <alignment horizontal="right"/>
    </xf>
    <xf numFmtId="0" fontId="35" fillId="26" borderId="12" xfId="0" applyFont="1" applyFill="1" applyBorder="1"/>
    <xf numFmtId="0" fontId="35" fillId="26" borderId="1" xfId="0" applyFont="1" applyFill="1" applyBorder="1"/>
    <xf numFmtId="0" fontId="35" fillId="26" borderId="13" xfId="0" applyFont="1" applyFill="1" applyBorder="1"/>
    <xf numFmtId="0" fontId="32" fillId="0" borderId="0" xfId="1" applyNumberFormat="1" applyFont="1" applyFill="1" applyAlignment="1">
      <alignment horizontal="left"/>
    </xf>
    <xf numFmtId="0" fontId="6" fillId="0" borderId="0" xfId="1" applyNumberFormat="1" applyFont="1" applyFill="1" applyAlignment="1">
      <alignment horizontal="left"/>
    </xf>
    <xf numFmtId="0" fontId="4" fillId="0" borderId="0" xfId="119" applyNumberFormat="1" applyFont="1" applyFill="1" applyAlignment="1">
      <alignment horizontal="center"/>
    </xf>
    <xf numFmtId="171" fontId="3" fillId="0" borderId="0" xfId="2" applyNumberFormat="1" applyFont="1" applyFill="1" applyAlignment="1">
      <alignment horizontal="center"/>
    </xf>
    <xf numFmtId="171" fontId="3" fillId="0" borderId="0" xfId="2" applyNumberFormat="1" applyFont="1" applyFill="1"/>
    <xf numFmtId="2" fontId="3" fillId="0" borderId="0" xfId="1" applyNumberFormat="1" applyFont="1" applyFill="1"/>
    <xf numFmtId="10" fontId="0" fillId="0" borderId="0" xfId="119" applyNumberFormat="1" applyFont="1"/>
    <xf numFmtId="0" fontId="35" fillId="0" borderId="0" xfId="0" applyFont="1" applyAlignment="1">
      <alignment horizontal="center"/>
    </xf>
    <xf numFmtId="165" fontId="0" fillId="0" borderId="4" xfId="0" applyNumberFormat="1" applyBorder="1"/>
    <xf numFmtId="0" fontId="35" fillId="0" borderId="4" xfId="0" applyFont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5" fillId="0" borderId="4" xfId="0" applyFont="1" applyBorder="1" applyAlignment="1">
      <alignment horizontal="center" vertical="center"/>
    </xf>
    <xf numFmtId="165" fontId="43" fillId="0" borderId="0" xfId="1" applyNumberFormat="1" applyFont="1" applyFill="1" applyBorder="1"/>
    <xf numFmtId="165" fontId="43" fillId="0" borderId="0" xfId="1" applyNumberFormat="1" applyFont="1" applyFill="1"/>
    <xf numFmtId="165" fontId="0" fillId="0" borderId="4" xfId="1" applyNumberFormat="1" applyFont="1" applyFill="1" applyBorder="1"/>
    <xf numFmtId="165" fontId="0" fillId="0" borderId="15" xfId="1" applyNumberFormat="1" applyFont="1" applyFill="1" applyBorder="1"/>
    <xf numFmtId="165" fontId="35" fillId="0" borderId="0" xfId="1" applyNumberFormat="1" applyFont="1" applyFill="1" applyAlignment="1">
      <alignment horizontal="right"/>
    </xf>
    <xf numFmtId="0" fontId="31" fillId="0" borderId="0" xfId="3" applyFont="1" applyAlignment="1">
      <alignment horizontal="centerContinuous"/>
    </xf>
    <xf numFmtId="0" fontId="3" fillId="0" borderId="0" xfId="3" applyFont="1" applyAlignment="1">
      <alignment horizontal="centerContinuous"/>
    </xf>
    <xf numFmtId="0" fontId="4" fillId="0" borderId="0" xfId="119" applyNumberFormat="1" applyFont="1" applyFill="1" applyAlignment="1">
      <alignment horizontal="center" vertical="center" wrapText="1"/>
    </xf>
    <xf numFmtId="17" fontId="4" fillId="0" borderId="0" xfId="3" applyNumberFormat="1" applyFont="1" applyAlignment="1">
      <alignment horizontal="center"/>
    </xf>
    <xf numFmtId="14" fontId="4" fillId="0" borderId="0" xfId="3" applyNumberFormat="1" applyFont="1" applyAlignment="1">
      <alignment horizontal="center" wrapText="1"/>
    </xf>
    <xf numFmtId="171" fontId="3" fillId="0" borderId="0" xfId="3" applyNumberFormat="1" applyFont="1"/>
    <xf numFmtId="0" fontId="3" fillId="0" borderId="0" xfId="119" applyNumberFormat="1" applyFont="1" applyFill="1" applyAlignment="1">
      <alignment horizontal="left"/>
    </xf>
    <xf numFmtId="0" fontId="4" fillId="0" borderId="0" xfId="119" applyNumberFormat="1" applyFont="1" applyFill="1" applyAlignment="1">
      <alignment horizontal="left" vertical="center" wrapText="1"/>
    </xf>
    <xf numFmtId="171" fontId="0" fillId="0" borderId="0" xfId="0" applyNumberFormat="1"/>
    <xf numFmtId="171" fontId="3" fillId="0" borderId="0" xfId="3" applyNumberFormat="1" applyFont="1" applyAlignment="1">
      <alignment horizontal="center"/>
    </xf>
    <xf numFmtId="171" fontId="4" fillId="0" borderId="0" xfId="3" applyNumberFormat="1" applyFont="1" applyAlignment="1">
      <alignment horizontal="center"/>
    </xf>
    <xf numFmtId="17" fontId="4" fillId="0" borderId="0" xfId="119" applyNumberFormat="1" applyFont="1" applyFill="1" applyAlignment="1">
      <alignment horizontal="center"/>
    </xf>
    <xf numFmtId="165" fontId="3" fillId="0" borderId="0" xfId="1" applyNumberFormat="1" applyFont="1" applyFill="1" applyAlignment="1">
      <alignment horizontal="center"/>
    </xf>
    <xf numFmtId="2" fontId="3" fillId="0" borderId="0" xfId="4" applyNumberFormat="1" applyFont="1"/>
    <xf numFmtId="1" fontId="3" fillId="0" borderId="0" xfId="3" applyNumberFormat="1" applyFont="1"/>
    <xf numFmtId="165" fontId="93" fillId="0" borderId="0" xfId="0" applyNumberFormat="1" applyFont="1"/>
    <xf numFmtId="171" fontId="93" fillId="0" borderId="0" xfId="0" applyNumberFormat="1" applyFont="1"/>
    <xf numFmtId="0" fontId="54" fillId="0" borderId="0" xfId="0" applyFont="1"/>
    <xf numFmtId="0" fontId="4" fillId="0" borderId="0" xfId="119" applyNumberFormat="1" applyFont="1" applyFill="1" applyAlignment="1">
      <alignment horizontal="left"/>
    </xf>
    <xf numFmtId="170" fontId="4" fillId="0" borderId="0" xfId="3" applyNumberFormat="1" applyFont="1" applyAlignment="1">
      <alignment horizontal="right"/>
    </xf>
    <xf numFmtId="170" fontId="4" fillId="0" borderId="0" xfId="3" applyNumberFormat="1" applyFont="1"/>
    <xf numFmtId="14" fontId="3" fillId="0" borderId="0" xfId="3" applyNumberFormat="1" applyFont="1"/>
    <xf numFmtId="171" fontId="6" fillId="0" borderId="0" xfId="3" applyNumberFormat="1" applyFont="1" applyAlignment="1">
      <alignment horizontal="right"/>
    </xf>
    <xf numFmtId="14" fontId="4" fillId="0" borderId="0" xfId="1" applyNumberFormat="1" applyFont="1" applyFill="1" applyAlignment="1">
      <alignment horizontal="right"/>
    </xf>
    <xf numFmtId="14" fontId="4" fillId="0" borderId="0" xfId="119" applyNumberFormat="1" applyFont="1" applyFill="1"/>
    <xf numFmtId="9" fontId="93" fillId="0" borderId="0" xfId="0" applyNumberFormat="1" applyFont="1"/>
    <xf numFmtId="0" fontId="9" fillId="0" borderId="0" xfId="0" applyFont="1"/>
    <xf numFmtId="14" fontId="4" fillId="0" borderId="0" xfId="3" applyNumberFormat="1" applyFont="1" applyAlignment="1">
      <alignment horizontal="right" wrapText="1"/>
    </xf>
    <xf numFmtId="14" fontId="3" fillId="0" borderId="0" xfId="1" applyNumberFormat="1" applyFont="1" applyFill="1" applyAlignment="1">
      <alignment horizontal="right"/>
    </xf>
    <xf numFmtId="43" fontId="9" fillId="0" borderId="0" xfId="0" applyNumberFormat="1" applyFont="1"/>
    <xf numFmtId="43" fontId="93" fillId="0" borderId="0" xfId="0" applyNumberFormat="1" applyFont="1"/>
    <xf numFmtId="165" fontId="4" fillId="0" borderId="0" xfId="1" applyNumberFormat="1" applyFont="1" applyFill="1" applyAlignment="1">
      <alignment horizontal="center" wrapText="1"/>
    </xf>
    <xf numFmtId="0" fontId="94" fillId="0" borderId="0" xfId="0" applyFont="1" applyAlignment="1">
      <alignment horizontal="left" indent="1"/>
    </xf>
    <xf numFmtId="0" fontId="3" fillId="0" borderId="0" xfId="3" applyFont="1" applyAlignment="1">
      <alignment horizontal="left"/>
    </xf>
    <xf numFmtId="0" fontId="38" fillId="0" borderId="0" xfId="3" applyFont="1" applyAlignment="1">
      <alignment horizontal="center"/>
    </xf>
    <xf numFmtId="43" fontId="55" fillId="0" borderId="0" xfId="846" applyNumberFormat="1"/>
    <xf numFmtId="0" fontId="35" fillId="0" borderId="0" xfId="0" applyFont="1" applyAlignment="1">
      <alignment horizontal="left" indent="1"/>
    </xf>
    <xf numFmtId="0" fontId="36" fillId="0" borderId="0" xfId="3" applyFont="1" applyAlignment="1">
      <alignment horizontal="left"/>
    </xf>
    <xf numFmtId="43" fontId="55" fillId="0" borderId="0" xfId="858" applyNumberFormat="1"/>
    <xf numFmtId="0" fontId="42" fillId="0" borderId="0" xfId="3" applyFont="1" applyAlignment="1">
      <alignment horizontal="left"/>
    </xf>
    <xf numFmtId="44" fontId="4" fillId="0" borderId="11" xfId="3" applyNumberFormat="1" applyFont="1" applyBorder="1"/>
    <xf numFmtId="0" fontId="35" fillId="26" borderId="12" xfId="0" applyFont="1" applyFill="1" applyBorder="1" applyAlignment="1">
      <alignment horizontal="center"/>
    </xf>
    <xf numFmtId="0" fontId="35" fillId="26" borderId="1" xfId="0" applyFont="1" applyFill="1" applyBorder="1" applyAlignment="1">
      <alignment horizontal="center"/>
    </xf>
    <xf numFmtId="0" fontId="35" fillId="26" borderId="13" xfId="0" applyFont="1" applyFill="1" applyBorder="1" applyAlignment="1">
      <alignment horizontal="center"/>
    </xf>
    <xf numFmtId="0" fontId="4" fillId="0" borderId="0" xfId="3" applyFont="1" applyAlignment="1">
      <alignment horizontal="center"/>
    </xf>
  </cellXfs>
  <cellStyles count="46579">
    <cellStyle name="20% - Accent1 2" xfId="5" xr:uid="{00000000-0005-0000-0000-000000000000}"/>
    <cellStyle name="20% - Accent1 2 2" xfId="1092" xr:uid="{00000000-0005-0000-0000-000001000000}"/>
    <cellStyle name="20% - Accent1 2 2 2" xfId="1520" xr:uid="{C9FFF541-4007-41C8-8E9C-399A16123463}"/>
    <cellStyle name="20% - Accent1 2 2 3" xfId="4314" xr:uid="{479A8B4C-4A59-40E2-85B6-FE1A78A36CB6}"/>
    <cellStyle name="20% - Accent1 2 3" xfId="1093" xr:uid="{00000000-0005-0000-0000-000002000000}"/>
    <cellStyle name="20% - Accent1 2 3 2" xfId="4315" xr:uid="{7E09056D-5713-4697-912D-F1F5C4350075}"/>
    <cellStyle name="20% - Accent1 2 4" xfId="1521" xr:uid="{E0B68F53-8C00-4DF9-B170-AD220620C64C}"/>
    <cellStyle name="20% - Accent1 2 4 2" xfId="4316" xr:uid="{5821BE7B-DFD8-426C-AAB6-1024A9A0FE58}"/>
    <cellStyle name="20% - Accent1 2 5" xfId="1522" xr:uid="{F77B408A-181D-49AE-8E6F-DC206A3B9948}"/>
    <cellStyle name="20% - Accent1 2 6" xfId="2796" xr:uid="{9EA262B7-7EE3-4E4A-B896-B6195C1D6112}"/>
    <cellStyle name="20% - Accent1 3" xfId="875" xr:uid="{00000000-0005-0000-0000-000003000000}"/>
    <cellStyle name="20% - Accent1 3 2" xfId="1094" xr:uid="{00000000-0005-0000-0000-000004000000}"/>
    <cellStyle name="20% - Accent1 3 2 2" xfId="1523" xr:uid="{1C7A1254-B7D9-45C7-B94A-81770DB6A8FD}"/>
    <cellStyle name="20% - Accent1 3 3" xfId="1095" xr:uid="{00000000-0005-0000-0000-000005000000}"/>
    <cellStyle name="20% - Accent1 3 4" xfId="4317" xr:uid="{5D01E135-09D2-405C-ACFF-C14A6829CF9B}"/>
    <cellStyle name="20% - Accent1 4" xfId="1096" xr:uid="{00000000-0005-0000-0000-000006000000}"/>
    <cellStyle name="20% - Accent1 4 2" xfId="1524" xr:uid="{E712864C-D5C5-4B7F-9EC7-34D3433278DB}"/>
    <cellStyle name="20% - Accent1 4 2 2" xfId="39204" xr:uid="{5B4A2B2D-1114-4989-B0AE-7A98BC5DCEF6}"/>
    <cellStyle name="20% - Accent1 4 2 3" xfId="45091" xr:uid="{2C61900E-05D1-4CB7-BBE9-1FF7A9FD8A84}"/>
    <cellStyle name="20% - Accent1 4 3" xfId="4318" xr:uid="{3EBCB116-C2FB-4ADF-B580-C821A9612B4C}"/>
    <cellStyle name="20% - Accent1 4 4" xfId="39205" xr:uid="{B4F9C0C9-11A8-4CF9-ABD1-053A0F230FB6}"/>
    <cellStyle name="20% - Accent1 4 5" xfId="39206" xr:uid="{A8AB77A6-F289-4A9A-8431-DDA275739D5C}"/>
    <cellStyle name="20% - Accent1 5" xfId="1525" xr:uid="{8047B8DE-2813-44F9-89CB-4CD056EF0887}"/>
    <cellStyle name="20% - Accent1 5 2" xfId="39207" xr:uid="{B3139A90-BF2B-427C-96B0-923E64EB44EC}"/>
    <cellStyle name="20% - Accent1 5 3" xfId="45092" xr:uid="{C98C4971-EA2A-4C0A-A1E7-3A44C0363978}"/>
    <cellStyle name="20% - Accent1 6" xfId="1526" xr:uid="{2909F413-C923-4869-99F1-001B999939CF}"/>
    <cellStyle name="20% - Accent2 2" xfId="876" xr:uid="{00000000-0005-0000-0000-000007000000}"/>
    <cellStyle name="20% - Accent2 2 2" xfId="1527" xr:uid="{FF471E7B-62CD-4CA2-ACE1-44E3C1F85C7B}"/>
    <cellStyle name="20% - Accent2 2 2 2" xfId="4319" xr:uid="{BBD67EF7-669B-4DF6-A924-2BE7AD17925C}"/>
    <cellStyle name="20% - Accent2 2 3" xfId="1528" xr:uid="{7908A235-AF4E-4C7C-8777-7FAC9F809093}"/>
    <cellStyle name="20% - Accent2 2 3 2" xfId="4320" xr:uid="{1A84D67E-CBF9-4EF8-B2A7-3D4B2430DF76}"/>
    <cellStyle name="20% - Accent2 2 4" xfId="2797" xr:uid="{3A07BFF7-DF5E-4AB1-8AEC-84DC17C2DA4C}"/>
    <cellStyle name="20% - Accent2 2 5" xfId="46423" xr:uid="{24E5FB2F-CA00-4B25-B290-63D4135626C2}"/>
    <cellStyle name="20% - Accent2 3" xfId="1097" xr:uid="{00000000-0005-0000-0000-000008000000}"/>
    <cellStyle name="20% - Accent2 3 2" xfId="1098" xr:uid="{00000000-0005-0000-0000-000009000000}"/>
    <cellStyle name="20% - Accent2 3 2 2" xfId="4321" xr:uid="{65DA872A-4567-45A8-8113-A680C7A366B1}"/>
    <cellStyle name="20% - Accent2 3 3" xfId="1529" xr:uid="{01B55869-2C18-4416-A39E-C272F849FD59}"/>
    <cellStyle name="20% - Accent2 4" xfId="1478" xr:uid="{14AAE1C7-4D62-4EAE-AF55-1E8BD78D241B}"/>
    <cellStyle name="20% - Accent2 4 2" xfId="1530" xr:uid="{525D055B-BEF2-43A8-89AA-6DD590571888}"/>
    <cellStyle name="20% - Accent2 4 2 2" xfId="39208" xr:uid="{ED199E7A-1865-486A-894D-004421F928F5}"/>
    <cellStyle name="20% - Accent2 4 2 3" xfId="45093" xr:uid="{0F921570-70E3-4694-B1EA-EF68B950DA3A}"/>
    <cellStyle name="20% - Accent2 4 3" xfId="4322" xr:uid="{D61683D8-5417-4AFA-BE49-A5B0F3BEB54F}"/>
    <cellStyle name="20% - Accent2 4 4" xfId="45094" xr:uid="{4929D32B-0CA5-4C1F-9F74-56F13FA5D503}"/>
    <cellStyle name="20% - Accent2 4 5" xfId="46424" xr:uid="{E6E1674F-3B9D-4A10-8834-DC39B7D9E503}"/>
    <cellStyle name="20% - Accent2 5" xfId="1531" xr:uid="{E9E40F7E-5D35-4038-9F72-04A2D449117C}"/>
    <cellStyle name="20% - Accent2 5 2" xfId="39209" xr:uid="{9B211B0A-754C-4185-850B-DF99997A7C01}"/>
    <cellStyle name="20% - Accent2 5 3" xfId="45095" xr:uid="{F905B0C0-3CD3-4B3B-BD96-BA788C19B336}"/>
    <cellStyle name="20% - Accent2 6" xfId="1532" xr:uid="{B2160582-8C1B-4936-8752-5E9F27A91D19}"/>
    <cellStyle name="20% - Accent3 2" xfId="877" xr:uid="{00000000-0005-0000-0000-00000A000000}"/>
    <cellStyle name="20% - Accent3 2 2" xfId="1533" xr:uid="{3FF536DF-4FFF-466E-96DD-4B683FAB22E2}"/>
    <cellStyle name="20% - Accent3 2 2 2" xfId="4323" xr:uid="{99D5A84F-6140-4885-A7B5-E6597F8C89CB}"/>
    <cellStyle name="20% - Accent3 2 2 3" xfId="45096" xr:uid="{3ED1470A-47EE-4ADF-BC77-7E75CB5B5BAD}"/>
    <cellStyle name="20% - Accent3 2 3" xfId="2798" xr:uid="{D58146CA-060B-4321-99DF-0C3A7393C250}"/>
    <cellStyle name="20% - Accent3 3" xfId="1099" xr:uid="{00000000-0005-0000-0000-00000B000000}"/>
    <cellStyle name="20% - Accent3 3 2" xfId="1100" xr:uid="{00000000-0005-0000-0000-00000C000000}"/>
    <cellStyle name="20% - Accent3 3 2 2" xfId="4324" xr:uid="{47D1EB5D-3273-47B5-8302-2BF0BBE65CB4}"/>
    <cellStyle name="20% - Accent3 3 3" xfId="1534" xr:uid="{1669208D-93A7-4A7B-9107-EAE3B324319A}"/>
    <cellStyle name="20% - Accent3 4" xfId="1479" xr:uid="{9B395B7A-2576-4404-B1F1-835F36CFF743}"/>
    <cellStyle name="20% - Accent3 4 2" xfId="1535" xr:uid="{59D1719A-224F-4238-B6F7-80EE5B813383}"/>
    <cellStyle name="20% - Accent3 4 2 2" xfId="39210" xr:uid="{68505048-5282-49A9-BADE-ED49C41B6EB3}"/>
    <cellStyle name="20% - Accent3 4 2 3" xfId="45097" xr:uid="{35B33548-3665-4F21-BA81-FC93B9AAA29A}"/>
    <cellStyle name="20% - Accent3 4 3" xfId="4325" xr:uid="{E3CC8054-7517-4451-9B78-F77E42059CEB}"/>
    <cellStyle name="20% - Accent3 4 4" xfId="45098" xr:uid="{E116BB04-5D3A-46B0-9170-3009DB78B9F3}"/>
    <cellStyle name="20% - Accent3 4 5" xfId="46425" xr:uid="{30B564AA-096E-45A9-974A-5B40145B226B}"/>
    <cellStyle name="20% - Accent3 5" xfId="1536" xr:uid="{635F2F46-2775-4AD6-9C31-91A312B6C738}"/>
    <cellStyle name="20% - Accent3 5 2" xfId="39211" xr:uid="{0817A6B5-8CAD-43B6-8BD2-D67A7ACDCB7C}"/>
    <cellStyle name="20% - Accent3 5 3" xfId="45099" xr:uid="{36239F15-7EF8-48C8-A847-691E685C30DA}"/>
    <cellStyle name="20% - Accent3 6" xfId="1537" xr:uid="{F7F0FFFE-2620-43D9-8480-C11B0139329D}"/>
    <cellStyle name="20% - Accent4 2" xfId="6" xr:uid="{00000000-0005-0000-0000-00000D000000}"/>
    <cellStyle name="20% - Accent4 2 2" xfId="1101" xr:uid="{00000000-0005-0000-0000-00000E000000}"/>
    <cellStyle name="20% - Accent4 2 2 2" xfId="1538" xr:uid="{DF6AF6A3-E428-4465-B9FB-2F7A805927D6}"/>
    <cellStyle name="20% - Accent4 2 2 3" xfId="4326" xr:uid="{5E0B21AC-7DD0-4920-8E3E-7F2D741B22E6}"/>
    <cellStyle name="20% - Accent4 2 3" xfId="1102" xr:uid="{00000000-0005-0000-0000-00000F000000}"/>
    <cellStyle name="20% - Accent4 2 3 2" xfId="4327" xr:uid="{3A34F986-5AA0-4176-B284-E5E8131ED5CD}"/>
    <cellStyle name="20% - Accent4 2 4" xfId="2799" xr:uid="{2946B160-9430-418E-BB76-637DD2DE5B52}"/>
    <cellStyle name="20% - Accent4 3" xfId="878" xr:uid="{00000000-0005-0000-0000-000010000000}"/>
    <cellStyle name="20% - Accent4 3 2" xfId="1103" xr:uid="{00000000-0005-0000-0000-000011000000}"/>
    <cellStyle name="20% - Accent4 3 2 2" xfId="1539" xr:uid="{783B9FD6-D1D3-470C-A8F1-11B0E537232B}"/>
    <cellStyle name="20% - Accent4 3 3" xfId="1104" xr:uid="{00000000-0005-0000-0000-000012000000}"/>
    <cellStyle name="20% - Accent4 3 4" xfId="4328" xr:uid="{F91DF65D-B239-4344-AC2A-A8022AE9B64C}"/>
    <cellStyle name="20% - Accent4 4" xfId="1105" xr:uid="{00000000-0005-0000-0000-000013000000}"/>
    <cellStyle name="20% - Accent4 4 2" xfId="1540" xr:uid="{2839E7A7-44DE-4A8C-9093-4C80FC49F6E7}"/>
    <cellStyle name="20% - Accent4 4 2 2" xfId="39212" xr:uid="{E1D059E5-2964-48B1-BE60-DCB7902C0C78}"/>
    <cellStyle name="20% - Accent4 4 2 3" xfId="45100" xr:uid="{ED88D387-63DF-4E67-A0C4-E51DF7406B86}"/>
    <cellStyle name="20% - Accent4 4 3" xfId="4329" xr:uid="{CED7A71D-4DA2-435D-921B-9AF5740AB6F3}"/>
    <cellStyle name="20% - Accent4 4 4" xfId="39213" xr:uid="{CB4BF39A-B535-46B4-B5AD-BE62C89DFA08}"/>
    <cellStyle name="20% - Accent4 4 5" xfId="39214" xr:uid="{8BE0E3E0-5228-4C4D-B12F-AC1F8B33AFF3}"/>
    <cellStyle name="20% - Accent4 5" xfId="1541" xr:uid="{A3A6225C-F07B-4154-986E-4577D6497055}"/>
    <cellStyle name="20% - Accent4 5 2" xfId="39215" xr:uid="{7CBF2603-03D6-4496-99E2-47097D282928}"/>
    <cellStyle name="20% - Accent4 5 3" xfId="45101" xr:uid="{661682CE-713D-404B-8FF7-27CC099AAF57}"/>
    <cellStyle name="20% - Accent4 6" xfId="1542" xr:uid="{935E7BD8-F8E7-497B-A4D5-6E406835EBDC}"/>
    <cellStyle name="20% - Accent5 2" xfId="879" xr:uid="{00000000-0005-0000-0000-000014000000}"/>
    <cellStyle name="20% - Accent5 2 2" xfId="1543" xr:uid="{27597385-A867-49BE-9499-FBF6513C1218}"/>
    <cellStyle name="20% - Accent5 2 2 2" xfId="39216" xr:uid="{6472A1F4-4EEA-455F-987C-2D354DE3EECE}"/>
    <cellStyle name="20% - Accent5 2 2 3" xfId="45102" xr:uid="{903BBA76-59E5-4526-AA3E-492CC9FFF645}"/>
    <cellStyle name="20% - Accent5 3" xfId="1106" xr:uid="{00000000-0005-0000-0000-000015000000}"/>
    <cellStyle name="20% - Accent5 3 2" xfId="1544" xr:uid="{DA6D3421-0794-4FE0-A04F-50A0E73AEA7F}"/>
    <cellStyle name="20% - Accent5 3 2 2" xfId="39217" xr:uid="{57D77715-0D58-4E55-9313-6BB6968AC199}"/>
    <cellStyle name="20% - Accent5 3 2 3" xfId="45103" xr:uid="{BE708602-B0BE-4507-985A-73F905CF5F7A}"/>
    <cellStyle name="20% - Accent5 3 3" xfId="1545" xr:uid="{F6220E62-F489-417E-9D21-0525786F3C5D}"/>
    <cellStyle name="20% - Accent5 4" xfId="1480" xr:uid="{309935EF-EA55-497C-8196-2B4A545C1C8F}"/>
    <cellStyle name="20% - Accent5 4 2" xfId="1546" xr:uid="{892D8AF6-0C2A-4C21-BBD8-4349975E582C}"/>
    <cellStyle name="20% - Accent5 4 2 2" xfId="39218" xr:uid="{0264A012-B1B8-4591-ABE6-BD7C0CCCB238}"/>
    <cellStyle name="20% - Accent5 4 2 3" xfId="45104" xr:uid="{F860E3CC-CD17-4509-9BF9-E92E67BAE1E8}"/>
    <cellStyle name="20% - Accent5 4 3" xfId="39219" xr:uid="{77BA97BC-A706-4CA9-B948-80DE3210293D}"/>
    <cellStyle name="20% - Accent5 4 4" xfId="45105" xr:uid="{3BF07651-6B5F-4484-BB35-523EA2BF6325}"/>
    <cellStyle name="20% - Accent5 4 5" xfId="46426" xr:uid="{2F089458-4A5D-4274-9E41-234DA77ADB46}"/>
    <cellStyle name="20% - Accent5 5" xfId="1547" xr:uid="{90518E13-A751-4DD3-9C03-094469CCCD84}"/>
    <cellStyle name="20% - Accent5 5 2" xfId="39220" xr:uid="{CEF6C0AA-5EF4-428D-93AF-78BC468E1F16}"/>
    <cellStyle name="20% - Accent5 5 3" xfId="45106" xr:uid="{2BE97FAE-8EFF-4563-B8D0-60F13B7ECBB6}"/>
    <cellStyle name="20% - Accent5 6" xfId="39221" xr:uid="{8C33943F-E9F7-4ED1-860E-BB1BD56D77B6}"/>
    <cellStyle name="20% - Accent6 2" xfId="880" xr:uid="{00000000-0005-0000-0000-000016000000}"/>
    <cellStyle name="20% - Accent6 2 2" xfId="1548" xr:uid="{8AB027DB-182C-4822-83F7-6F8BA50346E8}"/>
    <cellStyle name="20% - Accent6 2 2 2" xfId="4330" xr:uid="{0F3B2139-DB82-40E9-91C0-8E3C21A818BB}"/>
    <cellStyle name="20% - Accent6 2 3" xfId="1549" xr:uid="{C59D42A2-1103-46FF-AF06-33334CF004AF}"/>
    <cellStyle name="20% - Accent6 2 3 2" xfId="4331" xr:uid="{B8ADCE00-9750-4D0D-874D-845980A1EEE8}"/>
    <cellStyle name="20% - Accent6 2 4" xfId="46427" xr:uid="{54ECD57B-DBAA-4B09-9097-43EFE8CAF319}"/>
    <cellStyle name="20% - Accent6 3" xfId="1107" xr:uid="{00000000-0005-0000-0000-000017000000}"/>
    <cellStyle name="20% - Accent6 3 2" xfId="1108" xr:uid="{00000000-0005-0000-0000-000018000000}"/>
    <cellStyle name="20% - Accent6 3 2 2" xfId="4332" xr:uid="{63B6A0AA-252A-4669-B94F-D7FF4280FC26}"/>
    <cellStyle name="20% - Accent6 3 3" xfId="1550" xr:uid="{81FC32B3-15A1-482A-8C7A-96CB3E5E250A}"/>
    <cellStyle name="20% - Accent6 4" xfId="1481" xr:uid="{7DA4E63A-30B3-4B6D-90FB-9E9FF148B676}"/>
    <cellStyle name="20% - Accent6 4 2" xfId="1551" xr:uid="{0414990B-258D-4212-8DC5-5D3BF9EA7B6A}"/>
    <cellStyle name="20% - Accent6 4 2 2" xfId="39222" xr:uid="{46643AE2-D85A-4EDA-BDA6-DDE0611BB698}"/>
    <cellStyle name="20% - Accent6 4 2 3" xfId="45107" xr:uid="{2586D00E-96F2-4607-8E61-291C4EFAA01F}"/>
    <cellStyle name="20% - Accent6 4 3" xfId="39223" xr:uid="{CD347513-291D-48F7-ABB4-BEF97FAE4C28}"/>
    <cellStyle name="20% - Accent6 4 4" xfId="45108" xr:uid="{6A91399E-00B7-44BE-AE28-3A727EC6A3A8}"/>
    <cellStyle name="20% - Accent6 4 5" xfId="46428" xr:uid="{F29D5742-DEFA-4DAD-B5B1-B86FAC555279}"/>
    <cellStyle name="20% - Accent6 5" xfId="1552" xr:uid="{358D2506-92FB-42AF-8847-4ED0A60DBD96}"/>
    <cellStyle name="20% - Accent6 5 2" xfId="39224" xr:uid="{8F8F45E5-7C6F-4D0D-9244-72C067BDC485}"/>
    <cellStyle name="20% - Accent6 5 3" xfId="45109" xr:uid="{C278D59D-27CE-4BBE-892B-9EC3F76D8F94}"/>
    <cellStyle name="20% - Accent6 6" xfId="39225" xr:uid="{755FED55-ADD1-4D8A-AE11-309AF64CA646}"/>
    <cellStyle name="40% - Accent1 2" xfId="7" xr:uid="{00000000-0005-0000-0000-000019000000}"/>
    <cellStyle name="40% - Accent1 2 2" xfId="1482" xr:uid="{DDE190E9-40E0-45B9-8105-F6B91A2ADE25}"/>
    <cellStyle name="40% - Accent1 2 2 2" xfId="42795" xr:uid="{AD01069F-4253-4BBA-AE8A-A1CC0F917290}"/>
    <cellStyle name="40% - Accent1 2 2 3" xfId="45110" xr:uid="{85AD39B6-D0F6-4CD5-ADE0-193529F952CE}"/>
    <cellStyle name="40% - Accent1 2 2 4" xfId="46429" xr:uid="{0017FE62-8587-49B9-BB60-235B00123C30}"/>
    <cellStyle name="40% - Accent1 2 3" xfId="1553" xr:uid="{6CF25781-57BA-485F-822A-6E0B36D92B57}"/>
    <cellStyle name="40% - Accent1 2 4" xfId="2800" xr:uid="{C712CAFF-C304-4F52-8619-6EF389FEB062}"/>
    <cellStyle name="40% - Accent1 3" xfId="881" xr:uid="{00000000-0005-0000-0000-00001A000000}"/>
    <cellStyle name="40% - Accent1 3 2" xfId="1109" xr:uid="{00000000-0005-0000-0000-00001B000000}"/>
    <cellStyle name="40% - Accent1 3 2 2" xfId="1554" xr:uid="{40A448F7-9B57-43C8-A9E6-C7BBFA3E3C62}"/>
    <cellStyle name="40% - Accent1 3 3" xfId="1110" xr:uid="{00000000-0005-0000-0000-00001C000000}"/>
    <cellStyle name="40% - Accent1 3 4" xfId="4333" xr:uid="{93DE10DA-80D0-451A-8EEE-2EDB40F9659A}"/>
    <cellStyle name="40% - Accent1 4" xfId="1111" xr:uid="{00000000-0005-0000-0000-00001D000000}"/>
    <cellStyle name="40% - Accent1 4 2" xfId="1555" xr:uid="{49A28B0C-2DA9-4C22-8A2E-99A210C2219D}"/>
    <cellStyle name="40% - Accent1 4 2 2" xfId="39226" xr:uid="{1C2E1787-57F0-4362-A10A-B1207611547F}"/>
    <cellStyle name="40% - Accent1 4 2 3" xfId="45111" xr:uid="{F86ACC74-C75F-494E-8175-971B35EC1098}"/>
    <cellStyle name="40% - Accent1 4 3" xfId="4334" xr:uid="{B78B317E-0559-4E29-B952-2B11DA448A1C}"/>
    <cellStyle name="40% - Accent1 5" xfId="1556" xr:uid="{23C77887-0559-4228-B4AA-1459D92B9310}"/>
    <cellStyle name="40% - Accent1 5 2" xfId="39227" xr:uid="{13354CDD-3E45-4742-A39E-8B99A64A6340}"/>
    <cellStyle name="40% - Accent1 5 3" xfId="45112" xr:uid="{35AAF8BB-F645-4FD8-BCB0-5CF846FD5D01}"/>
    <cellStyle name="40% - Accent1 6" xfId="1557" xr:uid="{A2FC5AED-00C3-4E6F-9E4B-7CA050D66404}"/>
    <cellStyle name="40% - Accent1 7" xfId="39228" xr:uid="{98252119-7AB4-4164-BE78-F328C61CF1DF}"/>
    <cellStyle name="40% - Accent2 2" xfId="882" xr:uid="{00000000-0005-0000-0000-00001E000000}"/>
    <cellStyle name="40% - Accent2 2 2" xfId="1558" xr:uid="{6E894458-B82A-485F-BEBF-6933745A6DF9}"/>
    <cellStyle name="40% - Accent2 2 2 2" xfId="39229" xr:uid="{ED495AD5-E909-4B5B-BCE4-6E5009D9E846}"/>
    <cellStyle name="40% - Accent2 2 2 3" xfId="45113" xr:uid="{E738C759-B97B-4518-AAB6-ABF23A4CC577}"/>
    <cellStyle name="40% - Accent2 3" xfId="1112" xr:uid="{00000000-0005-0000-0000-00001F000000}"/>
    <cellStyle name="40% - Accent2 3 2" xfId="1559" xr:uid="{FB52EC15-CFD6-402D-84FA-D32B4B812CB1}"/>
    <cellStyle name="40% - Accent2 3 2 2" xfId="39230" xr:uid="{9AA5AFF4-8B98-47B8-B95C-56B9815ACB46}"/>
    <cellStyle name="40% - Accent2 3 2 3" xfId="45114" xr:uid="{7C97C273-C771-47D8-9294-72C05B603E9D}"/>
    <cellStyle name="40% - Accent2 3 3" xfId="1560" xr:uid="{4615A0B5-2B71-44CD-BF6E-558B00608B6D}"/>
    <cellStyle name="40% - Accent2 4" xfId="1483" xr:uid="{67F31D67-807C-4111-8201-3907FC9008C8}"/>
    <cellStyle name="40% - Accent2 4 2" xfId="1561" xr:uid="{4718C874-2A72-46AE-83C9-9AFAC0875C4B}"/>
    <cellStyle name="40% - Accent2 4 2 2" xfId="39231" xr:uid="{DCF150F4-F57E-4A5D-994B-2EBB9FA6BB16}"/>
    <cellStyle name="40% - Accent2 4 2 3" xfId="45115" xr:uid="{1945358A-8984-4D7F-953F-6FE25D1F2975}"/>
    <cellStyle name="40% - Accent2 4 3" xfId="39232" xr:uid="{3C3B1FE6-0E8E-40A7-ACF9-AF31F3D86D48}"/>
    <cellStyle name="40% - Accent2 4 4" xfId="45116" xr:uid="{57F5858F-FB7E-4122-A8F5-C7BD68CB42F9}"/>
    <cellStyle name="40% - Accent2 4 5" xfId="46430" xr:uid="{E94EB26F-7121-47D0-80E2-B970FD470EEF}"/>
    <cellStyle name="40% - Accent2 5" xfId="1562" xr:uid="{DAFD4623-A601-4682-B6FA-E114BE26C470}"/>
    <cellStyle name="40% - Accent2 5 2" xfId="39233" xr:uid="{CF72A793-7AD8-4E00-9DCF-1CA635D94465}"/>
    <cellStyle name="40% - Accent2 5 3" xfId="45117" xr:uid="{FC244BD5-5CE1-4365-8CD9-22680F9F3142}"/>
    <cellStyle name="40% - Accent2 6" xfId="39234" xr:uid="{926BDC79-BF5C-4226-8007-2F074372B131}"/>
    <cellStyle name="40% - Accent3 2" xfId="883" xr:uid="{00000000-0005-0000-0000-000020000000}"/>
    <cellStyle name="40% - Accent3 2 2" xfId="1563" xr:uid="{78B2B833-F47A-4804-9A9B-00B2658A927D}"/>
    <cellStyle name="40% - Accent3 2 2 2" xfId="4335" xr:uid="{DEF7BD31-C053-4069-8DE8-F3EAACD47DA5}"/>
    <cellStyle name="40% - Accent3 2 3" xfId="1564" xr:uid="{8CAC85F1-8369-4061-B1A7-AFC61BB3FF41}"/>
    <cellStyle name="40% - Accent3 2 3 2" xfId="4336" xr:uid="{815ADB3F-A068-43A0-A975-03D101B3BB0F}"/>
    <cellStyle name="40% - Accent3 2 4" xfId="2801" xr:uid="{AC204F47-226E-43BA-8F40-933256ECCDE8}"/>
    <cellStyle name="40% - Accent3 2 5" xfId="46431" xr:uid="{3CD81C97-C146-4398-8D05-917D7CA01CED}"/>
    <cellStyle name="40% - Accent3 3" xfId="1113" xr:uid="{00000000-0005-0000-0000-000021000000}"/>
    <cellStyle name="40% - Accent3 3 2" xfId="1114" xr:uid="{00000000-0005-0000-0000-000022000000}"/>
    <cellStyle name="40% - Accent3 3 2 2" xfId="4337" xr:uid="{23D4F1BB-CBF8-4C37-81D2-F0B178AA88A2}"/>
    <cellStyle name="40% - Accent3 3 3" xfId="1565" xr:uid="{D1939247-15F3-4A9C-8803-5CBD5AD18D77}"/>
    <cellStyle name="40% - Accent3 4" xfId="1484" xr:uid="{98A48F04-4D53-49BD-973A-6C843D7251AC}"/>
    <cellStyle name="40% - Accent3 4 2" xfId="1566" xr:uid="{49EE383B-285B-4684-80D0-BF0B50D791FD}"/>
    <cellStyle name="40% - Accent3 4 2 2" xfId="39235" xr:uid="{437CCE1A-1844-4E2E-85A6-91C1D33555D5}"/>
    <cellStyle name="40% - Accent3 4 2 3" xfId="45118" xr:uid="{C2482E20-4090-4F47-91D0-BE56B350384C}"/>
    <cellStyle name="40% - Accent3 4 3" xfId="4338" xr:uid="{EDCE692D-B9E5-43FA-8F7C-4FD993CEE5C4}"/>
    <cellStyle name="40% - Accent3 4 4" xfId="45119" xr:uid="{CBEEE3AA-3694-42AD-8B56-533D3479149B}"/>
    <cellStyle name="40% - Accent3 4 5" xfId="46432" xr:uid="{D2817D74-F656-4E2E-8195-2A15D1ACBA85}"/>
    <cellStyle name="40% - Accent3 5" xfId="1567" xr:uid="{F07C0400-EFD0-4535-87F7-A4C666D1A5F7}"/>
    <cellStyle name="40% - Accent3 5 2" xfId="39236" xr:uid="{FF861468-57C4-4425-9E63-A47B68669122}"/>
    <cellStyle name="40% - Accent3 5 3" xfId="45120" xr:uid="{8B31FF13-17D6-4079-81C7-43A71984C5F7}"/>
    <cellStyle name="40% - Accent3 6" xfId="1568" xr:uid="{3D95E27D-EB53-4DA2-9A62-B1972DB77E98}"/>
    <cellStyle name="40% - Accent4 2" xfId="8" xr:uid="{00000000-0005-0000-0000-000023000000}"/>
    <cellStyle name="40% - Accent4 2 2" xfId="1485" xr:uid="{F9A83576-B88F-4738-8293-6373B016451A}"/>
    <cellStyle name="40% - Accent4 2 2 2" xfId="42796" xr:uid="{B55138A7-C28C-43D0-9A39-4E734FF591F9}"/>
    <cellStyle name="40% - Accent4 2 2 3" xfId="45121" xr:uid="{610DD79D-A040-4F88-9A82-B84D1703D5BC}"/>
    <cellStyle name="40% - Accent4 2 2 4" xfId="46433" xr:uid="{A39A6768-1AB5-4235-BFE3-D278511DA21F}"/>
    <cellStyle name="40% - Accent4 2 3" xfId="1569" xr:uid="{8584603D-71C4-412A-B340-D8B97C791CD6}"/>
    <cellStyle name="40% - Accent4 2 4" xfId="2802" xr:uid="{7112A4CA-145F-4462-9B9C-E7B4C6CD77B1}"/>
    <cellStyle name="40% - Accent4 3" xfId="884" xr:uid="{00000000-0005-0000-0000-000024000000}"/>
    <cellStyle name="40% - Accent4 3 2" xfId="1115" xr:uid="{00000000-0005-0000-0000-000025000000}"/>
    <cellStyle name="40% - Accent4 3 2 2" xfId="1570" xr:uid="{71D112FA-ACD3-443A-A5C1-B1F38EC69344}"/>
    <cellStyle name="40% - Accent4 3 3" xfId="1116" xr:uid="{00000000-0005-0000-0000-000026000000}"/>
    <cellStyle name="40% - Accent4 3 4" xfId="4339" xr:uid="{8A848CE5-8AFA-4AC4-9286-BFE659B3B06B}"/>
    <cellStyle name="40% - Accent4 4" xfId="1117" xr:uid="{00000000-0005-0000-0000-000027000000}"/>
    <cellStyle name="40% - Accent4 4 2" xfId="1571" xr:uid="{FF1D56CB-5D06-476C-AFF4-3FE2D7020243}"/>
    <cellStyle name="40% - Accent4 4 2 2" xfId="39237" xr:uid="{7E9A9D9C-6163-4612-B492-245503DF3682}"/>
    <cellStyle name="40% - Accent4 4 2 3" xfId="45122" xr:uid="{CE00A3EE-2D65-4D4A-8F8F-75336D0FB72C}"/>
    <cellStyle name="40% - Accent4 4 3" xfId="4340" xr:uid="{0ACE7CD9-C017-4349-9C66-5AEFF0C04765}"/>
    <cellStyle name="40% - Accent4 5" xfId="1572" xr:uid="{6E1FA2C3-8755-4210-BF8E-AAA7DF1275B4}"/>
    <cellStyle name="40% - Accent4 5 2" xfId="39238" xr:uid="{06D812A4-E8E6-4EEA-BC43-EA4F28EE6027}"/>
    <cellStyle name="40% - Accent4 5 3" xfId="45123" xr:uid="{6B3A2D81-0942-4815-AB64-5FA94ABBA7D9}"/>
    <cellStyle name="40% - Accent4 6" xfId="1573" xr:uid="{81A95EEB-1ACD-4E01-B39D-9F43B4F6F564}"/>
    <cellStyle name="40% - Accent4 7" xfId="39239" xr:uid="{D6B5202B-6B01-4812-86CA-BF7287290859}"/>
    <cellStyle name="40% - Accent5 2" xfId="9" xr:uid="{00000000-0005-0000-0000-000028000000}"/>
    <cellStyle name="40% - Accent5 2 2" xfId="1486" xr:uid="{3ACBF961-2364-4FAE-910C-90FCC901978B}"/>
    <cellStyle name="40% - Accent5 2 2 2" xfId="42797" xr:uid="{A2ECA8AD-AEF3-43D5-B7C9-63B300461760}"/>
    <cellStyle name="40% - Accent5 2 2 3" xfId="45124" xr:uid="{22503969-84DC-4EF8-AFF0-5458A2071268}"/>
    <cellStyle name="40% - Accent5 2 2 4" xfId="46434" xr:uid="{2DF79E55-0A8C-47D0-A950-5D7745406F7E}"/>
    <cellStyle name="40% - Accent5 2 3" xfId="1574" xr:uid="{1523F21F-3E35-465B-8C37-DD5F0161A6FA}"/>
    <cellStyle name="40% - Accent5 3" xfId="1118" xr:uid="{00000000-0005-0000-0000-000029000000}"/>
    <cellStyle name="40% - Accent5 3 2" xfId="1119" xr:uid="{00000000-0005-0000-0000-00002A000000}"/>
    <cellStyle name="40% - Accent5 3 2 2" xfId="4341" xr:uid="{20800470-23F0-4B4E-83C3-8F23EB0ADBDC}"/>
    <cellStyle name="40% - Accent5 3 3" xfId="1575" xr:uid="{BEBE1152-89AE-4316-82F5-60DE11B1BED4}"/>
    <cellStyle name="40% - Accent5 4" xfId="1487" xr:uid="{CB045496-10DD-41C2-8E23-18527757EF1B}"/>
    <cellStyle name="40% - Accent5 4 2" xfId="1576" xr:uid="{C7C1361E-F1DC-47AC-ADA7-5C2AD7E5B1D0}"/>
    <cellStyle name="40% - Accent5 4 2 2" xfId="39240" xr:uid="{A1936EDD-F210-47A3-893B-A85D805DD50A}"/>
    <cellStyle name="40% - Accent5 4 2 3" xfId="45125" xr:uid="{BC5C9199-B922-4813-89BA-539EBE162C4D}"/>
    <cellStyle name="40% - Accent5 4 3" xfId="39241" xr:uid="{C3B00360-20D8-45F2-AB1E-EDE5A683AD2B}"/>
    <cellStyle name="40% - Accent5 4 4" xfId="45126" xr:uid="{2F94E704-93B1-47FC-873A-B7154CCD5377}"/>
    <cellStyle name="40% - Accent5 4 5" xfId="46435" xr:uid="{A75E9016-5948-475F-92FD-854F10967159}"/>
    <cellStyle name="40% - Accent5 5" xfId="1577" xr:uid="{0FAEF692-FEB4-462A-80CD-4ED2BC836D4F}"/>
    <cellStyle name="40% - Accent5 5 2" xfId="39242" xr:uid="{A8398C55-29C3-4E68-BF1D-1818199B4BDD}"/>
    <cellStyle name="40% - Accent5 5 3" xfId="45127" xr:uid="{87946567-120D-402B-94C9-AF81FF101617}"/>
    <cellStyle name="40% - Accent5 6" xfId="39243" xr:uid="{A5E5E1C9-16AE-4F20-A895-62BF5FBC7572}"/>
    <cellStyle name="40% - Accent6 2" xfId="10" xr:uid="{00000000-0005-0000-0000-00002B000000}"/>
    <cellStyle name="40% - Accent6 2 2" xfId="1488" xr:uid="{879C08FA-9AC9-4BBF-93E0-53906C61AED9}"/>
    <cellStyle name="40% - Accent6 2 2 2" xfId="1578" xr:uid="{7D3F7B6E-DDF5-4B97-B2EC-1B941A9DBF4B}"/>
    <cellStyle name="40% - Accent6 2 2 3" xfId="45128" xr:uid="{D7E19C93-0BFC-4ED1-A155-FE9CF90085C3}"/>
    <cellStyle name="40% - Accent6 2 2 4" xfId="46436" xr:uid="{0AE08068-F2ED-45A8-BB3A-08FF8C946310}"/>
    <cellStyle name="40% - Accent6 2 3" xfId="1579" xr:uid="{B86A2204-ACE3-4B1B-867E-BE17FA6535EB}"/>
    <cellStyle name="40% - Accent6 2 3 2" xfId="4342" xr:uid="{B5B0019B-C2A8-4EDD-901B-5AF20B6BA1A2}"/>
    <cellStyle name="40% - Accent6 2 4" xfId="2803" xr:uid="{71AA2A03-BD10-44AC-AA51-F6B83AA53F07}"/>
    <cellStyle name="40% - Accent6 3" xfId="885" xr:uid="{00000000-0005-0000-0000-00002C000000}"/>
    <cellStyle name="40% - Accent6 3 2" xfId="1120" xr:uid="{00000000-0005-0000-0000-00002D000000}"/>
    <cellStyle name="40% - Accent6 3 2 2" xfId="1580" xr:uid="{1A3DA973-8043-49D7-8125-86E0746645FC}"/>
    <cellStyle name="40% - Accent6 3 3" xfId="1121" xr:uid="{00000000-0005-0000-0000-00002E000000}"/>
    <cellStyle name="40% - Accent6 3 4" xfId="4343" xr:uid="{F5154188-8558-456B-97B5-785B66CDA97E}"/>
    <cellStyle name="40% - Accent6 4" xfId="1122" xr:uid="{00000000-0005-0000-0000-00002F000000}"/>
    <cellStyle name="40% - Accent6 4 2" xfId="1581" xr:uid="{65C7DE9C-5ED4-4185-A4F6-41022C2EB6FA}"/>
    <cellStyle name="40% - Accent6 4 2 2" xfId="39244" xr:uid="{76DEC3C1-075F-420F-B01E-C03E9A9F0E66}"/>
    <cellStyle name="40% - Accent6 4 2 3" xfId="45129" xr:uid="{46A74950-FAD1-40CB-92E6-ED7E1928526F}"/>
    <cellStyle name="40% - Accent6 4 3" xfId="4344" xr:uid="{D69B3478-2800-4E26-A6E2-EBFCC9DA03FF}"/>
    <cellStyle name="40% - Accent6 5" xfId="1582" xr:uid="{7CCF2B80-FA56-43AF-98D6-C59AEC783405}"/>
    <cellStyle name="40% - Accent6 5 2" xfId="39245" xr:uid="{D9A41599-2E19-489F-A368-68E93388A5EE}"/>
    <cellStyle name="40% - Accent6 5 3" xfId="45130" xr:uid="{E8507F29-9A71-489D-BA99-17A02EAE9683}"/>
    <cellStyle name="40% - Accent6 6" xfId="1583" xr:uid="{E58BE197-C67B-4159-BC1E-D89EC97B482D}"/>
    <cellStyle name="40% - Accent6 7" xfId="39246" xr:uid="{4DCE835E-888F-4FE6-BDC3-6580086B047D}"/>
    <cellStyle name="60% - Accent1 2" xfId="11" xr:uid="{00000000-0005-0000-0000-000030000000}"/>
    <cellStyle name="60% - Accent1 2 2" xfId="1123" xr:uid="{00000000-0005-0000-0000-000031000000}"/>
    <cellStyle name="60% - Accent1 2 2 2" xfId="1584" xr:uid="{36876CBD-94C2-414A-A007-EF54A9E54FD4}"/>
    <cellStyle name="60% - Accent1 2 2 3" xfId="4345" xr:uid="{FBF4B091-3E7C-4A58-AF9A-121A843D8500}"/>
    <cellStyle name="60% - Accent1 2 3" xfId="1124" xr:uid="{00000000-0005-0000-0000-000032000000}"/>
    <cellStyle name="60% - Accent1 2 3 2" xfId="4346" xr:uid="{D49D8049-DC5D-4DA4-AC5B-62492901A7E6}"/>
    <cellStyle name="60% - Accent1 2 4" xfId="1585" xr:uid="{7B3F8CDE-C053-44C2-A273-AD8E8C85C02B}"/>
    <cellStyle name="60% - Accent1 2 4 2" xfId="4347" xr:uid="{3E1A551B-7E6D-422B-8968-7C7949F351AA}"/>
    <cellStyle name="60% - Accent1 2 5" xfId="2804" xr:uid="{D3E9AC1B-84BC-4F40-9320-4744EA136582}"/>
    <cellStyle name="60% - Accent1 3" xfId="886" xr:uid="{00000000-0005-0000-0000-000033000000}"/>
    <cellStyle name="60% - Accent1 3 2" xfId="1125" xr:uid="{00000000-0005-0000-0000-000034000000}"/>
    <cellStyle name="60% - Accent1 3 3" xfId="1126" xr:uid="{00000000-0005-0000-0000-000035000000}"/>
    <cellStyle name="60% - Accent1 3 4" xfId="4348" xr:uid="{E494218E-5B6B-4A01-9D08-A9F82632A06A}"/>
    <cellStyle name="60% - Accent1 4" xfId="1127" xr:uid="{00000000-0005-0000-0000-000036000000}"/>
    <cellStyle name="60% - Accent1 4 2" xfId="1586" xr:uid="{BD1FE2C5-1B75-4845-90FC-0F1AFBF9DC40}"/>
    <cellStyle name="60% - Accent1 4 3" xfId="4349" xr:uid="{6940E40B-D390-4963-90C8-E9D1B4B82034}"/>
    <cellStyle name="60% - Accent2 2" xfId="12" xr:uid="{00000000-0005-0000-0000-000037000000}"/>
    <cellStyle name="60% - Accent2 2 2" xfId="1489" xr:uid="{802A3690-FB80-44FE-BA5E-8C732051CCF3}"/>
    <cellStyle name="60% - Accent2 2 2 2" xfId="42798" xr:uid="{6DC79DC2-34B9-4BFE-A06B-108327DD27EE}"/>
    <cellStyle name="60% - Accent2 2 2 3" xfId="45131" xr:uid="{51C2CD84-F94C-47E6-8346-F9108985056D}"/>
    <cellStyle name="60% - Accent2 2 2 4" xfId="46437" xr:uid="{C22D1DCD-7031-4367-B915-6AB70B97A816}"/>
    <cellStyle name="60% - Accent2 2 3" xfId="1587" xr:uid="{60C1ED10-A09B-423E-B578-493862D57E81}"/>
    <cellStyle name="60% - Accent2 3" xfId="1128" xr:uid="{00000000-0005-0000-0000-000038000000}"/>
    <cellStyle name="60% - Accent2 3 2" xfId="1129" xr:uid="{00000000-0005-0000-0000-000039000000}"/>
    <cellStyle name="60% - Accent2 3 2 2" xfId="4350" xr:uid="{6BFD1B96-DC90-4951-8F7C-B53859D3487E}"/>
    <cellStyle name="60% - Accent2 3 3" xfId="4351" xr:uid="{D5BA9B79-AE78-4F4E-9498-BEAD4AA7AC93}"/>
    <cellStyle name="60% - Accent2 4" xfId="1490" xr:uid="{45669F98-743E-4B34-AE36-3FCBDA6F4DB2}"/>
    <cellStyle name="60% - Accent2 4 2" xfId="42799" xr:uid="{DF78C879-8E66-4341-85B7-253911069870}"/>
    <cellStyle name="60% - Accent2 4 3" xfId="45132" xr:uid="{D1ED5D6D-E31B-4923-8870-30E286C6A281}"/>
    <cellStyle name="60% - Accent2 4 4" xfId="46438" xr:uid="{D85DBE37-399D-43EF-93F8-E515DDE6AF92}"/>
    <cellStyle name="60% - Accent3 2" xfId="13" xr:uid="{00000000-0005-0000-0000-00003A000000}"/>
    <cellStyle name="60% - Accent3 2 2" xfId="1491" xr:uid="{CE515AAF-1705-4F60-81EB-E054A2ECB823}"/>
    <cellStyle name="60% - Accent3 2 2 2" xfId="42800" xr:uid="{960361A4-B333-4BDD-97AD-5F0239055D03}"/>
    <cellStyle name="60% - Accent3 2 2 3" xfId="45133" xr:uid="{4FA336B3-5B10-464D-BB43-2E2C72DBEEB1}"/>
    <cellStyle name="60% - Accent3 2 2 4" xfId="46439" xr:uid="{E5818C91-4450-49BB-950D-7C2773D19F6B}"/>
    <cellStyle name="60% - Accent3 2 3" xfId="1588" xr:uid="{7D56BC55-3B77-499D-9B6B-37D9DA3CCEFA}"/>
    <cellStyle name="60% - Accent3 2 3 2" xfId="4352" xr:uid="{CD1F2DAA-A76A-4CEE-9FA8-BD94340369A8}"/>
    <cellStyle name="60% - Accent3 2 4" xfId="2805" xr:uid="{77D7A4EA-D09D-46B8-BF82-97863090C1C7}"/>
    <cellStyle name="60% - Accent3 3" xfId="887" xr:uid="{00000000-0005-0000-0000-00003B000000}"/>
    <cellStyle name="60% - Accent3 3 2" xfId="1130" xr:uid="{00000000-0005-0000-0000-00003C000000}"/>
    <cellStyle name="60% - Accent3 3 3" xfId="1131" xr:uid="{00000000-0005-0000-0000-00003D000000}"/>
    <cellStyle name="60% - Accent3 3 4" xfId="4353" xr:uid="{2BC826A1-F570-4580-A88C-6AF75AABB40F}"/>
    <cellStyle name="60% - Accent3 4" xfId="1132" xr:uid="{00000000-0005-0000-0000-00003E000000}"/>
    <cellStyle name="60% - Accent3 4 2" xfId="1589" xr:uid="{4030678A-EBF8-489A-ADAF-5F9B3FAACC8D}"/>
    <cellStyle name="60% - Accent3 4 3" xfId="4354" xr:uid="{238DF392-D859-4981-A1CC-A190A52B7778}"/>
    <cellStyle name="60% - Accent3 4 4" xfId="39247" xr:uid="{18941363-A1C7-43FD-B521-7114CAF3CD1A}"/>
    <cellStyle name="60% - Accent4 2" xfId="14" xr:uid="{00000000-0005-0000-0000-00003F000000}"/>
    <cellStyle name="60% - Accent4 2 2" xfId="1492" xr:uid="{7498F585-4F67-49AB-85D9-D9AB27CE4F32}"/>
    <cellStyle name="60% - Accent4 2 2 2" xfId="42801" xr:uid="{C39074FF-C016-4611-97E7-99DD3F56EA05}"/>
    <cellStyle name="60% - Accent4 2 2 3" xfId="45134" xr:uid="{1D56293E-5EDC-46A5-B742-1F0DE18ED647}"/>
    <cellStyle name="60% - Accent4 2 2 4" xfId="46440" xr:uid="{E376BD0D-ED55-4B10-9248-44CCCB2E8570}"/>
    <cellStyle name="60% - Accent4 2 3" xfId="1590" xr:uid="{8D1427C5-E7A6-40C6-8631-E4A4B7559E22}"/>
    <cellStyle name="60% - Accent4 2 3 2" xfId="4355" xr:uid="{E6DAD2FD-A3B0-4A2E-B6E7-6503F21EF34C}"/>
    <cellStyle name="60% - Accent4 2 4" xfId="2806" xr:uid="{C083F977-CD36-4D14-B78B-F714BC23BF37}"/>
    <cellStyle name="60% - Accent4 3" xfId="888" xr:uid="{00000000-0005-0000-0000-000040000000}"/>
    <cellStyle name="60% - Accent4 3 2" xfId="1133" xr:uid="{00000000-0005-0000-0000-000041000000}"/>
    <cellStyle name="60% - Accent4 3 3" xfId="1134" xr:uid="{00000000-0005-0000-0000-000042000000}"/>
    <cellStyle name="60% - Accent4 3 4" xfId="4356" xr:uid="{92A44D79-8DFA-4DD0-AA18-0D908D6D6F53}"/>
    <cellStyle name="60% - Accent4 4" xfId="1135" xr:uid="{00000000-0005-0000-0000-000043000000}"/>
    <cellStyle name="60% - Accent4 4 2" xfId="1591" xr:uid="{0E08BD42-45D8-407C-9BFD-2CFBB75A813B}"/>
    <cellStyle name="60% - Accent4 4 3" xfId="4357" xr:uid="{CF7C2E59-8C7A-45FF-9FDF-AA3B6396FFBF}"/>
    <cellStyle name="60% - Accent4 4 4" xfId="39248" xr:uid="{844EC8C7-8225-44E0-8740-14755FE2EEF6}"/>
    <cellStyle name="60% - Accent5 2" xfId="15" xr:uid="{00000000-0005-0000-0000-000044000000}"/>
    <cellStyle name="60% - Accent5 2 2" xfId="1136" xr:uid="{00000000-0005-0000-0000-000045000000}"/>
    <cellStyle name="60% - Accent5 2 2 2" xfId="1592" xr:uid="{B3F05881-1677-4C30-A314-BAF0258561C2}"/>
    <cellStyle name="60% - Accent5 2 2 3" xfId="4358" xr:uid="{56EDA570-A731-4475-924B-733E94ABCAAC}"/>
    <cellStyle name="60% - Accent5 2 3" xfId="1137" xr:uid="{00000000-0005-0000-0000-000046000000}"/>
    <cellStyle name="60% - Accent5 2 3 2" xfId="4359" xr:uid="{9C134B04-D9B9-416A-9DDC-86C19625E6A7}"/>
    <cellStyle name="60% - Accent5 2 4" xfId="1593" xr:uid="{66A280DE-1B89-4493-A73C-362C9CD84188}"/>
    <cellStyle name="60% - Accent5 2 4 2" xfId="4360" xr:uid="{1B90F892-10A0-4E99-A482-BF6D9D595CA4}"/>
    <cellStyle name="60% - Accent5 3" xfId="1138" xr:uid="{00000000-0005-0000-0000-000047000000}"/>
    <cellStyle name="60% - Accent5 3 2" xfId="1139" xr:uid="{00000000-0005-0000-0000-000048000000}"/>
    <cellStyle name="60% - Accent5 3 2 2" xfId="4361" xr:uid="{15A4C003-1981-44A1-BC52-5201862836F0}"/>
    <cellStyle name="60% - Accent5 3 3" xfId="4362" xr:uid="{F16EB580-9782-45A0-A7E1-40D0802DBF32}"/>
    <cellStyle name="60% - Accent5 4" xfId="1493" xr:uid="{22CC0070-2ECC-4314-9A8E-CEA8C40500C8}"/>
    <cellStyle name="60% - Accent5 4 2" xfId="4363" xr:uid="{05469323-4D9E-4695-A2D3-50F0BAA5F9A3}"/>
    <cellStyle name="60% - Accent5 4 3" xfId="45135" xr:uid="{AEE45634-ECC1-48C8-A5D4-6D391FEA58F2}"/>
    <cellStyle name="60% - Accent5 4 4" xfId="46441" xr:uid="{CD55507E-24AD-4A49-90A9-4BAA3D3333CD}"/>
    <cellStyle name="60% - Accent6 2" xfId="889" xr:uid="{00000000-0005-0000-0000-000049000000}"/>
    <cellStyle name="60% - Accent6 2 2" xfId="1594" xr:uid="{833E5F2F-3E95-4291-A518-176633460453}"/>
    <cellStyle name="60% - Accent6 2 2 2" xfId="4364" xr:uid="{BEA6BA92-B805-462D-9335-5816288643F2}"/>
    <cellStyle name="60% - Accent6 2 3" xfId="1595" xr:uid="{FB0CCEC6-5CB1-4B71-9738-8C7B4D44FAB7}"/>
    <cellStyle name="60% - Accent6 2 3 2" xfId="4365" xr:uid="{9293B64F-AA33-4636-9744-122DBEFBEC5D}"/>
    <cellStyle name="60% - Accent6 2 4" xfId="2807" xr:uid="{0F534586-96F7-4DDF-9D74-08F5ACB77FCD}"/>
    <cellStyle name="60% - Accent6 2 5" xfId="46442" xr:uid="{CB6BD693-6046-4DCC-A92C-33F173D1C896}"/>
    <cellStyle name="60% - Accent6 3" xfId="1140" xr:uid="{00000000-0005-0000-0000-00004A000000}"/>
    <cellStyle name="60% - Accent6 3 2" xfId="1141" xr:uid="{00000000-0005-0000-0000-00004B000000}"/>
    <cellStyle name="60% - Accent6 3 2 2" xfId="4366" xr:uid="{68DD654D-9537-47CE-B1CF-38F4E5CBC227}"/>
    <cellStyle name="60% - Accent6 3 3" xfId="4367" xr:uid="{C1234DF4-DD2D-4008-A01C-CFB3D2652204}"/>
    <cellStyle name="60% - Accent6 4" xfId="1494" xr:uid="{E0A016D7-3BB7-48BE-97B0-AC98C42FDA7E}"/>
    <cellStyle name="60% - Accent6 4 2" xfId="4368" xr:uid="{3B4295B7-C172-45BD-8F62-DB8E99CBC7E6}"/>
    <cellStyle name="60% - Accent6 4 3" xfId="45136" xr:uid="{4EAA758D-8EC3-4C44-A5CB-0EC5DA898374}"/>
    <cellStyle name="60% - Accent6 4 4" xfId="46443" xr:uid="{196243D6-7D54-492A-9D03-B2F9E0391670}"/>
    <cellStyle name="Accent1 2" xfId="16" xr:uid="{00000000-0005-0000-0000-00004C000000}"/>
    <cellStyle name="Accent1 2 2" xfId="1142" xr:uid="{00000000-0005-0000-0000-00004D000000}"/>
    <cellStyle name="Accent1 2 2 2" xfId="1596" xr:uid="{F0F4F801-907E-40AE-87ED-0DBF43A7C188}"/>
    <cellStyle name="Accent1 2 2 3" xfId="4369" xr:uid="{7415D278-B34C-4179-A6F9-064B9D6DC890}"/>
    <cellStyle name="Accent1 2 3" xfId="1143" xr:uid="{00000000-0005-0000-0000-00004E000000}"/>
    <cellStyle name="Accent1 2 3 2" xfId="4370" xr:uid="{14B2F723-4CB9-45E0-8B3B-82213C11F92A}"/>
    <cellStyle name="Accent1 2 4" xfId="1597" xr:uid="{AF10A24D-516E-479D-80C0-378293D43934}"/>
    <cellStyle name="Accent1 2 4 2" xfId="4371" xr:uid="{A9561AF2-306B-49F1-B377-48FC86FD4FD0}"/>
    <cellStyle name="Accent1 2 5" xfId="2808" xr:uid="{142A0018-2B37-4391-9912-61D57949A140}"/>
    <cellStyle name="Accent1 3" xfId="890" xr:uid="{00000000-0005-0000-0000-00004F000000}"/>
    <cellStyle name="Accent1 3 2" xfId="1144" xr:uid="{00000000-0005-0000-0000-000050000000}"/>
    <cellStyle name="Accent1 3 3" xfId="1145" xr:uid="{00000000-0005-0000-0000-000051000000}"/>
    <cellStyle name="Accent1 3 4" xfId="4372" xr:uid="{71525E63-A431-4A7A-8EE1-077FDDE6133D}"/>
    <cellStyle name="Accent1 4" xfId="1146" xr:uid="{00000000-0005-0000-0000-000052000000}"/>
    <cellStyle name="Accent1 4 2" xfId="1598" xr:uid="{556AC37C-1501-4482-9D63-3A0DE87F52FD}"/>
    <cellStyle name="Accent2 2" xfId="17" xr:uid="{00000000-0005-0000-0000-000053000000}"/>
    <cellStyle name="Accent2 2 2" xfId="1495" xr:uid="{88093B75-DE94-4AE0-B206-D01337B33FA5}"/>
    <cellStyle name="Accent2 2 2 2" xfId="42802" xr:uid="{FD78058D-640A-4335-A885-60ACF7B67D73}"/>
    <cellStyle name="Accent2 2 2 3" xfId="45137" xr:uid="{8D60C07F-9ED6-45CE-BCB7-79B14BE8C4C4}"/>
    <cellStyle name="Accent2 2 2 4" xfId="46444" xr:uid="{5C0D1A46-E042-4FD9-81C4-BA4245895466}"/>
    <cellStyle name="Accent2 2 3" xfId="1599" xr:uid="{2A606ADA-22F1-45CA-B815-28AD5B02AC10}"/>
    <cellStyle name="Accent2 3" xfId="1147" xr:uid="{00000000-0005-0000-0000-000054000000}"/>
    <cellStyle name="Accent2 3 2" xfId="1148" xr:uid="{00000000-0005-0000-0000-000055000000}"/>
    <cellStyle name="Accent2 3 2 2" xfId="4373" xr:uid="{A778EC88-9717-4A68-A23A-99795278EEAE}"/>
    <cellStyle name="Accent2 3 3" xfId="4374" xr:uid="{67B00A6E-DEF3-4EE9-9143-C5E7742064F0}"/>
    <cellStyle name="Accent2 4" xfId="1496" xr:uid="{9ED9346E-4D5C-475F-BF62-3A39CD512E60}"/>
    <cellStyle name="Accent2 4 2" xfId="42803" xr:uid="{A28C14F6-8C0A-41FD-A20F-398831381B74}"/>
    <cellStyle name="Accent2 4 3" xfId="45138" xr:uid="{F2104F1D-8EED-42B6-9075-F684BF948213}"/>
    <cellStyle name="Accent2 4 4" xfId="46445" xr:uid="{14392EBF-8082-4A38-84A1-DBA622A27B57}"/>
    <cellStyle name="Accent3 2" xfId="18" xr:uid="{00000000-0005-0000-0000-000056000000}"/>
    <cellStyle name="Accent3 2 2" xfId="1149" xr:uid="{00000000-0005-0000-0000-000057000000}"/>
    <cellStyle name="Accent3 2 2 2" xfId="4375" xr:uid="{4BF0F2F3-E0A6-4AA2-B7AE-E6C9C04BAB0E}"/>
    <cellStyle name="Accent3 2 3" xfId="1150" xr:uid="{00000000-0005-0000-0000-000058000000}"/>
    <cellStyle name="Accent3 2 4" xfId="1600" xr:uid="{818B4852-1E50-4C7F-966F-E9122A0C0D55}"/>
    <cellStyle name="Accent3 2 4 2" xfId="39249" xr:uid="{9650A230-C8ED-4E79-B448-A0E84FF34D1A}"/>
    <cellStyle name="Accent3 3" xfId="1151" xr:uid="{00000000-0005-0000-0000-000059000000}"/>
    <cellStyle name="Accent3 3 2" xfId="1152" xr:uid="{00000000-0005-0000-0000-00005A000000}"/>
    <cellStyle name="Accent3 3 2 2" xfId="4376" xr:uid="{9D6F0E0B-9597-4076-825A-3012E0128559}"/>
    <cellStyle name="Accent3 3 3" xfId="4377" xr:uid="{FC09ED3D-E710-409B-B6F3-E4C640FC0BBF}"/>
    <cellStyle name="Accent3 4" xfId="1497" xr:uid="{8238FBEA-AA0E-4BF1-87B0-E64960E28C8A}"/>
    <cellStyle name="Accent3 4 2" xfId="42804" xr:uid="{A69BAE3D-43CD-41E8-8B22-A134096309A5}"/>
    <cellStyle name="Accent3 4 3" xfId="45139" xr:uid="{360338DC-93A7-4585-91BC-C7BC05A9A67C}"/>
    <cellStyle name="Accent3 4 4" xfId="46446" xr:uid="{41C2BD88-A5DC-4198-9DFC-00E2D20310B6}"/>
    <cellStyle name="Accent4 2" xfId="891" xr:uid="{00000000-0005-0000-0000-00005B000000}"/>
    <cellStyle name="Accent4 2 2" xfId="1601" xr:uid="{F8A3EC4B-408C-47B9-8A45-45FC199181AA}"/>
    <cellStyle name="Accent4 2 2 2" xfId="1602" xr:uid="{0C2CAF92-96FD-469C-B44C-ABC307005829}"/>
    <cellStyle name="Accent4 2 2 2 2" xfId="4378" xr:uid="{9E5C4416-C5ED-4C0A-B56A-46C91EC6DD3B}"/>
    <cellStyle name="Accent4 2 2 3" xfId="39250" xr:uid="{2274E4C9-D77E-4949-8B06-CF862F49F0E1}"/>
    <cellStyle name="Accent4 2 3" xfId="1603" xr:uid="{4936C71B-3F29-4E47-B39D-C851E3F53761}"/>
    <cellStyle name="Accent4 2 3 2" xfId="4379" xr:uid="{0CB92DA1-6CA0-4588-AFEB-D088C91E5A35}"/>
    <cellStyle name="Accent4 2 4" xfId="2809" xr:uid="{007C6C49-9CB4-4CD7-86AF-50918470B1B1}"/>
    <cellStyle name="Accent4 2 5" xfId="46447" xr:uid="{3F9D1D2F-F7D4-41F4-A826-88A611340B3A}"/>
    <cellStyle name="Accent4 3" xfId="1153" xr:uid="{00000000-0005-0000-0000-00005C000000}"/>
    <cellStyle name="Accent4 3 2" xfId="1154" xr:uid="{00000000-0005-0000-0000-00005D000000}"/>
    <cellStyle name="Accent4 3 2 2" xfId="4380" xr:uid="{1913B1FD-2060-41B7-8F2A-086593ED7436}"/>
    <cellStyle name="Accent4 3 3" xfId="4381" xr:uid="{D94EC326-5562-4C3B-8697-038EEA102340}"/>
    <cellStyle name="Accent4 4" xfId="1498" xr:uid="{CE48AD35-05EA-471E-9E2F-8DCA57048E8C}"/>
    <cellStyle name="Accent4 4 2" xfId="4382" xr:uid="{63009B95-6269-45F9-9E8B-3DE98D6FB712}"/>
    <cellStyle name="Accent4 4 3" xfId="45140" xr:uid="{C1FE3D40-845C-48DD-83AE-062F7955C58A}"/>
    <cellStyle name="Accent4 4 4" xfId="46448" xr:uid="{26B99490-D460-417C-A00D-B7EC8EAB2F27}"/>
    <cellStyle name="Accent5 2" xfId="892" xr:uid="{00000000-0005-0000-0000-00005E000000}"/>
    <cellStyle name="Accent5 2 2" xfId="1512" xr:uid="{77DE0503-05B1-4DE1-9048-514D7B2A22EE}"/>
    <cellStyle name="Accent5 2 2 2" xfId="4383" xr:uid="{EC75D8F3-87A9-40FD-BE20-AA1D15431080}"/>
    <cellStyle name="Accent5 2 2 2 2" xfId="4384" xr:uid="{63E21B87-AF65-489D-BED3-CFBC30DC25A1}"/>
    <cellStyle name="Accent5 2 2 2 3" xfId="39203" xr:uid="{B84F4501-52F4-4E26-8E00-63531FB9C023}"/>
    <cellStyle name="Accent5 2 2 3" xfId="39251" xr:uid="{1414350C-B344-4023-A092-89164D313387}"/>
    <cellStyle name="Accent5 2 2 4" xfId="46449" xr:uid="{2BFE2E16-0A77-4EC3-A7FB-FFC0AFCF4CDE}"/>
    <cellStyle name="Accent5 2 3" xfId="1604" xr:uid="{DC2EAFBF-FB07-40A1-B253-C9F88CE7F10E}"/>
    <cellStyle name="Accent5 2 3 2" xfId="4385" xr:uid="{DD95C153-DF7B-4638-85DA-E72E245E65CE}"/>
    <cellStyle name="Accent5 2 4" xfId="1605" xr:uid="{0063F125-44CE-4394-9038-AC216FC3EA02}"/>
    <cellStyle name="Accent5 2 4 2" xfId="4386" xr:uid="{73E00031-4481-471B-98D1-413565D79C41}"/>
    <cellStyle name="Accent5 2 4 3" xfId="4387" xr:uid="{D7CD938A-640C-4087-8ABE-59D09309AD0A}"/>
    <cellStyle name="Accent5 2 5" xfId="4388" xr:uid="{6E01777E-4D0F-4584-BE64-E4AC1E5D26C5}"/>
    <cellStyle name="Accent5 2 6" xfId="46450" xr:uid="{55C89F4E-A6F1-4B44-9E42-C636B61E50BD}"/>
    <cellStyle name="Accent5 3" xfId="1155" xr:uid="{00000000-0005-0000-0000-00005F000000}"/>
    <cellStyle name="Accent5 4" xfId="1606" xr:uid="{E7EF4C59-0D42-4B0B-92EC-AAAB260A5F25}"/>
    <cellStyle name="Accent5 4 2" xfId="4389" xr:uid="{513075C8-16E4-4DAA-9BAA-0B09A684948F}"/>
    <cellStyle name="Accent6 2" xfId="19" xr:uid="{00000000-0005-0000-0000-000060000000}"/>
    <cellStyle name="Accent6 2 2" xfId="1156" xr:uid="{00000000-0005-0000-0000-000061000000}"/>
    <cellStyle name="Accent6 2 2 2" xfId="4390" xr:uid="{155528A6-A4DA-4521-A215-0F9C13DE9403}"/>
    <cellStyle name="Accent6 2 3" xfId="1157" xr:uid="{00000000-0005-0000-0000-000062000000}"/>
    <cellStyle name="Accent6 2 4" xfId="1607" xr:uid="{355EBB56-CC3A-45CE-BD81-D3D9B1C687B2}"/>
    <cellStyle name="Accent6 2 4 2" xfId="39252" xr:uid="{4BF4D010-F233-4F82-AA6A-AB3F84BB0E06}"/>
    <cellStyle name="Accent6 3" xfId="1158" xr:uid="{00000000-0005-0000-0000-000063000000}"/>
    <cellStyle name="Accent6 3 2" xfId="1159" xr:uid="{00000000-0005-0000-0000-000064000000}"/>
    <cellStyle name="Accent6 3 2 2" xfId="4391" xr:uid="{540B6743-4580-4DC8-B29E-C12887E23A5B}"/>
    <cellStyle name="Accent6 3 3" xfId="4392" xr:uid="{2464D619-4FBE-4C52-A1E4-52D093B873F1}"/>
    <cellStyle name="Accent6 4" xfId="1499" xr:uid="{BF291F84-59EE-481B-ADF2-24C9001B74C7}"/>
    <cellStyle name="Accent6 4 2" xfId="42805" xr:uid="{BCAF84A6-B6F5-4358-B283-A0311E3FFD88}"/>
    <cellStyle name="Accent6 4 3" xfId="45141" xr:uid="{1C1CBBF0-9711-4472-8431-DA4280405D39}"/>
    <cellStyle name="Accent6 4 4" xfId="46451" xr:uid="{05F203BB-453A-423D-AD4C-3872216C2264}"/>
    <cellStyle name="Accounting" xfId="20" xr:uid="{00000000-0005-0000-0000-000065000000}"/>
    <cellStyle name="Accounting 2" xfId="893" xr:uid="{00000000-0005-0000-0000-000066000000}"/>
    <cellStyle name="Accounting 2 2" xfId="1608" xr:uid="{4D22FA1C-D128-4486-95D2-C980A707722B}"/>
    <cellStyle name="Accounting 3" xfId="894" xr:uid="{00000000-0005-0000-0000-000067000000}"/>
    <cellStyle name="Accounting 3 2" xfId="1609" xr:uid="{9101A249-8649-4E6D-8885-4C27684B64F9}"/>
    <cellStyle name="Accounting 4" xfId="1610" xr:uid="{4BF0603C-5797-4EF0-B9CC-02C2E72F38BD}"/>
    <cellStyle name="Accounting 5" xfId="4393" xr:uid="{E5A8D079-A47E-450F-A77F-32C97601A52C}"/>
    <cellStyle name="Accounting 6" xfId="4394" xr:uid="{86F69077-BF3B-4B6E-B86B-B5C00E7C8CAF}"/>
    <cellStyle name="Accounting_2011-11" xfId="895" xr:uid="{00000000-0005-0000-0000-000068000000}"/>
    <cellStyle name="APS" xfId="1160" xr:uid="{00000000-0005-0000-0000-000069000000}"/>
    <cellStyle name="APSLabels" xfId="1161" xr:uid="{00000000-0005-0000-0000-00006A000000}"/>
    <cellStyle name="APSLabels 10" xfId="4395" xr:uid="{FB3435A5-BBDE-4D2A-B97B-877243551DCF}"/>
    <cellStyle name="APSLabels 10 2" xfId="4396" xr:uid="{C90F2E08-BB17-4DA5-8101-BC725B13F095}"/>
    <cellStyle name="APSLabels 10 3" xfId="4397" xr:uid="{41001637-337A-481A-99F2-B41DEB263295}"/>
    <cellStyle name="APSLabels 11" xfId="4398" xr:uid="{32CAE73F-A5C0-4240-8245-A3713825B6BB}"/>
    <cellStyle name="APSLabels 11 2" xfId="4399" xr:uid="{FA6D97D9-9080-4451-A6D5-9E5111BEA158}"/>
    <cellStyle name="APSLabels 11 3" xfId="4400" xr:uid="{BFF4A912-5A91-458A-A8E4-3E9CD3CEB140}"/>
    <cellStyle name="APSLabels 12" xfId="4401" xr:uid="{BFB38FF5-F601-4F93-AE99-E520A9A37652}"/>
    <cellStyle name="APSLabels 12 2" xfId="4402" xr:uid="{92C0EB4A-2C9A-4202-8712-35D32456A0E7}"/>
    <cellStyle name="APSLabels 12 3" xfId="4403" xr:uid="{8D3EC05F-2672-4A53-8AE7-F3B79B5FC8A5}"/>
    <cellStyle name="APSLabels 13" xfId="4404" xr:uid="{5E8E7CFB-FBE3-4B14-B230-038730CDB823}"/>
    <cellStyle name="APSLabels 13 2" xfId="4405" xr:uid="{59766B66-834E-4062-9AEE-FF900B2C31ED}"/>
    <cellStyle name="APSLabels 13 3" xfId="4406" xr:uid="{2F21AD3C-A191-44F8-8A63-E98143C47A0A}"/>
    <cellStyle name="APSLabels 14" xfId="4407" xr:uid="{97F0E486-753D-4FEA-956D-706186034070}"/>
    <cellStyle name="APSLabels 14 2" xfId="4408" xr:uid="{09E72E47-BE0E-4CD9-8F55-1E67448C95F0}"/>
    <cellStyle name="APSLabels 14 3" xfId="4409" xr:uid="{3F572B3C-8E9F-4266-A5E9-FC045663F878}"/>
    <cellStyle name="APSLabels 15" xfId="4410" xr:uid="{9BC9460B-BC28-4D60-804B-2E8AFFF672E2}"/>
    <cellStyle name="APSLabels 16" xfId="4411" xr:uid="{B508D350-BB32-4EBA-A988-D1934CE2BC66}"/>
    <cellStyle name="APSLabels 17" xfId="45142" xr:uid="{5FE2EFE3-43D2-4FAD-9F22-39A70C3CB93F}"/>
    <cellStyle name="APSLabels 2" xfId="4412" xr:uid="{07AF2B9D-CC4C-4B29-B11D-8EF5C492ECE2}"/>
    <cellStyle name="APSLabels 2 10" xfId="4413" xr:uid="{5D75A684-CD7F-43E6-B2F2-F78DA6357062}"/>
    <cellStyle name="APSLabels 2 10 2" xfId="4414" xr:uid="{9ABC30E2-29BC-4AF5-8123-40A00D34C3AF}"/>
    <cellStyle name="APSLabels 2 10 3" xfId="4415" xr:uid="{B1ECABCC-52EA-4447-A59C-9C48CAC7C241}"/>
    <cellStyle name="APSLabels 2 11" xfId="44202" xr:uid="{C9C80CD6-7938-4E84-B01F-88ADC7527D67}"/>
    <cellStyle name="APSLabels 2 2" xfId="4416" xr:uid="{62361858-7B16-4C63-B83C-C3D1A3A4C143}"/>
    <cellStyle name="APSLabels 2 2 10" xfId="44203" xr:uid="{707BBB02-D1EF-4200-B414-CD44238BB53D}"/>
    <cellStyle name="APSLabels 2 2 2" xfId="4417" xr:uid="{FF436BF2-40CC-4479-841B-495C36262893}"/>
    <cellStyle name="APSLabels 2 2 2 2" xfId="4418" xr:uid="{E4A5BAA1-ACD9-4ECB-BD02-C2D2A85D55A2}"/>
    <cellStyle name="APSLabels 2 2 2 2 2" xfId="4419" xr:uid="{37FCA676-7489-479E-BE73-606BC7215E77}"/>
    <cellStyle name="APSLabels 2 2 2 2 2 2" xfId="44204" xr:uid="{ED594F6F-1D9F-45F6-840F-9FA39D55BA69}"/>
    <cellStyle name="APSLabels 2 2 2 2 3" xfId="4420" xr:uid="{A993D9E5-7159-4F33-BCBD-BEFBD1BA6F8A}"/>
    <cellStyle name="APSLabels 2 2 2 2 3 2" xfId="4421" xr:uid="{913D1B31-4455-4AF4-8E19-47E4AADAD421}"/>
    <cellStyle name="APSLabels 2 2 2 2 3 3" xfId="4422" xr:uid="{8BA92E74-3EE0-4EF1-898B-2EDC4B4C1DCA}"/>
    <cellStyle name="APSLabels 2 2 2 2 4" xfId="4423" xr:uid="{6B5526FC-1BA6-4028-9F68-B701AEBFBFD4}"/>
    <cellStyle name="APSLabels 2 2 2 2 4 2" xfId="4424" xr:uid="{4165D845-B803-474A-A901-9F5D231898BB}"/>
    <cellStyle name="APSLabels 2 2 2 2 4 3" xfId="4425" xr:uid="{4449489D-224B-4AFE-B891-08A859AE7485}"/>
    <cellStyle name="APSLabels 2 2 2 2 5" xfId="4426" xr:uid="{DB731FA2-A903-4D59-8106-6D8BD69A8AAF}"/>
    <cellStyle name="APSLabels 2 2 2 2 5 2" xfId="4427" xr:uid="{FE6E1B41-9FD8-4119-8CBC-7085B013F029}"/>
    <cellStyle name="APSLabels 2 2 2 2 5 3" xfId="4428" xr:uid="{78C551F5-2C34-4979-B6E1-0028C13704A0}"/>
    <cellStyle name="APSLabels 2 2 2 2 6" xfId="44205" xr:uid="{E3AE914A-2257-442E-815D-A2D4B7AB9D3A}"/>
    <cellStyle name="APSLabels 2 2 2 3" xfId="4429" xr:uid="{D9D2FC09-353E-4321-8993-9AD7F59B0067}"/>
    <cellStyle name="APSLabels 2 2 2 3 2" xfId="44206" xr:uid="{4472F667-8E94-4B2C-B844-D01BDE210BC0}"/>
    <cellStyle name="APSLabels 2 2 2 4" xfId="4430" xr:uid="{FB1CDFB9-1820-4F20-8A42-7033AC6FE29A}"/>
    <cellStyle name="APSLabels 2 2 2 4 2" xfId="4431" xr:uid="{1C0614AD-6456-4458-AD74-D2EEDA0C1026}"/>
    <cellStyle name="APSLabels 2 2 2 4 3" xfId="4432" xr:uid="{387325DA-3090-42FB-8A97-8497618833D5}"/>
    <cellStyle name="APSLabels 2 2 2 5" xfId="4433" xr:uid="{48D230E9-9BC4-47A0-BE1C-8CA5F57FBC61}"/>
    <cellStyle name="APSLabels 2 2 2 5 2" xfId="4434" xr:uid="{217E4E6B-D211-4A71-94E9-84A2D3C0E147}"/>
    <cellStyle name="APSLabels 2 2 2 5 3" xfId="4435" xr:uid="{72A7C1FA-5232-41EB-9798-EE0E74ECDED2}"/>
    <cellStyle name="APSLabels 2 2 2 6" xfId="4436" xr:uid="{6F22A4C5-6C81-4288-8DDC-68338D942AA3}"/>
    <cellStyle name="APSLabels 2 2 2 6 2" xfId="4437" xr:uid="{238BE8D9-9BA1-4143-8B46-23C4EC6D55D4}"/>
    <cellStyle name="APSLabels 2 2 2 6 3" xfId="4438" xr:uid="{192ED966-20BB-4474-8AF5-A1AC52BD609F}"/>
    <cellStyle name="APSLabels 2 2 2 7" xfId="44207" xr:uid="{AD9811EF-D59B-48BD-B6B9-A507DC059B45}"/>
    <cellStyle name="APSLabels 2 2 3" xfId="4439" xr:uid="{E5610C4C-F013-400F-A7CD-40585B97FF73}"/>
    <cellStyle name="APSLabels 2 2 3 2" xfId="4440" xr:uid="{609BAEEB-3AF5-41CB-9130-E881598B260A}"/>
    <cellStyle name="APSLabels 2 2 3 2 2" xfId="4441" xr:uid="{E34A26AC-821D-4C20-AABC-F3A1BD722C2F}"/>
    <cellStyle name="APSLabels 2 2 3 2 2 2" xfId="44208" xr:uid="{893FFA60-F5E7-44C6-AFFA-93899242F9D8}"/>
    <cellStyle name="APSLabels 2 2 3 2 3" xfId="4442" xr:uid="{AA9FEA06-2F18-461F-90F4-D04897F548E1}"/>
    <cellStyle name="APSLabels 2 2 3 2 3 2" xfId="4443" xr:uid="{BDB785E3-A760-4A45-80EE-54AA3E72AE38}"/>
    <cellStyle name="APSLabels 2 2 3 2 3 3" xfId="4444" xr:uid="{DF6F9275-944A-40A6-9D78-2F33DEE24366}"/>
    <cellStyle name="APSLabels 2 2 3 2 4" xfId="4445" xr:uid="{F5A9FE62-3D25-4C7F-81F9-FB59F7391AE7}"/>
    <cellStyle name="APSLabels 2 2 3 2 4 2" xfId="4446" xr:uid="{F6F7604F-98F2-47F3-849F-D028CFAF2B01}"/>
    <cellStyle name="APSLabels 2 2 3 2 4 3" xfId="4447" xr:uid="{6C589589-D678-475B-9AD9-1E44ACAE83CF}"/>
    <cellStyle name="APSLabels 2 2 3 2 5" xfId="4448" xr:uid="{7AC4F5DB-05E1-491F-9BA6-7A44A8D07457}"/>
    <cellStyle name="APSLabels 2 2 3 2 5 2" xfId="4449" xr:uid="{354C3B8A-6003-466A-8E19-0AC381BE67FA}"/>
    <cellStyle name="APSLabels 2 2 3 2 5 3" xfId="4450" xr:uid="{50580C31-BBF1-4337-8534-76832020A686}"/>
    <cellStyle name="APSLabels 2 2 3 2 6" xfId="44209" xr:uid="{C39069CD-2CE6-414D-ACC1-327F347EC6AC}"/>
    <cellStyle name="APSLabels 2 2 3 3" xfId="4451" xr:uid="{C60C07C4-46AF-402E-B616-0B4D2EE74BD4}"/>
    <cellStyle name="APSLabels 2 2 3 3 2" xfId="44210" xr:uid="{4619F7B4-509B-4C9A-A492-418922454E81}"/>
    <cellStyle name="APSLabels 2 2 3 4" xfId="4452" xr:uid="{8FA4F0EA-4D03-40E3-9827-70DB7CBECBC7}"/>
    <cellStyle name="APSLabels 2 2 3 4 2" xfId="4453" xr:uid="{75FCE83D-5CAC-4F0F-A601-6447F16809E8}"/>
    <cellStyle name="APSLabels 2 2 3 4 3" xfId="4454" xr:uid="{442252B2-ED90-40F5-B08D-1458EE7CDA2D}"/>
    <cellStyle name="APSLabels 2 2 3 5" xfId="4455" xr:uid="{8C497E9B-67EB-4C05-B3B8-1013EA17058C}"/>
    <cellStyle name="APSLabels 2 2 3 5 2" xfId="4456" xr:uid="{AB699CF0-CE8E-4D05-9E8F-90F76FC00133}"/>
    <cellStyle name="APSLabels 2 2 3 5 3" xfId="4457" xr:uid="{8F69B6BE-05B6-4D54-A6A3-35EE3E78ABC5}"/>
    <cellStyle name="APSLabels 2 2 3 6" xfId="4458" xr:uid="{494DA772-2D43-4CE5-8FE4-08625712D370}"/>
    <cellStyle name="APSLabels 2 2 3 6 2" xfId="4459" xr:uid="{7CA54EAD-C584-400E-B1F1-373EDB0E6B10}"/>
    <cellStyle name="APSLabels 2 2 3 6 3" xfId="4460" xr:uid="{DD763444-22B7-488A-B5C5-576EA8026412}"/>
    <cellStyle name="APSLabels 2 2 3 7" xfId="44211" xr:uid="{E70FA8F1-D24C-43E7-9019-214676CD445B}"/>
    <cellStyle name="APSLabels 2 2 4" xfId="4461" xr:uid="{0FFE28E6-F42C-4A7D-8CFE-115956DD21B1}"/>
    <cellStyle name="APSLabels 2 2 4 2" xfId="4462" xr:uid="{C225ACB1-3040-4528-993F-4BACBE79A585}"/>
    <cellStyle name="APSLabels 2 2 4 2 2" xfId="44212" xr:uid="{3100E0BF-1BC4-4BDE-BF76-EA3216E844F1}"/>
    <cellStyle name="APSLabels 2 2 4 3" xfId="4463" xr:uid="{9F4C11F8-09EA-45A7-9FEA-DEFD7012F82B}"/>
    <cellStyle name="APSLabels 2 2 4 3 2" xfId="4464" xr:uid="{8A9C73A2-DE5E-45BD-BD70-C8F7DE70F764}"/>
    <cellStyle name="APSLabels 2 2 4 3 3" xfId="4465" xr:uid="{D419646D-C7F9-42F0-8885-C799C4A40F64}"/>
    <cellStyle name="APSLabels 2 2 4 4" xfId="4466" xr:uid="{A0E6B7B7-DF7E-439F-9799-39F8C4ED431C}"/>
    <cellStyle name="APSLabels 2 2 4 4 2" xfId="4467" xr:uid="{60865BA1-7F34-40DE-9B8D-B381300427E6}"/>
    <cellStyle name="APSLabels 2 2 4 4 3" xfId="4468" xr:uid="{B9EC8D14-2CF3-43CF-9F1D-561CB5AE0832}"/>
    <cellStyle name="APSLabels 2 2 4 5" xfId="4469" xr:uid="{CAEEDDDF-1519-419E-8B9C-F6D5A340B76E}"/>
    <cellStyle name="APSLabels 2 2 4 5 2" xfId="4470" xr:uid="{D3A13AA0-3B00-47CF-B81E-4CA3AAF37334}"/>
    <cellStyle name="APSLabels 2 2 4 5 3" xfId="4471" xr:uid="{8116F809-9DB4-48F5-AF59-08202B1D65F3}"/>
    <cellStyle name="APSLabels 2 2 4 6" xfId="44213" xr:uid="{8ADC2669-6517-48C1-A69A-CFFDF2CC6258}"/>
    <cellStyle name="APSLabels 2 2 5" xfId="4472" xr:uid="{3BCB96B5-5B89-44AF-8A0A-A07EA3FC4A61}"/>
    <cellStyle name="APSLabels 2 2 5 2" xfId="4473" xr:uid="{8BA7492B-4110-4663-AA7E-FED90C140DA9}"/>
    <cellStyle name="APSLabels 2 2 5 2 2" xfId="44214" xr:uid="{76794243-E8E2-4A60-A310-640A8535D51B}"/>
    <cellStyle name="APSLabels 2 2 5 3" xfId="4474" xr:uid="{1E41E059-A05F-426F-89E9-B14B32FF61E1}"/>
    <cellStyle name="APSLabels 2 2 5 3 2" xfId="4475" xr:uid="{9FDA0E81-3A0D-4037-ADCF-3B744D33EDAC}"/>
    <cellStyle name="APSLabels 2 2 5 3 3" xfId="4476" xr:uid="{CA2D7C06-3E97-4F9B-9A58-B7B480914613}"/>
    <cellStyle name="APSLabels 2 2 5 4" xfId="4477" xr:uid="{3F277FC9-8F9A-492B-BD6A-8AE4E46765B8}"/>
    <cellStyle name="APSLabels 2 2 5 4 2" xfId="4478" xr:uid="{561867F4-80E6-4EBE-95B3-D70F4CD766D8}"/>
    <cellStyle name="APSLabels 2 2 5 4 3" xfId="4479" xr:uid="{7F16DD69-72F6-43E6-9367-D4677B59065E}"/>
    <cellStyle name="APSLabels 2 2 5 5" xfId="4480" xr:uid="{83AFBFC1-BFD1-4456-8FE9-E01FD018C010}"/>
    <cellStyle name="APSLabels 2 2 5 5 2" xfId="4481" xr:uid="{301B656A-631E-42E7-9A6B-9DADE69452B1}"/>
    <cellStyle name="APSLabels 2 2 5 5 3" xfId="4482" xr:uid="{DA649698-1CBC-480B-A08A-A331742B6486}"/>
    <cellStyle name="APSLabels 2 2 5 6" xfId="44215" xr:uid="{A3DEE6AE-45FB-45CB-A165-A40974113DC7}"/>
    <cellStyle name="APSLabels 2 2 6" xfId="4483" xr:uid="{BA3FE08D-15CF-4C07-8A98-06F99F703FE1}"/>
    <cellStyle name="APSLabels 2 2 6 2" xfId="44216" xr:uid="{9A78DF02-AFE4-4A3A-8C36-718165C7783B}"/>
    <cellStyle name="APSLabels 2 2 7" xfId="4484" xr:uid="{60509CD8-5572-4CFA-A16A-0222E84CB433}"/>
    <cellStyle name="APSLabels 2 2 7 2" xfId="4485" xr:uid="{92C1C2D1-F341-4171-B41D-EE3ED931A5E9}"/>
    <cellStyle name="APSLabels 2 2 7 3" xfId="4486" xr:uid="{0F23BFB8-E2F3-4BC6-BB4B-A51275ADB937}"/>
    <cellStyle name="APSLabels 2 2 8" xfId="4487" xr:uid="{430345DF-6456-4389-AA3C-0AC5A7DEC2FB}"/>
    <cellStyle name="APSLabels 2 2 8 2" xfId="4488" xr:uid="{564D0F73-AF07-4AB1-A742-86720FA84DED}"/>
    <cellStyle name="APSLabels 2 2 8 3" xfId="4489" xr:uid="{EF2F498D-2269-4DBC-9E6F-0F4100CF94BF}"/>
    <cellStyle name="APSLabels 2 2 9" xfId="4490" xr:uid="{135B6CDB-3BAC-4ACF-B830-204B996790E5}"/>
    <cellStyle name="APSLabels 2 2 9 2" xfId="4491" xr:uid="{920AB045-6E80-4445-800E-D6A1C0CE2CBB}"/>
    <cellStyle name="APSLabels 2 2 9 3" xfId="4492" xr:uid="{E130DD23-5D70-4E18-A4E1-0325F2C41583}"/>
    <cellStyle name="APSLabels 2 3" xfId="4493" xr:uid="{2C467C68-D457-4633-A363-276D61789F88}"/>
    <cellStyle name="APSLabels 2 3 2" xfId="4494" xr:uid="{A140EDC2-7504-4B1B-B6A2-5A3C3F7EB5AE}"/>
    <cellStyle name="APSLabels 2 3 2 2" xfId="4495" xr:uid="{1C833B84-7A3C-4F81-A211-442BB4DA5C27}"/>
    <cellStyle name="APSLabels 2 3 2 2 2" xfId="44217" xr:uid="{21069CBB-3F64-41C3-B7CD-02B4DBE2BED9}"/>
    <cellStyle name="APSLabels 2 3 2 3" xfId="4496" xr:uid="{7123CD77-2BFA-490B-9A43-DCADE9996BB5}"/>
    <cellStyle name="APSLabels 2 3 2 3 2" xfId="4497" xr:uid="{12EF3BCF-98AA-4A42-B2C1-3988CE2DFBA2}"/>
    <cellStyle name="APSLabels 2 3 2 3 3" xfId="4498" xr:uid="{8A260734-CD32-4C85-8126-19015DA5533B}"/>
    <cellStyle name="APSLabels 2 3 2 4" xfId="4499" xr:uid="{FBDCC27D-078D-4DFA-840A-8DD335F2827B}"/>
    <cellStyle name="APSLabels 2 3 2 4 2" xfId="4500" xr:uid="{9A7EA408-7B57-4514-903F-E66B5EF65CE4}"/>
    <cellStyle name="APSLabels 2 3 2 4 3" xfId="4501" xr:uid="{6B7B43E0-14F9-46BF-BF6C-55EDCF907C5F}"/>
    <cellStyle name="APSLabels 2 3 2 5" xfId="4502" xr:uid="{4D625879-BF95-48D3-90FB-6023D89417AA}"/>
    <cellStyle name="APSLabels 2 3 2 5 2" xfId="4503" xr:uid="{6D76AD80-5B0B-4E01-B772-BF095386028C}"/>
    <cellStyle name="APSLabels 2 3 2 5 3" xfId="4504" xr:uid="{EBF8690B-3732-4A57-B611-52D6A5630115}"/>
    <cellStyle name="APSLabels 2 3 2 6" xfId="44218" xr:uid="{4AF11FD3-064D-417C-A234-3DE204C6E0B9}"/>
    <cellStyle name="APSLabels 2 3 3" xfId="4505" xr:uid="{D7A3E545-66EB-4D41-9D6B-9489C0139E9A}"/>
    <cellStyle name="APSLabels 2 3 3 2" xfId="44219" xr:uid="{CA9BF072-E462-45BF-A72D-EAB00F494777}"/>
    <cellStyle name="APSLabels 2 3 4" xfId="4506" xr:uid="{7F5273BC-88F9-4203-B8DA-EF3E7943008B}"/>
    <cellStyle name="APSLabels 2 3 4 2" xfId="4507" xr:uid="{9AE26599-F831-4098-9956-165CA1776726}"/>
    <cellStyle name="APSLabels 2 3 4 3" xfId="4508" xr:uid="{DF47E4F0-D4F8-4DFB-B1E4-0DD28148D9D0}"/>
    <cellStyle name="APSLabels 2 3 5" xfId="4509" xr:uid="{B399F7E7-6D3D-4610-A85C-FEA58B8D0B93}"/>
    <cellStyle name="APSLabels 2 3 5 2" xfId="4510" xr:uid="{3EEAFECC-886A-43A1-9534-01A5A878AFBC}"/>
    <cellStyle name="APSLabels 2 3 5 3" xfId="4511" xr:uid="{A81AF61C-E199-4935-9631-9544D808708F}"/>
    <cellStyle name="APSLabels 2 3 6" xfId="4512" xr:uid="{3678F395-61D1-4637-8173-D2AA3F68A29D}"/>
    <cellStyle name="APSLabels 2 3 6 2" xfId="4513" xr:uid="{6B713BCC-EB4C-41EC-A1D1-0085417D3B0D}"/>
    <cellStyle name="APSLabels 2 3 6 3" xfId="4514" xr:uid="{A1AB6C9B-E0C6-42FD-AAD6-0B8261BB56D9}"/>
    <cellStyle name="APSLabels 2 3 7" xfId="44220" xr:uid="{69AD2190-34DB-4B7E-962C-BD919099AD34}"/>
    <cellStyle name="APSLabels 2 4" xfId="4515" xr:uid="{974454BC-9891-4FF6-8A35-B9D208A99169}"/>
    <cellStyle name="APSLabels 2 4 2" xfId="4516" xr:uid="{9384205D-3433-41D8-ABD3-30CA10B21431}"/>
    <cellStyle name="APSLabels 2 4 2 2" xfId="4517" xr:uid="{EA815623-1845-4C8A-8DF4-A530A91B68ED}"/>
    <cellStyle name="APSLabels 2 4 2 2 2" xfId="44221" xr:uid="{8C7DC068-41B4-4358-AAD7-FE88FBE9C8B8}"/>
    <cellStyle name="APSLabels 2 4 2 3" xfId="4518" xr:uid="{FA620CFC-B2D8-4B2B-9A1A-748498B6723D}"/>
    <cellStyle name="APSLabels 2 4 2 3 2" xfId="4519" xr:uid="{7EC2116D-4F7A-4CC6-84A6-8C328B340C3F}"/>
    <cellStyle name="APSLabels 2 4 2 3 3" xfId="4520" xr:uid="{074A96E7-015C-4E99-A7AE-9B1506677857}"/>
    <cellStyle name="APSLabels 2 4 2 4" xfId="4521" xr:uid="{49CA9124-492E-4036-8D4C-A8F83A377962}"/>
    <cellStyle name="APSLabels 2 4 2 4 2" xfId="4522" xr:uid="{9F00C974-868C-4EE8-B1DA-A169A0D2FC0D}"/>
    <cellStyle name="APSLabels 2 4 2 4 3" xfId="4523" xr:uid="{1625DC3B-4328-4215-9F91-CD23F8027272}"/>
    <cellStyle name="APSLabels 2 4 2 5" xfId="4524" xr:uid="{FFEF0AF2-7191-4243-9CAC-7A68DCD504A5}"/>
    <cellStyle name="APSLabels 2 4 2 5 2" xfId="4525" xr:uid="{81BA681A-18D0-43A3-A192-228903EB3AB9}"/>
    <cellStyle name="APSLabels 2 4 2 5 3" xfId="4526" xr:uid="{B35CC685-094B-4AB7-83D1-C9E2BCFE7940}"/>
    <cellStyle name="APSLabels 2 4 2 6" xfId="44222" xr:uid="{C2394612-7371-4238-AAFB-AF04ED01FB5C}"/>
    <cellStyle name="APSLabels 2 4 3" xfId="4527" xr:uid="{FA0B35B6-94B2-4E73-B5CC-FD6CDFEBF00F}"/>
    <cellStyle name="APSLabels 2 4 3 2" xfId="44223" xr:uid="{E4ED6EA3-4845-41E4-9898-68FC4DE1DA3F}"/>
    <cellStyle name="APSLabels 2 4 4" xfId="4528" xr:uid="{FFB3889B-58F9-4E05-BA9F-B267E0531ECA}"/>
    <cellStyle name="APSLabels 2 4 4 2" xfId="4529" xr:uid="{6A2E2CE5-579D-49E0-80E6-4BC8653DC063}"/>
    <cellStyle name="APSLabels 2 4 4 3" xfId="4530" xr:uid="{6421D6F5-F0E8-4A97-8A4E-82B93A0AD849}"/>
    <cellStyle name="APSLabels 2 4 5" xfId="4531" xr:uid="{EC465A4E-1C00-4718-9752-0E758F4B6AE6}"/>
    <cellStyle name="APSLabels 2 4 5 2" xfId="4532" xr:uid="{68829A0D-D09E-4F04-BEB8-FB196BC397C9}"/>
    <cellStyle name="APSLabels 2 4 5 3" xfId="4533" xr:uid="{1F0481AB-D792-4F7E-8ABE-B3E22CEFB32C}"/>
    <cellStyle name="APSLabels 2 4 6" xfId="4534" xr:uid="{E5C48A1B-B59D-45B0-B7D2-FC1FDEB1BFAE}"/>
    <cellStyle name="APSLabels 2 4 6 2" xfId="4535" xr:uid="{616F7031-8D7D-4F06-A67F-27EE1F9990F2}"/>
    <cellStyle name="APSLabels 2 4 6 3" xfId="4536" xr:uid="{FFD926B5-5204-47B0-A0AE-87017A054002}"/>
    <cellStyle name="APSLabels 2 4 7" xfId="44224" xr:uid="{61FD6DCB-A947-4D37-874E-E036FA327E69}"/>
    <cellStyle name="APSLabels 2 5" xfId="4537" xr:uid="{D714EE5E-D69B-416F-9D9D-D0DD75481C38}"/>
    <cellStyle name="APSLabels 2 5 2" xfId="4538" xr:uid="{4732A779-2208-4C33-BCE1-461DBD8BF07D}"/>
    <cellStyle name="APSLabels 2 5 2 2" xfId="44225" xr:uid="{145E325C-F7D9-4A15-8F15-115BCDD26D3D}"/>
    <cellStyle name="APSLabels 2 5 3" xfId="4539" xr:uid="{249E9D86-533E-4852-9DD2-8DEB3E04ABCC}"/>
    <cellStyle name="APSLabels 2 5 3 2" xfId="4540" xr:uid="{F6F714EC-9ABF-4D57-A3A3-3587B1B95C3C}"/>
    <cellStyle name="APSLabels 2 5 3 3" xfId="4541" xr:uid="{47AF1D2B-DD81-4C1F-80AD-927A8F53E2C4}"/>
    <cellStyle name="APSLabels 2 5 4" xfId="4542" xr:uid="{0126CE87-78D0-4564-9E20-40CB6C3F397C}"/>
    <cellStyle name="APSLabels 2 5 4 2" xfId="4543" xr:uid="{2FDD394A-0738-4A01-8F35-DE2CEA7B58B7}"/>
    <cellStyle name="APSLabels 2 5 4 3" xfId="4544" xr:uid="{0B24CDE7-D1AB-422E-8466-B6FB0800D75E}"/>
    <cellStyle name="APSLabels 2 5 5" xfId="4545" xr:uid="{EB8DB94C-B8A4-499F-A616-926A62CB1861}"/>
    <cellStyle name="APSLabels 2 5 5 2" xfId="4546" xr:uid="{24058D28-65CB-4025-AE5E-BE1A20301259}"/>
    <cellStyle name="APSLabels 2 5 5 3" xfId="4547" xr:uid="{BB713525-BC6D-493C-9881-90DA2FF367D5}"/>
    <cellStyle name="APSLabels 2 5 6" xfId="44226" xr:uid="{52C81D33-F154-4DF9-9E38-3411DE548F25}"/>
    <cellStyle name="APSLabels 2 6" xfId="4548" xr:uid="{47C20DF1-6F56-4D27-8BDD-8307527F093C}"/>
    <cellStyle name="APSLabels 2 6 2" xfId="4549" xr:uid="{37836AE4-5297-4896-B16F-F897C7783969}"/>
    <cellStyle name="APSLabels 2 6 2 2" xfId="44227" xr:uid="{4572305E-6733-4985-9A1F-B14DAA1BBFB8}"/>
    <cellStyle name="APSLabels 2 6 3" xfId="4550" xr:uid="{5E086868-B2CF-4991-B56F-CD510B19DA82}"/>
    <cellStyle name="APSLabels 2 6 3 2" xfId="4551" xr:uid="{7940730E-F381-4973-BE38-2A8FDD22CF0F}"/>
    <cellStyle name="APSLabels 2 6 3 3" xfId="4552" xr:uid="{4F92FEEB-94F4-46C3-B94B-73568C6F8C0B}"/>
    <cellStyle name="APSLabels 2 6 4" xfId="4553" xr:uid="{3D06E1B5-2B0D-4399-9CDF-2E4B0CAE2070}"/>
    <cellStyle name="APSLabels 2 6 4 2" xfId="4554" xr:uid="{78199BFA-6348-40D9-AAA0-A37E0C42A389}"/>
    <cellStyle name="APSLabels 2 6 4 3" xfId="4555" xr:uid="{856F09E4-1BEA-4EF6-8F63-BDC80CAC6630}"/>
    <cellStyle name="APSLabels 2 6 5" xfId="4556" xr:uid="{01A03017-6FBA-4ADA-8159-AA0835946EC4}"/>
    <cellStyle name="APSLabels 2 6 5 2" xfId="4557" xr:uid="{C02AEF41-DD63-4D4A-8C64-06DC2EBB67C1}"/>
    <cellStyle name="APSLabels 2 6 5 3" xfId="4558" xr:uid="{D8101C9B-C626-412B-AD7B-8E0F57DEC400}"/>
    <cellStyle name="APSLabels 2 6 6" xfId="44228" xr:uid="{AEB7E83B-27FC-46F3-9C33-B6D856BEC44E}"/>
    <cellStyle name="APSLabels 2 7" xfId="4559" xr:uid="{F45EE822-D4B6-4EBD-847D-F773580F1E53}"/>
    <cellStyle name="APSLabels 2 7 2" xfId="44229" xr:uid="{EA39A967-AD0C-4834-8903-19DD3188FC50}"/>
    <cellStyle name="APSLabels 2 8" xfId="4560" xr:uid="{7E9C5D76-F3BC-4CC1-9C29-8841CA47F77A}"/>
    <cellStyle name="APSLabels 2 8 2" xfId="4561" xr:uid="{894E9C52-9B77-4CC8-9698-57A0B732B29B}"/>
    <cellStyle name="APSLabels 2 8 3" xfId="4562" xr:uid="{9581E3BA-C88A-421F-ABF5-356F7130F7B5}"/>
    <cellStyle name="APSLabels 2 9" xfId="4563" xr:uid="{357FB38E-D9B4-472C-8EEC-FA93CC18F521}"/>
    <cellStyle name="APSLabels 2 9 2" xfId="4564" xr:uid="{804096AA-112B-4C4F-A8B5-D59586A545B5}"/>
    <cellStyle name="APSLabels 2 9 3" xfId="4565" xr:uid="{BD532A5C-4B74-4886-BB43-C91F0E65F8F6}"/>
    <cellStyle name="APSLabels 3" xfId="4566" xr:uid="{09067482-712F-4B2E-85B4-078734215FB3}"/>
    <cellStyle name="APSLabels 3 10" xfId="4567" xr:uid="{536B722D-1E78-47FF-9AAE-E965AC6E78E2}"/>
    <cellStyle name="APSLabels 3 10 2" xfId="4568" xr:uid="{F188A221-0786-4DAC-BFB7-A841088E64D6}"/>
    <cellStyle name="APSLabels 3 10 3" xfId="4569" xr:uid="{354A34FE-21C1-49E7-B2BF-C5A1B0C38084}"/>
    <cellStyle name="APSLabels 3 11" xfId="4570" xr:uid="{B3982796-A50E-4A49-BA21-8F250D8ADAA2}"/>
    <cellStyle name="APSLabels 3 11 2" xfId="4571" xr:uid="{AE8782FE-1453-41C1-8781-70325340E2BD}"/>
    <cellStyle name="APSLabels 3 11 3" xfId="4572" xr:uid="{8A22539E-BC34-4378-B7A3-CD33B7060940}"/>
    <cellStyle name="APSLabels 3 12" xfId="4573" xr:uid="{C71E0222-C0F0-41A9-A86D-9F72BFB8311B}"/>
    <cellStyle name="APSLabels 3 13" xfId="4574" xr:uid="{DC9707B4-2F3D-4BD0-8D47-896AAE31B0CE}"/>
    <cellStyle name="APSLabels 3 2" xfId="4575" xr:uid="{282735A0-1069-4191-B5F4-03C040286BA9}"/>
    <cellStyle name="APSLabels 3 2 2" xfId="4576" xr:uid="{97CC9CB5-B25E-4BE1-8FD6-182F6DBF1614}"/>
    <cellStyle name="APSLabels 3 2 2 2" xfId="4577" xr:uid="{7360AFCD-F62D-482D-87DC-D6CC9A67BC2F}"/>
    <cellStyle name="APSLabels 3 2 2 2 2" xfId="44230" xr:uid="{880D3F01-6413-4C6A-A1AF-C8571B07D50B}"/>
    <cellStyle name="APSLabels 3 2 2 3" xfId="4578" xr:uid="{7842B2F1-CD4C-4454-83CE-AE28FFF4BA73}"/>
    <cellStyle name="APSLabels 3 2 2 3 2" xfId="4579" xr:uid="{A55734AF-5B48-4596-A3C5-43B7AAEEF2C3}"/>
    <cellStyle name="APSLabels 3 2 2 3 3" xfId="4580" xr:uid="{6651254D-B93F-401D-ACC9-FB3862E8731C}"/>
    <cellStyle name="APSLabels 3 2 2 4" xfId="4581" xr:uid="{20E54DF4-5A37-4F64-B005-DDF9AE0C428D}"/>
    <cellStyle name="APSLabels 3 2 2 4 2" xfId="4582" xr:uid="{075D3968-CCB6-4EF4-999D-61FCB5DB4AA0}"/>
    <cellStyle name="APSLabels 3 2 2 4 3" xfId="4583" xr:uid="{A94F2682-D537-4429-B8D4-F73A92D0CEBF}"/>
    <cellStyle name="APSLabels 3 2 2 5" xfId="4584" xr:uid="{BDBBE193-DE82-461C-87E7-7F3D4F0BE7E2}"/>
    <cellStyle name="APSLabels 3 2 2 5 2" xfId="4585" xr:uid="{8EED6B53-AC46-4952-A214-7E03BB8779A4}"/>
    <cellStyle name="APSLabels 3 2 2 5 3" xfId="4586" xr:uid="{4943FB8E-8A22-4CDD-9A54-3167394D0D40}"/>
    <cellStyle name="APSLabels 3 2 2 6" xfId="44231" xr:uid="{0949A061-F657-4154-999C-AF53458F7D4A}"/>
    <cellStyle name="APSLabels 3 2 3" xfId="4587" xr:uid="{D8A08329-9931-43D4-89D8-B493347CDAA7}"/>
    <cellStyle name="APSLabels 3 2 3 2" xfId="44232" xr:uid="{4EF9689B-69DA-4127-BD2C-D8C5720ECE0A}"/>
    <cellStyle name="APSLabels 3 2 4" xfId="4588" xr:uid="{A1BC8D46-C03F-4C2D-BEE0-9A0853758749}"/>
    <cellStyle name="APSLabels 3 2 4 2" xfId="4589" xr:uid="{3D547EF9-B6E0-41AB-8F20-2643230F4FF5}"/>
    <cellStyle name="APSLabels 3 2 4 3" xfId="4590" xr:uid="{F65B31DC-D8DF-4E85-9156-676C81259E49}"/>
    <cellStyle name="APSLabels 3 2 5" xfId="4591" xr:uid="{C3A722B6-8851-49BB-A381-BB4C0056779F}"/>
    <cellStyle name="APSLabels 3 2 5 2" xfId="4592" xr:uid="{D0F0ECB1-8ECC-4E2B-AA8F-7C4ECFB817B3}"/>
    <cellStyle name="APSLabels 3 2 5 3" xfId="4593" xr:uid="{21484F37-3F98-428B-AA86-A9316F82A0DB}"/>
    <cellStyle name="APSLabels 3 2 6" xfId="4594" xr:uid="{A7628AFA-81BB-49CD-99C4-991C2CAD9958}"/>
    <cellStyle name="APSLabels 3 2 6 2" xfId="4595" xr:uid="{94872B02-3BD3-40A5-BDEB-C3A2691C52A3}"/>
    <cellStyle name="APSLabels 3 2 6 3" xfId="4596" xr:uid="{981FAFB1-627B-4D6B-9CC8-9C30ABF91B0D}"/>
    <cellStyle name="APSLabels 3 2 7" xfId="44233" xr:uid="{CDCF7178-8054-4782-B377-953E10BECADD}"/>
    <cellStyle name="APSLabels 3 3" xfId="4597" xr:uid="{2D635676-4532-4DAD-AC68-2F5B61A12D17}"/>
    <cellStyle name="APSLabels 3 3 2" xfId="4598" xr:uid="{173C9EFC-A6D5-4B81-9086-46837FE5D52A}"/>
    <cellStyle name="APSLabels 3 3 2 2" xfId="4599" xr:uid="{3028815B-6031-43FF-9400-21ABBE7F839B}"/>
    <cellStyle name="APSLabels 3 3 2 2 2" xfId="44234" xr:uid="{5FBE6DC1-CBBA-4B3F-9747-E24E7BA29D53}"/>
    <cellStyle name="APSLabels 3 3 2 3" xfId="4600" xr:uid="{6D8D4BAC-6DC4-4230-B835-57F4C11BF306}"/>
    <cellStyle name="APSLabels 3 3 2 3 2" xfId="4601" xr:uid="{ADFCAE6F-2AAF-4095-9487-30FB8220ABBA}"/>
    <cellStyle name="APSLabels 3 3 2 3 3" xfId="4602" xr:uid="{3DCCCB9F-3E35-4765-B9B4-DFF2FE5877FE}"/>
    <cellStyle name="APSLabels 3 3 2 4" xfId="4603" xr:uid="{150680CE-0572-491F-9D79-009B68ADFABA}"/>
    <cellStyle name="APSLabels 3 3 2 4 2" xfId="4604" xr:uid="{E49B1863-0395-4E29-8609-908E685D0162}"/>
    <cellStyle name="APSLabels 3 3 2 4 3" xfId="4605" xr:uid="{68BAAE99-52CB-4E37-9426-A2ECBAAE8535}"/>
    <cellStyle name="APSLabels 3 3 2 5" xfId="4606" xr:uid="{95AA4AF9-8B31-48BA-B2C0-7C7B5E4BCB70}"/>
    <cellStyle name="APSLabels 3 3 2 5 2" xfId="4607" xr:uid="{AB25D33A-CFEE-43B5-8C60-083468FDD6BA}"/>
    <cellStyle name="APSLabels 3 3 2 5 3" xfId="4608" xr:uid="{D4A0B6B9-2D4C-4211-9932-C41E54C34FF1}"/>
    <cellStyle name="APSLabels 3 3 2 6" xfId="44235" xr:uid="{18E3642D-7437-496F-BF41-C5DC77F96F44}"/>
    <cellStyle name="APSLabels 3 3 3" xfId="4609" xr:uid="{F8689A8D-85E2-48A1-AF83-3868DE7F8E2E}"/>
    <cellStyle name="APSLabels 3 3 3 2" xfId="44236" xr:uid="{DA3E9EAF-3D68-4941-9321-D72F2A945AA8}"/>
    <cellStyle name="APSLabels 3 3 4" xfId="4610" xr:uid="{3FBF512A-6C22-4477-8E62-5D16804729B6}"/>
    <cellStyle name="APSLabels 3 3 4 2" xfId="4611" xr:uid="{AD3D9E66-F81D-4A08-88B2-4677F3ED51E8}"/>
    <cellStyle name="APSLabels 3 3 4 3" xfId="4612" xr:uid="{169B7D91-6796-4D2B-8EA9-72BF925E1F42}"/>
    <cellStyle name="APSLabels 3 3 5" xfId="4613" xr:uid="{24F4B889-0874-4BDA-9D15-AF4DF400166E}"/>
    <cellStyle name="APSLabels 3 3 5 2" xfId="4614" xr:uid="{361B2271-B34F-4FDD-B04D-6AD15C64B889}"/>
    <cellStyle name="APSLabels 3 3 5 3" xfId="4615" xr:uid="{2EF9BB17-4EC4-4A52-BDC0-94D34747C76D}"/>
    <cellStyle name="APSLabels 3 3 6" xfId="4616" xr:uid="{AA4DD949-18E1-42A3-9762-B53E1557C554}"/>
    <cellStyle name="APSLabels 3 3 6 2" xfId="4617" xr:uid="{18E7C44D-BF43-4275-871B-2B8315448CF3}"/>
    <cellStyle name="APSLabels 3 3 6 3" xfId="4618" xr:uid="{79A349FC-F5F6-41E0-B4E4-E386B6F773FA}"/>
    <cellStyle name="APSLabels 3 3 7" xfId="44237" xr:uid="{89926993-24D4-48DD-844A-52D7BF1CBB6A}"/>
    <cellStyle name="APSLabels 3 4" xfId="4619" xr:uid="{17ED757F-F2C8-44C8-9579-94655E3A3932}"/>
    <cellStyle name="APSLabels 3 4 2" xfId="4620" xr:uid="{647DD249-D995-460B-A6FB-92C0CC05785D}"/>
    <cellStyle name="APSLabels 3 4 2 2" xfId="44238" xr:uid="{6048143D-EFE2-4764-B5E2-E35511FE3F63}"/>
    <cellStyle name="APSLabels 3 4 3" xfId="4621" xr:uid="{59133713-384F-4B6D-AD71-D0858AC86944}"/>
    <cellStyle name="APSLabels 3 4 3 2" xfId="4622" xr:uid="{27F221C0-008F-4CA3-AB40-21DD5A8A5F7F}"/>
    <cellStyle name="APSLabels 3 4 3 3" xfId="4623" xr:uid="{18FC2198-BB60-439D-912A-4B6474D92A3C}"/>
    <cellStyle name="APSLabels 3 4 4" xfId="4624" xr:uid="{B7370577-0AA7-4064-8D51-05032FD052D4}"/>
    <cellStyle name="APSLabels 3 4 4 2" xfId="4625" xr:uid="{7BA61200-B7B2-4B86-823C-90790CE54F38}"/>
    <cellStyle name="APSLabels 3 4 4 3" xfId="4626" xr:uid="{B951A2EF-4E86-4867-9EEE-3E09297E1ED2}"/>
    <cellStyle name="APSLabels 3 4 5" xfId="4627" xr:uid="{9177D6DC-5A7B-411E-91C6-0AB021B2C0D8}"/>
    <cellStyle name="APSLabels 3 4 5 2" xfId="4628" xr:uid="{179DFF5F-BD31-4D70-B28B-C90644DBBDC9}"/>
    <cellStyle name="APSLabels 3 4 5 3" xfId="4629" xr:uid="{5BEFC5F8-1FED-4D52-87E2-09E31E9F12B8}"/>
    <cellStyle name="APSLabels 3 4 6" xfId="44239" xr:uid="{0D76886A-FA2F-495E-BFDC-47353CEC7CF0}"/>
    <cellStyle name="APSLabels 3 5" xfId="4630" xr:uid="{50C451AC-B737-4B35-A617-590B8F0CA877}"/>
    <cellStyle name="APSLabels 3 5 2" xfId="4631" xr:uid="{19289401-DCCA-42E5-A9CD-2523CFC6F6EF}"/>
    <cellStyle name="APSLabels 3 5 2 2" xfId="44240" xr:uid="{BE5E2372-1067-4A96-BE41-BEB30AF70B23}"/>
    <cellStyle name="APSLabels 3 5 3" xfId="4632" xr:uid="{CB67ADDA-2794-4862-B694-5F3B12665C6C}"/>
    <cellStyle name="APSLabels 3 5 3 2" xfId="4633" xr:uid="{B803D8C5-A187-4DB8-9128-58AC55F399D8}"/>
    <cellStyle name="APSLabels 3 5 3 3" xfId="4634" xr:uid="{563D6204-2758-444B-92F6-2609BFE58E07}"/>
    <cellStyle name="APSLabels 3 5 4" xfId="4635" xr:uid="{7AB7F1DE-1D21-447B-9848-31B1E1445EC0}"/>
    <cellStyle name="APSLabels 3 5 4 2" xfId="4636" xr:uid="{BD3D3CD0-5115-44D2-AE3E-7A8324F8E5D4}"/>
    <cellStyle name="APSLabels 3 5 4 3" xfId="4637" xr:uid="{08310F53-E4CA-4EFA-A091-E404D4B95E81}"/>
    <cellStyle name="APSLabels 3 5 5" xfId="4638" xr:uid="{93E6D235-92CF-427C-9DF1-BC1131A373EA}"/>
    <cellStyle name="APSLabels 3 5 5 2" xfId="4639" xr:uid="{BAE076A5-6A28-495F-AD37-83BBD5E0F8A0}"/>
    <cellStyle name="APSLabels 3 5 5 3" xfId="4640" xr:uid="{566BA22F-4F16-45D9-8AD2-AC3152D2A130}"/>
    <cellStyle name="APSLabels 3 5 6" xfId="44241" xr:uid="{D4537ED7-1B06-452E-B6B5-3953F96B2E58}"/>
    <cellStyle name="APSLabels 3 6" xfId="4641" xr:uid="{6BFF6789-8A32-4C0F-9BFC-032F7CB346A4}"/>
    <cellStyle name="APSLabels 3 6 2" xfId="44242" xr:uid="{CA1C9CBB-3C0C-4CD0-B463-CDB7626BC5EF}"/>
    <cellStyle name="APSLabels 3 7" xfId="4642" xr:uid="{C761A349-40D0-417A-90AB-718D150DC702}"/>
    <cellStyle name="APSLabels 3 7 2" xfId="44243" xr:uid="{65F14035-4C32-44B8-AB09-5BA257E7B03C}"/>
    <cellStyle name="APSLabels 3 8" xfId="4643" xr:uid="{DFE11902-D747-4D73-99A2-B2512C21DCDF}"/>
    <cellStyle name="APSLabels 3 8 2" xfId="4644" xr:uid="{8F3DB68F-692B-4080-8AB2-746071C26BAD}"/>
    <cellStyle name="APSLabels 3 8 3" xfId="4645" xr:uid="{B1AB3E71-E287-4082-8EB7-E2531DB11101}"/>
    <cellStyle name="APSLabels 3 9" xfId="4646" xr:uid="{F2B07A71-6C68-4235-AA5E-0319995F55D0}"/>
    <cellStyle name="APSLabels 3 9 2" xfId="4647" xr:uid="{413195A0-C6A5-4D61-8A1C-0C2180AFA78C}"/>
    <cellStyle name="APSLabels 3 9 3" xfId="4648" xr:uid="{82189EED-4887-48E5-B03C-A2088D4E8893}"/>
    <cellStyle name="APSLabels 4" xfId="4649" xr:uid="{4B8BA830-29C1-490E-9C51-B1A55E11A8C1}"/>
    <cellStyle name="APSLabels 4 10" xfId="4650" xr:uid="{26A31949-9C72-4566-B71B-1644C90A1056}"/>
    <cellStyle name="APSLabels 4 10 2" xfId="4651" xr:uid="{52397C6D-EA84-4BC6-BC9C-59DAA4F1E55B}"/>
    <cellStyle name="APSLabels 4 10 3" xfId="4652" xr:uid="{1F2641B9-2610-4024-B711-F8756D0795BB}"/>
    <cellStyle name="APSLabels 4 11" xfId="4653" xr:uid="{6279C918-CFDD-4398-A629-02044BB885F0}"/>
    <cellStyle name="APSLabels 4 11 2" xfId="4654" xr:uid="{CCCFBAB8-9020-4143-A3C5-C619277760F9}"/>
    <cellStyle name="APSLabels 4 11 3" xfId="4655" xr:uid="{ACFB1F16-AFB3-45E2-885A-954D8422514B}"/>
    <cellStyle name="APSLabels 4 12" xfId="4656" xr:uid="{3C5481C7-5648-430E-AA2B-2A1431221724}"/>
    <cellStyle name="APSLabels 4 13" xfId="4657" xr:uid="{EEEFFC1C-2C76-4F30-9563-FA78006E583B}"/>
    <cellStyle name="APSLabels 4 2" xfId="4658" xr:uid="{D7C345F7-9B62-41D0-9F1E-72B15B2C805B}"/>
    <cellStyle name="APSLabels 4 2 2" xfId="4659" xr:uid="{DA0F3621-D778-4EB6-B062-5DECA965795B}"/>
    <cellStyle name="APSLabels 4 2 2 2" xfId="4660" xr:uid="{BCD43DEA-C68C-4F99-9660-BEA61558DAF8}"/>
    <cellStyle name="APSLabels 4 2 2 2 2" xfId="44244" xr:uid="{F8C6E54D-C614-4E35-8161-768CD28FAE32}"/>
    <cellStyle name="APSLabels 4 2 2 3" xfId="4661" xr:uid="{9BD9ED83-0292-4BA6-BB3A-02A4D423639C}"/>
    <cellStyle name="APSLabels 4 2 2 3 2" xfId="4662" xr:uid="{94D024A5-3352-4A1A-BE26-D38E1174F936}"/>
    <cellStyle name="APSLabels 4 2 2 3 3" xfId="4663" xr:uid="{9D288F74-22C8-4F55-876C-E82A54795B72}"/>
    <cellStyle name="APSLabels 4 2 2 4" xfId="4664" xr:uid="{C03CC3DE-59C7-43BE-B7D7-323DE735B542}"/>
    <cellStyle name="APSLabels 4 2 2 4 2" xfId="4665" xr:uid="{465DA961-458A-4D1D-88B9-A7616A859AFF}"/>
    <cellStyle name="APSLabels 4 2 2 4 3" xfId="4666" xr:uid="{F4190C91-6651-4093-9472-D396348E6D12}"/>
    <cellStyle name="APSLabels 4 2 2 5" xfId="4667" xr:uid="{244C3EEC-E622-4207-843C-3E2722AB1D0F}"/>
    <cellStyle name="APSLabels 4 2 2 5 2" xfId="4668" xr:uid="{273816DE-CB3D-403C-AFEE-A142D293E128}"/>
    <cellStyle name="APSLabels 4 2 2 5 3" xfId="4669" xr:uid="{49ADAF1F-C5F9-4417-AADC-97A315985BAC}"/>
    <cellStyle name="APSLabels 4 2 2 6" xfId="44245" xr:uid="{AC84DB68-B905-40FF-847B-3C9F2383FFF3}"/>
    <cellStyle name="APSLabels 4 2 3" xfId="4670" xr:uid="{B3FC98C6-E1AB-4855-9A2B-364D21AEACCD}"/>
    <cellStyle name="APSLabels 4 2 3 2" xfId="44246" xr:uid="{4FB3A2FD-5039-4515-B3CD-84EE563B285C}"/>
    <cellStyle name="APSLabels 4 2 4" xfId="4671" xr:uid="{43317EF9-3E2E-4175-A669-47E03BD3CB58}"/>
    <cellStyle name="APSLabels 4 2 4 2" xfId="4672" xr:uid="{49DD5D8D-B2DA-464E-8DEE-8692C934E6C8}"/>
    <cellStyle name="APSLabels 4 2 4 3" xfId="4673" xr:uid="{0C2B63BE-3EA2-4D41-B500-3D6995D5A468}"/>
    <cellStyle name="APSLabels 4 2 5" xfId="4674" xr:uid="{6D2F48FD-036B-459D-838C-84A7D1835FDA}"/>
    <cellStyle name="APSLabels 4 2 5 2" xfId="4675" xr:uid="{C8227B3F-CCCF-4D48-B037-BC55ACF8BA1A}"/>
    <cellStyle name="APSLabels 4 2 5 3" xfId="4676" xr:uid="{66BD8FDA-4C16-47DF-B576-112F49CCC948}"/>
    <cellStyle name="APSLabels 4 2 6" xfId="4677" xr:uid="{2933632E-FA76-4B26-94B4-FC3FD191B5C3}"/>
    <cellStyle name="APSLabels 4 2 6 2" xfId="4678" xr:uid="{03553D30-FECA-4ADC-B36D-378364C69D12}"/>
    <cellStyle name="APSLabels 4 2 6 3" xfId="4679" xr:uid="{5C49EA98-2526-4573-A08C-30A0EC26EF5D}"/>
    <cellStyle name="APSLabels 4 2 7" xfId="44247" xr:uid="{0EE34AAE-7D7B-498B-B0BB-C8919D36CEFE}"/>
    <cellStyle name="APSLabels 4 3" xfId="4680" xr:uid="{7A9B18A3-7437-4201-9EE0-99427FF7342D}"/>
    <cellStyle name="APSLabels 4 3 2" xfId="4681" xr:uid="{30ED8AB5-32AA-49ED-87A4-74DC3C348B2B}"/>
    <cellStyle name="APSLabels 4 3 2 2" xfId="4682" xr:uid="{7EACFEDC-90BA-44B9-BCD1-A3396D16104D}"/>
    <cellStyle name="APSLabels 4 3 2 2 2" xfId="44248" xr:uid="{43727CEE-60A3-409E-973F-56C055CCF61E}"/>
    <cellStyle name="APSLabels 4 3 2 3" xfId="4683" xr:uid="{A4A3C64B-6DA0-4F68-B538-A370292B9AB0}"/>
    <cellStyle name="APSLabels 4 3 2 3 2" xfId="4684" xr:uid="{EF6A5B26-41C1-48AB-87B4-9C42CF0DDF9E}"/>
    <cellStyle name="APSLabels 4 3 2 3 3" xfId="4685" xr:uid="{30A41CFA-B6D1-4AE0-A598-BE503E94B40A}"/>
    <cellStyle name="APSLabels 4 3 2 4" xfId="4686" xr:uid="{5B71C2C0-D218-400D-A0E8-DA0B269F0539}"/>
    <cellStyle name="APSLabels 4 3 2 4 2" xfId="4687" xr:uid="{47159D86-7B40-4731-8867-2A8F2F02CAD8}"/>
    <cellStyle name="APSLabels 4 3 2 4 3" xfId="4688" xr:uid="{E0C0519C-5D78-4536-B8AD-CAE1B31494D5}"/>
    <cellStyle name="APSLabels 4 3 2 5" xfId="4689" xr:uid="{CD150B2B-DE4C-4908-87CB-7B26DEFA435A}"/>
    <cellStyle name="APSLabels 4 3 2 5 2" xfId="4690" xr:uid="{A57A2968-A051-4179-910C-5DC9105357FA}"/>
    <cellStyle name="APSLabels 4 3 2 5 3" xfId="4691" xr:uid="{02630458-2E2D-462A-953F-8A283ABDB9BF}"/>
    <cellStyle name="APSLabels 4 3 2 6" xfId="44249" xr:uid="{4ED0B1D7-AAE2-455D-9379-4D70BF85C288}"/>
    <cellStyle name="APSLabels 4 3 3" xfId="4692" xr:uid="{8985FADD-B173-4895-97F9-0EC7EE3E37F2}"/>
    <cellStyle name="APSLabels 4 3 3 2" xfId="44250" xr:uid="{AABFD6A9-53F6-432B-A52C-8BEECC899C80}"/>
    <cellStyle name="APSLabels 4 3 4" xfId="4693" xr:uid="{BFF78D9C-4B7A-4DF3-8FD4-F81A953A46AF}"/>
    <cellStyle name="APSLabels 4 3 4 2" xfId="4694" xr:uid="{60FED4CB-84EE-47CB-969D-915C7797405E}"/>
    <cellStyle name="APSLabels 4 3 4 3" xfId="4695" xr:uid="{5B8FD91D-437A-41DC-BB00-B80EBE227C9E}"/>
    <cellStyle name="APSLabels 4 3 5" xfId="4696" xr:uid="{9D8AAD94-A5F9-4AA6-8211-531252FBB258}"/>
    <cellStyle name="APSLabels 4 3 5 2" xfId="4697" xr:uid="{C18F5717-27BB-4545-B49B-E8F50DC43E3B}"/>
    <cellStyle name="APSLabels 4 3 5 3" xfId="4698" xr:uid="{22447626-F2F2-499C-B8C0-32E859B2B59E}"/>
    <cellStyle name="APSLabels 4 3 6" xfId="4699" xr:uid="{AC7843A9-BFC9-435E-9A6A-2010CF35B3C1}"/>
    <cellStyle name="APSLabels 4 3 6 2" xfId="4700" xr:uid="{407E2D4D-389B-45FE-92ED-4F6E6BB3CA5B}"/>
    <cellStyle name="APSLabels 4 3 6 3" xfId="4701" xr:uid="{64815459-26E7-4ECE-8204-DE3BAC8F065D}"/>
    <cellStyle name="APSLabels 4 3 7" xfId="44251" xr:uid="{C0EC4301-246B-4094-A08A-EB0DAA1A68EC}"/>
    <cellStyle name="APSLabels 4 4" xfId="4702" xr:uid="{2A60F4D5-8503-4433-AB36-476DB9333590}"/>
    <cellStyle name="APSLabels 4 4 2" xfId="4703" xr:uid="{F7880243-41C5-47EC-AA2B-D0960FD6142A}"/>
    <cellStyle name="APSLabels 4 4 2 2" xfId="44252" xr:uid="{1BCCD5DC-543C-4C31-BFF1-CE1C14DCB9C7}"/>
    <cellStyle name="APSLabels 4 4 3" xfId="4704" xr:uid="{B8711E54-1100-4B68-B02E-7C7BAC8B484E}"/>
    <cellStyle name="APSLabels 4 4 3 2" xfId="4705" xr:uid="{22636EF1-C709-476C-A01B-CF463F93BADC}"/>
    <cellStyle name="APSLabels 4 4 3 3" xfId="4706" xr:uid="{94A50A60-B6C2-4605-902C-84C2E4E4B5D1}"/>
    <cellStyle name="APSLabels 4 4 4" xfId="4707" xr:uid="{9C30E282-A7C5-41F7-9D47-93BFEA0F3C72}"/>
    <cellStyle name="APSLabels 4 4 4 2" xfId="4708" xr:uid="{4C94DA62-1E3F-411E-89F4-ED7F940AD9DD}"/>
    <cellStyle name="APSLabels 4 4 4 3" xfId="4709" xr:uid="{BE885C61-23B5-4DF6-9392-AC1BA2C2F464}"/>
    <cellStyle name="APSLabels 4 4 5" xfId="4710" xr:uid="{61E914CF-56C9-4074-83BC-9E9914ADC889}"/>
    <cellStyle name="APSLabels 4 4 5 2" xfId="4711" xr:uid="{73B82E3B-EA0E-4738-9AB6-D83B10AD2777}"/>
    <cellStyle name="APSLabels 4 4 5 3" xfId="4712" xr:uid="{F325A606-580D-45E4-952E-8674E7075252}"/>
    <cellStyle name="APSLabels 4 4 6" xfId="44253" xr:uid="{4017BFE2-3279-4498-BF03-9BFA2BE0A29B}"/>
    <cellStyle name="APSLabels 4 5" xfId="4713" xr:uid="{137D29A0-6738-43F3-B835-FFFDD073E8D0}"/>
    <cellStyle name="APSLabels 4 5 2" xfId="4714" xr:uid="{5A3ED71C-280C-43E4-BB71-B806E25AAF17}"/>
    <cellStyle name="APSLabels 4 5 2 2" xfId="44254" xr:uid="{FEFB79E9-FB8F-4883-B791-A354722FE3A1}"/>
    <cellStyle name="APSLabels 4 5 3" xfId="4715" xr:uid="{150942C5-E860-4389-BABF-2432CD6C3D2E}"/>
    <cellStyle name="APSLabels 4 5 3 2" xfId="4716" xr:uid="{ABBE01DB-A0BA-440F-A4D5-8168EA945ACD}"/>
    <cellStyle name="APSLabels 4 5 3 3" xfId="4717" xr:uid="{12102733-7CD0-471A-B525-359AC8FF4140}"/>
    <cellStyle name="APSLabels 4 5 4" xfId="4718" xr:uid="{A954276E-490D-49D8-A9C8-2580EA2824F5}"/>
    <cellStyle name="APSLabels 4 5 4 2" xfId="4719" xr:uid="{8413101B-21AD-49D9-A29C-A3F60B8E677F}"/>
    <cellStyle name="APSLabels 4 5 4 3" xfId="4720" xr:uid="{395690C5-BA30-46D6-B534-201D64FF3AA5}"/>
    <cellStyle name="APSLabels 4 5 5" xfId="4721" xr:uid="{FFD478E3-0892-4F78-B929-552ECFF1D73A}"/>
    <cellStyle name="APSLabels 4 5 5 2" xfId="4722" xr:uid="{8594019A-C9AA-43CD-80E3-D738791D58DB}"/>
    <cellStyle name="APSLabels 4 5 5 3" xfId="4723" xr:uid="{99FDD13C-3C4C-44B7-8719-DCFEE1753A97}"/>
    <cellStyle name="APSLabels 4 5 6" xfId="44255" xr:uid="{499BE0FF-BA4A-4987-BA36-ABC1A191F25A}"/>
    <cellStyle name="APSLabels 4 6" xfId="4724" xr:uid="{80088F81-6B8F-4483-9B55-DD161E5ABBE7}"/>
    <cellStyle name="APSLabels 4 6 2" xfId="44256" xr:uid="{8CEE4FCB-8AD8-4627-A940-6459F248B44A}"/>
    <cellStyle name="APSLabels 4 7" xfId="4725" xr:uid="{7429AEF2-1488-40A8-BEFA-A87A873FAF2B}"/>
    <cellStyle name="APSLabels 4 7 2" xfId="44257" xr:uid="{560D4A95-1EA1-4216-A33D-37C58E484FB9}"/>
    <cellStyle name="APSLabels 4 8" xfId="4726" xr:uid="{2639C59D-F03E-4558-904E-4B155F18CE9D}"/>
    <cellStyle name="APSLabels 4 8 2" xfId="4727" xr:uid="{C2A16719-B26B-4D71-A895-A35D7CFADD03}"/>
    <cellStyle name="APSLabels 4 8 3" xfId="4728" xr:uid="{352ABCEA-9D2D-4E0A-A383-740BAC77574A}"/>
    <cellStyle name="APSLabels 4 9" xfId="4729" xr:uid="{EAD1C46E-D97E-4582-B972-4539F175B118}"/>
    <cellStyle name="APSLabels 4 9 2" xfId="4730" xr:uid="{9F23CB6B-89F8-489F-92A0-D63CFC5AD581}"/>
    <cellStyle name="APSLabels 4 9 3" xfId="4731" xr:uid="{480D6D91-E2B7-46E3-8754-F79CABB5E731}"/>
    <cellStyle name="APSLabels 5" xfId="4732" xr:uid="{2266E39A-FF8E-4D7A-B6E3-10CA42CBDB06}"/>
    <cellStyle name="APSLabels 5 2" xfId="4733" xr:uid="{C8F9FB7C-32F4-46F1-A48A-BC1CD8CFCBC9}"/>
    <cellStyle name="APSLabels 5 2 2" xfId="4734" xr:uid="{B1EA2402-076A-48E9-A102-1589DA3F3812}"/>
    <cellStyle name="APSLabels 5 2 2 2" xfId="44258" xr:uid="{A16E9DD6-5252-4E97-A4F9-85B38DF09B37}"/>
    <cellStyle name="APSLabels 5 2 3" xfId="4735" xr:uid="{EAEE9865-DEF1-48C7-BB0A-0C22191B845A}"/>
    <cellStyle name="APSLabels 5 2 3 2" xfId="4736" xr:uid="{F2C5C350-0FB8-4D40-AD4F-978BDDE0F237}"/>
    <cellStyle name="APSLabels 5 2 3 3" xfId="4737" xr:uid="{F5B99A1B-2887-4AC0-BDB4-CF5AFD15DFD2}"/>
    <cellStyle name="APSLabels 5 2 4" xfId="4738" xr:uid="{191376AA-EADF-4088-9975-A7C590D926F9}"/>
    <cellStyle name="APSLabels 5 2 4 2" xfId="4739" xr:uid="{4F939857-DB57-4E4D-B070-19504172EE6C}"/>
    <cellStyle name="APSLabels 5 2 4 3" xfId="4740" xr:uid="{E95E65D9-6190-4B34-B1F1-BB931D7B2DBA}"/>
    <cellStyle name="APSLabels 5 2 5" xfId="4741" xr:uid="{368528A5-9724-42F4-9C1B-E07EB3561C41}"/>
    <cellStyle name="APSLabels 5 2 5 2" xfId="4742" xr:uid="{589CCE62-EE09-4402-BC95-E181403BEA83}"/>
    <cellStyle name="APSLabels 5 2 5 3" xfId="4743" xr:uid="{3B760AA3-942F-4022-A9DC-B9CECB04BB39}"/>
    <cellStyle name="APSLabels 5 2 6" xfId="44259" xr:uid="{8B25AC06-91D3-4CCE-A391-B58CAD2386E8}"/>
    <cellStyle name="APSLabels 5 3" xfId="4744" xr:uid="{B9CEF4D3-0D90-4DD7-AAAA-15BF7C50A7CD}"/>
    <cellStyle name="APSLabels 5 3 2" xfId="44260" xr:uid="{14508A9B-658B-4BC7-A672-E8BF26D384D3}"/>
    <cellStyle name="APSLabels 5 4" xfId="4745" xr:uid="{D9010BE4-8155-4161-8CE0-CDE71223014E}"/>
    <cellStyle name="APSLabels 5 4 2" xfId="4746" xr:uid="{C3C6617F-FF78-43DC-AB26-33D8A97D62C4}"/>
    <cellStyle name="APSLabels 5 4 3" xfId="4747" xr:uid="{BB329E20-3F91-402C-89FB-4C203322298C}"/>
    <cellStyle name="APSLabels 5 5" xfId="4748" xr:uid="{751B4E2E-7928-4B14-B77D-375DEC811736}"/>
    <cellStyle name="APSLabels 5 5 2" xfId="4749" xr:uid="{46F55C9B-4A41-479B-A024-F9D65C891738}"/>
    <cellStyle name="APSLabels 5 5 3" xfId="4750" xr:uid="{B99094B9-FEB8-4374-9512-3995863BB899}"/>
    <cellStyle name="APSLabels 5 6" xfId="4751" xr:uid="{E3595E23-1D71-4973-A449-153155B81B72}"/>
    <cellStyle name="APSLabels 5 6 2" xfId="4752" xr:uid="{82E1C39F-2980-48EB-B537-A5A2C22DF92F}"/>
    <cellStyle name="APSLabels 5 6 3" xfId="4753" xr:uid="{4A2D7A3C-3659-440E-B1A7-94B2ABEF9CCF}"/>
    <cellStyle name="APSLabels 5 7" xfId="44261" xr:uid="{F7745D6B-ADCD-4FD9-8475-4326600D2912}"/>
    <cellStyle name="APSLabels 6" xfId="4754" xr:uid="{082B7413-5775-49D1-B128-2324BBB38B0E}"/>
    <cellStyle name="APSLabels 6 2" xfId="4755" xr:uid="{A816F5D1-6010-4B03-BA08-3706A3D8FC44}"/>
    <cellStyle name="APSLabels 6 2 2" xfId="4756" xr:uid="{85BE3461-DD51-4EAE-925E-CF3906FAF20A}"/>
    <cellStyle name="APSLabels 6 2 2 2" xfId="44262" xr:uid="{90F48218-76E1-485E-B408-543D4BE05E88}"/>
    <cellStyle name="APSLabels 6 2 3" xfId="4757" xr:uid="{E9C1780C-4894-4F0A-803B-42504C5BA306}"/>
    <cellStyle name="APSLabels 6 2 3 2" xfId="4758" xr:uid="{495AF3EA-4E57-4389-8FDC-4C0C8A6317AA}"/>
    <cellStyle name="APSLabels 6 2 3 3" xfId="4759" xr:uid="{2F3FD215-D801-420E-A7C7-72031733A275}"/>
    <cellStyle name="APSLabels 6 2 4" xfId="4760" xr:uid="{959ED83A-25E2-4391-9392-918E9BF80F6B}"/>
    <cellStyle name="APSLabels 6 2 4 2" xfId="4761" xr:uid="{A47CAC54-A07D-48CA-89C0-9483AFDEAE08}"/>
    <cellStyle name="APSLabels 6 2 4 3" xfId="4762" xr:uid="{B5F7F58D-641B-4C33-B717-410E5E8C5E71}"/>
    <cellStyle name="APSLabels 6 2 5" xfId="4763" xr:uid="{7FA8B9EF-67B0-44C2-8BFD-D5AD209D9624}"/>
    <cellStyle name="APSLabels 6 2 5 2" xfId="4764" xr:uid="{C6BF87C2-BAB4-488F-99B7-E4984EB1D536}"/>
    <cellStyle name="APSLabels 6 2 5 3" xfId="4765" xr:uid="{233C4BE5-74A8-4FA4-829F-188751499223}"/>
    <cellStyle name="APSLabels 6 2 6" xfId="44263" xr:uid="{04307A05-7E80-45BF-A3BE-B5751D6341FD}"/>
    <cellStyle name="APSLabels 6 3" xfId="4766" xr:uid="{DF092930-0DDF-49DF-AC52-D969E08A2E6C}"/>
    <cellStyle name="APSLabels 6 3 2" xfId="44264" xr:uid="{B2608965-BD0A-43A9-AEF5-0D29A7E6F6AA}"/>
    <cellStyle name="APSLabels 6 4" xfId="4767" xr:uid="{FF9068AA-6DBF-4EFA-801D-57E6D9DA4570}"/>
    <cellStyle name="APSLabels 6 4 2" xfId="4768" xr:uid="{C094EA05-1568-4BD6-A4FA-E3BC5E6D8967}"/>
    <cellStyle name="APSLabels 6 4 3" xfId="4769" xr:uid="{E597B93C-9361-43D8-BF6D-3C294D1040BF}"/>
    <cellStyle name="APSLabels 6 5" xfId="4770" xr:uid="{C2D15BA3-EA78-438A-9965-9574F1BC8844}"/>
    <cellStyle name="APSLabels 6 5 2" xfId="4771" xr:uid="{D9BFE972-3593-472C-B701-8ABA5C122B57}"/>
    <cellStyle name="APSLabels 6 5 3" xfId="4772" xr:uid="{7D61004E-1936-4FB3-985E-E7409C27306D}"/>
    <cellStyle name="APSLabels 6 6" xfId="4773" xr:uid="{3FA36148-F73D-4955-8A26-A6746A93DEE4}"/>
    <cellStyle name="APSLabels 6 6 2" xfId="4774" xr:uid="{F15C580C-05BB-4BA8-95AA-041341C0F5AC}"/>
    <cellStyle name="APSLabels 6 6 3" xfId="4775" xr:uid="{E799E2CD-4CC0-4EEF-BE79-71BE2F933022}"/>
    <cellStyle name="APSLabels 6 7" xfId="44265" xr:uid="{CAC52701-2054-4AA5-9246-BD43912E8933}"/>
    <cellStyle name="APSLabels 7" xfId="4776" xr:uid="{94C1178B-27F3-4BBF-BEA5-8E958EFC34D0}"/>
    <cellStyle name="APSLabels 7 2" xfId="4777" xr:uid="{E22501FA-84BA-46E7-B0D3-21B6B722FB52}"/>
    <cellStyle name="APSLabels 7 2 2" xfId="44266" xr:uid="{21084E21-2149-463E-9C1A-478A0432C8B2}"/>
    <cellStyle name="APSLabels 7 3" xfId="4778" xr:uid="{2CBA7DA7-E668-4C7C-B310-50D8CABD45E5}"/>
    <cellStyle name="APSLabels 7 3 2" xfId="4779" xr:uid="{21D4E2D0-CED7-4EC7-B5AE-F0B12583503D}"/>
    <cellStyle name="APSLabels 7 3 3" xfId="4780" xr:uid="{7A29CA8F-C501-4696-9B57-6E8F27E03CCB}"/>
    <cellStyle name="APSLabels 7 4" xfId="4781" xr:uid="{BF89D095-3E89-4A44-81A5-1580EA453B9D}"/>
    <cellStyle name="APSLabels 7 4 2" xfId="4782" xr:uid="{09BA6A8D-552A-4B62-821D-3435A8FA1BD5}"/>
    <cellStyle name="APSLabels 7 4 3" xfId="4783" xr:uid="{9E2FB43B-4698-4832-8758-ED6571F90AA8}"/>
    <cellStyle name="APSLabels 7 5" xfId="4784" xr:uid="{88A18A66-63D5-43D8-B927-0F135055E45B}"/>
    <cellStyle name="APSLabels 7 5 2" xfId="4785" xr:uid="{CE4141F0-4071-41CA-A0A3-3EE2778C7CCE}"/>
    <cellStyle name="APSLabels 7 5 3" xfId="4786" xr:uid="{CFD16508-B91B-43D0-A4E3-0AF2F39C7434}"/>
    <cellStyle name="APSLabels 7 6" xfId="44267" xr:uid="{9C6FCC07-8E63-432C-A27A-04547904AF1F}"/>
    <cellStyle name="APSLabels 8" xfId="4787" xr:uid="{AD908D15-E4C6-4942-9B4E-63BB86F895CA}"/>
    <cellStyle name="APSLabels 8 2" xfId="4788" xr:uid="{D290F101-049A-483F-A06C-00C28962A93A}"/>
    <cellStyle name="APSLabels 8 2 2" xfId="44268" xr:uid="{F29EE41F-DFE7-4554-8842-A5996D40E14A}"/>
    <cellStyle name="APSLabels 8 3" xfId="4789" xr:uid="{C3EAC0C7-AE6D-46C3-B431-79830D29F84E}"/>
    <cellStyle name="APSLabels 8 3 2" xfId="4790" xr:uid="{65EF4ABF-6AF2-426E-8BB4-05DC1FEFE114}"/>
    <cellStyle name="APSLabels 8 3 3" xfId="4791" xr:uid="{08105648-2354-4520-B0DE-2E30812BF77B}"/>
    <cellStyle name="APSLabels 8 4" xfId="4792" xr:uid="{F4EA37F6-8D9A-4C08-9ADB-516D9DB8FBA4}"/>
    <cellStyle name="APSLabels 8 4 2" xfId="4793" xr:uid="{44DAEC90-6565-464B-91DC-14D1C97097C9}"/>
    <cellStyle name="APSLabels 8 4 3" xfId="4794" xr:uid="{2BBDA64D-2899-4E7D-950A-79E9DC387460}"/>
    <cellStyle name="APSLabels 8 5" xfId="4795" xr:uid="{ECFC0CC1-3BD0-4539-B5A2-08892AFB1AB2}"/>
    <cellStyle name="APSLabels 8 5 2" xfId="4796" xr:uid="{73AFEC89-E63D-4E55-8655-C8C2E174D54F}"/>
    <cellStyle name="APSLabels 8 5 3" xfId="4797" xr:uid="{6D298208-8EA0-4868-8AC7-A99BFAB7C2ED}"/>
    <cellStyle name="APSLabels 8 6" xfId="44269" xr:uid="{08B832D0-BF65-480E-83A5-5FA04AA1FF15}"/>
    <cellStyle name="APSLabels 9" xfId="4798" xr:uid="{CC697746-DD5F-412D-B699-B19AAF3428A1}"/>
    <cellStyle name="APSLabels 9 2" xfId="4799" xr:uid="{57A37CA5-B42C-4F94-AB38-4853459A1B50}"/>
    <cellStyle name="APSLabels 9 3" xfId="4800" xr:uid="{231B8D53-6C82-4FB6-802D-CB2C0AF4BB7E}"/>
    <cellStyle name="Bad 2" xfId="21" xr:uid="{00000000-0005-0000-0000-00006B000000}"/>
    <cellStyle name="Bad 2 2" xfId="1500" xr:uid="{08B93E1D-D57D-42C2-8213-4636250D3153}"/>
    <cellStyle name="Bad 2 2 2" xfId="42806" xr:uid="{F1F8A6E5-7C9B-44F5-85B3-E5E1466E9042}"/>
    <cellStyle name="Bad 2 2 3" xfId="45143" xr:uid="{D0846954-42AB-4FE1-B1FB-3DEC2162CB76}"/>
    <cellStyle name="Bad 2 2 4" xfId="46452" xr:uid="{740494D8-181A-4BD4-B0ED-4CE0A444FC60}"/>
    <cellStyle name="Bad 2 3" xfId="1611" xr:uid="{D05CA8AD-988D-4E7F-B2FE-C9F6D1A0C835}"/>
    <cellStyle name="Bad 3" xfId="1162" xr:uid="{00000000-0005-0000-0000-00006C000000}"/>
    <cellStyle name="Bad 3 2" xfId="1163" xr:uid="{00000000-0005-0000-0000-00006D000000}"/>
    <cellStyle name="Bad 3 2 2" xfId="4801" xr:uid="{C26061C8-A7E9-4F58-9E0B-48714A9C7FC3}"/>
    <cellStyle name="Bad 3 3" xfId="4802" xr:uid="{20155687-BD97-4996-B4EE-E9DC6CD85DAB}"/>
    <cellStyle name="Bad 4" xfId="1501" xr:uid="{EEC230D3-1CD8-42E7-B66D-D7B484D5806A}"/>
    <cellStyle name="Bad 4 2" xfId="42807" xr:uid="{48F57B99-B72B-4E80-BAB8-921B879C7BE3}"/>
    <cellStyle name="Bad 4 3" xfId="45144" xr:uid="{7A37962F-2C48-4DFD-8F5A-97FC94CE0F71}"/>
    <cellStyle name="Bad 4 4" xfId="46453" xr:uid="{EFBF083F-A528-4BAB-9E25-74A499B0364B}"/>
    <cellStyle name="Budget" xfId="22" xr:uid="{00000000-0005-0000-0000-00006E000000}"/>
    <cellStyle name="Budget 2" xfId="896" xr:uid="{00000000-0005-0000-0000-00006F000000}"/>
    <cellStyle name="Budget 3" xfId="897" xr:uid="{00000000-0005-0000-0000-000070000000}"/>
    <cellStyle name="Budget_2011-11" xfId="898" xr:uid="{00000000-0005-0000-0000-000071000000}"/>
    <cellStyle name="Calculation 2" xfId="23" xr:uid="{00000000-0005-0000-0000-000072000000}"/>
    <cellStyle name="Calculation 2 10" xfId="4803" xr:uid="{292DFA7B-6FF6-4E36-9679-431E9DACD166}"/>
    <cellStyle name="Calculation 2 10 2" xfId="4804" xr:uid="{2AF23291-587F-4515-95C0-7C8A962772D1}"/>
    <cellStyle name="Calculation 2 10 2 2" xfId="4805" xr:uid="{B361E6CC-4555-4225-AE81-930625D367D8}"/>
    <cellStyle name="Calculation 2 10 2 3" xfId="4806" xr:uid="{5293CE00-0299-44E0-9ECA-043BDF04D127}"/>
    <cellStyle name="Calculation 2 10 3" xfId="4807" xr:uid="{2C5FFD01-54BB-4EAB-B002-ACB138BB0412}"/>
    <cellStyle name="Calculation 2 10 3 2" xfId="4808" xr:uid="{68A70133-D6B3-4849-94E8-6A11193074B2}"/>
    <cellStyle name="Calculation 2 10 3 3" xfId="4809" xr:uid="{67595466-D476-49F5-B9D6-D245213F5AEF}"/>
    <cellStyle name="Calculation 2 10 4" xfId="4810" xr:uid="{3DEBC288-A146-4D2C-91CE-4FAEACEE1901}"/>
    <cellStyle name="Calculation 2 10 4 2" xfId="4811" xr:uid="{F37B9D14-6E5F-4D3B-BAE7-3392EF4FF9F9}"/>
    <cellStyle name="Calculation 2 10 4 3" xfId="4812" xr:uid="{56A3585F-02EE-423F-8A8D-5A3A75411D62}"/>
    <cellStyle name="Calculation 2 10 5" xfId="4813" xr:uid="{7DB5A6AE-6948-4A8E-9033-DF831FCD55D6}"/>
    <cellStyle name="Calculation 2 10 5 2" xfId="4814" xr:uid="{769E8412-5862-4A23-A659-9C95175C016B}"/>
    <cellStyle name="Calculation 2 10 5 3" xfId="4815" xr:uid="{8EF75694-A25D-4D3E-9C94-69D4E772C245}"/>
    <cellStyle name="Calculation 2 10 6" xfId="4816" xr:uid="{82B86B1B-BC04-4344-A551-DC0207F5177A}"/>
    <cellStyle name="Calculation 2 10 6 2" xfId="4817" xr:uid="{63D6C51C-AEF6-41D9-A05F-F25CF8778E5B}"/>
    <cellStyle name="Calculation 2 10 6 3" xfId="4818" xr:uid="{7969A3C6-13F1-4A6C-922E-B8D5F4DB0F4E}"/>
    <cellStyle name="Calculation 2 10 7" xfId="4819" xr:uid="{5C90AA06-7324-4D04-A13D-F13098C61FFB}"/>
    <cellStyle name="Calculation 2 10 7 2" xfId="4820" xr:uid="{A753058B-39CE-4C82-B564-E51AA691E9CC}"/>
    <cellStyle name="Calculation 2 10 7 3" xfId="4821" xr:uid="{DD96DC70-A72D-4892-8B94-C5A5129E1B28}"/>
    <cellStyle name="Calculation 2 10 8" xfId="4822" xr:uid="{6F5281FE-E5EE-49E6-9159-989716C34AE4}"/>
    <cellStyle name="Calculation 2 10 9" xfId="4823" xr:uid="{82D9C7F2-AA00-44AF-9D72-B3788BF53D97}"/>
    <cellStyle name="Calculation 2 11" xfId="4824" xr:uid="{8692075C-D5B8-48F7-BC70-EEA8AD4A7B16}"/>
    <cellStyle name="Calculation 2 11 2" xfId="4825" xr:uid="{59D4CCE7-FA1D-43AB-B58D-115671860BCA}"/>
    <cellStyle name="Calculation 2 11 2 2" xfId="4826" xr:uid="{499BEBB8-E2E0-4EC4-BD67-7950D6C2CECC}"/>
    <cellStyle name="Calculation 2 11 2 3" xfId="4827" xr:uid="{8C9D018F-B177-45F4-A0BA-51573A0FFFD0}"/>
    <cellStyle name="Calculation 2 11 3" xfId="4828" xr:uid="{7D761A6A-4EDD-46E2-8458-A11306AB05D6}"/>
    <cellStyle name="Calculation 2 11 3 2" xfId="4829" xr:uid="{5560C056-1B6F-489E-89AA-D60E939F93F6}"/>
    <cellStyle name="Calculation 2 11 3 3" xfId="4830" xr:uid="{98FD41AA-E9E0-4DF0-BD5E-F59586B5012E}"/>
    <cellStyle name="Calculation 2 11 4" xfId="4831" xr:uid="{D226ACE2-31E9-498B-9CDD-22E47AB85B2A}"/>
    <cellStyle name="Calculation 2 11 4 2" xfId="4832" xr:uid="{942FE626-98BE-4ABD-9A4C-AF182E6F46F4}"/>
    <cellStyle name="Calculation 2 11 4 3" xfId="4833" xr:uid="{7BCE5A09-2434-4EFF-8278-0F2F5E84E45C}"/>
    <cellStyle name="Calculation 2 11 5" xfId="4834" xr:uid="{F02303D0-6110-45CE-8126-1B30132AACF5}"/>
    <cellStyle name="Calculation 2 11 5 2" xfId="4835" xr:uid="{99837372-B728-419C-83DD-BCD23419C70C}"/>
    <cellStyle name="Calculation 2 11 5 3" xfId="4836" xr:uid="{DF93F84C-ADDE-4CED-92B9-7157CD8FE290}"/>
    <cellStyle name="Calculation 2 11 6" xfId="4837" xr:uid="{FFFDFD8E-813A-40C0-9DC1-BC84F201E0C8}"/>
    <cellStyle name="Calculation 2 11 6 2" xfId="4838" xr:uid="{47A4017F-AC4E-4D0D-8767-ED90D9FAD2A4}"/>
    <cellStyle name="Calculation 2 11 6 3" xfId="4839" xr:uid="{482851B7-C36A-455F-A270-62A67461AF73}"/>
    <cellStyle name="Calculation 2 11 7" xfId="4840" xr:uid="{E1DA1619-872F-4837-A0C8-614D0E7819A2}"/>
    <cellStyle name="Calculation 2 11 7 2" xfId="4841" xr:uid="{6E4D513E-833E-4279-A546-A87B72320534}"/>
    <cellStyle name="Calculation 2 11 7 3" xfId="4842" xr:uid="{88E2AEBB-71F5-4E2A-92E6-3EDB7E9B13BC}"/>
    <cellStyle name="Calculation 2 11 8" xfId="4843" xr:uid="{BD96A211-50A4-49CF-9B3E-6D07109815E3}"/>
    <cellStyle name="Calculation 2 11 9" xfId="4844" xr:uid="{0150705E-D0D6-41AF-9DAF-D837DC7D9DEE}"/>
    <cellStyle name="Calculation 2 2" xfId="1164" xr:uid="{00000000-0005-0000-0000-000073000000}"/>
    <cellStyle name="Calculation 2 2 10" xfId="4845" xr:uid="{31BBFED6-978C-4E8C-8D36-B233B1FEB630}"/>
    <cellStyle name="Calculation 2 2 2" xfId="1612" xr:uid="{4BFE121A-9358-46CE-BD25-1C530832EF42}"/>
    <cellStyle name="Calculation 2 2 2 10" xfId="4846" xr:uid="{C6C9E77B-7FF4-488A-820F-4EF0EAED341F}"/>
    <cellStyle name="Calculation 2 2 2 10 2" xfId="4847" xr:uid="{E492D86D-BD24-4EE3-AB6A-EF2354162D85}"/>
    <cellStyle name="Calculation 2 2 2 10 3" xfId="4848" xr:uid="{A368B8D1-AF56-4D18-B449-A3C68F014982}"/>
    <cellStyle name="Calculation 2 2 2 11" xfId="4849" xr:uid="{08DCE81B-CF63-45E3-8FE7-E60AB69AC8EB}"/>
    <cellStyle name="Calculation 2 2 2 11 2" xfId="4850" xr:uid="{77A0F464-925A-4AC4-882D-6A4C78C6E3B7}"/>
    <cellStyle name="Calculation 2 2 2 11 3" xfId="4851" xr:uid="{41EEA343-A051-4D0C-8C52-A759EC406A45}"/>
    <cellStyle name="Calculation 2 2 2 12" xfId="4852" xr:uid="{535075C6-A05B-4CAD-80DD-B21548CF7AEC}"/>
    <cellStyle name="Calculation 2 2 2 12 2" xfId="4853" xr:uid="{665093BA-1F84-4EBE-963F-EC6C0E45C20F}"/>
    <cellStyle name="Calculation 2 2 2 12 3" xfId="4854" xr:uid="{4602D592-E198-456C-83DF-B4335214180E}"/>
    <cellStyle name="Calculation 2 2 2 13" xfId="4855" xr:uid="{1E134C51-44BB-45E6-8365-C2FDD0DF1975}"/>
    <cellStyle name="Calculation 2 2 2 13 2" xfId="4856" xr:uid="{03F27CA4-6CA6-4062-A4E5-8B647D5BA258}"/>
    <cellStyle name="Calculation 2 2 2 13 3" xfId="4857" xr:uid="{C7127D45-DEDF-4961-BDC1-746C6544D12C}"/>
    <cellStyle name="Calculation 2 2 2 14" xfId="44270" xr:uid="{A4762DCB-EC34-4189-A6EE-338EE2F25A3E}"/>
    <cellStyle name="Calculation 2 2 2 2" xfId="4858" xr:uid="{6584179E-6307-4827-9428-8F5E70896B67}"/>
    <cellStyle name="Calculation 2 2 2 2 10" xfId="44271" xr:uid="{6C8B30F4-CA04-4778-A610-4DD854512FED}"/>
    <cellStyle name="Calculation 2 2 2 2 2" xfId="4859" xr:uid="{B704F534-CEB1-4890-8549-DDB2E55629EA}"/>
    <cellStyle name="Calculation 2 2 2 2 2 10" xfId="4860" xr:uid="{CCFCF521-E32D-41B0-BED5-86BBA4C6032B}"/>
    <cellStyle name="Calculation 2 2 2 2 2 2" xfId="4861" xr:uid="{5A7F3BA8-4687-4E05-8683-59634597FEF7}"/>
    <cellStyle name="Calculation 2 2 2 2 2 2 2" xfId="4862" xr:uid="{A7B83965-CFF1-4F3D-A374-1A5D260DD409}"/>
    <cellStyle name="Calculation 2 2 2 2 2 2 2 2" xfId="4863" xr:uid="{C5F3A242-8931-44BA-BF77-A9879E8C75A1}"/>
    <cellStyle name="Calculation 2 2 2 2 2 2 2 3" xfId="4864" xr:uid="{04622D80-E666-4D8C-A230-DA6C76A010C9}"/>
    <cellStyle name="Calculation 2 2 2 2 2 2 3" xfId="4865" xr:uid="{F10F373D-849B-4FEB-864B-7E1BD61F819B}"/>
    <cellStyle name="Calculation 2 2 2 2 2 2 3 2" xfId="4866" xr:uid="{795DA68A-0E59-4132-8D96-060C901E93BA}"/>
    <cellStyle name="Calculation 2 2 2 2 2 2 3 3" xfId="4867" xr:uid="{6D18A522-6BD8-45C3-B13D-87B60BCA3821}"/>
    <cellStyle name="Calculation 2 2 2 2 2 2 4" xfId="4868" xr:uid="{E417D613-6F6C-4FED-A789-396DB001DC62}"/>
    <cellStyle name="Calculation 2 2 2 2 2 2 4 2" xfId="4869" xr:uid="{D6175A94-D786-4583-9478-34963FF4CB5B}"/>
    <cellStyle name="Calculation 2 2 2 2 2 2 4 3" xfId="4870" xr:uid="{4DD391AA-976E-4D2F-A809-7B4A101FC7B5}"/>
    <cellStyle name="Calculation 2 2 2 2 2 2 5" xfId="4871" xr:uid="{C3EC4E21-AE0F-4B84-84D9-62745B99CAA2}"/>
    <cellStyle name="Calculation 2 2 2 2 2 2 5 2" xfId="4872" xr:uid="{D749029D-BE8E-4F18-94E0-14A5F54F6D90}"/>
    <cellStyle name="Calculation 2 2 2 2 2 2 5 3" xfId="4873" xr:uid="{80FB29F5-F3B7-485F-BF42-61F307FB890D}"/>
    <cellStyle name="Calculation 2 2 2 2 2 2 6" xfId="4874" xr:uid="{A5EA51E5-5AA6-43B3-8807-3DC16D630028}"/>
    <cellStyle name="Calculation 2 2 2 2 2 2 6 2" xfId="4875" xr:uid="{955E6B8D-33B5-466D-AEFF-1D8E6297D66F}"/>
    <cellStyle name="Calculation 2 2 2 2 2 2 6 3" xfId="4876" xr:uid="{0EA2A601-29CC-43AE-B35D-5562AA8ECF8E}"/>
    <cellStyle name="Calculation 2 2 2 2 2 2 7" xfId="4877" xr:uid="{FCADF65E-5F80-414C-AF30-6915B55D7359}"/>
    <cellStyle name="Calculation 2 2 2 2 2 2 7 2" xfId="4878" xr:uid="{3925F112-D328-42B2-ADA3-0061F6FD886D}"/>
    <cellStyle name="Calculation 2 2 2 2 2 2 7 3" xfId="4879" xr:uid="{30C7A313-19DB-4E3A-97D1-561F6A7C729D}"/>
    <cellStyle name="Calculation 2 2 2 2 2 2 8" xfId="4880" xr:uid="{07CCDE3E-1BD9-4337-8D84-5FF07E2BAC8C}"/>
    <cellStyle name="Calculation 2 2 2 2 2 2 9" xfId="4881" xr:uid="{F8580E2E-85C8-47BC-A48D-97BBB55CEDC1}"/>
    <cellStyle name="Calculation 2 2 2 2 2 3" xfId="4882" xr:uid="{58D80EA6-7945-4BB0-82AA-63BA8A35B0C6}"/>
    <cellStyle name="Calculation 2 2 2 2 2 3 2" xfId="4883" xr:uid="{3CA6FD84-D418-4D80-9406-DC90D366F4E4}"/>
    <cellStyle name="Calculation 2 2 2 2 2 3 3" xfId="4884" xr:uid="{4DEADDA3-C980-40C4-8FE2-1FB480119330}"/>
    <cellStyle name="Calculation 2 2 2 2 2 4" xfId="4885" xr:uid="{7CD26506-8DE5-458F-AFB2-C4A7F7C0DEA5}"/>
    <cellStyle name="Calculation 2 2 2 2 2 4 2" xfId="4886" xr:uid="{F2895139-1182-4FBF-B962-4253F1FF8233}"/>
    <cellStyle name="Calculation 2 2 2 2 2 4 3" xfId="4887" xr:uid="{9690AAE2-0418-4677-B8BC-53064B2973CC}"/>
    <cellStyle name="Calculation 2 2 2 2 2 5" xfId="4888" xr:uid="{E531E63B-24D1-413A-BA4A-513C4BC54A52}"/>
    <cellStyle name="Calculation 2 2 2 2 2 5 2" xfId="4889" xr:uid="{658AB5C4-4BD9-4586-A973-EAF30B24F07C}"/>
    <cellStyle name="Calculation 2 2 2 2 2 5 3" xfId="4890" xr:uid="{BB280BF3-C4E1-418A-B558-3FA423E76D91}"/>
    <cellStyle name="Calculation 2 2 2 2 2 6" xfId="4891" xr:uid="{46BDD8EC-97AE-4A5E-A69F-59DF7D445926}"/>
    <cellStyle name="Calculation 2 2 2 2 2 6 2" xfId="4892" xr:uid="{16F51CBF-CC52-4427-9E13-F158317B2FB4}"/>
    <cellStyle name="Calculation 2 2 2 2 2 6 3" xfId="4893" xr:uid="{8EE1CB68-AA4F-4EDE-80DB-D31A1455ACB8}"/>
    <cellStyle name="Calculation 2 2 2 2 2 7" xfId="4894" xr:uid="{A002687F-D7D0-4403-B519-FE929A619191}"/>
    <cellStyle name="Calculation 2 2 2 2 2 7 2" xfId="4895" xr:uid="{74CE85E7-17B6-4917-A55E-1E04F551D9BD}"/>
    <cellStyle name="Calculation 2 2 2 2 2 7 3" xfId="4896" xr:uid="{FF9711B2-9CB4-44E1-97F1-85134B24D939}"/>
    <cellStyle name="Calculation 2 2 2 2 2 8" xfId="4897" xr:uid="{37428003-73C0-48EA-95D3-BA751E8BA8A2}"/>
    <cellStyle name="Calculation 2 2 2 2 2 8 2" xfId="4898" xr:uid="{976AEE1E-4EFB-4E18-B937-C0F61AEAE5F0}"/>
    <cellStyle name="Calculation 2 2 2 2 2 8 3" xfId="4899" xr:uid="{884A6973-EDE2-456C-A4EA-6442AD65D1B5}"/>
    <cellStyle name="Calculation 2 2 2 2 2 9" xfId="4900" xr:uid="{03E8AFCC-B17D-46A6-AFD3-F351CF9243B4}"/>
    <cellStyle name="Calculation 2 2 2 2 3" xfId="4901" xr:uid="{EB39E2D5-F2F1-47E8-BFFE-CA39516639A3}"/>
    <cellStyle name="Calculation 2 2 2 2 3 10" xfId="4902" xr:uid="{1EE6567E-A964-4671-A856-0479531E003E}"/>
    <cellStyle name="Calculation 2 2 2 2 3 2" xfId="4903" xr:uid="{FF941EA5-46BE-442E-B009-8C212085C0A3}"/>
    <cellStyle name="Calculation 2 2 2 2 3 2 2" xfId="4904" xr:uid="{3EE7ACE0-0D9F-4BBD-BC77-CCC9B9E4B886}"/>
    <cellStyle name="Calculation 2 2 2 2 3 2 2 2" xfId="4905" xr:uid="{DE289DB0-E240-496C-8823-E6ABCF2A943E}"/>
    <cellStyle name="Calculation 2 2 2 2 3 2 2 3" xfId="4906" xr:uid="{7821F812-36D3-4A93-8935-8D7077B39F7B}"/>
    <cellStyle name="Calculation 2 2 2 2 3 2 3" xfId="4907" xr:uid="{BE6F94BF-6036-4BA2-A167-01ED7C77B431}"/>
    <cellStyle name="Calculation 2 2 2 2 3 2 3 2" xfId="4908" xr:uid="{4AD05424-73D9-4E91-B15F-DE605B7C2B90}"/>
    <cellStyle name="Calculation 2 2 2 2 3 2 3 3" xfId="4909" xr:uid="{910DA7E7-74CA-40B3-AB90-19610BA6BA8B}"/>
    <cellStyle name="Calculation 2 2 2 2 3 2 4" xfId="4910" xr:uid="{6040459E-0F52-41B8-8E3C-B19B2F2C231C}"/>
    <cellStyle name="Calculation 2 2 2 2 3 2 4 2" xfId="4911" xr:uid="{B883CF37-896F-46CF-B4CD-8559FA8C7008}"/>
    <cellStyle name="Calculation 2 2 2 2 3 2 4 3" xfId="4912" xr:uid="{CB724CF4-8C3B-44F4-81BD-58F1D973392E}"/>
    <cellStyle name="Calculation 2 2 2 2 3 2 5" xfId="4913" xr:uid="{616BD9D2-1D39-4774-A1B2-8BA01D44ED82}"/>
    <cellStyle name="Calculation 2 2 2 2 3 2 5 2" xfId="4914" xr:uid="{A333CCAD-72E3-4124-9AF9-92781CDC43D2}"/>
    <cellStyle name="Calculation 2 2 2 2 3 2 5 3" xfId="4915" xr:uid="{F89541DB-C634-46E5-96E3-21B3FD5D5B3E}"/>
    <cellStyle name="Calculation 2 2 2 2 3 2 6" xfId="4916" xr:uid="{84EBEBD5-5985-4577-A306-D20741160632}"/>
    <cellStyle name="Calculation 2 2 2 2 3 2 6 2" xfId="4917" xr:uid="{ED09730F-FDE9-4325-B6CF-543C0AF9C5AD}"/>
    <cellStyle name="Calculation 2 2 2 2 3 2 6 3" xfId="4918" xr:uid="{8C06DD04-1209-47A6-A1FB-056AD3699FE1}"/>
    <cellStyle name="Calculation 2 2 2 2 3 2 7" xfId="4919" xr:uid="{CCA6889D-4104-414E-8721-689145850AC3}"/>
    <cellStyle name="Calculation 2 2 2 2 3 2 7 2" xfId="4920" xr:uid="{FC77DFC4-DD89-4196-B6F2-119BCAF68AB5}"/>
    <cellStyle name="Calculation 2 2 2 2 3 2 7 3" xfId="4921" xr:uid="{BC142A51-9948-491A-B069-4D395BFA71B6}"/>
    <cellStyle name="Calculation 2 2 2 2 3 2 8" xfId="4922" xr:uid="{ECF58106-2151-449F-A7D8-3DE86B613F71}"/>
    <cellStyle name="Calculation 2 2 2 2 3 2 9" xfId="4923" xr:uid="{88877995-AEC9-40DE-9E44-063EE6179FC4}"/>
    <cellStyle name="Calculation 2 2 2 2 3 3" xfId="4924" xr:uid="{C7BF2A73-C072-4A23-96A9-46E9DA0174FC}"/>
    <cellStyle name="Calculation 2 2 2 2 3 3 2" xfId="4925" xr:uid="{D92D2A58-6F4B-4274-AEF1-E521B47D124F}"/>
    <cellStyle name="Calculation 2 2 2 2 3 3 3" xfId="4926" xr:uid="{B21DD1D8-5F40-4484-B6F9-9F0DCEC7EC0B}"/>
    <cellStyle name="Calculation 2 2 2 2 3 4" xfId="4927" xr:uid="{6359E5D4-9C51-42C4-83BD-6C68024A658A}"/>
    <cellStyle name="Calculation 2 2 2 2 3 4 2" xfId="4928" xr:uid="{6D63771B-F6A8-4FCA-A6E1-608A4DDA01BF}"/>
    <cellStyle name="Calculation 2 2 2 2 3 4 3" xfId="4929" xr:uid="{8D485DCA-6767-44C1-8E6C-809AC92B0775}"/>
    <cellStyle name="Calculation 2 2 2 2 3 5" xfId="4930" xr:uid="{7A72D1C9-C96C-4671-8A06-ED238F7423BA}"/>
    <cellStyle name="Calculation 2 2 2 2 3 5 2" xfId="4931" xr:uid="{B5CF6743-CFE7-4850-AEEB-B5AA80F2905F}"/>
    <cellStyle name="Calculation 2 2 2 2 3 5 3" xfId="4932" xr:uid="{DF89FF1F-10A7-40C7-BFD3-0F39C195D627}"/>
    <cellStyle name="Calculation 2 2 2 2 3 6" xfId="4933" xr:uid="{D3248459-E4E8-463E-B846-A146800871CA}"/>
    <cellStyle name="Calculation 2 2 2 2 3 6 2" xfId="4934" xr:uid="{EEF7FA23-9A80-4641-BC06-AD949E3D718F}"/>
    <cellStyle name="Calculation 2 2 2 2 3 6 3" xfId="4935" xr:uid="{913FB78A-F787-4FB4-B31D-60C8C8237255}"/>
    <cellStyle name="Calculation 2 2 2 2 3 7" xfId="4936" xr:uid="{66C0524F-968C-4C16-97F5-03075C9E3555}"/>
    <cellStyle name="Calculation 2 2 2 2 3 7 2" xfId="4937" xr:uid="{6ABC2AA7-1B57-4900-A20E-67B3AE9AB2CF}"/>
    <cellStyle name="Calculation 2 2 2 2 3 7 3" xfId="4938" xr:uid="{2D205BFD-7778-4F5B-B0C8-F6F71D944B5F}"/>
    <cellStyle name="Calculation 2 2 2 2 3 8" xfId="4939" xr:uid="{4DC882A4-2593-409E-A087-378FEEE4381E}"/>
    <cellStyle name="Calculation 2 2 2 2 3 8 2" xfId="4940" xr:uid="{A71BC992-3021-4F83-B42A-5045DCF50BF0}"/>
    <cellStyle name="Calculation 2 2 2 2 3 8 3" xfId="4941" xr:uid="{C5D65E08-DC5E-4722-AE45-392476F5D53D}"/>
    <cellStyle name="Calculation 2 2 2 2 3 9" xfId="4942" xr:uid="{7D2800B6-A457-4B26-A064-805DF4B0F6D9}"/>
    <cellStyle name="Calculation 2 2 2 2 4" xfId="4943" xr:uid="{0DEA3128-AFF3-4B30-82FC-C3D8F65F3F16}"/>
    <cellStyle name="Calculation 2 2 2 2 4 10" xfId="4944" xr:uid="{B8B8410F-C686-436D-986C-62348508EF77}"/>
    <cellStyle name="Calculation 2 2 2 2 4 2" xfId="4945" xr:uid="{3C3D1561-6D39-4172-B3CF-A426996022FB}"/>
    <cellStyle name="Calculation 2 2 2 2 4 2 2" xfId="4946" xr:uid="{7566132F-AB99-4A92-8A53-4CC64DFA8F80}"/>
    <cellStyle name="Calculation 2 2 2 2 4 2 2 2" xfId="4947" xr:uid="{73FE973A-E5F7-46DC-B353-002E6A4D8D30}"/>
    <cellStyle name="Calculation 2 2 2 2 4 2 2 3" xfId="4948" xr:uid="{A73B80C0-D9E5-4DBA-AE7B-39AC2EC5AA69}"/>
    <cellStyle name="Calculation 2 2 2 2 4 2 3" xfId="4949" xr:uid="{5FC1C654-4EBD-4412-8AB1-B66C6124168B}"/>
    <cellStyle name="Calculation 2 2 2 2 4 2 3 2" xfId="4950" xr:uid="{892EEF31-6CBF-4868-9026-CCA5A3EFC132}"/>
    <cellStyle name="Calculation 2 2 2 2 4 2 3 3" xfId="4951" xr:uid="{5DD3FBB7-4FA1-47DD-83E5-5DC3F069E3C4}"/>
    <cellStyle name="Calculation 2 2 2 2 4 2 4" xfId="4952" xr:uid="{1C66C6E4-8979-49F0-98E6-C29B87975742}"/>
    <cellStyle name="Calculation 2 2 2 2 4 2 4 2" xfId="4953" xr:uid="{2286367A-684D-4227-AB78-809D4FBCF966}"/>
    <cellStyle name="Calculation 2 2 2 2 4 2 4 3" xfId="4954" xr:uid="{18FA5544-163B-4766-83DF-0A455C4D201B}"/>
    <cellStyle name="Calculation 2 2 2 2 4 2 5" xfId="4955" xr:uid="{FF74C582-DDAF-4E62-AA54-000CD8A5A301}"/>
    <cellStyle name="Calculation 2 2 2 2 4 2 5 2" xfId="4956" xr:uid="{FC447D0F-9694-4C26-8D9F-EE41F99E7462}"/>
    <cellStyle name="Calculation 2 2 2 2 4 2 5 3" xfId="4957" xr:uid="{21B39D1D-2A12-451C-B52A-168B835A1216}"/>
    <cellStyle name="Calculation 2 2 2 2 4 2 6" xfId="4958" xr:uid="{494A3732-78A0-4BF0-B654-C633634C94B6}"/>
    <cellStyle name="Calculation 2 2 2 2 4 2 6 2" xfId="4959" xr:uid="{F04FEE47-3398-4599-8A03-4EFAD8EC637F}"/>
    <cellStyle name="Calculation 2 2 2 2 4 2 6 3" xfId="4960" xr:uid="{37E7E403-DED6-482F-8808-0B5C6F333B20}"/>
    <cellStyle name="Calculation 2 2 2 2 4 2 7" xfId="4961" xr:uid="{94FE6809-81B6-4BA3-A5D5-6218CC743932}"/>
    <cellStyle name="Calculation 2 2 2 2 4 2 7 2" xfId="4962" xr:uid="{4B12695E-8414-46F3-A564-82E0B10B2E60}"/>
    <cellStyle name="Calculation 2 2 2 2 4 2 7 3" xfId="4963" xr:uid="{905DA7A4-C304-49D0-AB91-73223A7B23CD}"/>
    <cellStyle name="Calculation 2 2 2 2 4 2 8" xfId="4964" xr:uid="{E4961170-7B25-4E9E-AA42-24CE8019BC96}"/>
    <cellStyle name="Calculation 2 2 2 2 4 2 9" xfId="4965" xr:uid="{7C0A1B0C-D4B0-4515-90A8-60E04C8C9FCF}"/>
    <cellStyle name="Calculation 2 2 2 2 4 3" xfId="4966" xr:uid="{0C758F99-8C68-4287-88D9-9E2507422965}"/>
    <cellStyle name="Calculation 2 2 2 2 4 3 2" xfId="4967" xr:uid="{6D7CB165-B13B-4ED7-8135-0D791D940F4C}"/>
    <cellStyle name="Calculation 2 2 2 2 4 3 3" xfId="4968" xr:uid="{25493C8B-EC3F-438C-86D2-A7519AE5F70C}"/>
    <cellStyle name="Calculation 2 2 2 2 4 4" xfId="4969" xr:uid="{193E0A87-E133-4F74-9EA4-78AF1AE2F62E}"/>
    <cellStyle name="Calculation 2 2 2 2 4 4 2" xfId="4970" xr:uid="{459D7BEB-E685-40A7-AD8C-A3C211CFA5D6}"/>
    <cellStyle name="Calculation 2 2 2 2 4 4 3" xfId="4971" xr:uid="{6E5A2B47-8154-447B-9689-6D38AEA5BDFF}"/>
    <cellStyle name="Calculation 2 2 2 2 4 5" xfId="4972" xr:uid="{70908065-3DC0-4544-94BB-8712DE327E9D}"/>
    <cellStyle name="Calculation 2 2 2 2 4 5 2" xfId="4973" xr:uid="{DFF12506-A29C-4827-BD59-EDBE9BD07B0F}"/>
    <cellStyle name="Calculation 2 2 2 2 4 5 3" xfId="4974" xr:uid="{81BACC5F-ECD9-4399-B705-D0FCA0774069}"/>
    <cellStyle name="Calculation 2 2 2 2 4 6" xfId="4975" xr:uid="{63E3D972-67A5-46B2-8C63-3B8F0EC83570}"/>
    <cellStyle name="Calculation 2 2 2 2 4 6 2" xfId="4976" xr:uid="{54F89FCF-F767-4724-8257-43199A057556}"/>
    <cellStyle name="Calculation 2 2 2 2 4 6 3" xfId="4977" xr:uid="{C6CAE2B2-75F2-4A60-A394-B08E8B59EFA3}"/>
    <cellStyle name="Calculation 2 2 2 2 4 7" xfId="4978" xr:uid="{C9AE74AD-1076-4698-80D8-3551B395A01F}"/>
    <cellStyle name="Calculation 2 2 2 2 4 7 2" xfId="4979" xr:uid="{7948D0F4-DC34-4A46-B773-5A8D20F328A4}"/>
    <cellStyle name="Calculation 2 2 2 2 4 7 3" xfId="4980" xr:uid="{8C928220-5C87-4DF5-9460-B86C384DBC41}"/>
    <cellStyle name="Calculation 2 2 2 2 4 8" xfId="4981" xr:uid="{700FEA44-C0CA-4E23-B1A9-3436A20FB4C0}"/>
    <cellStyle name="Calculation 2 2 2 2 4 8 2" xfId="4982" xr:uid="{4BABA01B-4FD9-4C30-AD82-1131E96EEF61}"/>
    <cellStyle name="Calculation 2 2 2 2 4 8 3" xfId="4983" xr:uid="{0F3226E2-D9D1-4236-B45F-D208EB2E3245}"/>
    <cellStyle name="Calculation 2 2 2 2 4 9" xfId="4984" xr:uid="{E8C672AB-37EB-4CD6-AF05-86F2E4461A8B}"/>
    <cellStyle name="Calculation 2 2 2 2 5" xfId="4985" xr:uid="{F6E30A60-C0FE-4E66-BDB8-B51F66C23D1F}"/>
    <cellStyle name="Calculation 2 2 2 2 5 2" xfId="4986" xr:uid="{34F93F6B-A975-4223-85F4-5816038A70C7}"/>
    <cellStyle name="Calculation 2 2 2 2 5 2 2" xfId="4987" xr:uid="{7B9A7085-B577-49CF-AC3E-F20EFC3040C4}"/>
    <cellStyle name="Calculation 2 2 2 2 5 2 3" xfId="4988" xr:uid="{F67E3C73-6325-4D1C-BBA0-584B04B9BB2C}"/>
    <cellStyle name="Calculation 2 2 2 2 5 3" xfId="4989" xr:uid="{19C8DDBC-7DDE-40F1-A462-E93D4CA40C8F}"/>
    <cellStyle name="Calculation 2 2 2 2 5 3 2" xfId="4990" xr:uid="{4B37D03C-ECB3-457F-B899-2E31342E3CC7}"/>
    <cellStyle name="Calculation 2 2 2 2 5 3 3" xfId="4991" xr:uid="{5C7E9E71-5031-4D07-B676-C636F068604C}"/>
    <cellStyle name="Calculation 2 2 2 2 5 4" xfId="4992" xr:uid="{D52F5586-49E8-4701-9E01-3CDD639FC984}"/>
    <cellStyle name="Calculation 2 2 2 2 5 4 2" xfId="4993" xr:uid="{6C89C35C-5025-455C-A44B-5FFBF8B66914}"/>
    <cellStyle name="Calculation 2 2 2 2 5 4 3" xfId="4994" xr:uid="{2796BAE7-DF37-4B0A-BB5E-DE8DBD7FAFBF}"/>
    <cellStyle name="Calculation 2 2 2 2 5 5" xfId="4995" xr:uid="{3D15CAD3-5A81-470E-A23E-E1154A240AB8}"/>
    <cellStyle name="Calculation 2 2 2 2 5 5 2" xfId="4996" xr:uid="{6CB3BB81-58B6-4F86-BD86-5240219FA046}"/>
    <cellStyle name="Calculation 2 2 2 2 5 5 3" xfId="4997" xr:uid="{01453F6E-20BE-40E4-B7BA-8A8463472876}"/>
    <cellStyle name="Calculation 2 2 2 2 5 6" xfId="4998" xr:uid="{5B4741E1-6EBC-4CEE-9A06-4A93955B1878}"/>
    <cellStyle name="Calculation 2 2 2 2 5 6 2" xfId="4999" xr:uid="{B2BA8214-F9FF-4A8B-B79B-DA327CFD3205}"/>
    <cellStyle name="Calculation 2 2 2 2 5 6 3" xfId="5000" xr:uid="{E08001D3-106C-4A7E-AAC4-22A217DE7C00}"/>
    <cellStyle name="Calculation 2 2 2 2 5 7" xfId="5001" xr:uid="{3054C869-717D-4689-9619-CA015971C432}"/>
    <cellStyle name="Calculation 2 2 2 2 5 7 2" xfId="5002" xr:uid="{D553EA7B-7349-4528-86BB-55639706CCCF}"/>
    <cellStyle name="Calculation 2 2 2 2 5 7 3" xfId="5003" xr:uid="{8039C5CB-4846-432D-A1B2-F3589A64C31D}"/>
    <cellStyle name="Calculation 2 2 2 2 5 8" xfId="5004" xr:uid="{1501129F-0340-4062-9156-ABD5845A399C}"/>
    <cellStyle name="Calculation 2 2 2 2 5 9" xfId="5005" xr:uid="{460F5D75-D554-4184-9810-4BD59802D792}"/>
    <cellStyle name="Calculation 2 2 2 2 6" xfId="5006" xr:uid="{7D0F3806-EBFA-4670-83CA-469FF2490B92}"/>
    <cellStyle name="Calculation 2 2 2 2 6 2" xfId="5007" xr:uid="{BF5BEBDB-6848-4B69-9807-4A906E02FB81}"/>
    <cellStyle name="Calculation 2 2 2 2 6 3" xfId="5008" xr:uid="{6C975958-30D3-4341-8CF8-A45F13990872}"/>
    <cellStyle name="Calculation 2 2 2 2 7" xfId="5009" xr:uid="{CD891DBD-4914-4499-9E73-B56123162C88}"/>
    <cellStyle name="Calculation 2 2 2 2 7 2" xfId="5010" xr:uid="{275930F0-9882-4730-888B-9FED0FE1B4B8}"/>
    <cellStyle name="Calculation 2 2 2 2 7 3" xfId="5011" xr:uid="{6376A87D-67CF-4790-886F-85DCB3791A34}"/>
    <cellStyle name="Calculation 2 2 2 2 8" xfId="5012" xr:uid="{C515C4CE-310A-4B2B-8555-457B4071FBC9}"/>
    <cellStyle name="Calculation 2 2 2 2 8 2" xfId="5013" xr:uid="{57E771A5-CC69-48AB-A534-137F2E5AE74D}"/>
    <cellStyle name="Calculation 2 2 2 2 8 3" xfId="5014" xr:uid="{069B19B3-F5BE-4553-A0A7-57BDB10723AD}"/>
    <cellStyle name="Calculation 2 2 2 2 9" xfId="5015" xr:uid="{E2326703-02FE-4C74-B5E1-481ECF44F23D}"/>
    <cellStyle name="Calculation 2 2 2 2 9 2" xfId="5016" xr:uid="{F1FD6B4E-1A89-46BE-AAB7-4C6D8D301F01}"/>
    <cellStyle name="Calculation 2 2 2 2 9 3" xfId="5017" xr:uid="{4352BEEC-B4FC-410A-B696-BF98F8875103}"/>
    <cellStyle name="Calculation 2 2 2 3" xfId="5018" xr:uid="{251F5601-CB0F-4EAB-A749-B3F86DB1D8CD}"/>
    <cellStyle name="Calculation 2 2 2 3 10" xfId="44272" xr:uid="{6F36C684-377C-402C-96DA-6BC8ED53A2AE}"/>
    <cellStyle name="Calculation 2 2 2 3 2" xfId="5019" xr:uid="{FEFBCEC8-FAFB-4C85-94D4-1FA09FF0881E}"/>
    <cellStyle name="Calculation 2 2 2 3 2 10" xfId="5020" xr:uid="{47638260-6F76-4EB5-AE0D-47F8956AE80E}"/>
    <cellStyle name="Calculation 2 2 2 3 2 2" xfId="5021" xr:uid="{B5D5B0B4-73E0-4AC2-AC16-1454115EFD27}"/>
    <cellStyle name="Calculation 2 2 2 3 2 2 2" xfId="5022" xr:uid="{1BBEA9B4-6EE8-4ACD-99CB-94E654E59739}"/>
    <cellStyle name="Calculation 2 2 2 3 2 2 2 2" xfId="5023" xr:uid="{76A560CB-F90F-4CE8-A429-9368349FFFF0}"/>
    <cellStyle name="Calculation 2 2 2 3 2 2 2 3" xfId="5024" xr:uid="{FAB008D3-55EF-454F-9E5A-34C1C2B8B991}"/>
    <cellStyle name="Calculation 2 2 2 3 2 2 3" xfId="5025" xr:uid="{EFE8574E-F1C5-4146-B7AF-8DDD89218BCC}"/>
    <cellStyle name="Calculation 2 2 2 3 2 2 3 2" xfId="5026" xr:uid="{80BA1593-5287-4E05-A862-C8B3E02B9C69}"/>
    <cellStyle name="Calculation 2 2 2 3 2 2 3 3" xfId="5027" xr:uid="{870701A9-483B-42C6-BBD4-316992A3054E}"/>
    <cellStyle name="Calculation 2 2 2 3 2 2 4" xfId="5028" xr:uid="{836710FA-3836-4139-8CB0-DA23AE525593}"/>
    <cellStyle name="Calculation 2 2 2 3 2 2 4 2" xfId="5029" xr:uid="{D62821D4-162E-4020-A51F-1D4E6CBF093A}"/>
    <cellStyle name="Calculation 2 2 2 3 2 2 4 3" xfId="5030" xr:uid="{BE6E8CBB-D021-4B04-B020-D44850726D4B}"/>
    <cellStyle name="Calculation 2 2 2 3 2 2 5" xfId="5031" xr:uid="{2BECB179-A792-424F-8232-B1EA6D52C459}"/>
    <cellStyle name="Calculation 2 2 2 3 2 2 5 2" xfId="5032" xr:uid="{EF29F15E-7829-4C64-997D-E4CB8CEEBE26}"/>
    <cellStyle name="Calculation 2 2 2 3 2 2 5 3" xfId="5033" xr:uid="{242CCE15-5DC9-4693-9BE5-AD6C520F33D5}"/>
    <cellStyle name="Calculation 2 2 2 3 2 2 6" xfId="5034" xr:uid="{91AAE334-5F96-4348-ADE7-C60A6E212C71}"/>
    <cellStyle name="Calculation 2 2 2 3 2 2 6 2" xfId="5035" xr:uid="{6E00AFF9-E0E5-4AFA-AF08-33583E0A1891}"/>
    <cellStyle name="Calculation 2 2 2 3 2 2 6 3" xfId="5036" xr:uid="{FFB43DF2-3BDC-4FB2-8907-E133B51CABAB}"/>
    <cellStyle name="Calculation 2 2 2 3 2 2 7" xfId="5037" xr:uid="{3265ABB5-0DBD-4841-9BF7-DDF0BDACD484}"/>
    <cellStyle name="Calculation 2 2 2 3 2 2 7 2" xfId="5038" xr:uid="{DDDE91B4-C31A-4F89-A13C-B63E292088CB}"/>
    <cellStyle name="Calculation 2 2 2 3 2 2 7 3" xfId="5039" xr:uid="{B7871DA3-E718-42F6-B0F3-63D9B95763DD}"/>
    <cellStyle name="Calculation 2 2 2 3 2 2 8" xfId="5040" xr:uid="{E945CDF6-AC6A-418E-A7E3-F2E0457B0623}"/>
    <cellStyle name="Calculation 2 2 2 3 2 2 9" xfId="5041" xr:uid="{8469064A-691E-41B1-AA9A-BA7FDA5043BF}"/>
    <cellStyle name="Calculation 2 2 2 3 2 3" xfId="5042" xr:uid="{DAAB9B59-1EF5-4A9E-A72D-29BBB9B20F7E}"/>
    <cellStyle name="Calculation 2 2 2 3 2 3 2" xfId="5043" xr:uid="{29D74371-5B37-4A61-A2D3-ADA727363AEA}"/>
    <cellStyle name="Calculation 2 2 2 3 2 3 3" xfId="5044" xr:uid="{B8FB25C2-AAAE-4583-A9E7-6239962C5DD0}"/>
    <cellStyle name="Calculation 2 2 2 3 2 4" xfId="5045" xr:uid="{57A025C3-003F-4670-8A19-9C16327BB103}"/>
    <cellStyle name="Calculation 2 2 2 3 2 4 2" xfId="5046" xr:uid="{BF14C2D6-8EE7-47C2-B6F5-A7E20849F637}"/>
    <cellStyle name="Calculation 2 2 2 3 2 4 3" xfId="5047" xr:uid="{4B5A3F01-E7BC-48E2-9AC0-21F82047F404}"/>
    <cellStyle name="Calculation 2 2 2 3 2 5" xfId="5048" xr:uid="{3B13510E-FAB6-4883-87BB-7E08265B05AE}"/>
    <cellStyle name="Calculation 2 2 2 3 2 5 2" xfId="5049" xr:uid="{A2A24AFE-0F7D-465E-A6E9-3406FE5FD769}"/>
    <cellStyle name="Calculation 2 2 2 3 2 5 3" xfId="5050" xr:uid="{DE81AACD-4A1B-4B19-836E-26F97197D40A}"/>
    <cellStyle name="Calculation 2 2 2 3 2 6" xfId="5051" xr:uid="{25870296-B0F4-492F-B754-1A0B44F6867B}"/>
    <cellStyle name="Calculation 2 2 2 3 2 6 2" xfId="5052" xr:uid="{A0A0B11E-FBBC-4242-BE2C-03DB982BAD62}"/>
    <cellStyle name="Calculation 2 2 2 3 2 6 3" xfId="5053" xr:uid="{175A7D36-ED46-427D-8025-619BD8B5F7CC}"/>
    <cellStyle name="Calculation 2 2 2 3 2 7" xfId="5054" xr:uid="{05BC8CF2-69EC-4004-B5B8-B03F67F31DA9}"/>
    <cellStyle name="Calculation 2 2 2 3 2 7 2" xfId="5055" xr:uid="{E2253C36-E803-4F9E-9A86-53229201F2E9}"/>
    <cellStyle name="Calculation 2 2 2 3 2 7 3" xfId="5056" xr:uid="{EA16724D-772F-4D0F-830B-542977D637DF}"/>
    <cellStyle name="Calculation 2 2 2 3 2 8" xfId="5057" xr:uid="{BD752312-584C-4A98-9DEB-B5A626E1D675}"/>
    <cellStyle name="Calculation 2 2 2 3 2 8 2" xfId="5058" xr:uid="{17E75370-2239-4304-B4FF-552AE8195578}"/>
    <cellStyle name="Calculation 2 2 2 3 2 8 3" xfId="5059" xr:uid="{0E509076-0F14-4020-90C1-81138F236075}"/>
    <cellStyle name="Calculation 2 2 2 3 2 9" xfId="5060" xr:uid="{E7DB930D-742C-4E8A-A490-8DF7AF84B1A5}"/>
    <cellStyle name="Calculation 2 2 2 3 3" xfId="5061" xr:uid="{85A86C84-EC64-4DAB-9A5E-92FD143C2FF2}"/>
    <cellStyle name="Calculation 2 2 2 3 3 10" xfId="5062" xr:uid="{74A58388-E0F5-45CE-A2DC-5053C8ED8106}"/>
    <cellStyle name="Calculation 2 2 2 3 3 2" xfId="5063" xr:uid="{B2466A2E-DE82-41CC-9D8C-AB9B173E20F0}"/>
    <cellStyle name="Calculation 2 2 2 3 3 2 2" xfId="5064" xr:uid="{1BAF3B58-8F63-4DBA-8082-644589BDD57C}"/>
    <cellStyle name="Calculation 2 2 2 3 3 2 2 2" xfId="5065" xr:uid="{0FE9BADF-04A4-4DDF-B1F2-0499C635410C}"/>
    <cellStyle name="Calculation 2 2 2 3 3 2 2 3" xfId="5066" xr:uid="{F805F65C-6341-44C4-80FC-46237AF281A4}"/>
    <cellStyle name="Calculation 2 2 2 3 3 2 3" xfId="5067" xr:uid="{BF06C4A7-6754-4029-BAFE-93B70CE546AD}"/>
    <cellStyle name="Calculation 2 2 2 3 3 2 3 2" xfId="5068" xr:uid="{85B568FB-BA35-4339-A83D-E23C05DF5C53}"/>
    <cellStyle name="Calculation 2 2 2 3 3 2 3 3" xfId="5069" xr:uid="{58C4FC0B-B7BF-491F-849A-B0CA11CA8FFC}"/>
    <cellStyle name="Calculation 2 2 2 3 3 2 4" xfId="5070" xr:uid="{4FC4D992-A455-4575-B256-109A42F69FAA}"/>
    <cellStyle name="Calculation 2 2 2 3 3 2 4 2" xfId="5071" xr:uid="{549885F4-C4FF-446D-97A4-45C9513ED5B5}"/>
    <cellStyle name="Calculation 2 2 2 3 3 2 4 3" xfId="5072" xr:uid="{1124AB72-52F8-47D6-A129-BCABDEFEE831}"/>
    <cellStyle name="Calculation 2 2 2 3 3 2 5" xfId="5073" xr:uid="{21E6BB5F-467B-472B-84C6-2EED6F70DD47}"/>
    <cellStyle name="Calculation 2 2 2 3 3 2 5 2" xfId="5074" xr:uid="{63DA20ED-A476-49A0-A8CD-14381D265001}"/>
    <cellStyle name="Calculation 2 2 2 3 3 2 5 3" xfId="5075" xr:uid="{171357D6-9D27-4C04-9D96-36D36F495DA0}"/>
    <cellStyle name="Calculation 2 2 2 3 3 2 6" xfId="5076" xr:uid="{7E1B5B0E-B93B-4983-938C-7B004D8AEF99}"/>
    <cellStyle name="Calculation 2 2 2 3 3 2 6 2" xfId="5077" xr:uid="{4CDF772A-E192-4D34-868F-6B24015A0915}"/>
    <cellStyle name="Calculation 2 2 2 3 3 2 6 3" xfId="5078" xr:uid="{B48CEFF4-BD8B-494C-90FA-86EFB306C3EC}"/>
    <cellStyle name="Calculation 2 2 2 3 3 2 7" xfId="5079" xr:uid="{3B607F3E-9656-4DC2-9866-BE5CE323C00B}"/>
    <cellStyle name="Calculation 2 2 2 3 3 2 7 2" xfId="5080" xr:uid="{524C64C6-D8DC-4C59-A15C-9ED233D69D20}"/>
    <cellStyle name="Calculation 2 2 2 3 3 2 7 3" xfId="5081" xr:uid="{E3D8BB96-8967-4977-B5DF-7BB52378FA4F}"/>
    <cellStyle name="Calculation 2 2 2 3 3 2 8" xfId="5082" xr:uid="{D754F63A-61BC-4152-AC55-002D696DA06B}"/>
    <cellStyle name="Calculation 2 2 2 3 3 2 9" xfId="5083" xr:uid="{0C392D8B-B399-41AA-B386-0DAA07BDCC5E}"/>
    <cellStyle name="Calculation 2 2 2 3 3 3" xfId="5084" xr:uid="{F11BD9E3-37A2-4F50-B681-47A15420DB2C}"/>
    <cellStyle name="Calculation 2 2 2 3 3 3 2" xfId="5085" xr:uid="{541E3D9F-F335-42A5-B95D-290966D50D55}"/>
    <cellStyle name="Calculation 2 2 2 3 3 3 3" xfId="5086" xr:uid="{F632E8FC-758F-4F3D-B075-3A3B9886B745}"/>
    <cellStyle name="Calculation 2 2 2 3 3 4" xfId="5087" xr:uid="{76C499A3-DBF2-45B6-9D2A-18C86144B5A0}"/>
    <cellStyle name="Calculation 2 2 2 3 3 4 2" xfId="5088" xr:uid="{E6CCC801-3A04-485B-BB81-1D528F12F703}"/>
    <cellStyle name="Calculation 2 2 2 3 3 4 3" xfId="5089" xr:uid="{195AF50E-D45E-45BC-9F97-8B1678635785}"/>
    <cellStyle name="Calculation 2 2 2 3 3 5" xfId="5090" xr:uid="{AEE54859-BA27-475A-89E7-F29C7DFB193D}"/>
    <cellStyle name="Calculation 2 2 2 3 3 5 2" xfId="5091" xr:uid="{D84F6B63-F512-4FCB-A0BD-F0AF66639487}"/>
    <cellStyle name="Calculation 2 2 2 3 3 5 3" xfId="5092" xr:uid="{80ED538E-4900-47EC-87BE-272BB3D0293F}"/>
    <cellStyle name="Calculation 2 2 2 3 3 6" xfId="5093" xr:uid="{196E2838-A3B0-430F-969F-6568AD2E7E79}"/>
    <cellStyle name="Calculation 2 2 2 3 3 6 2" xfId="5094" xr:uid="{129AC699-5089-41D5-9B95-A0B48D1C77E6}"/>
    <cellStyle name="Calculation 2 2 2 3 3 6 3" xfId="5095" xr:uid="{954FC731-93BA-4BB4-86AE-A9EAB4F203F2}"/>
    <cellStyle name="Calculation 2 2 2 3 3 7" xfId="5096" xr:uid="{BC2DB196-8792-4DD1-8136-34F619490D88}"/>
    <cellStyle name="Calculation 2 2 2 3 3 7 2" xfId="5097" xr:uid="{C2D4E3FF-6E44-41E2-9D1B-E6EBCBA9A481}"/>
    <cellStyle name="Calculation 2 2 2 3 3 7 3" xfId="5098" xr:uid="{AA881AF9-3EE4-4C7D-B8DB-3BAD7BC0A1B3}"/>
    <cellStyle name="Calculation 2 2 2 3 3 8" xfId="5099" xr:uid="{2C933EAE-864E-4BDA-A31B-8520AB039FBE}"/>
    <cellStyle name="Calculation 2 2 2 3 3 8 2" xfId="5100" xr:uid="{357C10F1-5041-4159-8A9D-B90665940CED}"/>
    <cellStyle name="Calculation 2 2 2 3 3 8 3" xfId="5101" xr:uid="{6261BE0A-B065-471B-B420-53064E716821}"/>
    <cellStyle name="Calculation 2 2 2 3 3 9" xfId="5102" xr:uid="{51923517-52CE-4A54-80A8-9C5B47C8E548}"/>
    <cellStyle name="Calculation 2 2 2 3 4" xfId="5103" xr:uid="{76569D56-0D3B-48A6-AE09-192701418457}"/>
    <cellStyle name="Calculation 2 2 2 3 4 10" xfId="5104" xr:uid="{3646BAF2-4334-45EE-9E5D-1259CD051E7A}"/>
    <cellStyle name="Calculation 2 2 2 3 4 2" xfId="5105" xr:uid="{914EC8F3-5C4F-49FC-A91D-B87EE316E355}"/>
    <cellStyle name="Calculation 2 2 2 3 4 2 2" xfId="5106" xr:uid="{A7670B4A-2DAE-4A95-B722-BF50322D09F1}"/>
    <cellStyle name="Calculation 2 2 2 3 4 2 2 2" xfId="5107" xr:uid="{A8C7EB33-2223-4FE8-A576-04364FD2E878}"/>
    <cellStyle name="Calculation 2 2 2 3 4 2 2 3" xfId="5108" xr:uid="{3BD09601-2A93-4172-B38D-0C00AE40B67A}"/>
    <cellStyle name="Calculation 2 2 2 3 4 2 3" xfId="5109" xr:uid="{140817EE-B616-4F14-8151-A7624E1AB846}"/>
    <cellStyle name="Calculation 2 2 2 3 4 2 3 2" xfId="5110" xr:uid="{43132549-AA3D-4C46-B401-911973135E25}"/>
    <cellStyle name="Calculation 2 2 2 3 4 2 3 3" xfId="5111" xr:uid="{8343FA7C-D4E1-4EC5-B854-A67EE1C063E2}"/>
    <cellStyle name="Calculation 2 2 2 3 4 2 4" xfId="5112" xr:uid="{E51A08C5-0910-46EB-954B-E4DC074F7F4E}"/>
    <cellStyle name="Calculation 2 2 2 3 4 2 4 2" xfId="5113" xr:uid="{188DDDFC-0C3F-472B-85E0-985F156BFFE9}"/>
    <cellStyle name="Calculation 2 2 2 3 4 2 4 3" xfId="5114" xr:uid="{952A91DC-BAD0-4888-AD21-9437C4B9C7D9}"/>
    <cellStyle name="Calculation 2 2 2 3 4 2 5" xfId="5115" xr:uid="{60813E77-5E3F-4E96-A2D7-086F74321796}"/>
    <cellStyle name="Calculation 2 2 2 3 4 2 5 2" xfId="5116" xr:uid="{A7F98E39-82AF-4907-A44C-05305D2F0E16}"/>
    <cellStyle name="Calculation 2 2 2 3 4 2 5 3" xfId="5117" xr:uid="{5F5A2EBE-83B9-446E-BB3A-5AD9D0D88539}"/>
    <cellStyle name="Calculation 2 2 2 3 4 2 6" xfId="5118" xr:uid="{0F354E28-DF0D-4D3A-A602-AF3496703EE2}"/>
    <cellStyle name="Calculation 2 2 2 3 4 2 6 2" xfId="5119" xr:uid="{8DFEDF5A-4B36-4D04-85C5-A05B9BEDB1E1}"/>
    <cellStyle name="Calculation 2 2 2 3 4 2 6 3" xfId="5120" xr:uid="{192614A9-4F7B-4C90-A6CE-E55956CB6ABB}"/>
    <cellStyle name="Calculation 2 2 2 3 4 2 7" xfId="5121" xr:uid="{B5DF43B0-F943-4CF9-85CD-B92EFCD72CCA}"/>
    <cellStyle name="Calculation 2 2 2 3 4 2 7 2" xfId="5122" xr:uid="{CA1D7C26-B8FB-4601-B726-838074C86BA4}"/>
    <cellStyle name="Calculation 2 2 2 3 4 2 7 3" xfId="5123" xr:uid="{4FD82074-1B60-4939-9DFC-F28806DF90EE}"/>
    <cellStyle name="Calculation 2 2 2 3 4 2 8" xfId="5124" xr:uid="{EA814384-3E7F-456F-8C82-D2369B4A5C75}"/>
    <cellStyle name="Calculation 2 2 2 3 4 2 9" xfId="5125" xr:uid="{B3BD755E-B460-4931-AD17-41737F03DEFA}"/>
    <cellStyle name="Calculation 2 2 2 3 4 3" xfId="5126" xr:uid="{DBE42ED1-7095-497A-801F-C76818B6A035}"/>
    <cellStyle name="Calculation 2 2 2 3 4 3 2" xfId="5127" xr:uid="{78EDFFA6-9559-4059-BC9A-E868BB3FAA89}"/>
    <cellStyle name="Calculation 2 2 2 3 4 3 3" xfId="5128" xr:uid="{1F68FCD6-ECAD-47CE-B02D-10023AE197A8}"/>
    <cellStyle name="Calculation 2 2 2 3 4 4" xfId="5129" xr:uid="{59D1221A-E497-40C4-8BBD-E80BCF6157B3}"/>
    <cellStyle name="Calculation 2 2 2 3 4 4 2" xfId="5130" xr:uid="{17C870B6-55E3-45F1-8635-D9FCEA3F4F90}"/>
    <cellStyle name="Calculation 2 2 2 3 4 4 3" xfId="5131" xr:uid="{BD12088E-052E-474B-BB16-4F6D4DBB834C}"/>
    <cellStyle name="Calculation 2 2 2 3 4 5" xfId="5132" xr:uid="{451301ED-E153-46E2-A0AB-24E4AB563F6D}"/>
    <cellStyle name="Calculation 2 2 2 3 4 5 2" xfId="5133" xr:uid="{C693B8FF-03B5-44DF-AED4-62C60433B682}"/>
    <cellStyle name="Calculation 2 2 2 3 4 5 3" xfId="5134" xr:uid="{2083ECAB-DFAB-49B5-877F-4EFC07686065}"/>
    <cellStyle name="Calculation 2 2 2 3 4 6" xfId="5135" xr:uid="{5CB22691-11B7-43EA-9483-BFEA50815A67}"/>
    <cellStyle name="Calculation 2 2 2 3 4 6 2" xfId="5136" xr:uid="{6C53E3FA-6A00-4507-81F1-7F021306AA4E}"/>
    <cellStyle name="Calculation 2 2 2 3 4 6 3" xfId="5137" xr:uid="{B847B299-A7E5-4226-BDD6-EEA500FE5A4B}"/>
    <cellStyle name="Calculation 2 2 2 3 4 7" xfId="5138" xr:uid="{C0FC2852-2AFF-4046-8E9F-B3ABEE7C613C}"/>
    <cellStyle name="Calculation 2 2 2 3 4 7 2" xfId="5139" xr:uid="{51A37D19-3BAE-4F60-A5DA-9E00A70884ED}"/>
    <cellStyle name="Calculation 2 2 2 3 4 7 3" xfId="5140" xr:uid="{44365FC6-82DD-4B96-8ADA-2C27EE3105B2}"/>
    <cellStyle name="Calculation 2 2 2 3 4 8" xfId="5141" xr:uid="{FFDA225A-5E04-4D4E-9A92-D5C5FD73250A}"/>
    <cellStyle name="Calculation 2 2 2 3 4 8 2" xfId="5142" xr:uid="{5DA51BBE-1597-42B0-8C32-68B52A8DA6FF}"/>
    <cellStyle name="Calculation 2 2 2 3 4 8 3" xfId="5143" xr:uid="{DD1CCEC9-7543-4099-B7BE-5B9B06D79552}"/>
    <cellStyle name="Calculation 2 2 2 3 4 9" xfId="5144" xr:uid="{15454FE9-063E-46B6-882B-CA79EB7F0A3B}"/>
    <cellStyle name="Calculation 2 2 2 3 5" xfId="5145" xr:uid="{8ACFBEA3-4AD9-4CD2-BFA6-718A3F6F293E}"/>
    <cellStyle name="Calculation 2 2 2 3 5 2" xfId="5146" xr:uid="{4E1B0FB0-E479-48EC-A660-A2B4F07F51FF}"/>
    <cellStyle name="Calculation 2 2 2 3 5 2 2" xfId="5147" xr:uid="{39D3CAC2-D671-441C-8234-14014A17307A}"/>
    <cellStyle name="Calculation 2 2 2 3 5 2 3" xfId="5148" xr:uid="{65EB73B7-E828-4C09-938E-C3370A60E000}"/>
    <cellStyle name="Calculation 2 2 2 3 5 3" xfId="5149" xr:uid="{5AF8D805-D39F-4DA4-A147-D2FF7B6185E1}"/>
    <cellStyle name="Calculation 2 2 2 3 5 3 2" xfId="5150" xr:uid="{D4720CDC-6226-4B40-9CCB-FD734345AC27}"/>
    <cellStyle name="Calculation 2 2 2 3 5 3 3" xfId="5151" xr:uid="{1ED5A7CC-5CF6-4D98-B44D-1CF311679FA9}"/>
    <cellStyle name="Calculation 2 2 2 3 5 4" xfId="5152" xr:uid="{86AC2D36-7E3E-4989-8AA8-925D2D3D9517}"/>
    <cellStyle name="Calculation 2 2 2 3 5 4 2" xfId="5153" xr:uid="{70C011D5-D2D9-4B74-8867-F291DAB7FCE9}"/>
    <cellStyle name="Calculation 2 2 2 3 5 4 3" xfId="5154" xr:uid="{383EE6E2-F104-4395-8539-51373347AD14}"/>
    <cellStyle name="Calculation 2 2 2 3 5 5" xfId="5155" xr:uid="{42B0B5F6-9501-4558-8E2B-1EE91C1E12F4}"/>
    <cellStyle name="Calculation 2 2 2 3 5 5 2" xfId="5156" xr:uid="{E0583376-A708-4D94-A13C-989743DAB278}"/>
    <cellStyle name="Calculation 2 2 2 3 5 5 3" xfId="5157" xr:uid="{36331575-CC9D-490F-97EF-8CBBAD88DC5E}"/>
    <cellStyle name="Calculation 2 2 2 3 5 6" xfId="5158" xr:uid="{EC47FF6E-4D51-48B0-93CE-1C6E7A1F85D5}"/>
    <cellStyle name="Calculation 2 2 2 3 5 6 2" xfId="5159" xr:uid="{052A32F2-0BF9-45E0-838C-6ABEF314B5A9}"/>
    <cellStyle name="Calculation 2 2 2 3 5 6 3" xfId="5160" xr:uid="{96A5C18A-666E-4581-A65B-AEB8A37F8B2B}"/>
    <cellStyle name="Calculation 2 2 2 3 5 7" xfId="5161" xr:uid="{CF906EC1-38EC-4E1C-AA8A-1A4EEE6EE2E8}"/>
    <cellStyle name="Calculation 2 2 2 3 5 7 2" xfId="5162" xr:uid="{7D4E8BBF-0838-4944-873E-9C49F285926C}"/>
    <cellStyle name="Calculation 2 2 2 3 5 7 3" xfId="5163" xr:uid="{4CAB9472-2B59-4A72-9C0F-CE195C2AB43E}"/>
    <cellStyle name="Calculation 2 2 2 3 5 8" xfId="5164" xr:uid="{2CC58213-7ECB-42CC-9C34-DFA4A15A5BD7}"/>
    <cellStyle name="Calculation 2 2 2 3 5 9" xfId="5165" xr:uid="{F159DDFD-771E-4CD2-8D09-F2937AD24DF5}"/>
    <cellStyle name="Calculation 2 2 2 3 6" xfId="5166" xr:uid="{A121BE17-DD62-41BF-9561-5A2E9337CC39}"/>
    <cellStyle name="Calculation 2 2 2 3 6 2" xfId="5167" xr:uid="{2DFF96FE-203D-45A8-981F-767735286B42}"/>
    <cellStyle name="Calculation 2 2 2 3 6 3" xfId="5168" xr:uid="{7E362BA9-25BD-4D62-9C33-2600B0CBF686}"/>
    <cellStyle name="Calculation 2 2 2 3 7" xfId="5169" xr:uid="{03A2ECB5-58CE-4330-9A24-85FF4A7E734C}"/>
    <cellStyle name="Calculation 2 2 2 3 7 2" xfId="5170" xr:uid="{17F8A5BB-3045-4F5A-8823-E7EE39715E3E}"/>
    <cellStyle name="Calculation 2 2 2 3 7 3" xfId="5171" xr:uid="{3C35F0EA-D831-4396-8709-AC57897E269F}"/>
    <cellStyle name="Calculation 2 2 2 3 8" xfId="5172" xr:uid="{D047F8E9-5C5B-4625-BF3C-3CD006908ACC}"/>
    <cellStyle name="Calculation 2 2 2 3 8 2" xfId="5173" xr:uid="{2A90F833-3EF8-4072-B16F-F54F59F93C1E}"/>
    <cellStyle name="Calculation 2 2 2 3 8 3" xfId="5174" xr:uid="{F4839708-1A61-42A0-934F-73B7BB302B3F}"/>
    <cellStyle name="Calculation 2 2 2 3 9" xfId="5175" xr:uid="{4253FB3D-E1DA-44BF-AFC5-E4AA35734D3A}"/>
    <cellStyle name="Calculation 2 2 2 3 9 2" xfId="5176" xr:uid="{FD256793-69EA-4556-83CA-121B774FFBD9}"/>
    <cellStyle name="Calculation 2 2 2 3 9 3" xfId="5177" xr:uid="{ECEA6C0C-AE3B-4CD0-8205-92577D21A42C}"/>
    <cellStyle name="Calculation 2 2 2 4" xfId="5178" xr:uid="{0F2961B2-EF4F-4841-B7DC-C5B6B8979FF5}"/>
    <cellStyle name="Calculation 2 2 2 4 10" xfId="44273" xr:uid="{C509BACD-A70A-4C0F-B658-09CB3FB10D0B}"/>
    <cellStyle name="Calculation 2 2 2 4 2" xfId="5179" xr:uid="{D126DF64-000F-48E5-A06A-499EAAF3EFC9}"/>
    <cellStyle name="Calculation 2 2 2 4 2 10" xfId="5180" xr:uid="{6982FBC0-9146-4F92-B317-5507D8CF6571}"/>
    <cellStyle name="Calculation 2 2 2 4 2 2" xfId="5181" xr:uid="{5E5D49A9-9237-44F2-9BBF-DE01DB3C6F56}"/>
    <cellStyle name="Calculation 2 2 2 4 2 2 2" xfId="5182" xr:uid="{6EC56B2E-0ECF-4DF4-B6F2-DDBD03C1EEEC}"/>
    <cellStyle name="Calculation 2 2 2 4 2 2 2 2" xfId="5183" xr:uid="{A2A148F4-E42E-438F-8146-E4E7B8EB1436}"/>
    <cellStyle name="Calculation 2 2 2 4 2 2 2 3" xfId="5184" xr:uid="{31306861-2129-4C67-98AA-EEBCA77A9E60}"/>
    <cellStyle name="Calculation 2 2 2 4 2 2 3" xfId="5185" xr:uid="{89B558CD-7BAF-4E9E-9221-445C395FC786}"/>
    <cellStyle name="Calculation 2 2 2 4 2 2 3 2" xfId="5186" xr:uid="{603F2D7F-666F-44C4-A2D1-A7269AC2148C}"/>
    <cellStyle name="Calculation 2 2 2 4 2 2 3 3" xfId="5187" xr:uid="{101193F8-1221-4889-9567-4292E2362521}"/>
    <cellStyle name="Calculation 2 2 2 4 2 2 4" xfId="5188" xr:uid="{A660CC5C-8F13-4919-BEDE-B402E4D0B3E0}"/>
    <cellStyle name="Calculation 2 2 2 4 2 2 4 2" xfId="5189" xr:uid="{BAFA4922-22CB-4B48-AC56-481F1844A3E2}"/>
    <cellStyle name="Calculation 2 2 2 4 2 2 4 3" xfId="5190" xr:uid="{303730B2-EA07-4C50-8D2F-BDFED2AB8BEB}"/>
    <cellStyle name="Calculation 2 2 2 4 2 2 5" xfId="5191" xr:uid="{DFCA874B-EA8A-4C80-A6F3-0968118B09FF}"/>
    <cellStyle name="Calculation 2 2 2 4 2 2 5 2" xfId="5192" xr:uid="{5445AFA8-CCCB-4951-8713-806D0814347A}"/>
    <cellStyle name="Calculation 2 2 2 4 2 2 5 3" xfId="5193" xr:uid="{1E29DCE3-DDD9-4E04-8059-810B44E57878}"/>
    <cellStyle name="Calculation 2 2 2 4 2 2 6" xfId="5194" xr:uid="{28D02962-FD1D-4A4B-89F0-1B4AD0D5ECB3}"/>
    <cellStyle name="Calculation 2 2 2 4 2 2 6 2" xfId="5195" xr:uid="{8DB24BC4-724A-4081-98CB-B6C9E114BC85}"/>
    <cellStyle name="Calculation 2 2 2 4 2 2 6 3" xfId="5196" xr:uid="{90B9FA2A-3624-4905-BB02-7ACFBF9E4DA4}"/>
    <cellStyle name="Calculation 2 2 2 4 2 2 7" xfId="5197" xr:uid="{2C4482C1-7D20-4A24-AAD8-88EADEF05C9A}"/>
    <cellStyle name="Calculation 2 2 2 4 2 2 7 2" xfId="5198" xr:uid="{781B22FA-D254-4010-B03F-BF3BF1F47675}"/>
    <cellStyle name="Calculation 2 2 2 4 2 2 7 3" xfId="5199" xr:uid="{F7306182-71DE-4055-A8FC-876A413BC90C}"/>
    <cellStyle name="Calculation 2 2 2 4 2 2 8" xfId="5200" xr:uid="{628316BB-0682-459D-9C2F-49EFA2D00157}"/>
    <cellStyle name="Calculation 2 2 2 4 2 2 9" xfId="5201" xr:uid="{7464AA78-0EF1-4C4D-A012-7AAAD36CA33A}"/>
    <cellStyle name="Calculation 2 2 2 4 2 3" xfId="5202" xr:uid="{DA174B47-BCAA-4DC1-98A2-0CC9EC2C1254}"/>
    <cellStyle name="Calculation 2 2 2 4 2 3 2" xfId="5203" xr:uid="{DA9D117C-E8CD-4E52-AD5C-C9FA43FDC237}"/>
    <cellStyle name="Calculation 2 2 2 4 2 3 3" xfId="5204" xr:uid="{7ABC11C8-F556-4797-9245-C11BA9F48177}"/>
    <cellStyle name="Calculation 2 2 2 4 2 4" xfId="5205" xr:uid="{F5A3F758-8636-4DCF-A3C7-4A7D0D1E0DF2}"/>
    <cellStyle name="Calculation 2 2 2 4 2 4 2" xfId="5206" xr:uid="{CC1BECFB-C191-4D2D-9611-BC853596B820}"/>
    <cellStyle name="Calculation 2 2 2 4 2 4 3" xfId="5207" xr:uid="{BBA3B787-B9EE-4173-A6E1-FF5EEF979234}"/>
    <cellStyle name="Calculation 2 2 2 4 2 5" xfId="5208" xr:uid="{CC0FEA53-8425-4E5F-851A-7511D35AE3CD}"/>
    <cellStyle name="Calculation 2 2 2 4 2 5 2" xfId="5209" xr:uid="{4C5FF1BA-E985-4C55-A96E-75029EA32C23}"/>
    <cellStyle name="Calculation 2 2 2 4 2 5 3" xfId="5210" xr:uid="{43A4A345-7A7E-4A78-A872-B3931C267F1D}"/>
    <cellStyle name="Calculation 2 2 2 4 2 6" xfId="5211" xr:uid="{036AF892-5528-4835-8062-174B9BA17530}"/>
    <cellStyle name="Calculation 2 2 2 4 2 6 2" xfId="5212" xr:uid="{34D81783-9EF9-4AF5-9D20-19CA67B1B9C1}"/>
    <cellStyle name="Calculation 2 2 2 4 2 6 3" xfId="5213" xr:uid="{580344CF-ECEA-4C62-8467-7AAD234FA3BF}"/>
    <cellStyle name="Calculation 2 2 2 4 2 7" xfId="5214" xr:uid="{70F8C90E-DC1A-4215-94A1-DC7BE78CF803}"/>
    <cellStyle name="Calculation 2 2 2 4 2 7 2" xfId="5215" xr:uid="{3CD6A7EF-FD3F-4B3E-BAE9-37E668416BE5}"/>
    <cellStyle name="Calculation 2 2 2 4 2 7 3" xfId="5216" xr:uid="{711D1A48-B182-4EDA-A6C9-3B4D8AEC5507}"/>
    <cellStyle name="Calculation 2 2 2 4 2 8" xfId="5217" xr:uid="{0E26C71E-1289-4C9A-9306-773DA210068D}"/>
    <cellStyle name="Calculation 2 2 2 4 2 8 2" xfId="5218" xr:uid="{8711BE8B-846E-462E-97F9-5F2B1EBC82ED}"/>
    <cellStyle name="Calculation 2 2 2 4 2 8 3" xfId="5219" xr:uid="{A548A435-CD24-4496-B703-0D5BD3D65EE0}"/>
    <cellStyle name="Calculation 2 2 2 4 2 9" xfId="5220" xr:uid="{46F2BB42-81FB-4C80-926F-598ADD96BDFC}"/>
    <cellStyle name="Calculation 2 2 2 4 3" xfId="5221" xr:uid="{10AFE900-76E5-4FD0-8295-02D42DD3318B}"/>
    <cellStyle name="Calculation 2 2 2 4 3 10" xfId="5222" xr:uid="{8296464A-1296-4D5C-8B49-09D988775321}"/>
    <cellStyle name="Calculation 2 2 2 4 3 2" xfId="5223" xr:uid="{007F39D5-3AAC-4559-A946-95B1E56797B1}"/>
    <cellStyle name="Calculation 2 2 2 4 3 2 2" xfId="5224" xr:uid="{9B43EBBA-D160-411E-B078-473013F92FF8}"/>
    <cellStyle name="Calculation 2 2 2 4 3 2 2 2" xfId="5225" xr:uid="{A5176E06-B9FB-4392-B649-AC4D3EFDFB7D}"/>
    <cellStyle name="Calculation 2 2 2 4 3 2 2 3" xfId="5226" xr:uid="{9969838C-F095-4E73-8D8B-6D44B7A51192}"/>
    <cellStyle name="Calculation 2 2 2 4 3 2 3" xfId="5227" xr:uid="{6DD8CF87-A52F-4FFE-84B3-864C32C4B905}"/>
    <cellStyle name="Calculation 2 2 2 4 3 2 3 2" xfId="5228" xr:uid="{6918B63C-10F0-43F6-AC20-AA90E8D95BF0}"/>
    <cellStyle name="Calculation 2 2 2 4 3 2 3 3" xfId="5229" xr:uid="{1B292D68-E7BD-4A05-8F8E-7946517C1AFD}"/>
    <cellStyle name="Calculation 2 2 2 4 3 2 4" xfId="5230" xr:uid="{9159F5E4-4782-4E00-9EFC-1DF267A902AD}"/>
    <cellStyle name="Calculation 2 2 2 4 3 2 4 2" xfId="5231" xr:uid="{109ADC38-F662-438C-859F-7A7F918F3918}"/>
    <cellStyle name="Calculation 2 2 2 4 3 2 4 3" xfId="5232" xr:uid="{0A3EF4FC-AA07-43C1-800F-00E297600BE9}"/>
    <cellStyle name="Calculation 2 2 2 4 3 2 5" xfId="5233" xr:uid="{6DF13CDA-61A2-4E85-9DA6-FB14F605325B}"/>
    <cellStyle name="Calculation 2 2 2 4 3 2 5 2" xfId="5234" xr:uid="{34EDB2AE-83AA-4EC6-872E-37DE47D8DC59}"/>
    <cellStyle name="Calculation 2 2 2 4 3 2 5 3" xfId="5235" xr:uid="{FE437FA6-4E4C-4348-91EF-3C8729305BF5}"/>
    <cellStyle name="Calculation 2 2 2 4 3 2 6" xfId="5236" xr:uid="{FA4320DF-1CAD-436F-B835-F6FA10F4C000}"/>
    <cellStyle name="Calculation 2 2 2 4 3 2 6 2" xfId="5237" xr:uid="{0A8DCEFB-293A-4349-9CDA-950EAAC549DB}"/>
    <cellStyle name="Calculation 2 2 2 4 3 2 6 3" xfId="5238" xr:uid="{A081D14F-0CE4-4561-877F-7C3368803509}"/>
    <cellStyle name="Calculation 2 2 2 4 3 2 7" xfId="5239" xr:uid="{9DA05A30-80F2-4FB9-826D-EA7E9F20E4F1}"/>
    <cellStyle name="Calculation 2 2 2 4 3 2 7 2" xfId="5240" xr:uid="{90C0C081-B1BB-4F78-93A8-F4201291212B}"/>
    <cellStyle name="Calculation 2 2 2 4 3 2 7 3" xfId="5241" xr:uid="{CE701A1A-EDB7-400F-87A1-004F8D6A40D0}"/>
    <cellStyle name="Calculation 2 2 2 4 3 2 8" xfId="5242" xr:uid="{7666FD84-5D73-4371-9F4C-968018A105F2}"/>
    <cellStyle name="Calculation 2 2 2 4 3 2 9" xfId="5243" xr:uid="{18B940F5-6DFD-4334-9838-4A4A8EC9F8C6}"/>
    <cellStyle name="Calculation 2 2 2 4 3 3" xfId="5244" xr:uid="{CCD47CA4-7BFB-4D71-8536-5C58A5FED4E3}"/>
    <cellStyle name="Calculation 2 2 2 4 3 3 2" xfId="5245" xr:uid="{17B9D876-2308-425F-BFC4-DC94A51E5655}"/>
    <cellStyle name="Calculation 2 2 2 4 3 3 3" xfId="5246" xr:uid="{D09F5169-285B-4108-B2F4-9E126E886057}"/>
    <cellStyle name="Calculation 2 2 2 4 3 4" xfId="5247" xr:uid="{09A17248-0EC8-4F35-94AB-94696C03F34E}"/>
    <cellStyle name="Calculation 2 2 2 4 3 4 2" xfId="5248" xr:uid="{81242C21-8006-4205-8743-6173DD5D431F}"/>
    <cellStyle name="Calculation 2 2 2 4 3 4 3" xfId="5249" xr:uid="{745EC15E-B077-4C21-9E1D-F0461B01DF34}"/>
    <cellStyle name="Calculation 2 2 2 4 3 5" xfId="5250" xr:uid="{78920392-3B6E-42E6-9A6B-9466B6373758}"/>
    <cellStyle name="Calculation 2 2 2 4 3 5 2" xfId="5251" xr:uid="{CB4B5E91-8919-418C-9DD3-A21FE0F7B34A}"/>
    <cellStyle name="Calculation 2 2 2 4 3 5 3" xfId="5252" xr:uid="{74FB556F-F990-4C5F-BA2F-FC37E9E4C1E0}"/>
    <cellStyle name="Calculation 2 2 2 4 3 6" xfId="5253" xr:uid="{00EEABDB-FBC0-45B2-BFCD-665DDDC4B0D0}"/>
    <cellStyle name="Calculation 2 2 2 4 3 6 2" xfId="5254" xr:uid="{6F4A128F-BBE6-4307-B408-7ACDD52DA093}"/>
    <cellStyle name="Calculation 2 2 2 4 3 6 3" xfId="5255" xr:uid="{9AD33D30-62B1-4C77-BA90-4A3F1F646D87}"/>
    <cellStyle name="Calculation 2 2 2 4 3 7" xfId="5256" xr:uid="{327B4332-991C-4D1B-B0FC-C822228E0680}"/>
    <cellStyle name="Calculation 2 2 2 4 3 7 2" xfId="5257" xr:uid="{64DEF735-10BB-44B8-88BE-AFE92C896AA6}"/>
    <cellStyle name="Calculation 2 2 2 4 3 7 3" xfId="5258" xr:uid="{D0C42E8B-349E-42D1-92F8-A3B75127A812}"/>
    <cellStyle name="Calculation 2 2 2 4 3 8" xfId="5259" xr:uid="{A8C5F9B4-5F24-4053-A342-953141AF79ED}"/>
    <cellStyle name="Calculation 2 2 2 4 3 8 2" xfId="5260" xr:uid="{B0192945-DE2B-469D-99E3-3F59E384433A}"/>
    <cellStyle name="Calculation 2 2 2 4 3 8 3" xfId="5261" xr:uid="{BF80D964-6FBC-4001-83E7-1211D6F7D74F}"/>
    <cellStyle name="Calculation 2 2 2 4 3 9" xfId="5262" xr:uid="{228F8EA8-6108-409E-9029-2ECA7A091D00}"/>
    <cellStyle name="Calculation 2 2 2 4 4" xfId="5263" xr:uid="{271F093E-00A0-4515-8F5D-1A0F4BF6D85F}"/>
    <cellStyle name="Calculation 2 2 2 4 4 10" xfId="5264" xr:uid="{A5F1447C-0190-4845-8749-6B6D66543FAB}"/>
    <cellStyle name="Calculation 2 2 2 4 4 2" xfId="5265" xr:uid="{9F9593D0-01EE-452E-9509-C4C0C90BEF66}"/>
    <cellStyle name="Calculation 2 2 2 4 4 2 2" xfId="5266" xr:uid="{16AB6E06-7DF7-4A31-841B-8338B0E4A6C8}"/>
    <cellStyle name="Calculation 2 2 2 4 4 2 2 2" xfId="5267" xr:uid="{E1903D05-82AA-44DD-8374-8356AA359C0D}"/>
    <cellStyle name="Calculation 2 2 2 4 4 2 2 3" xfId="5268" xr:uid="{E8F1AB28-8FEC-41FE-A52B-AEF3E5E09569}"/>
    <cellStyle name="Calculation 2 2 2 4 4 2 3" xfId="5269" xr:uid="{16A86FDF-4B7C-48A8-B7DA-674B8ABB9565}"/>
    <cellStyle name="Calculation 2 2 2 4 4 2 3 2" xfId="5270" xr:uid="{446569FF-FECC-45C3-B8C0-DF07C05DE186}"/>
    <cellStyle name="Calculation 2 2 2 4 4 2 3 3" xfId="5271" xr:uid="{D487BC3E-D88E-4307-8EA4-0A36A005D210}"/>
    <cellStyle name="Calculation 2 2 2 4 4 2 4" xfId="5272" xr:uid="{3CE68877-216B-49F4-89E4-70C27F120337}"/>
    <cellStyle name="Calculation 2 2 2 4 4 2 4 2" xfId="5273" xr:uid="{CE7FA0F6-8AC5-4364-88AA-FD78D7F42527}"/>
    <cellStyle name="Calculation 2 2 2 4 4 2 4 3" xfId="5274" xr:uid="{F8A7E32F-21BF-4E8B-A899-3AA9816F914C}"/>
    <cellStyle name="Calculation 2 2 2 4 4 2 5" xfId="5275" xr:uid="{32D12F5D-C1C1-41EF-B0A9-F1C20E9A3CA2}"/>
    <cellStyle name="Calculation 2 2 2 4 4 2 5 2" xfId="5276" xr:uid="{E95FA324-07F9-4F22-AE59-293AD960522E}"/>
    <cellStyle name="Calculation 2 2 2 4 4 2 5 3" xfId="5277" xr:uid="{88858248-8252-4297-972F-B59C388E0F2F}"/>
    <cellStyle name="Calculation 2 2 2 4 4 2 6" xfId="5278" xr:uid="{8EE16707-9BAD-4013-AF31-D9212E05142A}"/>
    <cellStyle name="Calculation 2 2 2 4 4 2 6 2" xfId="5279" xr:uid="{91214885-4B33-4F65-99B6-A6C1F54C005C}"/>
    <cellStyle name="Calculation 2 2 2 4 4 2 6 3" xfId="5280" xr:uid="{8DA95964-8EE7-4EC8-83EA-2FE2D544F190}"/>
    <cellStyle name="Calculation 2 2 2 4 4 2 7" xfId="5281" xr:uid="{B4A1060B-F204-4B78-8DB7-669801EBD979}"/>
    <cellStyle name="Calculation 2 2 2 4 4 2 7 2" xfId="5282" xr:uid="{260F0F9E-7148-4D5D-A7FF-606B723E3779}"/>
    <cellStyle name="Calculation 2 2 2 4 4 2 7 3" xfId="5283" xr:uid="{71B3856F-1AAD-47F2-B5A9-E2B026153136}"/>
    <cellStyle name="Calculation 2 2 2 4 4 2 8" xfId="5284" xr:uid="{AC7C413C-B000-4D51-A074-4DA7DC99AF89}"/>
    <cellStyle name="Calculation 2 2 2 4 4 2 9" xfId="5285" xr:uid="{3B3EFE44-8274-4332-8943-8652898D724C}"/>
    <cellStyle name="Calculation 2 2 2 4 4 3" xfId="5286" xr:uid="{A0F4EEB6-552B-4349-A4F6-228F29ACD937}"/>
    <cellStyle name="Calculation 2 2 2 4 4 3 2" xfId="5287" xr:uid="{6ABCD558-AB25-4247-AD61-22824847E6BF}"/>
    <cellStyle name="Calculation 2 2 2 4 4 3 3" xfId="5288" xr:uid="{8668D64E-8FEB-4BB2-B016-B5300B8DF4C3}"/>
    <cellStyle name="Calculation 2 2 2 4 4 4" xfId="5289" xr:uid="{ABD047C7-B337-49B8-A368-2057A463DF22}"/>
    <cellStyle name="Calculation 2 2 2 4 4 4 2" xfId="5290" xr:uid="{CEBC69C2-0D50-43D9-BD40-D814EA1FB81E}"/>
    <cellStyle name="Calculation 2 2 2 4 4 4 3" xfId="5291" xr:uid="{BFB0A2CC-4245-4DFE-A1F2-52525C0D876F}"/>
    <cellStyle name="Calculation 2 2 2 4 4 5" xfId="5292" xr:uid="{64CE7951-D044-457E-8984-653CC014B90A}"/>
    <cellStyle name="Calculation 2 2 2 4 4 5 2" xfId="5293" xr:uid="{622A2233-81A2-41F4-96EE-099065E4B0FA}"/>
    <cellStyle name="Calculation 2 2 2 4 4 5 3" xfId="5294" xr:uid="{599E8538-2B03-4BC3-88C9-DC13F6854365}"/>
    <cellStyle name="Calculation 2 2 2 4 4 6" xfId="5295" xr:uid="{DCE9EB38-9BF2-4718-86F6-D3357778E2D9}"/>
    <cellStyle name="Calculation 2 2 2 4 4 6 2" xfId="5296" xr:uid="{F913604B-047E-4E56-AD01-7F50CD451D80}"/>
    <cellStyle name="Calculation 2 2 2 4 4 6 3" xfId="5297" xr:uid="{37826EC6-AADA-4483-BB59-A95CA618B560}"/>
    <cellStyle name="Calculation 2 2 2 4 4 7" xfId="5298" xr:uid="{6F2DAB52-B0F7-45CC-BC44-1343AFAD8BC0}"/>
    <cellStyle name="Calculation 2 2 2 4 4 7 2" xfId="5299" xr:uid="{9C03AB41-05B6-4B38-AC23-FC19464C18BC}"/>
    <cellStyle name="Calculation 2 2 2 4 4 7 3" xfId="5300" xr:uid="{62C85393-9E5C-4BEC-8EEA-F7DEB901CEC9}"/>
    <cellStyle name="Calculation 2 2 2 4 4 8" xfId="5301" xr:uid="{3EF28EED-5567-4E0D-9928-81380695FB58}"/>
    <cellStyle name="Calculation 2 2 2 4 4 8 2" xfId="5302" xr:uid="{D35B14AE-FC33-4C8A-B615-B23B84601620}"/>
    <cellStyle name="Calculation 2 2 2 4 4 8 3" xfId="5303" xr:uid="{46E57075-0812-4FE5-BFA3-092C496361BD}"/>
    <cellStyle name="Calculation 2 2 2 4 4 9" xfId="5304" xr:uid="{D3D1637E-4D00-40CF-AAE4-4B5A12B3C8A9}"/>
    <cellStyle name="Calculation 2 2 2 4 5" xfId="5305" xr:uid="{6A8BF887-8A43-4AF2-B555-D125DB467C40}"/>
    <cellStyle name="Calculation 2 2 2 4 5 2" xfId="5306" xr:uid="{8E5AB1DA-5513-498C-B3C1-44FC6697DE0B}"/>
    <cellStyle name="Calculation 2 2 2 4 5 2 2" xfId="5307" xr:uid="{EDA246BC-4113-43A7-8565-CE79170648EF}"/>
    <cellStyle name="Calculation 2 2 2 4 5 2 3" xfId="5308" xr:uid="{AE520829-A805-4780-B5B3-22E568570A4F}"/>
    <cellStyle name="Calculation 2 2 2 4 5 3" xfId="5309" xr:uid="{0A925D1A-EFD7-4E2A-9889-98C3513DEE65}"/>
    <cellStyle name="Calculation 2 2 2 4 5 3 2" xfId="5310" xr:uid="{08BA1227-B082-4C2E-921C-7B30F6A99F8C}"/>
    <cellStyle name="Calculation 2 2 2 4 5 3 3" xfId="5311" xr:uid="{3F8DD390-D3C6-4E4B-8E84-0EA2067EE89A}"/>
    <cellStyle name="Calculation 2 2 2 4 5 4" xfId="5312" xr:uid="{CB2E373F-A4B7-420D-8165-1787989FD025}"/>
    <cellStyle name="Calculation 2 2 2 4 5 4 2" xfId="5313" xr:uid="{796E7B95-46D4-475B-B0CD-C01BD7A645AA}"/>
    <cellStyle name="Calculation 2 2 2 4 5 4 3" xfId="5314" xr:uid="{6000609D-E0FB-4AF0-B0F6-D40714602FFF}"/>
    <cellStyle name="Calculation 2 2 2 4 5 5" xfId="5315" xr:uid="{65A8F279-D50B-4A39-9F8B-AD605562768E}"/>
    <cellStyle name="Calculation 2 2 2 4 5 5 2" xfId="5316" xr:uid="{D58994B9-AB40-49DD-958D-534EC2006601}"/>
    <cellStyle name="Calculation 2 2 2 4 5 5 3" xfId="5317" xr:uid="{47A4B4ED-1027-4434-8E59-C81BD0FBDA42}"/>
    <cellStyle name="Calculation 2 2 2 4 5 6" xfId="5318" xr:uid="{6F1B8AC9-E20A-4297-9536-A2F9E3435B0E}"/>
    <cellStyle name="Calculation 2 2 2 4 5 6 2" xfId="5319" xr:uid="{5B52CD15-3D5E-45DF-8A66-F561BD9F49D8}"/>
    <cellStyle name="Calculation 2 2 2 4 5 6 3" xfId="5320" xr:uid="{2E039C59-01EA-4A42-9399-7C2DD2E1CFA5}"/>
    <cellStyle name="Calculation 2 2 2 4 5 7" xfId="5321" xr:uid="{D0936E8D-1D36-4BB2-964E-75F975B30A6E}"/>
    <cellStyle name="Calculation 2 2 2 4 5 7 2" xfId="5322" xr:uid="{A532CA35-36BF-4C03-810D-B766F87D3181}"/>
    <cellStyle name="Calculation 2 2 2 4 5 7 3" xfId="5323" xr:uid="{CBF2D48B-3E04-4042-9013-7C7579A82B8D}"/>
    <cellStyle name="Calculation 2 2 2 4 5 8" xfId="5324" xr:uid="{4ECD3831-F989-4153-A41B-325C41287376}"/>
    <cellStyle name="Calculation 2 2 2 4 5 9" xfId="5325" xr:uid="{33660F71-9FF7-4A5B-8BF9-6DCBA0421D63}"/>
    <cellStyle name="Calculation 2 2 2 4 6" xfId="5326" xr:uid="{101456B7-D73C-46A5-A365-4957DC004597}"/>
    <cellStyle name="Calculation 2 2 2 4 6 2" xfId="5327" xr:uid="{EC55D546-3519-4CF9-9AB6-D6DB9C7D88A4}"/>
    <cellStyle name="Calculation 2 2 2 4 6 3" xfId="5328" xr:uid="{98A10ECD-7B88-4F39-98B1-15358820981C}"/>
    <cellStyle name="Calculation 2 2 2 4 7" xfId="5329" xr:uid="{F2CF7FB8-A0CD-4BA3-A498-AF459A804254}"/>
    <cellStyle name="Calculation 2 2 2 4 7 2" xfId="5330" xr:uid="{67B8AAE4-A2EE-4CD1-B2CA-8360F59DD5DC}"/>
    <cellStyle name="Calculation 2 2 2 4 7 3" xfId="5331" xr:uid="{2FDF4FA2-CB35-4A27-A1B3-630C2D3CD4F0}"/>
    <cellStyle name="Calculation 2 2 2 4 8" xfId="5332" xr:uid="{0A0CFB99-6C8E-47AA-B09E-13BFAD0D1BB0}"/>
    <cellStyle name="Calculation 2 2 2 4 8 2" xfId="5333" xr:uid="{A69A8D55-C6C9-4D95-967E-757613DFE430}"/>
    <cellStyle name="Calculation 2 2 2 4 8 3" xfId="5334" xr:uid="{ADCE30C0-4B61-4CA8-9EB2-3C35AF237E98}"/>
    <cellStyle name="Calculation 2 2 2 4 9" xfId="5335" xr:uid="{192D6839-90F8-4025-B504-3665651FD604}"/>
    <cellStyle name="Calculation 2 2 2 4 9 2" xfId="5336" xr:uid="{236B33FE-4857-4CFA-8F5B-D60260E5F5A8}"/>
    <cellStyle name="Calculation 2 2 2 4 9 3" xfId="5337" xr:uid="{989932E6-F595-4626-B2C6-058D631A1032}"/>
    <cellStyle name="Calculation 2 2 2 5" xfId="5338" xr:uid="{0074C492-B339-438E-89A5-9C479ADED5EC}"/>
    <cellStyle name="Calculation 2 2 2 5 10" xfId="44274" xr:uid="{C2F038F3-5EC9-4024-9236-FD932351979A}"/>
    <cellStyle name="Calculation 2 2 2 5 2" xfId="5339" xr:uid="{2BC1C0D7-B101-4461-A9C3-FED39A77A176}"/>
    <cellStyle name="Calculation 2 2 2 5 2 10" xfId="5340" xr:uid="{20D13672-FC30-440D-9B34-BD127DABD163}"/>
    <cellStyle name="Calculation 2 2 2 5 2 2" xfId="5341" xr:uid="{C996B740-DB57-42EC-A94F-CB831149825C}"/>
    <cellStyle name="Calculation 2 2 2 5 2 2 2" xfId="5342" xr:uid="{DCFD56A3-6F5A-435F-9C56-FB946753576E}"/>
    <cellStyle name="Calculation 2 2 2 5 2 2 2 2" xfId="5343" xr:uid="{D79595FF-E9DB-43B1-A946-5403226A0D70}"/>
    <cellStyle name="Calculation 2 2 2 5 2 2 2 3" xfId="5344" xr:uid="{BF11B4C7-5D95-4753-B857-2514486B236B}"/>
    <cellStyle name="Calculation 2 2 2 5 2 2 3" xfId="5345" xr:uid="{87DEDB79-4353-4A51-B5B2-B348DD3F9AEC}"/>
    <cellStyle name="Calculation 2 2 2 5 2 2 3 2" xfId="5346" xr:uid="{2621CA4C-8539-4B5A-8209-6E9C0FF4950D}"/>
    <cellStyle name="Calculation 2 2 2 5 2 2 3 3" xfId="5347" xr:uid="{2BA1D312-3F98-46CE-BB15-20C2BA1FBFAD}"/>
    <cellStyle name="Calculation 2 2 2 5 2 2 4" xfId="5348" xr:uid="{BB66CA4C-5A6C-4B2F-83E6-0B10616203F6}"/>
    <cellStyle name="Calculation 2 2 2 5 2 2 4 2" xfId="5349" xr:uid="{5223755D-3BDC-4A10-9953-B4E70CCB8B07}"/>
    <cellStyle name="Calculation 2 2 2 5 2 2 4 3" xfId="5350" xr:uid="{A4F3ED1D-CF7B-4B11-909B-27B79A131F22}"/>
    <cellStyle name="Calculation 2 2 2 5 2 2 5" xfId="5351" xr:uid="{24E3EC46-DEFC-4AAB-9CD3-B1A280971E42}"/>
    <cellStyle name="Calculation 2 2 2 5 2 2 5 2" xfId="5352" xr:uid="{E416D078-0AE9-4116-AE14-ED93C01E71E7}"/>
    <cellStyle name="Calculation 2 2 2 5 2 2 5 3" xfId="5353" xr:uid="{1E412599-4B0E-487F-AB48-869B2A30EB5E}"/>
    <cellStyle name="Calculation 2 2 2 5 2 2 6" xfId="5354" xr:uid="{E8BC3395-A17D-4F0E-BFD5-FDB7CA04F3E5}"/>
    <cellStyle name="Calculation 2 2 2 5 2 2 6 2" xfId="5355" xr:uid="{4E1E5741-FB8B-4954-AC87-1870D7E4785B}"/>
    <cellStyle name="Calculation 2 2 2 5 2 2 6 3" xfId="5356" xr:uid="{82C24005-3908-4F7B-9F43-D23A84E9156E}"/>
    <cellStyle name="Calculation 2 2 2 5 2 2 7" xfId="5357" xr:uid="{ADCE52E4-4261-4545-B950-893EC2F34589}"/>
    <cellStyle name="Calculation 2 2 2 5 2 2 7 2" xfId="5358" xr:uid="{ECEC14D8-1B68-4B52-BB0E-8302F79AEB3A}"/>
    <cellStyle name="Calculation 2 2 2 5 2 2 7 3" xfId="5359" xr:uid="{89421C09-4B74-4AAB-8391-7B896956281C}"/>
    <cellStyle name="Calculation 2 2 2 5 2 2 8" xfId="5360" xr:uid="{7A9DEC2C-3489-4363-8297-09A35119F52E}"/>
    <cellStyle name="Calculation 2 2 2 5 2 2 9" xfId="5361" xr:uid="{82A08776-E479-452B-81AD-34AFF2E27072}"/>
    <cellStyle name="Calculation 2 2 2 5 2 3" xfId="5362" xr:uid="{02D8B57E-0D70-40FB-A687-93E8D7BF8FD5}"/>
    <cellStyle name="Calculation 2 2 2 5 2 3 2" xfId="5363" xr:uid="{E269C027-73B5-43FC-BE29-E99A5AEAB44F}"/>
    <cellStyle name="Calculation 2 2 2 5 2 3 3" xfId="5364" xr:uid="{DED7785A-EAF3-48F4-AB3E-558EF8A79904}"/>
    <cellStyle name="Calculation 2 2 2 5 2 4" xfId="5365" xr:uid="{E4DCED2A-6CE1-4006-BAAC-C2DDC9E943C3}"/>
    <cellStyle name="Calculation 2 2 2 5 2 4 2" xfId="5366" xr:uid="{20E4BBDE-1B6E-4875-8EB6-5505298A7B5E}"/>
    <cellStyle name="Calculation 2 2 2 5 2 4 3" xfId="5367" xr:uid="{95D44954-D11C-40AD-A765-C3CBDBB50751}"/>
    <cellStyle name="Calculation 2 2 2 5 2 5" xfId="5368" xr:uid="{4EC21E96-E9B1-49DF-9D63-1E268BF6A987}"/>
    <cellStyle name="Calculation 2 2 2 5 2 5 2" xfId="5369" xr:uid="{62B3A7F0-6EE4-4C63-B0B1-F6C0F10CC0A5}"/>
    <cellStyle name="Calculation 2 2 2 5 2 5 3" xfId="5370" xr:uid="{A236E75F-082E-4A3C-8D0D-EBBF9A3CB3DA}"/>
    <cellStyle name="Calculation 2 2 2 5 2 6" xfId="5371" xr:uid="{2828AD3B-8A2A-48FA-B760-26946EE437DA}"/>
    <cellStyle name="Calculation 2 2 2 5 2 6 2" xfId="5372" xr:uid="{47309290-71B9-4EED-B335-191E99239B13}"/>
    <cellStyle name="Calculation 2 2 2 5 2 6 3" xfId="5373" xr:uid="{4CDFC1C4-C188-489D-AF28-3E5364D4D54C}"/>
    <cellStyle name="Calculation 2 2 2 5 2 7" xfId="5374" xr:uid="{EE21E3D7-FF34-4A31-A7BB-0F1A261C88FD}"/>
    <cellStyle name="Calculation 2 2 2 5 2 7 2" xfId="5375" xr:uid="{F654DECD-E37A-4798-B522-95A5306CA26A}"/>
    <cellStyle name="Calculation 2 2 2 5 2 7 3" xfId="5376" xr:uid="{6FE1CFD7-516E-4E0C-BA08-BEE9980732FE}"/>
    <cellStyle name="Calculation 2 2 2 5 2 8" xfId="5377" xr:uid="{74F6CB12-E66F-4BDE-8395-2BEFB9E5BA9E}"/>
    <cellStyle name="Calculation 2 2 2 5 2 8 2" xfId="5378" xr:uid="{538D86CA-ECD2-402D-BD02-B63B8E49BA89}"/>
    <cellStyle name="Calculation 2 2 2 5 2 8 3" xfId="5379" xr:uid="{92639BED-558B-4CE8-A0A8-F39D7D1487A2}"/>
    <cellStyle name="Calculation 2 2 2 5 2 9" xfId="5380" xr:uid="{99C5CD39-AE6C-4B7B-9B98-88028A6B6A22}"/>
    <cellStyle name="Calculation 2 2 2 5 3" xfId="5381" xr:uid="{7E73DEA9-1E5A-4A98-AEA3-666C8666AD20}"/>
    <cellStyle name="Calculation 2 2 2 5 3 10" xfId="5382" xr:uid="{D5B86911-15D2-4FCB-A429-4198111F11E9}"/>
    <cellStyle name="Calculation 2 2 2 5 3 2" xfId="5383" xr:uid="{5C8EB6ED-5943-4EDB-871A-135CC3F86860}"/>
    <cellStyle name="Calculation 2 2 2 5 3 2 2" xfId="5384" xr:uid="{5ADEFF0B-E0ED-48D6-818E-2656FB1ED616}"/>
    <cellStyle name="Calculation 2 2 2 5 3 2 2 2" xfId="5385" xr:uid="{F5ADE479-63ED-48A8-8F2B-80239E463C65}"/>
    <cellStyle name="Calculation 2 2 2 5 3 2 2 3" xfId="5386" xr:uid="{E526F39A-FEB2-4C35-8B5F-B8FB81F25004}"/>
    <cellStyle name="Calculation 2 2 2 5 3 2 3" xfId="5387" xr:uid="{B4BDB6DD-E1C1-4B9D-9AAD-80B38158CAE1}"/>
    <cellStyle name="Calculation 2 2 2 5 3 2 3 2" xfId="5388" xr:uid="{85D10104-D7F0-4A79-8CC7-0C30DEA21E1A}"/>
    <cellStyle name="Calculation 2 2 2 5 3 2 3 3" xfId="5389" xr:uid="{BC559719-139A-4B69-9275-375462F6B834}"/>
    <cellStyle name="Calculation 2 2 2 5 3 2 4" xfId="5390" xr:uid="{BA0D8E6B-C759-44EE-AEC2-AA208BFD3872}"/>
    <cellStyle name="Calculation 2 2 2 5 3 2 4 2" xfId="5391" xr:uid="{DC4B5D20-B2A3-4726-949E-0FBF984F46C3}"/>
    <cellStyle name="Calculation 2 2 2 5 3 2 4 3" xfId="5392" xr:uid="{6B780CDB-8DA4-4487-BC82-0B0BBF7B6E9A}"/>
    <cellStyle name="Calculation 2 2 2 5 3 2 5" xfId="5393" xr:uid="{CC92515B-9A1E-42B7-A0A9-9346BBE76476}"/>
    <cellStyle name="Calculation 2 2 2 5 3 2 5 2" xfId="5394" xr:uid="{C52AF923-5B15-4F0E-B895-2D9439FE7C3F}"/>
    <cellStyle name="Calculation 2 2 2 5 3 2 5 3" xfId="5395" xr:uid="{F22C6190-3321-473D-999E-9430DA8B4C7E}"/>
    <cellStyle name="Calculation 2 2 2 5 3 2 6" xfId="5396" xr:uid="{4177E4A7-93E7-46F8-8454-A8EC1471D259}"/>
    <cellStyle name="Calculation 2 2 2 5 3 2 6 2" xfId="5397" xr:uid="{4404545B-946D-419C-807A-058E186603C3}"/>
    <cellStyle name="Calculation 2 2 2 5 3 2 6 3" xfId="5398" xr:uid="{8EADE7CF-EBE8-4ABA-B64B-AE68A9715B6C}"/>
    <cellStyle name="Calculation 2 2 2 5 3 2 7" xfId="5399" xr:uid="{C96A1A61-DAD7-40CE-AF6C-6BE6E83A2944}"/>
    <cellStyle name="Calculation 2 2 2 5 3 2 7 2" xfId="5400" xr:uid="{77E80651-049F-420D-A3B1-7F9129425932}"/>
    <cellStyle name="Calculation 2 2 2 5 3 2 7 3" xfId="5401" xr:uid="{5BF517E7-E9DE-4A62-8B24-E863E8B3DD80}"/>
    <cellStyle name="Calculation 2 2 2 5 3 2 8" xfId="5402" xr:uid="{D814B858-86AD-4F4F-A58A-FE7FD265A0D9}"/>
    <cellStyle name="Calculation 2 2 2 5 3 2 9" xfId="5403" xr:uid="{6308A8A5-8575-4C18-9BAA-B3ACFE1C5BF1}"/>
    <cellStyle name="Calculation 2 2 2 5 3 3" xfId="5404" xr:uid="{1C2BECDC-B26D-43AA-84AC-6E3BC2C6CE32}"/>
    <cellStyle name="Calculation 2 2 2 5 3 3 2" xfId="5405" xr:uid="{4093CC04-FFE8-489F-B6CE-CC1F75D5EDE2}"/>
    <cellStyle name="Calculation 2 2 2 5 3 3 3" xfId="5406" xr:uid="{29656E6C-98DA-4C15-A42F-C41F9F23C20D}"/>
    <cellStyle name="Calculation 2 2 2 5 3 4" xfId="5407" xr:uid="{8039EB54-2625-4FE2-BA71-2B150EE7F955}"/>
    <cellStyle name="Calculation 2 2 2 5 3 4 2" xfId="5408" xr:uid="{A2C99E60-28AD-4ACE-9C7D-AEA8B9FEFB48}"/>
    <cellStyle name="Calculation 2 2 2 5 3 4 3" xfId="5409" xr:uid="{98D90641-546F-4799-A5D5-8F2A4F0C89E7}"/>
    <cellStyle name="Calculation 2 2 2 5 3 5" xfId="5410" xr:uid="{8140BD7E-F710-4815-A814-0FB8848A83FB}"/>
    <cellStyle name="Calculation 2 2 2 5 3 5 2" xfId="5411" xr:uid="{F147984D-61A8-41EA-B7BB-F60CC7A66E57}"/>
    <cellStyle name="Calculation 2 2 2 5 3 5 3" xfId="5412" xr:uid="{FE463244-4616-455A-A933-9E59E806920A}"/>
    <cellStyle name="Calculation 2 2 2 5 3 6" xfId="5413" xr:uid="{FFDA9C4C-146D-4E9C-9C58-31DC904E815C}"/>
    <cellStyle name="Calculation 2 2 2 5 3 6 2" xfId="5414" xr:uid="{80191B18-ABD8-4432-BB7E-64A3950E7AA1}"/>
    <cellStyle name="Calculation 2 2 2 5 3 6 3" xfId="5415" xr:uid="{85C2CC34-2799-4A7C-AA43-E0E7871F2FB3}"/>
    <cellStyle name="Calculation 2 2 2 5 3 7" xfId="5416" xr:uid="{706A721C-F3BC-4D27-82F2-D61C1D97498C}"/>
    <cellStyle name="Calculation 2 2 2 5 3 7 2" xfId="5417" xr:uid="{960A273E-008F-41AC-BF2C-975ECA07E8D6}"/>
    <cellStyle name="Calculation 2 2 2 5 3 7 3" xfId="5418" xr:uid="{D97C481D-9A36-4561-BB56-9B95F8C01104}"/>
    <cellStyle name="Calculation 2 2 2 5 3 8" xfId="5419" xr:uid="{ED272E72-1373-475E-AFD0-9337FF841778}"/>
    <cellStyle name="Calculation 2 2 2 5 3 8 2" xfId="5420" xr:uid="{716962F6-1068-4CD1-9314-A1B84D1EA4A4}"/>
    <cellStyle name="Calculation 2 2 2 5 3 8 3" xfId="5421" xr:uid="{5BFD8259-F0BB-4EA8-8A24-9BBFCF8E25F9}"/>
    <cellStyle name="Calculation 2 2 2 5 3 9" xfId="5422" xr:uid="{415F2952-509F-4984-8147-0E3304165F38}"/>
    <cellStyle name="Calculation 2 2 2 5 4" xfId="5423" xr:uid="{CA70D16E-5E02-4593-A4D5-843FF96B49B0}"/>
    <cellStyle name="Calculation 2 2 2 5 4 10" xfId="5424" xr:uid="{8EDE4B1B-34F9-49BE-BAA7-5FB11DBD0B61}"/>
    <cellStyle name="Calculation 2 2 2 5 4 2" xfId="5425" xr:uid="{7480E782-236A-47D1-8508-C87D34BC6908}"/>
    <cellStyle name="Calculation 2 2 2 5 4 2 2" xfId="5426" xr:uid="{EACA6085-45EE-4BC7-833C-0093A894F25E}"/>
    <cellStyle name="Calculation 2 2 2 5 4 2 2 2" xfId="5427" xr:uid="{25A19832-EEBC-45E8-B276-2D2650CEA1C0}"/>
    <cellStyle name="Calculation 2 2 2 5 4 2 2 3" xfId="5428" xr:uid="{3D39CF49-C5E6-415F-A00B-2127406E2D09}"/>
    <cellStyle name="Calculation 2 2 2 5 4 2 3" xfId="5429" xr:uid="{CA54B7EE-AA0A-4ADD-87DB-21E0112F0AD5}"/>
    <cellStyle name="Calculation 2 2 2 5 4 2 3 2" xfId="5430" xr:uid="{2D496959-36C5-42A5-8010-626EC30B4FD6}"/>
    <cellStyle name="Calculation 2 2 2 5 4 2 3 3" xfId="5431" xr:uid="{F13225AA-B27C-4DAC-A067-6885DE8BBAF7}"/>
    <cellStyle name="Calculation 2 2 2 5 4 2 4" xfId="5432" xr:uid="{508B835F-7DB5-4FE1-B849-EC6EBE77CC33}"/>
    <cellStyle name="Calculation 2 2 2 5 4 2 4 2" xfId="5433" xr:uid="{BFF6C641-2540-4A9A-8FBF-48670374A2DA}"/>
    <cellStyle name="Calculation 2 2 2 5 4 2 4 3" xfId="5434" xr:uid="{C31BCFE1-DA36-4E40-B713-E828B8C20A0A}"/>
    <cellStyle name="Calculation 2 2 2 5 4 2 5" xfId="5435" xr:uid="{6A11E155-8876-49E9-A912-20C742740F75}"/>
    <cellStyle name="Calculation 2 2 2 5 4 2 5 2" xfId="5436" xr:uid="{7748C639-8B76-4429-85B1-50F15DC9D25D}"/>
    <cellStyle name="Calculation 2 2 2 5 4 2 5 3" xfId="5437" xr:uid="{C4D354B3-5FAA-442D-AD03-61A26BA7F353}"/>
    <cellStyle name="Calculation 2 2 2 5 4 2 6" xfId="5438" xr:uid="{A521E91A-5710-4F22-BFE9-AF6D85F4FDAE}"/>
    <cellStyle name="Calculation 2 2 2 5 4 2 6 2" xfId="5439" xr:uid="{3F5F100B-D664-41A9-97B1-4A9E592B90C7}"/>
    <cellStyle name="Calculation 2 2 2 5 4 2 6 3" xfId="5440" xr:uid="{797DA3D1-2926-4CC6-B315-40E2C35D546D}"/>
    <cellStyle name="Calculation 2 2 2 5 4 2 7" xfId="5441" xr:uid="{94155DED-B0CC-4D30-B0BD-A03F18CECA77}"/>
    <cellStyle name="Calculation 2 2 2 5 4 2 7 2" xfId="5442" xr:uid="{3B23192A-6C75-4F76-AF70-4573015814EA}"/>
    <cellStyle name="Calculation 2 2 2 5 4 2 7 3" xfId="5443" xr:uid="{6CA574A1-115C-4A97-84C1-964BAAA84C54}"/>
    <cellStyle name="Calculation 2 2 2 5 4 2 8" xfId="5444" xr:uid="{E6A1C09E-5EE9-4B7D-80FE-A051F786287A}"/>
    <cellStyle name="Calculation 2 2 2 5 4 2 9" xfId="5445" xr:uid="{4BA2C400-C1CB-4DBD-9F5D-352418DC62DC}"/>
    <cellStyle name="Calculation 2 2 2 5 4 3" xfId="5446" xr:uid="{0FDB71A9-F386-40DA-B35C-AD0AFFBD3F05}"/>
    <cellStyle name="Calculation 2 2 2 5 4 3 2" xfId="5447" xr:uid="{A89F301F-1B5C-466D-9C47-19C03A0C6FC9}"/>
    <cellStyle name="Calculation 2 2 2 5 4 3 3" xfId="5448" xr:uid="{8593D3AB-3880-4229-A04D-07CEC163BDC4}"/>
    <cellStyle name="Calculation 2 2 2 5 4 4" xfId="5449" xr:uid="{F2771412-C2DD-41F6-89AA-0BE7907F3567}"/>
    <cellStyle name="Calculation 2 2 2 5 4 4 2" xfId="5450" xr:uid="{85267D91-324F-42FC-9FC9-AA6F4898D502}"/>
    <cellStyle name="Calculation 2 2 2 5 4 4 3" xfId="5451" xr:uid="{8ADEBB67-07F8-4A09-BE0B-C8DD799D6B0F}"/>
    <cellStyle name="Calculation 2 2 2 5 4 5" xfId="5452" xr:uid="{03C8E1A1-F377-45B8-BE53-A7D21A794040}"/>
    <cellStyle name="Calculation 2 2 2 5 4 5 2" xfId="5453" xr:uid="{BDD8C32E-1252-4E7F-ABDE-51223FD683AB}"/>
    <cellStyle name="Calculation 2 2 2 5 4 5 3" xfId="5454" xr:uid="{98B29049-B39C-4503-A955-F49C6E8ED151}"/>
    <cellStyle name="Calculation 2 2 2 5 4 6" xfId="5455" xr:uid="{81BD2283-5AAC-4017-AB9E-461F765319A0}"/>
    <cellStyle name="Calculation 2 2 2 5 4 6 2" xfId="5456" xr:uid="{D3264EF4-3626-4C98-B70D-10828B2A2B07}"/>
    <cellStyle name="Calculation 2 2 2 5 4 6 3" xfId="5457" xr:uid="{361055AB-33B4-4397-B6CB-7BC19E61C61E}"/>
    <cellStyle name="Calculation 2 2 2 5 4 7" xfId="5458" xr:uid="{AF419D4D-E418-4907-A747-7BC24B0F0870}"/>
    <cellStyle name="Calculation 2 2 2 5 4 7 2" xfId="5459" xr:uid="{7AFBD34D-CD51-4A5D-9F84-5DEAB70DB5F0}"/>
    <cellStyle name="Calculation 2 2 2 5 4 7 3" xfId="5460" xr:uid="{08C9D998-B7D1-4691-AB68-F47E75C7E3C0}"/>
    <cellStyle name="Calculation 2 2 2 5 4 8" xfId="5461" xr:uid="{4D705FE8-F7B3-4D83-BCFB-19D210F2F4B4}"/>
    <cellStyle name="Calculation 2 2 2 5 4 8 2" xfId="5462" xr:uid="{243D44CD-00FE-407D-9F8D-F1A1C824A514}"/>
    <cellStyle name="Calculation 2 2 2 5 4 8 3" xfId="5463" xr:uid="{566BCC6E-B3E1-4B72-9F73-183247E5CD7A}"/>
    <cellStyle name="Calculation 2 2 2 5 4 9" xfId="5464" xr:uid="{77017CF3-CDBE-4B0F-8120-8D5C6109CF2E}"/>
    <cellStyle name="Calculation 2 2 2 5 5" xfId="5465" xr:uid="{5D4F3B1E-33C4-430C-B2EF-3A3C39055E15}"/>
    <cellStyle name="Calculation 2 2 2 5 5 2" xfId="5466" xr:uid="{1B31D16B-384D-4491-BEDA-69D8867280AF}"/>
    <cellStyle name="Calculation 2 2 2 5 5 2 2" xfId="5467" xr:uid="{E184BE3D-C08D-4759-9E8C-BAD9634DE44F}"/>
    <cellStyle name="Calculation 2 2 2 5 5 2 3" xfId="5468" xr:uid="{0E9B257A-4364-4F97-A7C4-20F5FF1EE488}"/>
    <cellStyle name="Calculation 2 2 2 5 5 3" xfId="5469" xr:uid="{8B77E92E-0B00-4323-B0B4-ABDD0B8290CC}"/>
    <cellStyle name="Calculation 2 2 2 5 5 3 2" xfId="5470" xr:uid="{8A8ED6D4-E9C6-499A-AE05-C25313E161AA}"/>
    <cellStyle name="Calculation 2 2 2 5 5 3 3" xfId="5471" xr:uid="{BD6E77E0-25E9-47C6-ABCD-DE344FC43404}"/>
    <cellStyle name="Calculation 2 2 2 5 5 4" xfId="5472" xr:uid="{DC474D61-C1E9-4364-AA0C-2FC03803D026}"/>
    <cellStyle name="Calculation 2 2 2 5 5 4 2" xfId="5473" xr:uid="{06430D70-2BB7-4D31-9AF8-1D3A5335C7B7}"/>
    <cellStyle name="Calculation 2 2 2 5 5 4 3" xfId="5474" xr:uid="{A9B8507A-B1FF-407F-8D81-4B960BB6D9B4}"/>
    <cellStyle name="Calculation 2 2 2 5 5 5" xfId="5475" xr:uid="{454EC7F3-632E-4920-BB3E-9B98FFEAA56D}"/>
    <cellStyle name="Calculation 2 2 2 5 5 5 2" xfId="5476" xr:uid="{5A4E68A3-1684-441F-84AF-0F30E63F2D6F}"/>
    <cellStyle name="Calculation 2 2 2 5 5 5 3" xfId="5477" xr:uid="{F6FAFE2E-DE45-4151-A64D-F06E7FE51B67}"/>
    <cellStyle name="Calculation 2 2 2 5 5 6" xfId="5478" xr:uid="{406B0812-A814-4432-BF7F-E988C47BB231}"/>
    <cellStyle name="Calculation 2 2 2 5 5 6 2" xfId="5479" xr:uid="{CFDA47C7-C96B-49E5-B617-6E679CCBF8D8}"/>
    <cellStyle name="Calculation 2 2 2 5 5 6 3" xfId="5480" xr:uid="{17436E84-645F-4DBA-99E9-937F761EBF13}"/>
    <cellStyle name="Calculation 2 2 2 5 5 7" xfId="5481" xr:uid="{BA0388C8-FD86-4453-A376-B97E1DACC965}"/>
    <cellStyle name="Calculation 2 2 2 5 5 7 2" xfId="5482" xr:uid="{C41FE07B-FC69-4F34-9960-7B60AB1FB8AB}"/>
    <cellStyle name="Calculation 2 2 2 5 5 7 3" xfId="5483" xr:uid="{5056D441-C7DB-4F50-BCA1-0B500FEE5427}"/>
    <cellStyle name="Calculation 2 2 2 5 5 8" xfId="5484" xr:uid="{EC47C5F6-A5BB-458A-8651-2085B09931A9}"/>
    <cellStyle name="Calculation 2 2 2 5 5 9" xfId="5485" xr:uid="{B8C19F1E-2BA9-40A1-AAB2-F684323C5BC2}"/>
    <cellStyle name="Calculation 2 2 2 5 6" xfId="5486" xr:uid="{BCCF7B10-275F-461A-8CDA-E825D674A83B}"/>
    <cellStyle name="Calculation 2 2 2 5 6 2" xfId="5487" xr:uid="{C0EEE710-DA0B-4C25-81AA-024DC73A2A07}"/>
    <cellStyle name="Calculation 2 2 2 5 6 3" xfId="5488" xr:uid="{6A95B304-4BCC-499A-A18C-F2164FF10499}"/>
    <cellStyle name="Calculation 2 2 2 5 7" xfId="5489" xr:uid="{1E209B16-BC07-472A-A780-FDB0113A359D}"/>
    <cellStyle name="Calculation 2 2 2 5 7 2" xfId="5490" xr:uid="{73243783-EFB6-4DFF-BB79-B7CA113F236A}"/>
    <cellStyle name="Calculation 2 2 2 5 7 3" xfId="5491" xr:uid="{EB5065F0-DF7C-47E6-80A5-6EF7457CBB59}"/>
    <cellStyle name="Calculation 2 2 2 5 8" xfId="5492" xr:uid="{A1273AB7-5E64-4E10-92EF-DD616E55C663}"/>
    <cellStyle name="Calculation 2 2 2 5 8 2" xfId="5493" xr:uid="{37D95F86-85A5-4E32-B7D5-95944F16A310}"/>
    <cellStyle name="Calculation 2 2 2 5 8 3" xfId="5494" xr:uid="{BA8437E7-CA87-422B-A1F7-69DBAF97F2FF}"/>
    <cellStyle name="Calculation 2 2 2 5 9" xfId="5495" xr:uid="{3B12008E-AC51-4412-9185-C80E0EDFEC70}"/>
    <cellStyle name="Calculation 2 2 2 5 9 2" xfId="5496" xr:uid="{E5CDF392-027B-4A80-BDA2-D8B62E939D70}"/>
    <cellStyle name="Calculation 2 2 2 5 9 3" xfId="5497" xr:uid="{26EF0E84-E1F1-42DE-A444-63E8A75ACCE6}"/>
    <cellStyle name="Calculation 2 2 2 6" xfId="5498" xr:uid="{DFB09F5F-CA75-4FF3-B2B8-5BCBCF0AE00F}"/>
    <cellStyle name="Calculation 2 2 2 6 10" xfId="5499" xr:uid="{537C238C-ED3A-4F37-969F-0B5931612F55}"/>
    <cellStyle name="Calculation 2 2 2 6 2" xfId="5500" xr:uid="{E97F4EFD-6D0E-4D3B-A696-A37EBCF1D143}"/>
    <cellStyle name="Calculation 2 2 2 6 2 2" xfId="5501" xr:uid="{9199583D-9A8B-4CDE-9E42-B5A89501398D}"/>
    <cellStyle name="Calculation 2 2 2 6 2 2 2" xfId="5502" xr:uid="{A286A543-BEAB-4A7F-9FCF-FF7B8D03AFC1}"/>
    <cellStyle name="Calculation 2 2 2 6 2 2 3" xfId="5503" xr:uid="{9A78291A-CF76-4C2B-BC92-D5B27EDCE7F6}"/>
    <cellStyle name="Calculation 2 2 2 6 2 3" xfId="5504" xr:uid="{C3E6DB33-B539-4253-AC2C-A6B286961884}"/>
    <cellStyle name="Calculation 2 2 2 6 2 3 2" xfId="5505" xr:uid="{D61DD460-6510-479E-B710-5477DDAA9B72}"/>
    <cellStyle name="Calculation 2 2 2 6 2 3 3" xfId="5506" xr:uid="{A3E4DD54-85ED-4971-ACAF-5AB74F991CB4}"/>
    <cellStyle name="Calculation 2 2 2 6 2 4" xfId="5507" xr:uid="{3D8885D9-0A41-42AA-88C8-648AAB64441C}"/>
    <cellStyle name="Calculation 2 2 2 6 2 4 2" xfId="5508" xr:uid="{856D1781-8556-4E85-83B0-35D9DC25321F}"/>
    <cellStyle name="Calculation 2 2 2 6 2 4 3" xfId="5509" xr:uid="{4B60C774-1CA1-4125-8F65-5580B3F61804}"/>
    <cellStyle name="Calculation 2 2 2 6 2 5" xfId="5510" xr:uid="{ED366139-9409-4F68-9FD1-06D12937D76F}"/>
    <cellStyle name="Calculation 2 2 2 6 2 5 2" xfId="5511" xr:uid="{1094327E-CB5D-4158-A5D4-085F7471FB8D}"/>
    <cellStyle name="Calculation 2 2 2 6 2 5 3" xfId="5512" xr:uid="{094B1382-BFB5-4815-AC6F-80791AEEF99B}"/>
    <cellStyle name="Calculation 2 2 2 6 2 6" xfId="5513" xr:uid="{3A7FF903-1462-4AFF-B39C-E4056DD693A5}"/>
    <cellStyle name="Calculation 2 2 2 6 2 6 2" xfId="5514" xr:uid="{25A1739C-118C-407F-931B-FD3AF8A110CA}"/>
    <cellStyle name="Calculation 2 2 2 6 2 6 3" xfId="5515" xr:uid="{02DFA459-0E02-4411-B6E3-944F4B7452E7}"/>
    <cellStyle name="Calculation 2 2 2 6 2 7" xfId="5516" xr:uid="{4DE02E4C-EE85-490D-9703-FA24DCB0A69D}"/>
    <cellStyle name="Calculation 2 2 2 6 2 7 2" xfId="5517" xr:uid="{012BC4B5-9FDE-4F92-B189-E3FAC4E0303C}"/>
    <cellStyle name="Calculation 2 2 2 6 2 7 3" xfId="5518" xr:uid="{0B912DE1-0F7E-4075-B578-056293A5CA4E}"/>
    <cellStyle name="Calculation 2 2 2 6 2 8" xfId="5519" xr:uid="{0D106FE6-1870-4FF8-8E7F-7E54FDCE8DB1}"/>
    <cellStyle name="Calculation 2 2 2 6 2 9" xfId="5520" xr:uid="{98B26A8C-BCC2-4319-A700-43DF13E16D5F}"/>
    <cellStyle name="Calculation 2 2 2 6 3" xfId="5521" xr:uid="{2EA4D2FB-5B45-473A-925A-78537BE3BA7D}"/>
    <cellStyle name="Calculation 2 2 2 6 3 2" xfId="5522" xr:uid="{5F939F6C-5D22-456C-89E5-9132A2DF1BB8}"/>
    <cellStyle name="Calculation 2 2 2 6 3 3" xfId="5523" xr:uid="{C64630D2-3A41-4477-9DDB-B6A4D115B3DB}"/>
    <cellStyle name="Calculation 2 2 2 6 4" xfId="5524" xr:uid="{9A6A81C6-29D5-43E5-9A99-E082DBFD6B1D}"/>
    <cellStyle name="Calculation 2 2 2 6 4 2" xfId="5525" xr:uid="{27291554-FDB0-42D8-923A-236167B62254}"/>
    <cellStyle name="Calculation 2 2 2 6 4 3" xfId="5526" xr:uid="{6AE63CA6-B899-4742-B54E-91C1BBB1A968}"/>
    <cellStyle name="Calculation 2 2 2 6 5" xfId="5527" xr:uid="{EFA88913-EA7B-465A-8F1E-F7153DFA6D8D}"/>
    <cellStyle name="Calculation 2 2 2 6 5 2" xfId="5528" xr:uid="{E82C19A1-468A-4416-AD3F-143343DF99F9}"/>
    <cellStyle name="Calculation 2 2 2 6 5 3" xfId="5529" xr:uid="{DCF9F576-AC29-42A7-9738-83BC8F31636B}"/>
    <cellStyle name="Calculation 2 2 2 6 6" xfId="5530" xr:uid="{2933859B-C25B-4329-BA00-977927FCB425}"/>
    <cellStyle name="Calculation 2 2 2 6 6 2" xfId="5531" xr:uid="{453F705E-FB06-42EC-8C6A-A31FC0556381}"/>
    <cellStyle name="Calculation 2 2 2 6 6 3" xfId="5532" xr:uid="{8D91AE17-7CC1-44F9-9EEB-A83392D0874E}"/>
    <cellStyle name="Calculation 2 2 2 6 7" xfId="5533" xr:uid="{24CACBA0-DCC8-470C-97E9-7E9FA6307306}"/>
    <cellStyle name="Calculation 2 2 2 6 7 2" xfId="5534" xr:uid="{D5DB599B-6F75-4140-9D35-CCC617ECE4BA}"/>
    <cellStyle name="Calculation 2 2 2 6 7 3" xfId="5535" xr:uid="{7697D2BE-F23A-4F92-B93A-D5367EDEDF6B}"/>
    <cellStyle name="Calculation 2 2 2 6 8" xfId="5536" xr:uid="{FCF38629-EC36-433F-985E-F029E7D0EFEE}"/>
    <cellStyle name="Calculation 2 2 2 6 8 2" xfId="5537" xr:uid="{3BCF67B7-78E9-4239-A4B4-5B9C28E2CC95}"/>
    <cellStyle name="Calculation 2 2 2 6 8 3" xfId="5538" xr:uid="{5585EC74-4350-44C4-8E5F-B068476DD13D}"/>
    <cellStyle name="Calculation 2 2 2 6 9" xfId="5539" xr:uid="{2386669F-E088-48A0-8C60-8B86F0D90AA3}"/>
    <cellStyle name="Calculation 2 2 2 7" xfId="5540" xr:uid="{B1AC5DE4-EBAD-4C6C-9033-E526AAEF1785}"/>
    <cellStyle name="Calculation 2 2 2 7 10" xfId="5541" xr:uid="{7630D091-FAB1-417A-B9D6-5FFB093FCD7B}"/>
    <cellStyle name="Calculation 2 2 2 7 2" xfId="5542" xr:uid="{BEBFCEEF-DF4B-4EC6-BFAA-2F75A11A71FA}"/>
    <cellStyle name="Calculation 2 2 2 7 2 2" xfId="5543" xr:uid="{897BE42C-6BFD-4B70-BCCA-7253EA36C996}"/>
    <cellStyle name="Calculation 2 2 2 7 2 2 2" xfId="5544" xr:uid="{7963DABF-814C-487F-A60B-087473C9B6A5}"/>
    <cellStyle name="Calculation 2 2 2 7 2 2 3" xfId="5545" xr:uid="{30CB372B-1301-47C5-9A65-827C8DF8A238}"/>
    <cellStyle name="Calculation 2 2 2 7 2 3" xfId="5546" xr:uid="{702BFD21-8892-42C9-BCB3-9E58ACB372F9}"/>
    <cellStyle name="Calculation 2 2 2 7 2 3 2" xfId="5547" xr:uid="{06C3AB7C-E585-4A7E-B797-FA51E582687F}"/>
    <cellStyle name="Calculation 2 2 2 7 2 3 3" xfId="5548" xr:uid="{53632927-3E27-489E-B0F4-C2F98509A0B8}"/>
    <cellStyle name="Calculation 2 2 2 7 2 4" xfId="5549" xr:uid="{A8E0DBA1-E96E-4A7A-B4EE-A82484B4A5B6}"/>
    <cellStyle name="Calculation 2 2 2 7 2 4 2" xfId="5550" xr:uid="{EB8C3896-2914-4D65-8E2C-A470D29E9A14}"/>
    <cellStyle name="Calculation 2 2 2 7 2 4 3" xfId="5551" xr:uid="{B7B7D980-0793-4BC5-A90A-455D8B2CAD26}"/>
    <cellStyle name="Calculation 2 2 2 7 2 5" xfId="5552" xr:uid="{91C07B9B-A525-4915-BC1B-46D2270A9D44}"/>
    <cellStyle name="Calculation 2 2 2 7 2 5 2" xfId="5553" xr:uid="{80FB7318-EE0D-4446-A7E2-B2E302BC8F9C}"/>
    <cellStyle name="Calculation 2 2 2 7 2 5 3" xfId="5554" xr:uid="{3B4F1794-1A23-484B-823F-3E4636FEC22E}"/>
    <cellStyle name="Calculation 2 2 2 7 2 6" xfId="5555" xr:uid="{E8887636-A8FB-4566-A261-40C4707F1277}"/>
    <cellStyle name="Calculation 2 2 2 7 2 6 2" xfId="5556" xr:uid="{512CAA5B-52B0-4CEC-AC24-0B18C1D5D42D}"/>
    <cellStyle name="Calculation 2 2 2 7 2 6 3" xfId="5557" xr:uid="{D99ECEEB-85F1-460D-8DE6-1087E3ECCC3E}"/>
    <cellStyle name="Calculation 2 2 2 7 2 7" xfId="5558" xr:uid="{0A5FCAB6-C192-44CD-9AB0-9340BD23E4B5}"/>
    <cellStyle name="Calculation 2 2 2 7 2 7 2" xfId="5559" xr:uid="{FB6DAB24-C8C7-4C1B-9E83-E4017F20DBBD}"/>
    <cellStyle name="Calculation 2 2 2 7 2 7 3" xfId="5560" xr:uid="{FFF9CB62-08D1-46C3-ABA4-80BB6AEDE26D}"/>
    <cellStyle name="Calculation 2 2 2 7 2 8" xfId="5561" xr:uid="{47A417F7-E01E-4375-9011-AFA3A659C9B4}"/>
    <cellStyle name="Calculation 2 2 2 7 2 9" xfId="5562" xr:uid="{60EB45D8-D186-4425-AAEA-C9BD41E0009D}"/>
    <cellStyle name="Calculation 2 2 2 7 3" xfId="5563" xr:uid="{3B011F8E-E12B-4FF6-87B0-4637EA8FE88A}"/>
    <cellStyle name="Calculation 2 2 2 7 3 2" xfId="5564" xr:uid="{4F9F6C7E-7883-4DCD-B0EC-98E80826E49A}"/>
    <cellStyle name="Calculation 2 2 2 7 3 3" xfId="5565" xr:uid="{FAE5D27B-C9CA-4984-9FEE-C2D97234D8AD}"/>
    <cellStyle name="Calculation 2 2 2 7 4" xfId="5566" xr:uid="{41333291-4D37-4CA3-9639-1D52B6567146}"/>
    <cellStyle name="Calculation 2 2 2 7 4 2" xfId="5567" xr:uid="{7EB6C611-92D8-4A5C-82FF-FC9B83916A8B}"/>
    <cellStyle name="Calculation 2 2 2 7 4 3" xfId="5568" xr:uid="{E9867C73-B89F-4BC2-8302-8C82B43B0951}"/>
    <cellStyle name="Calculation 2 2 2 7 5" xfId="5569" xr:uid="{8ED36792-21B4-42F9-BD3C-32420901B625}"/>
    <cellStyle name="Calculation 2 2 2 7 5 2" xfId="5570" xr:uid="{CB958F05-B711-4C36-88B4-C0D795357C10}"/>
    <cellStyle name="Calculation 2 2 2 7 5 3" xfId="5571" xr:uid="{9F91A6F7-1135-44C4-91CF-80B6586140E8}"/>
    <cellStyle name="Calculation 2 2 2 7 6" xfId="5572" xr:uid="{9C122EAD-7091-452C-B389-F0BB773154AE}"/>
    <cellStyle name="Calculation 2 2 2 7 6 2" xfId="5573" xr:uid="{E7302CB7-11A6-4B9C-A204-C21EA4E0CBD5}"/>
    <cellStyle name="Calculation 2 2 2 7 6 3" xfId="5574" xr:uid="{72942AE3-596C-48BA-88C7-846429E18B5D}"/>
    <cellStyle name="Calculation 2 2 2 7 7" xfId="5575" xr:uid="{38249B1C-D5A1-4EB8-8F77-09F735B3E12B}"/>
    <cellStyle name="Calculation 2 2 2 7 7 2" xfId="5576" xr:uid="{01186902-BC4D-4DAF-AB9C-75FFC412ACA9}"/>
    <cellStyle name="Calculation 2 2 2 7 7 3" xfId="5577" xr:uid="{67B0CDA5-A361-4672-BD3A-37E455B39738}"/>
    <cellStyle name="Calculation 2 2 2 7 8" xfId="5578" xr:uid="{9E499A34-E30A-4EA2-BF23-22D0A80816F8}"/>
    <cellStyle name="Calculation 2 2 2 7 8 2" xfId="5579" xr:uid="{1F15206A-FE61-4FA7-A891-A7B883ED43D6}"/>
    <cellStyle name="Calculation 2 2 2 7 8 3" xfId="5580" xr:uid="{99633E23-6D88-4485-8C24-F41CEEBCCD10}"/>
    <cellStyle name="Calculation 2 2 2 7 9" xfId="5581" xr:uid="{7D991873-F98D-468C-BCAB-9EE6BB291DFE}"/>
    <cellStyle name="Calculation 2 2 2 8" xfId="5582" xr:uid="{0AC6003A-6E55-44E8-9E31-7F668A885E24}"/>
    <cellStyle name="Calculation 2 2 2 8 10" xfId="5583" xr:uid="{76A51A21-A64C-40A6-ACE3-47BCF3B8DD6D}"/>
    <cellStyle name="Calculation 2 2 2 8 2" xfId="5584" xr:uid="{3415F695-E71B-4EC9-8470-2229DDC24517}"/>
    <cellStyle name="Calculation 2 2 2 8 2 2" xfId="5585" xr:uid="{808F2792-04F5-49BF-AF87-50A99C27EA29}"/>
    <cellStyle name="Calculation 2 2 2 8 2 2 2" xfId="5586" xr:uid="{CE51F05E-DDBC-4FF9-9F3A-387EE3A08AA4}"/>
    <cellStyle name="Calculation 2 2 2 8 2 2 3" xfId="5587" xr:uid="{3252A9D9-A50A-44F2-A506-9E31304971DA}"/>
    <cellStyle name="Calculation 2 2 2 8 2 3" xfId="5588" xr:uid="{58CA5EAB-7373-4BA7-A977-5497632AD416}"/>
    <cellStyle name="Calculation 2 2 2 8 2 3 2" xfId="5589" xr:uid="{9876EB86-3D49-4E85-AAAF-DCF304FBB3B6}"/>
    <cellStyle name="Calculation 2 2 2 8 2 3 3" xfId="5590" xr:uid="{D23C19AD-E21B-4CFF-A7F8-65D0D7D69ED3}"/>
    <cellStyle name="Calculation 2 2 2 8 2 4" xfId="5591" xr:uid="{C2DB80AC-FEB5-4883-B596-57BE4E98C05F}"/>
    <cellStyle name="Calculation 2 2 2 8 2 4 2" xfId="5592" xr:uid="{88B56A65-59CE-4420-A37C-D9C4FEA6C14A}"/>
    <cellStyle name="Calculation 2 2 2 8 2 4 3" xfId="5593" xr:uid="{DEF0029B-78DD-45FD-8D6D-E07F446DDCEE}"/>
    <cellStyle name="Calculation 2 2 2 8 2 5" xfId="5594" xr:uid="{4375B0D1-D099-4A28-AEE2-6C9BBD0D57D7}"/>
    <cellStyle name="Calculation 2 2 2 8 2 5 2" xfId="5595" xr:uid="{22D2CB1C-1AFB-42F2-B08F-5875D0CF9EAB}"/>
    <cellStyle name="Calculation 2 2 2 8 2 5 3" xfId="5596" xr:uid="{1A48729C-AC12-4155-92CE-211E4917BE9D}"/>
    <cellStyle name="Calculation 2 2 2 8 2 6" xfId="5597" xr:uid="{6C8D8799-CB42-4804-B030-CD14BB3F77F5}"/>
    <cellStyle name="Calculation 2 2 2 8 2 6 2" xfId="5598" xr:uid="{2260FEB2-3B30-488D-975E-BDF3BAE3AD64}"/>
    <cellStyle name="Calculation 2 2 2 8 2 6 3" xfId="5599" xr:uid="{73CD6E72-95D9-4AF4-868F-E054553E1CB2}"/>
    <cellStyle name="Calculation 2 2 2 8 2 7" xfId="5600" xr:uid="{2BB5AFBC-66A5-4897-AD77-46D20DA85037}"/>
    <cellStyle name="Calculation 2 2 2 8 2 7 2" xfId="5601" xr:uid="{E572E79C-DF5F-447C-88F4-7BE78BC64434}"/>
    <cellStyle name="Calculation 2 2 2 8 2 7 3" xfId="5602" xr:uid="{E72978B9-B6DA-46C1-9ACE-7DFDA04C6B48}"/>
    <cellStyle name="Calculation 2 2 2 8 2 8" xfId="5603" xr:uid="{5D3B59EA-03D9-4218-A18E-8651A8F1D7AF}"/>
    <cellStyle name="Calculation 2 2 2 8 2 9" xfId="5604" xr:uid="{7EE19A44-02D0-4E42-AFE8-81979DC4F227}"/>
    <cellStyle name="Calculation 2 2 2 8 3" xfId="5605" xr:uid="{0A97B0D4-6ECF-435A-BD9F-BA5E0AE992F6}"/>
    <cellStyle name="Calculation 2 2 2 8 3 2" xfId="5606" xr:uid="{80F5A8EA-5D0C-4478-871B-1D2B67EBA56C}"/>
    <cellStyle name="Calculation 2 2 2 8 3 3" xfId="5607" xr:uid="{602DA376-D9B0-4313-8B0E-9AFE28F48735}"/>
    <cellStyle name="Calculation 2 2 2 8 4" xfId="5608" xr:uid="{9917083C-A7B7-4A83-BA58-1FDB7E0465E2}"/>
    <cellStyle name="Calculation 2 2 2 8 4 2" xfId="5609" xr:uid="{66A21038-2216-4926-8AA1-2AF199CF6861}"/>
    <cellStyle name="Calculation 2 2 2 8 4 3" xfId="5610" xr:uid="{38BF00F5-E7DF-4567-A6DE-F220D996B065}"/>
    <cellStyle name="Calculation 2 2 2 8 5" xfId="5611" xr:uid="{67C52CE5-F9E5-4090-B8DB-E3AC2189B21A}"/>
    <cellStyle name="Calculation 2 2 2 8 5 2" xfId="5612" xr:uid="{39A254A2-3CF0-441F-ACF5-E021BB11DEEF}"/>
    <cellStyle name="Calculation 2 2 2 8 5 3" xfId="5613" xr:uid="{FE908236-A914-4B61-B71D-42B2392AA900}"/>
    <cellStyle name="Calculation 2 2 2 8 6" xfId="5614" xr:uid="{B2FC1ECD-6182-450E-81CD-3EC5279A94E8}"/>
    <cellStyle name="Calculation 2 2 2 8 6 2" xfId="5615" xr:uid="{6D97D42E-B1FC-423E-A26B-DD0C39E3925F}"/>
    <cellStyle name="Calculation 2 2 2 8 6 3" xfId="5616" xr:uid="{1ECCCAD6-D649-45C2-9CD8-F09450ED42CF}"/>
    <cellStyle name="Calculation 2 2 2 8 7" xfId="5617" xr:uid="{D06653D8-4FE9-454C-A5C7-0FE819B650ED}"/>
    <cellStyle name="Calculation 2 2 2 8 7 2" xfId="5618" xr:uid="{25C08CAF-8991-4ED8-A293-07619ADC6C2E}"/>
    <cellStyle name="Calculation 2 2 2 8 7 3" xfId="5619" xr:uid="{D3DBCB83-9AB1-4448-95B1-9DF0F49A0522}"/>
    <cellStyle name="Calculation 2 2 2 8 8" xfId="5620" xr:uid="{1520F87E-3D90-4561-B4CB-2C2FF088D264}"/>
    <cellStyle name="Calculation 2 2 2 8 8 2" xfId="5621" xr:uid="{2A386982-4333-48F2-9057-461F8AD9B0D0}"/>
    <cellStyle name="Calculation 2 2 2 8 8 3" xfId="5622" xr:uid="{DF42122C-4110-41AC-9A58-8F0A9AA3108E}"/>
    <cellStyle name="Calculation 2 2 2 8 9" xfId="5623" xr:uid="{25D9F70A-8F38-44CA-898F-9905EBDF102F}"/>
    <cellStyle name="Calculation 2 2 2 9" xfId="5624" xr:uid="{81643525-6F1A-4DFF-ACFB-AF2E4690FA88}"/>
    <cellStyle name="Calculation 2 2 2 9 2" xfId="5625" xr:uid="{D7D8A14D-45CC-4B50-9FE5-0E5D395A4D08}"/>
    <cellStyle name="Calculation 2 2 2 9 2 2" xfId="5626" xr:uid="{F16EDC5A-781D-4CE5-92F9-C55F182065A3}"/>
    <cellStyle name="Calculation 2 2 2 9 2 3" xfId="5627" xr:uid="{978313B5-EB65-4A62-A396-4FB6A12527C3}"/>
    <cellStyle name="Calculation 2 2 2 9 3" xfId="5628" xr:uid="{0D7F8948-51F0-4415-886B-EA66E8A377F3}"/>
    <cellStyle name="Calculation 2 2 2 9 3 2" xfId="5629" xr:uid="{F9FA72C6-9195-4A0C-8533-DAEF746616D5}"/>
    <cellStyle name="Calculation 2 2 2 9 3 3" xfId="5630" xr:uid="{4BBDFA99-2F01-47E8-BD3B-948A52C2FEF0}"/>
    <cellStyle name="Calculation 2 2 2 9 4" xfId="5631" xr:uid="{2902786E-F68D-4FFF-92DA-F386332899F3}"/>
    <cellStyle name="Calculation 2 2 2 9 4 2" xfId="5632" xr:uid="{6726A737-AEEC-43A5-B7CC-2BCC2B35E2A4}"/>
    <cellStyle name="Calculation 2 2 2 9 4 3" xfId="5633" xr:uid="{0330B765-6F52-4FC8-A9F6-D15896D3BEA0}"/>
    <cellStyle name="Calculation 2 2 2 9 5" xfId="5634" xr:uid="{29E7E897-8D6A-4BCF-B6F4-474E34231358}"/>
    <cellStyle name="Calculation 2 2 2 9 5 2" xfId="5635" xr:uid="{89001BC9-F17C-4A81-B4F3-558395F30A86}"/>
    <cellStyle name="Calculation 2 2 2 9 5 3" xfId="5636" xr:uid="{7B7FA95C-416D-4765-9E8D-24D44425D2DD}"/>
    <cellStyle name="Calculation 2 2 2 9 6" xfId="5637" xr:uid="{7E912943-1C94-4477-AF36-0B63DAB7C16F}"/>
    <cellStyle name="Calculation 2 2 2 9 6 2" xfId="5638" xr:uid="{0F5A413E-98C9-44E8-BBC5-5CB88807F349}"/>
    <cellStyle name="Calculation 2 2 2 9 6 3" xfId="5639" xr:uid="{27BDB453-6E2F-465B-8562-7446AD97F06F}"/>
    <cellStyle name="Calculation 2 2 2 9 7" xfId="5640" xr:uid="{C0B649B9-3B60-4815-8ED8-5F5690141DBA}"/>
    <cellStyle name="Calculation 2 2 2 9 7 2" xfId="5641" xr:uid="{E360AD48-8E8A-47DE-B5B3-88ED55FA5F5B}"/>
    <cellStyle name="Calculation 2 2 2 9 7 3" xfId="5642" xr:uid="{637ACE30-26E0-466C-98F3-52A709A4D368}"/>
    <cellStyle name="Calculation 2 2 2 9 8" xfId="5643" xr:uid="{5329E1CF-4343-4FAF-A74C-6233EF5EB26B}"/>
    <cellStyle name="Calculation 2 2 2 9 9" xfId="5644" xr:uid="{1979E93D-4254-4894-993F-472D29224792}"/>
    <cellStyle name="Calculation 2 2 3" xfId="5645" xr:uid="{EA4A23D6-466A-4D9B-A47E-723B19AD8376}"/>
    <cellStyle name="Calculation 2 2 3 10" xfId="5646" xr:uid="{9E9BDB71-39B1-49E9-B80D-669FF4E4822E}"/>
    <cellStyle name="Calculation 2 2 3 10 2" xfId="5647" xr:uid="{32BD3703-73E9-442E-8611-974B37755F50}"/>
    <cellStyle name="Calculation 2 2 3 10 3" xfId="5648" xr:uid="{1E75EAF3-86E9-449A-9E19-2E40AD60BE88}"/>
    <cellStyle name="Calculation 2 2 3 11" xfId="5649" xr:uid="{6ABCA222-ACD2-4095-A268-270685E0AF52}"/>
    <cellStyle name="Calculation 2 2 3 11 2" xfId="5650" xr:uid="{39337606-7E85-4D53-A94D-7D135AEF6C40}"/>
    <cellStyle name="Calculation 2 2 3 11 3" xfId="5651" xr:uid="{1D0443A7-1EF3-4186-A901-48D86AFA8287}"/>
    <cellStyle name="Calculation 2 2 3 12" xfId="5652" xr:uid="{B3C731E0-BB83-4716-8256-1D9FF5F6055A}"/>
    <cellStyle name="Calculation 2 2 3 12 2" xfId="5653" xr:uid="{AA19B8DB-DA58-4784-92F7-7DCDEA4D03CE}"/>
    <cellStyle name="Calculation 2 2 3 12 3" xfId="5654" xr:uid="{374A421F-3835-43DA-B94C-4A423A7E1FA0}"/>
    <cellStyle name="Calculation 2 2 3 13" xfId="5655" xr:uid="{27A956FD-B22B-4973-ABD0-14FB1C1DC27B}"/>
    <cellStyle name="Calculation 2 2 3 13 2" xfId="5656" xr:uid="{5E469D5B-2F25-4E65-9275-E1036E085937}"/>
    <cellStyle name="Calculation 2 2 3 13 3" xfId="5657" xr:uid="{E6EA439C-EF2F-4408-A9B3-7F4D4EF69A6B}"/>
    <cellStyle name="Calculation 2 2 3 14" xfId="44275" xr:uid="{773824F5-C13E-4B3C-9405-3A68F6049384}"/>
    <cellStyle name="Calculation 2 2 3 2" xfId="5658" xr:uid="{3DF2BBFD-9044-4573-AACE-303C38A30070}"/>
    <cellStyle name="Calculation 2 2 3 2 10" xfId="44276" xr:uid="{21D8E71F-3365-42F7-A0E1-1395E6EE2AE5}"/>
    <cellStyle name="Calculation 2 2 3 2 2" xfId="5659" xr:uid="{5E403A5F-B01F-47DA-A752-D54EDE2B9F08}"/>
    <cellStyle name="Calculation 2 2 3 2 2 10" xfId="5660" xr:uid="{3F32E0D2-99BA-496F-8D56-1E27599928AF}"/>
    <cellStyle name="Calculation 2 2 3 2 2 2" xfId="5661" xr:uid="{7B25F4FA-1DE6-4FD4-AF10-2E8043B9E9D0}"/>
    <cellStyle name="Calculation 2 2 3 2 2 2 2" xfId="5662" xr:uid="{EC30A2DF-20FF-40CD-9F54-B76066FEFB62}"/>
    <cellStyle name="Calculation 2 2 3 2 2 2 2 2" xfId="5663" xr:uid="{2D83E876-FB97-499A-9638-20D989F750EE}"/>
    <cellStyle name="Calculation 2 2 3 2 2 2 2 3" xfId="5664" xr:uid="{D0D6F1AF-9429-4BDF-A0DF-4F954739D1FA}"/>
    <cellStyle name="Calculation 2 2 3 2 2 2 3" xfId="5665" xr:uid="{5127E2B9-ADF7-44F0-8CC6-782BCEA5FC37}"/>
    <cellStyle name="Calculation 2 2 3 2 2 2 3 2" xfId="5666" xr:uid="{E414B037-32CB-4CD8-8F12-3892AEF26959}"/>
    <cellStyle name="Calculation 2 2 3 2 2 2 3 3" xfId="5667" xr:uid="{09F77E2A-590C-4FE5-B774-6D7D2D0B885E}"/>
    <cellStyle name="Calculation 2 2 3 2 2 2 4" xfId="5668" xr:uid="{66693FB8-F5CC-419A-8EED-A0C1AF71D9CF}"/>
    <cellStyle name="Calculation 2 2 3 2 2 2 4 2" xfId="5669" xr:uid="{AB338CAA-A1C3-43D0-9CA6-23CB35D23621}"/>
    <cellStyle name="Calculation 2 2 3 2 2 2 4 3" xfId="5670" xr:uid="{44FD2D5B-0DC1-49A8-AC06-8F8127F6D510}"/>
    <cellStyle name="Calculation 2 2 3 2 2 2 5" xfId="5671" xr:uid="{5B227253-6F92-4A1E-A9F1-6B02638EFBA9}"/>
    <cellStyle name="Calculation 2 2 3 2 2 2 5 2" xfId="5672" xr:uid="{E8335B88-0C0F-4233-91D1-6C57979CD63D}"/>
    <cellStyle name="Calculation 2 2 3 2 2 2 5 3" xfId="5673" xr:uid="{E23A1290-C0A8-44A5-B3C4-FBCFE9238DCB}"/>
    <cellStyle name="Calculation 2 2 3 2 2 2 6" xfId="5674" xr:uid="{992FCAD0-11E3-42A6-A583-0A193CEF6D50}"/>
    <cellStyle name="Calculation 2 2 3 2 2 2 6 2" xfId="5675" xr:uid="{D26317C6-D3C2-47B2-AB97-E8853F766940}"/>
    <cellStyle name="Calculation 2 2 3 2 2 2 6 3" xfId="5676" xr:uid="{9FBAD429-9C95-4237-8495-CB6C47D389ED}"/>
    <cellStyle name="Calculation 2 2 3 2 2 2 7" xfId="5677" xr:uid="{611BBB59-ADDC-4314-BD13-CB8724D5A6C3}"/>
    <cellStyle name="Calculation 2 2 3 2 2 2 7 2" xfId="5678" xr:uid="{2A9DFF17-237E-421A-A9B0-B80C8B82242F}"/>
    <cellStyle name="Calculation 2 2 3 2 2 2 7 3" xfId="5679" xr:uid="{770E44F0-7B28-4211-A6EF-8C6CA4FB8573}"/>
    <cellStyle name="Calculation 2 2 3 2 2 2 8" xfId="5680" xr:uid="{0747A5C6-A41A-4988-91A4-1E960D6C3E35}"/>
    <cellStyle name="Calculation 2 2 3 2 2 2 9" xfId="5681" xr:uid="{917C9679-1AC1-45AB-BAF2-B2B274DEB073}"/>
    <cellStyle name="Calculation 2 2 3 2 2 3" xfId="5682" xr:uid="{0EB9DEC8-E006-4F23-AB36-03EB324E44C1}"/>
    <cellStyle name="Calculation 2 2 3 2 2 3 2" xfId="5683" xr:uid="{6C2430D8-5D1C-40A7-9EA2-1C3024F9EC1E}"/>
    <cellStyle name="Calculation 2 2 3 2 2 3 3" xfId="5684" xr:uid="{8C7A79CC-1E71-46F3-83A1-BE2D89B33FF3}"/>
    <cellStyle name="Calculation 2 2 3 2 2 4" xfId="5685" xr:uid="{6E96CCB1-A680-4CAD-8DB8-7CD667D2A145}"/>
    <cellStyle name="Calculation 2 2 3 2 2 4 2" xfId="5686" xr:uid="{6BB2CFE3-06CE-4C7F-A2F2-C34CA82A7031}"/>
    <cellStyle name="Calculation 2 2 3 2 2 4 3" xfId="5687" xr:uid="{F0BCAD16-744B-4091-917A-43CED47A12F3}"/>
    <cellStyle name="Calculation 2 2 3 2 2 5" xfId="5688" xr:uid="{FE01AE20-4FC5-4DCA-88A8-B4168E8F0A15}"/>
    <cellStyle name="Calculation 2 2 3 2 2 5 2" xfId="5689" xr:uid="{37D6BFDC-C682-41BD-8996-9EA04B73F7B3}"/>
    <cellStyle name="Calculation 2 2 3 2 2 5 3" xfId="5690" xr:uid="{8790B9F4-7378-47C0-B999-749DDAAB0406}"/>
    <cellStyle name="Calculation 2 2 3 2 2 6" xfId="5691" xr:uid="{AB04A514-B757-4732-B2F9-7B7B59784325}"/>
    <cellStyle name="Calculation 2 2 3 2 2 6 2" xfId="5692" xr:uid="{5EA9379B-A552-4B2C-A756-F70EAA965272}"/>
    <cellStyle name="Calculation 2 2 3 2 2 6 3" xfId="5693" xr:uid="{CF75E1DE-688A-40F8-A67F-7F0C81B29303}"/>
    <cellStyle name="Calculation 2 2 3 2 2 7" xfId="5694" xr:uid="{BFDA41B9-CE54-4593-AC54-9710FD30CFE7}"/>
    <cellStyle name="Calculation 2 2 3 2 2 7 2" xfId="5695" xr:uid="{6372A648-63CE-4791-BAB6-BADDEF51A8E6}"/>
    <cellStyle name="Calculation 2 2 3 2 2 7 3" xfId="5696" xr:uid="{C03760C5-AE82-4059-8DBB-9E8FFF8507D1}"/>
    <cellStyle name="Calculation 2 2 3 2 2 8" xfId="5697" xr:uid="{B3D0BF53-659B-4552-8F68-D121A20C8D45}"/>
    <cellStyle name="Calculation 2 2 3 2 2 8 2" xfId="5698" xr:uid="{DE02B5B3-6A78-41E8-BAF3-1C6A4F0BEB3F}"/>
    <cellStyle name="Calculation 2 2 3 2 2 8 3" xfId="5699" xr:uid="{818C2C0D-F451-494A-B58F-10B218E4674F}"/>
    <cellStyle name="Calculation 2 2 3 2 2 9" xfId="5700" xr:uid="{FB085205-E16A-4BDC-A2FB-647523D263E0}"/>
    <cellStyle name="Calculation 2 2 3 2 3" xfId="5701" xr:uid="{CA4E262F-CE4B-4148-8821-E19AADBA190C}"/>
    <cellStyle name="Calculation 2 2 3 2 3 10" xfId="5702" xr:uid="{7FDE8A30-1B32-4B85-8A85-BB4624B13491}"/>
    <cellStyle name="Calculation 2 2 3 2 3 2" xfId="5703" xr:uid="{3ADEC109-A057-4C28-95D9-632E296742B5}"/>
    <cellStyle name="Calculation 2 2 3 2 3 2 2" xfId="5704" xr:uid="{0D33A5DE-C772-4FA9-BE88-81C5F7CF4313}"/>
    <cellStyle name="Calculation 2 2 3 2 3 2 2 2" xfId="5705" xr:uid="{FB792F78-EC09-488D-8AF6-DB880BB516FE}"/>
    <cellStyle name="Calculation 2 2 3 2 3 2 2 3" xfId="5706" xr:uid="{80E1E339-AA98-43AC-A608-4C8A2E46197F}"/>
    <cellStyle name="Calculation 2 2 3 2 3 2 3" xfId="5707" xr:uid="{15660892-024A-4353-B189-8D8BD30763EA}"/>
    <cellStyle name="Calculation 2 2 3 2 3 2 3 2" xfId="5708" xr:uid="{1520138B-08D2-46E4-B0B1-FC3D0D811689}"/>
    <cellStyle name="Calculation 2 2 3 2 3 2 3 3" xfId="5709" xr:uid="{ACFA8ECD-D82F-4F8A-BB01-50FCAE7289E2}"/>
    <cellStyle name="Calculation 2 2 3 2 3 2 4" xfId="5710" xr:uid="{DAA11482-6DF7-47A5-9547-CB966BE742D8}"/>
    <cellStyle name="Calculation 2 2 3 2 3 2 4 2" xfId="5711" xr:uid="{3E1A96F9-A74C-4843-9B56-4FDF2CE036BC}"/>
    <cellStyle name="Calculation 2 2 3 2 3 2 4 3" xfId="5712" xr:uid="{1EB53C0A-D143-46BF-BB19-EA132DFBC9E5}"/>
    <cellStyle name="Calculation 2 2 3 2 3 2 5" xfId="5713" xr:uid="{0223D99C-5BD1-472C-8AA7-DA4EBE556AB3}"/>
    <cellStyle name="Calculation 2 2 3 2 3 2 5 2" xfId="5714" xr:uid="{AAAADABC-4882-47B3-874B-ED4ACC371FD8}"/>
    <cellStyle name="Calculation 2 2 3 2 3 2 5 3" xfId="5715" xr:uid="{548626B3-7776-4890-8840-2C1F09030FF8}"/>
    <cellStyle name="Calculation 2 2 3 2 3 2 6" xfId="5716" xr:uid="{7DAB512F-664D-4F74-AF5F-9FC345DAF2FE}"/>
    <cellStyle name="Calculation 2 2 3 2 3 2 6 2" xfId="5717" xr:uid="{893AC603-3096-4913-A239-99C08C11B032}"/>
    <cellStyle name="Calculation 2 2 3 2 3 2 6 3" xfId="5718" xr:uid="{46460FBE-3888-4701-A5CA-40D37300B943}"/>
    <cellStyle name="Calculation 2 2 3 2 3 2 7" xfId="5719" xr:uid="{7B21E372-D9AF-4FE6-8FAA-932C80EBB57A}"/>
    <cellStyle name="Calculation 2 2 3 2 3 2 7 2" xfId="5720" xr:uid="{33DC1C12-5C2A-4D66-9BB2-A23604B0EEA9}"/>
    <cellStyle name="Calculation 2 2 3 2 3 2 7 3" xfId="5721" xr:uid="{8905C03B-6AEA-4150-AFA8-289E0483073E}"/>
    <cellStyle name="Calculation 2 2 3 2 3 2 8" xfId="5722" xr:uid="{9C34D44B-22E1-4FFD-AE8A-674CC275C418}"/>
    <cellStyle name="Calculation 2 2 3 2 3 2 9" xfId="5723" xr:uid="{C48E70B0-22D3-4BA2-B895-7C365AB3067C}"/>
    <cellStyle name="Calculation 2 2 3 2 3 3" xfId="5724" xr:uid="{B97ED314-F880-4C04-9FA7-0EE063F4ED25}"/>
    <cellStyle name="Calculation 2 2 3 2 3 3 2" xfId="5725" xr:uid="{77A8612A-0378-483E-A836-2A31C75BB8A4}"/>
    <cellStyle name="Calculation 2 2 3 2 3 3 3" xfId="5726" xr:uid="{3F83F178-4D2E-463D-9B03-F98236055EE1}"/>
    <cellStyle name="Calculation 2 2 3 2 3 4" xfId="5727" xr:uid="{0B2C0681-9854-4AE3-9DA4-4442FB38375E}"/>
    <cellStyle name="Calculation 2 2 3 2 3 4 2" xfId="5728" xr:uid="{FFC7724D-7F8E-4010-9F73-C6C5704A6149}"/>
    <cellStyle name="Calculation 2 2 3 2 3 4 3" xfId="5729" xr:uid="{4F64999A-A141-4480-9CB7-26A24DA0A006}"/>
    <cellStyle name="Calculation 2 2 3 2 3 5" xfId="5730" xr:uid="{7FA27407-9A7C-4EC8-9373-4EC2B11410B1}"/>
    <cellStyle name="Calculation 2 2 3 2 3 5 2" xfId="5731" xr:uid="{16426C7B-F399-442A-82FD-7A5AB4A4E912}"/>
    <cellStyle name="Calculation 2 2 3 2 3 5 3" xfId="5732" xr:uid="{168106AB-CC94-4052-876F-6C891DB8EF78}"/>
    <cellStyle name="Calculation 2 2 3 2 3 6" xfId="5733" xr:uid="{781E8459-D5E0-4FB1-A1AB-AD719BA25A18}"/>
    <cellStyle name="Calculation 2 2 3 2 3 6 2" xfId="5734" xr:uid="{F1C830A2-E826-440B-B9A5-15C981621DC1}"/>
    <cellStyle name="Calculation 2 2 3 2 3 6 3" xfId="5735" xr:uid="{52158A8A-239C-47E7-8009-B7D9AA55DA57}"/>
    <cellStyle name="Calculation 2 2 3 2 3 7" xfId="5736" xr:uid="{FB0BB7B5-FEE0-45CF-8C2C-FEDFFCF4835C}"/>
    <cellStyle name="Calculation 2 2 3 2 3 7 2" xfId="5737" xr:uid="{CCE60512-8D3B-464C-9A1B-4096FE5F813B}"/>
    <cellStyle name="Calculation 2 2 3 2 3 7 3" xfId="5738" xr:uid="{6BFB90E2-F83C-464F-9FC2-822EB55B597E}"/>
    <cellStyle name="Calculation 2 2 3 2 3 8" xfId="5739" xr:uid="{F817FE65-A412-4ACA-8CBF-083ED835625A}"/>
    <cellStyle name="Calculation 2 2 3 2 3 8 2" xfId="5740" xr:uid="{14E4A36D-B9CF-4B93-B7F2-77BEA94D411D}"/>
    <cellStyle name="Calculation 2 2 3 2 3 8 3" xfId="5741" xr:uid="{279C9444-D342-42E0-BFE5-8D3D27D8BB58}"/>
    <cellStyle name="Calculation 2 2 3 2 3 9" xfId="5742" xr:uid="{4AB1B644-15A7-4191-901F-A141C6C9BA09}"/>
    <cellStyle name="Calculation 2 2 3 2 4" xfId="5743" xr:uid="{DB1EB4A5-3D58-42CC-9E9B-E308DA1C41EA}"/>
    <cellStyle name="Calculation 2 2 3 2 4 10" xfId="5744" xr:uid="{F1928C7E-0D61-429B-81FF-448EF5602B79}"/>
    <cellStyle name="Calculation 2 2 3 2 4 2" xfId="5745" xr:uid="{B2231BDD-0570-4B61-B518-E8F3DA16715E}"/>
    <cellStyle name="Calculation 2 2 3 2 4 2 2" xfId="5746" xr:uid="{3287540B-0CE2-40FF-9D11-89DEC50E9FB3}"/>
    <cellStyle name="Calculation 2 2 3 2 4 2 2 2" xfId="5747" xr:uid="{CBA77B32-0572-423D-88C8-6EDE9D02E742}"/>
    <cellStyle name="Calculation 2 2 3 2 4 2 2 3" xfId="5748" xr:uid="{985A65BF-81A5-4AFD-B9A7-D748A56E548D}"/>
    <cellStyle name="Calculation 2 2 3 2 4 2 3" xfId="5749" xr:uid="{1377F9E8-9F6B-498D-B89B-C01D14F24B80}"/>
    <cellStyle name="Calculation 2 2 3 2 4 2 3 2" xfId="5750" xr:uid="{92E70798-84CA-4271-A3FB-FA1F7B2AF811}"/>
    <cellStyle name="Calculation 2 2 3 2 4 2 3 3" xfId="5751" xr:uid="{254BB91C-71FC-4BB4-A6FA-CADFE627B1F5}"/>
    <cellStyle name="Calculation 2 2 3 2 4 2 4" xfId="5752" xr:uid="{F93A78AC-4F74-42AB-ADA8-4AA93DF512D5}"/>
    <cellStyle name="Calculation 2 2 3 2 4 2 4 2" xfId="5753" xr:uid="{B23B138D-1010-43ED-8A09-61E85503BBDB}"/>
    <cellStyle name="Calculation 2 2 3 2 4 2 4 3" xfId="5754" xr:uid="{909CF7F9-7FC8-4C96-81F7-6A2B0D75C3D2}"/>
    <cellStyle name="Calculation 2 2 3 2 4 2 5" xfId="5755" xr:uid="{BA833A12-EA6E-4714-96B4-95A5B66EB45F}"/>
    <cellStyle name="Calculation 2 2 3 2 4 2 5 2" xfId="5756" xr:uid="{8B10C129-6732-4348-AE75-5E831C47311E}"/>
    <cellStyle name="Calculation 2 2 3 2 4 2 5 3" xfId="5757" xr:uid="{618499C0-8BD5-4D53-A318-6EC14A46EE02}"/>
    <cellStyle name="Calculation 2 2 3 2 4 2 6" xfId="5758" xr:uid="{AFF59D89-EB29-42D0-8491-0E018E89D78D}"/>
    <cellStyle name="Calculation 2 2 3 2 4 2 6 2" xfId="5759" xr:uid="{7B476EAD-B946-424B-ACCC-0909FAD57328}"/>
    <cellStyle name="Calculation 2 2 3 2 4 2 6 3" xfId="5760" xr:uid="{B88EE1F5-BA82-47B1-B598-51AB6F5FCDD1}"/>
    <cellStyle name="Calculation 2 2 3 2 4 2 7" xfId="5761" xr:uid="{19942760-F870-4166-B87A-1D5107F2AB97}"/>
    <cellStyle name="Calculation 2 2 3 2 4 2 7 2" xfId="5762" xr:uid="{51EEC0F9-C6FA-4F5A-8B4A-1B04A13AC1DC}"/>
    <cellStyle name="Calculation 2 2 3 2 4 2 7 3" xfId="5763" xr:uid="{F3BB8130-47E9-4FB3-92D3-3CBC0C994C32}"/>
    <cellStyle name="Calculation 2 2 3 2 4 2 8" xfId="5764" xr:uid="{84E6F766-C4AF-46C5-BF79-F25D60D4D92A}"/>
    <cellStyle name="Calculation 2 2 3 2 4 2 9" xfId="5765" xr:uid="{CD3A54B6-62DE-4628-B9DE-34FEDD91865D}"/>
    <cellStyle name="Calculation 2 2 3 2 4 3" xfId="5766" xr:uid="{A9E0BC9E-DD4B-4AE1-A051-537E88399BE2}"/>
    <cellStyle name="Calculation 2 2 3 2 4 3 2" xfId="5767" xr:uid="{FB413B28-2114-496F-9A10-29A48158E4AB}"/>
    <cellStyle name="Calculation 2 2 3 2 4 3 3" xfId="5768" xr:uid="{504173C3-21B1-4040-A722-4097275BB077}"/>
    <cellStyle name="Calculation 2 2 3 2 4 4" xfId="5769" xr:uid="{75D431B5-3265-4EF8-A748-4FE3755ED43D}"/>
    <cellStyle name="Calculation 2 2 3 2 4 4 2" xfId="5770" xr:uid="{BD55264D-BF18-40E3-ACA3-E5B598B6A037}"/>
    <cellStyle name="Calculation 2 2 3 2 4 4 3" xfId="5771" xr:uid="{1B29BBBC-63BA-4E85-8533-EEAA160C8718}"/>
    <cellStyle name="Calculation 2 2 3 2 4 5" xfId="5772" xr:uid="{445B7E1B-E87F-4BB9-BAF8-115BCD225CF0}"/>
    <cellStyle name="Calculation 2 2 3 2 4 5 2" xfId="5773" xr:uid="{77CFF11F-C189-4FD3-BA9B-880BEA1B55DA}"/>
    <cellStyle name="Calculation 2 2 3 2 4 5 3" xfId="5774" xr:uid="{31F238A7-4DB8-4CF0-8985-068007AB201C}"/>
    <cellStyle name="Calculation 2 2 3 2 4 6" xfId="5775" xr:uid="{FE090676-B112-4CFC-9307-4DCE9DF9123A}"/>
    <cellStyle name="Calculation 2 2 3 2 4 6 2" xfId="5776" xr:uid="{96F2E1B6-B6D7-45A2-9880-5E7C3DF99CC0}"/>
    <cellStyle name="Calculation 2 2 3 2 4 6 3" xfId="5777" xr:uid="{FCE98E4A-B4AB-4BF8-8606-193BA125792D}"/>
    <cellStyle name="Calculation 2 2 3 2 4 7" xfId="5778" xr:uid="{07E7997D-78A2-4A08-817D-9B48E7E054E7}"/>
    <cellStyle name="Calculation 2 2 3 2 4 7 2" xfId="5779" xr:uid="{3426769B-B571-4D3D-AC86-14009BA2BDB6}"/>
    <cellStyle name="Calculation 2 2 3 2 4 7 3" xfId="5780" xr:uid="{E68E40CD-57B0-43FA-AEC6-8ADFD8A179C8}"/>
    <cellStyle name="Calculation 2 2 3 2 4 8" xfId="5781" xr:uid="{4B9736F8-C45D-42F0-92EC-A6B402585EC6}"/>
    <cellStyle name="Calculation 2 2 3 2 4 8 2" xfId="5782" xr:uid="{3B5D270A-DFF6-40F2-8491-F13E99ACF46E}"/>
    <cellStyle name="Calculation 2 2 3 2 4 8 3" xfId="5783" xr:uid="{F28A0E2A-F3AA-49E0-8364-86E7271CF9E0}"/>
    <cellStyle name="Calculation 2 2 3 2 4 9" xfId="5784" xr:uid="{CF0A3C31-AA17-48EF-848D-57EB77E2056B}"/>
    <cellStyle name="Calculation 2 2 3 2 5" xfId="5785" xr:uid="{C3FFE0F2-B2E3-4EA8-99ED-0D3109D72D3A}"/>
    <cellStyle name="Calculation 2 2 3 2 5 2" xfId="5786" xr:uid="{C15E0951-7BDD-4F5C-BEAF-CFBDA1C9691F}"/>
    <cellStyle name="Calculation 2 2 3 2 5 2 2" xfId="5787" xr:uid="{61B35897-344C-4069-90A0-C9995B79C62A}"/>
    <cellStyle name="Calculation 2 2 3 2 5 2 3" xfId="5788" xr:uid="{4635728A-EAD7-436C-BE65-082AE26CC4C3}"/>
    <cellStyle name="Calculation 2 2 3 2 5 3" xfId="5789" xr:uid="{7AF9491F-1DCA-41A6-8264-3AB4B0B1FC4E}"/>
    <cellStyle name="Calculation 2 2 3 2 5 3 2" xfId="5790" xr:uid="{EFE9088D-AA77-49DC-B13F-E48D4D9F30BD}"/>
    <cellStyle name="Calculation 2 2 3 2 5 3 3" xfId="5791" xr:uid="{AED64E26-ABC6-4292-BF9E-7A4233EECE96}"/>
    <cellStyle name="Calculation 2 2 3 2 5 4" xfId="5792" xr:uid="{2F7B17D2-71DD-4F53-AD1E-AAB4EF3FF8B0}"/>
    <cellStyle name="Calculation 2 2 3 2 5 4 2" xfId="5793" xr:uid="{39C455BB-664F-494C-A305-CB8D1CC625FA}"/>
    <cellStyle name="Calculation 2 2 3 2 5 4 3" xfId="5794" xr:uid="{DDF4BE4E-665D-4407-9720-2FC5CF9A14AF}"/>
    <cellStyle name="Calculation 2 2 3 2 5 5" xfId="5795" xr:uid="{578CAD4C-9801-4895-B1F2-B633A335A930}"/>
    <cellStyle name="Calculation 2 2 3 2 5 5 2" xfId="5796" xr:uid="{05D1CA3F-AE34-4274-A032-412519F055AD}"/>
    <cellStyle name="Calculation 2 2 3 2 5 5 3" xfId="5797" xr:uid="{3205F9E7-48D8-4CFD-92B4-310308E04DD4}"/>
    <cellStyle name="Calculation 2 2 3 2 5 6" xfId="5798" xr:uid="{DD6497D4-E7E7-4B4F-83D5-E963FBC29110}"/>
    <cellStyle name="Calculation 2 2 3 2 5 6 2" xfId="5799" xr:uid="{FFCACF7C-606D-49E1-960E-4228457DB5C7}"/>
    <cellStyle name="Calculation 2 2 3 2 5 6 3" xfId="5800" xr:uid="{7D3657D1-7ED8-449F-97EA-AF0E1B719AE2}"/>
    <cellStyle name="Calculation 2 2 3 2 5 7" xfId="5801" xr:uid="{89B274FC-9D6E-4836-B93B-123A83707F1F}"/>
    <cellStyle name="Calculation 2 2 3 2 5 7 2" xfId="5802" xr:uid="{C6B185A8-C112-4450-B5C9-D94698F4BC98}"/>
    <cellStyle name="Calculation 2 2 3 2 5 7 3" xfId="5803" xr:uid="{70955207-A915-419A-9CE7-6DFE209F84F6}"/>
    <cellStyle name="Calculation 2 2 3 2 5 8" xfId="5804" xr:uid="{40EE84F6-E116-42FB-9E4C-A44AA008AB2A}"/>
    <cellStyle name="Calculation 2 2 3 2 5 9" xfId="5805" xr:uid="{08E5743B-1B09-4FDA-9D2E-A1F0D8582F66}"/>
    <cellStyle name="Calculation 2 2 3 2 6" xfId="5806" xr:uid="{36AB9CDB-1490-4E06-BCA2-3E3313BCC245}"/>
    <cellStyle name="Calculation 2 2 3 2 6 2" xfId="5807" xr:uid="{3667714E-41B7-48F6-A649-6B8289809039}"/>
    <cellStyle name="Calculation 2 2 3 2 6 3" xfId="5808" xr:uid="{6032FC14-3852-4AA1-B5E4-A36BE5604CBC}"/>
    <cellStyle name="Calculation 2 2 3 2 7" xfId="5809" xr:uid="{31FD5FB9-9EEA-4344-BB22-BE1B2F145D1D}"/>
    <cellStyle name="Calculation 2 2 3 2 7 2" xfId="5810" xr:uid="{95F435AE-51BD-4FC6-A552-26B725BF3420}"/>
    <cellStyle name="Calculation 2 2 3 2 7 3" xfId="5811" xr:uid="{74EC5368-0565-4E39-B7A7-F25DFD9630D3}"/>
    <cellStyle name="Calculation 2 2 3 2 8" xfId="5812" xr:uid="{83E8A3A9-D84C-4BCF-8852-FDBE12D6A7D6}"/>
    <cellStyle name="Calculation 2 2 3 2 8 2" xfId="5813" xr:uid="{80674237-51F3-44A1-8820-180D844C63E6}"/>
    <cellStyle name="Calculation 2 2 3 2 8 3" xfId="5814" xr:uid="{04298CFD-75CA-46FE-9E0C-FCDF0CB4CE36}"/>
    <cellStyle name="Calculation 2 2 3 2 9" xfId="5815" xr:uid="{E6DF5384-0DF0-4D68-A7D9-D580FDF7C00E}"/>
    <cellStyle name="Calculation 2 2 3 2 9 2" xfId="5816" xr:uid="{9649218D-A687-40B7-8726-2EC3990F6369}"/>
    <cellStyle name="Calculation 2 2 3 2 9 3" xfId="5817" xr:uid="{A2F9BF2B-4BE2-443A-9BC8-6D647166EF81}"/>
    <cellStyle name="Calculation 2 2 3 3" xfId="5818" xr:uid="{B09534FA-3317-4681-AA14-4C469DB2522C}"/>
    <cellStyle name="Calculation 2 2 3 3 10" xfId="44277" xr:uid="{C3D9BCD5-98C5-4CB8-9268-1DF8F9063807}"/>
    <cellStyle name="Calculation 2 2 3 3 2" xfId="5819" xr:uid="{1769846A-5BF2-4F30-82E0-612654DBE662}"/>
    <cellStyle name="Calculation 2 2 3 3 2 10" xfId="5820" xr:uid="{2F20C1AC-8606-405B-AA47-EA78A981B086}"/>
    <cellStyle name="Calculation 2 2 3 3 2 2" xfId="5821" xr:uid="{5999B9CD-C348-4E0A-B134-930D226C2D4B}"/>
    <cellStyle name="Calculation 2 2 3 3 2 2 2" xfId="5822" xr:uid="{36A74F10-5E89-4361-8D21-FA27C87DA722}"/>
    <cellStyle name="Calculation 2 2 3 3 2 2 2 2" xfId="5823" xr:uid="{1D9F3B53-86B9-4A2C-B42F-CAB62D9CFF66}"/>
    <cellStyle name="Calculation 2 2 3 3 2 2 2 3" xfId="5824" xr:uid="{EB1AE480-E02E-4F42-82E9-E5620F18838E}"/>
    <cellStyle name="Calculation 2 2 3 3 2 2 3" xfId="5825" xr:uid="{11DE99B9-71ED-4826-BD95-B45B5F4B1EFE}"/>
    <cellStyle name="Calculation 2 2 3 3 2 2 3 2" xfId="5826" xr:uid="{4C6FE02C-7F56-4DDF-BC99-4AFD7A6954B0}"/>
    <cellStyle name="Calculation 2 2 3 3 2 2 3 3" xfId="5827" xr:uid="{4C82CA76-AA00-452C-AF11-2224D0D9E221}"/>
    <cellStyle name="Calculation 2 2 3 3 2 2 4" xfId="5828" xr:uid="{690F628B-27C5-4EF3-AAF6-60E439D117C0}"/>
    <cellStyle name="Calculation 2 2 3 3 2 2 4 2" xfId="5829" xr:uid="{1A495011-56B3-4F2F-957F-1CEB50F3E949}"/>
    <cellStyle name="Calculation 2 2 3 3 2 2 4 3" xfId="5830" xr:uid="{85A0DEF4-1C03-482E-8694-9BA52DB37E6C}"/>
    <cellStyle name="Calculation 2 2 3 3 2 2 5" xfId="5831" xr:uid="{DE6F8135-4119-45B7-BC87-626367CACFC9}"/>
    <cellStyle name="Calculation 2 2 3 3 2 2 5 2" xfId="5832" xr:uid="{61AD0363-6B4F-4799-84F4-F6B0353E9E6F}"/>
    <cellStyle name="Calculation 2 2 3 3 2 2 5 3" xfId="5833" xr:uid="{CEC34763-F53E-433D-BF34-454D0F9CD17A}"/>
    <cellStyle name="Calculation 2 2 3 3 2 2 6" xfId="5834" xr:uid="{990F2526-F14E-415D-BCC3-764027E448B4}"/>
    <cellStyle name="Calculation 2 2 3 3 2 2 6 2" xfId="5835" xr:uid="{8DB3DC7C-4833-4CD1-9ACE-BAC31F9EA5A4}"/>
    <cellStyle name="Calculation 2 2 3 3 2 2 6 3" xfId="5836" xr:uid="{65D9C3BC-1FFF-4764-82C6-71E5333DD0F6}"/>
    <cellStyle name="Calculation 2 2 3 3 2 2 7" xfId="5837" xr:uid="{B7400BDC-04C7-452F-A503-645672CA23A4}"/>
    <cellStyle name="Calculation 2 2 3 3 2 2 7 2" xfId="5838" xr:uid="{78692DC6-5F6A-4241-9649-7849103D9ED5}"/>
    <cellStyle name="Calculation 2 2 3 3 2 2 7 3" xfId="5839" xr:uid="{92A2739D-DC53-42F8-B632-10B4D6349956}"/>
    <cellStyle name="Calculation 2 2 3 3 2 2 8" xfId="5840" xr:uid="{9C8E982B-E647-4161-BD0C-6EE15325E0F2}"/>
    <cellStyle name="Calculation 2 2 3 3 2 2 9" xfId="5841" xr:uid="{59D9D646-2E68-4A15-BB99-B061684AAC68}"/>
    <cellStyle name="Calculation 2 2 3 3 2 3" xfId="5842" xr:uid="{98614F8B-9723-4A0C-8EF6-AD1C120E98BE}"/>
    <cellStyle name="Calculation 2 2 3 3 2 3 2" xfId="5843" xr:uid="{ABA3F3FC-66D7-4CD4-89A4-90F2B520BE57}"/>
    <cellStyle name="Calculation 2 2 3 3 2 3 3" xfId="5844" xr:uid="{AE1155DF-77CA-4E97-8623-CFC506647327}"/>
    <cellStyle name="Calculation 2 2 3 3 2 4" xfId="5845" xr:uid="{F1695BF4-B37A-40C0-A9F5-75DA141FDCFC}"/>
    <cellStyle name="Calculation 2 2 3 3 2 4 2" xfId="5846" xr:uid="{D7D324F6-9DCE-48D3-A6B5-7B01A80597E1}"/>
    <cellStyle name="Calculation 2 2 3 3 2 4 3" xfId="5847" xr:uid="{AE1324D2-F102-419E-AF02-0B828AE661F1}"/>
    <cellStyle name="Calculation 2 2 3 3 2 5" xfId="5848" xr:uid="{19DD19C9-9B75-4FE4-95D9-734E378D414B}"/>
    <cellStyle name="Calculation 2 2 3 3 2 5 2" xfId="5849" xr:uid="{1D995517-93A7-4815-B2B5-365930381011}"/>
    <cellStyle name="Calculation 2 2 3 3 2 5 3" xfId="5850" xr:uid="{94A38F12-6A79-4031-9D49-5E5CCA1CE88A}"/>
    <cellStyle name="Calculation 2 2 3 3 2 6" xfId="5851" xr:uid="{C2AB41EE-9D95-49EF-B53B-7C45D61D2859}"/>
    <cellStyle name="Calculation 2 2 3 3 2 6 2" xfId="5852" xr:uid="{B703F9BE-C824-4052-A4DD-1C959F2717D4}"/>
    <cellStyle name="Calculation 2 2 3 3 2 6 3" xfId="5853" xr:uid="{5DA8272C-B039-4C7F-827F-990AE4BC5605}"/>
    <cellStyle name="Calculation 2 2 3 3 2 7" xfId="5854" xr:uid="{31ADE11D-4DDD-47E5-A0F6-BB0638B43913}"/>
    <cellStyle name="Calculation 2 2 3 3 2 7 2" xfId="5855" xr:uid="{0FF9432E-EEE2-448A-8A10-3C7CC1560749}"/>
    <cellStyle name="Calculation 2 2 3 3 2 7 3" xfId="5856" xr:uid="{FE3E41B2-6BEB-4FEE-B820-2648691DA33B}"/>
    <cellStyle name="Calculation 2 2 3 3 2 8" xfId="5857" xr:uid="{3194A345-0420-4753-AC4C-E08DF5626019}"/>
    <cellStyle name="Calculation 2 2 3 3 2 8 2" xfId="5858" xr:uid="{A1B5101B-322F-4392-8579-B30926C9EFD4}"/>
    <cellStyle name="Calculation 2 2 3 3 2 8 3" xfId="5859" xr:uid="{2946AED4-2FE6-44AF-A9D7-002BABFD6CEF}"/>
    <cellStyle name="Calculation 2 2 3 3 2 9" xfId="5860" xr:uid="{73DC409C-96C8-41A8-9E04-D6A3EFDC62A9}"/>
    <cellStyle name="Calculation 2 2 3 3 3" xfId="5861" xr:uid="{4246574F-7C0C-4800-959E-42D065CF5AD9}"/>
    <cellStyle name="Calculation 2 2 3 3 3 10" xfId="5862" xr:uid="{96574CC4-40A8-43D2-BBD2-15213DF946C3}"/>
    <cellStyle name="Calculation 2 2 3 3 3 2" xfId="5863" xr:uid="{8EFC80DB-7512-41CD-93E7-77903D87AE4E}"/>
    <cellStyle name="Calculation 2 2 3 3 3 2 2" xfId="5864" xr:uid="{E5B0602C-5538-42A3-9ECB-F08B7DBF36B4}"/>
    <cellStyle name="Calculation 2 2 3 3 3 2 2 2" xfId="5865" xr:uid="{A10CE46A-8B35-4640-9808-437479F18BAC}"/>
    <cellStyle name="Calculation 2 2 3 3 3 2 2 3" xfId="5866" xr:uid="{4F0A9E16-5AA9-4FA6-9484-BD9EE6F5DC19}"/>
    <cellStyle name="Calculation 2 2 3 3 3 2 3" xfId="5867" xr:uid="{8302E8D9-B333-4A84-86D9-EA57ADE2A54E}"/>
    <cellStyle name="Calculation 2 2 3 3 3 2 3 2" xfId="5868" xr:uid="{38030760-380B-42AB-B253-D84FC8692982}"/>
    <cellStyle name="Calculation 2 2 3 3 3 2 3 3" xfId="5869" xr:uid="{CF0BE5E1-7614-48E1-8EF1-B12207689F8C}"/>
    <cellStyle name="Calculation 2 2 3 3 3 2 4" xfId="5870" xr:uid="{CCD1DE00-7870-4A45-800E-737CE332BEA2}"/>
    <cellStyle name="Calculation 2 2 3 3 3 2 4 2" xfId="5871" xr:uid="{23FEC776-BADA-4CF5-9D95-183E290FA62A}"/>
    <cellStyle name="Calculation 2 2 3 3 3 2 4 3" xfId="5872" xr:uid="{A67C51D5-BEC4-4351-9AA5-43104FF67F66}"/>
    <cellStyle name="Calculation 2 2 3 3 3 2 5" xfId="5873" xr:uid="{1F3BD524-E5E3-4CA2-9E8C-FDDCBF472814}"/>
    <cellStyle name="Calculation 2 2 3 3 3 2 5 2" xfId="5874" xr:uid="{9E707FEF-7B91-4A61-A8E4-5220796EDC31}"/>
    <cellStyle name="Calculation 2 2 3 3 3 2 5 3" xfId="5875" xr:uid="{41046D90-86DA-4AC5-B42C-C1C379F9B3ED}"/>
    <cellStyle name="Calculation 2 2 3 3 3 2 6" xfId="5876" xr:uid="{2738A18D-CCCE-4BFF-91E8-23F444A79BB6}"/>
    <cellStyle name="Calculation 2 2 3 3 3 2 6 2" xfId="5877" xr:uid="{EA951F94-39A7-4465-9D85-69EDDF7E6B44}"/>
    <cellStyle name="Calculation 2 2 3 3 3 2 6 3" xfId="5878" xr:uid="{65F2B19C-3AD1-4C2A-85DA-B137C9FF2C18}"/>
    <cellStyle name="Calculation 2 2 3 3 3 2 7" xfId="5879" xr:uid="{250F9B7C-DC98-47ED-9142-5CB554B2FEDE}"/>
    <cellStyle name="Calculation 2 2 3 3 3 2 7 2" xfId="5880" xr:uid="{5387378E-9688-4553-A475-89EB5905DAF3}"/>
    <cellStyle name="Calculation 2 2 3 3 3 2 7 3" xfId="5881" xr:uid="{3B336886-393A-401E-BFCA-3226CB6F95CE}"/>
    <cellStyle name="Calculation 2 2 3 3 3 2 8" xfId="5882" xr:uid="{9394993C-93B9-4E70-AC93-B61CF368B85E}"/>
    <cellStyle name="Calculation 2 2 3 3 3 2 9" xfId="5883" xr:uid="{997FE9C8-5F6F-4026-9D97-5B39A83EEE2A}"/>
    <cellStyle name="Calculation 2 2 3 3 3 3" xfId="5884" xr:uid="{9B552880-644B-4830-A257-5D477BD27966}"/>
    <cellStyle name="Calculation 2 2 3 3 3 3 2" xfId="5885" xr:uid="{74E494A4-FBCB-4B01-A6BF-FA65F7C93792}"/>
    <cellStyle name="Calculation 2 2 3 3 3 3 3" xfId="5886" xr:uid="{B40EAD33-0AB1-4959-843A-671CE8B310A2}"/>
    <cellStyle name="Calculation 2 2 3 3 3 4" xfId="5887" xr:uid="{7C5DB31C-2251-4771-B380-D9A4C214F222}"/>
    <cellStyle name="Calculation 2 2 3 3 3 4 2" xfId="5888" xr:uid="{4E4DE4B6-7AC4-42A1-BF48-F4CA9FE9383A}"/>
    <cellStyle name="Calculation 2 2 3 3 3 4 3" xfId="5889" xr:uid="{D27718D3-7416-4E39-9074-8DE26EB90ADD}"/>
    <cellStyle name="Calculation 2 2 3 3 3 5" xfId="5890" xr:uid="{5F8632DD-B185-485B-A9C4-54B66A604DF2}"/>
    <cellStyle name="Calculation 2 2 3 3 3 5 2" xfId="5891" xr:uid="{53AF0B4F-B78C-4C28-9F25-59941AAFB9AC}"/>
    <cellStyle name="Calculation 2 2 3 3 3 5 3" xfId="5892" xr:uid="{0F81FE0A-CE43-4076-A078-04933CD5D346}"/>
    <cellStyle name="Calculation 2 2 3 3 3 6" xfId="5893" xr:uid="{448FBE17-78E1-4C87-995E-16DAE4B72D83}"/>
    <cellStyle name="Calculation 2 2 3 3 3 6 2" xfId="5894" xr:uid="{C7D8CA1A-5693-4053-9C91-A35AE04E6059}"/>
    <cellStyle name="Calculation 2 2 3 3 3 6 3" xfId="5895" xr:uid="{A70A8484-0597-4201-A17C-D5208B861438}"/>
    <cellStyle name="Calculation 2 2 3 3 3 7" xfId="5896" xr:uid="{A0640726-7AE6-43DB-BC4C-C0140E74A876}"/>
    <cellStyle name="Calculation 2 2 3 3 3 7 2" xfId="5897" xr:uid="{E7098B06-F57A-4314-B688-A7BFEB84BC9C}"/>
    <cellStyle name="Calculation 2 2 3 3 3 7 3" xfId="5898" xr:uid="{72F29AC3-8FD9-408D-B312-220289D66B7A}"/>
    <cellStyle name="Calculation 2 2 3 3 3 8" xfId="5899" xr:uid="{A7E0D7C0-12CE-48D4-A55E-E4AFDAB4D741}"/>
    <cellStyle name="Calculation 2 2 3 3 3 8 2" xfId="5900" xr:uid="{9749B1C8-74B2-460E-8C96-09BB123E248F}"/>
    <cellStyle name="Calculation 2 2 3 3 3 8 3" xfId="5901" xr:uid="{CDB675A3-ABD5-45F8-A32D-8527C4B30C82}"/>
    <cellStyle name="Calculation 2 2 3 3 3 9" xfId="5902" xr:uid="{8105245C-71EF-4C32-ACB1-806E487AAC16}"/>
    <cellStyle name="Calculation 2 2 3 3 4" xfId="5903" xr:uid="{0C93F8A5-9E8C-4ECC-8AA9-F8C8B4D1F6BC}"/>
    <cellStyle name="Calculation 2 2 3 3 4 10" xfId="5904" xr:uid="{74A99E5B-BC9D-432F-A9C5-F892D8B2B501}"/>
    <cellStyle name="Calculation 2 2 3 3 4 2" xfId="5905" xr:uid="{CBA32F5B-9102-4C9C-9B84-FD3DF292097E}"/>
    <cellStyle name="Calculation 2 2 3 3 4 2 2" xfId="5906" xr:uid="{24D5B054-9D62-4176-B2AD-2B1788A43D1D}"/>
    <cellStyle name="Calculation 2 2 3 3 4 2 2 2" xfId="5907" xr:uid="{61F04FDC-6B4D-4708-B4CE-931566599909}"/>
    <cellStyle name="Calculation 2 2 3 3 4 2 2 3" xfId="5908" xr:uid="{1CE0E699-40D0-488A-A158-BC881D0F71D9}"/>
    <cellStyle name="Calculation 2 2 3 3 4 2 3" xfId="5909" xr:uid="{07BA21AC-8685-4995-822D-289AD6A2CDED}"/>
    <cellStyle name="Calculation 2 2 3 3 4 2 3 2" xfId="5910" xr:uid="{5770593C-BA97-4FD4-AA22-BDAEDC728E86}"/>
    <cellStyle name="Calculation 2 2 3 3 4 2 3 3" xfId="5911" xr:uid="{B85797AB-9D64-4F80-98A8-7991065C4FDB}"/>
    <cellStyle name="Calculation 2 2 3 3 4 2 4" xfId="5912" xr:uid="{394A3F77-4854-4D8A-A194-05130F3EECD5}"/>
    <cellStyle name="Calculation 2 2 3 3 4 2 4 2" xfId="5913" xr:uid="{830535CC-9DB2-4E68-91B1-81E230BC3669}"/>
    <cellStyle name="Calculation 2 2 3 3 4 2 4 3" xfId="5914" xr:uid="{5D83AB0D-E534-4270-953A-2D9D3F7C1807}"/>
    <cellStyle name="Calculation 2 2 3 3 4 2 5" xfId="5915" xr:uid="{A07EC8F2-C1CD-48A6-B030-78FC7B664CB4}"/>
    <cellStyle name="Calculation 2 2 3 3 4 2 5 2" xfId="5916" xr:uid="{2FFC0AC1-098F-4012-9738-8EB5E2C651AF}"/>
    <cellStyle name="Calculation 2 2 3 3 4 2 5 3" xfId="5917" xr:uid="{516C356C-21FF-46F5-8073-250E7B4321F0}"/>
    <cellStyle name="Calculation 2 2 3 3 4 2 6" xfId="5918" xr:uid="{3FD524E1-AF9B-45FD-B998-525177D4157F}"/>
    <cellStyle name="Calculation 2 2 3 3 4 2 6 2" xfId="5919" xr:uid="{D8A33A0D-775E-4556-B263-72FC1E62E7B3}"/>
    <cellStyle name="Calculation 2 2 3 3 4 2 6 3" xfId="5920" xr:uid="{8285B90D-2126-4A69-AFDC-26C251564350}"/>
    <cellStyle name="Calculation 2 2 3 3 4 2 7" xfId="5921" xr:uid="{7262273F-C927-4D29-BB4D-58A816C8F417}"/>
    <cellStyle name="Calculation 2 2 3 3 4 2 7 2" xfId="5922" xr:uid="{24F8EC81-6B92-40C8-A7ED-964AE7FE424F}"/>
    <cellStyle name="Calculation 2 2 3 3 4 2 7 3" xfId="5923" xr:uid="{2573C18B-3D8D-45FF-A16E-8E69C6DD0F4F}"/>
    <cellStyle name="Calculation 2 2 3 3 4 2 8" xfId="5924" xr:uid="{F6A915C7-0219-468C-B745-2779B4E32446}"/>
    <cellStyle name="Calculation 2 2 3 3 4 2 9" xfId="5925" xr:uid="{160C2F8D-9A89-4B00-9C53-D5F0C97DEB3D}"/>
    <cellStyle name="Calculation 2 2 3 3 4 3" xfId="5926" xr:uid="{455C95B7-0D23-4B9B-A673-75C3A21383ED}"/>
    <cellStyle name="Calculation 2 2 3 3 4 3 2" xfId="5927" xr:uid="{A0BD640C-93E7-44EE-82E6-2B5EA6503A70}"/>
    <cellStyle name="Calculation 2 2 3 3 4 3 3" xfId="5928" xr:uid="{005FF752-1E8A-49EE-9F99-2BF3DEF9E01C}"/>
    <cellStyle name="Calculation 2 2 3 3 4 4" xfId="5929" xr:uid="{7D23018D-380A-46A8-AC03-9CDB673B3690}"/>
    <cellStyle name="Calculation 2 2 3 3 4 4 2" xfId="5930" xr:uid="{DCABB5BA-9ED2-4C1A-ACE1-29494FA858FB}"/>
    <cellStyle name="Calculation 2 2 3 3 4 4 3" xfId="5931" xr:uid="{C80EB475-E046-4395-9708-7D9BB9000FFC}"/>
    <cellStyle name="Calculation 2 2 3 3 4 5" xfId="5932" xr:uid="{ABADA321-A316-4CDE-AAD7-0BC99807A896}"/>
    <cellStyle name="Calculation 2 2 3 3 4 5 2" xfId="5933" xr:uid="{2F12AE47-31DB-472C-932F-31933A74F306}"/>
    <cellStyle name="Calculation 2 2 3 3 4 5 3" xfId="5934" xr:uid="{D540B70B-8B54-4D8F-BE1C-797E8625B7A9}"/>
    <cellStyle name="Calculation 2 2 3 3 4 6" xfId="5935" xr:uid="{CC2FBF84-04E9-447B-9069-4234DB60D5CD}"/>
    <cellStyle name="Calculation 2 2 3 3 4 6 2" xfId="5936" xr:uid="{10445C1F-0D5D-4FF5-A953-18C415389A9F}"/>
    <cellStyle name="Calculation 2 2 3 3 4 6 3" xfId="5937" xr:uid="{B663B38D-99F0-45F0-8981-14DC601BD008}"/>
    <cellStyle name="Calculation 2 2 3 3 4 7" xfId="5938" xr:uid="{F2039C89-8388-4130-99EB-90FCCBEEF666}"/>
    <cellStyle name="Calculation 2 2 3 3 4 7 2" xfId="5939" xr:uid="{A26763C7-C1E8-4FFC-A191-DBA73851052A}"/>
    <cellStyle name="Calculation 2 2 3 3 4 7 3" xfId="5940" xr:uid="{02D1C073-65D1-401C-BB1A-C6680D0C9183}"/>
    <cellStyle name="Calculation 2 2 3 3 4 8" xfId="5941" xr:uid="{667AAEA1-3BB1-4153-A8C2-A298BE619199}"/>
    <cellStyle name="Calculation 2 2 3 3 4 8 2" xfId="5942" xr:uid="{5CC19031-D5E9-47A2-9A5E-31D1F7DAB747}"/>
    <cellStyle name="Calculation 2 2 3 3 4 8 3" xfId="5943" xr:uid="{2147E373-AC89-4CF7-860E-DBB843BD26FB}"/>
    <cellStyle name="Calculation 2 2 3 3 4 9" xfId="5944" xr:uid="{1A6AAEE3-C4B3-4124-8EC8-E14617FD05D6}"/>
    <cellStyle name="Calculation 2 2 3 3 5" xfId="5945" xr:uid="{76D8FBB4-5ED5-46BD-B4BD-F41DCD2ED402}"/>
    <cellStyle name="Calculation 2 2 3 3 5 2" xfId="5946" xr:uid="{0E85E965-CEC6-4276-9082-921436DE6FD7}"/>
    <cellStyle name="Calculation 2 2 3 3 5 2 2" xfId="5947" xr:uid="{47E9EA2F-1326-42AE-8B66-7D8CC91A069B}"/>
    <cellStyle name="Calculation 2 2 3 3 5 2 3" xfId="5948" xr:uid="{3F0BCBAC-BC82-4E01-9F30-5C1D544C5A61}"/>
    <cellStyle name="Calculation 2 2 3 3 5 3" xfId="5949" xr:uid="{D4782561-1B57-4A81-825C-A0BC17B1E419}"/>
    <cellStyle name="Calculation 2 2 3 3 5 3 2" xfId="5950" xr:uid="{2AF71578-ECF5-4AB5-8B14-EFB014F57191}"/>
    <cellStyle name="Calculation 2 2 3 3 5 3 3" xfId="5951" xr:uid="{5A97D5DB-A8F7-4005-9D22-E56790FC7E51}"/>
    <cellStyle name="Calculation 2 2 3 3 5 4" xfId="5952" xr:uid="{225FD8C9-6C6E-428F-B193-E4E9A9277557}"/>
    <cellStyle name="Calculation 2 2 3 3 5 4 2" xfId="5953" xr:uid="{BDCACCF8-615B-4839-B768-911D50478C8B}"/>
    <cellStyle name="Calculation 2 2 3 3 5 4 3" xfId="5954" xr:uid="{36107778-ED65-4FD5-B0A3-28CF848D9C65}"/>
    <cellStyle name="Calculation 2 2 3 3 5 5" xfId="5955" xr:uid="{A840EDFB-6842-444E-BE15-51E8EFDD11D0}"/>
    <cellStyle name="Calculation 2 2 3 3 5 5 2" xfId="5956" xr:uid="{9EC7EF37-2B3A-4924-94F0-53866910F9BC}"/>
    <cellStyle name="Calculation 2 2 3 3 5 5 3" xfId="5957" xr:uid="{1F500097-34F8-4B71-9B9C-45E6B9156E53}"/>
    <cellStyle name="Calculation 2 2 3 3 5 6" xfId="5958" xr:uid="{54CA8653-4F1B-435A-A26F-E1B80F557482}"/>
    <cellStyle name="Calculation 2 2 3 3 5 6 2" xfId="5959" xr:uid="{2049FB19-1A57-4032-A3D8-0173EF255913}"/>
    <cellStyle name="Calculation 2 2 3 3 5 6 3" xfId="5960" xr:uid="{53166F69-DA8B-473A-A0AA-D40A94376C38}"/>
    <cellStyle name="Calculation 2 2 3 3 5 7" xfId="5961" xr:uid="{64F3EA52-26B9-45DA-8958-3562F8B020AD}"/>
    <cellStyle name="Calculation 2 2 3 3 5 7 2" xfId="5962" xr:uid="{CAAFF3E6-C2C4-4BCA-8AB1-89304610FE55}"/>
    <cellStyle name="Calculation 2 2 3 3 5 7 3" xfId="5963" xr:uid="{7E306CAC-9256-453B-99DF-658682574B57}"/>
    <cellStyle name="Calculation 2 2 3 3 5 8" xfId="5964" xr:uid="{08DB6FA4-4E51-4246-902F-6041942824E0}"/>
    <cellStyle name="Calculation 2 2 3 3 5 9" xfId="5965" xr:uid="{05CD823F-66B7-4503-95B7-C619DBD61F3D}"/>
    <cellStyle name="Calculation 2 2 3 3 6" xfId="5966" xr:uid="{C489698C-020C-47C3-89FE-FEAE480C260A}"/>
    <cellStyle name="Calculation 2 2 3 3 6 2" xfId="5967" xr:uid="{889DDF0E-FF26-4529-A812-A964F966E1ED}"/>
    <cellStyle name="Calculation 2 2 3 3 6 3" xfId="5968" xr:uid="{CC3ED4D3-9A77-4F0B-93F4-1172B2EB37E6}"/>
    <cellStyle name="Calculation 2 2 3 3 7" xfId="5969" xr:uid="{56CABC48-047E-487E-8684-3386A50B065B}"/>
    <cellStyle name="Calculation 2 2 3 3 7 2" xfId="5970" xr:uid="{6F9EB468-D3B7-4084-BF66-4D654B9216E4}"/>
    <cellStyle name="Calculation 2 2 3 3 7 3" xfId="5971" xr:uid="{B425FA6A-2383-4B24-A7E3-49C5D84D1AE5}"/>
    <cellStyle name="Calculation 2 2 3 3 8" xfId="5972" xr:uid="{45C89894-38B1-4BDB-86B2-6E0D4649D2B2}"/>
    <cellStyle name="Calculation 2 2 3 3 8 2" xfId="5973" xr:uid="{7E37D8D0-C182-443C-8E69-205AC0A6D28F}"/>
    <cellStyle name="Calculation 2 2 3 3 8 3" xfId="5974" xr:uid="{94C1B40B-E370-436D-AD44-87D05FCA4EB2}"/>
    <cellStyle name="Calculation 2 2 3 3 9" xfId="5975" xr:uid="{F79821EC-FBF4-40B6-BF24-1640BA3611EB}"/>
    <cellStyle name="Calculation 2 2 3 3 9 2" xfId="5976" xr:uid="{20E63EB9-B1E4-481E-9BF0-465C6744FF6F}"/>
    <cellStyle name="Calculation 2 2 3 3 9 3" xfId="5977" xr:uid="{7A516622-4135-4D32-9489-95F054CA48C7}"/>
    <cellStyle name="Calculation 2 2 3 4" xfId="5978" xr:uid="{69FAE084-EA7D-41D4-8766-1F5589371805}"/>
    <cellStyle name="Calculation 2 2 3 4 10" xfId="44278" xr:uid="{C2C23BB5-196A-4204-BBC1-358185E9EE80}"/>
    <cellStyle name="Calculation 2 2 3 4 2" xfId="5979" xr:uid="{658CBAF0-62B6-4BA5-A5AC-9432C8B90C6A}"/>
    <cellStyle name="Calculation 2 2 3 4 2 10" xfId="5980" xr:uid="{4968158D-CCAE-4925-A0B5-81592FC416D1}"/>
    <cellStyle name="Calculation 2 2 3 4 2 2" xfId="5981" xr:uid="{AAE52C89-A451-4EB5-A1BE-D7C35A8A8519}"/>
    <cellStyle name="Calculation 2 2 3 4 2 2 2" xfId="5982" xr:uid="{50614E2C-2879-4FB6-A6C8-A44EF12E7BFE}"/>
    <cellStyle name="Calculation 2 2 3 4 2 2 2 2" xfId="5983" xr:uid="{3A67BF26-DFFC-4BEB-9626-39537311A67E}"/>
    <cellStyle name="Calculation 2 2 3 4 2 2 2 3" xfId="5984" xr:uid="{3E4C741A-FD72-43B1-A772-B9668F486D33}"/>
    <cellStyle name="Calculation 2 2 3 4 2 2 3" xfId="5985" xr:uid="{0EE67251-F094-43CD-94B5-92A872617394}"/>
    <cellStyle name="Calculation 2 2 3 4 2 2 3 2" xfId="5986" xr:uid="{157C58B3-5B5D-4B50-BFA7-E3730FB69C73}"/>
    <cellStyle name="Calculation 2 2 3 4 2 2 3 3" xfId="5987" xr:uid="{4F40996C-292C-4290-B666-2B31F33C9DDD}"/>
    <cellStyle name="Calculation 2 2 3 4 2 2 4" xfId="5988" xr:uid="{9E763BE0-F2EB-4AAB-95AA-3FC0C066E5E1}"/>
    <cellStyle name="Calculation 2 2 3 4 2 2 4 2" xfId="5989" xr:uid="{F2215EB5-7692-416F-8128-7ECDE6C87A1E}"/>
    <cellStyle name="Calculation 2 2 3 4 2 2 4 3" xfId="5990" xr:uid="{CABEFA95-2F13-4703-BDB3-8690795F4B82}"/>
    <cellStyle name="Calculation 2 2 3 4 2 2 5" xfId="5991" xr:uid="{8DFC7140-D0FA-42CE-99A4-5AF7D7199D18}"/>
    <cellStyle name="Calculation 2 2 3 4 2 2 5 2" xfId="5992" xr:uid="{1F96DAB0-D902-4F86-A8C9-4EE8083172AB}"/>
    <cellStyle name="Calculation 2 2 3 4 2 2 5 3" xfId="5993" xr:uid="{A2DB9471-A4CF-4C4F-8F01-1ADCE3942A64}"/>
    <cellStyle name="Calculation 2 2 3 4 2 2 6" xfId="5994" xr:uid="{5E260D19-DA56-4CA0-BD95-36177D753658}"/>
    <cellStyle name="Calculation 2 2 3 4 2 2 6 2" xfId="5995" xr:uid="{2967F9EC-4F05-466D-A4D3-B9D2EEB28F20}"/>
    <cellStyle name="Calculation 2 2 3 4 2 2 6 3" xfId="5996" xr:uid="{14381939-E9E1-43C2-8E3D-99873BF4FF53}"/>
    <cellStyle name="Calculation 2 2 3 4 2 2 7" xfId="5997" xr:uid="{980692BF-9460-4000-9E3C-F09C3148E69E}"/>
    <cellStyle name="Calculation 2 2 3 4 2 2 7 2" xfId="5998" xr:uid="{F0C67D93-DC98-4381-A243-5836A7812DDE}"/>
    <cellStyle name="Calculation 2 2 3 4 2 2 7 3" xfId="5999" xr:uid="{2B4097FB-F741-4F6B-A600-62A75E1C8917}"/>
    <cellStyle name="Calculation 2 2 3 4 2 2 8" xfId="6000" xr:uid="{0A745F65-56DC-4A52-9CFD-E8DA8FA2B174}"/>
    <cellStyle name="Calculation 2 2 3 4 2 2 9" xfId="6001" xr:uid="{6CFE34DB-A016-4BAC-8761-EA73C5AC6914}"/>
    <cellStyle name="Calculation 2 2 3 4 2 3" xfId="6002" xr:uid="{EC9F15D5-1ACC-4C72-AF63-40173E5BEDB0}"/>
    <cellStyle name="Calculation 2 2 3 4 2 3 2" xfId="6003" xr:uid="{48D5BD51-F9A9-4323-A4DC-C9DF5D7DEF9E}"/>
    <cellStyle name="Calculation 2 2 3 4 2 3 3" xfId="6004" xr:uid="{A107ED64-438D-4C43-88B6-53A690A4C9DF}"/>
    <cellStyle name="Calculation 2 2 3 4 2 4" xfId="6005" xr:uid="{3363AA64-2E84-483D-8440-4742A16B7CD3}"/>
    <cellStyle name="Calculation 2 2 3 4 2 4 2" xfId="6006" xr:uid="{983995F4-37E2-4B03-BA72-47CB07911A55}"/>
    <cellStyle name="Calculation 2 2 3 4 2 4 3" xfId="6007" xr:uid="{2F5C3224-96F2-499A-8D79-721033708122}"/>
    <cellStyle name="Calculation 2 2 3 4 2 5" xfId="6008" xr:uid="{86B368E2-DC4F-438C-A9C2-0EA76E0A8B82}"/>
    <cellStyle name="Calculation 2 2 3 4 2 5 2" xfId="6009" xr:uid="{D35E207D-E237-4325-99DA-D5F7BD65BC3C}"/>
    <cellStyle name="Calculation 2 2 3 4 2 5 3" xfId="6010" xr:uid="{6401CC6C-D8E9-4F53-B36C-48E050375DA3}"/>
    <cellStyle name="Calculation 2 2 3 4 2 6" xfId="6011" xr:uid="{04D126CF-D40B-4DA4-B0C7-0CB42AA41584}"/>
    <cellStyle name="Calculation 2 2 3 4 2 6 2" xfId="6012" xr:uid="{B14EC011-0619-4E51-AF39-541AC14841E4}"/>
    <cellStyle name="Calculation 2 2 3 4 2 6 3" xfId="6013" xr:uid="{76290B31-DEA6-45FA-AD46-DEFE7BDDCB76}"/>
    <cellStyle name="Calculation 2 2 3 4 2 7" xfId="6014" xr:uid="{2E9A064A-1918-4B03-8281-0ECFE2DF050B}"/>
    <cellStyle name="Calculation 2 2 3 4 2 7 2" xfId="6015" xr:uid="{F1D24EE1-64DA-48C5-96D4-C5C80C156BC8}"/>
    <cellStyle name="Calculation 2 2 3 4 2 7 3" xfId="6016" xr:uid="{6B1D9541-0641-40AE-9B5F-5BA48496F96F}"/>
    <cellStyle name="Calculation 2 2 3 4 2 8" xfId="6017" xr:uid="{F4DD9D88-B5A3-420A-85C9-93AADF03931E}"/>
    <cellStyle name="Calculation 2 2 3 4 2 8 2" xfId="6018" xr:uid="{A620891F-D3C8-4FC8-8ACF-479970D51455}"/>
    <cellStyle name="Calculation 2 2 3 4 2 8 3" xfId="6019" xr:uid="{D09314F6-7CB3-43C6-B625-5926ABE3F5B3}"/>
    <cellStyle name="Calculation 2 2 3 4 2 9" xfId="6020" xr:uid="{7C6F73CC-97D6-4C96-90B7-7A071FFD2B7E}"/>
    <cellStyle name="Calculation 2 2 3 4 3" xfId="6021" xr:uid="{E99B2FA6-381A-40E7-A2ED-D7238C4B9867}"/>
    <cellStyle name="Calculation 2 2 3 4 3 10" xfId="6022" xr:uid="{CD51B135-023E-46AD-AEA1-BD980E5F9D44}"/>
    <cellStyle name="Calculation 2 2 3 4 3 2" xfId="6023" xr:uid="{D7AE0F3D-5763-47F6-8663-CAC73AF1581F}"/>
    <cellStyle name="Calculation 2 2 3 4 3 2 2" xfId="6024" xr:uid="{8903541C-8F92-4C0E-B345-F4DDD1E9B7B2}"/>
    <cellStyle name="Calculation 2 2 3 4 3 2 2 2" xfId="6025" xr:uid="{812D545F-EF30-4DD8-8841-CD6E8BE501F5}"/>
    <cellStyle name="Calculation 2 2 3 4 3 2 2 3" xfId="6026" xr:uid="{ABF797F6-9EE4-4980-808C-D5B1F5982CCD}"/>
    <cellStyle name="Calculation 2 2 3 4 3 2 3" xfId="6027" xr:uid="{5E30D11C-8AE2-49B5-8032-B6FECBBBF91F}"/>
    <cellStyle name="Calculation 2 2 3 4 3 2 3 2" xfId="6028" xr:uid="{FC914358-F3F0-4AD9-AEE7-47F6A258D0DE}"/>
    <cellStyle name="Calculation 2 2 3 4 3 2 3 3" xfId="6029" xr:uid="{294C19CB-8B6F-44FC-B560-39FDF1DBB8FD}"/>
    <cellStyle name="Calculation 2 2 3 4 3 2 4" xfId="6030" xr:uid="{831882EF-F25E-43EF-B522-E5958B0BCB8A}"/>
    <cellStyle name="Calculation 2 2 3 4 3 2 4 2" xfId="6031" xr:uid="{B5419B55-6021-4287-934A-C27FF9DE0630}"/>
    <cellStyle name="Calculation 2 2 3 4 3 2 4 3" xfId="6032" xr:uid="{B6A8E717-F320-4482-B960-F0638E0F8DA1}"/>
    <cellStyle name="Calculation 2 2 3 4 3 2 5" xfId="6033" xr:uid="{8F3489CD-382C-46A6-9974-7F9C35D16647}"/>
    <cellStyle name="Calculation 2 2 3 4 3 2 5 2" xfId="6034" xr:uid="{74275001-C585-4A3B-9706-C1CC6BB896AA}"/>
    <cellStyle name="Calculation 2 2 3 4 3 2 5 3" xfId="6035" xr:uid="{523E3AB9-6B03-45F7-8B78-DD1553488460}"/>
    <cellStyle name="Calculation 2 2 3 4 3 2 6" xfId="6036" xr:uid="{94E75560-5E57-4642-AEC2-3FC4E50F2D61}"/>
    <cellStyle name="Calculation 2 2 3 4 3 2 6 2" xfId="6037" xr:uid="{6B8C5F00-E344-472D-B285-D7E5CDFE667E}"/>
    <cellStyle name="Calculation 2 2 3 4 3 2 6 3" xfId="6038" xr:uid="{CD9C5BED-8DDA-4070-9171-DC8180A389B9}"/>
    <cellStyle name="Calculation 2 2 3 4 3 2 7" xfId="6039" xr:uid="{1C9B4A19-3662-47D4-839F-BE12A862B989}"/>
    <cellStyle name="Calculation 2 2 3 4 3 2 7 2" xfId="6040" xr:uid="{781D842C-AC61-4CF1-83BE-D346B3C7CB5D}"/>
    <cellStyle name="Calculation 2 2 3 4 3 2 7 3" xfId="6041" xr:uid="{3B82EDC8-7E82-42C3-8988-B57F7270EB58}"/>
    <cellStyle name="Calculation 2 2 3 4 3 2 8" xfId="6042" xr:uid="{395B25BF-9288-4A50-B27C-3572BACAA55C}"/>
    <cellStyle name="Calculation 2 2 3 4 3 2 9" xfId="6043" xr:uid="{6BE43587-FCC5-438B-8E95-782DDC7C1F75}"/>
    <cellStyle name="Calculation 2 2 3 4 3 3" xfId="6044" xr:uid="{CF8A2BC0-9579-4DAB-8E28-8C716B3A2BF8}"/>
    <cellStyle name="Calculation 2 2 3 4 3 3 2" xfId="6045" xr:uid="{B98E5815-214F-4925-BEAD-EBBF5569F215}"/>
    <cellStyle name="Calculation 2 2 3 4 3 3 3" xfId="6046" xr:uid="{28C45079-8134-4998-93EF-4BD51E7534D1}"/>
    <cellStyle name="Calculation 2 2 3 4 3 4" xfId="6047" xr:uid="{5DCABDFF-F5A3-4582-9A4A-F75467A1B4B3}"/>
    <cellStyle name="Calculation 2 2 3 4 3 4 2" xfId="6048" xr:uid="{6DA43D34-33FA-46BC-BEB5-1FB21926CA5F}"/>
    <cellStyle name="Calculation 2 2 3 4 3 4 3" xfId="6049" xr:uid="{375C330A-B54B-4457-9CC9-61413E4D3636}"/>
    <cellStyle name="Calculation 2 2 3 4 3 5" xfId="6050" xr:uid="{11EA35F6-F362-49AB-BFE8-D5F0C0971D65}"/>
    <cellStyle name="Calculation 2 2 3 4 3 5 2" xfId="6051" xr:uid="{226B9CAE-F2B1-42A7-86E5-A32A68801059}"/>
    <cellStyle name="Calculation 2 2 3 4 3 5 3" xfId="6052" xr:uid="{94AEE77E-7262-47CE-840D-4A6974945FFE}"/>
    <cellStyle name="Calculation 2 2 3 4 3 6" xfId="6053" xr:uid="{78B67588-EA8B-4F7A-A0FB-40B1F2EE1ECA}"/>
    <cellStyle name="Calculation 2 2 3 4 3 6 2" xfId="6054" xr:uid="{AB281D91-73EF-41B4-913E-CB215D8C08E5}"/>
    <cellStyle name="Calculation 2 2 3 4 3 6 3" xfId="6055" xr:uid="{10F3F0EF-2A40-4434-B77E-C444E2E235B5}"/>
    <cellStyle name="Calculation 2 2 3 4 3 7" xfId="6056" xr:uid="{31116F69-A94E-432A-8184-A075A4583BE7}"/>
    <cellStyle name="Calculation 2 2 3 4 3 7 2" xfId="6057" xr:uid="{AD8349F4-BA8B-4AB2-B4FA-2822A22411E7}"/>
    <cellStyle name="Calculation 2 2 3 4 3 7 3" xfId="6058" xr:uid="{E40E2305-89EC-4C03-AEED-E06CF6AA6307}"/>
    <cellStyle name="Calculation 2 2 3 4 3 8" xfId="6059" xr:uid="{996A4F4B-1C26-48E0-9C3B-930FCCD0A423}"/>
    <cellStyle name="Calculation 2 2 3 4 3 8 2" xfId="6060" xr:uid="{D503BAD2-38A2-4E2E-A0EC-B617B6CD84C0}"/>
    <cellStyle name="Calculation 2 2 3 4 3 8 3" xfId="6061" xr:uid="{61C64AE2-EBA9-4EE0-A5E3-E3C8D7C32D0E}"/>
    <cellStyle name="Calculation 2 2 3 4 3 9" xfId="6062" xr:uid="{D4F7EA5E-6D11-43B7-9660-64E498B35151}"/>
    <cellStyle name="Calculation 2 2 3 4 4" xfId="6063" xr:uid="{95A5B9E8-D70E-4502-A69E-230B17A92613}"/>
    <cellStyle name="Calculation 2 2 3 4 4 10" xfId="6064" xr:uid="{60DE6BAD-0F13-41B5-ACFA-05F42C5A4069}"/>
    <cellStyle name="Calculation 2 2 3 4 4 2" xfId="6065" xr:uid="{19773758-95C9-492B-929F-D95665DCAF04}"/>
    <cellStyle name="Calculation 2 2 3 4 4 2 2" xfId="6066" xr:uid="{B2C0AC87-9071-4860-8F58-59705EF544FC}"/>
    <cellStyle name="Calculation 2 2 3 4 4 2 2 2" xfId="6067" xr:uid="{99DFD937-1C57-4A96-96DC-9322626CD27C}"/>
    <cellStyle name="Calculation 2 2 3 4 4 2 2 3" xfId="6068" xr:uid="{1AB5EF27-52E5-4A60-8C79-0ABA5DCB353D}"/>
    <cellStyle name="Calculation 2 2 3 4 4 2 3" xfId="6069" xr:uid="{86AA9D0B-66CB-4311-AA57-00656F048EC1}"/>
    <cellStyle name="Calculation 2 2 3 4 4 2 3 2" xfId="6070" xr:uid="{AF814DBB-CEA7-4AA8-A569-2870CE983DFA}"/>
    <cellStyle name="Calculation 2 2 3 4 4 2 3 3" xfId="6071" xr:uid="{CC0DAAD3-450E-4105-B588-FF6E4E4F4BEE}"/>
    <cellStyle name="Calculation 2 2 3 4 4 2 4" xfId="6072" xr:uid="{760AA830-1F05-47DD-BCFD-126C0361F980}"/>
    <cellStyle name="Calculation 2 2 3 4 4 2 4 2" xfId="6073" xr:uid="{61843E86-1D5D-4CED-AE45-C896C760B3CB}"/>
    <cellStyle name="Calculation 2 2 3 4 4 2 4 3" xfId="6074" xr:uid="{FAB605AC-02E9-4E36-9938-1121A30FF76F}"/>
    <cellStyle name="Calculation 2 2 3 4 4 2 5" xfId="6075" xr:uid="{28658E07-D2FD-4B05-BDF4-8B9FF0460DEB}"/>
    <cellStyle name="Calculation 2 2 3 4 4 2 5 2" xfId="6076" xr:uid="{1109FE88-1483-40E6-A87E-62E9629987F5}"/>
    <cellStyle name="Calculation 2 2 3 4 4 2 5 3" xfId="6077" xr:uid="{FABD47DE-A2C5-449E-8F11-30B26D97011F}"/>
    <cellStyle name="Calculation 2 2 3 4 4 2 6" xfId="6078" xr:uid="{D1807210-7785-4713-BE1A-14CEA8DED0C4}"/>
    <cellStyle name="Calculation 2 2 3 4 4 2 6 2" xfId="6079" xr:uid="{DE0136F6-D429-4A68-B948-DEE1FF11B5DD}"/>
    <cellStyle name="Calculation 2 2 3 4 4 2 6 3" xfId="6080" xr:uid="{F0EBECD1-9012-4E5A-B374-42BAC1A05426}"/>
    <cellStyle name="Calculation 2 2 3 4 4 2 7" xfId="6081" xr:uid="{9DE8D07A-768F-4166-8A0B-C39B22DAA88A}"/>
    <cellStyle name="Calculation 2 2 3 4 4 2 7 2" xfId="6082" xr:uid="{C991DC2C-8FE9-4245-BF73-B0B620629867}"/>
    <cellStyle name="Calculation 2 2 3 4 4 2 7 3" xfId="6083" xr:uid="{3B82963D-DF6D-41D8-9B29-03944274905E}"/>
    <cellStyle name="Calculation 2 2 3 4 4 2 8" xfId="6084" xr:uid="{6F92EE81-3A38-4202-9BDA-381DB2DBF6AF}"/>
    <cellStyle name="Calculation 2 2 3 4 4 2 9" xfId="6085" xr:uid="{13F230AD-78CE-4CCE-814C-C91DC3387AA7}"/>
    <cellStyle name="Calculation 2 2 3 4 4 3" xfId="6086" xr:uid="{374A7857-8278-4FD7-90B2-00579F0FD59C}"/>
    <cellStyle name="Calculation 2 2 3 4 4 3 2" xfId="6087" xr:uid="{A454C716-2F2C-4A03-8E24-294BC84B9E8A}"/>
    <cellStyle name="Calculation 2 2 3 4 4 3 3" xfId="6088" xr:uid="{58625F05-8B49-45C2-BB5E-8FC299DDA67E}"/>
    <cellStyle name="Calculation 2 2 3 4 4 4" xfId="6089" xr:uid="{2576FDAF-30B1-4DFC-A513-D78532FF71BF}"/>
    <cellStyle name="Calculation 2 2 3 4 4 4 2" xfId="6090" xr:uid="{9E9693C3-1409-42FC-AA64-30EBA604873B}"/>
    <cellStyle name="Calculation 2 2 3 4 4 4 3" xfId="6091" xr:uid="{D1C0AC03-DACC-4187-976C-CBD6E812476A}"/>
    <cellStyle name="Calculation 2 2 3 4 4 5" xfId="6092" xr:uid="{476E16DC-BCA4-4279-8A56-6A540DD41BB7}"/>
    <cellStyle name="Calculation 2 2 3 4 4 5 2" xfId="6093" xr:uid="{4EB10821-DD33-4B5D-8DA7-4A842385E73D}"/>
    <cellStyle name="Calculation 2 2 3 4 4 5 3" xfId="6094" xr:uid="{7F5BBE63-6166-4800-B65B-D879C089AEBA}"/>
    <cellStyle name="Calculation 2 2 3 4 4 6" xfId="6095" xr:uid="{853372E9-5931-480A-8542-504D202F2A84}"/>
    <cellStyle name="Calculation 2 2 3 4 4 6 2" xfId="6096" xr:uid="{47B9D97D-78A7-4078-BD73-018783595806}"/>
    <cellStyle name="Calculation 2 2 3 4 4 6 3" xfId="6097" xr:uid="{F97F59A8-0F58-462C-A722-263A40EAA180}"/>
    <cellStyle name="Calculation 2 2 3 4 4 7" xfId="6098" xr:uid="{43095171-7DA8-4787-9C25-DD6EEE379F74}"/>
    <cellStyle name="Calculation 2 2 3 4 4 7 2" xfId="6099" xr:uid="{ADBF6B41-8388-4A33-9C3A-91EE91F1C9CB}"/>
    <cellStyle name="Calculation 2 2 3 4 4 7 3" xfId="6100" xr:uid="{1CA13E4B-8844-4188-A58F-97E014236D8D}"/>
    <cellStyle name="Calculation 2 2 3 4 4 8" xfId="6101" xr:uid="{A0E86F95-782D-40E2-A4EB-724731D9FFF2}"/>
    <cellStyle name="Calculation 2 2 3 4 4 8 2" xfId="6102" xr:uid="{CD60B987-A0C2-41AA-BB6F-7EF0F5703414}"/>
    <cellStyle name="Calculation 2 2 3 4 4 8 3" xfId="6103" xr:uid="{0183E9B0-8E56-4294-993B-825FBDC32367}"/>
    <cellStyle name="Calculation 2 2 3 4 4 9" xfId="6104" xr:uid="{3D57E198-2D95-43C9-81D5-9D1D3F60C8A9}"/>
    <cellStyle name="Calculation 2 2 3 4 5" xfId="6105" xr:uid="{63FBB884-1082-4EC9-90D9-A1AE5C250C93}"/>
    <cellStyle name="Calculation 2 2 3 4 5 2" xfId="6106" xr:uid="{F5BAE6BF-45BF-497C-9206-3DDE2E4EDC45}"/>
    <cellStyle name="Calculation 2 2 3 4 5 2 2" xfId="6107" xr:uid="{486ECEDA-7D93-4D90-A658-45E33473833F}"/>
    <cellStyle name="Calculation 2 2 3 4 5 2 3" xfId="6108" xr:uid="{28301B5C-13B5-4D4E-B4D5-11911208EC60}"/>
    <cellStyle name="Calculation 2 2 3 4 5 3" xfId="6109" xr:uid="{AF18914B-1A60-4B1D-A42D-D34E771481C5}"/>
    <cellStyle name="Calculation 2 2 3 4 5 3 2" xfId="6110" xr:uid="{2D7910D8-FC4D-44CE-A65A-9D480F6A82B5}"/>
    <cellStyle name="Calculation 2 2 3 4 5 3 3" xfId="6111" xr:uid="{4563C112-78A6-4C18-9F71-65705714F355}"/>
    <cellStyle name="Calculation 2 2 3 4 5 4" xfId="6112" xr:uid="{8B970A03-AC90-4C2A-978D-379403135548}"/>
    <cellStyle name="Calculation 2 2 3 4 5 4 2" xfId="6113" xr:uid="{8A9EBD1B-0248-41E8-AC96-07C34F01E0E8}"/>
    <cellStyle name="Calculation 2 2 3 4 5 4 3" xfId="6114" xr:uid="{BFFC8919-BBBC-49B7-B88E-A79D402E5C46}"/>
    <cellStyle name="Calculation 2 2 3 4 5 5" xfId="6115" xr:uid="{BC3AB457-290B-4712-B4D8-1758E03EED61}"/>
    <cellStyle name="Calculation 2 2 3 4 5 5 2" xfId="6116" xr:uid="{FD74540D-C7E3-47FC-97E1-134BDA1BD2A7}"/>
    <cellStyle name="Calculation 2 2 3 4 5 5 3" xfId="6117" xr:uid="{E2357D69-4CF3-4EBD-9947-68D2EBF2E43E}"/>
    <cellStyle name="Calculation 2 2 3 4 5 6" xfId="6118" xr:uid="{4A2CFE53-0BC4-4AF4-87CF-A60BB16FDD6F}"/>
    <cellStyle name="Calculation 2 2 3 4 5 6 2" xfId="6119" xr:uid="{4CCE916A-9A76-42F5-B0B2-5B8EA0DB4D05}"/>
    <cellStyle name="Calculation 2 2 3 4 5 6 3" xfId="6120" xr:uid="{5517ECE9-D916-41A1-980F-9967FBB5FFC7}"/>
    <cellStyle name="Calculation 2 2 3 4 5 7" xfId="6121" xr:uid="{7003AE5A-DCF1-43DA-99B4-00C628BF50C9}"/>
    <cellStyle name="Calculation 2 2 3 4 5 7 2" xfId="6122" xr:uid="{EE67F9AE-6420-42CE-ACDC-567D01554E24}"/>
    <cellStyle name="Calculation 2 2 3 4 5 7 3" xfId="6123" xr:uid="{7AAB2CF7-5A84-47CF-BBF4-0FC47927B670}"/>
    <cellStyle name="Calculation 2 2 3 4 5 8" xfId="6124" xr:uid="{C4605DF9-52C0-438F-996B-D82646CA977C}"/>
    <cellStyle name="Calculation 2 2 3 4 5 9" xfId="6125" xr:uid="{425425D6-55DD-44E1-9A6A-699F1B733C02}"/>
    <cellStyle name="Calculation 2 2 3 4 6" xfId="6126" xr:uid="{F94833E8-2A6C-46D5-B739-368821B9540A}"/>
    <cellStyle name="Calculation 2 2 3 4 6 2" xfId="6127" xr:uid="{C9253932-A929-4F6D-95A2-C4975D1DB147}"/>
    <cellStyle name="Calculation 2 2 3 4 6 3" xfId="6128" xr:uid="{8DDCC2D7-46BB-4F03-97FB-176F00D8BE55}"/>
    <cellStyle name="Calculation 2 2 3 4 7" xfId="6129" xr:uid="{82BDD8C5-0F3D-4C1B-9C91-05DF36B51A75}"/>
    <cellStyle name="Calculation 2 2 3 4 7 2" xfId="6130" xr:uid="{FAF8AEA5-8A99-4343-87A5-24C358E8FF04}"/>
    <cellStyle name="Calculation 2 2 3 4 7 3" xfId="6131" xr:uid="{2F420EAB-5CFB-4A73-9923-E9E544365F14}"/>
    <cellStyle name="Calculation 2 2 3 4 8" xfId="6132" xr:uid="{8A38AEF2-1758-4A3E-B08B-3E3EE259597E}"/>
    <cellStyle name="Calculation 2 2 3 4 8 2" xfId="6133" xr:uid="{8FA16F76-2058-4A6C-BEA0-E5CC8CE4FE99}"/>
    <cellStyle name="Calculation 2 2 3 4 8 3" xfId="6134" xr:uid="{674DC2A8-855C-4C22-8B69-E4AFF5BCDAE5}"/>
    <cellStyle name="Calculation 2 2 3 4 9" xfId="6135" xr:uid="{D0E9CC9F-4FDA-47A2-8708-A521E20EEAF8}"/>
    <cellStyle name="Calculation 2 2 3 4 9 2" xfId="6136" xr:uid="{8D2F63AF-EB58-47D1-903D-5E8C6D41FF09}"/>
    <cellStyle name="Calculation 2 2 3 4 9 3" xfId="6137" xr:uid="{14939CF6-9A4C-409C-937D-0A3CE0568159}"/>
    <cellStyle name="Calculation 2 2 3 5" xfId="6138" xr:uid="{A3884868-1305-49EA-9C89-56FC91D49F04}"/>
    <cellStyle name="Calculation 2 2 3 5 10" xfId="44279" xr:uid="{8A48B825-84CA-4CC6-94E7-52D6BA818280}"/>
    <cellStyle name="Calculation 2 2 3 5 2" xfId="6139" xr:uid="{AA3FF9EA-BE8A-4AE5-95CC-A34413379417}"/>
    <cellStyle name="Calculation 2 2 3 5 2 10" xfId="6140" xr:uid="{2F170AAF-C889-4EF0-924C-6148FB0EF288}"/>
    <cellStyle name="Calculation 2 2 3 5 2 2" xfId="6141" xr:uid="{372C33A4-2572-42DD-B2FA-D657C8812691}"/>
    <cellStyle name="Calculation 2 2 3 5 2 2 2" xfId="6142" xr:uid="{7E56AA0B-2315-4C3D-9C7C-063C78D2445B}"/>
    <cellStyle name="Calculation 2 2 3 5 2 2 2 2" xfId="6143" xr:uid="{B7083B21-946F-4EA1-BF73-4E0F962F4A37}"/>
    <cellStyle name="Calculation 2 2 3 5 2 2 2 3" xfId="6144" xr:uid="{08F23F11-E4B0-4BDD-8FF0-B5CCD07DC64C}"/>
    <cellStyle name="Calculation 2 2 3 5 2 2 3" xfId="6145" xr:uid="{A6B65789-E378-4F6A-BFB0-3C76CAB22F27}"/>
    <cellStyle name="Calculation 2 2 3 5 2 2 3 2" xfId="6146" xr:uid="{68461CF9-9CE0-4A7A-8AA6-835501856AA2}"/>
    <cellStyle name="Calculation 2 2 3 5 2 2 3 3" xfId="6147" xr:uid="{E73D202B-8093-49A0-927B-44FDD6648636}"/>
    <cellStyle name="Calculation 2 2 3 5 2 2 4" xfId="6148" xr:uid="{FCCCEC08-A476-4BDA-9690-D7CAF62BD2FE}"/>
    <cellStyle name="Calculation 2 2 3 5 2 2 4 2" xfId="6149" xr:uid="{E7F5FC5F-C7F1-4CD1-8891-8422340731B9}"/>
    <cellStyle name="Calculation 2 2 3 5 2 2 4 3" xfId="6150" xr:uid="{D5916C22-A449-4A99-AD16-B5D0FE4FD48A}"/>
    <cellStyle name="Calculation 2 2 3 5 2 2 5" xfId="6151" xr:uid="{33BF3FEB-3AC9-4EE6-B2CD-12A466D6B69D}"/>
    <cellStyle name="Calculation 2 2 3 5 2 2 5 2" xfId="6152" xr:uid="{0B24DB6A-00B6-47F7-83B4-4A6E98D4B5B2}"/>
    <cellStyle name="Calculation 2 2 3 5 2 2 5 3" xfId="6153" xr:uid="{7BA3F462-C3D2-432D-9D0B-06E687A50A75}"/>
    <cellStyle name="Calculation 2 2 3 5 2 2 6" xfId="6154" xr:uid="{5DEEAC78-300A-4B20-9784-8AAECDFE7E58}"/>
    <cellStyle name="Calculation 2 2 3 5 2 2 6 2" xfId="6155" xr:uid="{B688963C-E0B9-4493-9117-1354D4F33BE3}"/>
    <cellStyle name="Calculation 2 2 3 5 2 2 6 3" xfId="6156" xr:uid="{7A85653C-0DC5-4497-AC68-C1B195514491}"/>
    <cellStyle name="Calculation 2 2 3 5 2 2 7" xfId="6157" xr:uid="{CE3055DF-8C59-4525-B90D-A5CFB97B1E4F}"/>
    <cellStyle name="Calculation 2 2 3 5 2 2 7 2" xfId="6158" xr:uid="{9D4D1ABA-AD99-4F80-8476-12B89E5FC20C}"/>
    <cellStyle name="Calculation 2 2 3 5 2 2 7 3" xfId="6159" xr:uid="{71544D99-6293-4E4F-BE0C-50B4767646B1}"/>
    <cellStyle name="Calculation 2 2 3 5 2 2 8" xfId="6160" xr:uid="{0B650DE2-2F23-492F-9159-EC39ED294F06}"/>
    <cellStyle name="Calculation 2 2 3 5 2 2 9" xfId="6161" xr:uid="{752006A9-601B-42EC-BF3B-C08FAB0A5193}"/>
    <cellStyle name="Calculation 2 2 3 5 2 3" xfId="6162" xr:uid="{9D139B49-88CD-4E09-A659-0DFCCA8FCCF5}"/>
    <cellStyle name="Calculation 2 2 3 5 2 3 2" xfId="6163" xr:uid="{E60B4126-D121-4FF2-8E90-553EA21DB26F}"/>
    <cellStyle name="Calculation 2 2 3 5 2 3 3" xfId="6164" xr:uid="{000A483B-84DD-4A45-A915-68249E12E08F}"/>
    <cellStyle name="Calculation 2 2 3 5 2 4" xfId="6165" xr:uid="{7064EDBE-0C1D-432B-95AB-74FBFEFE8B48}"/>
    <cellStyle name="Calculation 2 2 3 5 2 4 2" xfId="6166" xr:uid="{233E5FC4-6B1C-40DC-98CF-2AC975D650A4}"/>
    <cellStyle name="Calculation 2 2 3 5 2 4 3" xfId="6167" xr:uid="{29D0B133-6716-4F50-B66F-FBDAEB14E42B}"/>
    <cellStyle name="Calculation 2 2 3 5 2 5" xfId="6168" xr:uid="{2B83C919-B33A-4F2B-BD03-A2B59B51E6B9}"/>
    <cellStyle name="Calculation 2 2 3 5 2 5 2" xfId="6169" xr:uid="{DB5AEFB8-5050-456F-8C80-678EE45EF108}"/>
    <cellStyle name="Calculation 2 2 3 5 2 5 3" xfId="6170" xr:uid="{791DFD04-C6EE-460C-885A-F334670D3484}"/>
    <cellStyle name="Calculation 2 2 3 5 2 6" xfId="6171" xr:uid="{B42F2CBE-9FD1-4D91-A9FD-FEE3D2C49588}"/>
    <cellStyle name="Calculation 2 2 3 5 2 6 2" xfId="6172" xr:uid="{AAB4B1C8-EBE0-46E1-81FF-8A406D8E2517}"/>
    <cellStyle name="Calculation 2 2 3 5 2 6 3" xfId="6173" xr:uid="{D418FB0E-3CB6-4BD9-A935-9A02B6C5E3FA}"/>
    <cellStyle name="Calculation 2 2 3 5 2 7" xfId="6174" xr:uid="{465DB3F6-D4CD-4CE4-B978-900E754A68B7}"/>
    <cellStyle name="Calculation 2 2 3 5 2 7 2" xfId="6175" xr:uid="{7ECBDE7D-87CD-48CF-8240-1B6174ADCFF4}"/>
    <cellStyle name="Calculation 2 2 3 5 2 7 3" xfId="6176" xr:uid="{E2F95689-8045-44C8-AD73-6E0598E7CA5B}"/>
    <cellStyle name="Calculation 2 2 3 5 2 8" xfId="6177" xr:uid="{388470C4-C4BA-447E-B4CC-C26412BD5A6A}"/>
    <cellStyle name="Calculation 2 2 3 5 2 8 2" xfId="6178" xr:uid="{EF49D5D9-B0D3-4CDE-9325-32B853534441}"/>
    <cellStyle name="Calculation 2 2 3 5 2 8 3" xfId="6179" xr:uid="{0379A9D6-31CA-4A05-99AB-3CE545DF93A8}"/>
    <cellStyle name="Calculation 2 2 3 5 2 9" xfId="6180" xr:uid="{0C1175DF-43A1-44D3-B197-01F034868BA4}"/>
    <cellStyle name="Calculation 2 2 3 5 3" xfId="6181" xr:uid="{2950D1FD-8C7E-4818-9E4D-2DD96E264CC9}"/>
    <cellStyle name="Calculation 2 2 3 5 3 10" xfId="6182" xr:uid="{9AF1616B-E2BE-4B74-AE6C-841B4D0CE8B4}"/>
    <cellStyle name="Calculation 2 2 3 5 3 2" xfId="6183" xr:uid="{D4E4DAA5-FF11-44A5-B2CE-96FC0521278D}"/>
    <cellStyle name="Calculation 2 2 3 5 3 2 2" xfId="6184" xr:uid="{F7F4DFB1-14E3-4E56-AACA-7A9AE9D991FA}"/>
    <cellStyle name="Calculation 2 2 3 5 3 2 2 2" xfId="6185" xr:uid="{34506E96-250E-4FD4-B6E7-4FC36B8B083B}"/>
    <cellStyle name="Calculation 2 2 3 5 3 2 2 3" xfId="6186" xr:uid="{5F57B3AC-463F-4392-95D0-2D6CAB53650F}"/>
    <cellStyle name="Calculation 2 2 3 5 3 2 3" xfId="6187" xr:uid="{AE84A0E0-E34A-4926-B7C1-859ED135EF20}"/>
    <cellStyle name="Calculation 2 2 3 5 3 2 3 2" xfId="6188" xr:uid="{252DBCAB-8680-427C-BAF1-87205DA3BBD0}"/>
    <cellStyle name="Calculation 2 2 3 5 3 2 3 3" xfId="6189" xr:uid="{102C2B10-6823-477C-A9F4-B6FC1777851C}"/>
    <cellStyle name="Calculation 2 2 3 5 3 2 4" xfId="6190" xr:uid="{F7653BCB-C1FB-4DB0-B27A-6A239D986B8D}"/>
    <cellStyle name="Calculation 2 2 3 5 3 2 4 2" xfId="6191" xr:uid="{E55E5F4D-E715-4DBF-A993-8AE8436B2F6F}"/>
    <cellStyle name="Calculation 2 2 3 5 3 2 4 3" xfId="6192" xr:uid="{E68BD8E3-D0C0-4A9A-A7E8-8E9CCC758E2A}"/>
    <cellStyle name="Calculation 2 2 3 5 3 2 5" xfId="6193" xr:uid="{6CA52585-A1F5-43A0-A73C-ABC078DD7760}"/>
    <cellStyle name="Calculation 2 2 3 5 3 2 5 2" xfId="6194" xr:uid="{142C0D50-709F-49DE-83A6-9EF1483F3822}"/>
    <cellStyle name="Calculation 2 2 3 5 3 2 5 3" xfId="6195" xr:uid="{EEA62753-2A36-46E2-AE21-E821AC43F907}"/>
    <cellStyle name="Calculation 2 2 3 5 3 2 6" xfId="6196" xr:uid="{07FECE39-7B1E-4DC4-9D10-9A4F2954483C}"/>
    <cellStyle name="Calculation 2 2 3 5 3 2 6 2" xfId="6197" xr:uid="{D5850388-A593-43A7-87BA-0EEC43D8AE9F}"/>
    <cellStyle name="Calculation 2 2 3 5 3 2 6 3" xfId="6198" xr:uid="{654C4771-5206-4258-A424-754738A3EF40}"/>
    <cellStyle name="Calculation 2 2 3 5 3 2 7" xfId="6199" xr:uid="{BD8871D1-C3AB-4239-809A-A23FF3777C1C}"/>
    <cellStyle name="Calculation 2 2 3 5 3 2 7 2" xfId="6200" xr:uid="{2F87E23F-68E3-48C0-BBB8-16DFB5F91DBA}"/>
    <cellStyle name="Calculation 2 2 3 5 3 2 7 3" xfId="6201" xr:uid="{38A3D5FB-D5DC-4949-945B-8BFFC14E4A53}"/>
    <cellStyle name="Calculation 2 2 3 5 3 2 8" xfId="6202" xr:uid="{96596F3E-C662-454A-9536-57DF2C2ED998}"/>
    <cellStyle name="Calculation 2 2 3 5 3 2 9" xfId="6203" xr:uid="{C52C8F37-3A01-4D81-897A-A9512DC91C53}"/>
    <cellStyle name="Calculation 2 2 3 5 3 3" xfId="6204" xr:uid="{CB99C399-AC9A-4111-8D4F-DEABB8959C22}"/>
    <cellStyle name="Calculation 2 2 3 5 3 3 2" xfId="6205" xr:uid="{2F407063-B111-4333-8FA8-1F7D86001232}"/>
    <cellStyle name="Calculation 2 2 3 5 3 3 3" xfId="6206" xr:uid="{7B56F4C1-8EBE-4BA1-82BA-64402907A6BB}"/>
    <cellStyle name="Calculation 2 2 3 5 3 4" xfId="6207" xr:uid="{749BFB96-BD2A-44F1-A952-E6A2060A1BDC}"/>
    <cellStyle name="Calculation 2 2 3 5 3 4 2" xfId="6208" xr:uid="{5B4ED542-FE0C-4FBF-9F48-66196AF56FE8}"/>
    <cellStyle name="Calculation 2 2 3 5 3 4 3" xfId="6209" xr:uid="{E1025CB2-CA95-46C2-91B6-34753B966DFE}"/>
    <cellStyle name="Calculation 2 2 3 5 3 5" xfId="6210" xr:uid="{CCB05487-D76E-44EB-9633-1DAD7994A84D}"/>
    <cellStyle name="Calculation 2 2 3 5 3 5 2" xfId="6211" xr:uid="{7D73A362-7D46-446C-B35A-12D97703CA94}"/>
    <cellStyle name="Calculation 2 2 3 5 3 5 3" xfId="6212" xr:uid="{450E3E1F-5A88-4AA6-A02D-8CE3873F7F66}"/>
    <cellStyle name="Calculation 2 2 3 5 3 6" xfId="6213" xr:uid="{6976832C-557A-47B4-9E09-519687941D11}"/>
    <cellStyle name="Calculation 2 2 3 5 3 6 2" xfId="6214" xr:uid="{155CDC48-8D84-4875-9500-AA8282653E5D}"/>
    <cellStyle name="Calculation 2 2 3 5 3 6 3" xfId="6215" xr:uid="{69D3EB0A-BA1F-4773-B497-78B70305B05E}"/>
    <cellStyle name="Calculation 2 2 3 5 3 7" xfId="6216" xr:uid="{8A0553C2-EE2D-4B5E-A8DD-BFD32E11BC9B}"/>
    <cellStyle name="Calculation 2 2 3 5 3 7 2" xfId="6217" xr:uid="{A748AF07-A88B-4741-99AB-704D962D1784}"/>
    <cellStyle name="Calculation 2 2 3 5 3 7 3" xfId="6218" xr:uid="{A06D7421-FBE0-41CC-A90B-450082D0C5C7}"/>
    <cellStyle name="Calculation 2 2 3 5 3 8" xfId="6219" xr:uid="{438BD7B4-AA1B-4486-8DDF-6DF7F373C875}"/>
    <cellStyle name="Calculation 2 2 3 5 3 8 2" xfId="6220" xr:uid="{2AFD93A9-A104-45A6-96FA-9F391AD270B9}"/>
    <cellStyle name="Calculation 2 2 3 5 3 8 3" xfId="6221" xr:uid="{62C8D8E4-4685-4549-8880-50C317A8E81E}"/>
    <cellStyle name="Calculation 2 2 3 5 3 9" xfId="6222" xr:uid="{950BBC77-62A3-47DA-9137-664E0579F436}"/>
    <cellStyle name="Calculation 2 2 3 5 4" xfId="6223" xr:uid="{DA040FCE-94D0-4545-AF6F-0849D9ADD1C6}"/>
    <cellStyle name="Calculation 2 2 3 5 4 10" xfId="6224" xr:uid="{B714EFAF-66D0-40DA-81C8-FE0D243E69DE}"/>
    <cellStyle name="Calculation 2 2 3 5 4 2" xfId="6225" xr:uid="{AC3964F1-01E3-4124-86DD-FB47FE87054C}"/>
    <cellStyle name="Calculation 2 2 3 5 4 2 2" xfId="6226" xr:uid="{641D264A-5080-4695-B654-FEA4A70D9D7C}"/>
    <cellStyle name="Calculation 2 2 3 5 4 2 2 2" xfId="6227" xr:uid="{EEAA4A5D-D9B2-471D-95BC-CF9134B93AD0}"/>
    <cellStyle name="Calculation 2 2 3 5 4 2 2 3" xfId="6228" xr:uid="{5045E0B0-A3A0-4D4D-8FB8-215233E7526B}"/>
    <cellStyle name="Calculation 2 2 3 5 4 2 3" xfId="6229" xr:uid="{621EA983-4D32-4DA7-8E7E-E3FF7042B8BD}"/>
    <cellStyle name="Calculation 2 2 3 5 4 2 3 2" xfId="6230" xr:uid="{E1BA31A5-A656-4322-9E6D-45DCEBAA87DA}"/>
    <cellStyle name="Calculation 2 2 3 5 4 2 3 3" xfId="6231" xr:uid="{8DE7F86D-24EA-4EF4-BB4A-4D5E9852F65F}"/>
    <cellStyle name="Calculation 2 2 3 5 4 2 4" xfId="6232" xr:uid="{796F7C67-E43A-4D82-9EDA-E4D53DB3CC53}"/>
    <cellStyle name="Calculation 2 2 3 5 4 2 4 2" xfId="6233" xr:uid="{1EC7B34A-0AA6-41E4-AD21-9BE9C394A574}"/>
    <cellStyle name="Calculation 2 2 3 5 4 2 4 3" xfId="6234" xr:uid="{4EEC8635-DAFF-4352-8054-3ACC629950CD}"/>
    <cellStyle name="Calculation 2 2 3 5 4 2 5" xfId="6235" xr:uid="{8E30F095-4C43-4282-AC9B-CFE2BFEE663A}"/>
    <cellStyle name="Calculation 2 2 3 5 4 2 5 2" xfId="6236" xr:uid="{CB2AB79C-73C2-4E09-901D-7ED81A5F1D1A}"/>
    <cellStyle name="Calculation 2 2 3 5 4 2 5 3" xfId="6237" xr:uid="{805F6894-B608-4CFF-BDC3-3E7004C4FAC1}"/>
    <cellStyle name="Calculation 2 2 3 5 4 2 6" xfId="6238" xr:uid="{0047028A-2C7E-4841-A1B4-C16E3B803D24}"/>
    <cellStyle name="Calculation 2 2 3 5 4 2 6 2" xfId="6239" xr:uid="{EAE581DA-F5BE-4FD8-B918-7366AA95A768}"/>
    <cellStyle name="Calculation 2 2 3 5 4 2 6 3" xfId="6240" xr:uid="{5138E726-BC14-4B43-AA20-DBCB1CD1AE75}"/>
    <cellStyle name="Calculation 2 2 3 5 4 2 7" xfId="6241" xr:uid="{9C745D1D-D2CC-457C-86FE-E95AEF3EA906}"/>
    <cellStyle name="Calculation 2 2 3 5 4 2 7 2" xfId="6242" xr:uid="{91F5C0D9-3101-4CD7-BC2C-5CB9D66AC199}"/>
    <cellStyle name="Calculation 2 2 3 5 4 2 7 3" xfId="6243" xr:uid="{294165A3-454A-4FB1-8AC6-E1CD54AD46A2}"/>
    <cellStyle name="Calculation 2 2 3 5 4 2 8" xfId="6244" xr:uid="{42A9CE6F-9302-4531-B54C-6943E4BBE31B}"/>
    <cellStyle name="Calculation 2 2 3 5 4 2 9" xfId="6245" xr:uid="{D56865F3-0DCA-4AA6-908D-A6A1C3DC65DC}"/>
    <cellStyle name="Calculation 2 2 3 5 4 3" xfId="6246" xr:uid="{67CEE6BD-DEE2-4B45-8258-60DC99CA7914}"/>
    <cellStyle name="Calculation 2 2 3 5 4 3 2" xfId="6247" xr:uid="{5FEFA6AE-1C79-434E-926A-D89BE4E92DBC}"/>
    <cellStyle name="Calculation 2 2 3 5 4 3 3" xfId="6248" xr:uid="{D808C668-F29E-4CCD-8938-59C628F00B2B}"/>
    <cellStyle name="Calculation 2 2 3 5 4 4" xfId="6249" xr:uid="{91D9092B-72AB-4686-8F6E-C42A9A278308}"/>
    <cellStyle name="Calculation 2 2 3 5 4 4 2" xfId="6250" xr:uid="{4BEE19A2-97C3-4AB4-B8E1-5BC9DA369475}"/>
    <cellStyle name="Calculation 2 2 3 5 4 4 3" xfId="6251" xr:uid="{5740655C-20AF-4805-9E9D-BB531BD82733}"/>
    <cellStyle name="Calculation 2 2 3 5 4 5" xfId="6252" xr:uid="{773B2437-56B1-4D90-BC2E-29155581BD0F}"/>
    <cellStyle name="Calculation 2 2 3 5 4 5 2" xfId="6253" xr:uid="{54C4BA73-7153-4B34-89FB-018378E4359B}"/>
    <cellStyle name="Calculation 2 2 3 5 4 5 3" xfId="6254" xr:uid="{859A6B33-893D-4091-9439-F6B78672D69D}"/>
    <cellStyle name="Calculation 2 2 3 5 4 6" xfId="6255" xr:uid="{9948902D-96AA-4966-89A8-25D44A7C9EB2}"/>
    <cellStyle name="Calculation 2 2 3 5 4 6 2" xfId="6256" xr:uid="{C8D334D3-FDD7-457F-8474-BB15685A01A4}"/>
    <cellStyle name="Calculation 2 2 3 5 4 6 3" xfId="6257" xr:uid="{91A44C54-6FAF-4D1A-B531-2AB6F3C86E18}"/>
    <cellStyle name="Calculation 2 2 3 5 4 7" xfId="6258" xr:uid="{8E313B9B-B0B0-4BB7-AFD8-11475F8580F7}"/>
    <cellStyle name="Calculation 2 2 3 5 4 7 2" xfId="6259" xr:uid="{EBBE5DB5-AFDB-4243-97E1-08F009886498}"/>
    <cellStyle name="Calculation 2 2 3 5 4 7 3" xfId="6260" xr:uid="{0EDBE967-1BE8-4C7C-AF76-AEC9AE381359}"/>
    <cellStyle name="Calculation 2 2 3 5 4 8" xfId="6261" xr:uid="{8CAF9D74-ED21-4A3A-8A9A-AB5A761AE3BD}"/>
    <cellStyle name="Calculation 2 2 3 5 4 8 2" xfId="6262" xr:uid="{DF5F6853-4731-4113-8639-E7EBFAC1F527}"/>
    <cellStyle name="Calculation 2 2 3 5 4 8 3" xfId="6263" xr:uid="{063D82B6-4908-4025-9171-37EF2EFA1762}"/>
    <cellStyle name="Calculation 2 2 3 5 4 9" xfId="6264" xr:uid="{8B877C69-FF4F-405F-83F4-0FCD141CBDB1}"/>
    <cellStyle name="Calculation 2 2 3 5 5" xfId="6265" xr:uid="{41A503A5-BB0C-4265-9E83-8DFE972275C6}"/>
    <cellStyle name="Calculation 2 2 3 5 5 2" xfId="6266" xr:uid="{2AAB051A-2583-429A-9CCD-957D40FA3078}"/>
    <cellStyle name="Calculation 2 2 3 5 5 2 2" xfId="6267" xr:uid="{20825884-A23B-4275-A4D0-B7F242950432}"/>
    <cellStyle name="Calculation 2 2 3 5 5 2 3" xfId="6268" xr:uid="{C0726E74-4909-466E-A14E-EA1F7A16560A}"/>
    <cellStyle name="Calculation 2 2 3 5 5 3" xfId="6269" xr:uid="{65B5ACD4-8FDA-4817-A0D0-45E720BD1151}"/>
    <cellStyle name="Calculation 2 2 3 5 5 3 2" xfId="6270" xr:uid="{42D54694-1256-4B96-82EA-DAB9090C2260}"/>
    <cellStyle name="Calculation 2 2 3 5 5 3 3" xfId="6271" xr:uid="{BFF65E3A-1C73-48B9-8E71-E533A007B6AA}"/>
    <cellStyle name="Calculation 2 2 3 5 5 4" xfId="6272" xr:uid="{2CB94AEB-4737-42C6-AC9C-3F777A10F543}"/>
    <cellStyle name="Calculation 2 2 3 5 5 4 2" xfId="6273" xr:uid="{D466A090-0270-4011-9F22-11B0DD35B9D7}"/>
    <cellStyle name="Calculation 2 2 3 5 5 4 3" xfId="6274" xr:uid="{A93A210A-68B4-4154-B1A3-370CE07507F3}"/>
    <cellStyle name="Calculation 2 2 3 5 5 5" xfId="6275" xr:uid="{0D1D480B-E089-4BD8-8000-0EB27B2BD265}"/>
    <cellStyle name="Calculation 2 2 3 5 5 5 2" xfId="6276" xr:uid="{B345B461-4BD5-4D23-B569-DDA6E19835FD}"/>
    <cellStyle name="Calculation 2 2 3 5 5 5 3" xfId="6277" xr:uid="{6D3C9C35-59E6-4B47-B3FB-2E009C0631D2}"/>
    <cellStyle name="Calculation 2 2 3 5 5 6" xfId="6278" xr:uid="{2DF4B56B-D0A1-4041-A804-FEF20F568E24}"/>
    <cellStyle name="Calculation 2 2 3 5 5 6 2" xfId="6279" xr:uid="{B06637C9-A57D-408C-A07F-62207DCA6B65}"/>
    <cellStyle name="Calculation 2 2 3 5 5 6 3" xfId="6280" xr:uid="{CC57B929-E68A-4A6D-8E09-7EBAF47FC383}"/>
    <cellStyle name="Calculation 2 2 3 5 5 7" xfId="6281" xr:uid="{950EFBAC-ED48-421A-9B11-160B8B688EFF}"/>
    <cellStyle name="Calculation 2 2 3 5 5 7 2" xfId="6282" xr:uid="{FF8C96D0-FEBF-4872-92B9-4FE4507D6D6B}"/>
    <cellStyle name="Calculation 2 2 3 5 5 7 3" xfId="6283" xr:uid="{47960508-F2C9-4818-ACD3-C332EFEC4C0F}"/>
    <cellStyle name="Calculation 2 2 3 5 5 8" xfId="6284" xr:uid="{8DD43FF6-936C-4928-BF18-4AD83D3DA5AE}"/>
    <cellStyle name="Calculation 2 2 3 5 5 9" xfId="6285" xr:uid="{0A6FC338-BE50-4AAB-B0F3-BACD53095D0E}"/>
    <cellStyle name="Calculation 2 2 3 5 6" xfId="6286" xr:uid="{CE42BB21-A1DC-411B-B488-3D1296167C4C}"/>
    <cellStyle name="Calculation 2 2 3 5 6 2" xfId="6287" xr:uid="{AD5FE80E-6B98-47D7-86CB-4AD3E2AA086C}"/>
    <cellStyle name="Calculation 2 2 3 5 6 3" xfId="6288" xr:uid="{97B45869-E113-4B3A-BD65-DDC19B4089FC}"/>
    <cellStyle name="Calculation 2 2 3 5 7" xfId="6289" xr:uid="{7DB05002-C0C1-4DF0-A759-387EA76FB868}"/>
    <cellStyle name="Calculation 2 2 3 5 7 2" xfId="6290" xr:uid="{AF5ECF07-B0D5-42A5-83AA-2D91C46A0E87}"/>
    <cellStyle name="Calculation 2 2 3 5 7 3" xfId="6291" xr:uid="{01EE8B15-F5A5-4052-BA6A-EE0E75431BD1}"/>
    <cellStyle name="Calculation 2 2 3 5 8" xfId="6292" xr:uid="{3EEECBA5-093C-426E-9C81-42C414843B44}"/>
    <cellStyle name="Calculation 2 2 3 5 8 2" xfId="6293" xr:uid="{465F9524-6F87-4040-9F54-1A60D6DE9BC3}"/>
    <cellStyle name="Calculation 2 2 3 5 8 3" xfId="6294" xr:uid="{558F3D06-A062-45B2-AA84-9600497A30B1}"/>
    <cellStyle name="Calculation 2 2 3 5 9" xfId="6295" xr:uid="{ACEA66CB-A26F-40F7-A82B-D0206509BA0E}"/>
    <cellStyle name="Calculation 2 2 3 5 9 2" xfId="6296" xr:uid="{11248AAB-6D58-425C-8CE3-EE48E1D31AA6}"/>
    <cellStyle name="Calculation 2 2 3 5 9 3" xfId="6297" xr:uid="{D77EF0C2-906D-4E58-9BA8-29B2B0EA4317}"/>
    <cellStyle name="Calculation 2 2 3 6" xfId="6298" xr:uid="{57E96FC9-BCD6-43E9-B8F1-6D80909B954A}"/>
    <cellStyle name="Calculation 2 2 3 6 10" xfId="6299" xr:uid="{D6CA0CBC-1EB8-4E7B-B464-9D45789042C2}"/>
    <cellStyle name="Calculation 2 2 3 6 2" xfId="6300" xr:uid="{F94946EB-50CD-457F-B661-B15E6836B9FE}"/>
    <cellStyle name="Calculation 2 2 3 6 2 2" xfId="6301" xr:uid="{0D4E84BB-0BE8-4D6A-AD4C-C122609C1957}"/>
    <cellStyle name="Calculation 2 2 3 6 2 2 2" xfId="6302" xr:uid="{D3BE929C-F64B-4B74-BE5C-34C0CB2AB45B}"/>
    <cellStyle name="Calculation 2 2 3 6 2 2 3" xfId="6303" xr:uid="{F4F371F5-1F30-4907-B6EE-FABC33256496}"/>
    <cellStyle name="Calculation 2 2 3 6 2 3" xfId="6304" xr:uid="{C9C79C10-230A-4A1F-9EFB-C43038CECEEF}"/>
    <cellStyle name="Calculation 2 2 3 6 2 3 2" xfId="6305" xr:uid="{806545DE-4891-4605-A410-AE4536A71D48}"/>
    <cellStyle name="Calculation 2 2 3 6 2 3 3" xfId="6306" xr:uid="{0FCEABBC-6BA0-4B07-8D67-A2F536948C63}"/>
    <cellStyle name="Calculation 2 2 3 6 2 4" xfId="6307" xr:uid="{6A4A6DDD-EBAF-47D8-9583-8C672E0987AE}"/>
    <cellStyle name="Calculation 2 2 3 6 2 4 2" xfId="6308" xr:uid="{5407C711-5467-444B-8594-5E8001AE886B}"/>
    <cellStyle name="Calculation 2 2 3 6 2 4 3" xfId="6309" xr:uid="{55763AD0-D7CB-46B2-A191-8B81C7B83A36}"/>
    <cellStyle name="Calculation 2 2 3 6 2 5" xfId="6310" xr:uid="{5BB8AEC7-23EE-4C54-9747-8D18DF9BDE02}"/>
    <cellStyle name="Calculation 2 2 3 6 2 5 2" xfId="6311" xr:uid="{C08C8E7D-FF82-42D9-8418-3C11AE527543}"/>
    <cellStyle name="Calculation 2 2 3 6 2 5 3" xfId="6312" xr:uid="{6ED27CDF-4929-47F5-9141-B7A8AE22FC9B}"/>
    <cellStyle name="Calculation 2 2 3 6 2 6" xfId="6313" xr:uid="{ACD263F7-6BAD-45B1-AB28-0F23E3356A04}"/>
    <cellStyle name="Calculation 2 2 3 6 2 6 2" xfId="6314" xr:uid="{EEE0F75C-48D9-4668-8195-CC1700FC7329}"/>
    <cellStyle name="Calculation 2 2 3 6 2 6 3" xfId="6315" xr:uid="{32213A02-2B40-459D-859B-C3632191A451}"/>
    <cellStyle name="Calculation 2 2 3 6 2 7" xfId="6316" xr:uid="{ABEA994C-1D49-4122-B53C-A46F6EDC423B}"/>
    <cellStyle name="Calculation 2 2 3 6 2 7 2" xfId="6317" xr:uid="{73810439-95BE-42D4-983A-EE0CBD3787F4}"/>
    <cellStyle name="Calculation 2 2 3 6 2 7 3" xfId="6318" xr:uid="{7CBC3762-D127-4855-A6E5-990A873596AB}"/>
    <cellStyle name="Calculation 2 2 3 6 2 8" xfId="6319" xr:uid="{59B296E4-18A0-4DAF-BBAE-F26C85053B35}"/>
    <cellStyle name="Calculation 2 2 3 6 2 9" xfId="6320" xr:uid="{3E683D0A-84D7-49E6-9795-7913333C1DA2}"/>
    <cellStyle name="Calculation 2 2 3 6 3" xfId="6321" xr:uid="{4FB49098-DAC8-43D1-AB60-2DB519DFD769}"/>
    <cellStyle name="Calculation 2 2 3 6 3 2" xfId="6322" xr:uid="{7704F954-ABED-45AB-836F-DE0A161A96B9}"/>
    <cellStyle name="Calculation 2 2 3 6 3 3" xfId="6323" xr:uid="{E8FB71E2-0951-4C53-B1FF-C5ADB6405F96}"/>
    <cellStyle name="Calculation 2 2 3 6 4" xfId="6324" xr:uid="{F3994824-2D7B-4CC7-9DD3-76758DE493CB}"/>
    <cellStyle name="Calculation 2 2 3 6 4 2" xfId="6325" xr:uid="{1DE89F9F-259C-4673-8A1D-F07B9C9D5871}"/>
    <cellStyle name="Calculation 2 2 3 6 4 3" xfId="6326" xr:uid="{FF472BE5-9401-4B83-BE17-DDC318DEAB56}"/>
    <cellStyle name="Calculation 2 2 3 6 5" xfId="6327" xr:uid="{E2D3EB90-4AD6-4426-B4AC-F39DD94B9014}"/>
    <cellStyle name="Calculation 2 2 3 6 5 2" xfId="6328" xr:uid="{02F9FB01-1141-4D30-8332-D3736CE26600}"/>
    <cellStyle name="Calculation 2 2 3 6 5 3" xfId="6329" xr:uid="{C8B268DF-29E6-42DA-9F99-268A0F50A67E}"/>
    <cellStyle name="Calculation 2 2 3 6 6" xfId="6330" xr:uid="{7E103094-10A0-44B4-98F3-16E14A10D128}"/>
    <cellStyle name="Calculation 2 2 3 6 6 2" xfId="6331" xr:uid="{CF1F905F-3BCC-4693-85A3-FB715CFE7D23}"/>
    <cellStyle name="Calculation 2 2 3 6 6 3" xfId="6332" xr:uid="{F60A5E88-A0F3-45BD-871F-EF80B81CC29C}"/>
    <cellStyle name="Calculation 2 2 3 6 7" xfId="6333" xr:uid="{B9E32DE6-69CE-4668-BCBD-4ECA5DAEDF36}"/>
    <cellStyle name="Calculation 2 2 3 6 7 2" xfId="6334" xr:uid="{03CB7808-A1C4-4FA8-A633-22D03B385350}"/>
    <cellStyle name="Calculation 2 2 3 6 7 3" xfId="6335" xr:uid="{98A84EB5-8B34-4B83-864F-A624989421AC}"/>
    <cellStyle name="Calculation 2 2 3 6 8" xfId="6336" xr:uid="{68775051-2CAC-4359-B4A5-2AAE2EB74011}"/>
    <cellStyle name="Calculation 2 2 3 6 8 2" xfId="6337" xr:uid="{669DDAF7-07AC-4F10-BB63-A8BD74CFF73C}"/>
    <cellStyle name="Calculation 2 2 3 6 8 3" xfId="6338" xr:uid="{4D5FC3A1-4098-439E-938D-BACB172B0073}"/>
    <cellStyle name="Calculation 2 2 3 6 9" xfId="6339" xr:uid="{36170821-0A17-4052-B375-43FC9B6656AB}"/>
    <cellStyle name="Calculation 2 2 3 7" xfId="6340" xr:uid="{DCE74579-7BAA-4FB4-8AD2-355602E38C30}"/>
    <cellStyle name="Calculation 2 2 3 7 10" xfId="6341" xr:uid="{0FC7BC4B-9DEA-45A9-8B51-379F51113EA1}"/>
    <cellStyle name="Calculation 2 2 3 7 2" xfId="6342" xr:uid="{37ACCFA5-7862-472E-A2AB-DEE57A3E830A}"/>
    <cellStyle name="Calculation 2 2 3 7 2 2" xfId="6343" xr:uid="{4A0E2A61-749F-4F92-8C10-3B9257416E65}"/>
    <cellStyle name="Calculation 2 2 3 7 2 2 2" xfId="6344" xr:uid="{A4481730-293A-44A1-9D51-D8767E15F56A}"/>
    <cellStyle name="Calculation 2 2 3 7 2 2 3" xfId="6345" xr:uid="{B01DE05E-9715-4C5D-9A2F-619A9A0CC35F}"/>
    <cellStyle name="Calculation 2 2 3 7 2 3" xfId="6346" xr:uid="{EA26E209-676A-4DF4-8077-8B7DE772F3A2}"/>
    <cellStyle name="Calculation 2 2 3 7 2 3 2" xfId="6347" xr:uid="{2B54A2BD-4C4F-4F0F-8443-B0DCEE387F04}"/>
    <cellStyle name="Calculation 2 2 3 7 2 3 3" xfId="6348" xr:uid="{FBC7E1F8-D651-42A3-BCA2-F98324BF4F96}"/>
    <cellStyle name="Calculation 2 2 3 7 2 4" xfId="6349" xr:uid="{EFB3BCB8-E11D-4731-94BC-316220853B1C}"/>
    <cellStyle name="Calculation 2 2 3 7 2 4 2" xfId="6350" xr:uid="{637E0A18-3F96-4ADE-AAA6-AE65A1E83719}"/>
    <cellStyle name="Calculation 2 2 3 7 2 4 3" xfId="6351" xr:uid="{2E088027-F836-4D86-B8D5-2AE3B50080D6}"/>
    <cellStyle name="Calculation 2 2 3 7 2 5" xfId="6352" xr:uid="{0CE20956-1E22-453D-AE0C-DC1761C3FF39}"/>
    <cellStyle name="Calculation 2 2 3 7 2 5 2" xfId="6353" xr:uid="{55897A02-382D-4720-8F6B-ECA49A504A97}"/>
    <cellStyle name="Calculation 2 2 3 7 2 5 3" xfId="6354" xr:uid="{CCD41C55-C8FB-4212-881F-E176950D1E6E}"/>
    <cellStyle name="Calculation 2 2 3 7 2 6" xfId="6355" xr:uid="{9C0F7932-4657-4175-82CC-FD800C43A6D1}"/>
    <cellStyle name="Calculation 2 2 3 7 2 6 2" xfId="6356" xr:uid="{CC26D812-8E96-4B13-A012-0734FF441512}"/>
    <cellStyle name="Calculation 2 2 3 7 2 6 3" xfId="6357" xr:uid="{EEA467BB-E729-48ED-A334-E3727504A2C5}"/>
    <cellStyle name="Calculation 2 2 3 7 2 7" xfId="6358" xr:uid="{1905C5D2-6F21-41C3-8DB5-2F5676320991}"/>
    <cellStyle name="Calculation 2 2 3 7 2 7 2" xfId="6359" xr:uid="{A4C619C7-0C8A-4DEA-9CB6-C898BC292E35}"/>
    <cellStyle name="Calculation 2 2 3 7 2 7 3" xfId="6360" xr:uid="{11055C48-CCCD-48DB-9E42-8C78547FBEE0}"/>
    <cellStyle name="Calculation 2 2 3 7 2 8" xfId="6361" xr:uid="{41B265FA-4524-4865-9E18-6484C5131B6E}"/>
    <cellStyle name="Calculation 2 2 3 7 2 9" xfId="6362" xr:uid="{30411B63-C39C-40CB-9D67-762A43B4428F}"/>
    <cellStyle name="Calculation 2 2 3 7 3" xfId="6363" xr:uid="{F412B0EA-66B6-4E93-9A13-8E19B421F0BE}"/>
    <cellStyle name="Calculation 2 2 3 7 3 2" xfId="6364" xr:uid="{0AE4D2C1-CBB8-46EB-B4A8-9D4BFB6813EB}"/>
    <cellStyle name="Calculation 2 2 3 7 3 3" xfId="6365" xr:uid="{ECDDA7B5-8BAD-496B-B9CE-933BBA00A5E9}"/>
    <cellStyle name="Calculation 2 2 3 7 4" xfId="6366" xr:uid="{3AD7F5F5-F9F0-4C8E-B634-07F7993D0973}"/>
    <cellStyle name="Calculation 2 2 3 7 4 2" xfId="6367" xr:uid="{2B61D47F-C7B2-47B1-9DB5-8E01BF9AEA63}"/>
    <cellStyle name="Calculation 2 2 3 7 4 3" xfId="6368" xr:uid="{A4BDA30B-3727-4866-8E69-8E809F5EEC6D}"/>
    <cellStyle name="Calculation 2 2 3 7 5" xfId="6369" xr:uid="{26BE14BC-8FCB-4962-AA3E-3854001DD476}"/>
    <cellStyle name="Calculation 2 2 3 7 5 2" xfId="6370" xr:uid="{83616C50-B215-4915-953C-7EDCEBC0E3F1}"/>
    <cellStyle name="Calculation 2 2 3 7 5 3" xfId="6371" xr:uid="{8849CE46-00F2-4EE6-848F-73E016F90D57}"/>
    <cellStyle name="Calculation 2 2 3 7 6" xfId="6372" xr:uid="{4D2BB1A7-E165-44FF-8B4D-300BC0C9B8A8}"/>
    <cellStyle name="Calculation 2 2 3 7 6 2" xfId="6373" xr:uid="{C8173116-951F-4D10-9FEC-7E95783232AD}"/>
    <cellStyle name="Calculation 2 2 3 7 6 3" xfId="6374" xr:uid="{EDE539D6-F3F9-45A1-9614-2674B8BFFFB2}"/>
    <cellStyle name="Calculation 2 2 3 7 7" xfId="6375" xr:uid="{479AB115-2D5D-4EC0-859E-0F8001A98A1E}"/>
    <cellStyle name="Calculation 2 2 3 7 7 2" xfId="6376" xr:uid="{2A6924DC-DE97-4F0A-B1DB-DD65B2E3944B}"/>
    <cellStyle name="Calculation 2 2 3 7 7 3" xfId="6377" xr:uid="{1F354CDF-88F9-4E6D-8149-1A5D0C8B3DAD}"/>
    <cellStyle name="Calculation 2 2 3 7 8" xfId="6378" xr:uid="{AE87F667-8BD7-44BF-84C3-3D3BE50043B2}"/>
    <cellStyle name="Calculation 2 2 3 7 8 2" xfId="6379" xr:uid="{A70612A2-6DD6-44CD-BD2B-7B948F3C35E9}"/>
    <cellStyle name="Calculation 2 2 3 7 8 3" xfId="6380" xr:uid="{AEA99362-0A70-4BAC-AE0B-5F8FE81C1AEC}"/>
    <cellStyle name="Calculation 2 2 3 7 9" xfId="6381" xr:uid="{C0DBECD7-85A4-456F-8CE9-A7BA47FBC419}"/>
    <cellStyle name="Calculation 2 2 3 8" xfId="6382" xr:uid="{73EE1364-3205-49EE-9B7C-445904D5A88C}"/>
    <cellStyle name="Calculation 2 2 3 8 10" xfId="6383" xr:uid="{F6ABEB50-E67B-4569-A7F8-C0A4CA044984}"/>
    <cellStyle name="Calculation 2 2 3 8 2" xfId="6384" xr:uid="{27567FCA-D948-4F8B-B13F-4CD777CF9794}"/>
    <cellStyle name="Calculation 2 2 3 8 2 2" xfId="6385" xr:uid="{71BBAB8C-8254-4624-8FD5-71457AE15091}"/>
    <cellStyle name="Calculation 2 2 3 8 2 2 2" xfId="6386" xr:uid="{C653F2D6-22AD-4A4D-A991-BBD72E4B7AF3}"/>
    <cellStyle name="Calculation 2 2 3 8 2 2 3" xfId="6387" xr:uid="{4D742AAC-9119-4EBB-BAFE-ABB30FC45D99}"/>
    <cellStyle name="Calculation 2 2 3 8 2 3" xfId="6388" xr:uid="{0A361458-38C4-40DA-A05B-448C38692A76}"/>
    <cellStyle name="Calculation 2 2 3 8 2 3 2" xfId="6389" xr:uid="{19B81964-E081-41F7-8477-9E4432D656DB}"/>
    <cellStyle name="Calculation 2 2 3 8 2 3 3" xfId="6390" xr:uid="{3D2A1B4C-0ED8-402D-90A6-311D3E21FB3F}"/>
    <cellStyle name="Calculation 2 2 3 8 2 4" xfId="6391" xr:uid="{2550FE04-0431-4D01-A971-B34E760FEB32}"/>
    <cellStyle name="Calculation 2 2 3 8 2 4 2" xfId="6392" xr:uid="{87721059-15F9-4A92-9BF0-4DE182D7A267}"/>
    <cellStyle name="Calculation 2 2 3 8 2 4 3" xfId="6393" xr:uid="{7B6BEADD-CC76-4021-B10B-D5C658411E6E}"/>
    <cellStyle name="Calculation 2 2 3 8 2 5" xfId="6394" xr:uid="{41B1C3AE-1AD1-45B2-861F-10A54A332496}"/>
    <cellStyle name="Calculation 2 2 3 8 2 5 2" xfId="6395" xr:uid="{233144F5-37F9-4A0E-BCAB-CF59D7B6AF7A}"/>
    <cellStyle name="Calculation 2 2 3 8 2 5 3" xfId="6396" xr:uid="{7F72B214-2DAD-4B89-8232-E6B57100E5E4}"/>
    <cellStyle name="Calculation 2 2 3 8 2 6" xfId="6397" xr:uid="{6E412EC5-69BE-4690-B910-6B23F911B7F2}"/>
    <cellStyle name="Calculation 2 2 3 8 2 6 2" xfId="6398" xr:uid="{9B7C2E0F-F374-49BB-B56F-3B0D738EF5A9}"/>
    <cellStyle name="Calculation 2 2 3 8 2 6 3" xfId="6399" xr:uid="{BDBC7C02-BC12-4092-9767-2A95AACC3E3D}"/>
    <cellStyle name="Calculation 2 2 3 8 2 7" xfId="6400" xr:uid="{04F9995F-FBEB-4A98-B24A-B4307E9389F6}"/>
    <cellStyle name="Calculation 2 2 3 8 2 7 2" xfId="6401" xr:uid="{CD0FCC3F-79EC-42C3-8EBB-6CB13C3A2A8F}"/>
    <cellStyle name="Calculation 2 2 3 8 2 7 3" xfId="6402" xr:uid="{03982C8F-3F83-41BD-BAA5-3257BA2C3AA7}"/>
    <cellStyle name="Calculation 2 2 3 8 2 8" xfId="6403" xr:uid="{F72E5C63-C15F-43DE-AD8C-054CC489E460}"/>
    <cellStyle name="Calculation 2 2 3 8 2 9" xfId="6404" xr:uid="{FF9A7A13-81CF-491A-8955-9FBB9369EC83}"/>
    <cellStyle name="Calculation 2 2 3 8 3" xfId="6405" xr:uid="{53396091-6A5C-46EF-A215-91007C680C23}"/>
    <cellStyle name="Calculation 2 2 3 8 3 2" xfId="6406" xr:uid="{9BAD758A-D05A-4BC8-AF77-C85373CEE565}"/>
    <cellStyle name="Calculation 2 2 3 8 3 3" xfId="6407" xr:uid="{1BC44D6F-8AA1-4B34-B26D-AF78FAF56857}"/>
    <cellStyle name="Calculation 2 2 3 8 4" xfId="6408" xr:uid="{35682813-CCFB-46E0-A666-0599E8EFE036}"/>
    <cellStyle name="Calculation 2 2 3 8 4 2" xfId="6409" xr:uid="{623D82F7-5AE6-44CC-BCA3-3B467EBD6750}"/>
    <cellStyle name="Calculation 2 2 3 8 4 3" xfId="6410" xr:uid="{A61B3FC9-EBD9-4FDD-8D17-E51419535E0C}"/>
    <cellStyle name="Calculation 2 2 3 8 5" xfId="6411" xr:uid="{11E9951F-9AFB-49D9-BD86-7057C2E44F87}"/>
    <cellStyle name="Calculation 2 2 3 8 5 2" xfId="6412" xr:uid="{AA5110C2-584B-4EC8-AC9B-43DB841E8370}"/>
    <cellStyle name="Calculation 2 2 3 8 5 3" xfId="6413" xr:uid="{D2830D47-C1B6-43D4-A3E7-4B4A0274D750}"/>
    <cellStyle name="Calculation 2 2 3 8 6" xfId="6414" xr:uid="{7630EB0F-10A9-48B0-8548-C8E01601EAB1}"/>
    <cellStyle name="Calculation 2 2 3 8 6 2" xfId="6415" xr:uid="{CFB95B17-5341-431B-AF83-F0C951D7633D}"/>
    <cellStyle name="Calculation 2 2 3 8 6 3" xfId="6416" xr:uid="{9B7C0387-81EB-4DD7-9428-DB3CA67647A5}"/>
    <cellStyle name="Calculation 2 2 3 8 7" xfId="6417" xr:uid="{C2B9E5E3-86CB-4742-8BE6-778B2014A1D7}"/>
    <cellStyle name="Calculation 2 2 3 8 7 2" xfId="6418" xr:uid="{721FCB51-DC3C-4AD8-B249-07D42D6D6235}"/>
    <cellStyle name="Calculation 2 2 3 8 7 3" xfId="6419" xr:uid="{A06CF4C8-5A3D-4C14-90E5-62482865909E}"/>
    <cellStyle name="Calculation 2 2 3 8 8" xfId="6420" xr:uid="{C3D78A4E-17F1-4696-903F-0C3A7395F602}"/>
    <cellStyle name="Calculation 2 2 3 8 8 2" xfId="6421" xr:uid="{ACD7F18C-91BA-4C72-B4EC-31F3032FD12D}"/>
    <cellStyle name="Calculation 2 2 3 8 8 3" xfId="6422" xr:uid="{BC3902A9-0FDB-4046-B431-FA624351DEDD}"/>
    <cellStyle name="Calculation 2 2 3 8 9" xfId="6423" xr:uid="{0B144A37-F40B-4C30-94C9-5069E2F09E6A}"/>
    <cellStyle name="Calculation 2 2 3 9" xfId="6424" xr:uid="{028B1D17-1683-4AD3-8D39-34B28AB35B27}"/>
    <cellStyle name="Calculation 2 2 3 9 2" xfId="6425" xr:uid="{115FE515-B58E-4E8C-8E0F-903C02E9EB55}"/>
    <cellStyle name="Calculation 2 2 3 9 2 2" xfId="6426" xr:uid="{4355C08B-C48D-4717-B5F0-B01F27AC88A9}"/>
    <cellStyle name="Calculation 2 2 3 9 2 3" xfId="6427" xr:uid="{3AA347E2-EB9C-48AB-A712-0F193BF899F0}"/>
    <cellStyle name="Calculation 2 2 3 9 3" xfId="6428" xr:uid="{6CF3782A-695F-4F4A-A547-CA17F9C5CB3B}"/>
    <cellStyle name="Calculation 2 2 3 9 3 2" xfId="6429" xr:uid="{55B35B39-6E87-4780-92AA-5B1BCD68C105}"/>
    <cellStyle name="Calculation 2 2 3 9 3 3" xfId="6430" xr:uid="{6DB9D04A-FF2B-4C20-AB6B-6DB85D1BF184}"/>
    <cellStyle name="Calculation 2 2 3 9 4" xfId="6431" xr:uid="{8001FCCE-3609-44C1-84D5-8292AC6CB440}"/>
    <cellStyle name="Calculation 2 2 3 9 4 2" xfId="6432" xr:uid="{40EEB618-CC03-4566-8762-3B0744AB15CE}"/>
    <cellStyle name="Calculation 2 2 3 9 4 3" xfId="6433" xr:uid="{271AD088-73D0-4ECC-AFA1-CD2B24E3B351}"/>
    <cellStyle name="Calculation 2 2 3 9 5" xfId="6434" xr:uid="{8B387A92-62EE-46EB-BB92-A6BD8EDA0CBA}"/>
    <cellStyle name="Calculation 2 2 3 9 5 2" xfId="6435" xr:uid="{8D692D17-FF10-4EE5-ACB9-9E5CE25B75C2}"/>
    <cellStyle name="Calculation 2 2 3 9 5 3" xfId="6436" xr:uid="{DCFB4DAD-E78A-4F7A-AABA-71BA559A5421}"/>
    <cellStyle name="Calculation 2 2 3 9 6" xfId="6437" xr:uid="{AFE66250-AA2A-40F6-9031-5A41C938F1DD}"/>
    <cellStyle name="Calculation 2 2 3 9 6 2" xfId="6438" xr:uid="{38E22BB3-164F-4EA3-86D2-7DB6A94D36DD}"/>
    <cellStyle name="Calculation 2 2 3 9 6 3" xfId="6439" xr:uid="{CFCFFE30-88F2-47E2-B1CB-735832F91555}"/>
    <cellStyle name="Calculation 2 2 3 9 7" xfId="6440" xr:uid="{12C54349-B69E-4847-B4CE-35E636DF1C0E}"/>
    <cellStyle name="Calculation 2 2 3 9 7 2" xfId="6441" xr:uid="{1DE7AC28-5BB5-48FA-A225-06F6B3A55843}"/>
    <cellStyle name="Calculation 2 2 3 9 7 3" xfId="6442" xr:uid="{AD8FBDE6-B337-40FD-BB6B-BAD18A80FE2A}"/>
    <cellStyle name="Calculation 2 2 3 9 8" xfId="6443" xr:uid="{6F5CC1E6-3D1C-40F6-A2BD-9E83CE9D9196}"/>
    <cellStyle name="Calculation 2 2 3 9 9" xfId="6444" xr:uid="{A4549383-5891-4760-B396-16E35B2AFC8C}"/>
    <cellStyle name="Calculation 2 2 4" xfId="6445" xr:uid="{29F1D343-C008-4A4B-A7B2-55F655FC93B4}"/>
    <cellStyle name="Calculation 2 2 4 2" xfId="6446" xr:uid="{9D5C1BEF-DA9A-4F21-B8C5-C8573DFD7F84}"/>
    <cellStyle name="Calculation 2 2 4 2 2" xfId="6447" xr:uid="{DE5B4EB6-0A15-4F37-8353-B8F6A0C5883A}"/>
    <cellStyle name="Calculation 2 2 4 2 2 2" xfId="6448" xr:uid="{AA7CEA21-DD8F-4864-B073-CD0DDCCE51E8}"/>
    <cellStyle name="Calculation 2 2 4 2 2 3" xfId="6449" xr:uid="{D427FF1D-CAC4-428C-A049-EC82C8C42E05}"/>
    <cellStyle name="Calculation 2 2 4 2 3" xfId="6450" xr:uid="{FB138112-21FF-4B12-80A8-1ACE5F8A5AA7}"/>
    <cellStyle name="Calculation 2 2 4 2 3 2" xfId="6451" xr:uid="{D5646247-4A99-4109-9433-576428A3EB6C}"/>
    <cellStyle name="Calculation 2 2 4 2 3 3" xfId="6452" xr:uid="{C235EEAD-8F9D-45DF-B9F1-7ECAE511E408}"/>
    <cellStyle name="Calculation 2 2 4 2 4" xfId="6453" xr:uid="{A039229F-61CD-4325-AE63-B4DE4C06576B}"/>
    <cellStyle name="Calculation 2 2 4 2 4 2" xfId="6454" xr:uid="{A618A7AA-830E-402B-B49D-2ED1A963F14A}"/>
    <cellStyle name="Calculation 2 2 4 2 4 3" xfId="6455" xr:uid="{F95F0058-7445-44FF-8C4F-D4F7DFF36851}"/>
    <cellStyle name="Calculation 2 2 4 2 5" xfId="6456" xr:uid="{4BDDEF21-8BBC-4BD8-AD15-8CC135BDF1E4}"/>
    <cellStyle name="Calculation 2 2 4 2 5 2" xfId="6457" xr:uid="{3FFEFD27-0D4C-4193-9A81-6F27F180641E}"/>
    <cellStyle name="Calculation 2 2 4 2 5 3" xfId="6458" xr:uid="{FAE580D6-7E46-43D5-916B-0DBE147ABE14}"/>
    <cellStyle name="Calculation 2 2 4 2 6" xfId="6459" xr:uid="{75479ED1-F4EB-4DBE-AB3F-87B6947445D8}"/>
    <cellStyle name="Calculation 2 2 4 2 6 2" xfId="6460" xr:uid="{BE8B3F66-19E2-4520-B8B6-090D2E066FEB}"/>
    <cellStyle name="Calculation 2 2 4 2 6 3" xfId="6461" xr:uid="{A2DF4D23-9ED9-4614-88C6-793390552927}"/>
    <cellStyle name="Calculation 2 2 4 2 7" xfId="6462" xr:uid="{36A05E6D-40F3-49DF-A5C7-3EEDD5D9C5B9}"/>
    <cellStyle name="Calculation 2 2 4 2 7 2" xfId="6463" xr:uid="{154CAD7D-9635-4B1D-B8B1-57AD90058EAA}"/>
    <cellStyle name="Calculation 2 2 4 2 7 3" xfId="6464" xr:uid="{A68CA093-43FE-4DB4-8C76-D4E4B521F45D}"/>
    <cellStyle name="Calculation 2 2 4 2 8" xfId="6465" xr:uid="{0E21B431-1C3E-40D6-B7AC-0A294CFE92F5}"/>
    <cellStyle name="Calculation 2 2 4 2 9" xfId="6466" xr:uid="{4FDFB70D-552A-4148-9289-8742B8809CC8}"/>
    <cellStyle name="Calculation 2 2 4 3" xfId="6467" xr:uid="{21FD90E4-AE41-4F2A-AFF8-11FCDC999A44}"/>
    <cellStyle name="Calculation 2 2 4 3 2" xfId="6468" xr:uid="{29AB7F11-EA23-41EB-88D4-5DE3923B6CED}"/>
    <cellStyle name="Calculation 2 2 4 3 3" xfId="6469" xr:uid="{4D12C0D2-BCD0-4C1E-9974-19CE91527FF6}"/>
    <cellStyle name="Calculation 2 2 4 4" xfId="6470" xr:uid="{04481657-A30C-49B3-96B6-C106000B1E70}"/>
    <cellStyle name="Calculation 2 2 4 4 2" xfId="6471" xr:uid="{8496899E-422A-4B25-96DC-BD7CFB17CA7D}"/>
    <cellStyle name="Calculation 2 2 4 4 3" xfId="6472" xr:uid="{037F913D-2BBF-40CF-93DA-074B41BD184D}"/>
    <cellStyle name="Calculation 2 2 4 5" xfId="6473" xr:uid="{1794352D-D523-4DE9-B8AB-3268143468BE}"/>
    <cellStyle name="Calculation 2 2 4 5 2" xfId="6474" xr:uid="{E71144EC-5724-4425-9EA9-3A486E67B612}"/>
    <cellStyle name="Calculation 2 2 4 5 3" xfId="6475" xr:uid="{40B08E86-5CC1-4D36-ACC2-09F74B7AC285}"/>
    <cellStyle name="Calculation 2 2 4 6" xfId="6476" xr:uid="{1068BEB1-E95F-4991-9EF4-1974E7183D0A}"/>
    <cellStyle name="Calculation 2 2 4 6 2" xfId="6477" xr:uid="{3AFBA7E5-6CB4-4C1F-9BF9-D51DCA772859}"/>
    <cellStyle name="Calculation 2 2 4 6 3" xfId="6478" xr:uid="{26DCCD32-71A7-4DB8-9ABA-3A2478D26FA1}"/>
    <cellStyle name="Calculation 2 2 4 7" xfId="6479" xr:uid="{3F7C912E-B6DA-4803-A2D2-137DAC9545C4}"/>
    <cellStyle name="Calculation 2 2 4 7 2" xfId="6480" xr:uid="{6DDC41DE-CE1B-48E0-8AD8-266176FD94A6}"/>
    <cellStyle name="Calculation 2 2 4 7 3" xfId="6481" xr:uid="{94E51652-41A5-48BE-927E-1C349588A295}"/>
    <cellStyle name="Calculation 2 2 4 8" xfId="6482" xr:uid="{7044B9C3-CD64-4C5D-9ABB-EF2A9823E755}"/>
    <cellStyle name="Calculation 2 2 4 8 2" xfId="6483" xr:uid="{3A9FC792-6482-4E29-85EA-FCC63114D51B}"/>
    <cellStyle name="Calculation 2 2 4 8 3" xfId="6484" xr:uid="{696F8954-6622-48E0-B21A-5F9B195C4826}"/>
    <cellStyle name="Calculation 2 2 4 9" xfId="44280" xr:uid="{6F810B03-BC2B-4075-A315-B765908430B1}"/>
    <cellStyle name="Calculation 2 2 5" xfId="6485" xr:uid="{53A8051A-2A98-44CD-AD5B-0A69250801CA}"/>
    <cellStyle name="Calculation 2 2 5 10" xfId="6486" xr:uid="{9E417CA5-F01F-4BDD-8675-2F239D218EAB}"/>
    <cellStyle name="Calculation 2 2 5 2" xfId="6487" xr:uid="{9D5986EF-599A-49C6-888C-91605B3454FD}"/>
    <cellStyle name="Calculation 2 2 5 2 2" xfId="6488" xr:uid="{C3C07C85-9416-403E-881C-40C6E9ECE846}"/>
    <cellStyle name="Calculation 2 2 5 2 2 2" xfId="6489" xr:uid="{B0E25574-12CB-4220-8FAB-479898477581}"/>
    <cellStyle name="Calculation 2 2 5 2 2 3" xfId="6490" xr:uid="{D9CBE25B-7CD7-438A-8FF3-D21DE7DCB561}"/>
    <cellStyle name="Calculation 2 2 5 2 3" xfId="6491" xr:uid="{EA122389-52C1-431E-9B9E-C53FC4143F57}"/>
    <cellStyle name="Calculation 2 2 5 2 3 2" xfId="6492" xr:uid="{5CF59254-5176-4088-BC35-B7482D479FF3}"/>
    <cellStyle name="Calculation 2 2 5 2 3 3" xfId="6493" xr:uid="{DED4F624-797C-48A2-8036-B6FBEC0D8082}"/>
    <cellStyle name="Calculation 2 2 5 2 4" xfId="6494" xr:uid="{0D3F6D2E-680D-4818-95AD-9024B3ADD46B}"/>
    <cellStyle name="Calculation 2 2 5 2 4 2" xfId="6495" xr:uid="{7012F5DD-4C55-4C3A-B3AB-A9C809BA5B82}"/>
    <cellStyle name="Calculation 2 2 5 2 4 3" xfId="6496" xr:uid="{2315DD84-C3AE-43BE-AD24-BCCB7F194CF1}"/>
    <cellStyle name="Calculation 2 2 5 2 5" xfId="6497" xr:uid="{DD6A3A51-9131-4948-9F14-F7EF8D0F0A40}"/>
    <cellStyle name="Calculation 2 2 5 2 5 2" xfId="6498" xr:uid="{924631A7-F95E-4086-8889-839EBE329007}"/>
    <cellStyle name="Calculation 2 2 5 2 5 3" xfId="6499" xr:uid="{BB9E5206-A5EC-49DB-BE85-531DD5E1A5F2}"/>
    <cellStyle name="Calculation 2 2 5 2 6" xfId="6500" xr:uid="{A4F2EBEF-8416-4267-8EC3-26C61C7680A5}"/>
    <cellStyle name="Calculation 2 2 5 2 6 2" xfId="6501" xr:uid="{5E9C8DE5-1412-4E89-8006-1E6D7531F296}"/>
    <cellStyle name="Calculation 2 2 5 2 6 3" xfId="6502" xr:uid="{F937FB21-2103-4C89-8DD8-D1A20F9C76CE}"/>
    <cellStyle name="Calculation 2 2 5 2 7" xfId="6503" xr:uid="{1AE461C2-A914-4C4C-BFA0-4E9998ACE1AE}"/>
    <cellStyle name="Calculation 2 2 5 2 7 2" xfId="6504" xr:uid="{1959613E-264C-4B14-A7D0-7E2645CC2231}"/>
    <cellStyle name="Calculation 2 2 5 2 7 3" xfId="6505" xr:uid="{5322667D-0F7F-4768-AAF1-458AD93D4213}"/>
    <cellStyle name="Calculation 2 2 5 2 8" xfId="6506" xr:uid="{DC33313C-E0B0-4E35-867E-BA5352084C2A}"/>
    <cellStyle name="Calculation 2 2 5 2 9" xfId="6507" xr:uid="{6DD0E983-851D-4D50-A969-0D2F86232FC1}"/>
    <cellStyle name="Calculation 2 2 5 3" xfId="6508" xr:uid="{A166A66D-571C-4864-B45D-AAF461BF7412}"/>
    <cellStyle name="Calculation 2 2 5 3 2" xfId="6509" xr:uid="{9B6D6903-03D0-479F-9FEF-C3DDCF9B9347}"/>
    <cellStyle name="Calculation 2 2 5 3 3" xfId="6510" xr:uid="{6746DF39-7895-443B-8AA1-81BCDDC48D4F}"/>
    <cellStyle name="Calculation 2 2 5 4" xfId="6511" xr:uid="{AA66A1EF-BFE0-40C3-BF30-98ABE2FCF597}"/>
    <cellStyle name="Calculation 2 2 5 4 2" xfId="6512" xr:uid="{FB658F7A-8EDE-48DB-AEF1-C9403BD2434E}"/>
    <cellStyle name="Calculation 2 2 5 4 3" xfId="6513" xr:uid="{8F311829-33C7-49F0-B0A4-22FACF5F3F96}"/>
    <cellStyle name="Calculation 2 2 5 5" xfId="6514" xr:uid="{35534CDE-7DE4-4B2F-B48E-8FB9F9764ED0}"/>
    <cellStyle name="Calculation 2 2 5 5 2" xfId="6515" xr:uid="{1CF79A97-C8A3-4CD3-A601-591037D1C147}"/>
    <cellStyle name="Calculation 2 2 5 5 3" xfId="6516" xr:uid="{BC133421-82F3-4686-ACCB-933D7A595DE2}"/>
    <cellStyle name="Calculation 2 2 5 6" xfId="6517" xr:uid="{3BA74067-7E88-4AC6-8AD0-2D421F6F5404}"/>
    <cellStyle name="Calculation 2 2 5 6 2" xfId="6518" xr:uid="{E0F4AE0D-CD19-4E62-947A-AA3E49F5FCBD}"/>
    <cellStyle name="Calculation 2 2 5 6 3" xfId="6519" xr:uid="{E927CD81-8E30-4B2F-9B95-03E36E2EF9B2}"/>
    <cellStyle name="Calculation 2 2 5 7" xfId="6520" xr:uid="{41D1A337-77FD-4D4F-BBBC-332C64491DE2}"/>
    <cellStyle name="Calculation 2 2 5 7 2" xfId="6521" xr:uid="{456414AB-068F-499A-BA96-C2E24C6FD202}"/>
    <cellStyle name="Calculation 2 2 5 7 3" xfId="6522" xr:uid="{2BBCCE1E-777C-4918-BE64-95E90FBD351F}"/>
    <cellStyle name="Calculation 2 2 5 8" xfId="6523" xr:uid="{D0CE7826-9755-45A2-9C96-9EF8FC03B7FF}"/>
    <cellStyle name="Calculation 2 2 5 8 2" xfId="6524" xr:uid="{1B8C7EDE-A6AF-4CC3-ADE8-9FADDEED60BD}"/>
    <cellStyle name="Calculation 2 2 5 8 3" xfId="6525" xr:uid="{020AF922-D9B8-44BF-B4A0-7CDB2631461A}"/>
    <cellStyle name="Calculation 2 2 5 9" xfId="6526" xr:uid="{A83FEB86-F468-4D8D-8C8A-276E21E9BAC3}"/>
    <cellStyle name="Calculation 2 2 6" xfId="6527" xr:uid="{FDC157B6-C1DC-4911-83E0-18A94F0585FF}"/>
    <cellStyle name="Calculation 2 2 6 10" xfId="6528" xr:uid="{14B009A0-1D79-40FC-B84F-AD3E4248D974}"/>
    <cellStyle name="Calculation 2 2 6 2" xfId="6529" xr:uid="{65AD7B7E-7FF8-4184-900B-793457785118}"/>
    <cellStyle name="Calculation 2 2 6 2 2" xfId="6530" xr:uid="{27BFED93-E366-4798-856B-B87D226F3984}"/>
    <cellStyle name="Calculation 2 2 6 2 2 2" xfId="6531" xr:uid="{15596625-C09B-40E2-BAE5-0C0423A91E0F}"/>
    <cellStyle name="Calculation 2 2 6 2 2 3" xfId="6532" xr:uid="{333406FD-6EC1-4649-A1BE-07C1065084F5}"/>
    <cellStyle name="Calculation 2 2 6 2 3" xfId="6533" xr:uid="{37B3DAE1-F58F-4FAC-8D14-694F93C4494B}"/>
    <cellStyle name="Calculation 2 2 6 2 3 2" xfId="6534" xr:uid="{F074FB47-289A-41AD-BADD-39EA9FD4F815}"/>
    <cellStyle name="Calculation 2 2 6 2 3 3" xfId="6535" xr:uid="{B946CD99-6CD7-43A3-AFCE-6A555D94C94A}"/>
    <cellStyle name="Calculation 2 2 6 2 4" xfId="6536" xr:uid="{5EEA9CB1-4A47-4225-ACB9-7018A1A25147}"/>
    <cellStyle name="Calculation 2 2 6 2 4 2" xfId="6537" xr:uid="{B90CFB76-671D-45BD-B0DF-B3108E595641}"/>
    <cellStyle name="Calculation 2 2 6 2 4 3" xfId="6538" xr:uid="{4E37457E-A8ED-422B-A540-0F563581C530}"/>
    <cellStyle name="Calculation 2 2 6 2 5" xfId="6539" xr:uid="{1CA16D97-011F-4D2A-812F-A917404DA8B0}"/>
    <cellStyle name="Calculation 2 2 6 2 5 2" xfId="6540" xr:uid="{92670A82-C403-4014-97D4-90CF1ADEC456}"/>
    <cellStyle name="Calculation 2 2 6 2 5 3" xfId="6541" xr:uid="{54D5B1CE-6F10-4146-9077-9297DD56684E}"/>
    <cellStyle name="Calculation 2 2 6 2 6" xfId="6542" xr:uid="{4677183C-C296-4E79-AB97-9DE7AC8FCDDC}"/>
    <cellStyle name="Calculation 2 2 6 2 6 2" xfId="6543" xr:uid="{19ABDE71-D135-44E4-B0B8-2B1AD4226615}"/>
    <cellStyle name="Calculation 2 2 6 2 6 3" xfId="6544" xr:uid="{ED28C899-DE30-4D0F-88D3-3BEE2D94CEAD}"/>
    <cellStyle name="Calculation 2 2 6 2 7" xfId="6545" xr:uid="{AE2B500C-6350-490E-9F68-0110E9D6F814}"/>
    <cellStyle name="Calculation 2 2 6 2 7 2" xfId="6546" xr:uid="{C96DED98-260B-4883-846C-1D0E8B3B3C26}"/>
    <cellStyle name="Calculation 2 2 6 2 7 3" xfId="6547" xr:uid="{B948ECD3-8D1F-4DE1-9B84-6CE6F85E7864}"/>
    <cellStyle name="Calculation 2 2 6 2 8" xfId="6548" xr:uid="{FE70926D-9046-43DD-8175-0C96B9C145EF}"/>
    <cellStyle name="Calculation 2 2 6 2 9" xfId="6549" xr:uid="{A9E207CA-6289-4AD2-A6AC-1793335AFCEE}"/>
    <cellStyle name="Calculation 2 2 6 3" xfId="6550" xr:uid="{BA6D463C-0834-4D19-8641-01D083E3DF5F}"/>
    <cellStyle name="Calculation 2 2 6 3 2" xfId="6551" xr:uid="{D3C9FA72-2609-43DE-9AE6-96F7596E4C79}"/>
    <cellStyle name="Calculation 2 2 6 3 3" xfId="6552" xr:uid="{AF2EE770-C1EB-4BC4-B2F9-FD6001FC60C4}"/>
    <cellStyle name="Calculation 2 2 6 4" xfId="6553" xr:uid="{E23F58B4-F487-4660-ABA9-B4A5E5C64E05}"/>
    <cellStyle name="Calculation 2 2 6 4 2" xfId="6554" xr:uid="{E33F5B8C-9BE2-4128-8CFF-654B98F51B5B}"/>
    <cellStyle name="Calculation 2 2 6 4 3" xfId="6555" xr:uid="{586C4E59-7583-4F53-A01E-50539F0EC3AA}"/>
    <cellStyle name="Calculation 2 2 6 5" xfId="6556" xr:uid="{A47A9F61-8A34-4A2C-96F2-D9B250C31A0D}"/>
    <cellStyle name="Calculation 2 2 6 5 2" xfId="6557" xr:uid="{FFF9AF30-9061-48E5-ACD8-1EBE17C2BE6C}"/>
    <cellStyle name="Calculation 2 2 6 5 3" xfId="6558" xr:uid="{0643C25C-6494-477C-841D-D2C0E3AA7E15}"/>
    <cellStyle name="Calculation 2 2 6 6" xfId="6559" xr:uid="{C49EDABC-D724-43FD-B1FF-1259AE0AF20B}"/>
    <cellStyle name="Calculation 2 2 6 6 2" xfId="6560" xr:uid="{D8F94DA3-482A-4999-BDF8-36AAF16BFC42}"/>
    <cellStyle name="Calculation 2 2 6 6 3" xfId="6561" xr:uid="{31DB45F0-443F-423B-AE64-6543DA3775C9}"/>
    <cellStyle name="Calculation 2 2 6 7" xfId="6562" xr:uid="{A78828E5-C0DB-4391-8B18-946E1E47804B}"/>
    <cellStyle name="Calculation 2 2 6 7 2" xfId="6563" xr:uid="{0923DA99-5FFB-4B5A-9D1B-4D6A35245894}"/>
    <cellStyle name="Calculation 2 2 6 7 3" xfId="6564" xr:uid="{FF147B0D-AD94-4D42-9B9A-5C02C1316773}"/>
    <cellStyle name="Calculation 2 2 6 8" xfId="6565" xr:uid="{EA91092D-1B30-4B83-833C-DA80EB6CE98E}"/>
    <cellStyle name="Calculation 2 2 6 8 2" xfId="6566" xr:uid="{871D859D-BC72-46E2-B025-DB3887AECC70}"/>
    <cellStyle name="Calculation 2 2 6 8 3" xfId="6567" xr:uid="{397577F4-73F8-48CE-A99C-275F983A7409}"/>
    <cellStyle name="Calculation 2 2 6 9" xfId="6568" xr:uid="{636A063D-3724-4448-B5C3-21B1F709820E}"/>
    <cellStyle name="Calculation 2 2 7" xfId="6569" xr:uid="{17C7D391-988B-4D04-B7AF-C5DCD95B68A3}"/>
    <cellStyle name="Calculation 2 2 7 2" xfId="6570" xr:uid="{119BF790-8E07-41D1-A39E-77CABE8E79BC}"/>
    <cellStyle name="Calculation 2 2 7 2 2" xfId="6571" xr:uid="{657A716C-CEAB-4DC8-B61B-41163DF84DC8}"/>
    <cellStyle name="Calculation 2 2 7 2 3" xfId="6572" xr:uid="{5B8637B2-FDA3-426B-86AB-87C85A3C8B2E}"/>
    <cellStyle name="Calculation 2 2 7 3" xfId="6573" xr:uid="{12DEF616-44C8-488A-B826-1DF12594996B}"/>
    <cellStyle name="Calculation 2 2 7 3 2" xfId="6574" xr:uid="{5C0564AB-4BB1-41F1-946A-E08FF1F6C7F2}"/>
    <cellStyle name="Calculation 2 2 7 3 3" xfId="6575" xr:uid="{73850BA7-86A4-49B4-8A19-636E60E21851}"/>
    <cellStyle name="Calculation 2 2 7 4" xfId="6576" xr:uid="{C181BAD2-AFCE-4BA2-857D-F219038695C8}"/>
    <cellStyle name="Calculation 2 2 7 4 2" xfId="6577" xr:uid="{4CDEBCF6-6F59-44B6-900D-C87AF19A5BE4}"/>
    <cellStyle name="Calculation 2 2 7 4 3" xfId="6578" xr:uid="{5BC5BEFF-33FF-4103-AC1F-365D10F440B3}"/>
    <cellStyle name="Calculation 2 2 7 5" xfId="6579" xr:uid="{2D710B76-6A1F-4332-ACB6-429CAA1EB204}"/>
    <cellStyle name="Calculation 2 2 7 5 2" xfId="6580" xr:uid="{02B458C0-EF01-4D29-ABA7-7F035523F829}"/>
    <cellStyle name="Calculation 2 2 7 5 3" xfId="6581" xr:uid="{53C375A9-CFB4-42AA-AD05-679241691811}"/>
    <cellStyle name="Calculation 2 2 7 6" xfId="6582" xr:uid="{3B9C2DD0-717E-4E30-9369-8C2651FE3C3D}"/>
    <cellStyle name="Calculation 2 2 7 6 2" xfId="6583" xr:uid="{5C4B3F14-DCE8-48F5-9313-81455A9950B1}"/>
    <cellStyle name="Calculation 2 2 7 6 3" xfId="6584" xr:uid="{82F91D95-2761-40B9-B3A9-A8E4F44897BA}"/>
    <cellStyle name="Calculation 2 2 7 7" xfId="6585" xr:uid="{610EE574-FDC3-4AD9-AB00-89842217D289}"/>
    <cellStyle name="Calculation 2 2 7 7 2" xfId="6586" xr:uid="{73E282CF-8E69-421A-9CCA-617C7E22DC2D}"/>
    <cellStyle name="Calculation 2 2 7 7 3" xfId="6587" xr:uid="{3E86869C-EED1-4DAB-869A-56E822E71F94}"/>
    <cellStyle name="Calculation 2 2 7 8" xfId="6588" xr:uid="{FF0BAC38-5DA6-43CA-9534-0B8BF6EC9BB2}"/>
    <cellStyle name="Calculation 2 2 7 9" xfId="6589" xr:uid="{93E23D8E-4E4F-407B-9B10-2339256A6C3D}"/>
    <cellStyle name="Calculation 2 2 8" xfId="6590" xr:uid="{48151801-F751-4B5C-AF02-3CDD6C23D75D}"/>
    <cellStyle name="Calculation 2 2 8 2" xfId="6591" xr:uid="{A888AD65-EB2B-4AC7-9741-19733308B737}"/>
    <cellStyle name="Calculation 2 2 8 2 2" xfId="6592" xr:uid="{589A4E36-F196-4FED-8AA9-13FC422EB98C}"/>
    <cellStyle name="Calculation 2 2 8 2 3" xfId="6593" xr:uid="{0943F945-7249-4734-A8DE-F5D3343AE857}"/>
    <cellStyle name="Calculation 2 2 8 3" xfId="6594" xr:uid="{E959807E-6097-4028-8C2B-B2C1F890EAAD}"/>
    <cellStyle name="Calculation 2 2 8 3 2" xfId="6595" xr:uid="{00F2012F-DB1C-4440-BFEC-8FCCA2DC6C94}"/>
    <cellStyle name="Calculation 2 2 8 3 3" xfId="6596" xr:uid="{E0BD1BBD-8C86-406C-B393-56E181526F5E}"/>
    <cellStyle name="Calculation 2 2 8 4" xfId="6597" xr:uid="{865744CE-ED23-4972-9035-8E1F6538A214}"/>
    <cellStyle name="Calculation 2 2 8 4 2" xfId="6598" xr:uid="{AEE5351D-71D9-4B4E-8528-A15B1586BA92}"/>
    <cellStyle name="Calculation 2 2 8 4 3" xfId="6599" xr:uid="{DCA8EC7F-91AE-4ABF-AFA4-0EC81670BC6B}"/>
    <cellStyle name="Calculation 2 2 8 5" xfId="6600" xr:uid="{F2323BE7-9C05-48CF-BCEF-2FF074519D85}"/>
    <cellStyle name="Calculation 2 2 8 5 2" xfId="6601" xr:uid="{CD884A57-2514-4C52-9B53-297D4AB072E5}"/>
    <cellStyle name="Calculation 2 2 8 5 3" xfId="6602" xr:uid="{47AF4D46-2112-4170-90BA-0046357C15DA}"/>
    <cellStyle name="Calculation 2 2 8 6" xfId="6603" xr:uid="{12436E3A-B29C-455B-8B48-D007CEAFBF18}"/>
    <cellStyle name="Calculation 2 2 8 6 2" xfId="6604" xr:uid="{2666132C-C809-4FE6-8D81-88CE48C68C36}"/>
    <cellStyle name="Calculation 2 2 8 6 3" xfId="6605" xr:uid="{52CC6A0A-1F95-402A-9D88-646BD785F8AE}"/>
    <cellStyle name="Calculation 2 2 8 7" xfId="6606" xr:uid="{C431C740-CDB4-4727-82F9-400E7A5BA3FB}"/>
    <cellStyle name="Calculation 2 2 8 7 2" xfId="6607" xr:uid="{AB6FCBE3-B234-43A3-9217-C31A82E1BCE6}"/>
    <cellStyle name="Calculation 2 2 8 7 3" xfId="6608" xr:uid="{2A0B2052-06AA-4CEA-96CC-8757308FA8E8}"/>
    <cellStyle name="Calculation 2 2 8 8" xfId="6609" xr:uid="{665D0207-AC6E-4FD2-976B-714C330D1D08}"/>
    <cellStyle name="Calculation 2 2 8 9" xfId="6610" xr:uid="{57EE13E3-857A-46A6-82F1-2D3547233C3D}"/>
    <cellStyle name="Calculation 2 2 9" xfId="6611" xr:uid="{22DDD14F-F07E-483D-9A70-2006AA147F7E}"/>
    <cellStyle name="Calculation 2 3" xfId="1165" xr:uid="{00000000-0005-0000-0000-000074000000}"/>
    <cellStyle name="Calculation 2 3 10" xfId="6612" xr:uid="{7BB0543F-23D2-45F1-BFCE-F56B2CC0DF8A}"/>
    <cellStyle name="Calculation 2 3 10 2" xfId="6613" xr:uid="{718E9469-1819-4917-AC7A-1378D58C8CCA}"/>
    <cellStyle name="Calculation 2 3 10 3" xfId="6614" xr:uid="{B5AEF86E-59B9-40EF-85F0-00ABDDE94EE7}"/>
    <cellStyle name="Calculation 2 3 11" xfId="6615" xr:uid="{867AD736-F1AC-40F5-BB91-471817DEA93A}"/>
    <cellStyle name="Calculation 2 3 11 2" xfId="6616" xr:uid="{65FDCC4A-943C-4C25-8304-4F5D8B6164E3}"/>
    <cellStyle name="Calculation 2 3 11 3" xfId="6617" xr:uid="{D125671E-1373-4F5D-A768-2304550CD92E}"/>
    <cellStyle name="Calculation 2 3 12" xfId="6618" xr:uid="{2252FDB9-8246-4D56-863B-B4334BCE5F30}"/>
    <cellStyle name="Calculation 2 3 13" xfId="6619" xr:uid="{A64E3610-EBEE-4DE7-8237-800AC05A110A}"/>
    <cellStyle name="Calculation 2 3 2" xfId="6620" xr:uid="{7D5A212B-941E-4EF6-B43B-F292EE0F9AFE}"/>
    <cellStyle name="Calculation 2 3 2 10" xfId="6621" xr:uid="{A9935F37-25DF-45C1-BD24-79599AE20AD2}"/>
    <cellStyle name="Calculation 2 3 2 10 2" xfId="6622" xr:uid="{B5B58AE2-AF01-4662-AEC4-6CFE24712A05}"/>
    <cellStyle name="Calculation 2 3 2 10 3" xfId="6623" xr:uid="{357684C0-8200-4442-8BDC-E678912FC398}"/>
    <cellStyle name="Calculation 2 3 2 11" xfId="6624" xr:uid="{C2A29DFA-4596-47BE-869E-BA78A008A6DA}"/>
    <cellStyle name="Calculation 2 3 2 11 2" xfId="6625" xr:uid="{4094B998-F959-4789-BB6E-024E0A342CDD}"/>
    <cellStyle name="Calculation 2 3 2 11 3" xfId="6626" xr:uid="{43CEE465-CF7C-4DA2-89A1-330D4B467AB5}"/>
    <cellStyle name="Calculation 2 3 2 12" xfId="6627" xr:uid="{D8B8CF27-2ECC-4CCB-8F93-19012B0837D5}"/>
    <cellStyle name="Calculation 2 3 2 12 2" xfId="6628" xr:uid="{19B7577D-208B-4AE3-8FD1-DD10F64DD90B}"/>
    <cellStyle name="Calculation 2 3 2 12 3" xfId="6629" xr:uid="{A9537DAB-3220-4799-BE3C-EED4F72917FF}"/>
    <cellStyle name="Calculation 2 3 2 13" xfId="6630" xr:uid="{0279E812-F257-4FE0-A4EE-A1419A35931E}"/>
    <cellStyle name="Calculation 2 3 2 13 2" xfId="6631" xr:uid="{4D5AE7E4-4E91-451C-98CF-7F9CBB64187D}"/>
    <cellStyle name="Calculation 2 3 2 13 3" xfId="6632" xr:uid="{244BD0A0-09D2-4B5F-9B1F-27902B8C6C94}"/>
    <cellStyle name="Calculation 2 3 2 14" xfId="44281" xr:uid="{B4B72D99-BD5D-46B7-9138-1644F6CDD496}"/>
    <cellStyle name="Calculation 2 3 2 2" xfId="6633" xr:uid="{47446EBB-AEC0-48B8-B882-5D77CD25FA9C}"/>
    <cellStyle name="Calculation 2 3 2 2 10" xfId="44282" xr:uid="{3B07DB27-4750-4513-B122-E6F0EC494444}"/>
    <cellStyle name="Calculation 2 3 2 2 2" xfId="6634" xr:uid="{A77FFB03-EFED-4CAD-BDA7-9B047159764C}"/>
    <cellStyle name="Calculation 2 3 2 2 2 10" xfId="6635" xr:uid="{CF3BAAD3-2454-4E83-96D7-BDFB0B181DE4}"/>
    <cellStyle name="Calculation 2 3 2 2 2 2" xfId="6636" xr:uid="{3F98E882-8DC3-4F63-9E71-EEF2DF955E73}"/>
    <cellStyle name="Calculation 2 3 2 2 2 2 2" xfId="6637" xr:uid="{2CC80E01-E575-4C6F-9F4F-70E9A6BD0CA5}"/>
    <cellStyle name="Calculation 2 3 2 2 2 2 2 2" xfId="6638" xr:uid="{DE499C58-0FB3-4FB2-81A9-425C0F34B977}"/>
    <cellStyle name="Calculation 2 3 2 2 2 2 2 3" xfId="6639" xr:uid="{8F141096-B9D5-4FB6-A7D3-6371B9E7592C}"/>
    <cellStyle name="Calculation 2 3 2 2 2 2 3" xfId="6640" xr:uid="{C10D5524-BBEF-4A0D-A738-806042A260CB}"/>
    <cellStyle name="Calculation 2 3 2 2 2 2 3 2" xfId="6641" xr:uid="{3C4E7EB4-A4D1-4504-9B0A-1B4C08201A78}"/>
    <cellStyle name="Calculation 2 3 2 2 2 2 3 3" xfId="6642" xr:uid="{0455B310-3F2F-4409-B380-56B1CA0A0E7D}"/>
    <cellStyle name="Calculation 2 3 2 2 2 2 4" xfId="6643" xr:uid="{0872C8BC-FFA0-4D97-A603-2C2CAF62E171}"/>
    <cellStyle name="Calculation 2 3 2 2 2 2 4 2" xfId="6644" xr:uid="{D521770A-E19E-4C68-85D2-712CC934DCD2}"/>
    <cellStyle name="Calculation 2 3 2 2 2 2 4 3" xfId="6645" xr:uid="{6E70EBB5-C56D-435C-8B69-D2F6B8007E09}"/>
    <cellStyle name="Calculation 2 3 2 2 2 2 5" xfId="6646" xr:uid="{B83AA878-C1E0-449B-A1B2-3BE415FB4B14}"/>
    <cellStyle name="Calculation 2 3 2 2 2 2 5 2" xfId="6647" xr:uid="{91A6DE2E-AADF-4BA9-8749-127D5C4BBAB1}"/>
    <cellStyle name="Calculation 2 3 2 2 2 2 5 3" xfId="6648" xr:uid="{1C6CF508-193C-41D9-81C0-5E88FBE66B98}"/>
    <cellStyle name="Calculation 2 3 2 2 2 2 6" xfId="6649" xr:uid="{35253761-3599-4DAF-A9C1-CB9D28FC5EDA}"/>
    <cellStyle name="Calculation 2 3 2 2 2 2 6 2" xfId="6650" xr:uid="{61F181CD-5A7B-424B-9347-A6348DC8CFFD}"/>
    <cellStyle name="Calculation 2 3 2 2 2 2 6 3" xfId="6651" xr:uid="{578458D6-CBC0-40B3-9481-52E9511D50C4}"/>
    <cellStyle name="Calculation 2 3 2 2 2 2 7" xfId="6652" xr:uid="{855022B3-6426-47B6-90F9-B5461C0BE0E3}"/>
    <cellStyle name="Calculation 2 3 2 2 2 2 7 2" xfId="6653" xr:uid="{A1A62F1D-1742-4FD4-BC66-745F2893AFBF}"/>
    <cellStyle name="Calculation 2 3 2 2 2 2 7 3" xfId="6654" xr:uid="{2EE490A6-5199-4857-9ABB-FC67EAEB63CD}"/>
    <cellStyle name="Calculation 2 3 2 2 2 2 8" xfId="6655" xr:uid="{362C1B46-411E-441A-B05D-3627630B60C5}"/>
    <cellStyle name="Calculation 2 3 2 2 2 2 9" xfId="6656" xr:uid="{790814DF-E1F7-4195-8773-24AB43F54CC7}"/>
    <cellStyle name="Calculation 2 3 2 2 2 3" xfId="6657" xr:uid="{EDDFC24B-6B38-4391-BCF6-683840C475D7}"/>
    <cellStyle name="Calculation 2 3 2 2 2 3 2" xfId="6658" xr:uid="{C3DCEF63-0E60-41FD-B813-2E87FC43828F}"/>
    <cellStyle name="Calculation 2 3 2 2 2 3 3" xfId="6659" xr:uid="{AAC9260C-E874-4E82-86A9-1E8E4767B086}"/>
    <cellStyle name="Calculation 2 3 2 2 2 4" xfId="6660" xr:uid="{2983FE17-2450-4FF1-B202-28B1746F0193}"/>
    <cellStyle name="Calculation 2 3 2 2 2 4 2" xfId="6661" xr:uid="{38DC9DF8-D496-440D-A685-1607E5EEA12A}"/>
    <cellStyle name="Calculation 2 3 2 2 2 4 3" xfId="6662" xr:uid="{CEF57FE9-AD8F-4030-B042-83326A7F8350}"/>
    <cellStyle name="Calculation 2 3 2 2 2 5" xfId="6663" xr:uid="{BF5A291B-0A07-4AF1-8EC5-828D3F7E112A}"/>
    <cellStyle name="Calculation 2 3 2 2 2 5 2" xfId="6664" xr:uid="{651EBACF-675F-4C49-BB29-1C68C8455FC5}"/>
    <cellStyle name="Calculation 2 3 2 2 2 5 3" xfId="6665" xr:uid="{F0A845D7-7C86-4384-8731-B35A283D9338}"/>
    <cellStyle name="Calculation 2 3 2 2 2 6" xfId="6666" xr:uid="{7392B0BB-69DE-4249-BAF1-34D7054C2065}"/>
    <cellStyle name="Calculation 2 3 2 2 2 6 2" xfId="6667" xr:uid="{C331B307-6A71-40E5-9F97-80ED9A9200E7}"/>
    <cellStyle name="Calculation 2 3 2 2 2 6 3" xfId="6668" xr:uid="{859E708D-F219-4CF0-A59E-96E9D6E96144}"/>
    <cellStyle name="Calculation 2 3 2 2 2 7" xfId="6669" xr:uid="{FCAC136F-D516-4AB4-A012-67B0068E8EB4}"/>
    <cellStyle name="Calculation 2 3 2 2 2 7 2" xfId="6670" xr:uid="{7476CB1C-5687-4F52-BA2A-CC4482B383A3}"/>
    <cellStyle name="Calculation 2 3 2 2 2 7 3" xfId="6671" xr:uid="{9DCCE109-9C7D-467F-9CFD-C4B161AC24A9}"/>
    <cellStyle name="Calculation 2 3 2 2 2 8" xfId="6672" xr:uid="{809D5376-775E-41CB-BF6C-23B65EDAC153}"/>
    <cellStyle name="Calculation 2 3 2 2 2 8 2" xfId="6673" xr:uid="{502425EC-9206-4999-8531-EC234D1019C0}"/>
    <cellStyle name="Calculation 2 3 2 2 2 8 3" xfId="6674" xr:uid="{C2FFBEC2-BD9D-4788-A214-4E9D10239644}"/>
    <cellStyle name="Calculation 2 3 2 2 2 9" xfId="6675" xr:uid="{931EAE25-DFC0-4D46-B34F-7AAC3F1A0239}"/>
    <cellStyle name="Calculation 2 3 2 2 3" xfId="6676" xr:uid="{4AE7224E-4621-4EC6-A8EA-19DECD444050}"/>
    <cellStyle name="Calculation 2 3 2 2 3 10" xfId="6677" xr:uid="{84B7CE36-BB1B-453D-BB1F-21D079EE6BAB}"/>
    <cellStyle name="Calculation 2 3 2 2 3 2" xfId="6678" xr:uid="{76F2F538-3A8E-484D-9249-91BFDAD92DB4}"/>
    <cellStyle name="Calculation 2 3 2 2 3 2 2" xfId="6679" xr:uid="{D7A12987-8882-4D64-9BBB-599154345251}"/>
    <cellStyle name="Calculation 2 3 2 2 3 2 2 2" xfId="6680" xr:uid="{5C057744-4A56-4AFC-A5A2-6491F2D0ED0A}"/>
    <cellStyle name="Calculation 2 3 2 2 3 2 2 3" xfId="6681" xr:uid="{73F3CE78-C756-4639-B124-79B99FDA5CED}"/>
    <cellStyle name="Calculation 2 3 2 2 3 2 3" xfId="6682" xr:uid="{BA94E707-6A33-4E3E-B174-58F68EE3FAD9}"/>
    <cellStyle name="Calculation 2 3 2 2 3 2 3 2" xfId="6683" xr:uid="{D6377794-7F38-40EB-AE01-820398DED2D1}"/>
    <cellStyle name="Calculation 2 3 2 2 3 2 3 3" xfId="6684" xr:uid="{CF345F5C-98C0-44F4-B58F-C6C465C777BA}"/>
    <cellStyle name="Calculation 2 3 2 2 3 2 4" xfId="6685" xr:uid="{4E9D8100-962B-49E7-B37A-552B329389A5}"/>
    <cellStyle name="Calculation 2 3 2 2 3 2 4 2" xfId="6686" xr:uid="{9A5F9A17-6B62-46CB-8236-D043E19D9595}"/>
    <cellStyle name="Calculation 2 3 2 2 3 2 4 3" xfId="6687" xr:uid="{DD57EB89-5550-4C01-B5BA-00EC26E25C5A}"/>
    <cellStyle name="Calculation 2 3 2 2 3 2 5" xfId="6688" xr:uid="{750D9653-4AAD-4E20-99B7-D8C4D3D055E9}"/>
    <cellStyle name="Calculation 2 3 2 2 3 2 5 2" xfId="6689" xr:uid="{52AA190C-ED08-46A7-8000-7FC21839CF72}"/>
    <cellStyle name="Calculation 2 3 2 2 3 2 5 3" xfId="6690" xr:uid="{51DB6F5E-67DB-4B6E-AE40-7F4E889CBF77}"/>
    <cellStyle name="Calculation 2 3 2 2 3 2 6" xfId="6691" xr:uid="{994F0B9F-BD6B-4F7F-A109-6332907F2FED}"/>
    <cellStyle name="Calculation 2 3 2 2 3 2 6 2" xfId="6692" xr:uid="{7BF7283F-835C-407B-B9E5-2977EFEDCAF7}"/>
    <cellStyle name="Calculation 2 3 2 2 3 2 6 3" xfId="6693" xr:uid="{13662EE9-6927-4697-B630-0D0A4DACE0CB}"/>
    <cellStyle name="Calculation 2 3 2 2 3 2 7" xfId="6694" xr:uid="{3CCD43AA-14A6-4AAE-B233-98D5C0346440}"/>
    <cellStyle name="Calculation 2 3 2 2 3 2 7 2" xfId="6695" xr:uid="{23124AF6-F629-4766-8726-BF7FCC5C704A}"/>
    <cellStyle name="Calculation 2 3 2 2 3 2 7 3" xfId="6696" xr:uid="{E85D263F-34C1-4BD1-83EC-87DA4078B314}"/>
    <cellStyle name="Calculation 2 3 2 2 3 2 8" xfId="6697" xr:uid="{EAE9DF74-A7B0-4695-9C07-714BF8B5D73A}"/>
    <cellStyle name="Calculation 2 3 2 2 3 2 9" xfId="6698" xr:uid="{6F691D88-3471-4AF4-BC5A-8A2EF550792E}"/>
    <cellStyle name="Calculation 2 3 2 2 3 3" xfId="6699" xr:uid="{0F8B31A6-941F-4FF6-AAD5-8E245BF96C59}"/>
    <cellStyle name="Calculation 2 3 2 2 3 3 2" xfId="6700" xr:uid="{D1DAD90A-A46A-4CF3-BDDE-9FDFDE2E56EC}"/>
    <cellStyle name="Calculation 2 3 2 2 3 3 3" xfId="6701" xr:uid="{A324FFE5-3635-4CBC-B89F-2C3A9CE9A7BB}"/>
    <cellStyle name="Calculation 2 3 2 2 3 4" xfId="6702" xr:uid="{AA577EC6-1CFF-4D4C-A90F-DBA56FD29CDC}"/>
    <cellStyle name="Calculation 2 3 2 2 3 4 2" xfId="6703" xr:uid="{80F6B9BA-9B5C-4116-A22D-2C7D9CB3F197}"/>
    <cellStyle name="Calculation 2 3 2 2 3 4 3" xfId="6704" xr:uid="{5DE6684C-0A9B-4E3C-ACB0-158CA5674800}"/>
    <cellStyle name="Calculation 2 3 2 2 3 5" xfId="6705" xr:uid="{97392344-54BD-4AAA-8C1C-416D7A98827B}"/>
    <cellStyle name="Calculation 2 3 2 2 3 5 2" xfId="6706" xr:uid="{2E3BC72D-E710-48E0-BD25-673ECC69E142}"/>
    <cellStyle name="Calculation 2 3 2 2 3 5 3" xfId="6707" xr:uid="{842BC320-AF48-4F75-AC1F-937D3BDFE1BD}"/>
    <cellStyle name="Calculation 2 3 2 2 3 6" xfId="6708" xr:uid="{F76EED22-B8E6-4D69-A04A-9A7FD8554CF8}"/>
    <cellStyle name="Calculation 2 3 2 2 3 6 2" xfId="6709" xr:uid="{9248AB0A-97C3-4BB5-B586-984C5006027C}"/>
    <cellStyle name="Calculation 2 3 2 2 3 6 3" xfId="6710" xr:uid="{8403851D-F0C6-4085-9D60-E98EA1C36A6C}"/>
    <cellStyle name="Calculation 2 3 2 2 3 7" xfId="6711" xr:uid="{8F17B8E9-7B16-44B2-AB8A-A1D7461AD1F1}"/>
    <cellStyle name="Calculation 2 3 2 2 3 7 2" xfId="6712" xr:uid="{E3E03B21-13D8-47D0-8E54-0E57AECA3379}"/>
    <cellStyle name="Calculation 2 3 2 2 3 7 3" xfId="6713" xr:uid="{F4554AEC-F42A-4C21-8BDA-5F57A690F32A}"/>
    <cellStyle name="Calculation 2 3 2 2 3 8" xfId="6714" xr:uid="{C76EF751-ADB1-4C66-AF5F-DFB41D9F5DA8}"/>
    <cellStyle name="Calculation 2 3 2 2 3 8 2" xfId="6715" xr:uid="{1DF4B497-45C8-4408-AF54-0ED3B9DE4334}"/>
    <cellStyle name="Calculation 2 3 2 2 3 8 3" xfId="6716" xr:uid="{C0514FAA-C228-4228-841E-71E4C8DE22B8}"/>
    <cellStyle name="Calculation 2 3 2 2 3 9" xfId="6717" xr:uid="{C558F718-F77D-4339-ABAE-1F5BD4412C4A}"/>
    <cellStyle name="Calculation 2 3 2 2 4" xfId="6718" xr:uid="{12145AD6-1076-413A-AECF-C99A7B73279B}"/>
    <cellStyle name="Calculation 2 3 2 2 4 10" xfId="6719" xr:uid="{DC108285-817E-43E5-9D7D-B418D7DB340D}"/>
    <cellStyle name="Calculation 2 3 2 2 4 2" xfId="6720" xr:uid="{227E63BE-81C0-4554-A1CF-289D7D21F86B}"/>
    <cellStyle name="Calculation 2 3 2 2 4 2 2" xfId="6721" xr:uid="{619902BF-44A7-4CC0-B409-8CE9E335ACB8}"/>
    <cellStyle name="Calculation 2 3 2 2 4 2 2 2" xfId="6722" xr:uid="{972EA2FC-B99C-463F-8870-CD36A4D3345F}"/>
    <cellStyle name="Calculation 2 3 2 2 4 2 2 3" xfId="6723" xr:uid="{9047AB85-113A-4024-8450-FDC9C79C0269}"/>
    <cellStyle name="Calculation 2 3 2 2 4 2 3" xfId="6724" xr:uid="{B6F70EF3-23AA-48F5-90CC-83659C8AD2B8}"/>
    <cellStyle name="Calculation 2 3 2 2 4 2 3 2" xfId="6725" xr:uid="{54FF7CA3-5581-4EEC-B329-F534829A6583}"/>
    <cellStyle name="Calculation 2 3 2 2 4 2 3 3" xfId="6726" xr:uid="{260EEFD0-3E2D-451F-85B8-E2679D905FDA}"/>
    <cellStyle name="Calculation 2 3 2 2 4 2 4" xfId="6727" xr:uid="{DE852E8E-DE9A-4612-BACC-2FA1F47A59CB}"/>
    <cellStyle name="Calculation 2 3 2 2 4 2 4 2" xfId="6728" xr:uid="{5120E92C-CD25-4EB5-B862-5827F06CE0FB}"/>
    <cellStyle name="Calculation 2 3 2 2 4 2 4 3" xfId="6729" xr:uid="{F7D5C010-3697-4423-A639-46EC6C0327BF}"/>
    <cellStyle name="Calculation 2 3 2 2 4 2 5" xfId="6730" xr:uid="{8106E470-1E2E-42F4-B4B8-45E358358159}"/>
    <cellStyle name="Calculation 2 3 2 2 4 2 5 2" xfId="6731" xr:uid="{DADD2062-1135-4295-AC4D-E4B4BE23BF70}"/>
    <cellStyle name="Calculation 2 3 2 2 4 2 5 3" xfId="6732" xr:uid="{0F1899B2-EB11-46B6-91C0-DC2A40577BD0}"/>
    <cellStyle name="Calculation 2 3 2 2 4 2 6" xfId="6733" xr:uid="{17914304-FCE8-4114-830F-87E74E252CCA}"/>
    <cellStyle name="Calculation 2 3 2 2 4 2 6 2" xfId="6734" xr:uid="{C91041EC-796F-4F44-BBB0-6A912B49F8BA}"/>
    <cellStyle name="Calculation 2 3 2 2 4 2 6 3" xfId="6735" xr:uid="{02408379-D7E6-4191-8444-FA740731CFD1}"/>
    <cellStyle name="Calculation 2 3 2 2 4 2 7" xfId="6736" xr:uid="{36D2864E-6539-493C-9195-3F11E5E036B3}"/>
    <cellStyle name="Calculation 2 3 2 2 4 2 7 2" xfId="6737" xr:uid="{83C16538-4C15-4945-951B-59EDE4092D7D}"/>
    <cellStyle name="Calculation 2 3 2 2 4 2 7 3" xfId="6738" xr:uid="{A90F4A46-88BC-475B-86C2-30B3777E50D9}"/>
    <cellStyle name="Calculation 2 3 2 2 4 2 8" xfId="6739" xr:uid="{4312EE31-FF7C-4D7F-9D7C-BB23D47D031C}"/>
    <cellStyle name="Calculation 2 3 2 2 4 2 9" xfId="6740" xr:uid="{6287A674-EBE6-47E4-80F1-E049804A53CC}"/>
    <cellStyle name="Calculation 2 3 2 2 4 3" xfId="6741" xr:uid="{B8B2902A-4B3E-445E-B4C1-E0F1D243BFFA}"/>
    <cellStyle name="Calculation 2 3 2 2 4 3 2" xfId="6742" xr:uid="{FC0810C3-D1F7-4915-94D8-8788F3FC47D8}"/>
    <cellStyle name="Calculation 2 3 2 2 4 3 3" xfId="6743" xr:uid="{D27F23B7-6166-4A17-B69C-A21BB6E462CB}"/>
    <cellStyle name="Calculation 2 3 2 2 4 4" xfId="6744" xr:uid="{848005BB-89CC-45F1-BAFB-2BE0B5D5EE24}"/>
    <cellStyle name="Calculation 2 3 2 2 4 4 2" xfId="6745" xr:uid="{BB7DED98-3A54-44AC-A8C5-A55C1950C77D}"/>
    <cellStyle name="Calculation 2 3 2 2 4 4 3" xfId="6746" xr:uid="{E059C6F1-D022-4393-A0CA-C48C51E0DFFB}"/>
    <cellStyle name="Calculation 2 3 2 2 4 5" xfId="6747" xr:uid="{EB4B88E7-C288-4FF9-8963-7BC74DD09F51}"/>
    <cellStyle name="Calculation 2 3 2 2 4 5 2" xfId="6748" xr:uid="{277FA568-09BC-425F-9577-37307A741291}"/>
    <cellStyle name="Calculation 2 3 2 2 4 5 3" xfId="6749" xr:uid="{93619B42-26C3-455D-9889-3A05BEC435C3}"/>
    <cellStyle name="Calculation 2 3 2 2 4 6" xfId="6750" xr:uid="{15AD7366-4DBF-4AC4-A5D8-0E50E23751BD}"/>
    <cellStyle name="Calculation 2 3 2 2 4 6 2" xfId="6751" xr:uid="{E8CA811D-BCAD-4F2A-ABB1-F4C9E5A7BDEA}"/>
    <cellStyle name="Calculation 2 3 2 2 4 6 3" xfId="6752" xr:uid="{EB04FE1A-006F-409D-8523-27462AFAA6F2}"/>
    <cellStyle name="Calculation 2 3 2 2 4 7" xfId="6753" xr:uid="{84641F7D-D1A1-440F-8F4F-34924359BCBE}"/>
    <cellStyle name="Calculation 2 3 2 2 4 7 2" xfId="6754" xr:uid="{D4224F2E-18BD-47DB-B211-695ACE798209}"/>
    <cellStyle name="Calculation 2 3 2 2 4 7 3" xfId="6755" xr:uid="{6EBA0934-8CDC-4D7F-AEC3-9D59382F139E}"/>
    <cellStyle name="Calculation 2 3 2 2 4 8" xfId="6756" xr:uid="{3B82052D-7FA3-45D3-B0ED-DB5723691AFD}"/>
    <cellStyle name="Calculation 2 3 2 2 4 8 2" xfId="6757" xr:uid="{3F66EFE2-9E62-4A87-AC14-CE038CC01685}"/>
    <cellStyle name="Calculation 2 3 2 2 4 8 3" xfId="6758" xr:uid="{25E0C0F3-744C-44A0-965A-0D467D336C8F}"/>
    <cellStyle name="Calculation 2 3 2 2 4 9" xfId="6759" xr:uid="{7E78E2EB-55E2-4CC2-82A2-AC529F99EBBE}"/>
    <cellStyle name="Calculation 2 3 2 2 5" xfId="6760" xr:uid="{836A7176-5D3B-4084-98B7-252F90AA3E7C}"/>
    <cellStyle name="Calculation 2 3 2 2 5 2" xfId="6761" xr:uid="{0274582A-E77C-4A95-97C9-318C6D94493E}"/>
    <cellStyle name="Calculation 2 3 2 2 5 2 2" xfId="6762" xr:uid="{A2AB07CC-F388-477E-A2DF-A0E396748F9D}"/>
    <cellStyle name="Calculation 2 3 2 2 5 2 3" xfId="6763" xr:uid="{4ACEAEBC-4F7F-4B25-986C-37AA99E0947B}"/>
    <cellStyle name="Calculation 2 3 2 2 5 3" xfId="6764" xr:uid="{4D91F4B6-4868-4C34-B9D4-F38A56971BD5}"/>
    <cellStyle name="Calculation 2 3 2 2 5 3 2" xfId="6765" xr:uid="{BB5045DB-4161-4845-927E-8E0FE8C8746C}"/>
    <cellStyle name="Calculation 2 3 2 2 5 3 3" xfId="6766" xr:uid="{ACB6E8B0-4DE4-4545-B7DB-0CBBA522D706}"/>
    <cellStyle name="Calculation 2 3 2 2 5 4" xfId="6767" xr:uid="{B99D1123-09D4-4808-B1C1-5EF415548AF2}"/>
    <cellStyle name="Calculation 2 3 2 2 5 4 2" xfId="6768" xr:uid="{0D326818-D318-4B0D-94A9-5D5F8E00E2A7}"/>
    <cellStyle name="Calculation 2 3 2 2 5 4 3" xfId="6769" xr:uid="{988E435D-4640-46D0-979B-CC8D086149B3}"/>
    <cellStyle name="Calculation 2 3 2 2 5 5" xfId="6770" xr:uid="{ED42A19C-6498-47D5-B175-EABF92F3EE50}"/>
    <cellStyle name="Calculation 2 3 2 2 5 5 2" xfId="6771" xr:uid="{AAF44327-EFF6-4437-8D9A-A044DF12D66B}"/>
    <cellStyle name="Calculation 2 3 2 2 5 5 3" xfId="6772" xr:uid="{11748329-8A5D-4AB3-89D8-43FE5095D986}"/>
    <cellStyle name="Calculation 2 3 2 2 5 6" xfId="6773" xr:uid="{0BD78525-1465-4F2D-84EB-0487CA34189F}"/>
    <cellStyle name="Calculation 2 3 2 2 5 6 2" xfId="6774" xr:uid="{9F2D0055-3F5B-4F38-B121-5760EF5EF4BF}"/>
    <cellStyle name="Calculation 2 3 2 2 5 6 3" xfId="6775" xr:uid="{A194CA00-8939-49C7-B070-9CAEF8528661}"/>
    <cellStyle name="Calculation 2 3 2 2 5 7" xfId="6776" xr:uid="{8E499590-AF73-4ACA-96EF-7EA2F0131861}"/>
    <cellStyle name="Calculation 2 3 2 2 5 7 2" xfId="6777" xr:uid="{AD906BF1-2C65-44D2-8882-426DB62E1200}"/>
    <cellStyle name="Calculation 2 3 2 2 5 7 3" xfId="6778" xr:uid="{81F82E5E-5B3E-4239-BD3A-48629E9AC7D8}"/>
    <cellStyle name="Calculation 2 3 2 2 5 8" xfId="6779" xr:uid="{C57D97B6-BFE1-4DCD-85EE-9C8E0F84FB8A}"/>
    <cellStyle name="Calculation 2 3 2 2 5 9" xfId="6780" xr:uid="{01B587A1-3E0B-4BA4-ABC3-9CF53ED5B3CA}"/>
    <cellStyle name="Calculation 2 3 2 2 6" xfId="6781" xr:uid="{80DF107C-8604-4245-B530-F9BED91ECE9C}"/>
    <cellStyle name="Calculation 2 3 2 2 6 2" xfId="6782" xr:uid="{C099B3E2-2ED7-4A7A-8436-9AAAAE85BAB6}"/>
    <cellStyle name="Calculation 2 3 2 2 6 3" xfId="6783" xr:uid="{5A4096C8-1775-4DA3-AFF5-5C76062C8D01}"/>
    <cellStyle name="Calculation 2 3 2 2 7" xfId="6784" xr:uid="{FA7CB3A9-1B5A-4BF4-99E2-AA9490ECC72B}"/>
    <cellStyle name="Calculation 2 3 2 2 7 2" xfId="6785" xr:uid="{DDB4D242-776C-49F6-BC87-D87EF0CAD1C8}"/>
    <cellStyle name="Calculation 2 3 2 2 7 3" xfId="6786" xr:uid="{D95D5883-8DB7-47DA-9C6F-992FF8078756}"/>
    <cellStyle name="Calculation 2 3 2 2 8" xfId="6787" xr:uid="{BEE5C31D-3CFB-48A0-86B5-8E5F9878FB81}"/>
    <cellStyle name="Calculation 2 3 2 2 8 2" xfId="6788" xr:uid="{17CA9A07-0333-425F-A382-F433ACAED19D}"/>
    <cellStyle name="Calculation 2 3 2 2 8 3" xfId="6789" xr:uid="{6C1A357F-B77F-4950-AD03-166FAEFB43C4}"/>
    <cellStyle name="Calculation 2 3 2 2 9" xfId="6790" xr:uid="{F7450B43-2364-4E47-AAC0-0A6B397C456A}"/>
    <cellStyle name="Calculation 2 3 2 2 9 2" xfId="6791" xr:uid="{2A63C9F1-93EB-40A2-9ECC-4033DE0DC613}"/>
    <cellStyle name="Calculation 2 3 2 2 9 3" xfId="6792" xr:uid="{169169BC-7721-44C8-8362-325B2A1F7C63}"/>
    <cellStyle name="Calculation 2 3 2 3" xfId="6793" xr:uid="{D85A339E-275F-4E8D-9C76-B5C56B8914D7}"/>
    <cellStyle name="Calculation 2 3 2 3 10" xfId="44283" xr:uid="{5019D391-859F-46B8-9BA3-F9C7A746E241}"/>
    <cellStyle name="Calculation 2 3 2 3 2" xfId="6794" xr:uid="{123CB81C-B7F2-4731-BEAB-F7088DAFD667}"/>
    <cellStyle name="Calculation 2 3 2 3 2 10" xfId="6795" xr:uid="{CFF7CC06-2EC0-4325-893D-6A5810077515}"/>
    <cellStyle name="Calculation 2 3 2 3 2 2" xfId="6796" xr:uid="{62546897-4425-4D54-81C0-74650CF9A1BB}"/>
    <cellStyle name="Calculation 2 3 2 3 2 2 2" xfId="6797" xr:uid="{837A4956-DB62-48B0-9D8E-53A607B41265}"/>
    <cellStyle name="Calculation 2 3 2 3 2 2 2 2" xfId="6798" xr:uid="{E67DB3DE-7346-4D8C-9CB4-733B8BA21500}"/>
    <cellStyle name="Calculation 2 3 2 3 2 2 2 3" xfId="6799" xr:uid="{C1B78238-C595-4D27-8A9E-295E28616A4D}"/>
    <cellStyle name="Calculation 2 3 2 3 2 2 3" xfId="6800" xr:uid="{A1647284-BD5A-40E1-A3E9-9FE46337A84D}"/>
    <cellStyle name="Calculation 2 3 2 3 2 2 3 2" xfId="6801" xr:uid="{5D14CA04-A6C9-41EB-A243-ADB029D3989D}"/>
    <cellStyle name="Calculation 2 3 2 3 2 2 3 3" xfId="6802" xr:uid="{60BDAA76-D5C1-4484-86CA-F80B8854BBC8}"/>
    <cellStyle name="Calculation 2 3 2 3 2 2 4" xfId="6803" xr:uid="{36EC6924-79DF-4C81-A7ED-61C2F60B6648}"/>
    <cellStyle name="Calculation 2 3 2 3 2 2 4 2" xfId="6804" xr:uid="{9544B733-31AC-4B76-9BAF-7B8E80BE55A5}"/>
    <cellStyle name="Calculation 2 3 2 3 2 2 4 3" xfId="6805" xr:uid="{4B5CB314-534C-45C0-A73B-B6315DE2A491}"/>
    <cellStyle name="Calculation 2 3 2 3 2 2 5" xfId="6806" xr:uid="{146A1D4D-C98B-4DEE-BB13-A0C1DCF6BEE3}"/>
    <cellStyle name="Calculation 2 3 2 3 2 2 5 2" xfId="6807" xr:uid="{CE153237-981D-4BBB-BB6F-E09B8CF44541}"/>
    <cellStyle name="Calculation 2 3 2 3 2 2 5 3" xfId="6808" xr:uid="{349A3011-BE11-4161-8441-218422A24DED}"/>
    <cellStyle name="Calculation 2 3 2 3 2 2 6" xfId="6809" xr:uid="{C1578F27-2ECC-4979-AD0A-A4CEC62EEBF2}"/>
    <cellStyle name="Calculation 2 3 2 3 2 2 6 2" xfId="6810" xr:uid="{906E3179-4E25-4DA9-B067-647CE76927BD}"/>
    <cellStyle name="Calculation 2 3 2 3 2 2 6 3" xfId="6811" xr:uid="{3255B6A2-0375-49DB-AA78-B03B47ADCD78}"/>
    <cellStyle name="Calculation 2 3 2 3 2 2 7" xfId="6812" xr:uid="{BB2CB48D-803C-493D-822A-95C611F2D57E}"/>
    <cellStyle name="Calculation 2 3 2 3 2 2 7 2" xfId="6813" xr:uid="{77A21F46-3E2D-43C0-B10E-B7D3EFEB11FB}"/>
    <cellStyle name="Calculation 2 3 2 3 2 2 7 3" xfId="6814" xr:uid="{9D4CDDAB-B0E0-4F10-892F-F484BD31948B}"/>
    <cellStyle name="Calculation 2 3 2 3 2 2 8" xfId="6815" xr:uid="{0DBCA413-5993-43FE-BF32-14E461BF462E}"/>
    <cellStyle name="Calculation 2 3 2 3 2 2 9" xfId="6816" xr:uid="{CA1B4F02-3A47-4CC3-9C54-053DCF02A93B}"/>
    <cellStyle name="Calculation 2 3 2 3 2 3" xfId="6817" xr:uid="{5ECDC363-1020-462E-8785-4A1BE354B329}"/>
    <cellStyle name="Calculation 2 3 2 3 2 3 2" xfId="6818" xr:uid="{2287D01E-2035-46E9-AC34-B25C55095F03}"/>
    <cellStyle name="Calculation 2 3 2 3 2 3 3" xfId="6819" xr:uid="{16C5924E-BF24-4716-A37E-641D0BE610DE}"/>
    <cellStyle name="Calculation 2 3 2 3 2 4" xfId="6820" xr:uid="{384DA3AA-8C55-45AE-B519-4E2D89B0F9EA}"/>
    <cellStyle name="Calculation 2 3 2 3 2 4 2" xfId="6821" xr:uid="{C8F0516E-1C06-431E-B3E0-2C3302C0A7CE}"/>
    <cellStyle name="Calculation 2 3 2 3 2 4 3" xfId="6822" xr:uid="{E884D458-9214-41CA-8272-D07CA9C0663D}"/>
    <cellStyle name="Calculation 2 3 2 3 2 5" xfId="6823" xr:uid="{60DACA7E-E4D4-466B-86FC-6BEEF18D2569}"/>
    <cellStyle name="Calculation 2 3 2 3 2 5 2" xfId="6824" xr:uid="{AF800855-59F7-461D-99FE-2CA4207C950E}"/>
    <cellStyle name="Calculation 2 3 2 3 2 5 3" xfId="6825" xr:uid="{894E7ACA-2D20-4256-83C5-6CD0232C2857}"/>
    <cellStyle name="Calculation 2 3 2 3 2 6" xfId="6826" xr:uid="{BC94371D-F553-441C-AECC-DF4FDB61C9DC}"/>
    <cellStyle name="Calculation 2 3 2 3 2 6 2" xfId="6827" xr:uid="{66D4A332-2E37-4FDC-98E7-D85F2956ECF2}"/>
    <cellStyle name="Calculation 2 3 2 3 2 6 3" xfId="6828" xr:uid="{3D67A1E6-C944-49F3-A523-B91F29F03709}"/>
    <cellStyle name="Calculation 2 3 2 3 2 7" xfId="6829" xr:uid="{8D43E3AD-39D2-4115-BC33-BDD1E714F833}"/>
    <cellStyle name="Calculation 2 3 2 3 2 7 2" xfId="6830" xr:uid="{5EF0EBEC-6BF7-403E-8D2E-4A83A32B6053}"/>
    <cellStyle name="Calculation 2 3 2 3 2 7 3" xfId="6831" xr:uid="{C6E9DE6A-33E3-43B1-AA44-9ADECD25A915}"/>
    <cellStyle name="Calculation 2 3 2 3 2 8" xfId="6832" xr:uid="{281D67C5-CF17-4F18-A4D6-885430791C09}"/>
    <cellStyle name="Calculation 2 3 2 3 2 8 2" xfId="6833" xr:uid="{7F46A7B5-8BA7-446B-89B4-349B48D85E4C}"/>
    <cellStyle name="Calculation 2 3 2 3 2 8 3" xfId="6834" xr:uid="{8CAABB6F-9643-4D22-9CE5-D7AB6352A174}"/>
    <cellStyle name="Calculation 2 3 2 3 2 9" xfId="6835" xr:uid="{647F13CF-4BB9-4F1D-B8C4-045680F5F32B}"/>
    <cellStyle name="Calculation 2 3 2 3 3" xfId="6836" xr:uid="{44BC175C-8A07-423C-882B-879B47595608}"/>
    <cellStyle name="Calculation 2 3 2 3 3 10" xfId="6837" xr:uid="{84A3005E-F311-4F04-B03A-8AB5987CE8A4}"/>
    <cellStyle name="Calculation 2 3 2 3 3 2" xfId="6838" xr:uid="{FD82F45B-A449-4909-A6FB-070EB465F90D}"/>
    <cellStyle name="Calculation 2 3 2 3 3 2 2" xfId="6839" xr:uid="{7AE6C3A9-3231-4D63-80AB-DAD9D5551123}"/>
    <cellStyle name="Calculation 2 3 2 3 3 2 2 2" xfId="6840" xr:uid="{73D8887D-609B-415F-9B0E-A88F5E9B12B8}"/>
    <cellStyle name="Calculation 2 3 2 3 3 2 2 3" xfId="6841" xr:uid="{033167A2-F5C5-4956-B942-99D4F049A2C5}"/>
    <cellStyle name="Calculation 2 3 2 3 3 2 3" xfId="6842" xr:uid="{051671F3-8908-4A43-AAD4-768C9E655DE8}"/>
    <cellStyle name="Calculation 2 3 2 3 3 2 3 2" xfId="6843" xr:uid="{3981300F-2DC4-4860-B783-CA8DE815A7E9}"/>
    <cellStyle name="Calculation 2 3 2 3 3 2 3 3" xfId="6844" xr:uid="{95E12BAE-D97C-433F-89A3-2E100E050627}"/>
    <cellStyle name="Calculation 2 3 2 3 3 2 4" xfId="6845" xr:uid="{A21CBC75-63FA-402D-8538-EB3903582F6E}"/>
    <cellStyle name="Calculation 2 3 2 3 3 2 4 2" xfId="6846" xr:uid="{681B4389-65A0-4F20-85FE-F1F298B767B8}"/>
    <cellStyle name="Calculation 2 3 2 3 3 2 4 3" xfId="6847" xr:uid="{1B1B95FB-2E17-40FF-8E1B-16CC73EDF546}"/>
    <cellStyle name="Calculation 2 3 2 3 3 2 5" xfId="6848" xr:uid="{2878EC95-E43F-465C-B9B2-810958127957}"/>
    <cellStyle name="Calculation 2 3 2 3 3 2 5 2" xfId="6849" xr:uid="{5EEFA593-EF5C-42AA-B817-79306A6B73A2}"/>
    <cellStyle name="Calculation 2 3 2 3 3 2 5 3" xfId="6850" xr:uid="{14BAF15E-006C-4344-8C5C-BB6E78A4BECB}"/>
    <cellStyle name="Calculation 2 3 2 3 3 2 6" xfId="6851" xr:uid="{1B416686-F365-44A5-8898-56B552359596}"/>
    <cellStyle name="Calculation 2 3 2 3 3 2 6 2" xfId="6852" xr:uid="{C0ECBD72-9AF5-4985-8320-3F6F5508C241}"/>
    <cellStyle name="Calculation 2 3 2 3 3 2 6 3" xfId="6853" xr:uid="{84D2DF1A-26BD-4A42-96A8-BD3D5DD5AE69}"/>
    <cellStyle name="Calculation 2 3 2 3 3 2 7" xfId="6854" xr:uid="{4D4CA6FC-5B87-421C-8314-9BA97564DB61}"/>
    <cellStyle name="Calculation 2 3 2 3 3 2 7 2" xfId="6855" xr:uid="{2F97C2A4-2A99-418E-AB5A-4EE9376E3DC8}"/>
    <cellStyle name="Calculation 2 3 2 3 3 2 7 3" xfId="6856" xr:uid="{DAF2F759-7728-4655-8788-D29443082472}"/>
    <cellStyle name="Calculation 2 3 2 3 3 2 8" xfId="6857" xr:uid="{8DD3851F-B395-4EA1-BE83-2B9DCF1FB6E3}"/>
    <cellStyle name="Calculation 2 3 2 3 3 2 9" xfId="6858" xr:uid="{5BAFE0E5-2E95-477D-B114-27F53B37EF07}"/>
    <cellStyle name="Calculation 2 3 2 3 3 3" xfId="6859" xr:uid="{4BC76E61-DE4E-4BA7-A969-1AE74907FC87}"/>
    <cellStyle name="Calculation 2 3 2 3 3 3 2" xfId="6860" xr:uid="{F5CF1BFC-1A72-4134-B637-5AA88D23EA1D}"/>
    <cellStyle name="Calculation 2 3 2 3 3 3 3" xfId="6861" xr:uid="{8CB67BFD-272C-4306-AC13-AF0CED5B4F46}"/>
    <cellStyle name="Calculation 2 3 2 3 3 4" xfId="6862" xr:uid="{269A0083-6E6D-4F65-B0AC-D9B3351AA51C}"/>
    <cellStyle name="Calculation 2 3 2 3 3 4 2" xfId="6863" xr:uid="{20363A33-D9F4-48AE-92C3-30688228E614}"/>
    <cellStyle name="Calculation 2 3 2 3 3 4 3" xfId="6864" xr:uid="{C02F82C8-230E-4F36-9595-FADDB7E37986}"/>
    <cellStyle name="Calculation 2 3 2 3 3 5" xfId="6865" xr:uid="{064A1C00-BF69-4DEA-B95B-A4DD26FE5F83}"/>
    <cellStyle name="Calculation 2 3 2 3 3 5 2" xfId="6866" xr:uid="{3461EB55-A148-476F-974C-728163F3A32A}"/>
    <cellStyle name="Calculation 2 3 2 3 3 5 3" xfId="6867" xr:uid="{5A5446E1-EE18-4DB8-811E-D31DB4618591}"/>
    <cellStyle name="Calculation 2 3 2 3 3 6" xfId="6868" xr:uid="{D1194F5A-6235-4E80-8FD7-E077CF10356E}"/>
    <cellStyle name="Calculation 2 3 2 3 3 6 2" xfId="6869" xr:uid="{6188FB06-366D-4A26-94B5-D59BB3921166}"/>
    <cellStyle name="Calculation 2 3 2 3 3 6 3" xfId="6870" xr:uid="{6B76A609-463B-412E-B869-5EEF35673FBD}"/>
    <cellStyle name="Calculation 2 3 2 3 3 7" xfId="6871" xr:uid="{74CA1C5A-928E-4CCF-9D83-6AAF78A29900}"/>
    <cellStyle name="Calculation 2 3 2 3 3 7 2" xfId="6872" xr:uid="{E1162C27-7E8A-4EDA-8999-545FB1FE2EBD}"/>
    <cellStyle name="Calculation 2 3 2 3 3 7 3" xfId="6873" xr:uid="{77FAB85D-75FB-495E-82F7-CFDCC0B79287}"/>
    <cellStyle name="Calculation 2 3 2 3 3 8" xfId="6874" xr:uid="{485675CA-C6B9-406E-B298-9C4466807A7F}"/>
    <cellStyle name="Calculation 2 3 2 3 3 8 2" xfId="6875" xr:uid="{113E9860-E9E3-43AD-934F-8F6AB6210431}"/>
    <cellStyle name="Calculation 2 3 2 3 3 8 3" xfId="6876" xr:uid="{653930F2-091C-4091-94DD-385FA3C6D9E5}"/>
    <cellStyle name="Calculation 2 3 2 3 3 9" xfId="6877" xr:uid="{985F2D94-29DF-433B-AC82-857320ABFDEF}"/>
    <cellStyle name="Calculation 2 3 2 3 4" xfId="6878" xr:uid="{2AE7CAA8-214C-4A76-A706-81CDC9E580FF}"/>
    <cellStyle name="Calculation 2 3 2 3 4 10" xfId="6879" xr:uid="{FC17758C-45F6-4431-9F90-01F0E361B1EC}"/>
    <cellStyle name="Calculation 2 3 2 3 4 2" xfId="6880" xr:uid="{B2F64551-7E21-44FC-B456-A0313AAFCDF9}"/>
    <cellStyle name="Calculation 2 3 2 3 4 2 2" xfId="6881" xr:uid="{2B885814-0EF1-4702-AB14-7172168B5198}"/>
    <cellStyle name="Calculation 2 3 2 3 4 2 2 2" xfId="6882" xr:uid="{CE547C7A-1EC7-424A-B43F-11F1AB4E1934}"/>
    <cellStyle name="Calculation 2 3 2 3 4 2 2 3" xfId="6883" xr:uid="{25011484-0D8A-48B8-8B8C-D28BAB831A01}"/>
    <cellStyle name="Calculation 2 3 2 3 4 2 3" xfId="6884" xr:uid="{9D61FF0A-BA9B-49BE-82A9-E09BE127E42D}"/>
    <cellStyle name="Calculation 2 3 2 3 4 2 3 2" xfId="6885" xr:uid="{27A363F9-704B-4072-8C50-49F031AB0E51}"/>
    <cellStyle name="Calculation 2 3 2 3 4 2 3 3" xfId="6886" xr:uid="{FD2067C5-E7D8-4613-87C7-DA9A274CB2B9}"/>
    <cellStyle name="Calculation 2 3 2 3 4 2 4" xfId="6887" xr:uid="{4D330B29-960B-4E30-8A7D-67BF72058253}"/>
    <cellStyle name="Calculation 2 3 2 3 4 2 4 2" xfId="6888" xr:uid="{A3830BD1-A577-4549-95D9-5C1E7446992C}"/>
    <cellStyle name="Calculation 2 3 2 3 4 2 4 3" xfId="6889" xr:uid="{5B36AE7D-382D-4B50-B2DE-3EEF23058403}"/>
    <cellStyle name="Calculation 2 3 2 3 4 2 5" xfId="6890" xr:uid="{2EBA05DB-94B8-4392-B0A5-D246D5323AF6}"/>
    <cellStyle name="Calculation 2 3 2 3 4 2 5 2" xfId="6891" xr:uid="{F0ECEEFA-3061-48C1-B77F-2C2F93991DB3}"/>
    <cellStyle name="Calculation 2 3 2 3 4 2 5 3" xfId="6892" xr:uid="{25230DC2-CB69-4A07-98C0-1797EE039079}"/>
    <cellStyle name="Calculation 2 3 2 3 4 2 6" xfId="6893" xr:uid="{7CE28A5E-3E19-4BC2-837E-A02B4B7E0199}"/>
    <cellStyle name="Calculation 2 3 2 3 4 2 6 2" xfId="6894" xr:uid="{FBA32F2F-8DE9-4224-8584-A0EC23626C93}"/>
    <cellStyle name="Calculation 2 3 2 3 4 2 6 3" xfId="6895" xr:uid="{451FE0EB-8368-4223-A9F0-9EE5BBF79B73}"/>
    <cellStyle name="Calculation 2 3 2 3 4 2 7" xfId="6896" xr:uid="{4CF35316-9C84-4348-A9EA-3578CD2B203F}"/>
    <cellStyle name="Calculation 2 3 2 3 4 2 7 2" xfId="6897" xr:uid="{9E29DFCB-B91F-48C6-86A0-23FEEC413363}"/>
    <cellStyle name="Calculation 2 3 2 3 4 2 7 3" xfId="6898" xr:uid="{6C67DAAD-6CE9-402F-976D-577ABDC71767}"/>
    <cellStyle name="Calculation 2 3 2 3 4 2 8" xfId="6899" xr:uid="{48704F98-A632-4E37-86FC-733833451C2D}"/>
    <cellStyle name="Calculation 2 3 2 3 4 2 9" xfId="6900" xr:uid="{948FA8A9-EF17-4EDE-B4F5-1A4665ADCEA8}"/>
    <cellStyle name="Calculation 2 3 2 3 4 3" xfId="6901" xr:uid="{D352C91D-8B19-4FEF-B64D-D9B20E734531}"/>
    <cellStyle name="Calculation 2 3 2 3 4 3 2" xfId="6902" xr:uid="{A43CDCF4-EA8E-49B3-8DBE-8D7845ABD19B}"/>
    <cellStyle name="Calculation 2 3 2 3 4 3 3" xfId="6903" xr:uid="{5D44B3EF-9731-4C9A-AA30-54BA189206A1}"/>
    <cellStyle name="Calculation 2 3 2 3 4 4" xfId="6904" xr:uid="{FF04301E-8A4D-4807-B992-89B9D169F44E}"/>
    <cellStyle name="Calculation 2 3 2 3 4 4 2" xfId="6905" xr:uid="{F442FC7F-4C56-4DB9-8725-36CCADF7F050}"/>
    <cellStyle name="Calculation 2 3 2 3 4 4 3" xfId="6906" xr:uid="{EA2CCEEB-43AB-45B5-AE93-E75CDF7277BE}"/>
    <cellStyle name="Calculation 2 3 2 3 4 5" xfId="6907" xr:uid="{B7BD1515-4173-4F58-9A94-C2467EEB1636}"/>
    <cellStyle name="Calculation 2 3 2 3 4 5 2" xfId="6908" xr:uid="{62F279CB-72FD-442B-BE7A-3C3CA90732D5}"/>
    <cellStyle name="Calculation 2 3 2 3 4 5 3" xfId="6909" xr:uid="{CD417D1C-51E9-42A1-9FB5-53A6785EC13A}"/>
    <cellStyle name="Calculation 2 3 2 3 4 6" xfId="6910" xr:uid="{A4308202-5BC3-45C5-AC56-87EEAEA716EE}"/>
    <cellStyle name="Calculation 2 3 2 3 4 6 2" xfId="6911" xr:uid="{F2C97DF1-221F-447D-9CAE-27372FB73B7B}"/>
    <cellStyle name="Calculation 2 3 2 3 4 6 3" xfId="6912" xr:uid="{02302191-6099-40D9-981E-CB581F081DFE}"/>
    <cellStyle name="Calculation 2 3 2 3 4 7" xfId="6913" xr:uid="{FC0BD714-AF25-4010-A7A4-40CB14F278E8}"/>
    <cellStyle name="Calculation 2 3 2 3 4 7 2" xfId="6914" xr:uid="{77C5284A-C2BF-4FDA-8CFE-A0151446E892}"/>
    <cellStyle name="Calculation 2 3 2 3 4 7 3" xfId="6915" xr:uid="{C3F24D9C-91A2-4690-BC12-C05227040A98}"/>
    <cellStyle name="Calculation 2 3 2 3 4 8" xfId="6916" xr:uid="{3C544B8A-3436-435A-82DF-74A12782DEB6}"/>
    <cellStyle name="Calculation 2 3 2 3 4 8 2" xfId="6917" xr:uid="{C0AC2CF6-3D7F-4748-80A4-91ECA32A4B1D}"/>
    <cellStyle name="Calculation 2 3 2 3 4 8 3" xfId="6918" xr:uid="{B2BCAA87-F33C-48B7-9459-5403D0606D7A}"/>
    <cellStyle name="Calculation 2 3 2 3 4 9" xfId="6919" xr:uid="{2228DF13-A821-4F11-8DF2-BA36A97D4A4B}"/>
    <cellStyle name="Calculation 2 3 2 3 5" xfId="6920" xr:uid="{2FA79F99-A1CB-442A-8AAB-77198ABB4648}"/>
    <cellStyle name="Calculation 2 3 2 3 5 2" xfId="6921" xr:uid="{040ADBFA-6BC2-4A49-8FFD-601269AECAFB}"/>
    <cellStyle name="Calculation 2 3 2 3 5 2 2" xfId="6922" xr:uid="{1799708A-16A7-42C9-BCF3-533359F013F9}"/>
    <cellStyle name="Calculation 2 3 2 3 5 2 3" xfId="6923" xr:uid="{ED348478-9E67-48CD-985E-933E918D885A}"/>
    <cellStyle name="Calculation 2 3 2 3 5 3" xfId="6924" xr:uid="{FED8C9E8-9D90-47E6-886F-AC6F8A9C6DEC}"/>
    <cellStyle name="Calculation 2 3 2 3 5 3 2" xfId="6925" xr:uid="{65071EC2-B0B5-46D4-86DC-1614DF8A859C}"/>
    <cellStyle name="Calculation 2 3 2 3 5 3 3" xfId="6926" xr:uid="{AB1A4F8D-709A-4853-83AE-6B3D73F60D0C}"/>
    <cellStyle name="Calculation 2 3 2 3 5 4" xfId="6927" xr:uid="{5FDE80EC-720D-4BA4-8D71-C7C9A2FA62CB}"/>
    <cellStyle name="Calculation 2 3 2 3 5 4 2" xfId="6928" xr:uid="{4A54A934-0847-4AED-9F91-5FD4AFB01285}"/>
    <cellStyle name="Calculation 2 3 2 3 5 4 3" xfId="6929" xr:uid="{DCDF24E7-E6E0-462A-A235-C8B7C5906538}"/>
    <cellStyle name="Calculation 2 3 2 3 5 5" xfId="6930" xr:uid="{0F454294-15AC-4F4E-BD79-5E638EAAC7CA}"/>
    <cellStyle name="Calculation 2 3 2 3 5 5 2" xfId="6931" xr:uid="{E85DB256-DE80-49C2-83CB-1AC7955D303B}"/>
    <cellStyle name="Calculation 2 3 2 3 5 5 3" xfId="6932" xr:uid="{301512A7-BBD0-41B2-8517-EE20FEC50356}"/>
    <cellStyle name="Calculation 2 3 2 3 5 6" xfId="6933" xr:uid="{840344E3-FBCA-4D54-8621-52ACC441DE87}"/>
    <cellStyle name="Calculation 2 3 2 3 5 6 2" xfId="6934" xr:uid="{9E423A79-2E3B-42C0-AD48-9660E177C44F}"/>
    <cellStyle name="Calculation 2 3 2 3 5 6 3" xfId="6935" xr:uid="{680E6C01-C6DA-4A1F-8694-489B92B44908}"/>
    <cellStyle name="Calculation 2 3 2 3 5 7" xfId="6936" xr:uid="{2CEE2296-8CE7-4237-BA05-1DFAA433606D}"/>
    <cellStyle name="Calculation 2 3 2 3 5 7 2" xfId="6937" xr:uid="{C8FFD2AA-5C7B-4A8C-911E-7D0ABC570057}"/>
    <cellStyle name="Calculation 2 3 2 3 5 7 3" xfId="6938" xr:uid="{C4B5AFFA-3B00-4B4F-9F68-50EA95D9B822}"/>
    <cellStyle name="Calculation 2 3 2 3 5 8" xfId="6939" xr:uid="{20C9F2AC-A1EB-4D0D-A1E5-1EEBA3F3AB1B}"/>
    <cellStyle name="Calculation 2 3 2 3 5 9" xfId="6940" xr:uid="{3C714CC2-0C5D-451C-BDFA-FCC14686318A}"/>
    <cellStyle name="Calculation 2 3 2 3 6" xfId="6941" xr:uid="{7A3DDAAC-E334-4E5F-8C80-9B541274FB4E}"/>
    <cellStyle name="Calculation 2 3 2 3 6 2" xfId="6942" xr:uid="{A61B588E-9B73-4F52-9132-6780151ECF00}"/>
    <cellStyle name="Calculation 2 3 2 3 6 3" xfId="6943" xr:uid="{88A0DEA3-39BF-47BC-B48E-7B8100EAF514}"/>
    <cellStyle name="Calculation 2 3 2 3 7" xfId="6944" xr:uid="{23524E0F-7975-49A6-88E4-7FCB2CA16C0F}"/>
    <cellStyle name="Calculation 2 3 2 3 7 2" xfId="6945" xr:uid="{29EB53A4-7DBF-414B-AFA5-176DADF89257}"/>
    <cellStyle name="Calculation 2 3 2 3 7 3" xfId="6946" xr:uid="{CC1638D0-2A1A-413D-93EC-300E0FB838A9}"/>
    <cellStyle name="Calculation 2 3 2 3 8" xfId="6947" xr:uid="{123764E3-00FF-459C-A167-D24C15EC9BC5}"/>
    <cellStyle name="Calculation 2 3 2 3 8 2" xfId="6948" xr:uid="{7243EC67-9AB2-4097-96E2-DA8B827F550B}"/>
    <cellStyle name="Calculation 2 3 2 3 8 3" xfId="6949" xr:uid="{81309115-B27D-4C9E-965C-D681D4348F3F}"/>
    <cellStyle name="Calculation 2 3 2 3 9" xfId="6950" xr:uid="{9540DE1F-E486-475D-8716-D5752295C74A}"/>
    <cellStyle name="Calculation 2 3 2 3 9 2" xfId="6951" xr:uid="{9B534576-92FC-4679-92BC-F91B0D878952}"/>
    <cellStyle name="Calculation 2 3 2 3 9 3" xfId="6952" xr:uid="{B987B76E-D5FA-49F8-98D9-3BF592CB3EFF}"/>
    <cellStyle name="Calculation 2 3 2 4" xfId="6953" xr:uid="{E726E954-7552-45CD-AEA5-E46DF94053AB}"/>
    <cellStyle name="Calculation 2 3 2 4 10" xfId="44284" xr:uid="{3C1532D9-9B08-4B47-855B-E66AAD00000C}"/>
    <cellStyle name="Calculation 2 3 2 4 2" xfId="6954" xr:uid="{697FEE7E-3C9C-457E-966D-EC7162E5EC18}"/>
    <cellStyle name="Calculation 2 3 2 4 2 10" xfId="6955" xr:uid="{6C073F76-05AD-4CF6-89BF-674C0C8EDB24}"/>
    <cellStyle name="Calculation 2 3 2 4 2 2" xfId="6956" xr:uid="{C8A6C4F3-F3F8-4194-8AEB-90CE8860F724}"/>
    <cellStyle name="Calculation 2 3 2 4 2 2 2" xfId="6957" xr:uid="{0961DC7C-9AF7-423C-B6B5-4A94A4C4C74E}"/>
    <cellStyle name="Calculation 2 3 2 4 2 2 2 2" xfId="6958" xr:uid="{BDCCBFFF-0920-4B9F-B799-5DCF9E3F36CB}"/>
    <cellStyle name="Calculation 2 3 2 4 2 2 2 3" xfId="6959" xr:uid="{B6615D06-625A-4EAB-8EEE-32B7663A6929}"/>
    <cellStyle name="Calculation 2 3 2 4 2 2 3" xfId="6960" xr:uid="{839C39BE-3151-48BF-A0E3-B044D8C798E6}"/>
    <cellStyle name="Calculation 2 3 2 4 2 2 3 2" xfId="6961" xr:uid="{014FBB07-3BAA-4FA7-BF7A-6BA47E062D0F}"/>
    <cellStyle name="Calculation 2 3 2 4 2 2 3 3" xfId="6962" xr:uid="{9BA3EDFB-FDF6-4164-9F43-3BB9D071FF17}"/>
    <cellStyle name="Calculation 2 3 2 4 2 2 4" xfId="6963" xr:uid="{28E96036-DEFD-410C-ABE2-479834376B72}"/>
    <cellStyle name="Calculation 2 3 2 4 2 2 4 2" xfId="6964" xr:uid="{046AD2A0-C418-48D7-BFC9-B1AD1AC4F10C}"/>
    <cellStyle name="Calculation 2 3 2 4 2 2 4 3" xfId="6965" xr:uid="{28B2FB50-F01D-439D-9B1E-FEDAC0DAC6B2}"/>
    <cellStyle name="Calculation 2 3 2 4 2 2 5" xfId="6966" xr:uid="{74726738-406D-4757-BDD1-CA4DA3CCF4DA}"/>
    <cellStyle name="Calculation 2 3 2 4 2 2 5 2" xfId="6967" xr:uid="{6CCBC815-2040-4F69-BE05-C0F375728B64}"/>
    <cellStyle name="Calculation 2 3 2 4 2 2 5 3" xfId="6968" xr:uid="{C6B07818-DB37-4615-B938-635993FEB540}"/>
    <cellStyle name="Calculation 2 3 2 4 2 2 6" xfId="6969" xr:uid="{D3EDACD3-2155-40FE-9D1B-539D22141087}"/>
    <cellStyle name="Calculation 2 3 2 4 2 2 6 2" xfId="6970" xr:uid="{5BE6F96D-2E12-45C5-B7FD-B809D770959A}"/>
    <cellStyle name="Calculation 2 3 2 4 2 2 6 3" xfId="6971" xr:uid="{9C3E331C-5274-445A-B5AE-7AC9DFD164B3}"/>
    <cellStyle name="Calculation 2 3 2 4 2 2 7" xfId="6972" xr:uid="{49F62940-8F73-4ADF-916D-BE6B062BFA06}"/>
    <cellStyle name="Calculation 2 3 2 4 2 2 7 2" xfId="6973" xr:uid="{41E04EE7-7AA9-4DB5-8496-A7E5EF7DAAB6}"/>
    <cellStyle name="Calculation 2 3 2 4 2 2 7 3" xfId="6974" xr:uid="{D3718445-0F6F-421F-9542-6ACF8387CE7D}"/>
    <cellStyle name="Calculation 2 3 2 4 2 2 8" xfId="6975" xr:uid="{26462B0B-2B47-442D-9444-822BF093CFBD}"/>
    <cellStyle name="Calculation 2 3 2 4 2 2 9" xfId="6976" xr:uid="{9A085AEC-7C30-41E7-A41B-5129D7346C7A}"/>
    <cellStyle name="Calculation 2 3 2 4 2 3" xfId="6977" xr:uid="{96E70F1B-2F0E-47FF-AF9D-59539DD70872}"/>
    <cellStyle name="Calculation 2 3 2 4 2 3 2" xfId="6978" xr:uid="{F968192A-CDEB-435B-8D40-960691E187B1}"/>
    <cellStyle name="Calculation 2 3 2 4 2 3 3" xfId="6979" xr:uid="{2AFA3C0D-6CE5-4A0A-B02C-AE3844882DF1}"/>
    <cellStyle name="Calculation 2 3 2 4 2 4" xfId="6980" xr:uid="{40DF31E8-B83D-4DAB-8C70-8483821628D2}"/>
    <cellStyle name="Calculation 2 3 2 4 2 4 2" xfId="6981" xr:uid="{0BB8C387-7979-49F0-BC1B-561E5F2F23C3}"/>
    <cellStyle name="Calculation 2 3 2 4 2 4 3" xfId="6982" xr:uid="{04A05B03-3053-4068-B297-E963CFCC65FB}"/>
    <cellStyle name="Calculation 2 3 2 4 2 5" xfId="6983" xr:uid="{B3959870-1B6E-427D-B1A6-C1B398333A66}"/>
    <cellStyle name="Calculation 2 3 2 4 2 5 2" xfId="6984" xr:uid="{496DA738-115F-43F1-9E82-2C2C7D69A560}"/>
    <cellStyle name="Calculation 2 3 2 4 2 5 3" xfId="6985" xr:uid="{0EBA491D-82CC-4EBB-BA22-1605EB54C371}"/>
    <cellStyle name="Calculation 2 3 2 4 2 6" xfId="6986" xr:uid="{6B45CE05-D6E8-4E30-83CF-1A93F273B3E8}"/>
    <cellStyle name="Calculation 2 3 2 4 2 6 2" xfId="6987" xr:uid="{FFAF646C-C179-4F26-A484-EDF76B59F76A}"/>
    <cellStyle name="Calculation 2 3 2 4 2 6 3" xfId="6988" xr:uid="{F8D8D3B0-841D-4252-9ACC-9A6E14D87FC3}"/>
    <cellStyle name="Calculation 2 3 2 4 2 7" xfId="6989" xr:uid="{4B2B2D30-3F1F-4A9F-84F8-6F5CDDB472E2}"/>
    <cellStyle name="Calculation 2 3 2 4 2 7 2" xfId="6990" xr:uid="{14C5DE44-2B2E-450E-9753-A8B2F64F2F01}"/>
    <cellStyle name="Calculation 2 3 2 4 2 7 3" xfId="6991" xr:uid="{CDF42ECC-058C-4033-A77F-DC2CA64C1CC0}"/>
    <cellStyle name="Calculation 2 3 2 4 2 8" xfId="6992" xr:uid="{41960CD2-C6DA-4F37-B23B-61FF2F041F90}"/>
    <cellStyle name="Calculation 2 3 2 4 2 8 2" xfId="6993" xr:uid="{5A77C685-2E35-451B-BD1A-67669D39EE4C}"/>
    <cellStyle name="Calculation 2 3 2 4 2 8 3" xfId="6994" xr:uid="{B3DF4477-E47C-4C41-84A4-2F090E5D835D}"/>
    <cellStyle name="Calculation 2 3 2 4 2 9" xfId="6995" xr:uid="{A07C5CC1-A995-42DB-983A-2F0D075E35E2}"/>
    <cellStyle name="Calculation 2 3 2 4 3" xfId="6996" xr:uid="{B8E1604C-5C8D-42DE-BA93-F86B67B0FA14}"/>
    <cellStyle name="Calculation 2 3 2 4 3 10" xfId="6997" xr:uid="{C81CB350-BF6C-4F4E-8BCF-4EDB62611739}"/>
    <cellStyle name="Calculation 2 3 2 4 3 2" xfId="6998" xr:uid="{96D88203-5EE9-44C8-9875-1BF838FCDF16}"/>
    <cellStyle name="Calculation 2 3 2 4 3 2 2" xfId="6999" xr:uid="{3EB01A4D-C42A-4668-BDD7-BE9A8695FD52}"/>
    <cellStyle name="Calculation 2 3 2 4 3 2 2 2" xfId="7000" xr:uid="{7827B048-89FF-44A8-B9B3-E7B403EAE04F}"/>
    <cellStyle name="Calculation 2 3 2 4 3 2 2 3" xfId="7001" xr:uid="{6AA839B7-3B13-415D-884D-5B5E9E2F618D}"/>
    <cellStyle name="Calculation 2 3 2 4 3 2 3" xfId="7002" xr:uid="{30E5E379-7057-4D57-AF59-87D55D4CD198}"/>
    <cellStyle name="Calculation 2 3 2 4 3 2 3 2" xfId="7003" xr:uid="{804DA82C-67AD-4A2F-8CFE-B288DE6FECEB}"/>
    <cellStyle name="Calculation 2 3 2 4 3 2 3 3" xfId="7004" xr:uid="{04325699-5EEC-4F11-B462-49E5BB3CE120}"/>
    <cellStyle name="Calculation 2 3 2 4 3 2 4" xfId="7005" xr:uid="{75F95B4F-10EA-4FAD-AB5F-DA4C5E4CB72D}"/>
    <cellStyle name="Calculation 2 3 2 4 3 2 4 2" xfId="7006" xr:uid="{52749F5E-4DB3-4AC3-95B4-F9FDEF518D15}"/>
    <cellStyle name="Calculation 2 3 2 4 3 2 4 3" xfId="7007" xr:uid="{E67FA8BB-E5F5-4852-8721-EC90DC8456D2}"/>
    <cellStyle name="Calculation 2 3 2 4 3 2 5" xfId="7008" xr:uid="{7EE848BB-6D85-4084-B0EB-8B78D7DCD27B}"/>
    <cellStyle name="Calculation 2 3 2 4 3 2 5 2" xfId="7009" xr:uid="{2EB3950A-30EB-4433-B1D4-610F8D1F4446}"/>
    <cellStyle name="Calculation 2 3 2 4 3 2 5 3" xfId="7010" xr:uid="{5CB04158-AF61-4849-B239-40BD8A7C7FFA}"/>
    <cellStyle name="Calculation 2 3 2 4 3 2 6" xfId="7011" xr:uid="{36D592D8-AF25-4AEC-97F4-4D511FD822CE}"/>
    <cellStyle name="Calculation 2 3 2 4 3 2 6 2" xfId="7012" xr:uid="{4F0271BF-E050-4584-AA57-66AC31C78C25}"/>
    <cellStyle name="Calculation 2 3 2 4 3 2 6 3" xfId="7013" xr:uid="{E94EF5B6-0296-4CEB-8E05-4DFFD844EC56}"/>
    <cellStyle name="Calculation 2 3 2 4 3 2 7" xfId="7014" xr:uid="{827F8A7D-B383-4795-A370-8BB22ABC2FCC}"/>
    <cellStyle name="Calculation 2 3 2 4 3 2 7 2" xfId="7015" xr:uid="{EAF978AA-7DB0-47A4-B8BE-C683C620A2D0}"/>
    <cellStyle name="Calculation 2 3 2 4 3 2 7 3" xfId="7016" xr:uid="{FBE7E753-807F-403E-95E4-6468442676F4}"/>
    <cellStyle name="Calculation 2 3 2 4 3 2 8" xfId="7017" xr:uid="{CF623B57-4228-4911-A288-383F5E2CE123}"/>
    <cellStyle name="Calculation 2 3 2 4 3 2 9" xfId="7018" xr:uid="{1D568750-62F3-48D6-BFCF-7D51D0403CE5}"/>
    <cellStyle name="Calculation 2 3 2 4 3 3" xfId="7019" xr:uid="{E54A03FB-7D65-4B59-86DD-8BC66497D71F}"/>
    <cellStyle name="Calculation 2 3 2 4 3 3 2" xfId="7020" xr:uid="{F167328E-742B-4271-929C-E1B061163890}"/>
    <cellStyle name="Calculation 2 3 2 4 3 3 3" xfId="7021" xr:uid="{3C78335D-7722-4459-98DB-FA4800198B09}"/>
    <cellStyle name="Calculation 2 3 2 4 3 4" xfId="7022" xr:uid="{9414271D-E65B-449B-8508-B9C9FDA8CE0E}"/>
    <cellStyle name="Calculation 2 3 2 4 3 4 2" xfId="7023" xr:uid="{5D36872F-E7B9-4E65-BA25-03ACF8F8BE73}"/>
    <cellStyle name="Calculation 2 3 2 4 3 4 3" xfId="7024" xr:uid="{7E86CD84-B6A5-416E-BEC1-222864DB34AE}"/>
    <cellStyle name="Calculation 2 3 2 4 3 5" xfId="7025" xr:uid="{D8C6313A-7709-496B-AA8E-7E3431D4A75C}"/>
    <cellStyle name="Calculation 2 3 2 4 3 5 2" xfId="7026" xr:uid="{43A8E352-3E15-4725-BBA2-4D027BB9901E}"/>
    <cellStyle name="Calculation 2 3 2 4 3 5 3" xfId="7027" xr:uid="{533B59C4-9E9E-4AAD-8D21-11D9E156804B}"/>
    <cellStyle name="Calculation 2 3 2 4 3 6" xfId="7028" xr:uid="{DECCA961-E9B8-4C59-8299-33E34BD97B2C}"/>
    <cellStyle name="Calculation 2 3 2 4 3 6 2" xfId="7029" xr:uid="{B0C7D279-8520-4BE8-A240-92105E64ED50}"/>
    <cellStyle name="Calculation 2 3 2 4 3 6 3" xfId="7030" xr:uid="{AFD0F76C-2AC6-449E-84F0-A52C56D04293}"/>
    <cellStyle name="Calculation 2 3 2 4 3 7" xfId="7031" xr:uid="{25D4EDBD-3CFA-4911-A87A-B12F9F7251F5}"/>
    <cellStyle name="Calculation 2 3 2 4 3 7 2" xfId="7032" xr:uid="{ECBC1C4A-5AB6-4F2B-96D6-3C94FBB3ACE9}"/>
    <cellStyle name="Calculation 2 3 2 4 3 7 3" xfId="7033" xr:uid="{55DF19BC-F45F-44F1-B05F-743D64F76FF9}"/>
    <cellStyle name="Calculation 2 3 2 4 3 8" xfId="7034" xr:uid="{CA4A28F3-F8CF-4E21-BD8C-D86B145316A0}"/>
    <cellStyle name="Calculation 2 3 2 4 3 8 2" xfId="7035" xr:uid="{D821E9AD-427D-4F9C-9D32-1F371C96FDE8}"/>
    <cellStyle name="Calculation 2 3 2 4 3 8 3" xfId="7036" xr:uid="{74BA2C47-56A2-4C06-A21E-96EBDE0217D7}"/>
    <cellStyle name="Calculation 2 3 2 4 3 9" xfId="7037" xr:uid="{F4DC892F-DB73-4E28-884E-959E73AF3177}"/>
    <cellStyle name="Calculation 2 3 2 4 4" xfId="7038" xr:uid="{1A981A2B-BA10-47E7-992D-EC153206B5A8}"/>
    <cellStyle name="Calculation 2 3 2 4 4 10" xfId="7039" xr:uid="{C8BDF150-6E1A-45AC-B5ED-8729A7C9FCD5}"/>
    <cellStyle name="Calculation 2 3 2 4 4 2" xfId="7040" xr:uid="{0F7BAD0B-757F-479F-A4DB-8D1BFBFD00A4}"/>
    <cellStyle name="Calculation 2 3 2 4 4 2 2" xfId="7041" xr:uid="{C282C1D6-F006-4D3C-ABA3-B0CE1EFC6D3C}"/>
    <cellStyle name="Calculation 2 3 2 4 4 2 2 2" xfId="7042" xr:uid="{22FDDA0F-7844-44FF-A9C2-849824773F9B}"/>
    <cellStyle name="Calculation 2 3 2 4 4 2 2 3" xfId="7043" xr:uid="{6A3508A6-678B-49C6-A470-1F9FBEF8E4DC}"/>
    <cellStyle name="Calculation 2 3 2 4 4 2 3" xfId="7044" xr:uid="{FEA3E6BD-BA43-4891-B7F7-0150EE64369C}"/>
    <cellStyle name="Calculation 2 3 2 4 4 2 3 2" xfId="7045" xr:uid="{22C6C288-86F9-4EC8-9689-22D66F9DAED1}"/>
    <cellStyle name="Calculation 2 3 2 4 4 2 3 3" xfId="7046" xr:uid="{9490AED5-5113-43DD-BFAB-FC3F9456EE9A}"/>
    <cellStyle name="Calculation 2 3 2 4 4 2 4" xfId="7047" xr:uid="{9C57D8DB-2265-45CE-824E-7B7BA468B3E0}"/>
    <cellStyle name="Calculation 2 3 2 4 4 2 4 2" xfId="7048" xr:uid="{D8E77E91-2990-4C18-AD26-909110678844}"/>
    <cellStyle name="Calculation 2 3 2 4 4 2 4 3" xfId="7049" xr:uid="{3F7BEA6E-BC94-4F5D-A34D-FD4CFB533AF7}"/>
    <cellStyle name="Calculation 2 3 2 4 4 2 5" xfId="7050" xr:uid="{23EC344F-8566-46D7-97EB-E51423307EAF}"/>
    <cellStyle name="Calculation 2 3 2 4 4 2 5 2" xfId="7051" xr:uid="{A7BF1598-9813-48BF-8866-C97A2632B54B}"/>
    <cellStyle name="Calculation 2 3 2 4 4 2 5 3" xfId="7052" xr:uid="{05AD5A7D-0F2D-4F98-AD61-0FE774D2C817}"/>
    <cellStyle name="Calculation 2 3 2 4 4 2 6" xfId="7053" xr:uid="{C2420997-8C82-499E-955E-131B328C6D77}"/>
    <cellStyle name="Calculation 2 3 2 4 4 2 6 2" xfId="7054" xr:uid="{81B7072F-290D-4627-95FD-D3035DB67233}"/>
    <cellStyle name="Calculation 2 3 2 4 4 2 6 3" xfId="7055" xr:uid="{A05EC2D1-8B5B-47BF-A27C-3FDD6D0A1885}"/>
    <cellStyle name="Calculation 2 3 2 4 4 2 7" xfId="7056" xr:uid="{2688FA64-9E3C-4728-9DFC-0D606DF4C4C9}"/>
    <cellStyle name="Calculation 2 3 2 4 4 2 7 2" xfId="7057" xr:uid="{B0969201-106F-42C0-91EF-4C3CD9622A2E}"/>
    <cellStyle name="Calculation 2 3 2 4 4 2 7 3" xfId="7058" xr:uid="{6D4161B8-B84B-4861-8384-D13E61403650}"/>
    <cellStyle name="Calculation 2 3 2 4 4 2 8" xfId="7059" xr:uid="{96053826-39E2-407B-8316-7A1C78BC8501}"/>
    <cellStyle name="Calculation 2 3 2 4 4 2 9" xfId="7060" xr:uid="{459083F1-9DA9-4929-8C4B-FAF423D05E3E}"/>
    <cellStyle name="Calculation 2 3 2 4 4 3" xfId="7061" xr:uid="{3471976B-AE20-476E-8496-AFBF1E20932E}"/>
    <cellStyle name="Calculation 2 3 2 4 4 3 2" xfId="7062" xr:uid="{98CC2C79-FC0C-49E7-BFB7-5B5C761DC827}"/>
    <cellStyle name="Calculation 2 3 2 4 4 3 3" xfId="7063" xr:uid="{6E3AB8D9-6CA0-47C7-8835-A31E2859C990}"/>
    <cellStyle name="Calculation 2 3 2 4 4 4" xfId="7064" xr:uid="{84EA99ED-2C81-4E0F-B142-FBE9B24AAA4E}"/>
    <cellStyle name="Calculation 2 3 2 4 4 4 2" xfId="7065" xr:uid="{E5238A8F-1729-48D7-9364-5126694D8D76}"/>
    <cellStyle name="Calculation 2 3 2 4 4 4 3" xfId="7066" xr:uid="{8ED531F2-CBDD-4FD2-9F39-38B9A2447900}"/>
    <cellStyle name="Calculation 2 3 2 4 4 5" xfId="7067" xr:uid="{72FB573D-60CC-40E7-BD24-010C95A26607}"/>
    <cellStyle name="Calculation 2 3 2 4 4 5 2" xfId="7068" xr:uid="{1250625D-CB17-485F-BBFB-F71EC0B32D66}"/>
    <cellStyle name="Calculation 2 3 2 4 4 5 3" xfId="7069" xr:uid="{3EB3F50C-7744-43D8-8BF9-66D110814259}"/>
    <cellStyle name="Calculation 2 3 2 4 4 6" xfId="7070" xr:uid="{3F9C0E19-ADF7-44F6-9411-9BE12B3EC135}"/>
    <cellStyle name="Calculation 2 3 2 4 4 6 2" xfId="7071" xr:uid="{52FBB1FE-B42B-40E3-8100-542B6374430B}"/>
    <cellStyle name="Calculation 2 3 2 4 4 6 3" xfId="7072" xr:uid="{09013C21-067D-4583-BE2A-B3131E0602AD}"/>
    <cellStyle name="Calculation 2 3 2 4 4 7" xfId="7073" xr:uid="{F219001C-7089-41EE-831E-DFA3D7FA88FC}"/>
    <cellStyle name="Calculation 2 3 2 4 4 7 2" xfId="7074" xr:uid="{DC4DC540-0805-4137-B3C8-BE9FE1E58DE4}"/>
    <cellStyle name="Calculation 2 3 2 4 4 7 3" xfId="7075" xr:uid="{6B4B60E7-FB27-4847-9584-FA9967C2FA52}"/>
    <cellStyle name="Calculation 2 3 2 4 4 8" xfId="7076" xr:uid="{E4840F3A-C3A5-4A21-A846-BEAECBC59F70}"/>
    <cellStyle name="Calculation 2 3 2 4 4 8 2" xfId="7077" xr:uid="{7830D3DC-F33C-42D0-92BA-981487C912B1}"/>
    <cellStyle name="Calculation 2 3 2 4 4 8 3" xfId="7078" xr:uid="{2172F1A6-BFF4-4551-969B-29AA3952A1FF}"/>
    <cellStyle name="Calculation 2 3 2 4 4 9" xfId="7079" xr:uid="{05724A35-50DF-4395-8E00-A8DB6B9FD2FC}"/>
    <cellStyle name="Calculation 2 3 2 4 5" xfId="7080" xr:uid="{44791DCB-4401-48A0-99F4-3D82BCA4CCF2}"/>
    <cellStyle name="Calculation 2 3 2 4 5 2" xfId="7081" xr:uid="{B7A759A8-09B3-45BD-A90C-8DE0C7EBD949}"/>
    <cellStyle name="Calculation 2 3 2 4 5 2 2" xfId="7082" xr:uid="{B69921D1-BC77-4EA8-9147-5100250A2E09}"/>
    <cellStyle name="Calculation 2 3 2 4 5 2 3" xfId="7083" xr:uid="{DE168F8E-DC66-4ADC-A212-C9F0693BA60E}"/>
    <cellStyle name="Calculation 2 3 2 4 5 3" xfId="7084" xr:uid="{945E2148-C53E-4BEE-BD4F-793A4820B067}"/>
    <cellStyle name="Calculation 2 3 2 4 5 3 2" xfId="7085" xr:uid="{6A7ACD89-9683-477C-B6A3-F7B53E38960F}"/>
    <cellStyle name="Calculation 2 3 2 4 5 3 3" xfId="7086" xr:uid="{2002F83C-3644-4F8D-BE29-D2F465AACD28}"/>
    <cellStyle name="Calculation 2 3 2 4 5 4" xfId="7087" xr:uid="{02011C95-9153-49A7-B059-8E9DE66CD93F}"/>
    <cellStyle name="Calculation 2 3 2 4 5 4 2" xfId="7088" xr:uid="{9A103CC7-9D3B-47B7-B563-71A731470A86}"/>
    <cellStyle name="Calculation 2 3 2 4 5 4 3" xfId="7089" xr:uid="{7E68D49F-8CD9-4887-8247-E9E06CDE2839}"/>
    <cellStyle name="Calculation 2 3 2 4 5 5" xfId="7090" xr:uid="{107B0369-1DF0-4896-9CD2-14FE1C703B2F}"/>
    <cellStyle name="Calculation 2 3 2 4 5 5 2" xfId="7091" xr:uid="{85B6E04C-1614-44CB-B388-348BA7622F89}"/>
    <cellStyle name="Calculation 2 3 2 4 5 5 3" xfId="7092" xr:uid="{DCF846B0-7142-4F29-99F7-0A2935FA5275}"/>
    <cellStyle name="Calculation 2 3 2 4 5 6" xfId="7093" xr:uid="{C3235A55-6A20-4A8E-AC0D-C2A46FDE55DB}"/>
    <cellStyle name="Calculation 2 3 2 4 5 6 2" xfId="7094" xr:uid="{C5CDA8D5-D5C0-4038-8465-95A9CD972FC9}"/>
    <cellStyle name="Calculation 2 3 2 4 5 6 3" xfId="7095" xr:uid="{D0622AC8-B1AF-47F6-A83B-99FB225F99D5}"/>
    <cellStyle name="Calculation 2 3 2 4 5 7" xfId="7096" xr:uid="{B2EA09E4-62EE-4745-86BD-DA52DD64E8EB}"/>
    <cellStyle name="Calculation 2 3 2 4 5 7 2" xfId="7097" xr:uid="{3AFADFEE-04F3-4C47-AA70-CB096EE49C84}"/>
    <cellStyle name="Calculation 2 3 2 4 5 7 3" xfId="7098" xr:uid="{CC530EB6-D613-4B91-83DF-AE8CA540D371}"/>
    <cellStyle name="Calculation 2 3 2 4 5 8" xfId="7099" xr:uid="{D1DDB328-28F5-4ED1-81A5-ED56FBBD23D4}"/>
    <cellStyle name="Calculation 2 3 2 4 5 9" xfId="7100" xr:uid="{94C77277-67B7-481B-BAB3-C654A9F167B9}"/>
    <cellStyle name="Calculation 2 3 2 4 6" xfId="7101" xr:uid="{855524F9-A6C7-49B8-9C11-E21121BD02D4}"/>
    <cellStyle name="Calculation 2 3 2 4 6 2" xfId="7102" xr:uid="{DD9BCE58-4E4F-488C-8D2B-310ABF285F48}"/>
    <cellStyle name="Calculation 2 3 2 4 6 3" xfId="7103" xr:uid="{E5B7C6C8-E204-4BEA-B5FF-482B9AE30D9F}"/>
    <cellStyle name="Calculation 2 3 2 4 7" xfId="7104" xr:uid="{E3715711-30B6-426B-B2A6-3941F0AA7B58}"/>
    <cellStyle name="Calculation 2 3 2 4 7 2" xfId="7105" xr:uid="{62DC93FB-E247-47E7-9E67-20B4F80947BE}"/>
    <cellStyle name="Calculation 2 3 2 4 7 3" xfId="7106" xr:uid="{7B5C8848-4075-44D8-A83B-BA669CB9ABD2}"/>
    <cellStyle name="Calculation 2 3 2 4 8" xfId="7107" xr:uid="{668B9625-78B4-4DD0-ABA1-79B743823B88}"/>
    <cellStyle name="Calculation 2 3 2 4 8 2" xfId="7108" xr:uid="{28B82F79-63DF-4F7B-B294-7141A2A42E1F}"/>
    <cellStyle name="Calculation 2 3 2 4 8 3" xfId="7109" xr:uid="{A933595A-5409-4E27-B028-86E7C66EFCE2}"/>
    <cellStyle name="Calculation 2 3 2 4 9" xfId="7110" xr:uid="{6AAB2BE3-F859-4EF6-B2E8-20E10C3BCE98}"/>
    <cellStyle name="Calculation 2 3 2 4 9 2" xfId="7111" xr:uid="{19803060-9541-4FCC-BA37-C0E34D3AF507}"/>
    <cellStyle name="Calculation 2 3 2 4 9 3" xfId="7112" xr:uid="{58E3A647-C6A4-4740-A0E8-67AE1BA326B3}"/>
    <cellStyle name="Calculation 2 3 2 5" xfId="7113" xr:uid="{8BFAB36B-1513-4E2F-BF88-17CF3B8C4C6A}"/>
    <cellStyle name="Calculation 2 3 2 5 10" xfId="44285" xr:uid="{4E985A1C-1A0E-4902-A574-212118785DF2}"/>
    <cellStyle name="Calculation 2 3 2 5 2" xfId="7114" xr:uid="{7783C6EE-86B7-4477-BC18-21AF7536EEED}"/>
    <cellStyle name="Calculation 2 3 2 5 2 10" xfId="7115" xr:uid="{D3627D85-8B69-4D42-A93A-2D9F59946DE4}"/>
    <cellStyle name="Calculation 2 3 2 5 2 2" xfId="7116" xr:uid="{C88C51F9-8DF8-467E-AEB9-0B8F11025CED}"/>
    <cellStyle name="Calculation 2 3 2 5 2 2 2" xfId="7117" xr:uid="{25301033-C5D6-4DC3-938D-5F5BE2C2BF1E}"/>
    <cellStyle name="Calculation 2 3 2 5 2 2 2 2" xfId="7118" xr:uid="{4FA03E43-1CA7-4800-A011-F1870F1C1E75}"/>
    <cellStyle name="Calculation 2 3 2 5 2 2 2 3" xfId="7119" xr:uid="{7DF1A291-1B6F-4A6A-9D12-1A8807D77642}"/>
    <cellStyle name="Calculation 2 3 2 5 2 2 3" xfId="7120" xr:uid="{BF270B90-93A2-40AB-8AD2-B8C086014C46}"/>
    <cellStyle name="Calculation 2 3 2 5 2 2 3 2" xfId="7121" xr:uid="{354423D2-5C47-4619-A828-038523412982}"/>
    <cellStyle name="Calculation 2 3 2 5 2 2 3 3" xfId="7122" xr:uid="{C84EC6E8-3B27-40EE-92B9-317FD49645EE}"/>
    <cellStyle name="Calculation 2 3 2 5 2 2 4" xfId="7123" xr:uid="{A5B2C21A-EC40-464F-ACAD-1B1D081BAAF0}"/>
    <cellStyle name="Calculation 2 3 2 5 2 2 4 2" xfId="7124" xr:uid="{66D06A2A-7FB5-44C4-BC26-EE9B652AF504}"/>
    <cellStyle name="Calculation 2 3 2 5 2 2 4 3" xfId="7125" xr:uid="{EE6EA1DC-5BE0-431D-9FF7-E562385512A1}"/>
    <cellStyle name="Calculation 2 3 2 5 2 2 5" xfId="7126" xr:uid="{62880D5B-A5AC-4889-8CDE-EBB954902F4A}"/>
    <cellStyle name="Calculation 2 3 2 5 2 2 5 2" xfId="7127" xr:uid="{1CF08429-6977-4984-8D35-6D6D84C8326A}"/>
    <cellStyle name="Calculation 2 3 2 5 2 2 5 3" xfId="7128" xr:uid="{7C46AF4E-61F7-4C80-9BAC-57B64F5BA50D}"/>
    <cellStyle name="Calculation 2 3 2 5 2 2 6" xfId="7129" xr:uid="{D22FE7EE-8668-44EA-AF9F-78E924A37721}"/>
    <cellStyle name="Calculation 2 3 2 5 2 2 6 2" xfId="7130" xr:uid="{6D9D10B1-BFBA-4C72-95C6-F59D003101DA}"/>
    <cellStyle name="Calculation 2 3 2 5 2 2 6 3" xfId="7131" xr:uid="{F3C05F1B-C608-4B99-9CCF-CE7E350CCDF9}"/>
    <cellStyle name="Calculation 2 3 2 5 2 2 7" xfId="7132" xr:uid="{DCDCF3A1-82DA-4AF0-942C-926E6F29D0A4}"/>
    <cellStyle name="Calculation 2 3 2 5 2 2 7 2" xfId="7133" xr:uid="{D144DEF3-A03D-4E9A-B999-12DF55FAF6E5}"/>
    <cellStyle name="Calculation 2 3 2 5 2 2 7 3" xfId="7134" xr:uid="{61902164-DD57-44C0-BF2D-0ABAC30959F7}"/>
    <cellStyle name="Calculation 2 3 2 5 2 2 8" xfId="7135" xr:uid="{F83CD3C8-C57A-45C6-984F-EDAA0BB6DA26}"/>
    <cellStyle name="Calculation 2 3 2 5 2 2 9" xfId="7136" xr:uid="{03E5C32A-BA65-4FEB-9767-73080E9CE706}"/>
    <cellStyle name="Calculation 2 3 2 5 2 3" xfId="7137" xr:uid="{CD2AFFD6-0F3F-4AD1-833A-9563CBB8C35E}"/>
    <cellStyle name="Calculation 2 3 2 5 2 3 2" xfId="7138" xr:uid="{A247D03F-D19A-4808-B275-C9368705582C}"/>
    <cellStyle name="Calculation 2 3 2 5 2 3 3" xfId="7139" xr:uid="{A9457FB3-F80D-4B4D-A6F9-66E25B7D14E4}"/>
    <cellStyle name="Calculation 2 3 2 5 2 4" xfId="7140" xr:uid="{42404B5E-9F6A-48E1-A49A-679A67E50453}"/>
    <cellStyle name="Calculation 2 3 2 5 2 4 2" xfId="7141" xr:uid="{E5893453-AE36-44B9-B6BE-4C6D6706A3CE}"/>
    <cellStyle name="Calculation 2 3 2 5 2 4 3" xfId="7142" xr:uid="{2273F11C-2663-43EA-B6F1-19B1D0C7E8D4}"/>
    <cellStyle name="Calculation 2 3 2 5 2 5" xfId="7143" xr:uid="{010D0E36-8118-4131-9A83-C9EBD0C495CA}"/>
    <cellStyle name="Calculation 2 3 2 5 2 5 2" xfId="7144" xr:uid="{C85D548E-406D-4A09-9561-5E14EDD04C85}"/>
    <cellStyle name="Calculation 2 3 2 5 2 5 3" xfId="7145" xr:uid="{AD6F3742-F75D-45FD-A700-0DB5FF02D6AD}"/>
    <cellStyle name="Calculation 2 3 2 5 2 6" xfId="7146" xr:uid="{DF051C8E-B4A1-4006-90FE-C989823F60D5}"/>
    <cellStyle name="Calculation 2 3 2 5 2 6 2" xfId="7147" xr:uid="{814FAD01-23CA-487F-ABD0-F1EA0280D943}"/>
    <cellStyle name="Calculation 2 3 2 5 2 6 3" xfId="7148" xr:uid="{8EA8C3B6-F6CC-4A2C-A0C5-31606F4EC228}"/>
    <cellStyle name="Calculation 2 3 2 5 2 7" xfId="7149" xr:uid="{3BE10407-6C1A-4A1F-8E19-02A85EA2E90B}"/>
    <cellStyle name="Calculation 2 3 2 5 2 7 2" xfId="7150" xr:uid="{6CFAEDB2-8B8D-4942-9361-4C4D5781567E}"/>
    <cellStyle name="Calculation 2 3 2 5 2 7 3" xfId="7151" xr:uid="{AB32CFA2-0B0F-45BC-B47E-75A51FC8F25E}"/>
    <cellStyle name="Calculation 2 3 2 5 2 8" xfId="7152" xr:uid="{C1AEBD17-760F-45EC-B27D-BE3CADBC12FD}"/>
    <cellStyle name="Calculation 2 3 2 5 2 8 2" xfId="7153" xr:uid="{04C2F9C3-7901-4AD6-AB1D-ECD2E71AB9EA}"/>
    <cellStyle name="Calculation 2 3 2 5 2 8 3" xfId="7154" xr:uid="{DC72605A-7D54-479E-A0F0-7222321A1B63}"/>
    <cellStyle name="Calculation 2 3 2 5 2 9" xfId="7155" xr:uid="{7A47B2FC-02FC-4CC0-A3BB-BDE6EECB0175}"/>
    <cellStyle name="Calculation 2 3 2 5 3" xfId="7156" xr:uid="{C3871F61-360F-45F9-8600-6986077DE0A6}"/>
    <cellStyle name="Calculation 2 3 2 5 3 10" xfId="7157" xr:uid="{DBA6E99D-A1C7-4EAD-A08F-E100393C06CB}"/>
    <cellStyle name="Calculation 2 3 2 5 3 2" xfId="7158" xr:uid="{1BFB49E0-E50E-40E8-9F03-8CCEDABD380A}"/>
    <cellStyle name="Calculation 2 3 2 5 3 2 2" xfId="7159" xr:uid="{E00E4C4E-88D5-42DA-AC23-4380011BE964}"/>
    <cellStyle name="Calculation 2 3 2 5 3 2 2 2" xfId="7160" xr:uid="{CC48803E-FE91-4C5D-B246-93F5E6D7EB0E}"/>
    <cellStyle name="Calculation 2 3 2 5 3 2 2 3" xfId="7161" xr:uid="{6824116F-6544-4638-8263-F606277E2878}"/>
    <cellStyle name="Calculation 2 3 2 5 3 2 3" xfId="7162" xr:uid="{6060D88D-FAFA-4224-BA8C-9E93C8212112}"/>
    <cellStyle name="Calculation 2 3 2 5 3 2 3 2" xfId="7163" xr:uid="{88BF27F4-B040-43CD-B4F0-2B1617A7FD24}"/>
    <cellStyle name="Calculation 2 3 2 5 3 2 3 3" xfId="7164" xr:uid="{E5E0896D-7211-477D-A9B1-D6CC8C4E16F7}"/>
    <cellStyle name="Calculation 2 3 2 5 3 2 4" xfId="7165" xr:uid="{6833E3E4-EF43-44F3-B0B0-895C06437DC0}"/>
    <cellStyle name="Calculation 2 3 2 5 3 2 4 2" xfId="7166" xr:uid="{C2C572FC-6A96-46D5-A3D2-C5047F1C5F00}"/>
    <cellStyle name="Calculation 2 3 2 5 3 2 4 3" xfId="7167" xr:uid="{B2356728-CB96-4124-8427-7D62D6356A62}"/>
    <cellStyle name="Calculation 2 3 2 5 3 2 5" xfId="7168" xr:uid="{AFF74DF5-5F3C-4D88-A91C-5E950C8035EC}"/>
    <cellStyle name="Calculation 2 3 2 5 3 2 5 2" xfId="7169" xr:uid="{8B9F7014-D783-4E10-B22F-1908642582C7}"/>
    <cellStyle name="Calculation 2 3 2 5 3 2 5 3" xfId="7170" xr:uid="{4C0D30FB-A757-4CFE-A5BA-EA9D13C7DC78}"/>
    <cellStyle name="Calculation 2 3 2 5 3 2 6" xfId="7171" xr:uid="{572D4AF3-0BA4-4F39-8878-F338A238EDCA}"/>
    <cellStyle name="Calculation 2 3 2 5 3 2 6 2" xfId="7172" xr:uid="{ED4538C2-2DFC-44A5-AF88-59707652A7DB}"/>
    <cellStyle name="Calculation 2 3 2 5 3 2 6 3" xfId="7173" xr:uid="{9186E3CD-CF6E-4DFF-89E6-D340BEC43E12}"/>
    <cellStyle name="Calculation 2 3 2 5 3 2 7" xfId="7174" xr:uid="{E28813B8-0643-4B57-892C-FD665BAF871D}"/>
    <cellStyle name="Calculation 2 3 2 5 3 2 7 2" xfId="7175" xr:uid="{389BB090-0FE0-453B-94E3-0ACBEB355035}"/>
    <cellStyle name="Calculation 2 3 2 5 3 2 7 3" xfId="7176" xr:uid="{E231B3F6-0B4C-43CE-BA1A-91751C17703F}"/>
    <cellStyle name="Calculation 2 3 2 5 3 2 8" xfId="7177" xr:uid="{2122B446-C8F6-4377-8616-1A8E66DA699B}"/>
    <cellStyle name="Calculation 2 3 2 5 3 2 9" xfId="7178" xr:uid="{D872517E-F05A-41B5-AFF6-C6A5E18479D6}"/>
    <cellStyle name="Calculation 2 3 2 5 3 3" xfId="7179" xr:uid="{2A2EE895-CF39-4209-91CA-027D5DBAF502}"/>
    <cellStyle name="Calculation 2 3 2 5 3 3 2" xfId="7180" xr:uid="{61298B77-D8CF-43D8-8BF5-5430ABCDEA25}"/>
    <cellStyle name="Calculation 2 3 2 5 3 3 3" xfId="7181" xr:uid="{3B18F5CF-AD6F-4F43-B04B-C81F337D1390}"/>
    <cellStyle name="Calculation 2 3 2 5 3 4" xfId="7182" xr:uid="{7139A757-A12E-43BD-85DF-B776AE9C858E}"/>
    <cellStyle name="Calculation 2 3 2 5 3 4 2" xfId="7183" xr:uid="{948948B1-650E-480D-AF85-00A78D384728}"/>
    <cellStyle name="Calculation 2 3 2 5 3 4 3" xfId="7184" xr:uid="{8D8AB7C0-B8C3-40D2-A9CD-6FB36788DB91}"/>
    <cellStyle name="Calculation 2 3 2 5 3 5" xfId="7185" xr:uid="{1FC5DCA2-DDFB-41DD-BE3D-82B2B313A7F5}"/>
    <cellStyle name="Calculation 2 3 2 5 3 5 2" xfId="7186" xr:uid="{CD6DDEFF-4062-4D7D-9BCE-9015D3015AA0}"/>
    <cellStyle name="Calculation 2 3 2 5 3 5 3" xfId="7187" xr:uid="{623A16B4-95A2-4489-809F-95ED2747D113}"/>
    <cellStyle name="Calculation 2 3 2 5 3 6" xfId="7188" xr:uid="{BCCD5D4C-0875-44BB-A5AC-B3523AAC40C2}"/>
    <cellStyle name="Calculation 2 3 2 5 3 6 2" xfId="7189" xr:uid="{ED33B7B8-129E-4685-B5AC-074A05B24C8E}"/>
    <cellStyle name="Calculation 2 3 2 5 3 6 3" xfId="7190" xr:uid="{08C89C95-ED61-4C10-9877-1DC648986FFA}"/>
    <cellStyle name="Calculation 2 3 2 5 3 7" xfId="7191" xr:uid="{C75BFCBE-606B-496B-A66B-9C507F98A27B}"/>
    <cellStyle name="Calculation 2 3 2 5 3 7 2" xfId="7192" xr:uid="{346BD59E-48D9-4D98-A080-C0FA44BC9E77}"/>
    <cellStyle name="Calculation 2 3 2 5 3 7 3" xfId="7193" xr:uid="{D7ED48FE-AAE4-44AF-8E39-741CB0DD1A6C}"/>
    <cellStyle name="Calculation 2 3 2 5 3 8" xfId="7194" xr:uid="{52577649-AD3D-4DF8-AC24-57377CB684EF}"/>
    <cellStyle name="Calculation 2 3 2 5 3 8 2" xfId="7195" xr:uid="{64BF5BF2-366A-47B9-AA51-699A3A97C6BF}"/>
    <cellStyle name="Calculation 2 3 2 5 3 8 3" xfId="7196" xr:uid="{081E5671-641B-4388-8FD2-521DF9C999EE}"/>
    <cellStyle name="Calculation 2 3 2 5 3 9" xfId="7197" xr:uid="{2E2525A2-C2B7-46CE-9F17-F54F76F9C902}"/>
    <cellStyle name="Calculation 2 3 2 5 4" xfId="7198" xr:uid="{0E53F9EA-FF8D-4204-A725-9285FE15AB8D}"/>
    <cellStyle name="Calculation 2 3 2 5 4 10" xfId="7199" xr:uid="{12D753CA-9C7F-4090-8635-AE0CC7A17E55}"/>
    <cellStyle name="Calculation 2 3 2 5 4 2" xfId="7200" xr:uid="{C58C4F41-B30D-4850-A938-2A2DF9E7C2C7}"/>
    <cellStyle name="Calculation 2 3 2 5 4 2 2" xfId="7201" xr:uid="{6FCCDC7E-53F4-4239-83CC-6734D30F970A}"/>
    <cellStyle name="Calculation 2 3 2 5 4 2 2 2" xfId="7202" xr:uid="{968A99BB-06CD-494E-82AC-C12CC59D85C1}"/>
    <cellStyle name="Calculation 2 3 2 5 4 2 2 3" xfId="7203" xr:uid="{C0CA6ED4-2E15-46FE-9489-912D26D96932}"/>
    <cellStyle name="Calculation 2 3 2 5 4 2 3" xfId="7204" xr:uid="{068111C4-2638-46F1-AC06-5C2EAEDA5966}"/>
    <cellStyle name="Calculation 2 3 2 5 4 2 3 2" xfId="7205" xr:uid="{6C546665-9176-4E41-BC72-CDA2378B2CEA}"/>
    <cellStyle name="Calculation 2 3 2 5 4 2 3 3" xfId="7206" xr:uid="{56E2296C-CA95-4A2B-9041-A939487BEDCA}"/>
    <cellStyle name="Calculation 2 3 2 5 4 2 4" xfId="7207" xr:uid="{3AFDCF3E-67FE-412C-9BB1-48E723E9F5F0}"/>
    <cellStyle name="Calculation 2 3 2 5 4 2 4 2" xfId="7208" xr:uid="{A7E53FEC-D6C7-4DCC-AA6A-FE73D802651C}"/>
    <cellStyle name="Calculation 2 3 2 5 4 2 4 3" xfId="7209" xr:uid="{D7E177E8-F4FD-4DE1-8220-21FBB2DC96F0}"/>
    <cellStyle name="Calculation 2 3 2 5 4 2 5" xfId="7210" xr:uid="{1E558677-75AE-45B1-9141-F58B7109DE79}"/>
    <cellStyle name="Calculation 2 3 2 5 4 2 5 2" xfId="7211" xr:uid="{7823D56C-CCFE-4D1D-9B10-8542E7E34B32}"/>
    <cellStyle name="Calculation 2 3 2 5 4 2 5 3" xfId="7212" xr:uid="{65C52FCB-42D6-4B0D-AA54-33098D9A33A5}"/>
    <cellStyle name="Calculation 2 3 2 5 4 2 6" xfId="7213" xr:uid="{23305B4F-F0DE-49C1-86D8-20693C8ED62A}"/>
    <cellStyle name="Calculation 2 3 2 5 4 2 6 2" xfId="7214" xr:uid="{BA7BA9F2-401A-4CB3-B91B-6505105A02EC}"/>
    <cellStyle name="Calculation 2 3 2 5 4 2 6 3" xfId="7215" xr:uid="{DB1F1876-4D01-421A-927C-1201DF517EAF}"/>
    <cellStyle name="Calculation 2 3 2 5 4 2 7" xfId="7216" xr:uid="{A96A8BAD-B1F5-46C1-801E-88B4F6E5B659}"/>
    <cellStyle name="Calculation 2 3 2 5 4 2 7 2" xfId="7217" xr:uid="{37B728DD-FE7C-4EB3-943B-32535027AA07}"/>
    <cellStyle name="Calculation 2 3 2 5 4 2 7 3" xfId="7218" xr:uid="{12672338-F797-4C84-91A5-30EDC0288453}"/>
    <cellStyle name="Calculation 2 3 2 5 4 2 8" xfId="7219" xr:uid="{C3C6F775-DE29-42CE-A23E-98E3EDEE543B}"/>
    <cellStyle name="Calculation 2 3 2 5 4 2 9" xfId="7220" xr:uid="{6000786C-EF1F-44B5-B139-076F02D45141}"/>
    <cellStyle name="Calculation 2 3 2 5 4 3" xfId="7221" xr:uid="{6A2FFE47-E0BB-4354-BFFA-6DA8D6DB7DFB}"/>
    <cellStyle name="Calculation 2 3 2 5 4 3 2" xfId="7222" xr:uid="{2AEF9B67-586A-4E63-BB8F-C94050C2626A}"/>
    <cellStyle name="Calculation 2 3 2 5 4 3 3" xfId="7223" xr:uid="{0B9B6A2A-900E-4DFB-B203-AFA1F7AEB934}"/>
    <cellStyle name="Calculation 2 3 2 5 4 4" xfId="7224" xr:uid="{15B0D5CC-D6DB-4A43-B740-08F511B16FA0}"/>
    <cellStyle name="Calculation 2 3 2 5 4 4 2" xfId="7225" xr:uid="{88F3801A-A06E-4E68-82F7-F4EEE6EFA62C}"/>
    <cellStyle name="Calculation 2 3 2 5 4 4 3" xfId="7226" xr:uid="{C3A4DCB8-7EFA-47FC-B4B4-02B5AEC30C3F}"/>
    <cellStyle name="Calculation 2 3 2 5 4 5" xfId="7227" xr:uid="{9E6C661E-68AB-4282-893C-665C6BBAD807}"/>
    <cellStyle name="Calculation 2 3 2 5 4 5 2" xfId="7228" xr:uid="{558F1E6D-96D7-4A8C-90F2-D8440FFDB0F1}"/>
    <cellStyle name="Calculation 2 3 2 5 4 5 3" xfId="7229" xr:uid="{D7B341EB-0E41-4E81-8337-FEDCD9A2C57D}"/>
    <cellStyle name="Calculation 2 3 2 5 4 6" xfId="7230" xr:uid="{531A8EAB-8A56-43D8-903B-F246C5316AC0}"/>
    <cellStyle name="Calculation 2 3 2 5 4 6 2" xfId="7231" xr:uid="{D1ABDF09-98E2-49CC-B2F7-A8216A430E5B}"/>
    <cellStyle name="Calculation 2 3 2 5 4 6 3" xfId="7232" xr:uid="{A5E20561-90B8-4F0D-A1AF-1566DE4C48C2}"/>
    <cellStyle name="Calculation 2 3 2 5 4 7" xfId="7233" xr:uid="{EF365C67-CD8B-4B3F-8755-B145A94A8B6D}"/>
    <cellStyle name="Calculation 2 3 2 5 4 7 2" xfId="7234" xr:uid="{1AB166BC-D4AA-43FA-8670-4B09DCEFCD1D}"/>
    <cellStyle name="Calculation 2 3 2 5 4 7 3" xfId="7235" xr:uid="{4BCCE827-DE72-44DD-989F-BC8168D68443}"/>
    <cellStyle name="Calculation 2 3 2 5 4 8" xfId="7236" xr:uid="{3C90609E-71B1-49F6-A08A-5DD1E18E185B}"/>
    <cellStyle name="Calculation 2 3 2 5 4 8 2" xfId="7237" xr:uid="{EA3A2B80-1C8E-4AEA-9229-F605019E9258}"/>
    <cellStyle name="Calculation 2 3 2 5 4 8 3" xfId="7238" xr:uid="{D76BD221-FE13-48FE-8192-21DDF726FFBE}"/>
    <cellStyle name="Calculation 2 3 2 5 4 9" xfId="7239" xr:uid="{DD3BFEB4-3F85-41D7-B9D2-656DF62637D4}"/>
    <cellStyle name="Calculation 2 3 2 5 5" xfId="7240" xr:uid="{A65630A7-DE80-4E03-B2A5-82E2BCB49C90}"/>
    <cellStyle name="Calculation 2 3 2 5 5 2" xfId="7241" xr:uid="{5343212F-34D4-42C1-A051-54D7F569349E}"/>
    <cellStyle name="Calculation 2 3 2 5 5 2 2" xfId="7242" xr:uid="{16D3A08F-9828-406D-B297-2BEC20945082}"/>
    <cellStyle name="Calculation 2 3 2 5 5 2 3" xfId="7243" xr:uid="{0A1E06C4-8096-4CD5-AD63-03DA3E05387A}"/>
    <cellStyle name="Calculation 2 3 2 5 5 3" xfId="7244" xr:uid="{13139A29-753A-420E-AFB0-99D6C1F6A3E1}"/>
    <cellStyle name="Calculation 2 3 2 5 5 3 2" xfId="7245" xr:uid="{7B3B35FC-124F-42F1-AD57-248268B4BFCA}"/>
    <cellStyle name="Calculation 2 3 2 5 5 3 3" xfId="7246" xr:uid="{A116298E-9A0D-4305-9FEC-533DEB207C45}"/>
    <cellStyle name="Calculation 2 3 2 5 5 4" xfId="7247" xr:uid="{CAE5D9A3-89B3-43C3-853C-EA88FD53E339}"/>
    <cellStyle name="Calculation 2 3 2 5 5 4 2" xfId="7248" xr:uid="{A0BF0E5B-ACFD-480E-87A4-BB24C39B7D03}"/>
    <cellStyle name="Calculation 2 3 2 5 5 4 3" xfId="7249" xr:uid="{1E4AE4FE-F5B9-4192-ADD4-2ABD96B221E0}"/>
    <cellStyle name="Calculation 2 3 2 5 5 5" xfId="7250" xr:uid="{CE36EFA2-A671-4AF9-8BE5-4B78A665CCA7}"/>
    <cellStyle name="Calculation 2 3 2 5 5 5 2" xfId="7251" xr:uid="{1AAC6CE1-0BFF-4264-A10A-B7A8006DFB72}"/>
    <cellStyle name="Calculation 2 3 2 5 5 5 3" xfId="7252" xr:uid="{1593207F-37F4-4249-AFCF-8B91EBB7748F}"/>
    <cellStyle name="Calculation 2 3 2 5 5 6" xfId="7253" xr:uid="{8DDCC504-E32D-455A-84C0-FE4E35CA7C71}"/>
    <cellStyle name="Calculation 2 3 2 5 5 6 2" xfId="7254" xr:uid="{06666BC9-7FE6-4119-897E-22B7C9E63338}"/>
    <cellStyle name="Calculation 2 3 2 5 5 6 3" xfId="7255" xr:uid="{6CD06259-4D34-4FF2-B951-75F20D6680C2}"/>
    <cellStyle name="Calculation 2 3 2 5 5 7" xfId="7256" xr:uid="{D779ECD0-51EE-4DDB-B962-4A581E31E9EB}"/>
    <cellStyle name="Calculation 2 3 2 5 5 7 2" xfId="7257" xr:uid="{7105F855-93F6-4754-B915-B9C1E5555AF7}"/>
    <cellStyle name="Calculation 2 3 2 5 5 7 3" xfId="7258" xr:uid="{344E9C48-3560-4C6D-ACE5-636063015DE9}"/>
    <cellStyle name="Calculation 2 3 2 5 5 8" xfId="7259" xr:uid="{0C274420-474F-43D0-8C47-E8624A02DBAF}"/>
    <cellStyle name="Calculation 2 3 2 5 5 9" xfId="7260" xr:uid="{8678E13B-2874-48C2-A4A5-36CF93071F7A}"/>
    <cellStyle name="Calculation 2 3 2 5 6" xfId="7261" xr:uid="{F2B9D480-AC39-48CD-92C2-C9580C0AACF4}"/>
    <cellStyle name="Calculation 2 3 2 5 6 2" xfId="7262" xr:uid="{B18A8059-4CB0-4A71-A423-AC18B0533CB7}"/>
    <cellStyle name="Calculation 2 3 2 5 6 3" xfId="7263" xr:uid="{12650524-5643-44ED-99CD-EDB599906490}"/>
    <cellStyle name="Calculation 2 3 2 5 7" xfId="7264" xr:uid="{E74BCA9C-4A37-461B-904C-F6EDE9211889}"/>
    <cellStyle name="Calculation 2 3 2 5 7 2" xfId="7265" xr:uid="{84385DC2-D2B9-4ABD-BC7A-CB9E16DFE96D}"/>
    <cellStyle name="Calculation 2 3 2 5 7 3" xfId="7266" xr:uid="{1691A3B0-60BF-46B6-B11C-A6932E39BF5C}"/>
    <cellStyle name="Calculation 2 3 2 5 8" xfId="7267" xr:uid="{2C8D2A10-293A-4959-854C-9DF78982FFC2}"/>
    <cellStyle name="Calculation 2 3 2 5 8 2" xfId="7268" xr:uid="{E9BDD561-6846-4BF6-AEFA-948D88776524}"/>
    <cellStyle name="Calculation 2 3 2 5 8 3" xfId="7269" xr:uid="{D5210197-D3D3-4478-B680-1BD2A06DD9AB}"/>
    <cellStyle name="Calculation 2 3 2 5 9" xfId="7270" xr:uid="{B225913E-050D-40F7-98C0-879B4DE0FDCE}"/>
    <cellStyle name="Calculation 2 3 2 5 9 2" xfId="7271" xr:uid="{EC584610-C112-47D0-87DD-D7FD74DC6F34}"/>
    <cellStyle name="Calculation 2 3 2 5 9 3" xfId="7272" xr:uid="{F140AF05-4315-4CC4-9458-7C5C0D402450}"/>
    <cellStyle name="Calculation 2 3 2 6" xfId="7273" xr:uid="{84168EDA-477B-48D7-91D8-79C9470FAD3A}"/>
    <cellStyle name="Calculation 2 3 2 6 10" xfId="7274" xr:uid="{4572C9DB-C18C-4AE7-BDB0-6B10BCD43762}"/>
    <cellStyle name="Calculation 2 3 2 6 2" xfId="7275" xr:uid="{33BB37B1-3EA5-40B8-BAD6-14F0073CC747}"/>
    <cellStyle name="Calculation 2 3 2 6 2 2" xfId="7276" xr:uid="{F0E14A8B-020C-4269-B461-8893E4E94E6C}"/>
    <cellStyle name="Calculation 2 3 2 6 2 2 2" xfId="7277" xr:uid="{D72F2204-11B5-4944-B995-EAA583790E65}"/>
    <cellStyle name="Calculation 2 3 2 6 2 2 3" xfId="7278" xr:uid="{FF0B91F3-76B2-443D-A0A1-6003797B390F}"/>
    <cellStyle name="Calculation 2 3 2 6 2 3" xfId="7279" xr:uid="{0F66F8CA-45CA-4ECB-A41A-EF64699E32B0}"/>
    <cellStyle name="Calculation 2 3 2 6 2 3 2" xfId="7280" xr:uid="{16CCD977-D1EA-4669-9BFD-996F18DBB017}"/>
    <cellStyle name="Calculation 2 3 2 6 2 3 3" xfId="7281" xr:uid="{76E6D99F-E444-40ED-9B65-291BC2F8A78A}"/>
    <cellStyle name="Calculation 2 3 2 6 2 4" xfId="7282" xr:uid="{404179A1-157A-4605-802B-43B6AD1B0D5D}"/>
    <cellStyle name="Calculation 2 3 2 6 2 4 2" xfId="7283" xr:uid="{0A4E2ECA-3B7B-4D33-85F0-46FA596EFAA3}"/>
    <cellStyle name="Calculation 2 3 2 6 2 4 3" xfId="7284" xr:uid="{58E0FFBD-808C-49E9-94B5-563BCF02CF28}"/>
    <cellStyle name="Calculation 2 3 2 6 2 5" xfId="7285" xr:uid="{0C3E40D0-AC47-49CE-9272-FC1097933B63}"/>
    <cellStyle name="Calculation 2 3 2 6 2 5 2" xfId="7286" xr:uid="{F47B8C38-C7EF-46CB-BC77-9D1C7611F9E9}"/>
    <cellStyle name="Calculation 2 3 2 6 2 5 3" xfId="7287" xr:uid="{91373303-29AD-4FEF-B17A-C9416671811D}"/>
    <cellStyle name="Calculation 2 3 2 6 2 6" xfId="7288" xr:uid="{CEA7E27E-0C42-4B50-A2F9-E91033D70FD3}"/>
    <cellStyle name="Calculation 2 3 2 6 2 6 2" xfId="7289" xr:uid="{0017E03F-6DD6-464D-8E7C-FB4D3BB29A90}"/>
    <cellStyle name="Calculation 2 3 2 6 2 6 3" xfId="7290" xr:uid="{A39EBF5B-8DD3-4EC0-9945-B04DCB380DAD}"/>
    <cellStyle name="Calculation 2 3 2 6 2 7" xfId="7291" xr:uid="{BE4DD72B-364D-4820-B734-9A3A9344C6DF}"/>
    <cellStyle name="Calculation 2 3 2 6 2 7 2" xfId="7292" xr:uid="{7DA7EB8F-87A8-4966-B89D-A4211144F38D}"/>
    <cellStyle name="Calculation 2 3 2 6 2 7 3" xfId="7293" xr:uid="{AFAB5B24-A835-4835-A734-BADA9D4967B4}"/>
    <cellStyle name="Calculation 2 3 2 6 2 8" xfId="7294" xr:uid="{8B5C9A9F-1E91-4A34-9CF2-E9D9EDBE47AD}"/>
    <cellStyle name="Calculation 2 3 2 6 2 9" xfId="7295" xr:uid="{D03731E2-5AF2-47E9-AB9D-9797BECA5601}"/>
    <cellStyle name="Calculation 2 3 2 6 3" xfId="7296" xr:uid="{31683998-1846-4F1A-9D7C-899F4B239A66}"/>
    <cellStyle name="Calculation 2 3 2 6 3 2" xfId="7297" xr:uid="{CE8A417B-0980-4709-8AF0-CB751416A785}"/>
    <cellStyle name="Calculation 2 3 2 6 3 3" xfId="7298" xr:uid="{0E94833C-2FD4-4FEB-8019-9497DA755DC8}"/>
    <cellStyle name="Calculation 2 3 2 6 4" xfId="7299" xr:uid="{E797AFAD-C781-464C-B725-AD38D871DAF8}"/>
    <cellStyle name="Calculation 2 3 2 6 4 2" xfId="7300" xr:uid="{C83B9072-9688-4661-B242-2542CD67483C}"/>
    <cellStyle name="Calculation 2 3 2 6 4 3" xfId="7301" xr:uid="{B40257AB-D603-458E-B7DA-2A2ADDDDD9E6}"/>
    <cellStyle name="Calculation 2 3 2 6 5" xfId="7302" xr:uid="{59BB95E2-9BEB-4E46-AC08-E42A9617D944}"/>
    <cellStyle name="Calculation 2 3 2 6 5 2" xfId="7303" xr:uid="{89D8D1D8-34A6-41A2-ABC7-7721EE511CA2}"/>
    <cellStyle name="Calculation 2 3 2 6 5 3" xfId="7304" xr:uid="{6CFAFA27-09FD-48ED-817D-D50ECA0B8E0D}"/>
    <cellStyle name="Calculation 2 3 2 6 6" xfId="7305" xr:uid="{C8EAAA2B-E9AC-4011-B82A-E02A0A7B1EE1}"/>
    <cellStyle name="Calculation 2 3 2 6 6 2" xfId="7306" xr:uid="{8A7767C5-C1BC-4D8D-839D-EF45953F8D93}"/>
    <cellStyle name="Calculation 2 3 2 6 6 3" xfId="7307" xr:uid="{3A6655F2-1D51-437B-B767-72835F4C400D}"/>
    <cellStyle name="Calculation 2 3 2 6 7" xfId="7308" xr:uid="{36554A6D-CF51-4959-A6AB-81AB015968CE}"/>
    <cellStyle name="Calculation 2 3 2 6 7 2" xfId="7309" xr:uid="{56FF7F1A-A6AD-41DB-AEFF-9FC0A72F8C12}"/>
    <cellStyle name="Calculation 2 3 2 6 7 3" xfId="7310" xr:uid="{5BADA388-DC4F-4476-B8C7-4FCFDBDF67E5}"/>
    <cellStyle name="Calculation 2 3 2 6 8" xfId="7311" xr:uid="{04C5DBE6-B715-42F3-9BC4-CB269BA51913}"/>
    <cellStyle name="Calculation 2 3 2 6 8 2" xfId="7312" xr:uid="{676E4F27-E3D4-4982-A9E2-041497ED1952}"/>
    <cellStyle name="Calculation 2 3 2 6 8 3" xfId="7313" xr:uid="{0F884C81-A3EC-45D3-9B46-0A0B3247DE56}"/>
    <cellStyle name="Calculation 2 3 2 6 9" xfId="7314" xr:uid="{3CCE573D-9D47-4A86-920C-7CF7D2482AD0}"/>
    <cellStyle name="Calculation 2 3 2 7" xfId="7315" xr:uid="{BA9E8AC5-2345-41C9-B053-90C8709DACB7}"/>
    <cellStyle name="Calculation 2 3 2 7 10" xfId="7316" xr:uid="{06C1026F-8B26-40C9-945B-647DFBEE02D3}"/>
    <cellStyle name="Calculation 2 3 2 7 2" xfId="7317" xr:uid="{8B926A71-8124-4B45-B9FB-38F742FE717B}"/>
    <cellStyle name="Calculation 2 3 2 7 2 2" xfId="7318" xr:uid="{213868C3-857A-41D1-AD49-EDB5D6C8D98A}"/>
    <cellStyle name="Calculation 2 3 2 7 2 2 2" xfId="7319" xr:uid="{6C39BE9B-C23F-402F-B5B1-31691D10061A}"/>
    <cellStyle name="Calculation 2 3 2 7 2 2 3" xfId="7320" xr:uid="{598A8834-F770-4C7C-AFBC-FEC38B6DB4AE}"/>
    <cellStyle name="Calculation 2 3 2 7 2 3" xfId="7321" xr:uid="{13CD8063-3341-448B-9DD6-2C99A1C987CC}"/>
    <cellStyle name="Calculation 2 3 2 7 2 3 2" xfId="7322" xr:uid="{1CDA7AD2-565C-44E8-B05F-A7F47FB4B093}"/>
    <cellStyle name="Calculation 2 3 2 7 2 3 3" xfId="7323" xr:uid="{B493BB1B-D4BE-45DB-A3EC-26C30B6A3A55}"/>
    <cellStyle name="Calculation 2 3 2 7 2 4" xfId="7324" xr:uid="{CA45E709-888C-476C-9856-29F02158DB77}"/>
    <cellStyle name="Calculation 2 3 2 7 2 4 2" xfId="7325" xr:uid="{6C992613-FA15-4DE7-9289-BE4A14686662}"/>
    <cellStyle name="Calculation 2 3 2 7 2 4 3" xfId="7326" xr:uid="{C4DFA28B-4A2D-4DAA-912D-C267951CC7C0}"/>
    <cellStyle name="Calculation 2 3 2 7 2 5" xfId="7327" xr:uid="{ECD62F4C-DA14-4BD2-B591-190216C71033}"/>
    <cellStyle name="Calculation 2 3 2 7 2 5 2" xfId="7328" xr:uid="{32789400-B611-45CE-BD0B-3C238BC80357}"/>
    <cellStyle name="Calculation 2 3 2 7 2 5 3" xfId="7329" xr:uid="{04193847-A7D1-4240-B506-A2A554DE74BF}"/>
    <cellStyle name="Calculation 2 3 2 7 2 6" xfId="7330" xr:uid="{5F5B9838-2382-4B76-924E-A98809F245A2}"/>
    <cellStyle name="Calculation 2 3 2 7 2 6 2" xfId="7331" xr:uid="{56593D24-10DF-4807-85F6-444D304C1169}"/>
    <cellStyle name="Calculation 2 3 2 7 2 6 3" xfId="7332" xr:uid="{15C4664B-FAA3-4D16-97DD-1AFCD9E2C794}"/>
    <cellStyle name="Calculation 2 3 2 7 2 7" xfId="7333" xr:uid="{F5101A3A-F263-4FF2-86BF-57AD7381EA55}"/>
    <cellStyle name="Calculation 2 3 2 7 2 7 2" xfId="7334" xr:uid="{CBD6005F-64A2-4EE9-BFE7-1921F16F3D1D}"/>
    <cellStyle name="Calculation 2 3 2 7 2 7 3" xfId="7335" xr:uid="{56361436-D240-47CB-8D46-05E1875D0D9E}"/>
    <cellStyle name="Calculation 2 3 2 7 2 8" xfId="7336" xr:uid="{35BDCA64-BA13-43DA-911C-0CB8C95C665D}"/>
    <cellStyle name="Calculation 2 3 2 7 2 9" xfId="7337" xr:uid="{0B84AB11-1E46-4023-A55F-3FF1C1DA23BF}"/>
    <cellStyle name="Calculation 2 3 2 7 3" xfId="7338" xr:uid="{6E288DD8-C1EB-45EC-9AA2-69BB3E83DA7C}"/>
    <cellStyle name="Calculation 2 3 2 7 3 2" xfId="7339" xr:uid="{26C498D7-F397-4481-95B5-39CCBFCD5D38}"/>
    <cellStyle name="Calculation 2 3 2 7 3 3" xfId="7340" xr:uid="{46617D2E-783A-4B58-840D-F779D8CC2C52}"/>
    <cellStyle name="Calculation 2 3 2 7 4" xfId="7341" xr:uid="{FC1D5EE3-DBC9-45D3-91AC-6381140216A6}"/>
    <cellStyle name="Calculation 2 3 2 7 4 2" xfId="7342" xr:uid="{493213AF-EFC3-4FF5-A1F7-B25FF33D2FDC}"/>
    <cellStyle name="Calculation 2 3 2 7 4 3" xfId="7343" xr:uid="{F35132B0-45E8-4F2B-A288-85210482BA46}"/>
    <cellStyle name="Calculation 2 3 2 7 5" xfId="7344" xr:uid="{1289157D-891F-4FE4-BDCD-94E2439D9859}"/>
    <cellStyle name="Calculation 2 3 2 7 5 2" xfId="7345" xr:uid="{DFD7A2C3-A8F2-4262-BA32-40470E9C8619}"/>
    <cellStyle name="Calculation 2 3 2 7 5 3" xfId="7346" xr:uid="{22A47C87-E13D-46A7-BB52-3EF95ECE53A1}"/>
    <cellStyle name="Calculation 2 3 2 7 6" xfId="7347" xr:uid="{A821932B-399F-4B7C-BBA3-27BA01757836}"/>
    <cellStyle name="Calculation 2 3 2 7 6 2" xfId="7348" xr:uid="{1298A03F-908A-4279-BF4F-51C959C48883}"/>
    <cellStyle name="Calculation 2 3 2 7 6 3" xfId="7349" xr:uid="{E95FFFD3-E782-4B2C-A520-1346A18A2006}"/>
    <cellStyle name="Calculation 2 3 2 7 7" xfId="7350" xr:uid="{2A258407-0D0E-4F29-9AB9-6F4DF911ADAF}"/>
    <cellStyle name="Calculation 2 3 2 7 7 2" xfId="7351" xr:uid="{1AE4A7C0-978C-4270-BB3F-1F95C300B319}"/>
    <cellStyle name="Calculation 2 3 2 7 7 3" xfId="7352" xr:uid="{C7A426C8-4DA0-416E-A1BE-ABFBA1B22934}"/>
    <cellStyle name="Calculation 2 3 2 7 8" xfId="7353" xr:uid="{7A2E7C2C-167E-4B46-8ACA-5EE304FA8A2B}"/>
    <cellStyle name="Calculation 2 3 2 7 8 2" xfId="7354" xr:uid="{16BB5E4E-0F29-4DFF-B36E-8CA682B5530F}"/>
    <cellStyle name="Calculation 2 3 2 7 8 3" xfId="7355" xr:uid="{94245C6D-889F-4367-B100-D9883152E553}"/>
    <cellStyle name="Calculation 2 3 2 7 9" xfId="7356" xr:uid="{3861D208-9BD9-4244-B46C-60FA2D4E4E35}"/>
    <cellStyle name="Calculation 2 3 2 8" xfId="7357" xr:uid="{8B1D9F4E-D99D-4A78-B5A1-B298D249F75B}"/>
    <cellStyle name="Calculation 2 3 2 8 10" xfId="7358" xr:uid="{BF9CBFEB-3538-4B23-991D-16788079DFB0}"/>
    <cellStyle name="Calculation 2 3 2 8 2" xfId="7359" xr:uid="{A5101FD4-3C86-4C8A-9D79-AEE613A3FCD0}"/>
    <cellStyle name="Calculation 2 3 2 8 2 2" xfId="7360" xr:uid="{440AA5AC-18E5-4683-8B57-90CCD6FC0E9D}"/>
    <cellStyle name="Calculation 2 3 2 8 2 2 2" xfId="7361" xr:uid="{DAFB19F4-5D91-4AB5-873E-D7722C16B72A}"/>
    <cellStyle name="Calculation 2 3 2 8 2 2 3" xfId="7362" xr:uid="{47DB2EC8-EFB9-4F2B-94CD-A1EF040980BF}"/>
    <cellStyle name="Calculation 2 3 2 8 2 3" xfId="7363" xr:uid="{8F478B69-1DB5-4B87-B55D-FF17EDA963ED}"/>
    <cellStyle name="Calculation 2 3 2 8 2 3 2" xfId="7364" xr:uid="{E1F9BA98-9E10-451A-8691-9C197C7FD4CA}"/>
    <cellStyle name="Calculation 2 3 2 8 2 3 3" xfId="7365" xr:uid="{1B86A7A1-164E-4852-A83D-74F5EB5A0DDE}"/>
    <cellStyle name="Calculation 2 3 2 8 2 4" xfId="7366" xr:uid="{781824C3-2118-4E73-884F-2938511CAC2A}"/>
    <cellStyle name="Calculation 2 3 2 8 2 4 2" xfId="7367" xr:uid="{F1FFB5C9-98AC-4FA3-ABAB-05EA828B2172}"/>
    <cellStyle name="Calculation 2 3 2 8 2 4 3" xfId="7368" xr:uid="{24A521D0-BB5C-4C97-AB78-BDFEBBA542DA}"/>
    <cellStyle name="Calculation 2 3 2 8 2 5" xfId="7369" xr:uid="{42F0E867-4874-4278-8269-FC96209F883E}"/>
    <cellStyle name="Calculation 2 3 2 8 2 5 2" xfId="7370" xr:uid="{055A321C-81CF-4A2F-B800-93C08C062BC5}"/>
    <cellStyle name="Calculation 2 3 2 8 2 5 3" xfId="7371" xr:uid="{787820B3-C595-4213-BC5F-E1DBD770060E}"/>
    <cellStyle name="Calculation 2 3 2 8 2 6" xfId="7372" xr:uid="{69E1257A-2B23-429E-8F3E-0338A076235E}"/>
    <cellStyle name="Calculation 2 3 2 8 2 6 2" xfId="7373" xr:uid="{2499AA5F-AB57-450C-9D29-CDCCAE89B74A}"/>
    <cellStyle name="Calculation 2 3 2 8 2 6 3" xfId="7374" xr:uid="{07760D77-D378-414D-99FA-67452E3210C2}"/>
    <cellStyle name="Calculation 2 3 2 8 2 7" xfId="7375" xr:uid="{68314B96-4FD2-4A54-A982-BC6DE1579BF3}"/>
    <cellStyle name="Calculation 2 3 2 8 2 7 2" xfId="7376" xr:uid="{7B1D92F5-97DF-4E74-9ABB-BAC654931D50}"/>
    <cellStyle name="Calculation 2 3 2 8 2 7 3" xfId="7377" xr:uid="{BDEA80B0-81DF-4B0E-BA12-44F32DCC016D}"/>
    <cellStyle name="Calculation 2 3 2 8 2 8" xfId="7378" xr:uid="{D0EEB37C-AEB6-495E-ABA9-E52C9F1C321E}"/>
    <cellStyle name="Calculation 2 3 2 8 2 9" xfId="7379" xr:uid="{5276097D-A87A-43DA-8017-B90BF0622A85}"/>
    <cellStyle name="Calculation 2 3 2 8 3" xfId="7380" xr:uid="{3E97A021-7173-4ABA-9E3D-E50E177ED655}"/>
    <cellStyle name="Calculation 2 3 2 8 3 2" xfId="7381" xr:uid="{E93F8C11-6A77-4291-B277-58E8EE2945D7}"/>
    <cellStyle name="Calculation 2 3 2 8 3 3" xfId="7382" xr:uid="{7C814813-C8C8-4B71-972E-97523AC53A4C}"/>
    <cellStyle name="Calculation 2 3 2 8 4" xfId="7383" xr:uid="{BFE0E6A3-A809-4703-A679-2F3062C3417B}"/>
    <cellStyle name="Calculation 2 3 2 8 4 2" xfId="7384" xr:uid="{E4E8BBAE-C53C-4CCE-AB4C-76F17545FA33}"/>
    <cellStyle name="Calculation 2 3 2 8 4 3" xfId="7385" xr:uid="{337894F8-4013-437B-B824-55175648D312}"/>
    <cellStyle name="Calculation 2 3 2 8 5" xfId="7386" xr:uid="{80885119-DF7F-410A-A83D-727DCD3DA30C}"/>
    <cellStyle name="Calculation 2 3 2 8 5 2" xfId="7387" xr:uid="{FBD369F8-06F0-419C-BDC5-CA09A656A52C}"/>
    <cellStyle name="Calculation 2 3 2 8 5 3" xfId="7388" xr:uid="{BA99992D-0223-4BD6-B30D-43E4C679581D}"/>
    <cellStyle name="Calculation 2 3 2 8 6" xfId="7389" xr:uid="{2C655167-CFE0-4D93-8D7B-242B298AC4B9}"/>
    <cellStyle name="Calculation 2 3 2 8 6 2" xfId="7390" xr:uid="{CF6221FF-AD7C-42E4-869F-CC9A8516676F}"/>
    <cellStyle name="Calculation 2 3 2 8 6 3" xfId="7391" xr:uid="{D2275567-660B-4CFB-A500-F056C27EE735}"/>
    <cellStyle name="Calculation 2 3 2 8 7" xfId="7392" xr:uid="{0829534C-5E03-4996-B848-21D7F39B381F}"/>
    <cellStyle name="Calculation 2 3 2 8 7 2" xfId="7393" xr:uid="{595FDDEB-3BC4-4D0E-8F09-235B7515CB4C}"/>
    <cellStyle name="Calculation 2 3 2 8 7 3" xfId="7394" xr:uid="{EFD00AD1-928B-4A52-8B9A-FDDB0DBDF7DA}"/>
    <cellStyle name="Calculation 2 3 2 8 8" xfId="7395" xr:uid="{82D0F6AD-9F55-4517-8922-F847FA7D504B}"/>
    <cellStyle name="Calculation 2 3 2 8 8 2" xfId="7396" xr:uid="{00E150F7-3EB5-452F-940A-4F27E57B9F67}"/>
    <cellStyle name="Calculation 2 3 2 8 8 3" xfId="7397" xr:uid="{512FDD06-C986-451F-8F75-2ACD1AC48A26}"/>
    <cellStyle name="Calculation 2 3 2 8 9" xfId="7398" xr:uid="{51F620B2-A3B5-45BD-856D-A5F7D01896C2}"/>
    <cellStyle name="Calculation 2 3 2 9" xfId="7399" xr:uid="{24DC52E1-B3FF-4303-B440-97AFCFE553A7}"/>
    <cellStyle name="Calculation 2 3 2 9 2" xfId="7400" xr:uid="{2DC2F049-7E0C-4797-B15E-F448B918C17F}"/>
    <cellStyle name="Calculation 2 3 2 9 2 2" xfId="7401" xr:uid="{DFAC0FAC-A223-4F00-BBEC-A497F3B39F2F}"/>
    <cellStyle name="Calculation 2 3 2 9 2 3" xfId="7402" xr:uid="{B6143C07-9627-4569-B51A-736BE78D9E39}"/>
    <cellStyle name="Calculation 2 3 2 9 3" xfId="7403" xr:uid="{59A7068F-29B3-4704-97B3-E372A572C2E4}"/>
    <cellStyle name="Calculation 2 3 2 9 3 2" xfId="7404" xr:uid="{CC9528B0-C478-4A1B-A385-B99BB51723AA}"/>
    <cellStyle name="Calculation 2 3 2 9 3 3" xfId="7405" xr:uid="{7A2A3ADB-9F3B-49CB-ADC6-20B557438B2E}"/>
    <cellStyle name="Calculation 2 3 2 9 4" xfId="7406" xr:uid="{30ECCE59-C66B-4BD9-AB64-E92FBC12B44E}"/>
    <cellStyle name="Calculation 2 3 2 9 4 2" xfId="7407" xr:uid="{7BB4730A-5760-4516-884B-45D31057582A}"/>
    <cellStyle name="Calculation 2 3 2 9 4 3" xfId="7408" xr:uid="{42E94EC1-9EDE-40E2-8BE1-9CA122233CE0}"/>
    <cellStyle name="Calculation 2 3 2 9 5" xfId="7409" xr:uid="{89692136-8D02-493D-8871-3B1D3C36A184}"/>
    <cellStyle name="Calculation 2 3 2 9 5 2" xfId="7410" xr:uid="{C0185068-819F-4147-99CB-08A6230D4B97}"/>
    <cellStyle name="Calculation 2 3 2 9 5 3" xfId="7411" xr:uid="{7F387D36-8E1F-40AD-BCBC-CA4C62CBC584}"/>
    <cellStyle name="Calculation 2 3 2 9 6" xfId="7412" xr:uid="{008429C2-52F3-44C7-B1F9-831838EC4FCE}"/>
    <cellStyle name="Calculation 2 3 2 9 6 2" xfId="7413" xr:uid="{FB3664BF-0C0A-44EE-A2A2-A9EFCC5FFB94}"/>
    <cellStyle name="Calculation 2 3 2 9 6 3" xfId="7414" xr:uid="{48F828FF-1D53-422F-8240-774B1A0584F0}"/>
    <cellStyle name="Calculation 2 3 2 9 7" xfId="7415" xr:uid="{905D9A3A-158D-499F-B3E2-545D2AFAFC06}"/>
    <cellStyle name="Calculation 2 3 2 9 7 2" xfId="7416" xr:uid="{1D1A2235-AC38-41C6-AF00-62E593A93CCB}"/>
    <cellStyle name="Calculation 2 3 2 9 7 3" xfId="7417" xr:uid="{3458DAAD-115E-44FC-B7FD-5FE6087D8B69}"/>
    <cellStyle name="Calculation 2 3 2 9 8" xfId="7418" xr:uid="{0C16417A-F74A-4371-8A9F-C3C8F719EE04}"/>
    <cellStyle name="Calculation 2 3 2 9 9" xfId="7419" xr:uid="{A783DC03-963F-4454-BA16-33CF930C5187}"/>
    <cellStyle name="Calculation 2 3 3" xfId="7420" xr:uid="{198D1F69-FFFD-4862-BB1D-7B47DE981E3D}"/>
    <cellStyle name="Calculation 2 3 3 10" xfId="7421" xr:uid="{639FB4E8-967C-4AFB-9B6F-AE4FEDF57144}"/>
    <cellStyle name="Calculation 2 3 3 10 2" xfId="7422" xr:uid="{A0BBB0A9-13FC-4425-AABF-2EE4E689A944}"/>
    <cellStyle name="Calculation 2 3 3 10 3" xfId="7423" xr:uid="{D22450AB-BABD-4874-95AE-D47D0907B41C}"/>
    <cellStyle name="Calculation 2 3 3 11" xfId="7424" xr:uid="{4A056650-ED73-4B74-B8C6-95F1E4BAA76D}"/>
    <cellStyle name="Calculation 2 3 3 11 2" xfId="7425" xr:uid="{0AE41A85-01BC-48EA-B77F-A3ADC6A02FF8}"/>
    <cellStyle name="Calculation 2 3 3 11 3" xfId="7426" xr:uid="{6CD44EE3-6522-4DE4-8045-4108A27BE170}"/>
    <cellStyle name="Calculation 2 3 3 12" xfId="44286" xr:uid="{F14E91CE-DD5D-4A11-866E-26484D4C6686}"/>
    <cellStyle name="Calculation 2 3 3 2" xfId="7427" xr:uid="{E08AD6EC-8DE3-4390-8EBF-81CCCCEDDA20}"/>
    <cellStyle name="Calculation 2 3 3 2 10" xfId="7428" xr:uid="{7274DEE4-E4D2-4F03-8B3A-1AB4250F7FC0}"/>
    <cellStyle name="Calculation 2 3 3 2 2" xfId="7429" xr:uid="{789910DE-6AAD-4F03-818C-1806F12129B2}"/>
    <cellStyle name="Calculation 2 3 3 2 2 2" xfId="7430" xr:uid="{EC46CC05-04AF-491C-8F99-38CFD85C2A5D}"/>
    <cellStyle name="Calculation 2 3 3 2 2 2 2" xfId="7431" xr:uid="{DEBD730E-D26B-452F-B7D8-D94BDA9C4C7A}"/>
    <cellStyle name="Calculation 2 3 3 2 2 2 3" xfId="7432" xr:uid="{B9E9C05F-544C-4ACC-BEFF-3D6577D2E524}"/>
    <cellStyle name="Calculation 2 3 3 2 2 3" xfId="7433" xr:uid="{C4A33249-68E9-4FCD-AD14-1D04AD42CB9C}"/>
    <cellStyle name="Calculation 2 3 3 2 2 3 2" xfId="7434" xr:uid="{80122D62-633C-47D5-9544-0D0503996E6C}"/>
    <cellStyle name="Calculation 2 3 3 2 2 3 3" xfId="7435" xr:uid="{CF8DA764-AB07-4333-9C64-333E22714C75}"/>
    <cellStyle name="Calculation 2 3 3 2 2 4" xfId="7436" xr:uid="{D40996B1-F513-4584-B8DE-BBFFC7381CF9}"/>
    <cellStyle name="Calculation 2 3 3 2 2 4 2" xfId="7437" xr:uid="{C14BEC19-A422-47DC-B72D-D14DD824C601}"/>
    <cellStyle name="Calculation 2 3 3 2 2 4 3" xfId="7438" xr:uid="{B7935039-078D-4DBF-A657-C62132B5C050}"/>
    <cellStyle name="Calculation 2 3 3 2 2 5" xfId="7439" xr:uid="{6F680C5B-11D1-4A34-8BD5-417B43282DF2}"/>
    <cellStyle name="Calculation 2 3 3 2 2 5 2" xfId="7440" xr:uid="{D7D2A3E8-2BD8-4C7F-B06C-352BB73AAB0D}"/>
    <cellStyle name="Calculation 2 3 3 2 2 5 3" xfId="7441" xr:uid="{CAF159B2-5895-4F32-A39B-A5E09B4009C7}"/>
    <cellStyle name="Calculation 2 3 3 2 2 6" xfId="7442" xr:uid="{54E268B9-89D8-457E-864E-E8017FF51763}"/>
    <cellStyle name="Calculation 2 3 3 2 2 6 2" xfId="7443" xr:uid="{26293BA7-B293-446A-B808-94EB9843F3CB}"/>
    <cellStyle name="Calculation 2 3 3 2 2 6 3" xfId="7444" xr:uid="{EBBC7CCE-A54F-4BC3-A11F-3F8EF0945D4A}"/>
    <cellStyle name="Calculation 2 3 3 2 2 7" xfId="7445" xr:uid="{934DB6EF-94BC-46B8-A6D3-1553121C98A0}"/>
    <cellStyle name="Calculation 2 3 3 2 2 7 2" xfId="7446" xr:uid="{8240578B-E2EE-43E1-8908-7BB4E6CC2230}"/>
    <cellStyle name="Calculation 2 3 3 2 2 7 3" xfId="7447" xr:uid="{C26ACC9F-97E7-4637-953B-4FC3975ED4FE}"/>
    <cellStyle name="Calculation 2 3 3 2 2 8" xfId="7448" xr:uid="{C665CD94-C9B8-4E18-B39E-0ACB48F4550F}"/>
    <cellStyle name="Calculation 2 3 3 2 2 9" xfId="7449" xr:uid="{857AB31F-E1A8-4AED-8F5A-139389A2A07E}"/>
    <cellStyle name="Calculation 2 3 3 2 3" xfId="7450" xr:uid="{B7646E5D-E7A4-4B2B-A876-7AC9DDEAFC73}"/>
    <cellStyle name="Calculation 2 3 3 2 3 2" xfId="7451" xr:uid="{F602C9C9-A6C5-4521-AAC5-0387AC812D06}"/>
    <cellStyle name="Calculation 2 3 3 2 3 3" xfId="7452" xr:uid="{228427A3-9B67-446E-AAB0-482D1DF4E6CD}"/>
    <cellStyle name="Calculation 2 3 3 2 4" xfId="7453" xr:uid="{1298E15D-11FC-4501-A152-4407B8858EC4}"/>
    <cellStyle name="Calculation 2 3 3 2 4 2" xfId="7454" xr:uid="{05EDE20F-AD5F-4372-AC36-9D2E3F4C9BAE}"/>
    <cellStyle name="Calculation 2 3 3 2 4 3" xfId="7455" xr:uid="{1BC0F0C8-F463-4321-AC0D-F5B30CA430E1}"/>
    <cellStyle name="Calculation 2 3 3 2 5" xfId="7456" xr:uid="{AF2A5257-60B8-47B4-A8E1-E54CD0E29BD7}"/>
    <cellStyle name="Calculation 2 3 3 2 5 2" xfId="7457" xr:uid="{065A2D64-C1D7-41B8-9C6B-DD26C82B7228}"/>
    <cellStyle name="Calculation 2 3 3 2 5 3" xfId="7458" xr:uid="{F766D6B0-7FE0-4E4B-B060-A850953AB64D}"/>
    <cellStyle name="Calculation 2 3 3 2 6" xfId="7459" xr:uid="{519838A0-FAF9-42B0-A235-D0DA1CE62FC1}"/>
    <cellStyle name="Calculation 2 3 3 2 6 2" xfId="7460" xr:uid="{34F69675-A2FF-4B00-B462-8D5429B359A8}"/>
    <cellStyle name="Calculation 2 3 3 2 6 3" xfId="7461" xr:uid="{9F219B08-D543-4029-828C-E5E686FB026C}"/>
    <cellStyle name="Calculation 2 3 3 2 7" xfId="7462" xr:uid="{26C3D2DF-A2CF-46CD-A488-45AC7AC7D91E}"/>
    <cellStyle name="Calculation 2 3 3 2 7 2" xfId="7463" xr:uid="{0740183A-1B85-41A2-9D0D-3A9032A2F318}"/>
    <cellStyle name="Calculation 2 3 3 2 7 3" xfId="7464" xr:uid="{63FF4793-1332-4D10-B493-0A31557DF6E2}"/>
    <cellStyle name="Calculation 2 3 3 2 8" xfId="7465" xr:uid="{45E1471D-F903-4AFA-A9B7-BDBA2B94E5D4}"/>
    <cellStyle name="Calculation 2 3 3 2 8 2" xfId="7466" xr:uid="{6BEB09C9-E96F-4353-9475-BA870FCD449A}"/>
    <cellStyle name="Calculation 2 3 3 2 8 3" xfId="7467" xr:uid="{EFA428EA-D059-479C-BFE0-8BEAE81DD414}"/>
    <cellStyle name="Calculation 2 3 3 2 9" xfId="7468" xr:uid="{CBD1E745-8563-4F75-9BA2-37DE40F41AE5}"/>
    <cellStyle name="Calculation 2 3 3 3" xfId="7469" xr:uid="{6B0D6597-BEF8-43F5-AE08-048D6EE7FF5F}"/>
    <cellStyle name="Calculation 2 3 3 3 10" xfId="7470" xr:uid="{F582956D-32AB-4F7F-B554-B03C3EE2FFFB}"/>
    <cellStyle name="Calculation 2 3 3 3 2" xfId="7471" xr:uid="{DAF711B3-8D43-4C18-8B6B-887C721E0B16}"/>
    <cellStyle name="Calculation 2 3 3 3 2 2" xfId="7472" xr:uid="{719F64DB-5A1F-4671-8EA7-91B01582A876}"/>
    <cellStyle name="Calculation 2 3 3 3 2 2 2" xfId="7473" xr:uid="{C464A35B-EA8E-4B3C-BADD-E1BCF12860FB}"/>
    <cellStyle name="Calculation 2 3 3 3 2 2 3" xfId="7474" xr:uid="{26F7ED9F-9F47-4027-BBB5-5EF7D893E04A}"/>
    <cellStyle name="Calculation 2 3 3 3 2 3" xfId="7475" xr:uid="{59C87C9A-4E13-486A-BD51-DE8990B935D3}"/>
    <cellStyle name="Calculation 2 3 3 3 2 3 2" xfId="7476" xr:uid="{2622335A-AD21-4053-BEFB-0552E3CCE806}"/>
    <cellStyle name="Calculation 2 3 3 3 2 3 3" xfId="7477" xr:uid="{33A7E866-4681-4F56-BB58-F7537D11005E}"/>
    <cellStyle name="Calculation 2 3 3 3 2 4" xfId="7478" xr:uid="{28799346-F930-4675-95DF-73E1B8F7FC30}"/>
    <cellStyle name="Calculation 2 3 3 3 2 4 2" xfId="7479" xr:uid="{F5E1DA1E-86D6-4774-BF8E-68551E977292}"/>
    <cellStyle name="Calculation 2 3 3 3 2 4 3" xfId="7480" xr:uid="{3591C476-50BF-4A5F-93E1-34801F468BB0}"/>
    <cellStyle name="Calculation 2 3 3 3 2 5" xfId="7481" xr:uid="{3D8CCBEE-B77D-440C-A055-AC9E1E34C828}"/>
    <cellStyle name="Calculation 2 3 3 3 2 5 2" xfId="7482" xr:uid="{381DE2BE-56AB-4008-9C3A-60BFDB7003B5}"/>
    <cellStyle name="Calculation 2 3 3 3 2 5 3" xfId="7483" xr:uid="{7C557975-1507-47AC-AF9B-E827E87F8C5E}"/>
    <cellStyle name="Calculation 2 3 3 3 2 6" xfId="7484" xr:uid="{281AE67E-091E-4750-9282-44874A5CACDF}"/>
    <cellStyle name="Calculation 2 3 3 3 2 6 2" xfId="7485" xr:uid="{F9462253-B136-48F6-B333-20DC0BB55799}"/>
    <cellStyle name="Calculation 2 3 3 3 2 6 3" xfId="7486" xr:uid="{315400A4-3778-45E0-92D7-A6D9EC0E610C}"/>
    <cellStyle name="Calculation 2 3 3 3 2 7" xfId="7487" xr:uid="{1E391800-71D5-4242-8365-79C3F899114E}"/>
    <cellStyle name="Calculation 2 3 3 3 2 7 2" xfId="7488" xr:uid="{42723561-53EB-4D56-9879-1ABD5B5C9BDA}"/>
    <cellStyle name="Calculation 2 3 3 3 2 7 3" xfId="7489" xr:uid="{037E8E12-BC01-4508-A42D-21253A13AB8A}"/>
    <cellStyle name="Calculation 2 3 3 3 2 8" xfId="7490" xr:uid="{30689B41-D1BE-45CA-8031-FBC430395942}"/>
    <cellStyle name="Calculation 2 3 3 3 2 9" xfId="7491" xr:uid="{D4371028-5979-4E27-AB8B-93D648472A12}"/>
    <cellStyle name="Calculation 2 3 3 3 3" xfId="7492" xr:uid="{6E868ECB-501E-459B-AA2E-8B90D60092BF}"/>
    <cellStyle name="Calculation 2 3 3 3 3 2" xfId="7493" xr:uid="{614352CA-B853-42D8-8CB6-4FDF99C4EB8D}"/>
    <cellStyle name="Calculation 2 3 3 3 3 3" xfId="7494" xr:uid="{6B2706EF-BDF1-41A3-B43F-CF5DF82B7E51}"/>
    <cellStyle name="Calculation 2 3 3 3 4" xfId="7495" xr:uid="{85FEDF3A-F76F-47A3-B204-F1E7E583DC60}"/>
    <cellStyle name="Calculation 2 3 3 3 4 2" xfId="7496" xr:uid="{245DE17F-B0D1-4274-8BF5-5992B0B3BFFE}"/>
    <cellStyle name="Calculation 2 3 3 3 4 3" xfId="7497" xr:uid="{3ED4CAA4-CFE6-4100-BF91-A53276CCE745}"/>
    <cellStyle name="Calculation 2 3 3 3 5" xfId="7498" xr:uid="{8D34FBEA-901F-4AAA-B8CA-A83ED5F72642}"/>
    <cellStyle name="Calculation 2 3 3 3 5 2" xfId="7499" xr:uid="{D73605A1-F8CA-4478-A8F0-3F1642751F3E}"/>
    <cellStyle name="Calculation 2 3 3 3 5 3" xfId="7500" xr:uid="{F4ED4F9E-AF86-47C7-8215-F5A9E1CE3FE5}"/>
    <cellStyle name="Calculation 2 3 3 3 6" xfId="7501" xr:uid="{A7B4F3CF-950D-42BB-B368-DF62A2019008}"/>
    <cellStyle name="Calculation 2 3 3 3 6 2" xfId="7502" xr:uid="{7B94BDF6-8F05-4A3E-978F-AA84472C2111}"/>
    <cellStyle name="Calculation 2 3 3 3 6 3" xfId="7503" xr:uid="{64CB6F2C-7C30-44CC-8CD3-DF709797AC07}"/>
    <cellStyle name="Calculation 2 3 3 3 7" xfId="7504" xr:uid="{1C97DA33-C755-4E74-88F5-655FA58C0D81}"/>
    <cellStyle name="Calculation 2 3 3 3 7 2" xfId="7505" xr:uid="{ED63C8AE-145A-455F-907B-360FA34A583A}"/>
    <cellStyle name="Calculation 2 3 3 3 7 3" xfId="7506" xr:uid="{2779075A-E1D9-4DA2-AEBE-D528232C02D4}"/>
    <cellStyle name="Calculation 2 3 3 3 8" xfId="7507" xr:uid="{C40B5FD0-3D38-45E8-98D5-BE1976FBC6BB}"/>
    <cellStyle name="Calculation 2 3 3 3 8 2" xfId="7508" xr:uid="{C01A7AE1-DCBF-4425-A46D-1A0CFC1611E7}"/>
    <cellStyle name="Calculation 2 3 3 3 8 3" xfId="7509" xr:uid="{55AA5BF2-5C3E-41B0-A606-FE15CBC4F684}"/>
    <cellStyle name="Calculation 2 3 3 3 9" xfId="7510" xr:uid="{E6AA78F1-6F27-429A-B4F9-164A57A2FA00}"/>
    <cellStyle name="Calculation 2 3 3 4" xfId="7511" xr:uid="{0716E6E9-18B5-4658-9DD3-F660995EC552}"/>
    <cellStyle name="Calculation 2 3 3 4 10" xfId="7512" xr:uid="{D548BC1A-08E9-4249-96A2-B077E59FFCCF}"/>
    <cellStyle name="Calculation 2 3 3 4 2" xfId="7513" xr:uid="{5C76FD23-6277-44AD-9143-E39636E97A63}"/>
    <cellStyle name="Calculation 2 3 3 4 2 2" xfId="7514" xr:uid="{0BEB87DD-E1BD-472A-8241-E1A4995783FC}"/>
    <cellStyle name="Calculation 2 3 3 4 2 2 2" xfId="7515" xr:uid="{5A884FB9-6C33-40D1-BA28-E027B26C7557}"/>
    <cellStyle name="Calculation 2 3 3 4 2 2 3" xfId="7516" xr:uid="{1B203656-5F02-42E5-A79F-FF735D136529}"/>
    <cellStyle name="Calculation 2 3 3 4 2 3" xfId="7517" xr:uid="{E778F303-6FE6-467A-975A-594A6F37AEE4}"/>
    <cellStyle name="Calculation 2 3 3 4 2 3 2" xfId="7518" xr:uid="{93F04A94-8C21-4E9C-BE87-F0E57C558270}"/>
    <cellStyle name="Calculation 2 3 3 4 2 3 3" xfId="7519" xr:uid="{AA9D1469-F234-4E81-B68C-3E4F6E9E38D5}"/>
    <cellStyle name="Calculation 2 3 3 4 2 4" xfId="7520" xr:uid="{47593ADA-5E63-47B3-B663-9FBFC1F0E0DD}"/>
    <cellStyle name="Calculation 2 3 3 4 2 4 2" xfId="7521" xr:uid="{964FF43E-AE14-48F4-9225-8F1C058DD8A2}"/>
    <cellStyle name="Calculation 2 3 3 4 2 4 3" xfId="7522" xr:uid="{637D3811-A20C-4CFE-88FB-72764CC60CC7}"/>
    <cellStyle name="Calculation 2 3 3 4 2 5" xfId="7523" xr:uid="{AAE667BB-7347-4FA8-963A-1898E9CA639A}"/>
    <cellStyle name="Calculation 2 3 3 4 2 5 2" xfId="7524" xr:uid="{1645CD01-7CA4-4B19-9CC9-645F3E03A969}"/>
    <cellStyle name="Calculation 2 3 3 4 2 5 3" xfId="7525" xr:uid="{88217631-9DF0-4DD9-8F52-F9ABBACFF4A8}"/>
    <cellStyle name="Calculation 2 3 3 4 2 6" xfId="7526" xr:uid="{D7485940-2714-4CB2-9680-43DB671243CF}"/>
    <cellStyle name="Calculation 2 3 3 4 2 6 2" xfId="7527" xr:uid="{F73F1357-B7C7-42BE-A6CB-2F99796BF808}"/>
    <cellStyle name="Calculation 2 3 3 4 2 6 3" xfId="7528" xr:uid="{9D902E36-3327-4FD8-BA87-BDDD5313AB3D}"/>
    <cellStyle name="Calculation 2 3 3 4 2 7" xfId="7529" xr:uid="{FF1D5056-9274-42AD-9866-D1854BE15F03}"/>
    <cellStyle name="Calculation 2 3 3 4 2 7 2" xfId="7530" xr:uid="{0ED73895-318C-46D7-854E-351E07BF6E9F}"/>
    <cellStyle name="Calculation 2 3 3 4 2 7 3" xfId="7531" xr:uid="{DFD14727-9312-4578-9DBA-9F65AE8257F6}"/>
    <cellStyle name="Calculation 2 3 3 4 2 8" xfId="7532" xr:uid="{5541FE7B-0CF6-4CE7-B5CE-FA328F5027E3}"/>
    <cellStyle name="Calculation 2 3 3 4 2 9" xfId="7533" xr:uid="{323E28F3-0F77-4BF5-A804-CC3CE1B7DB84}"/>
    <cellStyle name="Calculation 2 3 3 4 3" xfId="7534" xr:uid="{E594B80B-F821-4D40-9200-469DA6AEA2A4}"/>
    <cellStyle name="Calculation 2 3 3 4 3 2" xfId="7535" xr:uid="{8B9D6C25-FF98-4486-8FCE-E11E5CA27900}"/>
    <cellStyle name="Calculation 2 3 3 4 3 3" xfId="7536" xr:uid="{D77399AA-558A-4CDC-A0A1-85D3BC7056C8}"/>
    <cellStyle name="Calculation 2 3 3 4 4" xfId="7537" xr:uid="{6EA8DE9A-A926-4540-BAB9-2CAA51E0FEB1}"/>
    <cellStyle name="Calculation 2 3 3 4 4 2" xfId="7538" xr:uid="{CFBA90CD-1906-495B-8B09-E9C955ADDCAC}"/>
    <cellStyle name="Calculation 2 3 3 4 4 3" xfId="7539" xr:uid="{2194810D-EAE5-43A3-996E-F6D1AB4E8544}"/>
    <cellStyle name="Calculation 2 3 3 4 5" xfId="7540" xr:uid="{946A10D8-705F-4B2E-B78B-4727FB449FE7}"/>
    <cellStyle name="Calculation 2 3 3 4 5 2" xfId="7541" xr:uid="{15A8B8C3-BAED-4B2F-B836-EBC12BA652D5}"/>
    <cellStyle name="Calculation 2 3 3 4 5 3" xfId="7542" xr:uid="{A30793AE-B139-4955-8C1E-9EDF174037E0}"/>
    <cellStyle name="Calculation 2 3 3 4 6" xfId="7543" xr:uid="{4789E19B-7E85-4FB1-AE1C-7E57BB1A915A}"/>
    <cellStyle name="Calculation 2 3 3 4 6 2" xfId="7544" xr:uid="{80E1ACFC-BC82-42D0-BBC5-2DEE5F9EC63B}"/>
    <cellStyle name="Calculation 2 3 3 4 6 3" xfId="7545" xr:uid="{F5683C64-82AD-4386-ADB9-2B62E4F3DE0F}"/>
    <cellStyle name="Calculation 2 3 3 4 7" xfId="7546" xr:uid="{0848723B-E647-4E74-AA9D-67C09007A4A2}"/>
    <cellStyle name="Calculation 2 3 3 4 7 2" xfId="7547" xr:uid="{08EE0338-7F75-445F-9A2B-DD775E340393}"/>
    <cellStyle name="Calculation 2 3 3 4 7 3" xfId="7548" xr:uid="{9A6A71F8-56EC-45D4-8FD5-FA749A21175A}"/>
    <cellStyle name="Calculation 2 3 3 4 8" xfId="7549" xr:uid="{1DE4FB2C-B283-46B0-81DB-E487F38BB45B}"/>
    <cellStyle name="Calculation 2 3 3 4 8 2" xfId="7550" xr:uid="{7B15A3EA-61D3-466C-AC7E-7B91052315E5}"/>
    <cellStyle name="Calculation 2 3 3 4 8 3" xfId="7551" xr:uid="{6C9AD6E0-185E-446E-A3B1-2F3B624B5D0A}"/>
    <cellStyle name="Calculation 2 3 3 4 9" xfId="7552" xr:uid="{73B8D349-7743-490B-AC3B-5CAAEE610E9A}"/>
    <cellStyle name="Calculation 2 3 3 5" xfId="7553" xr:uid="{5CFF9D45-1795-4C2B-99A9-6A16D547FB6C}"/>
    <cellStyle name="Calculation 2 3 3 5 2" xfId="7554" xr:uid="{8B41CB98-5849-4208-9800-F00712B27088}"/>
    <cellStyle name="Calculation 2 3 3 5 2 2" xfId="7555" xr:uid="{3841947E-7B08-4320-9034-AE451A2DB4AD}"/>
    <cellStyle name="Calculation 2 3 3 5 2 3" xfId="7556" xr:uid="{F812640E-6703-4663-96FB-1EADFFD4B524}"/>
    <cellStyle name="Calculation 2 3 3 5 3" xfId="7557" xr:uid="{FAE3D811-900A-4849-8C54-6BE8EAFADF75}"/>
    <cellStyle name="Calculation 2 3 3 5 3 2" xfId="7558" xr:uid="{E988597F-7088-4C9D-926A-87D371EC6177}"/>
    <cellStyle name="Calculation 2 3 3 5 3 3" xfId="7559" xr:uid="{71DB3A4D-0B44-4174-8AAF-E6C53EE86A7E}"/>
    <cellStyle name="Calculation 2 3 3 5 4" xfId="7560" xr:uid="{7B6CD7E4-579A-4BC5-9400-816862B8D3BF}"/>
    <cellStyle name="Calculation 2 3 3 5 4 2" xfId="7561" xr:uid="{9E80F093-2911-4C7B-8C9A-CACC3E6130B1}"/>
    <cellStyle name="Calculation 2 3 3 5 4 3" xfId="7562" xr:uid="{639A92C6-FC11-4C14-8D55-CC7E302B7819}"/>
    <cellStyle name="Calculation 2 3 3 5 5" xfId="7563" xr:uid="{6EDBD53D-47ED-437B-B17F-84FA283D3B54}"/>
    <cellStyle name="Calculation 2 3 3 5 5 2" xfId="7564" xr:uid="{5C48CA80-6523-4BD7-8254-1E978CDB0B40}"/>
    <cellStyle name="Calculation 2 3 3 5 5 3" xfId="7565" xr:uid="{18F4D35F-8A35-441C-857C-0D51BD0A7EFC}"/>
    <cellStyle name="Calculation 2 3 3 5 6" xfId="7566" xr:uid="{19BEC59C-0C51-4B42-A1BE-40FC8C72638A}"/>
    <cellStyle name="Calculation 2 3 3 5 6 2" xfId="7567" xr:uid="{5176A105-FFCD-46D1-ADBD-C4D6A6828472}"/>
    <cellStyle name="Calculation 2 3 3 5 6 3" xfId="7568" xr:uid="{502C1FD9-7688-420A-90F8-6C9B812706DC}"/>
    <cellStyle name="Calculation 2 3 3 5 7" xfId="7569" xr:uid="{61783BB4-28A8-48CF-ABCF-F71DA6AE2ACD}"/>
    <cellStyle name="Calculation 2 3 3 5 7 2" xfId="7570" xr:uid="{C6638C1E-223A-495F-A249-69BF37B5F0F9}"/>
    <cellStyle name="Calculation 2 3 3 5 7 3" xfId="7571" xr:uid="{B7CA5D4A-BADA-4DC4-A83B-9E863077C693}"/>
    <cellStyle name="Calculation 2 3 3 5 8" xfId="7572" xr:uid="{60E64CBA-5D28-4288-BB2A-B1A24DB31722}"/>
    <cellStyle name="Calculation 2 3 3 5 9" xfId="7573" xr:uid="{FC9C0E72-5C81-4037-BA60-A6E64A9D377C}"/>
    <cellStyle name="Calculation 2 3 3 6" xfId="7574" xr:uid="{FF093EF9-67C4-4FAC-A344-11FD2AB73684}"/>
    <cellStyle name="Calculation 2 3 3 6 2" xfId="7575" xr:uid="{CD8356BB-1202-443A-9C5F-FAFC08704646}"/>
    <cellStyle name="Calculation 2 3 3 6 3" xfId="7576" xr:uid="{AB3AE241-1E53-4AA2-A8F7-54A502237F33}"/>
    <cellStyle name="Calculation 2 3 3 7" xfId="7577" xr:uid="{CDF6D791-8D7E-4E7D-ACD8-B63E83802E25}"/>
    <cellStyle name="Calculation 2 3 3 7 2" xfId="7578" xr:uid="{2803FA2C-B97E-4D56-8D0F-2F72E32730F7}"/>
    <cellStyle name="Calculation 2 3 3 7 3" xfId="7579" xr:uid="{CD274EDB-7155-4626-B618-8A47219DEBA6}"/>
    <cellStyle name="Calculation 2 3 3 8" xfId="7580" xr:uid="{2548731F-C033-4BA5-8B1E-3F2FBD89629C}"/>
    <cellStyle name="Calculation 2 3 3 8 2" xfId="7581" xr:uid="{9C283E50-8485-4378-8EAF-7690DFC6B58A}"/>
    <cellStyle name="Calculation 2 3 3 8 3" xfId="7582" xr:uid="{0E5C2D52-20E6-4969-B129-95A4DC175974}"/>
    <cellStyle name="Calculation 2 3 3 9" xfId="7583" xr:uid="{8128893A-28FD-4D2B-9608-A5E90BFCE3E4}"/>
    <cellStyle name="Calculation 2 3 3 9 2" xfId="7584" xr:uid="{FED5B138-F506-4A16-A8FF-DDCAD16EC50F}"/>
    <cellStyle name="Calculation 2 3 3 9 3" xfId="7585" xr:uid="{258F4876-588B-4C39-B09A-F1761FD2E252}"/>
    <cellStyle name="Calculation 2 3 4" xfId="7586" xr:uid="{ABE635DF-AF50-46E2-B94F-B6FD5B4D9DA8}"/>
    <cellStyle name="Calculation 2 3 4 10" xfId="7587" xr:uid="{32BA36FE-5FDB-4009-8EBD-736FE5E91FBA}"/>
    <cellStyle name="Calculation 2 3 4 2" xfId="7588" xr:uid="{E4DA98B9-E715-49BC-B261-C9F68C79D085}"/>
    <cellStyle name="Calculation 2 3 4 2 2" xfId="7589" xr:uid="{EAC90C73-4AE9-46F1-8A9B-6624A7D0DDA8}"/>
    <cellStyle name="Calculation 2 3 4 2 2 2" xfId="7590" xr:uid="{CB7EF259-96E4-4F7A-8291-696D00AD2532}"/>
    <cellStyle name="Calculation 2 3 4 2 2 3" xfId="7591" xr:uid="{42590C6E-F377-43A8-B1DF-DC5492B51B23}"/>
    <cellStyle name="Calculation 2 3 4 2 3" xfId="7592" xr:uid="{A6CA1C2A-68E9-4365-BE76-380D410F9617}"/>
    <cellStyle name="Calculation 2 3 4 2 3 2" xfId="7593" xr:uid="{5205B1AC-3315-4B29-BE34-263F56441EC7}"/>
    <cellStyle name="Calculation 2 3 4 2 3 3" xfId="7594" xr:uid="{C1755507-CBA1-4440-980C-C9F85E227985}"/>
    <cellStyle name="Calculation 2 3 4 2 4" xfId="7595" xr:uid="{E9A333A9-1C14-40B5-B8CC-511686FB86C7}"/>
    <cellStyle name="Calculation 2 3 4 2 4 2" xfId="7596" xr:uid="{4D3181FA-F9CD-4FB2-B177-1A8A5B55CB75}"/>
    <cellStyle name="Calculation 2 3 4 2 4 3" xfId="7597" xr:uid="{955393F8-6B46-4CAC-8142-03F7D9DC2E0F}"/>
    <cellStyle name="Calculation 2 3 4 2 5" xfId="7598" xr:uid="{2D840E79-5299-4693-A903-467756A27AEC}"/>
    <cellStyle name="Calculation 2 3 4 2 5 2" xfId="7599" xr:uid="{862DA2A1-0E8E-4C93-9840-9939731B76B7}"/>
    <cellStyle name="Calculation 2 3 4 2 5 3" xfId="7600" xr:uid="{2D514A01-1FCB-42B8-8C1F-DF14AD17A96A}"/>
    <cellStyle name="Calculation 2 3 4 2 6" xfId="7601" xr:uid="{560CB1DB-CE98-4AB2-B665-7E206A14DF4D}"/>
    <cellStyle name="Calculation 2 3 4 2 6 2" xfId="7602" xr:uid="{44FDD808-657E-4A74-BAD1-B449D48E4EB7}"/>
    <cellStyle name="Calculation 2 3 4 2 6 3" xfId="7603" xr:uid="{A7DE1847-520E-4CC1-B8B3-7097D425240C}"/>
    <cellStyle name="Calculation 2 3 4 2 7" xfId="7604" xr:uid="{217489BD-2893-44AA-81FF-06715598001A}"/>
    <cellStyle name="Calculation 2 3 4 2 7 2" xfId="7605" xr:uid="{C7E7090D-5178-4282-8AC3-1508640AEDD7}"/>
    <cellStyle name="Calculation 2 3 4 2 7 3" xfId="7606" xr:uid="{82AC064E-586D-4792-B024-C6B305372E22}"/>
    <cellStyle name="Calculation 2 3 4 2 8" xfId="7607" xr:uid="{12EE0EC1-E10D-43B1-8F3A-E7DA87BC59D0}"/>
    <cellStyle name="Calculation 2 3 4 2 9" xfId="7608" xr:uid="{A5494BE2-AEF1-48E9-AEDF-E5CEA4DEDB8A}"/>
    <cellStyle name="Calculation 2 3 4 3" xfId="7609" xr:uid="{C2E03DFE-CEEE-4645-ABE9-CD8D05647159}"/>
    <cellStyle name="Calculation 2 3 4 3 2" xfId="7610" xr:uid="{CF52EE1D-1819-47B8-8864-E8CD845B2A05}"/>
    <cellStyle name="Calculation 2 3 4 3 3" xfId="7611" xr:uid="{E15EC914-21CE-425C-B9A7-53E3FAC0E321}"/>
    <cellStyle name="Calculation 2 3 4 4" xfId="7612" xr:uid="{4EAED3B2-DAD2-4935-A3AC-410C247E30E0}"/>
    <cellStyle name="Calculation 2 3 4 4 2" xfId="7613" xr:uid="{A7CA7F87-651C-4FE2-BD90-026AF06A5A9A}"/>
    <cellStyle name="Calculation 2 3 4 4 3" xfId="7614" xr:uid="{B8C5F12A-B5E0-43BB-9497-0B17B14C7C35}"/>
    <cellStyle name="Calculation 2 3 4 5" xfId="7615" xr:uid="{28168C49-AB2A-4898-866D-01ACC19E029A}"/>
    <cellStyle name="Calculation 2 3 4 5 2" xfId="7616" xr:uid="{D1255674-6531-4735-9B19-A53BE8542EA0}"/>
    <cellStyle name="Calculation 2 3 4 5 3" xfId="7617" xr:uid="{32CBF7F1-3E4E-4FE0-94E4-E30F5CF9ED43}"/>
    <cellStyle name="Calculation 2 3 4 6" xfId="7618" xr:uid="{4F5F0788-5A68-4DF5-BFE4-8F3376AABF30}"/>
    <cellStyle name="Calculation 2 3 4 6 2" xfId="7619" xr:uid="{F15B73A0-2EF6-4B20-AE31-6A9EBD5C5398}"/>
    <cellStyle name="Calculation 2 3 4 6 3" xfId="7620" xr:uid="{49F1D429-E32F-485F-A4CB-3BCF4A876CEE}"/>
    <cellStyle name="Calculation 2 3 4 7" xfId="7621" xr:uid="{50B511E6-1FF0-48CE-820B-8901668AB012}"/>
    <cellStyle name="Calculation 2 3 4 7 2" xfId="7622" xr:uid="{A4B781B2-44E1-4D6D-94A9-FF14D22005BF}"/>
    <cellStyle name="Calculation 2 3 4 7 3" xfId="7623" xr:uid="{F0A02BAD-CE82-4A24-B6E0-91FD25001ACB}"/>
    <cellStyle name="Calculation 2 3 4 8" xfId="7624" xr:uid="{00E60173-E42B-40E7-9A9F-4A05605CE441}"/>
    <cellStyle name="Calculation 2 3 4 8 2" xfId="7625" xr:uid="{DD470F63-4978-4470-ABBE-29090EEB7F0A}"/>
    <cellStyle name="Calculation 2 3 4 8 3" xfId="7626" xr:uid="{216BB428-215E-40A5-A05E-B4A29228D9A5}"/>
    <cellStyle name="Calculation 2 3 4 9" xfId="7627" xr:uid="{EF80FB05-E581-4188-AD39-0C576AD61B25}"/>
    <cellStyle name="Calculation 2 3 5" xfId="7628" xr:uid="{E0061D28-6F66-4B6A-87E5-623712924435}"/>
    <cellStyle name="Calculation 2 3 5 10" xfId="7629" xr:uid="{283D3FF6-D99A-4272-AD74-CE23119297EB}"/>
    <cellStyle name="Calculation 2 3 5 2" xfId="7630" xr:uid="{0206E746-5F53-4FC8-96BF-3AC62429BC9B}"/>
    <cellStyle name="Calculation 2 3 5 2 2" xfId="7631" xr:uid="{0FB0890E-EB18-4A54-81D7-075B02D6A94B}"/>
    <cellStyle name="Calculation 2 3 5 2 2 2" xfId="7632" xr:uid="{AA9B1475-81E8-40DA-BA0A-1D8D1A1BF8E7}"/>
    <cellStyle name="Calculation 2 3 5 2 2 3" xfId="7633" xr:uid="{AAD532C4-31B8-482E-9546-F473347AC11E}"/>
    <cellStyle name="Calculation 2 3 5 2 3" xfId="7634" xr:uid="{40BA8965-24D1-48BE-A62B-70A06EAEB1B4}"/>
    <cellStyle name="Calculation 2 3 5 2 3 2" xfId="7635" xr:uid="{24BE06E3-3BEE-423A-953D-5F1EC4C8FB76}"/>
    <cellStyle name="Calculation 2 3 5 2 3 3" xfId="7636" xr:uid="{07DE6417-FE7E-4DB1-86ED-39DA6D25C81F}"/>
    <cellStyle name="Calculation 2 3 5 2 4" xfId="7637" xr:uid="{A89E7081-672D-44B0-96F0-76F5DCF87012}"/>
    <cellStyle name="Calculation 2 3 5 2 4 2" xfId="7638" xr:uid="{8D33F632-D395-4ED1-B61B-42F8CEEB1627}"/>
    <cellStyle name="Calculation 2 3 5 2 4 3" xfId="7639" xr:uid="{3A43B66F-3544-4446-8FCF-44C122877037}"/>
    <cellStyle name="Calculation 2 3 5 2 5" xfId="7640" xr:uid="{1C376233-85BB-4B9F-B3CF-4A1BF37428CE}"/>
    <cellStyle name="Calculation 2 3 5 2 5 2" xfId="7641" xr:uid="{618F9976-53B8-42C5-9154-3320513A883F}"/>
    <cellStyle name="Calculation 2 3 5 2 5 3" xfId="7642" xr:uid="{8A475A99-291D-4A8D-B25A-032C541EAF97}"/>
    <cellStyle name="Calculation 2 3 5 2 6" xfId="7643" xr:uid="{E6E6F2AD-5095-434E-AC42-61C7C387C523}"/>
    <cellStyle name="Calculation 2 3 5 2 6 2" xfId="7644" xr:uid="{D92C7744-1246-4A35-AE68-E1850C79A9EB}"/>
    <cellStyle name="Calculation 2 3 5 2 6 3" xfId="7645" xr:uid="{B3310E4F-FF8D-4CD6-8085-14A8B63D118A}"/>
    <cellStyle name="Calculation 2 3 5 2 7" xfId="7646" xr:uid="{2E35BB50-8B58-4EE6-AA1B-0FD06770AF36}"/>
    <cellStyle name="Calculation 2 3 5 2 7 2" xfId="7647" xr:uid="{B9BADBD6-A4AA-4B93-A4B4-2256AAB6775F}"/>
    <cellStyle name="Calculation 2 3 5 2 7 3" xfId="7648" xr:uid="{26D4206E-449A-440B-A132-ACBF7875F45A}"/>
    <cellStyle name="Calculation 2 3 5 2 8" xfId="7649" xr:uid="{84D9EB75-6415-4604-AE04-3787DD48100E}"/>
    <cellStyle name="Calculation 2 3 5 2 9" xfId="7650" xr:uid="{C38EF26C-108A-42C9-9386-7FE83DA21877}"/>
    <cellStyle name="Calculation 2 3 5 3" xfId="7651" xr:uid="{CF8FD0EE-131E-4530-8E44-CE2AE43DFD54}"/>
    <cellStyle name="Calculation 2 3 5 3 2" xfId="7652" xr:uid="{682E5921-1720-460E-9B67-F896FA3A2D78}"/>
    <cellStyle name="Calculation 2 3 5 3 3" xfId="7653" xr:uid="{C8A60D84-8AC7-4FEC-A95B-2778C1FB7A21}"/>
    <cellStyle name="Calculation 2 3 5 4" xfId="7654" xr:uid="{3CC1F58D-4A4F-4CF5-8EC7-C22D4214215B}"/>
    <cellStyle name="Calculation 2 3 5 4 2" xfId="7655" xr:uid="{91F724D9-080D-445A-A06D-EC81CE345A64}"/>
    <cellStyle name="Calculation 2 3 5 4 3" xfId="7656" xr:uid="{EACC44E3-F43E-48AC-A244-395AE3979C69}"/>
    <cellStyle name="Calculation 2 3 5 5" xfId="7657" xr:uid="{3FDA6178-84F5-4CB9-BF37-10EFA3CCB679}"/>
    <cellStyle name="Calculation 2 3 5 5 2" xfId="7658" xr:uid="{6C710CA2-7F82-4741-B583-6976A89A3230}"/>
    <cellStyle name="Calculation 2 3 5 5 3" xfId="7659" xr:uid="{A67BD0A1-39D0-4FE4-87BD-A92EA26A3845}"/>
    <cellStyle name="Calculation 2 3 5 6" xfId="7660" xr:uid="{D58AE49A-372C-43EF-8DC8-F1774E87B99C}"/>
    <cellStyle name="Calculation 2 3 5 6 2" xfId="7661" xr:uid="{85C4B065-FB12-47A1-9630-C8A9FD05BCEC}"/>
    <cellStyle name="Calculation 2 3 5 6 3" xfId="7662" xr:uid="{AE0EDD6A-858A-4470-A8A9-EC5F365F51B4}"/>
    <cellStyle name="Calculation 2 3 5 7" xfId="7663" xr:uid="{A5BFB50E-2A0C-4C4F-88A3-7922C28B38A0}"/>
    <cellStyle name="Calculation 2 3 5 7 2" xfId="7664" xr:uid="{4D628F59-630F-46AA-9EFD-85A28AF8A991}"/>
    <cellStyle name="Calculation 2 3 5 7 3" xfId="7665" xr:uid="{8A7D0560-1265-4DD0-9124-3F6219CD7684}"/>
    <cellStyle name="Calculation 2 3 5 8" xfId="7666" xr:uid="{AC5447E3-2846-409B-8697-CB92328B33A9}"/>
    <cellStyle name="Calculation 2 3 5 8 2" xfId="7667" xr:uid="{E0542AB3-D1CA-4B80-8D13-38F4BBFE2949}"/>
    <cellStyle name="Calculation 2 3 5 8 3" xfId="7668" xr:uid="{7CC30C05-1EF1-445F-A95D-0E2368D3D4E5}"/>
    <cellStyle name="Calculation 2 3 5 9" xfId="7669" xr:uid="{AFA89D74-938A-4F46-A6A0-6513B59E48CA}"/>
    <cellStyle name="Calculation 2 3 6" xfId="7670" xr:uid="{7762EE50-A522-4308-B102-EB4A5EB4019B}"/>
    <cellStyle name="Calculation 2 3 6 10" xfId="7671" xr:uid="{16722593-BB15-4828-AC19-AF6E566E8084}"/>
    <cellStyle name="Calculation 2 3 6 2" xfId="7672" xr:uid="{FEEC94A6-A4E9-4AAB-B1D1-C8602AFBAE2C}"/>
    <cellStyle name="Calculation 2 3 6 2 2" xfId="7673" xr:uid="{4D3F58EE-E0D5-45F0-B866-1D63D0AF1151}"/>
    <cellStyle name="Calculation 2 3 6 2 2 2" xfId="7674" xr:uid="{B34CB496-6078-46B9-8910-F3F983EA36EA}"/>
    <cellStyle name="Calculation 2 3 6 2 2 3" xfId="7675" xr:uid="{E5B01C40-A69F-43FD-8209-668D1B38C605}"/>
    <cellStyle name="Calculation 2 3 6 2 3" xfId="7676" xr:uid="{4536C1DA-2E03-41B1-AA0E-08292BBDAB8E}"/>
    <cellStyle name="Calculation 2 3 6 2 3 2" xfId="7677" xr:uid="{EF580741-2FF4-4C72-9E36-AB677476D6ED}"/>
    <cellStyle name="Calculation 2 3 6 2 3 3" xfId="7678" xr:uid="{0884BC7D-23A7-4B21-AC96-8EA53A7D5A17}"/>
    <cellStyle name="Calculation 2 3 6 2 4" xfId="7679" xr:uid="{347F92A3-E46A-4F19-BBB9-D5EAA1FF4715}"/>
    <cellStyle name="Calculation 2 3 6 2 4 2" xfId="7680" xr:uid="{E85704A6-EA43-41C8-AC4A-F993F5E95D46}"/>
    <cellStyle name="Calculation 2 3 6 2 4 3" xfId="7681" xr:uid="{5947CFC1-3F05-4CF8-B1D5-F434AC5AF388}"/>
    <cellStyle name="Calculation 2 3 6 2 5" xfId="7682" xr:uid="{01D06F16-0096-445E-9E34-EC9B22B39854}"/>
    <cellStyle name="Calculation 2 3 6 2 5 2" xfId="7683" xr:uid="{E9067996-7F61-4F66-B2BC-A53F04369C68}"/>
    <cellStyle name="Calculation 2 3 6 2 5 3" xfId="7684" xr:uid="{AB4EE2DE-42BD-4ADC-835C-65EB9727FF1C}"/>
    <cellStyle name="Calculation 2 3 6 2 6" xfId="7685" xr:uid="{AD50C587-5325-44C9-A98C-31C3F6135526}"/>
    <cellStyle name="Calculation 2 3 6 2 6 2" xfId="7686" xr:uid="{210C6A6D-96F1-4B9B-BC16-AA20D4E2E827}"/>
    <cellStyle name="Calculation 2 3 6 2 6 3" xfId="7687" xr:uid="{8649F7B9-7E42-4B61-9108-A8EA09C34D4E}"/>
    <cellStyle name="Calculation 2 3 6 2 7" xfId="7688" xr:uid="{DFF1AB94-3BAF-420A-B9F0-E07E069225D4}"/>
    <cellStyle name="Calculation 2 3 6 2 7 2" xfId="7689" xr:uid="{29B3D17F-9BB0-4A57-BF9D-FD02DB5DFC9D}"/>
    <cellStyle name="Calculation 2 3 6 2 7 3" xfId="7690" xr:uid="{E685F4D1-BBE0-444B-BA57-DCDCB6829C34}"/>
    <cellStyle name="Calculation 2 3 6 2 8" xfId="7691" xr:uid="{1E4438F1-4EAE-45D3-8BF1-835CE91F95B9}"/>
    <cellStyle name="Calculation 2 3 6 2 9" xfId="7692" xr:uid="{2113B9C1-FBF9-48E6-AFC8-C39493741B1A}"/>
    <cellStyle name="Calculation 2 3 6 3" xfId="7693" xr:uid="{13DD9F1F-5079-45FD-A376-0498F0D48E3B}"/>
    <cellStyle name="Calculation 2 3 6 3 2" xfId="7694" xr:uid="{92DA115D-D545-45B8-9456-D96A228896C4}"/>
    <cellStyle name="Calculation 2 3 6 3 3" xfId="7695" xr:uid="{C7C90718-42BD-4BC3-BB40-BCF076EC48EB}"/>
    <cellStyle name="Calculation 2 3 6 4" xfId="7696" xr:uid="{D49A0E72-DAB7-46B5-BEA8-03E320133DB0}"/>
    <cellStyle name="Calculation 2 3 6 4 2" xfId="7697" xr:uid="{ED4DA927-02E4-4FC5-B5D3-57C283D5DCDA}"/>
    <cellStyle name="Calculation 2 3 6 4 3" xfId="7698" xr:uid="{6DB64DDD-06F0-4F8E-BAD6-F8BA0E35C8E7}"/>
    <cellStyle name="Calculation 2 3 6 5" xfId="7699" xr:uid="{6E822948-DD03-4CC9-8FA7-34EBA99EEDAA}"/>
    <cellStyle name="Calculation 2 3 6 5 2" xfId="7700" xr:uid="{4A512CFC-F5B3-41AE-B6E9-15BE5AE51AB7}"/>
    <cellStyle name="Calculation 2 3 6 5 3" xfId="7701" xr:uid="{4C2B768A-C20D-464C-9C8B-2FEDCE1684AC}"/>
    <cellStyle name="Calculation 2 3 6 6" xfId="7702" xr:uid="{ADFB6371-98F8-4E51-872B-B1AC8DDCDA6D}"/>
    <cellStyle name="Calculation 2 3 6 6 2" xfId="7703" xr:uid="{32F8BEBF-A731-4722-A87C-E58F6BB27852}"/>
    <cellStyle name="Calculation 2 3 6 6 3" xfId="7704" xr:uid="{07C19C39-5BD6-420C-AB66-3BB741595FB7}"/>
    <cellStyle name="Calculation 2 3 6 7" xfId="7705" xr:uid="{A56E7C1D-82FD-476F-BBBD-5DEFDE0D7A8A}"/>
    <cellStyle name="Calculation 2 3 6 7 2" xfId="7706" xr:uid="{906BFEA8-35BC-4B97-B518-BE4F9DE64817}"/>
    <cellStyle name="Calculation 2 3 6 7 3" xfId="7707" xr:uid="{56643982-9D77-4AE6-A6C7-500268D1C585}"/>
    <cellStyle name="Calculation 2 3 6 8" xfId="7708" xr:uid="{70C93DE9-7586-45E0-BEE6-FB4965727532}"/>
    <cellStyle name="Calculation 2 3 6 8 2" xfId="7709" xr:uid="{3DB53786-D7A6-4EE5-BC02-16DB0B5CA1FB}"/>
    <cellStyle name="Calculation 2 3 6 8 3" xfId="7710" xr:uid="{FBD9F3B7-CBBA-415C-A3F9-AC59676B0D46}"/>
    <cellStyle name="Calculation 2 3 6 9" xfId="7711" xr:uid="{F23FB3F7-0ABB-4D3A-B30D-EA0F04DF1D94}"/>
    <cellStyle name="Calculation 2 3 7" xfId="7712" xr:uid="{50EFE3B4-4E4F-4B5B-9BFA-2135ADB7A3E3}"/>
    <cellStyle name="Calculation 2 3 7 2" xfId="7713" xr:uid="{6522B393-6443-45B5-920A-4DEE88CA236E}"/>
    <cellStyle name="Calculation 2 3 7 2 2" xfId="7714" xr:uid="{4000B7B7-FA28-4FD1-B6AA-C14777F448EC}"/>
    <cellStyle name="Calculation 2 3 7 2 3" xfId="7715" xr:uid="{61B668B6-00DC-4B33-8743-F944E057710D}"/>
    <cellStyle name="Calculation 2 3 7 3" xfId="7716" xr:uid="{290F129F-FC10-477B-AD96-53B2ECBF6156}"/>
    <cellStyle name="Calculation 2 3 7 3 2" xfId="7717" xr:uid="{DD24D4E8-2C72-4F3A-94BC-37E29C358F75}"/>
    <cellStyle name="Calculation 2 3 7 3 3" xfId="7718" xr:uid="{F1B2AFB9-2959-49D6-969E-C45D40AE6D7C}"/>
    <cellStyle name="Calculation 2 3 7 4" xfId="7719" xr:uid="{3F58BC6D-E8CD-4928-9A1B-CA229A89197C}"/>
    <cellStyle name="Calculation 2 3 7 4 2" xfId="7720" xr:uid="{D802A1FA-C54C-49AE-9F50-4358D2F70A86}"/>
    <cellStyle name="Calculation 2 3 7 4 3" xfId="7721" xr:uid="{3F1BADAF-FAF7-4520-AD89-CAC120390093}"/>
    <cellStyle name="Calculation 2 3 7 5" xfId="7722" xr:uid="{62EACD82-37E5-417D-9096-1989D3D25C46}"/>
    <cellStyle name="Calculation 2 3 7 5 2" xfId="7723" xr:uid="{8D768AD2-75BB-458F-9BE8-391E31A5E0B2}"/>
    <cellStyle name="Calculation 2 3 7 5 3" xfId="7724" xr:uid="{36E1F63B-E83E-479C-A9C5-CD87A1C64632}"/>
    <cellStyle name="Calculation 2 3 7 6" xfId="7725" xr:uid="{1EE8A1C5-52A4-40F5-9BB7-38FCE2EB7A7A}"/>
    <cellStyle name="Calculation 2 3 7 6 2" xfId="7726" xr:uid="{6BD03F0F-5508-4C5B-A301-CD61C62CB4FC}"/>
    <cellStyle name="Calculation 2 3 7 6 3" xfId="7727" xr:uid="{9A0C865E-C2ED-4D91-8508-226BFB335B00}"/>
    <cellStyle name="Calculation 2 3 7 7" xfId="7728" xr:uid="{2ED1C4E7-809B-435C-97D4-084381A485B2}"/>
    <cellStyle name="Calculation 2 3 7 7 2" xfId="7729" xr:uid="{489FF614-378C-41DB-B19F-878F61BC36F3}"/>
    <cellStyle name="Calculation 2 3 7 7 3" xfId="7730" xr:uid="{1E622E49-121F-48E4-9DC8-610CB9EC6FA5}"/>
    <cellStyle name="Calculation 2 3 7 8" xfId="7731" xr:uid="{A6E4E02B-523B-4F66-8D64-D2BD11DD34F9}"/>
    <cellStyle name="Calculation 2 3 7 9" xfId="7732" xr:uid="{16EDCBF2-ADDE-4320-A8D7-A46B440FA8C3}"/>
    <cellStyle name="Calculation 2 3 8" xfId="7733" xr:uid="{741EB139-5977-4173-BA66-574E0E28277D}"/>
    <cellStyle name="Calculation 2 3 8 2" xfId="7734" xr:uid="{B0BAF46A-497E-4209-AD3D-C918BD7DE59A}"/>
    <cellStyle name="Calculation 2 3 8 3" xfId="7735" xr:uid="{7B9027BE-02AC-49FF-84C0-3A9C51FC960F}"/>
    <cellStyle name="Calculation 2 3 9" xfId="7736" xr:uid="{FA70F9D8-551D-406D-ACCF-C1E8265BC86C}"/>
    <cellStyle name="Calculation 2 3 9 2" xfId="7737" xr:uid="{AEC2B763-62A8-498C-8131-665249F4AD24}"/>
    <cellStyle name="Calculation 2 3 9 3" xfId="7738" xr:uid="{4BCB0A4E-898D-4A85-A064-FDDFF739C4E8}"/>
    <cellStyle name="Calculation 2 4" xfId="1613" xr:uid="{ABA77AF4-7BEB-4162-B10C-11288A328313}"/>
    <cellStyle name="Calculation 2 4 10" xfId="7739" xr:uid="{C32FF863-2C4C-4AEA-BE78-F9241229E331}"/>
    <cellStyle name="Calculation 2 4 10 2" xfId="7740" xr:uid="{080829E9-9D1C-4705-959E-8498F3CF90E0}"/>
    <cellStyle name="Calculation 2 4 10 3" xfId="7741" xr:uid="{4698382C-EB88-4362-8D05-F65D66FAD396}"/>
    <cellStyle name="Calculation 2 4 11" xfId="7742" xr:uid="{F0F71CBE-2B9C-4592-BD9A-9432C37754BE}"/>
    <cellStyle name="Calculation 2 4 11 2" xfId="7743" xr:uid="{82B5C45D-BA6C-4F71-912C-54D59617A378}"/>
    <cellStyle name="Calculation 2 4 11 3" xfId="7744" xr:uid="{FB32F093-D6E6-4C1B-8FC5-BCA2137A11FB}"/>
    <cellStyle name="Calculation 2 4 12" xfId="7745" xr:uid="{B19277E3-ACBC-43F6-858F-1EAE84FCB3F7}"/>
    <cellStyle name="Calculation 2 4 13" xfId="7746" xr:uid="{AE158858-5B8F-4679-9FDF-8E3F6205DED5}"/>
    <cellStyle name="Calculation 2 4 2" xfId="7747" xr:uid="{AFB9A414-B8F8-4610-B9B1-CB9E05CFCEAE}"/>
    <cellStyle name="Calculation 2 4 2 10" xfId="7748" xr:uid="{FE904341-4CA5-4032-9E56-DCAF8E73BBD2}"/>
    <cellStyle name="Calculation 2 4 2 10 2" xfId="7749" xr:uid="{374BEBB9-CE93-4326-8228-11E33D690139}"/>
    <cellStyle name="Calculation 2 4 2 10 3" xfId="7750" xr:uid="{36075E56-62F3-408F-93C3-E9910A40024B}"/>
    <cellStyle name="Calculation 2 4 2 11" xfId="7751" xr:uid="{6F5DD8C5-1075-4752-AEF5-CB071F7AFB9C}"/>
    <cellStyle name="Calculation 2 4 2 11 2" xfId="7752" xr:uid="{338CA80D-01EF-4186-897B-03BC621E207D}"/>
    <cellStyle name="Calculation 2 4 2 11 3" xfId="7753" xr:uid="{367506F2-32FD-4F9C-B8B1-252C09D5AA5A}"/>
    <cellStyle name="Calculation 2 4 2 12" xfId="7754" xr:uid="{CDA79756-9CD8-48DD-991D-1DDB9CE7AA7A}"/>
    <cellStyle name="Calculation 2 4 2 12 2" xfId="7755" xr:uid="{18ABB12B-696E-445B-9E73-39B2AF4566B9}"/>
    <cellStyle name="Calculation 2 4 2 12 3" xfId="7756" xr:uid="{3D9492FF-0D65-4934-86FA-A0544383460A}"/>
    <cellStyle name="Calculation 2 4 2 13" xfId="7757" xr:uid="{6E692CCA-F501-45CE-ABD6-E693D225DA36}"/>
    <cellStyle name="Calculation 2 4 2 13 2" xfId="7758" xr:uid="{8E8EBC1D-49C9-41B2-8AFF-333F2272200A}"/>
    <cellStyle name="Calculation 2 4 2 13 3" xfId="7759" xr:uid="{B14652E6-3B59-415E-979F-7DF2C50D55BB}"/>
    <cellStyle name="Calculation 2 4 2 14" xfId="44287" xr:uid="{7FAA87BA-7127-4D83-AF90-B1607712C3FA}"/>
    <cellStyle name="Calculation 2 4 2 2" xfId="7760" xr:uid="{23B4C7A7-A17E-4226-A33A-EF84AE9D0203}"/>
    <cellStyle name="Calculation 2 4 2 2 10" xfId="44288" xr:uid="{F5344FC0-2956-4928-AD49-BE1AEB3D2F73}"/>
    <cellStyle name="Calculation 2 4 2 2 2" xfId="7761" xr:uid="{1981154D-E90D-417E-9328-06F9F54F33E0}"/>
    <cellStyle name="Calculation 2 4 2 2 2 10" xfId="7762" xr:uid="{E2AAB40C-0D17-42DA-B52B-C14F1BE874D6}"/>
    <cellStyle name="Calculation 2 4 2 2 2 2" xfId="7763" xr:uid="{FE013D67-326B-4A99-A8EA-34DC39FFFCEA}"/>
    <cellStyle name="Calculation 2 4 2 2 2 2 2" xfId="7764" xr:uid="{A640E26D-3197-4985-AFDB-E36FB482E420}"/>
    <cellStyle name="Calculation 2 4 2 2 2 2 2 2" xfId="7765" xr:uid="{151AB759-F5D2-409A-8FCC-57D40AE0E7ED}"/>
    <cellStyle name="Calculation 2 4 2 2 2 2 2 3" xfId="7766" xr:uid="{1AD28278-6547-4278-97E7-5A7E9774BA69}"/>
    <cellStyle name="Calculation 2 4 2 2 2 2 3" xfId="7767" xr:uid="{73CBA940-2F03-447C-BCB8-5E3AEB679654}"/>
    <cellStyle name="Calculation 2 4 2 2 2 2 3 2" xfId="7768" xr:uid="{61C16745-BE4E-40A9-9C05-1D55DE9BAB03}"/>
    <cellStyle name="Calculation 2 4 2 2 2 2 3 3" xfId="7769" xr:uid="{BF9A0EC8-414C-4379-A536-C42EB482297D}"/>
    <cellStyle name="Calculation 2 4 2 2 2 2 4" xfId="7770" xr:uid="{80CBB903-9843-4875-B7B7-8025D45D683F}"/>
    <cellStyle name="Calculation 2 4 2 2 2 2 4 2" xfId="7771" xr:uid="{111EAB6F-8643-4967-A818-B38553A7F617}"/>
    <cellStyle name="Calculation 2 4 2 2 2 2 4 3" xfId="7772" xr:uid="{DF501C9A-CD18-4584-BCB0-3206AEF1212C}"/>
    <cellStyle name="Calculation 2 4 2 2 2 2 5" xfId="7773" xr:uid="{1CDFBE7F-5417-43FB-BEB2-8CDCC1C1E4ED}"/>
    <cellStyle name="Calculation 2 4 2 2 2 2 5 2" xfId="7774" xr:uid="{B694B9E8-484A-4ED8-9D57-842C4B6EAAF9}"/>
    <cellStyle name="Calculation 2 4 2 2 2 2 5 3" xfId="7775" xr:uid="{31CD8B44-36F6-4F5F-8426-32767886490C}"/>
    <cellStyle name="Calculation 2 4 2 2 2 2 6" xfId="7776" xr:uid="{410A02D1-2067-4D39-941A-7AD676CCC985}"/>
    <cellStyle name="Calculation 2 4 2 2 2 2 6 2" xfId="7777" xr:uid="{D9B1FBC7-2D91-490C-9074-37B151E4F1F6}"/>
    <cellStyle name="Calculation 2 4 2 2 2 2 6 3" xfId="7778" xr:uid="{0A2237C4-FC77-448F-B66B-DD4A550DBA7E}"/>
    <cellStyle name="Calculation 2 4 2 2 2 2 7" xfId="7779" xr:uid="{F7C1B979-EC98-4B15-BC4B-D2014888D4B7}"/>
    <cellStyle name="Calculation 2 4 2 2 2 2 7 2" xfId="7780" xr:uid="{75DF00B5-D7D2-482F-8110-BA3D11A57193}"/>
    <cellStyle name="Calculation 2 4 2 2 2 2 7 3" xfId="7781" xr:uid="{77011FC1-0E59-4292-A137-B5C8EE6F3DF7}"/>
    <cellStyle name="Calculation 2 4 2 2 2 2 8" xfId="7782" xr:uid="{B6BDAFBC-EC79-49BD-8D10-FBD176C4FBB4}"/>
    <cellStyle name="Calculation 2 4 2 2 2 2 9" xfId="7783" xr:uid="{E7E59879-9FD5-41FF-89CC-D2D73EF7B9C7}"/>
    <cellStyle name="Calculation 2 4 2 2 2 3" xfId="7784" xr:uid="{4472F702-91AE-4354-BBB9-23821434D64A}"/>
    <cellStyle name="Calculation 2 4 2 2 2 3 2" xfId="7785" xr:uid="{019B1D6C-BA89-420E-A2F0-DDBDF3A56514}"/>
    <cellStyle name="Calculation 2 4 2 2 2 3 3" xfId="7786" xr:uid="{DB00C008-3649-4438-A786-0FD63A17FD7C}"/>
    <cellStyle name="Calculation 2 4 2 2 2 4" xfId="7787" xr:uid="{355504D7-B1C9-41AF-90C7-AAD43FF739A4}"/>
    <cellStyle name="Calculation 2 4 2 2 2 4 2" xfId="7788" xr:uid="{A5987FD4-04B6-453E-B7F6-4A61D6CBDBE9}"/>
    <cellStyle name="Calculation 2 4 2 2 2 4 3" xfId="7789" xr:uid="{8E911341-848C-46F9-8F53-5D8D3B0B5E41}"/>
    <cellStyle name="Calculation 2 4 2 2 2 5" xfId="7790" xr:uid="{5A6899E7-68CA-484D-A1F0-B9A66E9EC2CD}"/>
    <cellStyle name="Calculation 2 4 2 2 2 5 2" xfId="7791" xr:uid="{8FD82DC7-DFD5-4A3E-BADA-017E8666D602}"/>
    <cellStyle name="Calculation 2 4 2 2 2 5 3" xfId="7792" xr:uid="{72A84F13-927B-4059-A48D-BF5290C23935}"/>
    <cellStyle name="Calculation 2 4 2 2 2 6" xfId="7793" xr:uid="{1AA3C085-B33F-4E26-9CAC-C70CD0AAEF34}"/>
    <cellStyle name="Calculation 2 4 2 2 2 6 2" xfId="7794" xr:uid="{682ADCFE-8C76-4166-BAD0-D03FB9DB7990}"/>
    <cellStyle name="Calculation 2 4 2 2 2 6 3" xfId="7795" xr:uid="{D7DB0922-2983-44BD-8DA4-089E6B4C1250}"/>
    <cellStyle name="Calculation 2 4 2 2 2 7" xfId="7796" xr:uid="{0228E00E-0738-4B5F-AC82-02507F230268}"/>
    <cellStyle name="Calculation 2 4 2 2 2 7 2" xfId="7797" xr:uid="{4EDABDBF-968C-4A03-AC65-0AD5F6D4DBF4}"/>
    <cellStyle name="Calculation 2 4 2 2 2 7 3" xfId="7798" xr:uid="{C5C4CFF0-51AA-4C40-9B70-0320047BF58B}"/>
    <cellStyle name="Calculation 2 4 2 2 2 8" xfId="7799" xr:uid="{F6A85018-A0B0-421E-8836-D23E1974C88E}"/>
    <cellStyle name="Calculation 2 4 2 2 2 8 2" xfId="7800" xr:uid="{E8FF9FB7-8C08-474A-A893-96E51AD19D2F}"/>
    <cellStyle name="Calculation 2 4 2 2 2 8 3" xfId="7801" xr:uid="{E8B94B0B-D722-401C-BDC5-09F2991EDD63}"/>
    <cellStyle name="Calculation 2 4 2 2 2 9" xfId="7802" xr:uid="{05174347-5D12-4590-9213-C58FE5A1FB16}"/>
    <cellStyle name="Calculation 2 4 2 2 3" xfId="7803" xr:uid="{D4598738-1379-4E25-AFAC-4D2A89138357}"/>
    <cellStyle name="Calculation 2 4 2 2 3 10" xfId="7804" xr:uid="{281C7F02-A374-4DBF-9877-42A8F98363A6}"/>
    <cellStyle name="Calculation 2 4 2 2 3 2" xfId="7805" xr:uid="{DFE1BF68-01F6-4F2F-905B-804094CC69EE}"/>
    <cellStyle name="Calculation 2 4 2 2 3 2 2" xfId="7806" xr:uid="{7209A21C-B659-4D7E-B56D-96CD8F72C039}"/>
    <cellStyle name="Calculation 2 4 2 2 3 2 2 2" xfId="7807" xr:uid="{89AB1B96-BEBF-4CB6-871F-5CE016435840}"/>
    <cellStyle name="Calculation 2 4 2 2 3 2 2 3" xfId="7808" xr:uid="{23998B26-9D2C-49EA-8FF6-E5C11C3C4777}"/>
    <cellStyle name="Calculation 2 4 2 2 3 2 3" xfId="7809" xr:uid="{4945BC0A-3920-44A8-96AF-EC97E6C8709A}"/>
    <cellStyle name="Calculation 2 4 2 2 3 2 3 2" xfId="7810" xr:uid="{4F3DDAD7-4444-4D06-9CAD-85E2080A28AA}"/>
    <cellStyle name="Calculation 2 4 2 2 3 2 3 3" xfId="7811" xr:uid="{79C46D4D-9D0E-45B2-BB56-74A6D9E93202}"/>
    <cellStyle name="Calculation 2 4 2 2 3 2 4" xfId="7812" xr:uid="{CA5353FC-A9F1-4C8D-AFBD-AC0A8BC9090C}"/>
    <cellStyle name="Calculation 2 4 2 2 3 2 4 2" xfId="7813" xr:uid="{31F6FB86-BFD8-475F-BC68-087C21951B6B}"/>
    <cellStyle name="Calculation 2 4 2 2 3 2 4 3" xfId="7814" xr:uid="{6F0EDE13-CA14-4B9A-A990-D813F9D90975}"/>
    <cellStyle name="Calculation 2 4 2 2 3 2 5" xfId="7815" xr:uid="{D49F827A-0539-4E9A-99A7-30E7BBE17ADA}"/>
    <cellStyle name="Calculation 2 4 2 2 3 2 5 2" xfId="7816" xr:uid="{5BF2BB84-D5CB-4DA4-AAE6-A8BF61BA8986}"/>
    <cellStyle name="Calculation 2 4 2 2 3 2 5 3" xfId="7817" xr:uid="{D800A7D4-AC3C-435D-B029-B29C0E945AD5}"/>
    <cellStyle name="Calculation 2 4 2 2 3 2 6" xfId="7818" xr:uid="{FDAF03A2-FB3A-4699-9752-448DA98D4192}"/>
    <cellStyle name="Calculation 2 4 2 2 3 2 6 2" xfId="7819" xr:uid="{9A0FAB51-FB0C-46FE-9617-9559C92A7D4D}"/>
    <cellStyle name="Calculation 2 4 2 2 3 2 6 3" xfId="7820" xr:uid="{EF58CFE7-2981-427A-AB63-BDDAE6428523}"/>
    <cellStyle name="Calculation 2 4 2 2 3 2 7" xfId="7821" xr:uid="{9306D714-FFA9-4080-9BB6-952B0CFA5155}"/>
    <cellStyle name="Calculation 2 4 2 2 3 2 7 2" xfId="7822" xr:uid="{331374B1-29C3-4B9C-BC8E-7B4CAB1D270D}"/>
    <cellStyle name="Calculation 2 4 2 2 3 2 7 3" xfId="7823" xr:uid="{C1068974-DE8B-4F66-A306-DF00AC78F003}"/>
    <cellStyle name="Calculation 2 4 2 2 3 2 8" xfId="7824" xr:uid="{B746D812-991D-4ADC-9A59-C0E0809EE6E4}"/>
    <cellStyle name="Calculation 2 4 2 2 3 2 9" xfId="7825" xr:uid="{A6928696-88BA-4145-9DB8-537ADD58EEED}"/>
    <cellStyle name="Calculation 2 4 2 2 3 3" xfId="7826" xr:uid="{57CF1F0E-2A97-4BD1-B3A4-E3B6CAF3E8F3}"/>
    <cellStyle name="Calculation 2 4 2 2 3 3 2" xfId="7827" xr:uid="{4095A5F0-7274-464D-A0AF-00B9C2A0B56A}"/>
    <cellStyle name="Calculation 2 4 2 2 3 3 3" xfId="7828" xr:uid="{1C17D7BE-F28E-4CD9-8DE9-C0A6344B7927}"/>
    <cellStyle name="Calculation 2 4 2 2 3 4" xfId="7829" xr:uid="{C15D71EA-16C5-4D46-B472-7598D0770340}"/>
    <cellStyle name="Calculation 2 4 2 2 3 4 2" xfId="7830" xr:uid="{9E536F30-02FA-4E29-AFCB-1E96FD5C20FD}"/>
    <cellStyle name="Calculation 2 4 2 2 3 4 3" xfId="7831" xr:uid="{C84CCCE8-B743-416E-9670-1F83B57D5795}"/>
    <cellStyle name="Calculation 2 4 2 2 3 5" xfId="7832" xr:uid="{5E683DD6-D584-4C37-B63D-B7129A76551D}"/>
    <cellStyle name="Calculation 2 4 2 2 3 5 2" xfId="7833" xr:uid="{364E184D-6F3F-4427-B7E2-7491CA253055}"/>
    <cellStyle name="Calculation 2 4 2 2 3 5 3" xfId="7834" xr:uid="{EA3071D1-3BD8-4BB5-83FE-2D64217ADFF4}"/>
    <cellStyle name="Calculation 2 4 2 2 3 6" xfId="7835" xr:uid="{8F8037C7-6C54-4E35-9E6E-0022D60FF592}"/>
    <cellStyle name="Calculation 2 4 2 2 3 6 2" xfId="7836" xr:uid="{9350FB41-0B54-4469-B075-773ADE4F0056}"/>
    <cellStyle name="Calculation 2 4 2 2 3 6 3" xfId="7837" xr:uid="{933F79DE-0ADE-4E03-BD73-892DDBE65231}"/>
    <cellStyle name="Calculation 2 4 2 2 3 7" xfId="7838" xr:uid="{9D6C3A63-5F52-433C-B86B-0AF2AFE50994}"/>
    <cellStyle name="Calculation 2 4 2 2 3 7 2" xfId="7839" xr:uid="{5F7160A1-8629-47D3-A5D9-185FBCE12A91}"/>
    <cellStyle name="Calculation 2 4 2 2 3 7 3" xfId="7840" xr:uid="{441A9747-B477-4E9F-A5AC-E350C4A566FC}"/>
    <cellStyle name="Calculation 2 4 2 2 3 8" xfId="7841" xr:uid="{BB76458A-FA06-4037-94CE-10A668B3B7D8}"/>
    <cellStyle name="Calculation 2 4 2 2 3 8 2" xfId="7842" xr:uid="{C4428EC3-F287-4040-AA00-708216786AAF}"/>
    <cellStyle name="Calculation 2 4 2 2 3 8 3" xfId="7843" xr:uid="{6563229B-AE89-4FDA-B412-17EB96005E40}"/>
    <cellStyle name="Calculation 2 4 2 2 3 9" xfId="7844" xr:uid="{410BBF93-E132-45CE-9F34-251A7C0FAF93}"/>
    <cellStyle name="Calculation 2 4 2 2 4" xfId="7845" xr:uid="{53A1AF96-8038-4FD1-8AD4-359FB4B23CE7}"/>
    <cellStyle name="Calculation 2 4 2 2 4 10" xfId="7846" xr:uid="{2EB6C477-8880-4602-A88F-8D6B9FE3B349}"/>
    <cellStyle name="Calculation 2 4 2 2 4 2" xfId="7847" xr:uid="{DBFBCE54-249E-4BCD-B54F-0197B7721CB0}"/>
    <cellStyle name="Calculation 2 4 2 2 4 2 2" xfId="7848" xr:uid="{73E8D47A-CEA8-479D-B759-64FE1A2AD535}"/>
    <cellStyle name="Calculation 2 4 2 2 4 2 2 2" xfId="7849" xr:uid="{4823C683-BC57-4966-9139-4A17B638487D}"/>
    <cellStyle name="Calculation 2 4 2 2 4 2 2 3" xfId="7850" xr:uid="{78610F06-86CD-4305-800C-5D135B799CFA}"/>
    <cellStyle name="Calculation 2 4 2 2 4 2 3" xfId="7851" xr:uid="{B30E02B7-461C-48D6-AF6C-A60F40C2DE89}"/>
    <cellStyle name="Calculation 2 4 2 2 4 2 3 2" xfId="7852" xr:uid="{0C5E71DA-09E6-456B-8B75-CA8F140ECB06}"/>
    <cellStyle name="Calculation 2 4 2 2 4 2 3 3" xfId="7853" xr:uid="{9CCEBCCF-3814-4B52-A063-B6474CF11291}"/>
    <cellStyle name="Calculation 2 4 2 2 4 2 4" xfId="7854" xr:uid="{73F293B7-C21C-4BDB-B0B2-F6080CACF993}"/>
    <cellStyle name="Calculation 2 4 2 2 4 2 4 2" xfId="7855" xr:uid="{BDEA5DEE-6A6E-485E-A4FD-DACDAEDCE574}"/>
    <cellStyle name="Calculation 2 4 2 2 4 2 4 3" xfId="7856" xr:uid="{65D54830-462A-456A-8A10-071FFA48DAE7}"/>
    <cellStyle name="Calculation 2 4 2 2 4 2 5" xfId="7857" xr:uid="{1DEF9836-7381-4912-AD47-20C3605F6685}"/>
    <cellStyle name="Calculation 2 4 2 2 4 2 5 2" xfId="7858" xr:uid="{EB7111BD-A824-4A0B-BBB3-7C045484C374}"/>
    <cellStyle name="Calculation 2 4 2 2 4 2 5 3" xfId="7859" xr:uid="{934E3234-BE39-409C-B8FE-60656EDCECD0}"/>
    <cellStyle name="Calculation 2 4 2 2 4 2 6" xfId="7860" xr:uid="{0E7BCBF3-38D2-46B1-8C2A-BF56EF945D3E}"/>
    <cellStyle name="Calculation 2 4 2 2 4 2 6 2" xfId="7861" xr:uid="{21304647-73F6-4B49-B8EA-517733535235}"/>
    <cellStyle name="Calculation 2 4 2 2 4 2 6 3" xfId="7862" xr:uid="{3C907E9D-EE0D-408F-8BC7-0D17FCA0F3CD}"/>
    <cellStyle name="Calculation 2 4 2 2 4 2 7" xfId="7863" xr:uid="{F510191E-848E-4679-BF54-E160D8066E4C}"/>
    <cellStyle name="Calculation 2 4 2 2 4 2 7 2" xfId="7864" xr:uid="{FDB6DC61-17ED-44DE-986D-29553D57F974}"/>
    <cellStyle name="Calculation 2 4 2 2 4 2 7 3" xfId="7865" xr:uid="{510C0F11-516A-408E-A6D5-86D4B9E5D940}"/>
    <cellStyle name="Calculation 2 4 2 2 4 2 8" xfId="7866" xr:uid="{257CC989-6D91-497D-87FE-280E3B94846A}"/>
    <cellStyle name="Calculation 2 4 2 2 4 2 9" xfId="7867" xr:uid="{91561CF8-0B42-4455-9C84-03B22883A2BE}"/>
    <cellStyle name="Calculation 2 4 2 2 4 3" xfId="7868" xr:uid="{F58D9007-B2DD-406B-ACBB-B76120029D1A}"/>
    <cellStyle name="Calculation 2 4 2 2 4 3 2" xfId="7869" xr:uid="{C051D742-8776-487B-8BDF-37C9CECF9DC0}"/>
    <cellStyle name="Calculation 2 4 2 2 4 3 3" xfId="7870" xr:uid="{9DE35E3D-1BD4-46EB-A06A-C0631FF53C5D}"/>
    <cellStyle name="Calculation 2 4 2 2 4 4" xfId="7871" xr:uid="{2F73B58A-A539-41F8-ACFF-178624B5EF02}"/>
    <cellStyle name="Calculation 2 4 2 2 4 4 2" xfId="7872" xr:uid="{A2F54C93-180C-4D12-89AF-7DB137AE0114}"/>
    <cellStyle name="Calculation 2 4 2 2 4 4 3" xfId="7873" xr:uid="{4FECCE5B-7348-4FD6-8C03-21B071C6F292}"/>
    <cellStyle name="Calculation 2 4 2 2 4 5" xfId="7874" xr:uid="{66E827BF-6620-47B2-9B2D-B2F41A1357ED}"/>
    <cellStyle name="Calculation 2 4 2 2 4 5 2" xfId="7875" xr:uid="{B6D5E4F7-E1F1-4176-9F72-BA0B40B3B421}"/>
    <cellStyle name="Calculation 2 4 2 2 4 5 3" xfId="7876" xr:uid="{77477017-0208-43E9-BC99-EDA70F2D96ED}"/>
    <cellStyle name="Calculation 2 4 2 2 4 6" xfId="7877" xr:uid="{AF90A12A-7F8D-4109-B023-807D46873ED0}"/>
    <cellStyle name="Calculation 2 4 2 2 4 6 2" xfId="7878" xr:uid="{13462F6D-F910-42B4-A2C2-4DEA5BB75102}"/>
    <cellStyle name="Calculation 2 4 2 2 4 6 3" xfId="7879" xr:uid="{99A08E64-91C6-4169-AE37-F9D3A425C12E}"/>
    <cellStyle name="Calculation 2 4 2 2 4 7" xfId="7880" xr:uid="{FD3B0AF5-D13D-4BC8-B813-738399DA67AA}"/>
    <cellStyle name="Calculation 2 4 2 2 4 7 2" xfId="7881" xr:uid="{B1A96417-A56A-4D1E-897E-701703D11B39}"/>
    <cellStyle name="Calculation 2 4 2 2 4 7 3" xfId="7882" xr:uid="{F4E5B41B-599A-4393-BFAF-E964EA1B116F}"/>
    <cellStyle name="Calculation 2 4 2 2 4 8" xfId="7883" xr:uid="{A9BD90FF-897F-45DD-A273-E7ADBD9DD7A4}"/>
    <cellStyle name="Calculation 2 4 2 2 4 8 2" xfId="7884" xr:uid="{32E4193A-8BED-47A2-8776-3742AAA80391}"/>
    <cellStyle name="Calculation 2 4 2 2 4 8 3" xfId="7885" xr:uid="{46D0C437-AF4C-4D48-ADB1-82731AB374EA}"/>
    <cellStyle name="Calculation 2 4 2 2 4 9" xfId="7886" xr:uid="{2E1FCD16-A769-4F25-B860-6B68C9ECB722}"/>
    <cellStyle name="Calculation 2 4 2 2 5" xfId="7887" xr:uid="{6DC299FE-C7A1-4D98-AE7A-D33D74A40200}"/>
    <cellStyle name="Calculation 2 4 2 2 5 2" xfId="7888" xr:uid="{770B1F61-A041-4FF9-A158-2AFE55213BED}"/>
    <cellStyle name="Calculation 2 4 2 2 5 2 2" xfId="7889" xr:uid="{49E3619A-32DB-4245-9085-13F6DAB8E25F}"/>
    <cellStyle name="Calculation 2 4 2 2 5 2 3" xfId="7890" xr:uid="{9E334E44-3829-489B-9C3D-0F9B007A499F}"/>
    <cellStyle name="Calculation 2 4 2 2 5 3" xfId="7891" xr:uid="{384462AF-CB80-46AC-B2D4-ADEAF306357F}"/>
    <cellStyle name="Calculation 2 4 2 2 5 3 2" xfId="7892" xr:uid="{E92ECEDF-D433-492B-AE1B-87A1B6C846DE}"/>
    <cellStyle name="Calculation 2 4 2 2 5 3 3" xfId="7893" xr:uid="{CD9BC154-6FCC-4738-BC74-1D670710A3F7}"/>
    <cellStyle name="Calculation 2 4 2 2 5 4" xfId="7894" xr:uid="{0D18A631-3F76-4CAF-B730-1C03E4A67BAD}"/>
    <cellStyle name="Calculation 2 4 2 2 5 4 2" xfId="7895" xr:uid="{9B991A62-A3AE-46B1-9196-BC1661E0EA11}"/>
    <cellStyle name="Calculation 2 4 2 2 5 4 3" xfId="7896" xr:uid="{6C5CA172-CD80-4C01-B08D-47DCB5B4FE88}"/>
    <cellStyle name="Calculation 2 4 2 2 5 5" xfId="7897" xr:uid="{996EE9C2-A804-4F18-ABF1-6D6BE32B9060}"/>
    <cellStyle name="Calculation 2 4 2 2 5 5 2" xfId="7898" xr:uid="{4E303311-AD93-42AD-BF8C-7FF4AAFD7865}"/>
    <cellStyle name="Calculation 2 4 2 2 5 5 3" xfId="7899" xr:uid="{B0988512-930C-44D9-A034-459426875B33}"/>
    <cellStyle name="Calculation 2 4 2 2 5 6" xfId="7900" xr:uid="{2E128086-3E5F-4339-9B68-3BA6A29D6775}"/>
    <cellStyle name="Calculation 2 4 2 2 5 6 2" xfId="7901" xr:uid="{F123F74F-8F50-43DE-A950-66E17BA08DD5}"/>
    <cellStyle name="Calculation 2 4 2 2 5 6 3" xfId="7902" xr:uid="{72785D97-A883-43BE-923A-54140A414010}"/>
    <cellStyle name="Calculation 2 4 2 2 5 7" xfId="7903" xr:uid="{56144EBC-D336-4333-93FD-D2E0B6DFA96D}"/>
    <cellStyle name="Calculation 2 4 2 2 5 7 2" xfId="7904" xr:uid="{40152477-6A8F-4F29-9B86-113765463ADC}"/>
    <cellStyle name="Calculation 2 4 2 2 5 7 3" xfId="7905" xr:uid="{FD22EBA8-F877-456F-B953-A1646E76CD07}"/>
    <cellStyle name="Calculation 2 4 2 2 5 8" xfId="7906" xr:uid="{B6C60B12-57D5-456A-9960-6B2F5A7A3155}"/>
    <cellStyle name="Calculation 2 4 2 2 5 9" xfId="7907" xr:uid="{15CB4A2C-DFC1-47AF-BA1C-9162924F801E}"/>
    <cellStyle name="Calculation 2 4 2 2 6" xfId="7908" xr:uid="{E1FBD7E5-D17B-450D-8C03-8CF60E7185A3}"/>
    <cellStyle name="Calculation 2 4 2 2 6 2" xfId="7909" xr:uid="{A383AAB8-6934-4BC6-9C04-087F4DBBB49D}"/>
    <cellStyle name="Calculation 2 4 2 2 6 3" xfId="7910" xr:uid="{355C29B3-8353-413F-84B6-6D7780C93F96}"/>
    <cellStyle name="Calculation 2 4 2 2 7" xfId="7911" xr:uid="{BE0EB663-7496-476B-A62A-F865B929911C}"/>
    <cellStyle name="Calculation 2 4 2 2 7 2" xfId="7912" xr:uid="{5C55C351-F99F-475F-8F6F-3402BD5347B8}"/>
    <cellStyle name="Calculation 2 4 2 2 7 3" xfId="7913" xr:uid="{764BFE14-0844-4EC2-875B-3B2D93F03ED4}"/>
    <cellStyle name="Calculation 2 4 2 2 8" xfId="7914" xr:uid="{5AA31CBA-D02E-4AB6-A4B9-4F783BBDBA45}"/>
    <cellStyle name="Calculation 2 4 2 2 8 2" xfId="7915" xr:uid="{5BBB45C2-BBD3-47DB-BBC9-9170A71287C0}"/>
    <cellStyle name="Calculation 2 4 2 2 8 3" xfId="7916" xr:uid="{07CA4C4A-6607-4BD2-BCD4-DAF80F851FA8}"/>
    <cellStyle name="Calculation 2 4 2 2 9" xfId="7917" xr:uid="{049D1BB2-80A7-4827-BB9B-2EC40DE3F9BD}"/>
    <cellStyle name="Calculation 2 4 2 2 9 2" xfId="7918" xr:uid="{0A221525-441F-45F7-BED7-0051BFC6E4B7}"/>
    <cellStyle name="Calculation 2 4 2 2 9 3" xfId="7919" xr:uid="{C5AD0DAB-2ED5-4344-B29D-A53CBE429BCA}"/>
    <cellStyle name="Calculation 2 4 2 3" xfId="7920" xr:uid="{6E8EB9A5-6BB9-4D0D-911D-C020ED906547}"/>
    <cellStyle name="Calculation 2 4 2 3 10" xfId="44289" xr:uid="{8A9F09CE-4D2A-4E53-A1E4-CBD7C1F69513}"/>
    <cellStyle name="Calculation 2 4 2 3 2" xfId="7921" xr:uid="{BB073049-CFD6-4E2B-9AA5-39ABC70E507F}"/>
    <cellStyle name="Calculation 2 4 2 3 2 10" xfId="7922" xr:uid="{48C95F18-B895-4BA9-BD6C-59D8AA9AB28D}"/>
    <cellStyle name="Calculation 2 4 2 3 2 2" xfId="7923" xr:uid="{25F4A434-A032-4427-B5E5-1F9AE08BCFB3}"/>
    <cellStyle name="Calculation 2 4 2 3 2 2 2" xfId="7924" xr:uid="{C11370DE-0AC8-4808-9EF0-B170E97E9A19}"/>
    <cellStyle name="Calculation 2 4 2 3 2 2 2 2" xfId="7925" xr:uid="{74BA058B-4113-4E23-97A5-D10AC80C0A17}"/>
    <cellStyle name="Calculation 2 4 2 3 2 2 2 3" xfId="7926" xr:uid="{1776F352-7E24-4F31-90CC-4DFBFB65C9B3}"/>
    <cellStyle name="Calculation 2 4 2 3 2 2 3" xfId="7927" xr:uid="{6092D08D-BDFA-44EB-8192-7A0AA5CD0867}"/>
    <cellStyle name="Calculation 2 4 2 3 2 2 3 2" xfId="7928" xr:uid="{DC9F0F56-FDC9-46FD-8CFC-153B1A5938A7}"/>
    <cellStyle name="Calculation 2 4 2 3 2 2 3 3" xfId="7929" xr:uid="{7305A5D2-7C88-411F-B858-87FA8CB152DD}"/>
    <cellStyle name="Calculation 2 4 2 3 2 2 4" xfId="7930" xr:uid="{82DCE16E-86DA-406F-993A-7AFC0DFA74FD}"/>
    <cellStyle name="Calculation 2 4 2 3 2 2 4 2" xfId="7931" xr:uid="{F9D68C19-B9E9-494F-B30C-2EDB827A3FFF}"/>
    <cellStyle name="Calculation 2 4 2 3 2 2 4 3" xfId="7932" xr:uid="{BEADC1E0-6368-400C-A11D-2AE8C0C11281}"/>
    <cellStyle name="Calculation 2 4 2 3 2 2 5" xfId="7933" xr:uid="{9339F1FD-A550-4DD4-A09F-32CCD057B1DF}"/>
    <cellStyle name="Calculation 2 4 2 3 2 2 5 2" xfId="7934" xr:uid="{1321AA7A-9EEA-4554-BDFA-A43DB18FC4BC}"/>
    <cellStyle name="Calculation 2 4 2 3 2 2 5 3" xfId="7935" xr:uid="{A9BBC29C-4F51-41D7-8C83-A9F112804E80}"/>
    <cellStyle name="Calculation 2 4 2 3 2 2 6" xfId="7936" xr:uid="{C4770303-2640-4423-84CA-34EAF5253ADF}"/>
    <cellStyle name="Calculation 2 4 2 3 2 2 6 2" xfId="7937" xr:uid="{6D7246D0-14EC-47A9-A0D0-F577684FEEB1}"/>
    <cellStyle name="Calculation 2 4 2 3 2 2 6 3" xfId="7938" xr:uid="{228455A1-C307-40C9-9FB8-6540AEA94763}"/>
    <cellStyle name="Calculation 2 4 2 3 2 2 7" xfId="7939" xr:uid="{B613F3E8-E4E8-4189-9C6F-A3545078D22D}"/>
    <cellStyle name="Calculation 2 4 2 3 2 2 7 2" xfId="7940" xr:uid="{2EEB5A93-0FBF-47B5-8DE1-A897A528F98D}"/>
    <cellStyle name="Calculation 2 4 2 3 2 2 7 3" xfId="7941" xr:uid="{1CB1A233-C644-491B-8142-0621F72E05E3}"/>
    <cellStyle name="Calculation 2 4 2 3 2 2 8" xfId="7942" xr:uid="{1A6F5F18-4126-4865-BF73-184F72F656A6}"/>
    <cellStyle name="Calculation 2 4 2 3 2 2 9" xfId="7943" xr:uid="{8C8841E5-F28F-4EB7-A9A2-46B7690ECC46}"/>
    <cellStyle name="Calculation 2 4 2 3 2 3" xfId="7944" xr:uid="{797CFF78-1C66-4C88-B2AF-2909B734A61B}"/>
    <cellStyle name="Calculation 2 4 2 3 2 3 2" xfId="7945" xr:uid="{BC5647B5-0909-4BF2-AEAB-8F86A565CC00}"/>
    <cellStyle name="Calculation 2 4 2 3 2 3 3" xfId="7946" xr:uid="{4CDD5ACB-87E4-49EE-AD2C-D2EB84084674}"/>
    <cellStyle name="Calculation 2 4 2 3 2 4" xfId="7947" xr:uid="{E8C4C48D-FFD3-4390-A0ED-CA7673A52C16}"/>
    <cellStyle name="Calculation 2 4 2 3 2 4 2" xfId="7948" xr:uid="{BD0BF1F0-4EF6-45AF-975B-28509CFDB3C7}"/>
    <cellStyle name="Calculation 2 4 2 3 2 4 3" xfId="7949" xr:uid="{4DD2B38C-B812-4FE5-ADF6-D40ADE7C9281}"/>
    <cellStyle name="Calculation 2 4 2 3 2 5" xfId="7950" xr:uid="{017BB306-79C9-4E17-B19A-5E6FB2176E6C}"/>
    <cellStyle name="Calculation 2 4 2 3 2 5 2" xfId="7951" xr:uid="{1F81463B-BCC0-4600-B53F-75769F95D5FC}"/>
    <cellStyle name="Calculation 2 4 2 3 2 5 3" xfId="7952" xr:uid="{EF8B5F1C-D9DF-4D10-84B1-12580F957F9B}"/>
    <cellStyle name="Calculation 2 4 2 3 2 6" xfId="7953" xr:uid="{4D800547-927A-4072-8FFE-56F340851CE1}"/>
    <cellStyle name="Calculation 2 4 2 3 2 6 2" xfId="7954" xr:uid="{9F38377F-86F0-4832-AA0E-EA8EADD7918C}"/>
    <cellStyle name="Calculation 2 4 2 3 2 6 3" xfId="7955" xr:uid="{730009CD-E23E-4BD6-8AB4-946A2BA4AAC6}"/>
    <cellStyle name="Calculation 2 4 2 3 2 7" xfId="7956" xr:uid="{DA01AB1F-1880-4545-9AA9-9242C04DA3EF}"/>
    <cellStyle name="Calculation 2 4 2 3 2 7 2" xfId="7957" xr:uid="{06A57E26-FD06-40BD-A793-AF5DA0568AD3}"/>
    <cellStyle name="Calculation 2 4 2 3 2 7 3" xfId="7958" xr:uid="{FDDF1FE1-E562-4967-9C30-C8195AF5B6E7}"/>
    <cellStyle name="Calculation 2 4 2 3 2 8" xfId="7959" xr:uid="{FF0053FB-35E9-4891-BF8E-DCD7C3205258}"/>
    <cellStyle name="Calculation 2 4 2 3 2 8 2" xfId="7960" xr:uid="{805D4CC2-2503-4C9A-AE95-2D72B14385BF}"/>
    <cellStyle name="Calculation 2 4 2 3 2 8 3" xfId="7961" xr:uid="{401DDF57-9A47-4B6A-BEE3-9A736CDCB3EC}"/>
    <cellStyle name="Calculation 2 4 2 3 2 9" xfId="7962" xr:uid="{7899542E-E941-48FA-989B-B0B2649A1D7D}"/>
    <cellStyle name="Calculation 2 4 2 3 3" xfId="7963" xr:uid="{05AC6B1F-9898-4445-A659-B193DCEC2F1E}"/>
    <cellStyle name="Calculation 2 4 2 3 3 10" xfId="7964" xr:uid="{9952F528-036D-4B65-9A92-DD2EE9350F58}"/>
    <cellStyle name="Calculation 2 4 2 3 3 2" xfId="7965" xr:uid="{30B7A2AE-4F6E-4BDB-9E3F-4486764A8561}"/>
    <cellStyle name="Calculation 2 4 2 3 3 2 2" xfId="7966" xr:uid="{51B55CEC-3A7B-4759-A2B8-A3BC78866097}"/>
    <cellStyle name="Calculation 2 4 2 3 3 2 2 2" xfId="7967" xr:uid="{6B8BF410-94CF-4939-8A85-25796E578DE3}"/>
    <cellStyle name="Calculation 2 4 2 3 3 2 2 3" xfId="7968" xr:uid="{A230507F-0323-41A1-9DED-A128BC2396FE}"/>
    <cellStyle name="Calculation 2 4 2 3 3 2 3" xfId="7969" xr:uid="{0D559A29-25C7-4EEB-96F3-0F86E177AF9C}"/>
    <cellStyle name="Calculation 2 4 2 3 3 2 3 2" xfId="7970" xr:uid="{0E4158FA-C133-4FC9-9314-F7C9585DE8AA}"/>
    <cellStyle name="Calculation 2 4 2 3 3 2 3 3" xfId="7971" xr:uid="{3AEF521C-0323-4AC6-B80D-BEE50F84332E}"/>
    <cellStyle name="Calculation 2 4 2 3 3 2 4" xfId="7972" xr:uid="{1F1B09A6-0300-43D1-A20C-B50C4307B2DD}"/>
    <cellStyle name="Calculation 2 4 2 3 3 2 4 2" xfId="7973" xr:uid="{58923AE8-897B-4CFC-99C8-58A7C8A202B0}"/>
    <cellStyle name="Calculation 2 4 2 3 3 2 4 3" xfId="7974" xr:uid="{A3AD3EB7-A818-4FDA-9D1B-49ECAB58FA93}"/>
    <cellStyle name="Calculation 2 4 2 3 3 2 5" xfId="7975" xr:uid="{F14981CB-EB27-4FD6-88CF-8B9607C17496}"/>
    <cellStyle name="Calculation 2 4 2 3 3 2 5 2" xfId="7976" xr:uid="{9E0D9767-82E6-46E8-A9EB-9D878BCF96AE}"/>
    <cellStyle name="Calculation 2 4 2 3 3 2 5 3" xfId="7977" xr:uid="{71D21458-51C4-49CF-9EE8-E6B44AC9C147}"/>
    <cellStyle name="Calculation 2 4 2 3 3 2 6" xfId="7978" xr:uid="{096921B1-6D41-43F6-B3CD-F6E0A83FEBC5}"/>
    <cellStyle name="Calculation 2 4 2 3 3 2 6 2" xfId="7979" xr:uid="{A6EB9B2B-9F7C-48B6-B3EE-77E1D3213415}"/>
    <cellStyle name="Calculation 2 4 2 3 3 2 6 3" xfId="7980" xr:uid="{3DC4C9D7-2429-4E4F-9414-830C0262652A}"/>
    <cellStyle name="Calculation 2 4 2 3 3 2 7" xfId="7981" xr:uid="{C0157103-0A3D-44B5-834D-D770B080AFFF}"/>
    <cellStyle name="Calculation 2 4 2 3 3 2 7 2" xfId="7982" xr:uid="{02649217-AC90-4326-B59C-65B80ADD82B9}"/>
    <cellStyle name="Calculation 2 4 2 3 3 2 7 3" xfId="7983" xr:uid="{D9920E9D-293A-40A2-9932-33080FCBA187}"/>
    <cellStyle name="Calculation 2 4 2 3 3 2 8" xfId="7984" xr:uid="{929E6DA0-67B8-4159-9A86-60001B1FE030}"/>
    <cellStyle name="Calculation 2 4 2 3 3 2 9" xfId="7985" xr:uid="{41AA096D-E2B1-4EFC-8C2D-BB7F1F4801F1}"/>
    <cellStyle name="Calculation 2 4 2 3 3 3" xfId="7986" xr:uid="{964C9BAC-C06C-421F-9E0D-994552345F7D}"/>
    <cellStyle name="Calculation 2 4 2 3 3 3 2" xfId="7987" xr:uid="{D79CAF2A-0E2F-46EF-B669-4B2D2F999080}"/>
    <cellStyle name="Calculation 2 4 2 3 3 3 3" xfId="7988" xr:uid="{0AE5E157-3640-4916-9361-C6BD65B74FB8}"/>
    <cellStyle name="Calculation 2 4 2 3 3 4" xfId="7989" xr:uid="{D18FE5D2-AEDD-4159-9489-4F6996B579E8}"/>
    <cellStyle name="Calculation 2 4 2 3 3 4 2" xfId="7990" xr:uid="{0CD9325B-EF19-4491-8A34-8EC23004CDF3}"/>
    <cellStyle name="Calculation 2 4 2 3 3 4 3" xfId="7991" xr:uid="{3F02A82D-E95C-488D-AF01-CCD83B7226C9}"/>
    <cellStyle name="Calculation 2 4 2 3 3 5" xfId="7992" xr:uid="{C92C5F65-F3EE-4132-9436-75D14580A03B}"/>
    <cellStyle name="Calculation 2 4 2 3 3 5 2" xfId="7993" xr:uid="{35615268-9189-4BB7-83A9-F0C7C2E7A1A6}"/>
    <cellStyle name="Calculation 2 4 2 3 3 5 3" xfId="7994" xr:uid="{597F0E5E-4384-4819-8DE7-C9404681119A}"/>
    <cellStyle name="Calculation 2 4 2 3 3 6" xfId="7995" xr:uid="{1B6BA447-AA57-4D79-923E-1598C44246F2}"/>
    <cellStyle name="Calculation 2 4 2 3 3 6 2" xfId="7996" xr:uid="{A45526DB-D3A3-477A-9E97-B38AD1BB3399}"/>
    <cellStyle name="Calculation 2 4 2 3 3 6 3" xfId="7997" xr:uid="{57BBBCDE-238D-4108-BE9E-B84CF7F0B8A5}"/>
    <cellStyle name="Calculation 2 4 2 3 3 7" xfId="7998" xr:uid="{260E56CA-2574-4E4B-B53A-B83ECBC0B724}"/>
    <cellStyle name="Calculation 2 4 2 3 3 7 2" xfId="7999" xr:uid="{D4DF9C46-5636-4670-B79B-9BFD7EFA77E7}"/>
    <cellStyle name="Calculation 2 4 2 3 3 7 3" xfId="8000" xr:uid="{6D097674-2F0E-4D05-B376-A57EFA7DBE40}"/>
    <cellStyle name="Calculation 2 4 2 3 3 8" xfId="8001" xr:uid="{6CC36A4A-33E3-4852-90C9-CEB9DF05DBA1}"/>
    <cellStyle name="Calculation 2 4 2 3 3 8 2" xfId="8002" xr:uid="{8C6C3843-E05D-460C-A139-6DB9872D2E10}"/>
    <cellStyle name="Calculation 2 4 2 3 3 8 3" xfId="8003" xr:uid="{4A7FB8C1-C526-4594-8D05-3A581201FC4A}"/>
    <cellStyle name="Calculation 2 4 2 3 3 9" xfId="8004" xr:uid="{44C0FF6B-2236-455B-9A65-BC63AB699413}"/>
    <cellStyle name="Calculation 2 4 2 3 4" xfId="8005" xr:uid="{40074E30-2C66-4E48-A1CF-B851B4EB708E}"/>
    <cellStyle name="Calculation 2 4 2 3 4 10" xfId="8006" xr:uid="{BF31E5F7-F986-4627-BCDE-9944054F75F8}"/>
    <cellStyle name="Calculation 2 4 2 3 4 2" xfId="8007" xr:uid="{2534D819-82A5-48C0-837B-0D99695FF59E}"/>
    <cellStyle name="Calculation 2 4 2 3 4 2 2" xfId="8008" xr:uid="{77E86AE9-5E05-4F53-8AD6-4D088576E8A1}"/>
    <cellStyle name="Calculation 2 4 2 3 4 2 2 2" xfId="8009" xr:uid="{A6E87AF6-64CC-4B6D-B2C1-02332FFA4925}"/>
    <cellStyle name="Calculation 2 4 2 3 4 2 2 3" xfId="8010" xr:uid="{BE07C3B6-375D-4625-BB07-3EA02A77CCCE}"/>
    <cellStyle name="Calculation 2 4 2 3 4 2 3" xfId="8011" xr:uid="{3BE20D6D-0DC5-4746-9001-7E2271C21C1C}"/>
    <cellStyle name="Calculation 2 4 2 3 4 2 3 2" xfId="8012" xr:uid="{8CD0FBA8-B61E-4388-A6FD-EA4E84C5EB04}"/>
    <cellStyle name="Calculation 2 4 2 3 4 2 3 3" xfId="8013" xr:uid="{ED12948B-E1A8-4D50-9C26-8B4B969E90C9}"/>
    <cellStyle name="Calculation 2 4 2 3 4 2 4" xfId="8014" xr:uid="{DB96977A-ABD5-4716-A28A-C625B29D50C1}"/>
    <cellStyle name="Calculation 2 4 2 3 4 2 4 2" xfId="8015" xr:uid="{A56E97E2-089C-4498-A78C-592ADBD79208}"/>
    <cellStyle name="Calculation 2 4 2 3 4 2 4 3" xfId="8016" xr:uid="{D26872D6-999D-4D6F-A7CE-48F1CBA5848B}"/>
    <cellStyle name="Calculation 2 4 2 3 4 2 5" xfId="8017" xr:uid="{B5D82A00-1EAE-45DB-A330-3FD1F56D4858}"/>
    <cellStyle name="Calculation 2 4 2 3 4 2 5 2" xfId="8018" xr:uid="{3F6E07DC-774D-4548-9794-0B8B5E5E3EFC}"/>
    <cellStyle name="Calculation 2 4 2 3 4 2 5 3" xfId="8019" xr:uid="{A53606C2-88BC-4935-AA82-CFFA69B2A1BD}"/>
    <cellStyle name="Calculation 2 4 2 3 4 2 6" xfId="8020" xr:uid="{4379F2D8-5A04-440E-B20D-0557B0D18D91}"/>
    <cellStyle name="Calculation 2 4 2 3 4 2 6 2" xfId="8021" xr:uid="{2ABE28E5-B487-4F82-B65A-F3E60DB6019A}"/>
    <cellStyle name="Calculation 2 4 2 3 4 2 6 3" xfId="8022" xr:uid="{50ADE454-FFB2-4094-BE75-EF9897238AA0}"/>
    <cellStyle name="Calculation 2 4 2 3 4 2 7" xfId="8023" xr:uid="{431F60DB-57B1-4679-BECC-98F55771F16D}"/>
    <cellStyle name="Calculation 2 4 2 3 4 2 7 2" xfId="8024" xr:uid="{B4C72BB2-AB3E-42D4-AFEF-1AF04DA97F66}"/>
    <cellStyle name="Calculation 2 4 2 3 4 2 7 3" xfId="8025" xr:uid="{1628BEC6-3228-4958-B39C-4C75A8F5C0C5}"/>
    <cellStyle name="Calculation 2 4 2 3 4 2 8" xfId="8026" xr:uid="{3265428D-8B57-4FC6-999F-669471ABB2C0}"/>
    <cellStyle name="Calculation 2 4 2 3 4 2 9" xfId="8027" xr:uid="{FDAF2767-FB14-4B3B-A285-99143647D396}"/>
    <cellStyle name="Calculation 2 4 2 3 4 3" xfId="8028" xr:uid="{3A58FC48-B3F2-4BC4-ABB9-B9646090E34B}"/>
    <cellStyle name="Calculation 2 4 2 3 4 3 2" xfId="8029" xr:uid="{1E206215-A1D2-4A92-9562-F59FEE9C28DF}"/>
    <cellStyle name="Calculation 2 4 2 3 4 3 3" xfId="8030" xr:uid="{CC38DAE8-AA8A-4049-BE48-A8F7E4358524}"/>
    <cellStyle name="Calculation 2 4 2 3 4 4" xfId="8031" xr:uid="{BA4E92AA-E1F3-41BF-888B-4D66D52A06E4}"/>
    <cellStyle name="Calculation 2 4 2 3 4 4 2" xfId="8032" xr:uid="{E3DC8ECD-82E9-445A-9AA0-9847C6E17505}"/>
    <cellStyle name="Calculation 2 4 2 3 4 4 3" xfId="8033" xr:uid="{66DD34E9-0F86-44B2-8899-522F4041C1ED}"/>
    <cellStyle name="Calculation 2 4 2 3 4 5" xfId="8034" xr:uid="{0AEE3C3B-C852-45E3-AC89-419C77065A12}"/>
    <cellStyle name="Calculation 2 4 2 3 4 5 2" xfId="8035" xr:uid="{2C1373D2-8A60-42BE-AE43-9224B8011707}"/>
    <cellStyle name="Calculation 2 4 2 3 4 5 3" xfId="8036" xr:uid="{BFC54BE1-CED1-48CA-8A0D-1160F9F260AF}"/>
    <cellStyle name="Calculation 2 4 2 3 4 6" xfId="8037" xr:uid="{3117B9B3-EEE2-4704-B585-90A779E44A88}"/>
    <cellStyle name="Calculation 2 4 2 3 4 6 2" xfId="8038" xr:uid="{4965C296-0BDD-4554-A5C6-D26B2DB66282}"/>
    <cellStyle name="Calculation 2 4 2 3 4 6 3" xfId="8039" xr:uid="{F0EA4C08-BF8B-4A99-A12F-51B9A8C84052}"/>
    <cellStyle name="Calculation 2 4 2 3 4 7" xfId="8040" xr:uid="{68BB4454-C9B3-485D-9E88-5EF40962D927}"/>
    <cellStyle name="Calculation 2 4 2 3 4 7 2" xfId="8041" xr:uid="{D7450B51-279A-44C4-9029-1024DCF2259A}"/>
    <cellStyle name="Calculation 2 4 2 3 4 7 3" xfId="8042" xr:uid="{7619F87D-969D-42CA-AC0B-F26569AB0BD2}"/>
    <cellStyle name="Calculation 2 4 2 3 4 8" xfId="8043" xr:uid="{AB150BF8-5C65-44DE-B5F5-58BE5A20D36C}"/>
    <cellStyle name="Calculation 2 4 2 3 4 8 2" xfId="8044" xr:uid="{90FCB76F-414E-4DA9-90CB-469F7F67E190}"/>
    <cellStyle name="Calculation 2 4 2 3 4 8 3" xfId="8045" xr:uid="{479F4D96-4D79-4818-A6E6-4466E4873AB7}"/>
    <cellStyle name="Calculation 2 4 2 3 4 9" xfId="8046" xr:uid="{2DED2569-36F4-4C24-A2B8-4C58B9BE388D}"/>
    <cellStyle name="Calculation 2 4 2 3 5" xfId="8047" xr:uid="{216D246F-9CEC-467F-B9E4-6B49AC57E4BF}"/>
    <cellStyle name="Calculation 2 4 2 3 5 2" xfId="8048" xr:uid="{93D5E386-9FF1-46E1-B6F9-9E75AEAF43C6}"/>
    <cellStyle name="Calculation 2 4 2 3 5 2 2" xfId="8049" xr:uid="{1E058667-B7E6-4AD3-9B95-221963082DCF}"/>
    <cellStyle name="Calculation 2 4 2 3 5 2 3" xfId="8050" xr:uid="{6B03DF81-15CD-4711-8CDC-7C70B4596263}"/>
    <cellStyle name="Calculation 2 4 2 3 5 3" xfId="8051" xr:uid="{07A10119-C96A-4286-8602-86AB219132B9}"/>
    <cellStyle name="Calculation 2 4 2 3 5 3 2" xfId="8052" xr:uid="{349B11CE-84A8-4CBF-BAF3-44EB042CA275}"/>
    <cellStyle name="Calculation 2 4 2 3 5 3 3" xfId="8053" xr:uid="{F2AE46CE-99B7-4CF4-A385-C9FEE8F64008}"/>
    <cellStyle name="Calculation 2 4 2 3 5 4" xfId="8054" xr:uid="{1B4F6D19-29D2-40F7-AC5B-34C89EF3DEFE}"/>
    <cellStyle name="Calculation 2 4 2 3 5 4 2" xfId="8055" xr:uid="{A30CBE79-F3A1-480A-8E8E-B5057486D5E2}"/>
    <cellStyle name="Calculation 2 4 2 3 5 4 3" xfId="8056" xr:uid="{7BACE318-1160-4371-9BE6-B9BFFB6E3F3D}"/>
    <cellStyle name="Calculation 2 4 2 3 5 5" xfId="8057" xr:uid="{826237E0-64BF-4100-8B37-D147632BF7C2}"/>
    <cellStyle name="Calculation 2 4 2 3 5 5 2" xfId="8058" xr:uid="{C1BC6A20-F096-417C-A453-5504F7821830}"/>
    <cellStyle name="Calculation 2 4 2 3 5 5 3" xfId="8059" xr:uid="{B8D940AF-0DE1-4C94-A1A4-5BB247DF7AA6}"/>
    <cellStyle name="Calculation 2 4 2 3 5 6" xfId="8060" xr:uid="{844E9DB4-3ADC-457D-A1E9-3A7FB4A202A9}"/>
    <cellStyle name="Calculation 2 4 2 3 5 6 2" xfId="8061" xr:uid="{99A06E60-6FB1-4198-A1AA-D340C1160F34}"/>
    <cellStyle name="Calculation 2 4 2 3 5 6 3" xfId="8062" xr:uid="{8636C62C-7F56-467E-8845-593CA733DA7D}"/>
    <cellStyle name="Calculation 2 4 2 3 5 7" xfId="8063" xr:uid="{C8D25B8F-E02F-4582-A477-2A4C9AB47BA7}"/>
    <cellStyle name="Calculation 2 4 2 3 5 7 2" xfId="8064" xr:uid="{643106B2-864E-4C67-AA51-F360DF25DEAE}"/>
    <cellStyle name="Calculation 2 4 2 3 5 7 3" xfId="8065" xr:uid="{3870574B-A094-451F-B8AC-3501432928CE}"/>
    <cellStyle name="Calculation 2 4 2 3 5 8" xfId="8066" xr:uid="{38AED074-E7A6-423C-9C66-DF75723407FD}"/>
    <cellStyle name="Calculation 2 4 2 3 5 9" xfId="8067" xr:uid="{09CB8DBC-F588-4DE1-89E1-597C2AE67FD9}"/>
    <cellStyle name="Calculation 2 4 2 3 6" xfId="8068" xr:uid="{81074A9F-375D-47DA-A747-27C385F3E570}"/>
    <cellStyle name="Calculation 2 4 2 3 6 2" xfId="8069" xr:uid="{CF3E5000-20F5-4CA0-91B8-A411C50E185E}"/>
    <cellStyle name="Calculation 2 4 2 3 6 3" xfId="8070" xr:uid="{56DF6DFF-A4F5-4535-8180-87F96270EB3A}"/>
    <cellStyle name="Calculation 2 4 2 3 7" xfId="8071" xr:uid="{1DA351C0-D591-4C89-8AE1-F14C57A853B4}"/>
    <cellStyle name="Calculation 2 4 2 3 7 2" xfId="8072" xr:uid="{816CCBFA-65A2-4C47-B482-32B4675367C7}"/>
    <cellStyle name="Calculation 2 4 2 3 7 3" xfId="8073" xr:uid="{9C0D8DEE-E0E1-4092-AC78-45FFF496F5B0}"/>
    <cellStyle name="Calculation 2 4 2 3 8" xfId="8074" xr:uid="{28DBC840-8041-4FC9-8B53-5C4C86A9C63B}"/>
    <cellStyle name="Calculation 2 4 2 3 8 2" xfId="8075" xr:uid="{B6685A24-D425-4753-A079-1D2C13FD2D68}"/>
    <cellStyle name="Calculation 2 4 2 3 8 3" xfId="8076" xr:uid="{CFC75145-33B3-4D49-A6FC-93CFE13F2860}"/>
    <cellStyle name="Calculation 2 4 2 3 9" xfId="8077" xr:uid="{1D461A2A-86C8-4FDA-A17F-683121A60883}"/>
    <cellStyle name="Calculation 2 4 2 3 9 2" xfId="8078" xr:uid="{13F27F05-7246-4C28-83E7-15B84AFFDAE6}"/>
    <cellStyle name="Calculation 2 4 2 3 9 3" xfId="8079" xr:uid="{6ACEE4AC-6348-4EEB-A6D0-F645FAB78A09}"/>
    <cellStyle name="Calculation 2 4 2 4" xfId="8080" xr:uid="{F9ED142D-01A6-4543-8E8E-4634C43FB923}"/>
    <cellStyle name="Calculation 2 4 2 4 10" xfId="44290" xr:uid="{79B46643-5E24-4FBF-9F75-F30EF57232C6}"/>
    <cellStyle name="Calculation 2 4 2 4 2" xfId="8081" xr:uid="{0279B6E0-4F03-4B91-A26C-0FA6BC1A95A9}"/>
    <cellStyle name="Calculation 2 4 2 4 2 10" xfId="8082" xr:uid="{F64F3B57-033F-4C39-801B-A3CCCAECFC95}"/>
    <cellStyle name="Calculation 2 4 2 4 2 2" xfId="8083" xr:uid="{1627B604-F109-4D18-B714-9470B0AA05B3}"/>
    <cellStyle name="Calculation 2 4 2 4 2 2 2" xfId="8084" xr:uid="{C6EB8A35-EC8E-4825-8A06-B7A6EABD1F3D}"/>
    <cellStyle name="Calculation 2 4 2 4 2 2 2 2" xfId="8085" xr:uid="{3D6C756F-5883-448E-9CA7-EB88E91A4F35}"/>
    <cellStyle name="Calculation 2 4 2 4 2 2 2 3" xfId="8086" xr:uid="{451E60B8-0DA4-40EA-A193-E204320E2327}"/>
    <cellStyle name="Calculation 2 4 2 4 2 2 3" xfId="8087" xr:uid="{1130C32A-E99E-4BE1-BAD0-CF383BAEF53A}"/>
    <cellStyle name="Calculation 2 4 2 4 2 2 3 2" xfId="8088" xr:uid="{0C36C8D5-F397-419C-A120-B3F1747E4225}"/>
    <cellStyle name="Calculation 2 4 2 4 2 2 3 3" xfId="8089" xr:uid="{04DBA679-100A-46FC-98A2-3B5F0238287D}"/>
    <cellStyle name="Calculation 2 4 2 4 2 2 4" xfId="8090" xr:uid="{2963EFE5-039B-41E0-8813-A7DC9523DBF6}"/>
    <cellStyle name="Calculation 2 4 2 4 2 2 4 2" xfId="8091" xr:uid="{BF1DA26A-C096-49F6-88BB-B255F9993AAF}"/>
    <cellStyle name="Calculation 2 4 2 4 2 2 4 3" xfId="8092" xr:uid="{40A010FE-A640-4992-A04D-C087F181B1A1}"/>
    <cellStyle name="Calculation 2 4 2 4 2 2 5" xfId="8093" xr:uid="{E9808353-9B67-4656-8A8D-A85BE2F42024}"/>
    <cellStyle name="Calculation 2 4 2 4 2 2 5 2" xfId="8094" xr:uid="{A2D02382-B420-41FB-8E57-1D1EC6006175}"/>
    <cellStyle name="Calculation 2 4 2 4 2 2 5 3" xfId="8095" xr:uid="{6865D74C-2C5B-4350-9D45-18F5132E1C46}"/>
    <cellStyle name="Calculation 2 4 2 4 2 2 6" xfId="8096" xr:uid="{9BB21610-1B60-46DA-B820-EB55DD68A34E}"/>
    <cellStyle name="Calculation 2 4 2 4 2 2 6 2" xfId="8097" xr:uid="{CE4BC884-FC10-4AF0-9485-20216190537F}"/>
    <cellStyle name="Calculation 2 4 2 4 2 2 6 3" xfId="8098" xr:uid="{3C218413-54C6-48C4-A82F-E8F2B35FB9C7}"/>
    <cellStyle name="Calculation 2 4 2 4 2 2 7" xfId="8099" xr:uid="{438C69AE-249B-4272-A0DE-311FC5453D32}"/>
    <cellStyle name="Calculation 2 4 2 4 2 2 7 2" xfId="8100" xr:uid="{0D8CD8F1-756B-4FCC-AA02-B0317096E4D1}"/>
    <cellStyle name="Calculation 2 4 2 4 2 2 7 3" xfId="8101" xr:uid="{59928299-53E9-48FC-8BC7-5C93063CD6F1}"/>
    <cellStyle name="Calculation 2 4 2 4 2 2 8" xfId="8102" xr:uid="{5BD4A659-0BB7-4B8C-A844-39049C9AEEB8}"/>
    <cellStyle name="Calculation 2 4 2 4 2 2 9" xfId="8103" xr:uid="{8233CCC0-5195-40A0-B7CD-7DC564D39DE8}"/>
    <cellStyle name="Calculation 2 4 2 4 2 3" xfId="8104" xr:uid="{1DB381C5-9136-4188-8D1F-B4A75CEB2B88}"/>
    <cellStyle name="Calculation 2 4 2 4 2 3 2" xfId="8105" xr:uid="{35012678-2942-4A70-95E2-EA149D88FEC7}"/>
    <cellStyle name="Calculation 2 4 2 4 2 3 3" xfId="8106" xr:uid="{73E19BC6-76D1-4669-ABCA-5105FB26F651}"/>
    <cellStyle name="Calculation 2 4 2 4 2 4" xfId="8107" xr:uid="{568658F2-9D4B-447A-8A28-21F6A1F73B06}"/>
    <cellStyle name="Calculation 2 4 2 4 2 4 2" xfId="8108" xr:uid="{03DA4405-2172-443C-BF35-6AFB5C5DD688}"/>
    <cellStyle name="Calculation 2 4 2 4 2 4 3" xfId="8109" xr:uid="{FB91AD7E-7396-429C-B680-FFE9F1EC3165}"/>
    <cellStyle name="Calculation 2 4 2 4 2 5" xfId="8110" xr:uid="{16C940AA-3875-4899-A1D3-86CEEACA744D}"/>
    <cellStyle name="Calculation 2 4 2 4 2 5 2" xfId="8111" xr:uid="{5E5A09F6-10D2-4E4C-8F23-70DE6A0B2529}"/>
    <cellStyle name="Calculation 2 4 2 4 2 5 3" xfId="8112" xr:uid="{875200A1-0D69-4CF9-B1BE-ED337479BE3D}"/>
    <cellStyle name="Calculation 2 4 2 4 2 6" xfId="8113" xr:uid="{FBF652EE-BB94-436B-9271-A8288599EC72}"/>
    <cellStyle name="Calculation 2 4 2 4 2 6 2" xfId="8114" xr:uid="{0A7ED5B8-E798-4258-B99C-5C58AE46E8E2}"/>
    <cellStyle name="Calculation 2 4 2 4 2 6 3" xfId="8115" xr:uid="{783B52B3-F026-4335-A573-C46F8CF87B18}"/>
    <cellStyle name="Calculation 2 4 2 4 2 7" xfId="8116" xr:uid="{ED96AC2C-C090-40E0-88CF-3699C0D020C9}"/>
    <cellStyle name="Calculation 2 4 2 4 2 7 2" xfId="8117" xr:uid="{6048B2E8-5BDE-4997-B305-2019E3B22717}"/>
    <cellStyle name="Calculation 2 4 2 4 2 7 3" xfId="8118" xr:uid="{47E88250-8A5B-4E93-B8BD-716FB863852C}"/>
    <cellStyle name="Calculation 2 4 2 4 2 8" xfId="8119" xr:uid="{DCEB0C4C-80C4-4977-B8A4-4A6E278C38B5}"/>
    <cellStyle name="Calculation 2 4 2 4 2 8 2" xfId="8120" xr:uid="{779242CB-3A13-45EB-A6A5-5A862EEE8632}"/>
    <cellStyle name="Calculation 2 4 2 4 2 8 3" xfId="8121" xr:uid="{B1B05D44-0EDF-4442-BEBA-74C1749E0B63}"/>
    <cellStyle name="Calculation 2 4 2 4 2 9" xfId="8122" xr:uid="{4A242229-3DE0-4B2D-B23E-F1FBAB1C1BAC}"/>
    <cellStyle name="Calculation 2 4 2 4 3" xfId="8123" xr:uid="{F9DAF5E9-A8D8-406C-9BE0-877E905541CE}"/>
    <cellStyle name="Calculation 2 4 2 4 3 10" xfId="8124" xr:uid="{645FCC6E-6BFD-49AE-8D95-176F428F22B2}"/>
    <cellStyle name="Calculation 2 4 2 4 3 2" xfId="8125" xr:uid="{E3CC2012-D7DC-4AD5-8748-D40438E4016E}"/>
    <cellStyle name="Calculation 2 4 2 4 3 2 2" xfId="8126" xr:uid="{2405CF61-9D5E-4EA0-822D-42D6F954388F}"/>
    <cellStyle name="Calculation 2 4 2 4 3 2 2 2" xfId="8127" xr:uid="{FDC6FA8B-B79D-4950-A8FB-136A07CE6407}"/>
    <cellStyle name="Calculation 2 4 2 4 3 2 2 3" xfId="8128" xr:uid="{14976A23-3130-4886-B191-083779FA4E6D}"/>
    <cellStyle name="Calculation 2 4 2 4 3 2 3" xfId="8129" xr:uid="{153B2ACD-B9DC-4889-BEBE-B7CD9D6A4A27}"/>
    <cellStyle name="Calculation 2 4 2 4 3 2 3 2" xfId="8130" xr:uid="{F6596BCC-8B8E-4C4A-9868-8E9C5E83FAD8}"/>
    <cellStyle name="Calculation 2 4 2 4 3 2 3 3" xfId="8131" xr:uid="{1CE45163-93EC-4DE9-BC02-98EFC88AFE8C}"/>
    <cellStyle name="Calculation 2 4 2 4 3 2 4" xfId="8132" xr:uid="{CB41E4B1-D2AE-4108-9A4D-DAE1C27217D5}"/>
    <cellStyle name="Calculation 2 4 2 4 3 2 4 2" xfId="8133" xr:uid="{A687AE98-231C-4BFB-B253-AC5CE6C21630}"/>
    <cellStyle name="Calculation 2 4 2 4 3 2 4 3" xfId="8134" xr:uid="{A8ABDD54-0854-415A-BD05-FA2DACE0E740}"/>
    <cellStyle name="Calculation 2 4 2 4 3 2 5" xfId="8135" xr:uid="{BB53B2A9-B2A8-4FE2-8F88-A25D9653650C}"/>
    <cellStyle name="Calculation 2 4 2 4 3 2 5 2" xfId="8136" xr:uid="{C229A033-FF8B-4D7B-8A27-023606BBED56}"/>
    <cellStyle name="Calculation 2 4 2 4 3 2 5 3" xfId="8137" xr:uid="{798968B1-9374-4D95-A8C6-E5FD2793F216}"/>
    <cellStyle name="Calculation 2 4 2 4 3 2 6" xfId="8138" xr:uid="{CDD83213-0BBC-4B7F-B0D5-5161BE394941}"/>
    <cellStyle name="Calculation 2 4 2 4 3 2 6 2" xfId="8139" xr:uid="{BDB61242-37A6-496D-9D57-6BC81C04DCEB}"/>
    <cellStyle name="Calculation 2 4 2 4 3 2 6 3" xfId="8140" xr:uid="{93531867-577E-494F-88B1-2A78ACFEE892}"/>
    <cellStyle name="Calculation 2 4 2 4 3 2 7" xfId="8141" xr:uid="{53814D2E-7F6B-454A-9821-4DA643E45E2A}"/>
    <cellStyle name="Calculation 2 4 2 4 3 2 7 2" xfId="8142" xr:uid="{DD667170-1CD3-4E43-AFE3-02008D288162}"/>
    <cellStyle name="Calculation 2 4 2 4 3 2 7 3" xfId="8143" xr:uid="{A698B55B-1EBC-420A-9F31-FFD9237CD0EF}"/>
    <cellStyle name="Calculation 2 4 2 4 3 2 8" xfId="8144" xr:uid="{380CDD72-274E-431B-AD2C-695A430252B7}"/>
    <cellStyle name="Calculation 2 4 2 4 3 2 9" xfId="8145" xr:uid="{BD8973D1-4C07-4E0A-8798-2FD0CBDB30EF}"/>
    <cellStyle name="Calculation 2 4 2 4 3 3" xfId="8146" xr:uid="{3F0DFA40-2BD1-4C5C-AA30-998453644A9A}"/>
    <cellStyle name="Calculation 2 4 2 4 3 3 2" xfId="8147" xr:uid="{91C2F343-F1DC-4172-8CC7-0EA00FD52C1D}"/>
    <cellStyle name="Calculation 2 4 2 4 3 3 3" xfId="8148" xr:uid="{63D3E9B7-CEA5-4598-8CBC-FCCE6DA516A5}"/>
    <cellStyle name="Calculation 2 4 2 4 3 4" xfId="8149" xr:uid="{660265CB-28C4-4349-A594-E6614BA9F860}"/>
    <cellStyle name="Calculation 2 4 2 4 3 4 2" xfId="8150" xr:uid="{2AD35BC5-FD2A-4308-BFB1-4E4F83AE020E}"/>
    <cellStyle name="Calculation 2 4 2 4 3 4 3" xfId="8151" xr:uid="{662DDD6D-F742-4B51-BAC6-43ED591ED1A4}"/>
    <cellStyle name="Calculation 2 4 2 4 3 5" xfId="8152" xr:uid="{AA2611CD-1757-41F2-8918-F500928CF7C2}"/>
    <cellStyle name="Calculation 2 4 2 4 3 5 2" xfId="8153" xr:uid="{B00A261B-99D5-4925-8F60-2A6E7D0C3AAD}"/>
    <cellStyle name="Calculation 2 4 2 4 3 5 3" xfId="8154" xr:uid="{328B68D2-FD0D-4CF9-9220-7E47CE2A1318}"/>
    <cellStyle name="Calculation 2 4 2 4 3 6" xfId="8155" xr:uid="{548F5F6C-E9C9-4E15-9B31-ED5DD5ECD40F}"/>
    <cellStyle name="Calculation 2 4 2 4 3 6 2" xfId="8156" xr:uid="{3706250C-58E5-49E6-B599-115BC08306AD}"/>
    <cellStyle name="Calculation 2 4 2 4 3 6 3" xfId="8157" xr:uid="{E397589A-30E1-4FED-9964-6B30F14CF5BE}"/>
    <cellStyle name="Calculation 2 4 2 4 3 7" xfId="8158" xr:uid="{E6685EB4-B149-4082-BBF0-96633F00DFD3}"/>
    <cellStyle name="Calculation 2 4 2 4 3 7 2" xfId="8159" xr:uid="{40EBC84F-5D56-4EF1-B94C-BF654E2639E9}"/>
    <cellStyle name="Calculation 2 4 2 4 3 7 3" xfId="8160" xr:uid="{A9DF2235-9F28-4250-9E63-EF244003F8FB}"/>
    <cellStyle name="Calculation 2 4 2 4 3 8" xfId="8161" xr:uid="{C89F94D1-D859-4659-84FB-AF6CDFA24B64}"/>
    <cellStyle name="Calculation 2 4 2 4 3 8 2" xfId="8162" xr:uid="{CD7E42B4-97F7-47F3-BBDB-19DB9EA218D4}"/>
    <cellStyle name="Calculation 2 4 2 4 3 8 3" xfId="8163" xr:uid="{A1195D2A-D8AD-4219-8F0D-CF0F6A352AB7}"/>
    <cellStyle name="Calculation 2 4 2 4 3 9" xfId="8164" xr:uid="{EBB7BC89-AE1B-4C4B-A897-D88BC8E2E235}"/>
    <cellStyle name="Calculation 2 4 2 4 4" xfId="8165" xr:uid="{1257C694-D9D6-4B2A-9509-360FB708FD19}"/>
    <cellStyle name="Calculation 2 4 2 4 4 10" xfId="8166" xr:uid="{E195235B-06C5-43CB-92BC-A2E7AFBDC626}"/>
    <cellStyle name="Calculation 2 4 2 4 4 2" xfId="8167" xr:uid="{7BBE1E15-41B5-42F9-AE0A-9E98AF18EC7D}"/>
    <cellStyle name="Calculation 2 4 2 4 4 2 2" xfId="8168" xr:uid="{8DBCA1C4-6C14-4130-957F-A3613CD684C2}"/>
    <cellStyle name="Calculation 2 4 2 4 4 2 2 2" xfId="8169" xr:uid="{2899167D-43D2-4A6B-8A14-28FBB3C9830E}"/>
    <cellStyle name="Calculation 2 4 2 4 4 2 2 3" xfId="8170" xr:uid="{932EF1FD-1EC0-468C-B664-0F2A3AF99125}"/>
    <cellStyle name="Calculation 2 4 2 4 4 2 3" xfId="8171" xr:uid="{467691CC-9EA1-40AB-B244-CBF56FED77F1}"/>
    <cellStyle name="Calculation 2 4 2 4 4 2 3 2" xfId="8172" xr:uid="{BFCA093F-3EBC-4549-902B-C692A701C064}"/>
    <cellStyle name="Calculation 2 4 2 4 4 2 3 3" xfId="8173" xr:uid="{CEC50D7D-A861-4C92-87C5-FD619CD91F6D}"/>
    <cellStyle name="Calculation 2 4 2 4 4 2 4" xfId="8174" xr:uid="{ADC8CF87-B9FB-489A-A6F9-48A39EF5B0B4}"/>
    <cellStyle name="Calculation 2 4 2 4 4 2 4 2" xfId="8175" xr:uid="{1BC9A54F-5AF7-4F6B-B89B-0ED4E0188B30}"/>
    <cellStyle name="Calculation 2 4 2 4 4 2 4 3" xfId="8176" xr:uid="{098CEDE1-8442-442E-A481-C18CE596BE3E}"/>
    <cellStyle name="Calculation 2 4 2 4 4 2 5" xfId="8177" xr:uid="{77D9E212-6552-419C-A15A-7DC345994C34}"/>
    <cellStyle name="Calculation 2 4 2 4 4 2 5 2" xfId="8178" xr:uid="{72CE2975-B24F-42EF-B2CE-8AD0069810F8}"/>
    <cellStyle name="Calculation 2 4 2 4 4 2 5 3" xfId="8179" xr:uid="{D4ED5A29-FA40-40D3-974B-C997B8D03E67}"/>
    <cellStyle name="Calculation 2 4 2 4 4 2 6" xfId="8180" xr:uid="{ADEC4FDD-B649-4022-8416-4FDE54B4930C}"/>
    <cellStyle name="Calculation 2 4 2 4 4 2 6 2" xfId="8181" xr:uid="{5E64608C-71D6-4ABB-8B7C-9F3C2DD41776}"/>
    <cellStyle name="Calculation 2 4 2 4 4 2 6 3" xfId="8182" xr:uid="{010B11AC-DF2A-49BF-837D-01F3C92C4B6B}"/>
    <cellStyle name="Calculation 2 4 2 4 4 2 7" xfId="8183" xr:uid="{E63A1F4C-BDFF-4A61-9F3D-723DBC56F38E}"/>
    <cellStyle name="Calculation 2 4 2 4 4 2 7 2" xfId="8184" xr:uid="{961A837B-86B7-4B5E-A7E8-333820FB684C}"/>
    <cellStyle name="Calculation 2 4 2 4 4 2 7 3" xfId="8185" xr:uid="{E7801AC4-6D42-477C-A1D9-4F78C3C2FEA4}"/>
    <cellStyle name="Calculation 2 4 2 4 4 2 8" xfId="8186" xr:uid="{5F8AC8EF-2674-4E55-B4C5-250FA8B406AE}"/>
    <cellStyle name="Calculation 2 4 2 4 4 2 9" xfId="8187" xr:uid="{8E7219DC-0A72-49AC-AEBD-CD3E55959F57}"/>
    <cellStyle name="Calculation 2 4 2 4 4 3" xfId="8188" xr:uid="{23DAD887-69A9-44A4-9F17-808CF6D87458}"/>
    <cellStyle name="Calculation 2 4 2 4 4 3 2" xfId="8189" xr:uid="{C9A3C33F-21D5-4289-A5C4-E3421AC79C22}"/>
    <cellStyle name="Calculation 2 4 2 4 4 3 3" xfId="8190" xr:uid="{8F3CDD08-73A2-4365-852F-4AA260826FBB}"/>
    <cellStyle name="Calculation 2 4 2 4 4 4" xfId="8191" xr:uid="{D7CA4157-B477-4A73-851A-25DFC8F0038C}"/>
    <cellStyle name="Calculation 2 4 2 4 4 4 2" xfId="8192" xr:uid="{4B7A5641-6D22-4971-BAAF-C7FD9E1A982E}"/>
    <cellStyle name="Calculation 2 4 2 4 4 4 3" xfId="8193" xr:uid="{0AD15E7C-87CD-496A-B7AC-C3E84B1B0962}"/>
    <cellStyle name="Calculation 2 4 2 4 4 5" xfId="8194" xr:uid="{6695620E-4347-41F7-9C03-4BE14F8E1160}"/>
    <cellStyle name="Calculation 2 4 2 4 4 5 2" xfId="8195" xr:uid="{3DF1E3F1-C065-4EE9-8AD9-E83E88FC8E17}"/>
    <cellStyle name="Calculation 2 4 2 4 4 5 3" xfId="8196" xr:uid="{6690F71B-020A-4045-BCEC-9D27BCBDE8DE}"/>
    <cellStyle name="Calculation 2 4 2 4 4 6" xfId="8197" xr:uid="{D3F94E98-043E-4B56-B942-863259C7A2ED}"/>
    <cellStyle name="Calculation 2 4 2 4 4 6 2" xfId="8198" xr:uid="{79409F98-FFBF-48F6-BE4D-FBAFB4E9D616}"/>
    <cellStyle name="Calculation 2 4 2 4 4 6 3" xfId="8199" xr:uid="{25A5BE74-5612-4669-99D1-FD844000D13B}"/>
    <cellStyle name="Calculation 2 4 2 4 4 7" xfId="8200" xr:uid="{978884F4-164A-4B08-9376-3DF0BD261A95}"/>
    <cellStyle name="Calculation 2 4 2 4 4 7 2" xfId="8201" xr:uid="{0EDF9B65-033C-4225-9DD8-6E66F1219D42}"/>
    <cellStyle name="Calculation 2 4 2 4 4 7 3" xfId="8202" xr:uid="{C29FA5EF-3D1E-4B69-8D30-C29256113B63}"/>
    <cellStyle name="Calculation 2 4 2 4 4 8" xfId="8203" xr:uid="{5B5C614B-9BB0-4A1F-AAB6-57010DBC24AA}"/>
    <cellStyle name="Calculation 2 4 2 4 4 8 2" xfId="8204" xr:uid="{739F0C33-4634-4037-A54C-B08DEF1745B5}"/>
    <cellStyle name="Calculation 2 4 2 4 4 8 3" xfId="8205" xr:uid="{D087E72B-1738-450D-8275-A7F3EC340858}"/>
    <cellStyle name="Calculation 2 4 2 4 4 9" xfId="8206" xr:uid="{E5C92AF0-F28D-40D6-A34A-67509BDC382C}"/>
    <cellStyle name="Calculation 2 4 2 4 5" xfId="8207" xr:uid="{7BDD942D-8A97-4E8A-8461-51DC8E37AC56}"/>
    <cellStyle name="Calculation 2 4 2 4 5 2" xfId="8208" xr:uid="{4AF428D6-23F7-4137-BD06-8C8125833B28}"/>
    <cellStyle name="Calculation 2 4 2 4 5 2 2" xfId="8209" xr:uid="{D8ED6B22-26C4-404C-9E02-9FDCF2501D06}"/>
    <cellStyle name="Calculation 2 4 2 4 5 2 3" xfId="8210" xr:uid="{015A7F92-E8CB-4E83-BAFC-D19AA16569E6}"/>
    <cellStyle name="Calculation 2 4 2 4 5 3" xfId="8211" xr:uid="{26773F70-9934-4944-B018-8E8B361DCC4C}"/>
    <cellStyle name="Calculation 2 4 2 4 5 3 2" xfId="8212" xr:uid="{230E8638-978E-4915-AD33-1DBA6C2B2CDF}"/>
    <cellStyle name="Calculation 2 4 2 4 5 3 3" xfId="8213" xr:uid="{CD20FE0E-A881-4F7F-88E8-8C4B7CA0917A}"/>
    <cellStyle name="Calculation 2 4 2 4 5 4" xfId="8214" xr:uid="{80030047-3DDE-4626-A0BD-E50123ED9A37}"/>
    <cellStyle name="Calculation 2 4 2 4 5 4 2" xfId="8215" xr:uid="{9C4E20C5-C169-46A5-B431-0A16F02D9C93}"/>
    <cellStyle name="Calculation 2 4 2 4 5 4 3" xfId="8216" xr:uid="{AB0FB369-6DB6-4C36-933A-9D9D401ED346}"/>
    <cellStyle name="Calculation 2 4 2 4 5 5" xfId="8217" xr:uid="{9A3228FC-490B-4F8D-8043-4951E482BBB1}"/>
    <cellStyle name="Calculation 2 4 2 4 5 5 2" xfId="8218" xr:uid="{46698B0C-2CBE-4030-B217-49693732C63C}"/>
    <cellStyle name="Calculation 2 4 2 4 5 5 3" xfId="8219" xr:uid="{C46AF7CC-23B3-4C6B-A5AC-B18D527C12B8}"/>
    <cellStyle name="Calculation 2 4 2 4 5 6" xfId="8220" xr:uid="{32DE8F67-FF81-4A65-9950-982A04033397}"/>
    <cellStyle name="Calculation 2 4 2 4 5 6 2" xfId="8221" xr:uid="{2A6B46AC-6A3E-401C-B1A2-021B0F78D7D1}"/>
    <cellStyle name="Calculation 2 4 2 4 5 6 3" xfId="8222" xr:uid="{63EB3784-3963-4694-BE22-B4BC1E0DE994}"/>
    <cellStyle name="Calculation 2 4 2 4 5 7" xfId="8223" xr:uid="{66381B79-D387-469B-8F11-D9CED0FC88BF}"/>
    <cellStyle name="Calculation 2 4 2 4 5 7 2" xfId="8224" xr:uid="{8103B345-E36D-40F7-B60B-8698DFB3A9C4}"/>
    <cellStyle name="Calculation 2 4 2 4 5 7 3" xfId="8225" xr:uid="{0E342AFA-4F49-4AE8-818A-BD59F373DFB5}"/>
    <cellStyle name="Calculation 2 4 2 4 5 8" xfId="8226" xr:uid="{322FC94E-74F9-4891-BC99-648D38F4B32D}"/>
    <cellStyle name="Calculation 2 4 2 4 5 9" xfId="8227" xr:uid="{AA35C0B4-A2C7-4A1E-8508-C5F07B49176F}"/>
    <cellStyle name="Calculation 2 4 2 4 6" xfId="8228" xr:uid="{151C31A0-331E-4C56-895A-1D8589B427EE}"/>
    <cellStyle name="Calculation 2 4 2 4 6 2" xfId="8229" xr:uid="{A8B3518F-6E2B-4A6F-9167-B9023CA107F5}"/>
    <cellStyle name="Calculation 2 4 2 4 6 3" xfId="8230" xr:uid="{270EB3E6-FBB8-43F7-8951-8D7B1C12AE8B}"/>
    <cellStyle name="Calculation 2 4 2 4 7" xfId="8231" xr:uid="{89578134-D496-4F5A-AAEC-4C37E8ABBC6D}"/>
    <cellStyle name="Calculation 2 4 2 4 7 2" xfId="8232" xr:uid="{814E9509-AB9F-4ED9-823A-8CBBECBBDCDD}"/>
    <cellStyle name="Calculation 2 4 2 4 7 3" xfId="8233" xr:uid="{0C8EB1F8-D7FF-4758-BD4C-462005042617}"/>
    <cellStyle name="Calculation 2 4 2 4 8" xfId="8234" xr:uid="{BC32C08D-A567-4014-9A21-F4081E182AF7}"/>
    <cellStyle name="Calculation 2 4 2 4 8 2" xfId="8235" xr:uid="{671F7C91-F1C1-4440-9A90-C8EAA1F41053}"/>
    <cellStyle name="Calculation 2 4 2 4 8 3" xfId="8236" xr:uid="{4C7C498A-FE9A-4E7A-B305-1382936522F8}"/>
    <cellStyle name="Calculation 2 4 2 4 9" xfId="8237" xr:uid="{F2543285-28AB-4354-B9CB-1501209546DE}"/>
    <cellStyle name="Calculation 2 4 2 4 9 2" xfId="8238" xr:uid="{A205175E-297D-416A-A3EA-AFD2484A3DE3}"/>
    <cellStyle name="Calculation 2 4 2 4 9 3" xfId="8239" xr:uid="{FBF601FE-2B3A-4772-A3F7-17BCE93E0429}"/>
    <cellStyle name="Calculation 2 4 2 5" xfId="8240" xr:uid="{7C88C7CD-F3D0-4F92-A6A8-EF84B8C4FA21}"/>
    <cellStyle name="Calculation 2 4 2 5 10" xfId="44291" xr:uid="{BB965C77-BFA3-4C3E-83ED-636620DCDA11}"/>
    <cellStyle name="Calculation 2 4 2 5 2" xfId="8241" xr:uid="{76F86153-359F-417B-8FF7-4F623E75119D}"/>
    <cellStyle name="Calculation 2 4 2 5 2 10" xfId="8242" xr:uid="{70682438-6402-4638-8952-3EB04A11877C}"/>
    <cellStyle name="Calculation 2 4 2 5 2 2" xfId="8243" xr:uid="{8BA378D5-8CA2-4468-9226-43400166A5E3}"/>
    <cellStyle name="Calculation 2 4 2 5 2 2 2" xfId="8244" xr:uid="{87C416AA-94C4-406A-BBC6-6FBDE3D49C6D}"/>
    <cellStyle name="Calculation 2 4 2 5 2 2 2 2" xfId="8245" xr:uid="{A19F281E-BDD0-41AF-8688-D1BA8DF856A9}"/>
    <cellStyle name="Calculation 2 4 2 5 2 2 2 3" xfId="8246" xr:uid="{EAFF6C19-3F1D-47DC-A1FC-2FE7D7B99810}"/>
    <cellStyle name="Calculation 2 4 2 5 2 2 3" xfId="8247" xr:uid="{5CC4A368-C1CC-442C-A7F8-2B989BA21FD3}"/>
    <cellStyle name="Calculation 2 4 2 5 2 2 3 2" xfId="8248" xr:uid="{4DD5FAB1-D36A-4572-BE03-449524CAE0DC}"/>
    <cellStyle name="Calculation 2 4 2 5 2 2 3 3" xfId="8249" xr:uid="{087B5BB0-C6A5-4756-8BB3-698B87DB65E9}"/>
    <cellStyle name="Calculation 2 4 2 5 2 2 4" xfId="8250" xr:uid="{3817F88B-3B7B-4339-8684-DCE3ACDEFB45}"/>
    <cellStyle name="Calculation 2 4 2 5 2 2 4 2" xfId="8251" xr:uid="{F5585EA1-49A3-4EB6-AB58-13D7EE14A8C0}"/>
    <cellStyle name="Calculation 2 4 2 5 2 2 4 3" xfId="8252" xr:uid="{6EB0BD79-4036-484D-B112-476182CED8EC}"/>
    <cellStyle name="Calculation 2 4 2 5 2 2 5" xfId="8253" xr:uid="{D8AE6394-95C1-41A3-A74C-3F92052D4FE0}"/>
    <cellStyle name="Calculation 2 4 2 5 2 2 5 2" xfId="8254" xr:uid="{DAB9F2EA-CE84-43EE-90F3-4A7AFCADC726}"/>
    <cellStyle name="Calculation 2 4 2 5 2 2 5 3" xfId="8255" xr:uid="{A53E44B5-AC79-4603-AEE9-70F5FC78BD4A}"/>
    <cellStyle name="Calculation 2 4 2 5 2 2 6" xfId="8256" xr:uid="{D4EAB74D-81DC-41CE-8010-136411B1DDCD}"/>
    <cellStyle name="Calculation 2 4 2 5 2 2 6 2" xfId="8257" xr:uid="{F0E88913-3426-4B1D-AA98-F70AE6C52249}"/>
    <cellStyle name="Calculation 2 4 2 5 2 2 6 3" xfId="8258" xr:uid="{3A2FF020-E7C8-4D90-B5E2-7DC5832CB07B}"/>
    <cellStyle name="Calculation 2 4 2 5 2 2 7" xfId="8259" xr:uid="{B0A6E641-EEC0-4E9C-B60E-DAD085127228}"/>
    <cellStyle name="Calculation 2 4 2 5 2 2 7 2" xfId="8260" xr:uid="{341575EF-6BA8-4387-A1CB-4B56464E51E8}"/>
    <cellStyle name="Calculation 2 4 2 5 2 2 7 3" xfId="8261" xr:uid="{A11E070C-084E-450E-872F-8845DB107B6E}"/>
    <cellStyle name="Calculation 2 4 2 5 2 2 8" xfId="8262" xr:uid="{F22DF9D5-4791-49D3-A868-3DA39C182A48}"/>
    <cellStyle name="Calculation 2 4 2 5 2 2 9" xfId="8263" xr:uid="{882A1A19-B5F2-49F2-BCEF-E32784AD0E95}"/>
    <cellStyle name="Calculation 2 4 2 5 2 3" xfId="8264" xr:uid="{CFF1E1B2-8FDC-4254-90F2-1B1DBC852DCF}"/>
    <cellStyle name="Calculation 2 4 2 5 2 3 2" xfId="8265" xr:uid="{02E5C5C7-4CFF-407B-AC17-8CF7A684527E}"/>
    <cellStyle name="Calculation 2 4 2 5 2 3 3" xfId="8266" xr:uid="{EBFFA59C-F875-4113-938C-76F5C674C1F9}"/>
    <cellStyle name="Calculation 2 4 2 5 2 4" xfId="8267" xr:uid="{DC5DE1F5-B652-4992-A56B-087EFAA8CD3A}"/>
    <cellStyle name="Calculation 2 4 2 5 2 4 2" xfId="8268" xr:uid="{26D80B23-42FB-40C9-8CC2-18F80F2F0514}"/>
    <cellStyle name="Calculation 2 4 2 5 2 4 3" xfId="8269" xr:uid="{8187F7FB-1DC6-453C-836C-36E75E818D3C}"/>
    <cellStyle name="Calculation 2 4 2 5 2 5" xfId="8270" xr:uid="{D3073CEE-9E3D-4536-BFF6-9C445E99E130}"/>
    <cellStyle name="Calculation 2 4 2 5 2 5 2" xfId="8271" xr:uid="{1BE5BB4A-35AA-40E1-A35F-13DD18EBB084}"/>
    <cellStyle name="Calculation 2 4 2 5 2 5 3" xfId="8272" xr:uid="{C00ACCF8-CB26-473A-A366-892772705931}"/>
    <cellStyle name="Calculation 2 4 2 5 2 6" xfId="8273" xr:uid="{49F036DB-4CC1-4D9F-88C1-AF738EBF4E01}"/>
    <cellStyle name="Calculation 2 4 2 5 2 6 2" xfId="8274" xr:uid="{E83CDAA5-4357-44F7-8F57-4F0B51394574}"/>
    <cellStyle name="Calculation 2 4 2 5 2 6 3" xfId="8275" xr:uid="{AB21FF72-3149-49B9-AAF1-7EEDF260077E}"/>
    <cellStyle name="Calculation 2 4 2 5 2 7" xfId="8276" xr:uid="{E7015FE1-57B0-48C0-85B1-D525113D2965}"/>
    <cellStyle name="Calculation 2 4 2 5 2 7 2" xfId="8277" xr:uid="{B13A430A-3E7A-4C81-85AF-3FE50CE8A24E}"/>
    <cellStyle name="Calculation 2 4 2 5 2 7 3" xfId="8278" xr:uid="{F6D92449-09F8-4670-828B-3C2CC2596FE3}"/>
    <cellStyle name="Calculation 2 4 2 5 2 8" xfId="8279" xr:uid="{6AD74F87-CAAE-441C-BB0B-6E531A5ED0DC}"/>
    <cellStyle name="Calculation 2 4 2 5 2 8 2" xfId="8280" xr:uid="{A284CD1E-E73E-4DB6-86E9-49BCE5832B24}"/>
    <cellStyle name="Calculation 2 4 2 5 2 8 3" xfId="8281" xr:uid="{7CCDA78B-3821-4ACC-A329-835C0D3C2485}"/>
    <cellStyle name="Calculation 2 4 2 5 2 9" xfId="8282" xr:uid="{4BBA25B2-46ED-4A48-AC78-7DCF1C43B6DC}"/>
    <cellStyle name="Calculation 2 4 2 5 3" xfId="8283" xr:uid="{1A644EAC-A943-4E63-88CE-CC9856202EB0}"/>
    <cellStyle name="Calculation 2 4 2 5 3 10" xfId="8284" xr:uid="{F049D7E3-77A3-4C5B-842E-3EC8DBC8F500}"/>
    <cellStyle name="Calculation 2 4 2 5 3 2" xfId="8285" xr:uid="{F0D405BD-75F1-4BB5-B947-A47EF5E42C10}"/>
    <cellStyle name="Calculation 2 4 2 5 3 2 2" xfId="8286" xr:uid="{044850C5-CA18-4383-B675-892CF03F409E}"/>
    <cellStyle name="Calculation 2 4 2 5 3 2 2 2" xfId="8287" xr:uid="{462D41A3-85C7-470D-9361-E1043A455313}"/>
    <cellStyle name="Calculation 2 4 2 5 3 2 2 3" xfId="8288" xr:uid="{BBD2E753-6194-4632-BB54-F1FB1C3779AA}"/>
    <cellStyle name="Calculation 2 4 2 5 3 2 3" xfId="8289" xr:uid="{8C6176BD-4BEF-4C9D-B332-8EBA40B03B07}"/>
    <cellStyle name="Calculation 2 4 2 5 3 2 3 2" xfId="8290" xr:uid="{917F53BE-FEFF-4C0F-A171-5B02139AD540}"/>
    <cellStyle name="Calculation 2 4 2 5 3 2 3 3" xfId="8291" xr:uid="{9CA6D9BC-665C-41DB-82CC-97F40A56FD59}"/>
    <cellStyle name="Calculation 2 4 2 5 3 2 4" xfId="8292" xr:uid="{6535741A-70DD-4218-B81C-19E969235421}"/>
    <cellStyle name="Calculation 2 4 2 5 3 2 4 2" xfId="8293" xr:uid="{19045DAD-7297-4A59-9F18-1CB37796F7D9}"/>
    <cellStyle name="Calculation 2 4 2 5 3 2 4 3" xfId="8294" xr:uid="{6DA081BF-45FD-423C-B5C0-2C2C23AE7D6B}"/>
    <cellStyle name="Calculation 2 4 2 5 3 2 5" xfId="8295" xr:uid="{D9BF9E6D-F1CC-4732-8114-73F710958A55}"/>
    <cellStyle name="Calculation 2 4 2 5 3 2 5 2" xfId="8296" xr:uid="{B0A3BD8B-B68B-43A3-9B62-FF4690B7DD47}"/>
    <cellStyle name="Calculation 2 4 2 5 3 2 5 3" xfId="8297" xr:uid="{272826C3-9B95-4BA6-9960-CFDF45C6747D}"/>
    <cellStyle name="Calculation 2 4 2 5 3 2 6" xfId="8298" xr:uid="{BCEC4F80-262E-4E8D-AC51-EC7343D88DE8}"/>
    <cellStyle name="Calculation 2 4 2 5 3 2 6 2" xfId="8299" xr:uid="{64F57DC3-B6C3-41E3-ADDF-9FB766BE0DED}"/>
    <cellStyle name="Calculation 2 4 2 5 3 2 6 3" xfId="8300" xr:uid="{316C2D6B-6736-492C-A16B-2341E1D9814E}"/>
    <cellStyle name="Calculation 2 4 2 5 3 2 7" xfId="8301" xr:uid="{DE598DA8-78CE-4F3C-8842-CF46E4FA7BEF}"/>
    <cellStyle name="Calculation 2 4 2 5 3 2 7 2" xfId="8302" xr:uid="{7B8383EB-4DBF-4503-8E1D-E7F536C96A3C}"/>
    <cellStyle name="Calculation 2 4 2 5 3 2 7 3" xfId="8303" xr:uid="{1D4A18EE-442D-4DA0-BE12-A7004D46439A}"/>
    <cellStyle name="Calculation 2 4 2 5 3 2 8" xfId="8304" xr:uid="{94A25785-C6C2-4BBD-9324-73BB987BEEBF}"/>
    <cellStyle name="Calculation 2 4 2 5 3 2 9" xfId="8305" xr:uid="{39CE9029-6F9B-493F-B4F6-608673D1504E}"/>
    <cellStyle name="Calculation 2 4 2 5 3 3" xfId="8306" xr:uid="{E9D6F7E9-F93A-43A1-9D1E-C5F45510FB00}"/>
    <cellStyle name="Calculation 2 4 2 5 3 3 2" xfId="8307" xr:uid="{59391C00-3430-4C28-94A0-0B27C36B56BD}"/>
    <cellStyle name="Calculation 2 4 2 5 3 3 3" xfId="8308" xr:uid="{9EF98572-8A7B-4AC5-A982-5A6A70D7D639}"/>
    <cellStyle name="Calculation 2 4 2 5 3 4" xfId="8309" xr:uid="{923E9480-31E5-43CD-8A5D-2C2573F3D870}"/>
    <cellStyle name="Calculation 2 4 2 5 3 4 2" xfId="8310" xr:uid="{1BEC4B58-5D97-465F-8227-E07AFCB3931D}"/>
    <cellStyle name="Calculation 2 4 2 5 3 4 3" xfId="8311" xr:uid="{A51D3E9A-91E8-456B-B39A-FD3344ED941A}"/>
    <cellStyle name="Calculation 2 4 2 5 3 5" xfId="8312" xr:uid="{0D65EE91-5BD6-4555-95A5-AEB6F3A8E77A}"/>
    <cellStyle name="Calculation 2 4 2 5 3 5 2" xfId="8313" xr:uid="{D5FC1A11-6FFD-4AD6-897D-DE3C86329081}"/>
    <cellStyle name="Calculation 2 4 2 5 3 5 3" xfId="8314" xr:uid="{F4E518A7-BB96-411A-91C8-C696EF2B596E}"/>
    <cellStyle name="Calculation 2 4 2 5 3 6" xfId="8315" xr:uid="{68A3E4A8-0BD5-4638-B5EF-066328003DE3}"/>
    <cellStyle name="Calculation 2 4 2 5 3 6 2" xfId="8316" xr:uid="{E057A339-B9D6-4C5D-BC3E-96EE258C3B9E}"/>
    <cellStyle name="Calculation 2 4 2 5 3 6 3" xfId="8317" xr:uid="{BACD72B2-23C8-4F18-9DBD-AFB0795E2B76}"/>
    <cellStyle name="Calculation 2 4 2 5 3 7" xfId="8318" xr:uid="{A677F380-5F40-4A47-AE30-09F9B52CE3BB}"/>
    <cellStyle name="Calculation 2 4 2 5 3 7 2" xfId="8319" xr:uid="{E6943E0D-5CEB-4BEB-94BD-605CEC330589}"/>
    <cellStyle name="Calculation 2 4 2 5 3 7 3" xfId="8320" xr:uid="{D362EC58-DEB0-41D2-9557-8D1FE7470A0A}"/>
    <cellStyle name="Calculation 2 4 2 5 3 8" xfId="8321" xr:uid="{359D52D0-3DE1-4A9B-A6FB-000A3B0D0A3C}"/>
    <cellStyle name="Calculation 2 4 2 5 3 8 2" xfId="8322" xr:uid="{72CC5F52-8078-4C41-8B3C-E8F43D42B936}"/>
    <cellStyle name="Calculation 2 4 2 5 3 8 3" xfId="8323" xr:uid="{A067EE46-FE04-4F18-8B05-8B01A3AFD545}"/>
    <cellStyle name="Calculation 2 4 2 5 3 9" xfId="8324" xr:uid="{90D50957-EE92-4128-A6E2-03EDF099B67A}"/>
    <cellStyle name="Calculation 2 4 2 5 4" xfId="8325" xr:uid="{7DB1FB4B-6CA7-47FC-BE12-13CEE85CE4AB}"/>
    <cellStyle name="Calculation 2 4 2 5 4 10" xfId="8326" xr:uid="{97AB7CCD-16FD-4A38-9157-3971662BC99E}"/>
    <cellStyle name="Calculation 2 4 2 5 4 2" xfId="8327" xr:uid="{85C23826-C72B-42A3-9A75-4BB5BC02DF48}"/>
    <cellStyle name="Calculation 2 4 2 5 4 2 2" xfId="8328" xr:uid="{DD05F47E-C554-47AC-8612-AF52F8C50308}"/>
    <cellStyle name="Calculation 2 4 2 5 4 2 2 2" xfId="8329" xr:uid="{0D0DA875-F434-4CBF-A1E3-76AC9B471993}"/>
    <cellStyle name="Calculation 2 4 2 5 4 2 2 3" xfId="8330" xr:uid="{B05BEB4E-CB11-4652-9621-8D9852DF95C3}"/>
    <cellStyle name="Calculation 2 4 2 5 4 2 3" xfId="8331" xr:uid="{23332479-516B-482D-8F3B-14A9AF0C3049}"/>
    <cellStyle name="Calculation 2 4 2 5 4 2 3 2" xfId="8332" xr:uid="{ED66FA5A-3B35-464A-BF91-584E1B1B71C8}"/>
    <cellStyle name="Calculation 2 4 2 5 4 2 3 3" xfId="8333" xr:uid="{107393E0-786E-4474-9398-31E8CA7A06AE}"/>
    <cellStyle name="Calculation 2 4 2 5 4 2 4" xfId="8334" xr:uid="{DB879A0E-FE2B-4628-A720-543778D94781}"/>
    <cellStyle name="Calculation 2 4 2 5 4 2 4 2" xfId="8335" xr:uid="{3D95E2F3-255B-414D-AB60-9DCB206BCADE}"/>
    <cellStyle name="Calculation 2 4 2 5 4 2 4 3" xfId="8336" xr:uid="{E3265357-4787-43CC-BFB8-6A9B026804C2}"/>
    <cellStyle name="Calculation 2 4 2 5 4 2 5" xfId="8337" xr:uid="{0783D63C-D422-40AF-B1E6-6912D8BE5800}"/>
    <cellStyle name="Calculation 2 4 2 5 4 2 5 2" xfId="8338" xr:uid="{4699D8A6-2A23-4D96-ACAE-F69B81B51938}"/>
    <cellStyle name="Calculation 2 4 2 5 4 2 5 3" xfId="8339" xr:uid="{F72FB58C-FC47-41F7-B673-B5D719456FD1}"/>
    <cellStyle name="Calculation 2 4 2 5 4 2 6" xfId="8340" xr:uid="{28B578B7-641E-4E24-AD2C-3711C35CE90E}"/>
    <cellStyle name="Calculation 2 4 2 5 4 2 6 2" xfId="8341" xr:uid="{38B7B6E5-BF69-43F8-9B32-D6B018EF5F3D}"/>
    <cellStyle name="Calculation 2 4 2 5 4 2 6 3" xfId="8342" xr:uid="{39E2926A-EDEA-4FB5-993B-78D002922AAD}"/>
    <cellStyle name="Calculation 2 4 2 5 4 2 7" xfId="8343" xr:uid="{6DCC06BB-1D84-476B-9278-C58FF74DA328}"/>
    <cellStyle name="Calculation 2 4 2 5 4 2 7 2" xfId="8344" xr:uid="{A6A9B3B8-6521-449C-B253-9EFCB118E9F3}"/>
    <cellStyle name="Calculation 2 4 2 5 4 2 7 3" xfId="8345" xr:uid="{106EC062-AF49-41E2-B42D-E3B2C05258BD}"/>
    <cellStyle name="Calculation 2 4 2 5 4 2 8" xfId="8346" xr:uid="{E991B01F-E587-43FA-AADE-729120FCFD65}"/>
    <cellStyle name="Calculation 2 4 2 5 4 2 9" xfId="8347" xr:uid="{D8AF938F-6A56-4527-9A0B-D0E1CFF9A3DB}"/>
    <cellStyle name="Calculation 2 4 2 5 4 3" xfId="8348" xr:uid="{A2D8FAAC-A307-4322-BDA8-9EA80339C23E}"/>
    <cellStyle name="Calculation 2 4 2 5 4 3 2" xfId="8349" xr:uid="{1916066B-1059-44B9-ADCC-675D74C95450}"/>
    <cellStyle name="Calculation 2 4 2 5 4 3 3" xfId="8350" xr:uid="{84698B11-1EC7-4C45-8908-ED0CA2B13FB0}"/>
    <cellStyle name="Calculation 2 4 2 5 4 4" xfId="8351" xr:uid="{9B47E051-7186-483D-82D3-A423784744E5}"/>
    <cellStyle name="Calculation 2 4 2 5 4 4 2" xfId="8352" xr:uid="{966A4D77-6A7E-4052-8E13-980A79036109}"/>
    <cellStyle name="Calculation 2 4 2 5 4 4 3" xfId="8353" xr:uid="{1F5479FD-E1BD-453A-81A0-B6B77ECA9407}"/>
    <cellStyle name="Calculation 2 4 2 5 4 5" xfId="8354" xr:uid="{E4B6C279-3F16-48D2-A730-A77A1E7AF882}"/>
    <cellStyle name="Calculation 2 4 2 5 4 5 2" xfId="8355" xr:uid="{4AC344B2-EB91-409B-A49B-4139E8C29E89}"/>
    <cellStyle name="Calculation 2 4 2 5 4 5 3" xfId="8356" xr:uid="{1053C43A-14F5-4AF5-AC0A-8B48C41DEC52}"/>
    <cellStyle name="Calculation 2 4 2 5 4 6" xfId="8357" xr:uid="{1DB85AA9-84D4-411C-AD47-00A6AE4DF6A5}"/>
    <cellStyle name="Calculation 2 4 2 5 4 6 2" xfId="8358" xr:uid="{C866DD4B-C2E3-41A8-A502-F2ADDFD94FC3}"/>
    <cellStyle name="Calculation 2 4 2 5 4 6 3" xfId="8359" xr:uid="{765ED62E-C610-4B22-B05E-98CFA691D9DC}"/>
    <cellStyle name="Calculation 2 4 2 5 4 7" xfId="8360" xr:uid="{E30301B3-3FA5-45C2-8C94-C6F29B5344B7}"/>
    <cellStyle name="Calculation 2 4 2 5 4 7 2" xfId="8361" xr:uid="{E3293746-AB69-4F13-8518-9379C2C8FA9C}"/>
    <cellStyle name="Calculation 2 4 2 5 4 7 3" xfId="8362" xr:uid="{AC88167B-7286-44DA-8933-12BD38EC4C9F}"/>
    <cellStyle name="Calculation 2 4 2 5 4 8" xfId="8363" xr:uid="{FFD2FB06-E97D-4778-8C92-D9C19C9367EB}"/>
    <cellStyle name="Calculation 2 4 2 5 4 8 2" xfId="8364" xr:uid="{F6CE87F2-2D5D-4096-A01D-D17738481346}"/>
    <cellStyle name="Calculation 2 4 2 5 4 8 3" xfId="8365" xr:uid="{DB820397-3C37-4754-B6B7-9D6451AB2597}"/>
    <cellStyle name="Calculation 2 4 2 5 4 9" xfId="8366" xr:uid="{45A522AF-ABDA-40AF-87A5-B32C2531AE37}"/>
    <cellStyle name="Calculation 2 4 2 5 5" xfId="8367" xr:uid="{78AC19A2-AFA9-45C9-8BBA-6D7DD3CEE873}"/>
    <cellStyle name="Calculation 2 4 2 5 5 2" xfId="8368" xr:uid="{59C97B2A-6CD8-437F-9072-BD4743154F56}"/>
    <cellStyle name="Calculation 2 4 2 5 5 2 2" xfId="8369" xr:uid="{FA31BB00-106F-4BCC-B4CE-F56826CCF48B}"/>
    <cellStyle name="Calculation 2 4 2 5 5 2 3" xfId="8370" xr:uid="{8B0F059C-39F6-449D-A336-2B9FCE455291}"/>
    <cellStyle name="Calculation 2 4 2 5 5 3" xfId="8371" xr:uid="{A70B21BA-083A-4942-A4BF-3D8964457D2F}"/>
    <cellStyle name="Calculation 2 4 2 5 5 3 2" xfId="8372" xr:uid="{0F2C8EEB-1AED-497A-B12E-E0EA5B041361}"/>
    <cellStyle name="Calculation 2 4 2 5 5 3 3" xfId="8373" xr:uid="{8D59BEB4-8221-46C6-BFD9-AA66616957C1}"/>
    <cellStyle name="Calculation 2 4 2 5 5 4" xfId="8374" xr:uid="{247B4E8C-780B-42CD-94FF-9448A10123D2}"/>
    <cellStyle name="Calculation 2 4 2 5 5 4 2" xfId="8375" xr:uid="{FF5588DB-7FC9-47B1-87BF-B6335D35E2CE}"/>
    <cellStyle name="Calculation 2 4 2 5 5 4 3" xfId="8376" xr:uid="{9CAEB805-EE3B-4626-87B8-8FF7051BE294}"/>
    <cellStyle name="Calculation 2 4 2 5 5 5" xfId="8377" xr:uid="{ED761510-7BAA-408D-8A55-3B5EAABBEE41}"/>
    <cellStyle name="Calculation 2 4 2 5 5 5 2" xfId="8378" xr:uid="{E897B2D3-29A5-483A-B3B7-7E79C973B945}"/>
    <cellStyle name="Calculation 2 4 2 5 5 5 3" xfId="8379" xr:uid="{06CF3F75-1170-42D4-85F5-1645C3A4A40F}"/>
    <cellStyle name="Calculation 2 4 2 5 5 6" xfId="8380" xr:uid="{5CF33A54-4C19-495B-A5DC-448E0D5C2015}"/>
    <cellStyle name="Calculation 2 4 2 5 5 6 2" xfId="8381" xr:uid="{CB80FEE1-582D-44B2-9B78-3224B3D7EA6B}"/>
    <cellStyle name="Calculation 2 4 2 5 5 6 3" xfId="8382" xr:uid="{B0B38ABF-87FE-496A-803C-5374348E5EE6}"/>
    <cellStyle name="Calculation 2 4 2 5 5 7" xfId="8383" xr:uid="{95E4010A-5537-40F1-869A-E8C6A947AA4F}"/>
    <cellStyle name="Calculation 2 4 2 5 5 7 2" xfId="8384" xr:uid="{3EA46D50-C422-4C0A-B63A-7DED4256C0AC}"/>
    <cellStyle name="Calculation 2 4 2 5 5 7 3" xfId="8385" xr:uid="{6B212BB7-0D43-49BF-A4A3-6573F6137BC4}"/>
    <cellStyle name="Calculation 2 4 2 5 5 8" xfId="8386" xr:uid="{2045DA07-0AEB-4467-9CD7-F801B5E2A2F3}"/>
    <cellStyle name="Calculation 2 4 2 5 5 9" xfId="8387" xr:uid="{C067C4E1-1F4F-4002-9597-0792DC7D7C8E}"/>
    <cellStyle name="Calculation 2 4 2 5 6" xfId="8388" xr:uid="{E2F607D4-DA99-42D3-8A5E-AF22F26D08EE}"/>
    <cellStyle name="Calculation 2 4 2 5 6 2" xfId="8389" xr:uid="{6F27E40A-E441-4BF5-A9C8-91EB0D104BE1}"/>
    <cellStyle name="Calculation 2 4 2 5 6 3" xfId="8390" xr:uid="{486F07E9-CE42-45FE-B211-92748D4DF2BC}"/>
    <cellStyle name="Calculation 2 4 2 5 7" xfId="8391" xr:uid="{D5AD1DD5-562F-4D1E-8603-3E0EBCAE9BF8}"/>
    <cellStyle name="Calculation 2 4 2 5 7 2" xfId="8392" xr:uid="{A1E1F309-3F57-4142-B63E-6FE865A949BF}"/>
    <cellStyle name="Calculation 2 4 2 5 7 3" xfId="8393" xr:uid="{912E706A-DBEB-49C2-8C4C-C1DC9B431922}"/>
    <cellStyle name="Calculation 2 4 2 5 8" xfId="8394" xr:uid="{AE24F34D-2E57-41C4-B174-D1F17FAF1684}"/>
    <cellStyle name="Calculation 2 4 2 5 8 2" xfId="8395" xr:uid="{F48F08BD-2C89-4591-B238-8119912048D9}"/>
    <cellStyle name="Calculation 2 4 2 5 8 3" xfId="8396" xr:uid="{96A97F21-4C70-4DD3-A6BE-63DE388D417B}"/>
    <cellStyle name="Calculation 2 4 2 5 9" xfId="8397" xr:uid="{EAB40EC1-C67C-4096-9F5A-4D1FEE107948}"/>
    <cellStyle name="Calculation 2 4 2 5 9 2" xfId="8398" xr:uid="{7FFD8851-40F0-4DA4-A901-8B0DFB2D535D}"/>
    <cellStyle name="Calculation 2 4 2 5 9 3" xfId="8399" xr:uid="{5F0DFFF3-2920-422A-AFCA-5AD482F28192}"/>
    <cellStyle name="Calculation 2 4 2 6" xfId="8400" xr:uid="{43485893-06BC-4CD3-9D0E-44441D14B63E}"/>
    <cellStyle name="Calculation 2 4 2 6 10" xfId="8401" xr:uid="{6D3F9269-8D59-4359-B4D3-771EAF884E0E}"/>
    <cellStyle name="Calculation 2 4 2 6 2" xfId="8402" xr:uid="{198172A3-33C8-40A0-953E-EC6372D07EB4}"/>
    <cellStyle name="Calculation 2 4 2 6 2 2" xfId="8403" xr:uid="{525F0C65-A715-4FAC-8F44-2ED3C49459A6}"/>
    <cellStyle name="Calculation 2 4 2 6 2 2 2" xfId="8404" xr:uid="{48051906-BFC5-4C3D-8AB8-E05FBE7DFC25}"/>
    <cellStyle name="Calculation 2 4 2 6 2 2 3" xfId="8405" xr:uid="{7AED6E95-62EB-4EAE-8AAA-08AD1493E9A9}"/>
    <cellStyle name="Calculation 2 4 2 6 2 3" xfId="8406" xr:uid="{D31B083D-3FED-45DF-AE49-4A4B8E9F6728}"/>
    <cellStyle name="Calculation 2 4 2 6 2 3 2" xfId="8407" xr:uid="{7F90AF05-F178-4433-98D7-5FE99541DBA1}"/>
    <cellStyle name="Calculation 2 4 2 6 2 3 3" xfId="8408" xr:uid="{005F862B-CC15-4332-966D-920A32BB837E}"/>
    <cellStyle name="Calculation 2 4 2 6 2 4" xfId="8409" xr:uid="{F1C43076-B45C-4C8E-8A59-A9F7914B54D2}"/>
    <cellStyle name="Calculation 2 4 2 6 2 4 2" xfId="8410" xr:uid="{4E5E47BA-5EEB-4804-A8E8-D71C8A55C477}"/>
    <cellStyle name="Calculation 2 4 2 6 2 4 3" xfId="8411" xr:uid="{C0364A7D-A5BD-4313-859F-AB4A8670B13F}"/>
    <cellStyle name="Calculation 2 4 2 6 2 5" xfId="8412" xr:uid="{3F792713-3AF7-4464-B763-13B165E48024}"/>
    <cellStyle name="Calculation 2 4 2 6 2 5 2" xfId="8413" xr:uid="{4E1A5EFC-428E-4E84-8630-515E19F3D2F1}"/>
    <cellStyle name="Calculation 2 4 2 6 2 5 3" xfId="8414" xr:uid="{6DA3FFE8-0F7E-4FD9-BDF6-2938005D0214}"/>
    <cellStyle name="Calculation 2 4 2 6 2 6" xfId="8415" xr:uid="{21BB6E23-F0AC-4A4E-8738-02B4F31E2045}"/>
    <cellStyle name="Calculation 2 4 2 6 2 6 2" xfId="8416" xr:uid="{F73A52D6-B764-4A25-8CAD-9922AC3E9A50}"/>
    <cellStyle name="Calculation 2 4 2 6 2 6 3" xfId="8417" xr:uid="{EF04FEBD-4F50-4B3A-8DB9-886BD5E6385E}"/>
    <cellStyle name="Calculation 2 4 2 6 2 7" xfId="8418" xr:uid="{11A5E58A-AA2C-44E3-80CB-307FCA8CF4D0}"/>
    <cellStyle name="Calculation 2 4 2 6 2 7 2" xfId="8419" xr:uid="{CCABE660-4BF0-43BE-B205-64C1E5320C95}"/>
    <cellStyle name="Calculation 2 4 2 6 2 7 3" xfId="8420" xr:uid="{C8A02DB4-F0B2-4976-9762-6E34E215A924}"/>
    <cellStyle name="Calculation 2 4 2 6 2 8" xfId="8421" xr:uid="{3558CFF4-BCDE-487F-8BE1-677044FDFADD}"/>
    <cellStyle name="Calculation 2 4 2 6 2 9" xfId="8422" xr:uid="{0AAD0DE0-7730-4700-AC1E-D48D2C002C7F}"/>
    <cellStyle name="Calculation 2 4 2 6 3" xfId="8423" xr:uid="{E9070E88-866D-4DA2-B352-70A484221534}"/>
    <cellStyle name="Calculation 2 4 2 6 3 2" xfId="8424" xr:uid="{667DAE20-3303-4D17-8B08-4F3A5C565C53}"/>
    <cellStyle name="Calculation 2 4 2 6 3 3" xfId="8425" xr:uid="{D70B81E2-56FA-40E8-8258-C403BF684188}"/>
    <cellStyle name="Calculation 2 4 2 6 4" xfId="8426" xr:uid="{5150DA16-82ED-46D8-9D4B-C47B428E452C}"/>
    <cellStyle name="Calculation 2 4 2 6 4 2" xfId="8427" xr:uid="{17E50F2E-519F-47D2-B4CE-EBEBAE15CA57}"/>
    <cellStyle name="Calculation 2 4 2 6 4 3" xfId="8428" xr:uid="{AF149B2E-2E09-4D59-9546-29E664142432}"/>
    <cellStyle name="Calculation 2 4 2 6 5" xfId="8429" xr:uid="{F7C9269E-DEFD-427C-B32A-0F4204EC3E82}"/>
    <cellStyle name="Calculation 2 4 2 6 5 2" xfId="8430" xr:uid="{8B2F4E7C-246B-4D8A-9BD1-6360E56E03CB}"/>
    <cellStyle name="Calculation 2 4 2 6 5 3" xfId="8431" xr:uid="{7FD48BBB-AF19-498C-B915-52ACC3E1210D}"/>
    <cellStyle name="Calculation 2 4 2 6 6" xfId="8432" xr:uid="{6405C218-B414-49A8-9DF2-4C9B3050EA66}"/>
    <cellStyle name="Calculation 2 4 2 6 6 2" xfId="8433" xr:uid="{B1C97F14-119D-4B17-B01A-EB5A62901F7C}"/>
    <cellStyle name="Calculation 2 4 2 6 6 3" xfId="8434" xr:uid="{7E24F8D6-E9A8-41D1-8FB5-971851A38481}"/>
    <cellStyle name="Calculation 2 4 2 6 7" xfId="8435" xr:uid="{505D73DE-1914-4F1B-848F-10DAD978FAB3}"/>
    <cellStyle name="Calculation 2 4 2 6 7 2" xfId="8436" xr:uid="{6D644351-9DFB-4FB2-A5D9-216570FAFCC0}"/>
    <cellStyle name="Calculation 2 4 2 6 7 3" xfId="8437" xr:uid="{0901A27B-00E6-457A-AD1F-C658FDC3D908}"/>
    <cellStyle name="Calculation 2 4 2 6 8" xfId="8438" xr:uid="{89D518FB-1D94-48DA-B373-7954746CE2C5}"/>
    <cellStyle name="Calculation 2 4 2 6 8 2" xfId="8439" xr:uid="{1C536DBC-3AD8-4DB9-8D69-B42345A47DBE}"/>
    <cellStyle name="Calculation 2 4 2 6 8 3" xfId="8440" xr:uid="{9F485455-49B3-449B-817A-98C08EA1BCFD}"/>
    <cellStyle name="Calculation 2 4 2 6 9" xfId="8441" xr:uid="{B4C2079B-9F5F-40F4-805B-B558A247973A}"/>
    <cellStyle name="Calculation 2 4 2 7" xfId="8442" xr:uid="{9C6DEC40-3E66-4EAF-A513-0C25F0B2BE3A}"/>
    <cellStyle name="Calculation 2 4 2 7 10" xfId="8443" xr:uid="{FEB1816A-4462-4175-B30B-9CAAE88F2CF0}"/>
    <cellStyle name="Calculation 2 4 2 7 2" xfId="8444" xr:uid="{B4AB2705-6FDC-434B-B90B-2A547F7AB336}"/>
    <cellStyle name="Calculation 2 4 2 7 2 2" xfId="8445" xr:uid="{8F871D57-01B7-4021-9DE2-6BEC3E471506}"/>
    <cellStyle name="Calculation 2 4 2 7 2 2 2" xfId="8446" xr:uid="{AF711CB5-E8F0-4289-981C-4E92E9F0530C}"/>
    <cellStyle name="Calculation 2 4 2 7 2 2 3" xfId="8447" xr:uid="{7D015B75-B37A-44D9-8818-C7E183765462}"/>
    <cellStyle name="Calculation 2 4 2 7 2 3" xfId="8448" xr:uid="{B31FBEAE-C98A-41F5-B1AF-0087A5B04D58}"/>
    <cellStyle name="Calculation 2 4 2 7 2 3 2" xfId="8449" xr:uid="{A02DD8DE-BEA7-4E3F-97C4-D4338F91770E}"/>
    <cellStyle name="Calculation 2 4 2 7 2 3 3" xfId="8450" xr:uid="{37844D46-973D-46F9-9CA9-5155CC84F696}"/>
    <cellStyle name="Calculation 2 4 2 7 2 4" xfId="8451" xr:uid="{FC74A761-6876-4542-9238-4BA531857C2D}"/>
    <cellStyle name="Calculation 2 4 2 7 2 4 2" xfId="8452" xr:uid="{B2BB169C-9612-426F-B36A-71FCF48FD6F1}"/>
    <cellStyle name="Calculation 2 4 2 7 2 4 3" xfId="8453" xr:uid="{D2857583-7190-49B5-8D64-9FCB8E705CAD}"/>
    <cellStyle name="Calculation 2 4 2 7 2 5" xfId="8454" xr:uid="{C332FFC3-F488-4CC0-A751-B7A07D1516C3}"/>
    <cellStyle name="Calculation 2 4 2 7 2 5 2" xfId="8455" xr:uid="{D6269F75-917F-40EC-8567-6153AE1A052F}"/>
    <cellStyle name="Calculation 2 4 2 7 2 5 3" xfId="8456" xr:uid="{3707C022-FB6F-46BF-84A3-2AAA11856EB1}"/>
    <cellStyle name="Calculation 2 4 2 7 2 6" xfId="8457" xr:uid="{B7575817-8A3C-455C-ACA8-5FCF15BE1CD9}"/>
    <cellStyle name="Calculation 2 4 2 7 2 6 2" xfId="8458" xr:uid="{64F9F580-95D3-4640-86DC-4056FF4BF063}"/>
    <cellStyle name="Calculation 2 4 2 7 2 6 3" xfId="8459" xr:uid="{0CB15146-B54E-4DB8-B9C1-6EF3F4837B8F}"/>
    <cellStyle name="Calculation 2 4 2 7 2 7" xfId="8460" xr:uid="{EB1712B0-4F62-4A1D-BD08-9E3F4848D897}"/>
    <cellStyle name="Calculation 2 4 2 7 2 7 2" xfId="8461" xr:uid="{A53096B1-0F0B-4985-85A2-5FB7AB9951B9}"/>
    <cellStyle name="Calculation 2 4 2 7 2 7 3" xfId="8462" xr:uid="{CEDB5EF7-D4FF-494F-B9D5-B99632A89A0C}"/>
    <cellStyle name="Calculation 2 4 2 7 2 8" xfId="8463" xr:uid="{D57B5F01-656F-47FA-985B-3FA32B4BC7AD}"/>
    <cellStyle name="Calculation 2 4 2 7 2 9" xfId="8464" xr:uid="{45B351AF-B310-4F55-955D-D904FEB99ED8}"/>
    <cellStyle name="Calculation 2 4 2 7 3" xfId="8465" xr:uid="{C130F0B0-6CB3-45A0-8E24-2D4226A8617C}"/>
    <cellStyle name="Calculation 2 4 2 7 3 2" xfId="8466" xr:uid="{309ADF36-4899-4C53-958E-FAE8B9ADEBC3}"/>
    <cellStyle name="Calculation 2 4 2 7 3 3" xfId="8467" xr:uid="{72A9C718-AD5A-4009-9965-A8452E822A22}"/>
    <cellStyle name="Calculation 2 4 2 7 4" xfId="8468" xr:uid="{F8030487-70DB-4526-8456-686FA311E9D7}"/>
    <cellStyle name="Calculation 2 4 2 7 4 2" xfId="8469" xr:uid="{AC30DD2F-2BFA-4FF4-B085-5D256F0770AC}"/>
    <cellStyle name="Calculation 2 4 2 7 4 3" xfId="8470" xr:uid="{1CC5502A-BE48-41A8-A181-DDC01D75236E}"/>
    <cellStyle name="Calculation 2 4 2 7 5" xfId="8471" xr:uid="{2E0E2EB5-3472-4129-AE3F-4D262560927B}"/>
    <cellStyle name="Calculation 2 4 2 7 5 2" xfId="8472" xr:uid="{ACCD9910-EAF1-4F24-887D-992DCC9C7CF2}"/>
    <cellStyle name="Calculation 2 4 2 7 5 3" xfId="8473" xr:uid="{2A610C8A-DAF4-4007-9FA8-D91E4440970D}"/>
    <cellStyle name="Calculation 2 4 2 7 6" xfId="8474" xr:uid="{B4109D56-D54F-4EA2-8FC9-837F365A3904}"/>
    <cellStyle name="Calculation 2 4 2 7 6 2" xfId="8475" xr:uid="{BADF1AF0-2B36-47B3-9E50-979D1E6F00FB}"/>
    <cellStyle name="Calculation 2 4 2 7 6 3" xfId="8476" xr:uid="{7FC75D70-D429-4B88-8F79-4D496AEBC9FB}"/>
    <cellStyle name="Calculation 2 4 2 7 7" xfId="8477" xr:uid="{612BBECE-1627-44F0-852B-DABAD9B50093}"/>
    <cellStyle name="Calculation 2 4 2 7 7 2" xfId="8478" xr:uid="{254D1317-8541-426E-8F01-3B5E4E018CEC}"/>
    <cellStyle name="Calculation 2 4 2 7 7 3" xfId="8479" xr:uid="{0BC5E3E6-262C-4ABE-B325-5D0B519784D2}"/>
    <cellStyle name="Calculation 2 4 2 7 8" xfId="8480" xr:uid="{A6A539C5-356C-4C10-B255-2EDE9C443E88}"/>
    <cellStyle name="Calculation 2 4 2 7 8 2" xfId="8481" xr:uid="{D7E657EC-8B43-4871-B4B5-8E25CDF7FB8E}"/>
    <cellStyle name="Calculation 2 4 2 7 8 3" xfId="8482" xr:uid="{8E3EA02E-1DCC-4833-A4C7-69A0C85F599A}"/>
    <cellStyle name="Calculation 2 4 2 7 9" xfId="8483" xr:uid="{0203E9DC-3489-4E7E-9922-D4B55BADB832}"/>
    <cellStyle name="Calculation 2 4 2 8" xfId="8484" xr:uid="{05306702-8C9D-4277-A89D-AEA2F5300D3D}"/>
    <cellStyle name="Calculation 2 4 2 8 10" xfId="8485" xr:uid="{AB20B7FE-765C-4F36-B571-70C514D2CEB8}"/>
    <cellStyle name="Calculation 2 4 2 8 2" xfId="8486" xr:uid="{EDE9F398-398A-4364-B89C-63B3F102B9E7}"/>
    <cellStyle name="Calculation 2 4 2 8 2 2" xfId="8487" xr:uid="{9B7BB60D-A1C1-4379-AD4F-B8D188B2B723}"/>
    <cellStyle name="Calculation 2 4 2 8 2 2 2" xfId="8488" xr:uid="{4328AF06-0D05-4BDB-9791-AF692C120FCD}"/>
    <cellStyle name="Calculation 2 4 2 8 2 2 3" xfId="8489" xr:uid="{B3B76811-27CC-47E2-AA3C-F65124F2B889}"/>
    <cellStyle name="Calculation 2 4 2 8 2 3" xfId="8490" xr:uid="{3AD358D9-4566-4D0A-A0AF-9005B3FE1C72}"/>
    <cellStyle name="Calculation 2 4 2 8 2 3 2" xfId="8491" xr:uid="{F885F2D4-CCA5-41D8-82C3-49060C7E5FA9}"/>
    <cellStyle name="Calculation 2 4 2 8 2 3 3" xfId="8492" xr:uid="{132E98DD-23D5-401D-9AF2-F7A43DF819D7}"/>
    <cellStyle name="Calculation 2 4 2 8 2 4" xfId="8493" xr:uid="{7079C890-70C5-43D0-BA55-D3FB30CDBA0D}"/>
    <cellStyle name="Calculation 2 4 2 8 2 4 2" xfId="8494" xr:uid="{F47F6116-AA20-4151-A61D-DE73E5B6DDC9}"/>
    <cellStyle name="Calculation 2 4 2 8 2 4 3" xfId="8495" xr:uid="{BE5F6D75-FEFC-4669-BA00-4A50FA07D607}"/>
    <cellStyle name="Calculation 2 4 2 8 2 5" xfId="8496" xr:uid="{4B77DCF0-062A-4488-97D1-853F81A1DDF0}"/>
    <cellStyle name="Calculation 2 4 2 8 2 5 2" xfId="8497" xr:uid="{C8A98850-5EC4-4386-A29F-BD8414EFF3C4}"/>
    <cellStyle name="Calculation 2 4 2 8 2 5 3" xfId="8498" xr:uid="{9BBA1FDC-3BE9-4A55-999A-CAE3DA39A5E8}"/>
    <cellStyle name="Calculation 2 4 2 8 2 6" xfId="8499" xr:uid="{FE82B647-582F-457C-B269-51BAE77ED23A}"/>
    <cellStyle name="Calculation 2 4 2 8 2 6 2" xfId="8500" xr:uid="{838F0485-6032-4160-9879-F3A0D3A0EF2A}"/>
    <cellStyle name="Calculation 2 4 2 8 2 6 3" xfId="8501" xr:uid="{F71C3E66-FC24-4352-97A7-3A0FF5626152}"/>
    <cellStyle name="Calculation 2 4 2 8 2 7" xfId="8502" xr:uid="{FFA01A28-1E89-4530-B3CA-A60BCF87E7BD}"/>
    <cellStyle name="Calculation 2 4 2 8 2 7 2" xfId="8503" xr:uid="{571AC8DB-4CD0-450C-9EB8-789C835D8DE2}"/>
    <cellStyle name="Calculation 2 4 2 8 2 7 3" xfId="8504" xr:uid="{48647239-7E86-4EFA-ADEE-F5DC22067349}"/>
    <cellStyle name="Calculation 2 4 2 8 2 8" xfId="8505" xr:uid="{2A9E0819-E828-4998-B903-3920C2ADC295}"/>
    <cellStyle name="Calculation 2 4 2 8 2 9" xfId="8506" xr:uid="{804E2E47-BCDA-45CB-A7D3-FEC275C8FEC0}"/>
    <cellStyle name="Calculation 2 4 2 8 3" xfId="8507" xr:uid="{C4F1E678-B719-404A-AE95-63C3111A3BEA}"/>
    <cellStyle name="Calculation 2 4 2 8 3 2" xfId="8508" xr:uid="{03C30FCC-1EA5-4EA2-ABD7-DCE06432D53B}"/>
    <cellStyle name="Calculation 2 4 2 8 3 3" xfId="8509" xr:uid="{2DF0D701-EAA5-4D6C-924C-45CB24C14028}"/>
    <cellStyle name="Calculation 2 4 2 8 4" xfId="8510" xr:uid="{7A8A124D-18D5-4AC0-AF25-6CEF1B766A93}"/>
    <cellStyle name="Calculation 2 4 2 8 4 2" xfId="8511" xr:uid="{7E3A5189-89D4-4DC7-A6F6-C59E51CB4BE4}"/>
    <cellStyle name="Calculation 2 4 2 8 4 3" xfId="8512" xr:uid="{50F721CA-E89F-44A3-8351-912CF5A18176}"/>
    <cellStyle name="Calculation 2 4 2 8 5" xfId="8513" xr:uid="{5A119EDC-9357-4AD8-8EA0-EDFA3A642FC2}"/>
    <cellStyle name="Calculation 2 4 2 8 5 2" xfId="8514" xr:uid="{872F9A5A-12E5-4200-B283-E629996A030E}"/>
    <cellStyle name="Calculation 2 4 2 8 5 3" xfId="8515" xr:uid="{562FD2FB-517E-4FBC-A331-0EF58EFD0B22}"/>
    <cellStyle name="Calculation 2 4 2 8 6" xfId="8516" xr:uid="{32189E40-2047-40EE-861C-BBD04ACB2F0F}"/>
    <cellStyle name="Calculation 2 4 2 8 6 2" xfId="8517" xr:uid="{AF25E7A6-713F-4EF2-A4C9-E7F836AF87F9}"/>
    <cellStyle name="Calculation 2 4 2 8 6 3" xfId="8518" xr:uid="{AC3DCC68-7AD1-4EDE-B489-CDD96B6C1EFE}"/>
    <cellStyle name="Calculation 2 4 2 8 7" xfId="8519" xr:uid="{00C851D6-8640-427E-805B-952F6BDC87A3}"/>
    <cellStyle name="Calculation 2 4 2 8 7 2" xfId="8520" xr:uid="{6CF5F80E-D430-4A42-8C72-BAB07FCC8A7C}"/>
    <cellStyle name="Calculation 2 4 2 8 7 3" xfId="8521" xr:uid="{00788F6A-345D-45EA-94F3-6A3335D5330E}"/>
    <cellStyle name="Calculation 2 4 2 8 8" xfId="8522" xr:uid="{E71C5793-3A7E-4796-BD4C-F1D7129C0ED3}"/>
    <cellStyle name="Calculation 2 4 2 8 8 2" xfId="8523" xr:uid="{B2D201A9-4494-4B4B-A986-D7E62E63B1D9}"/>
    <cellStyle name="Calculation 2 4 2 8 8 3" xfId="8524" xr:uid="{50C4A061-E2CD-4EB5-8240-7899F6F5FF2C}"/>
    <cellStyle name="Calculation 2 4 2 8 9" xfId="8525" xr:uid="{02F8228C-F388-4185-975A-ACC93899AC14}"/>
    <cellStyle name="Calculation 2 4 2 9" xfId="8526" xr:uid="{69DBA3DF-C8C1-4358-B886-2C31CD0A0E15}"/>
    <cellStyle name="Calculation 2 4 2 9 2" xfId="8527" xr:uid="{FF7EDD32-0A2D-4620-82C3-5CB0A48CFEB6}"/>
    <cellStyle name="Calculation 2 4 2 9 2 2" xfId="8528" xr:uid="{E0D6471B-F7F6-4CF2-867A-09C5519C1C27}"/>
    <cellStyle name="Calculation 2 4 2 9 2 3" xfId="8529" xr:uid="{DFFB3C18-2031-4181-8B12-7710645C5FED}"/>
    <cellStyle name="Calculation 2 4 2 9 3" xfId="8530" xr:uid="{A8064711-8AED-4FD4-AF64-5812B4805347}"/>
    <cellStyle name="Calculation 2 4 2 9 3 2" xfId="8531" xr:uid="{116FE32A-D9D2-4B2C-99BF-EE1224601DE1}"/>
    <cellStyle name="Calculation 2 4 2 9 3 3" xfId="8532" xr:uid="{648F6E6B-77E7-4D77-A7C3-B7F222E57404}"/>
    <cellStyle name="Calculation 2 4 2 9 4" xfId="8533" xr:uid="{0EDA9200-B89F-4DCB-AE29-F94FAAD3ECEF}"/>
    <cellStyle name="Calculation 2 4 2 9 4 2" xfId="8534" xr:uid="{F6A2350B-8125-4ED6-B9F8-7A0B85C44BBA}"/>
    <cellStyle name="Calculation 2 4 2 9 4 3" xfId="8535" xr:uid="{E800BC22-334E-4A08-8CB0-EF36E6F393A1}"/>
    <cellStyle name="Calculation 2 4 2 9 5" xfId="8536" xr:uid="{3FB0C4C6-5BF4-43E6-A595-96C11239272F}"/>
    <cellStyle name="Calculation 2 4 2 9 5 2" xfId="8537" xr:uid="{A4D24B5A-2FE5-401F-B1D7-395A2DA3F1B6}"/>
    <cellStyle name="Calculation 2 4 2 9 5 3" xfId="8538" xr:uid="{9D5290B5-597C-4BDD-BB15-A74E8F9847EC}"/>
    <cellStyle name="Calculation 2 4 2 9 6" xfId="8539" xr:uid="{30E494AC-B9AE-4023-A6D6-0A7FD2C91167}"/>
    <cellStyle name="Calculation 2 4 2 9 6 2" xfId="8540" xr:uid="{337F92E8-177C-44C2-9594-4265F4238BE2}"/>
    <cellStyle name="Calculation 2 4 2 9 6 3" xfId="8541" xr:uid="{4DEBE49A-5B5A-47BB-A53B-C5BECCA9670E}"/>
    <cellStyle name="Calculation 2 4 2 9 7" xfId="8542" xr:uid="{BAB8FF72-16F9-4CEB-800F-2BC13A19A1E8}"/>
    <cellStyle name="Calculation 2 4 2 9 7 2" xfId="8543" xr:uid="{8362F5E2-B8B0-4FFF-B27B-775EF49FB999}"/>
    <cellStyle name="Calculation 2 4 2 9 7 3" xfId="8544" xr:uid="{CC44CE44-2E44-4651-8BD0-F3C61F074F2B}"/>
    <cellStyle name="Calculation 2 4 2 9 8" xfId="8545" xr:uid="{4FE34743-1CE8-4233-9A4E-4EAF0AEBBD7F}"/>
    <cellStyle name="Calculation 2 4 2 9 9" xfId="8546" xr:uid="{E94491A0-C35E-4E7A-BD03-4A5F21A8AF69}"/>
    <cellStyle name="Calculation 2 4 3" xfId="8547" xr:uid="{19EA7E7A-2F79-4F0C-98A3-5015E8CC284A}"/>
    <cellStyle name="Calculation 2 4 3 10" xfId="8548" xr:uid="{A65AA8BE-E1DA-4CE2-B2E1-BFE1F04A7313}"/>
    <cellStyle name="Calculation 2 4 3 10 2" xfId="8549" xr:uid="{7532BBFE-3A63-4B71-9850-BE4BF030E3A9}"/>
    <cellStyle name="Calculation 2 4 3 10 3" xfId="8550" xr:uid="{E734745F-E433-486E-BF73-878DA5BC4F4C}"/>
    <cellStyle name="Calculation 2 4 3 11" xfId="8551" xr:uid="{2984C85F-B6FB-4350-90E0-685BCBF46D7E}"/>
    <cellStyle name="Calculation 2 4 3 11 2" xfId="8552" xr:uid="{1FFEE710-53C3-4BB2-9A59-2A7CA8624E3E}"/>
    <cellStyle name="Calculation 2 4 3 11 3" xfId="8553" xr:uid="{2483A839-343D-4E30-8EA8-A0BE1514EA54}"/>
    <cellStyle name="Calculation 2 4 3 12" xfId="44292" xr:uid="{D345C23F-9587-4291-847A-14723C33B2DE}"/>
    <cellStyle name="Calculation 2 4 3 2" xfId="8554" xr:uid="{05D17E39-4D0C-40BE-A10C-AD684B9A4463}"/>
    <cellStyle name="Calculation 2 4 3 2 10" xfId="8555" xr:uid="{BA383003-19FF-4F23-9C1B-C5D9E3A6B233}"/>
    <cellStyle name="Calculation 2 4 3 2 2" xfId="8556" xr:uid="{D7264DF2-045B-4F73-9FFB-752C3D5F7F61}"/>
    <cellStyle name="Calculation 2 4 3 2 2 2" xfId="8557" xr:uid="{4AD5C886-8DE8-4CF2-A1A1-16873CD518AC}"/>
    <cellStyle name="Calculation 2 4 3 2 2 2 2" xfId="8558" xr:uid="{CA3BD5B5-D5BA-454B-8F62-8CFCE8F8E334}"/>
    <cellStyle name="Calculation 2 4 3 2 2 2 3" xfId="8559" xr:uid="{ACA1D532-9D74-434E-9F49-E4F80CE5E32E}"/>
    <cellStyle name="Calculation 2 4 3 2 2 3" xfId="8560" xr:uid="{852454F0-33CF-48DE-A5A4-E03572F25684}"/>
    <cellStyle name="Calculation 2 4 3 2 2 3 2" xfId="8561" xr:uid="{CB2AFEC3-60B4-40A7-9D1D-E372454726EE}"/>
    <cellStyle name="Calculation 2 4 3 2 2 3 3" xfId="8562" xr:uid="{05017BED-FAFA-4BB2-A53B-8D128DBF5F89}"/>
    <cellStyle name="Calculation 2 4 3 2 2 4" xfId="8563" xr:uid="{F6B79CC4-2FC5-42DD-B367-E3AB2CC5554A}"/>
    <cellStyle name="Calculation 2 4 3 2 2 4 2" xfId="8564" xr:uid="{ED406285-9514-4C43-830B-5655EC6A8F63}"/>
    <cellStyle name="Calculation 2 4 3 2 2 4 3" xfId="8565" xr:uid="{5664F7C5-32F4-4638-939C-49C61CBD753D}"/>
    <cellStyle name="Calculation 2 4 3 2 2 5" xfId="8566" xr:uid="{0298321C-7062-40CB-9C0C-298ECAB2C9D1}"/>
    <cellStyle name="Calculation 2 4 3 2 2 5 2" xfId="8567" xr:uid="{EC1BA9D0-2266-42F9-86D8-7365040A7058}"/>
    <cellStyle name="Calculation 2 4 3 2 2 5 3" xfId="8568" xr:uid="{2178FAEF-59A2-4A6F-8EDC-CF6BC7987D3D}"/>
    <cellStyle name="Calculation 2 4 3 2 2 6" xfId="8569" xr:uid="{3236778C-9DC7-4B5C-A30F-453E8F84898E}"/>
    <cellStyle name="Calculation 2 4 3 2 2 6 2" xfId="8570" xr:uid="{81CAC6FC-2EAC-40A0-A176-CB750D3969C5}"/>
    <cellStyle name="Calculation 2 4 3 2 2 6 3" xfId="8571" xr:uid="{DF06CF6F-816F-47A1-AF73-7D91CCD18625}"/>
    <cellStyle name="Calculation 2 4 3 2 2 7" xfId="8572" xr:uid="{D001EECF-089B-45C7-8CC3-186472EBE1EF}"/>
    <cellStyle name="Calculation 2 4 3 2 2 7 2" xfId="8573" xr:uid="{77289FB1-1B8D-46DA-8A90-AD7A7C972491}"/>
    <cellStyle name="Calculation 2 4 3 2 2 7 3" xfId="8574" xr:uid="{8D791770-AB68-4264-86BE-1393EAE42102}"/>
    <cellStyle name="Calculation 2 4 3 2 2 8" xfId="8575" xr:uid="{C355C3B7-B2C7-4E48-8EEF-4BDA4C3E9343}"/>
    <cellStyle name="Calculation 2 4 3 2 2 9" xfId="8576" xr:uid="{442326E1-FEA0-44BE-902F-1548CF5725FC}"/>
    <cellStyle name="Calculation 2 4 3 2 3" xfId="8577" xr:uid="{C2DD769D-2090-4698-BA2C-68AED7DA2598}"/>
    <cellStyle name="Calculation 2 4 3 2 3 2" xfId="8578" xr:uid="{E287AA68-244B-418C-90F5-CFDA8AA42F08}"/>
    <cellStyle name="Calculation 2 4 3 2 3 3" xfId="8579" xr:uid="{56722943-2A66-4366-9CB5-93CEFF0A9D8F}"/>
    <cellStyle name="Calculation 2 4 3 2 4" xfId="8580" xr:uid="{346326C4-0BA5-40C1-96C9-FD0A0FFD09E6}"/>
    <cellStyle name="Calculation 2 4 3 2 4 2" xfId="8581" xr:uid="{94EDF913-D1DA-4C41-B9A0-69E8863F1026}"/>
    <cellStyle name="Calculation 2 4 3 2 4 3" xfId="8582" xr:uid="{941C4E6A-4BE5-4BCA-BF60-752558E12681}"/>
    <cellStyle name="Calculation 2 4 3 2 5" xfId="8583" xr:uid="{FFD0172F-76D8-4A18-BB48-501FF6883C53}"/>
    <cellStyle name="Calculation 2 4 3 2 5 2" xfId="8584" xr:uid="{93F27F83-254D-4ADF-82E9-F31958C521A0}"/>
    <cellStyle name="Calculation 2 4 3 2 5 3" xfId="8585" xr:uid="{A388689C-C766-43F1-A55F-7CE7130593EC}"/>
    <cellStyle name="Calculation 2 4 3 2 6" xfId="8586" xr:uid="{B5DB733B-0C98-475E-90F5-27E4250ED856}"/>
    <cellStyle name="Calculation 2 4 3 2 6 2" xfId="8587" xr:uid="{268F356F-59B7-4925-AB01-CE5CD47FE7A4}"/>
    <cellStyle name="Calculation 2 4 3 2 6 3" xfId="8588" xr:uid="{62DAA2B0-5D30-454C-B52B-116AB98D8949}"/>
    <cellStyle name="Calculation 2 4 3 2 7" xfId="8589" xr:uid="{2943520F-9E74-40EC-BF44-E39191DC8BA0}"/>
    <cellStyle name="Calculation 2 4 3 2 7 2" xfId="8590" xr:uid="{BD5CB374-DADA-47EF-9DBF-76E60AC459E4}"/>
    <cellStyle name="Calculation 2 4 3 2 7 3" xfId="8591" xr:uid="{24F2D4CD-B625-4967-B8D2-2B2B8D6F6BDA}"/>
    <cellStyle name="Calculation 2 4 3 2 8" xfId="8592" xr:uid="{0F9D3729-4EB1-431F-B832-9A24C82A8962}"/>
    <cellStyle name="Calculation 2 4 3 2 8 2" xfId="8593" xr:uid="{1678BB23-40D3-43AA-ACBD-A0FAEAD855F5}"/>
    <cellStyle name="Calculation 2 4 3 2 8 3" xfId="8594" xr:uid="{00F6D93E-2B8C-464D-8C5D-E0D4B65C3D98}"/>
    <cellStyle name="Calculation 2 4 3 2 9" xfId="8595" xr:uid="{56718FB6-029E-487E-9E64-B9F40C57990C}"/>
    <cellStyle name="Calculation 2 4 3 3" xfId="8596" xr:uid="{B8B26E5B-9644-47F5-BB0A-16633F6C44E4}"/>
    <cellStyle name="Calculation 2 4 3 3 10" xfId="8597" xr:uid="{635B3174-C137-48BA-AEB1-AB8656053039}"/>
    <cellStyle name="Calculation 2 4 3 3 2" xfId="8598" xr:uid="{9340CA9F-8C04-4470-95EE-3FEE347034D3}"/>
    <cellStyle name="Calculation 2 4 3 3 2 2" xfId="8599" xr:uid="{4F73A1C4-4847-423C-99C1-C8442F7CD894}"/>
    <cellStyle name="Calculation 2 4 3 3 2 2 2" xfId="8600" xr:uid="{EFC2082E-7E5F-494B-A78C-4D5ECAD3C70D}"/>
    <cellStyle name="Calculation 2 4 3 3 2 2 3" xfId="8601" xr:uid="{D404AE76-6B19-4F2D-89B4-EBD012750876}"/>
    <cellStyle name="Calculation 2 4 3 3 2 3" xfId="8602" xr:uid="{6CA7E095-9DBE-422A-B8AC-E6BCE9A9E79D}"/>
    <cellStyle name="Calculation 2 4 3 3 2 3 2" xfId="8603" xr:uid="{39AC1F38-D667-4036-ACFA-4127A4C05408}"/>
    <cellStyle name="Calculation 2 4 3 3 2 3 3" xfId="8604" xr:uid="{D882CD87-8FF0-4F97-AAB1-ECB2B7D94212}"/>
    <cellStyle name="Calculation 2 4 3 3 2 4" xfId="8605" xr:uid="{9750526B-4B40-4300-B0EA-24AB898FD6BC}"/>
    <cellStyle name="Calculation 2 4 3 3 2 4 2" xfId="8606" xr:uid="{43A5BD1E-6D6D-4DE9-849C-1352309EEB9D}"/>
    <cellStyle name="Calculation 2 4 3 3 2 4 3" xfId="8607" xr:uid="{B2515F8C-F53F-4D75-8F53-A39D5907ABFC}"/>
    <cellStyle name="Calculation 2 4 3 3 2 5" xfId="8608" xr:uid="{6D45AC73-E282-4FBB-8D27-2F08BC652965}"/>
    <cellStyle name="Calculation 2 4 3 3 2 5 2" xfId="8609" xr:uid="{18A4BEB1-C50C-4641-B847-0DC9EF00AFAE}"/>
    <cellStyle name="Calculation 2 4 3 3 2 5 3" xfId="8610" xr:uid="{9A2876A7-ABED-4E19-AEEC-FD926A0B2203}"/>
    <cellStyle name="Calculation 2 4 3 3 2 6" xfId="8611" xr:uid="{72766E15-5D5B-45D0-AACD-B24755BD2D8B}"/>
    <cellStyle name="Calculation 2 4 3 3 2 6 2" xfId="8612" xr:uid="{B4E4DE82-ECD5-4C90-B4E5-ECA4D0A6B5C1}"/>
    <cellStyle name="Calculation 2 4 3 3 2 6 3" xfId="8613" xr:uid="{DB15B950-F3AE-47CD-9257-D3EA72FC1D2C}"/>
    <cellStyle name="Calculation 2 4 3 3 2 7" xfId="8614" xr:uid="{35F7B507-F115-415A-A523-6835EE4505AF}"/>
    <cellStyle name="Calculation 2 4 3 3 2 7 2" xfId="8615" xr:uid="{66EE843A-34FA-470E-BFE5-E5DC459836A9}"/>
    <cellStyle name="Calculation 2 4 3 3 2 7 3" xfId="8616" xr:uid="{DDEA4EFE-2001-4BB0-BB99-67498F151157}"/>
    <cellStyle name="Calculation 2 4 3 3 2 8" xfId="8617" xr:uid="{528A141B-775B-4F0E-B738-A6BF8E49F88E}"/>
    <cellStyle name="Calculation 2 4 3 3 2 9" xfId="8618" xr:uid="{ED2E1F6A-21A4-46CD-B911-6A6B556E38EF}"/>
    <cellStyle name="Calculation 2 4 3 3 3" xfId="8619" xr:uid="{D44DA55F-182D-4A61-8935-AE6B1C9BEB6A}"/>
    <cellStyle name="Calculation 2 4 3 3 3 2" xfId="8620" xr:uid="{1B733E91-83BA-44BF-9D5B-4F977C24DEAE}"/>
    <cellStyle name="Calculation 2 4 3 3 3 3" xfId="8621" xr:uid="{A7E98F0F-C978-42EF-9D5B-7462142EC286}"/>
    <cellStyle name="Calculation 2 4 3 3 4" xfId="8622" xr:uid="{017CE462-68CB-4858-8630-AC6E48B5E1BE}"/>
    <cellStyle name="Calculation 2 4 3 3 4 2" xfId="8623" xr:uid="{E85EF3BE-D4E9-4711-8031-87B9C9B533D7}"/>
    <cellStyle name="Calculation 2 4 3 3 4 3" xfId="8624" xr:uid="{17E80BB7-7B1D-46EE-8B3B-5CC7F81B782B}"/>
    <cellStyle name="Calculation 2 4 3 3 5" xfId="8625" xr:uid="{34377AC0-DD3A-472F-9A9D-519CA72EA1C9}"/>
    <cellStyle name="Calculation 2 4 3 3 5 2" xfId="8626" xr:uid="{15E03D01-00AD-4752-AE4F-877814534B89}"/>
    <cellStyle name="Calculation 2 4 3 3 5 3" xfId="8627" xr:uid="{8FA7D9B0-96A6-45C9-A593-4440E7627592}"/>
    <cellStyle name="Calculation 2 4 3 3 6" xfId="8628" xr:uid="{62E31790-577C-4B57-B7E9-1ADF69F4E86B}"/>
    <cellStyle name="Calculation 2 4 3 3 6 2" xfId="8629" xr:uid="{2AE4BA0C-CF2D-4E26-89E7-0D03B4CC6AB6}"/>
    <cellStyle name="Calculation 2 4 3 3 6 3" xfId="8630" xr:uid="{1E371B1E-E95E-4664-A144-EBED95676503}"/>
    <cellStyle name="Calculation 2 4 3 3 7" xfId="8631" xr:uid="{B6937694-E54B-4FFE-AF53-0B4D9A332079}"/>
    <cellStyle name="Calculation 2 4 3 3 7 2" xfId="8632" xr:uid="{55A509DB-6FA0-4890-81EE-C4DB4DC9E152}"/>
    <cellStyle name="Calculation 2 4 3 3 7 3" xfId="8633" xr:uid="{A1919882-91B5-4DCF-A8C5-A86F5219AAFD}"/>
    <cellStyle name="Calculation 2 4 3 3 8" xfId="8634" xr:uid="{8BA0483E-8DEC-45E0-BC3D-97A6018ADFE9}"/>
    <cellStyle name="Calculation 2 4 3 3 8 2" xfId="8635" xr:uid="{692DF9A6-2B49-4E27-A085-EA626000476D}"/>
    <cellStyle name="Calculation 2 4 3 3 8 3" xfId="8636" xr:uid="{3BD3C0DC-762A-423E-8F04-5C4F99133946}"/>
    <cellStyle name="Calculation 2 4 3 3 9" xfId="8637" xr:uid="{1064A24C-7C6C-443B-8423-27104F8496D9}"/>
    <cellStyle name="Calculation 2 4 3 4" xfId="8638" xr:uid="{9BEE0E04-3E88-4ACB-97F4-1F86845A5730}"/>
    <cellStyle name="Calculation 2 4 3 4 10" xfId="8639" xr:uid="{5319A2CB-2EE6-45B0-A4BF-129CEA866AA7}"/>
    <cellStyle name="Calculation 2 4 3 4 2" xfId="8640" xr:uid="{D822209E-12CA-417C-8B17-C2E370CED13E}"/>
    <cellStyle name="Calculation 2 4 3 4 2 2" xfId="8641" xr:uid="{EE7A6273-91DE-4975-9155-5D718727D4E0}"/>
    <cellStyle name="Calculation 2 4 3 4 2 2 2" xfId="8642" xr:uid="{3CA85A36-A4AC-446F-8948-C9EB092E1E09}"/>
    <cellStyle name="Calculation 2 4 3 4 2 2 3" xfId="8643" xr:uid="{155167D3-D82A-426D-A970-34997F5AA2E7}"/>
    <cellStyle name="Calculation 2 4 3 4 2 3" xfId="8644" xr:uid="{AEC011B4-41F5-46D5-82AD-B8FA97EC9F54}"/>
    <cellStyle name="Calculation 2 4 3 4 2 3 2" xfId="8645" xr:uid="{8626BE44-8A77-4F7B-8683-FCC483D01F0E}"/>
    <cellStyle name="Calculation 2 4 3 4 2 3 3" xfId="8646" xr:uid="{FC281C3E-1C10-4E3B-BF47-C92EFECEDE2A}"/>
    <cellStyle name="Calculation 2 4 3 4 2 4" xfId="8647" xr:uid="{30A75110-1F8A-44C0-BC18-C1ED8CD9B9BF}"/>
    <cellStyle name="Calculation 2 4 3 4 2 4 2" xfId="8648" xr:uid="{D8D6EEFA-1C04-4C53-8976-ECE636AFACD6}"/>
    <cellStyle name="Calculation 2 4 3 4 2 4 3" xfId="8649" xr:uid="{5977FE7D-4917-4236-9EB1-F206C54633AA}"/>
    <cellStyle name="Calculation 2 4 3 4 2 5" xfId="8650" xr:uid="{351B2566-347D-4BAB-A880-F28F3764B03A}"/>
    <cellStyle name="Calculation 2 4 3 4 2 5 2" xfId="8651" xr:uid="{FDA569C3-98D0-4DC0-8345-A28027D900F3}"/>
    <cellStyle name="Calculation 2 4 3 4 2 5 3" xfId="8652" xr:uid="{44BE4DF6-F215-42F9-A203-1DED671D93CC}"/>
    <cellStyle name="Calculation 2 4 3 4 2 6" xfId="8653" xr:uid="{E8D78DDB-2758-49D6-B395-4689A7279CF1}"/>
    <cellStyle name="Calculation 2 4 3 4 2 6 2" xfId="8654" xr:uid="{D8F87951-FE6C-4362-B12C-447856060ABB}"/>
    <cellStyle name="Calculation 2 4 3 4 2 6 3" xfId="8655" xr:uid="{A481E066-C754-47B7-A25A-89BBB81E3C7E}"/>
    <cellStyle name="Calculation 2 4 3 4 2 7" xfId="8656" xr:uid="{9AB42C27-B1EA-44BC-8BC5-F5A01B8EF116}"/>
    <cellStyle name="Calculation 2 4 3 4 2 7 2" xfId="8657" xr:uid="{3F6645D9-C87C-41DB-975B-7D9C713AE44C}"/>
    <cellStyle name="Calculation 2 4 3 4 2 7 3" xfId="8658" xr:uid="{B48F18DD-F4A8-4EEA-850B-13C1C2B8D8CB}"/>
    <cellStyle name="Calculation 2 4 3 4 2 8" xfId="8659" xr:uid="{E6891235-C2AC-4194-B22E-56038B861597}"/>
    <cellStyle name="Calculation 2 4 3 4 2 9" xfId="8660" xr:uid="{BA3D0A3F-735A-4A52-9361-A54FC95E607F}"/>
    <cellStyle name="Calculation 2 4 3 4 3" xfId="8661" xr:uid="{1DFBE173-431C-4E5A-958C-2279E8E34A09}"/>
    <cellStyle name="Calculation 2 4 3 4 3 2" xfId="8662" xr:uid="{73ECB4F5-AC6F-447A-8B3D-3A595ED0DCAD}"/>
    <cellStyle name="Calculation 2 4 3 4 3 3" xfId="8663" xr:uid="{6D38E4C4-1E81-4D0B-929F-0318D3982DED}"/>
    <cellStyle name="Calculation 2 4 3 4 4" xfId="8664" xr:uid="{C1D37B8F-0F03-4143-BA91-B0B75DAD0FA5}"/>
    <cellStyle name="Calculation 2 4 3 4 4 2" xfId="8665" xr:uid="{695FB181-52D6-4747-822C-971A8585EB51}"/>
    <cellStyle name="Calculation 2 4 3 4 4 3" xfId="8666" xr:uid="{21DF4CCB-FFAB-4EBE-8341-527752450538}"/>
    <cellStyle name="Calculation 2 4 3 4 5" xfId="8667" xr:uid="{CCD278E1-745E-47AA-BA8F-8EEFE846ECA2}"/>
    <cellStyle name="Calculation 2 4 3 4 5 2" xfId="8668" xr:uid="{9F359A21-FC32-409B-859B-6A832935CEF9}"/>
    <cellStyle name="Calculation 2 4 3 4 5 3" xfId="8669" xr:uid="{0E4DA590-788F-44C5-A4BE-4ADA366C06D2}"/>
    <cellStyle name="Calculation 2 4 3 4 6" xfId="8670" xr:uid="{68800555-F929-4102-B37C-55A3F9F1E68F}"/>
    <cellStyle name="Calculation 2 4 3 4 6 2" xfId="8671" xr:uid="{8B573155-D19D-4361-ACF3-3FD3C98A7202}"/>
    <cellStyle name="Calculation 2 4 3 4 6 3" xfId="8672" xr:uid="{9AE5229B-D3BA-4EBA-995F-CFAD011FCE95}"/>
    <cellStyle name="Calculation 2 4 3 4 7" xfId="8673" xr:uid="{E10F3899-B96A-439F-A8D0-FE1D6DB2B1A4}"/>
    <cellStyle name="Calculation 2 4 3 4 7 2" xfId="8674" xr:uid="{38D41D9E-AE60-4101-86B5-F479219035C8}"/>
    <cellStyle name="Calculation 2 4 3 4 7 3" xfId="8675" xr:uid="{1CD71CB1-ADB7-4597-89A6-D9D721D69960}"/>
    <cellStyle name="Calculation 2 4 3 4 8" xfId="8676" xr:uid="{BDBD89CA-89B2-45D4-90CC-6C9E7C1728C3}"/>
    <cellStyle name="Calculation 2 4 3 4 8 2" xfId="8677" xr:uid="{5998CF24-8195-4191-B9DA-C54C24898E84}"/>
    <cellStyle name="Calculation 2 4 3 4 8 3" xfId="8678" xr:uid="{594D04FB-7724-4F4F-B1E6-BC029037FB16}"/>
    <cellStyle name="Calculation 2 4 3 4 9" xfId="8679" xr:uid="{C0DC7909-9E05-47E1-8B53-F08ABF41E3FA}"/>
    <cellStyle name="Calculation 2 4 3 5" xfId="8680" xr:uid="{C966E953-13BC-4B3F-9B37-8A0F6A4FFDDA}"/>
    <cellStyle name="Calculation 2 4 3 5 2" xfId="8681" xr:uid="{79C81F19-532D-4921-BA1B-B2F038B9D44B}"/>
    <cellStyle name="Calculation 2 4 3 5 2 2" xfId="8682" xr:uid="{CE603A6C-507B-46AC-A7B3-673B19F62DF4}"/>
    <cellStyle name="Calculation 2 4 3 5 2 3" xfId="8683" xr:uid="{523CE106-FFD5-4615-82AE-A0E563EBC0A6}"/>
    <cellStyle name="Calculation 2 4 3 5 3" xfId="8684" xr:uid="{9F26EF35-A915-446D-8DB0-3B20C60E99BE}"/>
    <cellStyle name="Calculation 2 4 3 5 3 2" xfId="8685" xr:uid="{2601A667-FFDD-451F-B818-F3A54AF4090B}"/>
    <cellStyle name="Calculation 2 4 3 5 3 3" xfId="8686" xr:uid="{4294E4DB-F28E-401E-BC7D-EEFC99310312}"/>
    <cellStyle name="Calculation 2 4 3 5 4" xfId="8687" xr:uid="{101F2222-9756-40AD-89F8-91167C75A917}"/>
    <cellStyle name="Calculation 2 4 3 5 4 2" xfId="8688" xr:uid="{FF3214CF-5623-4B46-9825-AA6346D9625A}"/>
    <cellStyle name="Calculation 2 4 3 5 4 3" xfId="8689" xr:uid="{2D82690B-0CCC-4D29-B3D8-240ED2B3AFDF}"/>
    <cellStyle name="Calculation 2 4 3 5 5" xfId="8690" xr:uid="{514652E7-4BC7-4BCB-9007-B3D674DDC647}"/>
    <cellStyle name="Calculation 2 4 3 5 5 2" xfId="8691" xr:uid="{0A9062D6-E688-42EA-8D4B-4648DB059EB9}"/>
    <cellStyle name="Calculation 2 4 3 5 5 3" xfId="8692" xr:uid="{CE950CAE-2B31-46AD-9184-948FE9AF792E}"/>
    <cellStyle name="Calculation 2 4 3 5 6" xfId="8693" xr:uid="{85BA9F1C-5544-4FDB-881F-F7876A53CE52}"/>
    <cellStyle name="Calculation 2 4 3 5 6 2" xfId="8694" xr:uid="{18116CCE-5103-4654-8811-5A4FE7249257}"/>
    <cellStyle name="Calculation 2 4 3 5 6 3" xfId="8695" xr:uid="{5AA87FBC-4D28-4B37-B7F2-D285A36D84DF}"/>
    <cellStyle name="Calculation 2 4 3 5 7" xfId="8696" xr:uid="{8112817C-22F5-43E0-A557-B6D6A910AF2B}"/>
    <cellStyle name="Calculation 2 4 3 5 7 2" xfId="8697" xr:uid="{961D7D6A-D070-46C1-A8E9-894D4A8F503F}"/>
    <cellStyle name="Calculation 2 4 3 5 7 3" xfId="8698" xr:uid="{664A1BB8-A86F-4E10-B019-46FC933562A7}"/>
    <cellStyle name="Calculation 2 4 3 5 8" xfId="8699" xr:uid="{5B5FEB90-96F8-454C-9965-8BA331CB22F8}"/>
    <cellStyle name="Calculation 2 4 3 5 9" xfId="8700" xr:uid="{2C890E89-5B24-47D5-AB79-0E36E13B7478}"/>
    <cellStyle name="Calculation 2 4 3 6" xfId="8701" xr:uid="{B424A381-86DE-435A-9121-99596EBC1BDD}"/>
    <cellStyle name="Calculation 2 4 3 6 2" xfId="8702" xr:uid="{2DFFE63C-5B10-4BF1-A3C1-C1B8DFD69151}"/>
    <cellStyle name="Calculation 2 4 3 6 3" xfId="8703" xr:uid="{7FBDE0A3-42D9-4CD6-BB81-ED2942D8B024}"/>
    <cellStyle name="Calculation 2 4 3 7" xfId="8704" xr:uid="{0FBEEEFF-EE3E-4934-905B-378B818E15F6}"/>
    <cellStyle name="Calculation 2 4 3 7 2" xfId="8705" xr:uid="{56BBFCC9-30B6-4EEA-9107-F996C33E5828}"/>
    <cellStyle name="Calculation 2 4 3 7 3" xfId="8706" xr:uid="{923BF391-9752-444F-8F32-7FF64B6EB465}"/>
    <cellStyle name="Calculation 2 4 3 8" xfId="8707" xr:uid="{9CDBFCED-AA51-4C52-8AFE-F49F96BB13D1}"/>
    <cellStyle name="Calculation 2 4 3 8 2" xfId="8708" xr:uid="{4DAD1396-2304-4CA3-9049-19B714CF9690}"/>
    <cellStyle name="Calculation 2 4 3 8 3" xfId="8709" xr:uid="{81AC6F3C-AD2E-4BF9-8DD9-9EEC33AE3AED}"/>
    <cellStyle name="Calculation 2 4 3 9" xfId="8710" xr:uid="{616A4B1D-9756-4451-A24B-BCAEFC27DF40}"/>
    <cellStyle name="Calculation 2 4 3 9 2" xfId="8711" xr:uid="{FB1695CF-30C5-4F8A-ABD2-61BBA4AEC106}"/>
    <cellStyle name="Calculation 2 4 3 9 3" xfId="8712" xr:uid="{FD586EA3-D3DD-4B22-A58B-8614D3A8FD40}"/>
    <cellStyle name="Calculation 2 4 4" xfId="8713" xr:uid="{1F746D18-8F37-496D-B354-165F9B892C1C}"/>
    <cellStyle name="Calculation 2 4 4 10" xfId="8714" xr:uid="{F581D1FA-8C83-4B67-AE36-6EC145491CDD}"/>
    <cellStyle name="Calculation 2 4 4 2" xfId="8715" xr:uid="{0D74BE76-B437-497B-AE55-846D7A0E9C68}"/>
    <cellStyle name="Calculation 2 4 4 2 2" xfId="8716" xr:uid="{A185038F-CB47-472B-8C44-37D09581ABDD}"/>
    <cellStyle name="Calculation 2 4 4 2 2 2" xfId="8717" xr:uid="{D750C69F-BA00-4458-8B26-5CA41C2455F2}"/>
    <cellStyle name="Calculation 2 4 4 2 2 3" xfId="8718" xr:uid="{C6230679-F193-468A-B621-2E07182A1395}"/>
    <cellStyle name="Calculation 2 4 4 2 3" xfId="8719" xr:uid="{50AE77A2-CA8C-4AB9-B14D-7DDBA5D680CB}"/>
    <cellStyle name="Calculation 2 4 4 2 3 2" xfId="8720" xr:uid="{9FB2117A-571D-4E98-BD2E-959774C01B48}"/>
    <cellStyle name="Calculation 2 4 4 2 3 3" xfId="8721" xr:uid="{4B700055-55E1-4E98-AC3C-A2D2D6C2761A}"/>
    <cellStyle name="Calculation 2 4 4 2 4" xfId="8722" xr:uid="{5F88C884-E92A-4CE5-8913-A6297AE50427}"/>
    <cellStyle name="Calculation 2 4 4 2 4 2" xfId="8723" xr:uid="{6F776B1D-1830-47DC-9C5B-6CADA9ECA3F6}"/>
    <cellStyle name="Calculation 2 4 4 2 4 3" xfId="8724" xr:uid="{F9428208-8B30-4FDF-98AC-35E6D782DD35}"/>
    <cellStyle name="Calculation 2 4 4 2 5" xfId="8725" xr:uid="{771DC939-358D-4ED7-A0F2-5CFFFE67672E}"/>
    <cellStyle name="Calculation 2 4 4 2 5 2" xfId="8726" xr:uid="{B696B4A2-DFE7-4E40-9B6C-6A01188BE7A3}"/>
    <cellStyle name="Calculation 2 4 4 2 5 3" xfId="8727" xr:uid="{D7A3B30B-C22B-439B-A042-71D032A674FB}"/>
    <cellStyle name="Calculation 2 4 4 2 6" xfId="8728" xr:uid="{3A0DA3BB-2B0E-40E1-8330-F2788E5AF624}"/>
    <cellStyle name="Calculation 2 4 4 2 6 2" xfId="8729" xr:uid="{05E4B200-F73E-4185-A47A-8281A698E6CB}"/>
    <cellStyle name="Calculation 2 4 4 2 6 3" xfId="8730" xr:uid="{4803D11D-3677-48EE-AC3B-D190745E2B83}"/>
    <cellStyle name="Calculation 2 4 4 2 7" xfId="8731" xr:uid="{22BA7B9A-C94E-4CA3-B88B-4F34BB91AB42}"/>
    <cellStyle name="Calculation 2 4 4 2 7 2" xfId="8732" xr:uid="{A3D47F3E-2C8B-4ADC-819F-0EA57EC5FFCF}"/>
    <cellStyle name="Calculation 2 4 4 2 7 3" xfId="8733" xr:uid="{9AA7D9A9-CD9D-4AE6-842F-7965D160618D}"/>
    <cellStyle name="Calculation 2 4 4 2 8" xfId="8734" xr:uid="{90FF97AF-D1ED-479F-8D8A-A99098EE0430}"/>
    <cellStyle name="Calculation 2 4 4 2 9" xfId="8735" xr:uid="{8047B731-3EBE-4A07-BBDA-7E8A13D92ADE}"/>
    <cellStyle name="Calculation 2 4 4 3" xfId="8736" xr:uid="{4DE07749-235E-4D51-809A-9FC06019D4C5}"/>
    <cellStyle name="Calculation 2 4 4 3 2" xfId="8737" xr:uid="{2F8DCE31-D861-49CE-A717-7121B691093F}"/>
    <cellStyle name="Calculation 2 4 4 3 3" xfId="8738" xr:uid="{BFA4973E-9067-4145-BAB3-A2F65241B937}"/>
    <cellStyle name="Calculation 2 4 4 4" xfId="8739" xr:uid="{7C4AAA18-3C29-4625-BF42-7830FCE85179}"/>
    <cellStyle name="Calculation 2 4 4 4 2" xfId="8740" xr:uid="{8D9687DA-45AA-4E14-8CFC-726E715711BB}"/>
    <cellStyle name="Calculation 2 4 4 4 3" xfId="8741" xr:uid="{BF2DB3EC-B950-400F-94B1-20621E7BB08F}"/>
    <cellStyle name="Calculation 2 4 4 5" xfId="8742" xr:uid="{003D8218-EBD3-4C18-A983-27A5D593265C}"/>
    <cellStyle name="Calculation 2 4 4 5 2" xfId="8743" xr:uid="{9A7471ED-FF76-46E1-A8EA-DDD705964581}"/>
    <cellStyle name="Calculation 2 4 4 5 3" xfId="8744" xr:uid="{0C6E04E7-4372-46CD-AC47-AB690F8106AB}"/>
    <cellStyle name="Calculation 2 4 4 6" xfId="8745" xr:uid="{C2893A72-FCF4-4A3D-BF7D-834F219111F2}"/>
    <cellStyle name="Calculation 2 4 4 6 2" xfId="8746" xr:uid="{D2EE6F25-F39A-4830-9E9D-734A3C26B8B2}"/>
    <cellStyle name="Calculation 2 4 4 6 3" xfId="8747" xr:uid="{8CE8FAB6-F87B-4499-9F00-AB57C6ADA83E}"/>
    <cellStyle name="Calculation 2 4 4 7" xfId="8748" xr:uid="{512802B1-3754-46A5-83A5-BF4C5F0CB38B}"/>
    <cellStyle name="Calculation 2 4 4 7 2" xfId="8749" xr:uid="{BC675F88-48F4-43C1-8827-871883745866}"/>
    <cellStyle name="Calculation 2 4 4 7 3" xfId="8750" xr:uid="{B073EC08-BE61-472F-90CF-87BFAD2BF836}"/>
    <cellStyle name="Calculation 2 4 4 8" xfId="8751" xr:uid="{5AAE94FB-1F2A-4639-A17E-274DF59F6272}"/>
    <cellStyle name="Calculation 2 4 4 8 2" xfId="8752" xr:uid="{AAD6793A-8D9A-4DA1-B145-81BBAEFCF82D}"/>
    <cellStyle name="Calculation 2 4 4 8 3" xfId="8753" xr:uid="{EC2D2AE5-8BDB-4039-8ACE-A54AC850A09D}"/>
    <cellStyle name="Calculation 2 4 4 9" xfId="8754" xr:uid="{2AAD9F3D-1167-4549-BD7E-A27D288E772B}"/>
    <cellStyle name="Calculation 2 4 5" xfId="8755" xr:uid="{CD832D4F-97CD-4173-87E5-D797C16ED9B5}"/>
    <cellStyle name="Calculation 2 4 5 10" xfId="8756" xr:uid="{EB35A3FA-D93C-4C0F-8152-B8BD3567C796}"/>
    <cellStyle name="Calculation 2 4 5 2" xfId="8757" xr:uid="{A82B2A12-6284-403E-84E0-04A8813AC5C5}"/>
    <cellStyle name="Calculation 2 4 5 2 2" xfId="8758" xr:uid="{1F10ADB5-DE62-435B-9230-42FD96BB1076}"/>
    <cellStyle name="Calculation 2 4 5 2 2 2" xfId="8759" xr:uid="{B51D8F37-6C43-4D48-B442-30BDEA4C1C2A}"/>
    <cellStyle name="Calculation 2 4 5 2 2 3" xfId="8760" xr:uid="{40237E74-D8D5-4793-A43A-10B38F4785A3}"/>
    <cellStyle name="Calculation 2 4 5 2 3" xfId="8761" xr:uid="{5E1004FF-53E9-440C-8826-9FF6BFB0C60C}"/>
    <cellStyle name="Calculation 2 4 5 2 3 2" xfId="8762" xr:uid="{252E0BA2-F86C-4AB7-80DC-7D6524AD3448}"/>
    <cellStyle name="Calculation 2 4 5 2 3 3" xfId="8763" xr:uid="{43EAC9B8-FC23-4234-8087-3F7A7ACA3794}"/>
    <cellStyle name="Calculation 2 4 5 2 4" xfId="8764" xr:uid="{4A1D64F5-5AAE-4122-8FC6-A20509D2D775}"/>
    <cellStyle name="Calculation 2 4 5 2 4 2" xfId="8765" xr:uid="{7728639B-060E-49DE-BB19-6F1AE684E8C3}"/>
    <cellStyle name="Calculation 2 4 5 2 4 3" xfId="8766" xr:uid="{4BA053E6-AF18-461D-BAD3-1092C468EA70}"/>
    <cellStyle name="Calculation 2 4 5 2 5" xfId="8767" xr:uid="{D427DB34-548B-4502-BEAC-970714B6091D}"/>
    <cellStyle name="Calculation 2 4 5 2 5 2" xfId="8768" xr:uid="{BDFF3259-FC19-48E4-8E7F-A8C1AED692AF}"/>
    <cellStyle name="Calculation 2 4 5 2 5 3" xfId="8769" xr:uid="{0EA5FCE1-847E-4038-A582-6BC28CAD08FA}"/>
    <cellStyle name="Calculation 2 4 5 2 6" xfId="8770" xr:uid="{4FC6546D-E872-4364-9EA6-3DAE9BA6A507}"/>
    <cellStyle name="Calculation 2 4 5 2 6 2" xfId="8771" xr:uid="{59709FE0-E2E0-4CB8-AC52-A73D2414489D}"/>
    <cellStyle name="Calculation 2 4 5 2 6 3" xfId="8772" xr:uid="{C630927B-B872-4818-A381-A06DC8EA607A}"/>
    <cellStyle name="Calculation 2 4 5 2 7" xfId="8773" xr:uid="{EA13F026-1E2E-42F4-9C2D-FB5D06BEDDAB}"/>
    <cellStyle name="Calculation 2 4 5 2 7 2" xfId="8774" xr:uid="{A5FDB2D9-616D-4E1D-B2A8-D7D12FF4C492}"/>
    <cellStyle name="Calculation 2 4 5 2 7 3" xfId="8775" xr:uid="{87944536-002B-429C-BDB9-B492A7063743}"/>
    <cellStyle name="Calculation 2 4 5 2 8" xfId="8776" xr:uid="{646FE879-57AC-4999-9673-565E9AAA48F7}"/>
    <cellStyle name="Calculation 2 4 5 2 9" xfId="8777" xr:uid="{CDF9183D-8C5E-4FB6-93F2-57AF30DE9AA2}"/>
    <cellStyle name="Calculation 2 4 5 3" xfId="8778" xr:uid="{F6E19F73-6E64-401B-B678-F7E75D989621}"/>
    <cellStyle name="Calculation 2 4 5 3 2" xfId="8779" xr:uid="{E31E821E-1DA5-4DB1-B726-701BA718D638}"/>
    <cellStyle name="Calculation 2 4 5 3 3" xfId="8780" xr:uid="{4140F534-306A-4BE0-B3B2-4C1BE22A7A46}"/>
    <cellStyle name="Calculation 2 4 5 4" xfId="8781" xr:uid="{EF0052D9-DB4A-482C-87BE-BF7C44D49EB5}"/>
    <cellStyle name="Calculation 2 4 5 4 2" xfId="8782" xr:uid="{68D142F9-C997-4C2A-80E4-06FEBAF68833}"/>
    <cellStyle name="Calculation 2 4 5 4 3" xfId="8783" xr:uid="{C131F65C-8E9D-4742-B4C7-BF7F9AED9560}"/>
    <cellStyle name="Calculation 2 4 5 5" xfId="8784" xr:uid="{53BCA89B-E740-4104-A308-163AB32627DA}"/>
    <cellStyle name="Calculation 2 4 5 5 2" xfId="8785" xr:uid="{23E924C9-E1F7-4F14-8C8B-03059C911091}"/>
    <cellStyle name="Calculation 2 4 5 5 3" xfId="8786" xr:uid="{F7BED51D-06C6-415F-9926-6C954A232E76}"/>
    <cellStyle name="Calculation 2 4 5 6" xfId="8787" xr:uid="{A0153B18-66DB-4B21-AB93-60CEDC76C67B}"/>
    <cellStyle name="Calculation 2 4 5 6 2" xfId="8788" xr:uid="{123125BA-A2AE-40AB-B0C5-DDE7E2884FDD}"/>
    <cellStyle name="Calculation 2 4 5 6 3" xfId="8789" xr:uid="{E77CB22D-BA2A-4D7B-9DBD-B7233B0587D6}"/>
    <cellStyle name="Calculation 2 4 5 7" xfId="8790" xr:uid="{9A1A2678-64E9-438F-A6D1-858DE38FF635}"/>
    <cellStyle name="Calculation 2 4 5 7 2" xfId="8791" xr:uid="{9F8DD55D-48BE-49C2-ACC4-F0BA1B222DEF}"/>
    <cellStyle name="Calculation 2 4 5 7 3" xfId="8792" xr:uid="{D59A5651-7E66-4948-9BD5-85BF21CD98A7}"/>
    <cellStyle name="Calculation 2 4 5 8" xfId="8793" xr:uid="{DF70CBDD-7B7F-451F-A4A7-010C889AE470}"/>
    <cellStyle name="Calculation 2 4 5 8 2" xfId="8794" xr:uid="{0BFC64F6-5C5E-4E64-B8CE-E46292A881ED}"/>
    <cellStyle name="Calculation 2 4 5 8 3" xfId="8795" xr:uid="{B7162F4A-2F9F-4196-8BB0-A73364C80B9D}"/>
    <cellStyle name="Calculation 2 4 5 9" xfId="8796" xr:uid="{CC09B359-B82F-42D6-857E-084A014DD7AD}"/>
    <cellStyle name="Calculation 2 4 6" xfId="8797" xr:uid="{0B339303-DECD-4314-A9CC-638939815EAB}"/>
    <cellStyle name="Calculation 2 4 6 10" xfId="8798" xr:uid="{A7331DD4-BF28-4BA1-9AB6-E348726EFD09}"/>
    <cellStyle name="Calculation 2 4 6 2" xfId="8799" xr:uid="{42AF7670-8C32-4B75-B656-77CCF6F47523}"/>
    <cellStyle name="Calculation 2 4 6 2 2" xfId="8800" xr:uid="{20E58AA1-89F8-49C5-A105-B6C8A85C8E11}"/>
    <cellStyle name="Calculation 2 4 6 2 2 2" xfId="8801" xr:uid="{E5C3EC05-CB0E-4C52-B1EF-04F38FA83DF5}"/>
    <cellStyle name="Calculation 2 4 6 2 2 3" xfId="8802" xr:uid="{634969B7-1834-4C40-9E70-E759A61F0443}"/>
    <cellStyle name="Calculation 2 4 6 2 3" xfId="8803" xr:uid="{3CC9D715-787C-4000-A941-9467420653E2}"/>
    <cellStyle name="Calculation 2 4 6 2 3 2" xfId="8804" xr:uid="{A5A0EEB1-43A8-4F5E-B862-043CACEB2C1A}"/>
    <cellStyle name="Calculation 2 4 6 2 3 3" xfId="8805" xr:uid="{E61CC38D-BFEB-43D9-B878-97244078316E}"/>
    <cellStyle name="Calculation 2 4 6 2 4" xfId="8806" xr:uid="{4A997685-E42A-4178-B31D-0A5E72C28999}"/>
    <cellStyle name="Calculation 2 4 6 2 4 2" xfId="8807" xr:uid="{FC9EC80A-9B3E-4CF4-B02C-92331B7972D1}"/>
    <cellStyle name="Calculation 2 4 6 2 4 3" xfId="8808" xr:uid="{D79AE09C-221F-48FF-853C-F77C913B1DBE}"/>
    <cellStyle name="Calculation 2 4 6 2 5" xfId="8809" xr:uid="{E50554CC-B63F-464E-9BC2-29F35F4C04A2}"/>
    <cellStyle name="Calculation 2 4 6 2 5 2" xfId="8810" xr:uid="{4FE297BF-A7EB-44CF-B487-BAC6B712F183}"/>
    <cellStyle name="Calculation 2 4 6 2 5 3" xfId="8811" xr:uid="{065C9971-5BE5-4B3E-96D8-489C06261C51}"/>
    <cellStyle name="Calculation 2 4 6 2 6" xfId="8812" xr:uid="{1B7AC53C-1171-4D6F-AE8C-17F6A42436EC}"/>
    <cellStyle name="Calculation 2 4 6 2 6 2" xfId="8813" xr:uid="{48C60F52-C9E3-4C9C-A5CB-D5B3EE24E18D}"/>
    <cellStyle name="Calculation 2 4 6 2 6 3" xfId="8814" xr:uid="{A27F4A44-D136-41A4-AC1D-B639A126FE27}"/>
    <cellStyle name="Calculation 2 4 6 2 7" xfId="8815" xr:uid="{2FF1C3C1-BB2E-437C-84E8-807ED04D8700}"/>
    <cellStyle name="Calculation 2 4 6 2 7 2" xfId="8816" xr:uid="{ECF8D37C-6114-40D6-ADC7-F9CD5D4C14EE}"/>
    <cellStyle name="Calculation 2 4 6 2 7 3" xfId="8817" xr:uid="{224DAAAF-A172-4BCA-9086-69A524005A5D}"/>
    <cellStyle name="Calculation 2 4 6 2 8" xfId="8818" xr:uid="{DB27B16C-4279-45FF-8039-764B07D6FF30}"/>
    <cellStyle name="Calculation 2 4 6 2 9" xfId="8819" xr:uid="{EEA32BCE-9F98-4587-A531-0241FEEE5790}"/>
    <cellStyle name="Calculation 2 4 6 3" xfId="8820" xr:uid="{32D40ECD-E092-4419-8EF2-A7D655FBB2C9}"/>
    <cellStyle name="Calculation 2 4 6 3 2" xfId="8821" xr:uid="{B59DCBC5-66A4-48C9-B524-6809ABA95E3D}"/>
    <cellStyle name="Calculation 2 4 6 3 3" xfId="8822" xr:uid="{556DE0EB-00A5-45F8-84AF-5D32FCD70C5D}"/>
    <cellStyle name="Calculation 2 4 6 4" xfId="8823" xr:uid="{7B9A3791-A32B-4020-9443-34B4F1351DAB}"/>
    <cellStyle name="Calculation 2 4 6 4 2" xfId="8824" xr:uid="{2A55CED0-E069-402F-9FE7-D164E0CEAF98}"/>
    <cellStyle name="Calculation 2 4 6 4 3" xfId="8825" xr:uid="{64A87576-1DC1-4356-ACD5-3E8F8B5E43B4}"/>
    <cellStyle name="Calculation 2 4 6 5" xfId="8826" xr:uid="{D0639CC3-A0AE-4B06-B1D5-6959D2519DD0}"/>
    <cellStyle name="Calculation 2 4 6 5 2" xfId="8827" xr:uid="{622D6771-AD73-4CCE-AEC4-10D781F2EA91}"/>
    <cellStyle name="Calculation 2 4 6 5 3" xfId="8828" xr:uid="{D1F2A39B-7C72-4DAD-8581-9397156199A2}"/>
    <cellStyle name="Calculation 2 4 6 6" xfId="8829" xr:uid="{1D92023B-D266-48D3-AE0C-FB23E6030D41}"/>
    <cellStyle name="Calculation 2 4 6 6 2" xfId="8830" xr:uid="{72AE904A-CEF5-4C84-BBD0-C32A97EFCEB2}"/>
    <cellStyle name="Calculation 2 4 6 6 3" xfId="8831" xr:uid="{1F84A0BC-0902-4D44-9AB3-4747226776E4}"/>
    <cellStyle name="Calculation 2 4 6 7" xfId="8832" xr:uid="{238CC75D-F10D-4C9E-908A-6487D2F49B76}"/>
    <cellStyle name="Calculation 2 4 6 7 2" xfId="8833" xr:uid="{B85A6C6E-B6FE-4170-97D2-4325BC3AEB90}"/>
    <cellStyle name="Calculation 2 4 6 7 3" xfId="8834" xr:uid="{51F7B04A-3F9A-4030-8DD6-6659F9267140}"/>
    <cellStyle name="Calculation 2 4 6 8" xfId="8835" xr:uid="{1FBA56AD-7DE0-45F6-B791-5688FF090A5C}"/>
    <cellStyle name="Calculation 2 4 6 8 2" xfId="8836" xr:uid="{28559FA1-A456-466C-B9DE-201FDB70C092}"/>
    <cellStyle name="Calculation 2 4 6 8 3" xfId="8837" xr:uid="{E4087AEA-90DE-4BFB-9387-A83BBB2D3EB9}"/>
    <cellStyle name="Calculation 2 4 6 9" xfId="8838" xr:uid="{8CABD5B9-7EF4-4201-B8E6-67FA577D590A}"/>
    <cellStyle name="Calculation 2 4 7" xfId="8839" xr:uid="{AC257D75-6FD2-4E67-A28A-940CEDBD8BF9}"/>
    <cellStyle name="Calculation 2 4 7 2" xfId="8840" xr:uid="{28392C2C-04F7-4754-9922-D4493FA33440}"/>
    <cellStyle name="Calculation 2 4 7 2 2" xfId="8841" xr:uid="{1943CD02-C8FE-4960-938C-59CFD123F190}"/>
    <cellStyle name="Calculation 2 4 7 2 3" xfId="8842" xr:uid="{EA0E6213-05B2-4BFA-95A4-39F725E48665}"/>
    <cellStyle name="Calculation 2 4 7 3" xfId="8843" xr:uid="{305BC12C-5B5C-4CDC-BC26-473923BA8A39}"/>
    <cellStyle name="Calculation 2 4 7 3 2" xfId="8844" xr:uid="{F948ED46-2589-47B8-9601-D1E1BE7981F1}"/>
    <cellStyle name="Calculation 2 4 7 3 3" xfId="8845" xr:uid="{20648398-6BC0-4668-979C-C90A82627D6F}"/>
    <cellStyle name="Calculation 2 4 7 4" xfId="8846" xr:uid="{244EC453-4FDD-44FB-A50E-BB4D361EF4D6}"/>
    <cellStyle name="Calculation 2 4 7 4 2" xfId="8847" xr:uid="{6AD1221C-F235-44FD-AD3B-C798E37C7F79}"/>
    <cellStyle name="Calculation 2 4 7 4 3" xfId="8848" xr:uid="{894C3FB7-728F-4C4B-814E-C89CDDB7AFC2}"/>
    <cellStyle name="Calculation 2 4 7 5" xfId="8849" xr:uid="{E51CD49B-A393-4317-8ACA-5A09EA2B6486}"/>
    <cellStyle name="Calculation 2 4 7 5 2" xfId="8850" xr:uid="{1AFD1D70-AA63-4D3E-B3BD-72135C4697D2}"/>
    <cellStyle name="Calculation 2 4 7 5 3" xfId="8851" xr:uid="{E76EE28C-C044-448D-B2D0-B39D474FB490}"/>
    <cellStyle name="Calculation 2 4 7 6" xfId="8852" xr:uid="{9CF7174A-C2D7-4BB1-90E8-C583358321B9}"/>
    <cellStyle name="Calculation 2 4 7 6 2" xfId="8853" xr:uid="{F25BF1F9-0071-4911-93CB-237BBBB76B00}"/>
    <cellStyle name="Calculation 2 4 7 6 3" xfId="8854" xr:uid="{EEF98218-D1A2-46D8-9C6B-619091BDABFA}"/>
    <cellStyle name="Calculation 2 4 7 7" xfId="8855" xr:uid="{D4C1C9ED-7083-4B34-9C0A-6B270A479344}"/>
    <cellStyle name="Calculation 2 4 7 7 2" xfId="8856" xr:uid="{D8C4CAA0-5E93-4605-82E8-63E66402C106}"/>
    <cellStyle name="Calculation 2 4 7 7 3" xfId="8857" xr:uid="{AB346014-58BC-456F-A0EA-CA385DA2695D}"/>
    <cellStyle name="Calculation 2 4 7 8" xfId="8858" xr:uid="{6C301B5F-4375-4ECC-91B0-F71EDF1E5175}"/>
    <cellStyle name="Calculation 2 4 7 9" xfId="8859" xr:uid="{27B18816-64BA-4EE3-B839-F46B019DB318}"/>
    <cellStyle name="Calculation 2 4 8" xfId="8860" xr:uid="{B4D52743-FF97-48F7-9E0C-7C066689E4EA}"/>
    <cellStyle name="Calculation 2 4 8 2" xfId="8861" xr:uid="{3451587F-1665-4D8B-89F0-4F1B4B40C265}"/>
    <cellStyle name="Calculation 2 4 8 3" xfId="8862" xr:uid="{DB0D0AC7-7247-44ED-A885-7DDD483761AE}"/>
    <cellStyle name="Calculation 2 4 9" xfId="8863" xr:uid="{C0C5D378-9F57-414C-93E9-2D696205378A}"/>
    <cellStyle name="Calculation 2 4 9 2" xfId="8864" xr:uid="{44F837F8-0940-4C48-AA82-09C509DF8869}"/>
    <cellStyle name="Calculation 2 4 9 3" xfId="8865" xr:uid="{AA7545AB-88C4-4CF1-8F9F-9329B961F2EC}"/>
    <cellStyle name="Calculation 2 5" xfId="2810" xr:uid="{0853216C-D923-478D-B56D-0B06F5B66D31}"/>
    <cellStyle name="Calculation 2 5 10" xfId="8866" xr:uid="{E3E9A5AF-C473-42B3-868E-516BA7E6E678}"/>
    <cellStyle name="Calculation 2 5 10 2" xfId="8867" xr:uid="{0E13AD02-BDAC-4311-B31C-C1E69C627EF0}"/>
    <cellStyle name="Calculation 2 5 10 3" xfId="8868" xr:uid="{E34CB740-243B-4057-BF19-86C833BF476E}"/>
    <cellStyle name="Calculation 2 5 11" xfId="8869" xr:uid="{73B53519-8359-434A-925D-B4572B5103E4}"/>
    <cellStyle name="Calculation 2 5 11 2" xfId="8870" xr:uid="{39DF2030-E3FD-4060-A93A-BC5B503867E1}"/>
    <cellStyle name="Calculation 2 5 11 3" xfId="8871" xr:uid="{453B459D-6105-49E8-A47A-E328E6DEAD87}"/>
    <cellStyle name="Calculation 2 5 12" xfId="8872" xr:uid="{525A9A24-F159-470C-9EFD-8D250B69B29D}"/>
    <cellStyle name="Calculation 2 5 12 2" xfId="8873" xr:uid="{A7E2CC99-7F24-4D61-A087-2BD6C0D6D98D}"/>
    <cellStyle name="Calculation 2 5 12 3" xfId="8874" xr:uid="{4077ECBE-3FA4-43F2-B1FD-35C59FFECCE4}"/>
    <cellStyle name="Calculation 2 5 13" xfId="8875" xr:uid="{2E99BEE3-7986-4A71-831D-7F874F0E25E3}"/>
    <cellStyle name="Calculation 2 5 13 2" xfId="8876" xr:uid="{3E6C8DC0-0211-4507-BCC9-96FFE1DFB53A}"/>
    <cellStyle name="Calculation 2 5 13 3" xfId="8877" xr:uid="{5905D1A2-52C6-4971-B319-8D310EE84CC6}"/>
    <cellStyle name="Calculation 2 5 14" xfId="44293" xr:uid="{60CD8056-4869-4481-B551-EBFA7AE3BBB5}"/>
    <cellStyle name="Calculation 2 5 2" xfId="8878" xr:uid="{7998C1BE-8CD9-4029-B3E7-6EC4DCEC9C7B}"/>
    <cellStyle name="Calculation 2 5 2 10" xfId="44294" xr:uid="{A6BB7F43-8646-492E-BB12-2F22B8F5D45C}"/>
    <cellStyle name="Calculation 2 5 2 2" xfId="8879" xr:uid="{0CB5EBB5-3107-4538-BA90-74F90EA3DF21}"/>
    <cellStyle name="Calculation 2 5 2 2 10" xfId="8880" xr:uid="{C5D21882-15F4-4272-B6A9-C6558DACF6A8}"/>
    <cellStyle name="Calculation 2 5 2 2 2" xfId="8881" xr:uid="{FB3C1B2C-DEF0-4EB2-8A2E-CCBC878B8C06}"/>
    <cellStyle name="Calculation 2 5 2 2 2 2" xfId="8882" xr:uid="{5671A8D8-9AC9-43FC-822D-E5F57D1E296A}"/>
    <cellStyle name="Calculation 2 5 2 2 2 2 2" xfId="8883" xr:uid="{EF9059FC-5CE9-4A52-A567-3E3A2E7C24D1}"/>
    <cellStyle name="Calculation 2 5 2 2 2 2 3" xfId="8884" xr:uid="{C8BB608B-30F0-4632-93C1-71A5F2DC3193}"/>
    <cellStyle name="Calculation 2 5 2 2 2 3" xfId="8885" xr:uid="{65B35411-D910-4E1E-B423-6C132B127A36}"/>
    <cellStyle name="Calculation 2 5 2 2 2 3 2" xfId="8886" xr:uid="{D592854D-4918-45F4-A823-9B590BD6E7E1}"/>
    <cellStyle name="Calculation 2 5 2 2 2 3 3" xfId="8887" xr:uid="{76E90A2F-B5CE-4107-BFD5-6361F0ED6DB4}"/>
    <cellStyle name="Calculation 2 5 2 2 2 4" xfId="8888" xr:uid="{297BC610-BE1C-485B-BD44-B772664F1F05}"/>
    <cellStyle name="Calculation 2 5 2 2 2 4 2" xfId="8889" xr:uid="{E578BCB9-1877-40DB-B220-49AEC429A458}"/>
    <cellStyle name="Calculation 2 5 2 2 2 4 3" xfId="8890" xr:uid="{42E537B1-3F67-4096-A4A7-CE02CC74B948}"/>
    <cellStyle name="Calculation 2 5 2 2 2 5" xfId="8891" xr:uid="{6E4605AB-EA8F-41C2-973A-F418A21FAA30}"/>
    <cellStyle name="Calculation 2 5 2 2 2 5 2" xfId="8892" xr:uid="{029E44E5-A34E-4CAA-8C67-6D2401B4A2D3}"/>
    <cellStyle name="Calculation 2 5 2 2 2 5 3" xfId="8893" xr:uid="{EB9C134D-4685-43FC-8AF2-3E0B13089881}"/>
    <cellStyle name="Calculation 2 5 2 2 2 6" xfId="8894" xr:uid="{536E46B7-FBB5-4CF1-992B-CCB7ACC94229}"/>
    <cellStyle name="Calculation 2 5 2 2 2 6 2" xfId="8895" xr:uid="{E9FD30A2-8F8C-41C8-B12F-CB61C87C8DD0}"/>
    <cellStyle name="Calculation 2 5 2 2 2 6 3" xfId="8896" xr:uid="{1FA3FC6F-FB55-4196-8136-96386E27ADB0}"/>
    <cellStyle name="Calculation 2 5 2 2 2 7" xfId="8897" xr:uid="{DC11C42D-F9A5-455F-86B5-DA565D4E92F5}"/>
    <cellStyle name="Calculation 2 5 2 2 2 7 2" xfId="8898" xr:uid="{5A87AAB0-FA49-4EDF-86C5-41B49CA338EB}"/>
    <cellStyle name="Calculation 2 5 2 2 2 7 3" xfId="8899" xr:uid="{C8B63AFC-4479-43AE-A567-CE2FDB94D8BD}"/>
    <cellStyle name="Calculation 2 5 2 2 2 8" xfId="8900" xr:uid="{5640909E-FC9D-4486-A882-0903097BE495}"/>
    <cellStyle name="Calculation 2 5 2 2 2 9" xfId="8901" xr:uid="{7F39F60D-15C2-4ED0-B9A3-58D99D86C2C6}"/>
    <cellStyle name="Calculation 2 5 2 2 3" xfId="8902" xr:uid="{511E2050-861F-4ECC-87F2-DE38BB0D45C5}"/>
    <cellStyle name="Calculation 2 5 2 2 3 2" xfId="8903" xr:uid="{F4D473CA-2CC0-4FF9-B8C5-077E968895BC}"/>
    <cellStyle name="Calculation 2 5 2 2 3 3" xfId="8904" xr:uid="{22F669CA-F34A-4AC0-A20B-0972D6B88FC7}"/>
    <cellStyle name="Calculation 2 5 2 2 4" xfId="8905" xr:uid="{CD0A94E7-B486-433E-8DB7-7766DFB3EB12}"/>
    <cellStyle name="Calculation 2 5 2 2 4 2" xfId="8906" xr:uid="{1A2BF91E-19F7-4372-9239-42D7F3F06143}"/>
    <cellStyle name="Calculation 2 5 2 2 4 3" xfId="8907" xr:uid="{DF9EDA8A-9196-48C2-B97D-E01ED3331394}"/>
    <cellStyle name="Calculation 2 5 2 2 5" xfId="8908" xr:uid="{F6A1D70B-5A16-41F1-80A4-49E4F1755DAB}"/>
    <cellStyle name="Calculation 2 5 2 2 5 2" xfId="8909" xr:uid="{CE2EDF61-A677-4CE6-8861-A429AE7663EC}"/>
    <cellStyle name="Calculation 2 5 2 2 5 3" xfId="8910" xr:uid="{90FAFD2D-D490-4A28-B7A8-483BA42344C8}"/>
    <cellStyle name="Calculation 2 5 2 2 6" xfId="8911" xr:uid="{4D42F9AE-0655-40A5-8A51-D8C658B0F971}"/>
    <cellStyle name="Calculation 2 5 2 2 6 2" xfId="8912" xr:uid="{DAE77702-4011-4A8B-A55A-EDA0BDE41FFF}"/>
    <cellStyle name="Calculation 2 5 2 2 6 3" xfId="8913" xr:uid="{7E7F31C0-8395-44AF-AB4F-7164EDECB01B}"/>
    <cellStyle name="Calculation 2 5 2 2 7" xfId="8914" xr:uid="{C861055A-8157-4E9B-B6E4-597AC4D793BE}"/>
    <cellStyle name="Calculation 2 5 2 2 7 2" xfId="8915" xr:uid="{EB04272D-27D8-45D3-B404-7A82B831E03C}"/>
    <cellStyle name="Calculation 2 5 2 2 7 3" xfId="8916" xr:uid="{5F5413EA-9FCD-4A44-81FA-19920D96B823}"/>
    <cellStyle name="Calculation 2 5 2 2 8" xfId="8917" xr:uid="{F4C36D23-FD25-47C8-B623-08AAFE3E43EC}"/>
    <cellStyle name="Calculation 2 5 2 2 8 2" xfId="8918" xr:uid="{C1340924-ED63-432A-BC85-26F7773C1C55}"/>
    <cellStyle name="Calculation 2 5 2 2 8 3" xfId="8919" xr:uid="{C5EAE315-7892-4518-84B1-9B5CF38546F9}"/>
    <cellStyle name="Calculation 2 5 2 2 9" xfId="8920" xr:uid="{C2F6BA1F-1540-4338-892A-858C208C0A1E}"/>
    <cellStyle name="Calculation 2 5 2 3" xfId="8921" xr:uid="{5DAFBF41-EC42-41C7-BDED-D1590D1C54A1}"/>
    <cellStyle name="Calculation 2 5 2 3 10" xfId="8922" xr:uid="{A4E9523A-6322-4E88-8B32-A8543057062B}"/>
    <cellStyle name="Calculation 2 5 2 3 2" xfId="8923" xr:uid="{BF15443E-C01B-4DD9-B0A7-E40E8AB27858}"/>
    <cellStyle name="Calculation 2 5 2 3 2 2" xfId="8924" xr:uid="{AA7E65B0-FC4B-4BEC-ADCA-1758C7585F7B}"/>
    <cellStyle name="Calculation 2 5 2 3 2 2 2" xfId="8925" xr:uid="{16B9F2EB-9BFD-428D-84C7-9070089FCB4D}"/>
    <cellStyle name="Calculation 2 5 2 3 2 2 3" xfId="8926" xr:uid="{5E985072-0A92-482E-8459-DB92DBFE8DE3}"/>
    <cellStyle name="Calculation 2 5 2 3 2 3" xfId="8927" xr:uid="{A1A69BEE-5F14-4210-87B0-0077494A5C5D}"/>
    <cellStyle name="Calculation 2 5 2 3 2 3 2" xfId="8928" xr:uid="{9DB53849-4417-436A-AB12-D3EA7D19AFEC}"/>
    <cellStyle name="Calculation 2 5 2 3 2 3 3" xfId="8929" xr:uid="{252E7785-0943-4B0F-80FD-38AC138C4CFC}"/>
    <cellStyle name="Calculation 2 5 2 3 2 4" xfId="8930" xr:uid="{E6A639EC-6668-4D3F-A0ED-DFC9212B4000}"/>
    <cellStyle name="Calculation 2 5 2 3 2 4 2" xfId="8931" xr:uid="{EDB01CE3-0E8A-4525-BF47-ECB0ED39AB6B}"/>
    <cellStyle name="Calculation 2 5 2 3 2 4 3" xfId="8932" xr:uid="{8C4FBA06-7F02-4D58-804C-A9DAC8DDF00A}"/>
    <cellStyle name="Calculation 2 5 2 3 2 5" xfId="8933" xr:uid="{98A88B77-41EB-42CE-B686-9F177F87210C}"/>
    <cellStyle name="Calculation 2 5 2 3 2 5 2" xfId="8934" xr:uid="{94070906-E8F3-4D1D-A7D0-CA5587FE1E20}"/>
    <cellStyle name="Calculation 2 5 2 3 2 5 3" xfId="8935" xr:uid="{0A077F02-77D7-4B79-9318-223B47FF9531}"/>
    <cellStyle name="Calculation 2 5 2 3 2 6" xfId="8936" xr:uid="{3344A10A-047F-436F-B33B-31AC4E70BEDD}"/>
    <cellStyle name="Calculation 2 5 2 3 2 6 2" xfId="8937" xr:uid="{012FCED2-CDFD-4E91-8361-E3E97C39B2EF}"/>
    <cellStyle name="Calculation 2 5 2 3 2 6 3" xfId="8938" xr:uid="{280CB152-BE7E-4C3B-963C-B42B5D2D615B}"/>
    <cellStyle name="Calculation 2 5 2 3 2 7" xfId="8939" xr:uid="{CF603666-2D43-4BF1-A17A-3D59328773B7}"/>
    <cellStyle name="Calculation 2 5 2 3 2 7 2" xfId="8940" xr:uid="{AD760D14-44A9-4690-9CFA-B8430CE25362}"/>
    <cellStyle name="Calculation 2 5 2 3 2 7 3" xfId="8941" xr:uid="{9FB748DE-8FA8-43EE-9898-DBFB6CC98C82}"/>
    <cellStyle name="Calculation 2 5 2 3 2 8" xfId="8942" xr:uid="{CE019A0E-2101-4AAA-98EE-470EF68C80C7}"/>
    <cellStyle name="Calculation 2 5 2 3 2 9" xfId="8943" xr:uid="{1D14B5B8-8CF0-402D-A3BC-00C707561429}"/>
    <cellStyle name="Calculation 2 5 2 3 3" xfId="8944" xr:uid="{D0B7E34B-B90D-4377-AD01-6EA11DB0D26D}"/>
    <cellStyle name="Calculation 2 5 2 3 3 2" xfId="8945" xr:uid="{AE646466-6C71-4F05-94AB-794394E893A5}"/>
    <cellStyle name="Calculation 2 5 2 3 3 3" xfId="8946" xr:uid="{7F7BD859-CDCB-4DA0-98C4-FFD949F40E77}"/>
    <cellStyle name="Calculation 2 5 2 3 4" xfId="8947" xr:uid="{B97DA152-7C08-44B6-8810-8F8FBFFE8962}"/>
    <cellStyle name="Calculation 2 5 2 3 4 2" xfId="8948" xr:uid="{334EF5F0-BE3C-476E-8956-06C13576B524}"/>
    <cellStyle name="Calculation 2 5 2 3 4 3" xfId="8949" xr:uid="{854E0F83-EA80-4DE7-864E-7D9BB16837AC}"/>
    <cellStyle name="Calculation 2 5 2 3 5" xfId="8950" xr:uid="{5431416D-2B0B-4B2B-A415-3A5F19C7FAB2}"/>
    <cellStyle name="Calculation 2 5 2 3 5 2" xfId="8951" xr:uid="{349A4715-6223-4A50-AA45-6C0E4BDB45E1}"/>
    <cellStyle name="Calculation 2 5 2 3 5 3" xfId="8952" xr:uid="{3430D59D-8FA5-4223-A7D8-6703A73D8A45}"/>
    <cellStyle name="Calculation 2 5 2 3 6" xfId="8953" xr:uid="{11CB4349-952F-48F9-A826-CF8BDDE5CE03}"/>
    <cellStyle name="Calculation 2 5 2 3 6 2" xfId="8954" xr:uid="{AD5D702C-740A-44CA-B689-C8B20464BA50}"/>
    <cellStyle name="Calculation 2 5 2 3 6 3" xfId="8955" xr:uid="{5C9BC28D-555E-42FF-A112-C744777B5B98}"/>
    <cellStyle name="Calculation 2 5 2 3 7" xfId="8956" xr:uid="{28FBC89C-F992-4581-BD4A-DEF67FB4792C}"/>
    <cellStyle name="Calculation 2 5 2 3 7 2" xfId="8957" xr:uid="{2E70E8AB-3DDA-400C-9186-3EC7106C5A66}"/>
    <cellStyle name="Calculation 2 5 2 3 7 3" xfId="8958" xr:uid="{3AD99F1B-AF87-45ED-9516-9A9036B7176D}"/>
    <cellStyle name="Calculation 2 5 2 3 8" xfId="8959" xr:uid="{9F82A3B6-D1E5-427D-8C31-6F3A0DDE8AA9}"/>
    <cellStyle name="Calculation 2 5 2 3 8 2" xfId="8960" xr:uid="{494D889C-4897-40A9-9922-F05A7FB767BA}"/>
    <cellStyle name="Calculation 2 5 2 3 8 3" xfId="8961" xr:uid="{E00F7F99-E459-484F-BB3F-A24559FBD9DC}"/>
    <cellStyle name="Calculation 2 5 2 3 9" xfId="8962" xr:uid="{41667296-E17D-43FF-94AA-A04D21ADE410}"/>
    <cellStyle name="Calculation 2 5 2 4" xfId="8963" xr:uid="{2CC53526-5D6B-4E44-B68E-7B111EA16057}"/>
    <cellStyle name="Calculation 2 5 2 4 10" xfId="8964" xr:uid="{8A30FC70-607E-4D48-B69D-9CADA6F132F3}"/>
    <cellStyle name="Calculation 2 5 2 4 2" xfId="8965" xr:uid="{4CBB77EB-834C-4A65-9466-54BFC0B4BC79}"/>
    <cellStyle name="Calculation 2 5 2 4 2 2" xfId="8966" xr:uid="{A2F5BE53-2F0D-4AAB-B2BB-623D5719DF67}"/>
    <cellStyle name="Calculation 2 5 2 4 2 2 2" xfId="8967" xr:uid="{A2C7C596-6383-43ED-BFFF-E7E74DD47E13}"/>
    <cellStyle name="Calculation 2 5 2 4 2 2 3" xfId="8968" xr:uid="{EC9A9EEC-0584-4B9C-A496-2F29451582F9}"/>
    <cellStyle name="Calculation 2 5 2 4 2 3" xfId="8969" xr:uid="{661C8ED2-7C10-4168-83D4-BCA198792317}"/>
    <cellStyle name="Calculation 2 5 2 4 2 3 2" xfId="8970" xr:uid="{712DDB81-0ED4-4E75-A39F-970097F2B522}"/>
    <cellStyle name="Calculation 2 5 2 4 2 3 3" xfId="8971" xr:uid="{7E988737-DB53-4F17-874A-1A02A124AB74}"/>
    <cellStyle name="Calculation 2 5 2 4 2 4" xfId="8972" xr:uid="{FF645AB8-F7A0-4B50-8983-B4545A22CD49}"/>
    <cellStyle name="Calculation 2 5 2 4 2 4 2" xfId="8973" xr:uid="{5EA74934-DD6F-4572-9A15-CDAFAFD625DE}"/>
    <cellStyle name="Calculation 2 5 2 4 2 4 3" xfId="8974" xr:uid="{E20807F9-7120-418C-BC42-FBDBE5D63F4F}"/>
    <cellStyle name="Calculation 2 5 2 4 2 5" xfId="8975" xr:uid="{AF35EE9B-FC8E-4B7F-88E2-20ABADD2E1C8}"/>
    <cellStyle name="Calculation 2 5 2 4 2 5 2" xfId="8976" xr:uid="{EEA748C5-D15B-4276-864C-EF8EFF52AC8F}"/>
    <cellStyle name="Calculation 2 5 2 4 2 5 3" xfId="8977" xr:uid="{41841177-FE24-4AB8-87B2-9D247D0065BD}"/>
    <cellStyle name="Calculation 2 5 2 4 2 6" xfId="8978" xr:uid="{A9F133C5-E81C-4B6D-9882-FC63959D097D}"/>
    <cellStyle name="Calculation 2 5 2 4 2 6 2" xfId="8979" xr:uid="{E9E0100D-C743-4571-8141-F400CB4083CB}"/>
    <cellStyle name="Calculation 2 5 2 4 2 6 3" xfId="8980" xr:uid="{9D87932F-A9D2-4AF1-B96B-049CA11455D3}"/>
    <cellStyle name="Calculation 2 5 2 4 2 7" xfId="8981" xr:uid="{E7E94908-D158-42E0-8183-692CC5316F3E}"/>
    <cellStyle name="Calculation 2 5 2 4 2 7 2" xfId="8982" xr:uid="{E97003B1-4687-48A5-BC20-114D809CAA65}"/>
    <cellStyle name="Calculation 2 5 2 4 2 7 3" xfId="8983" xr:uid="{4CCADE7A-9225-4953-ACFA-3217876564A1}"/>
    <cellStyle name="Calculation 2 5 2 4 2 8" xfId="8984" xr:uid="{4A7CFD7A-D684-4E20-ADF1-1B7FB2A07901}"/>
    <cellStyle name="Calculation 2 5 2 4 2 9" xfId="8985" xr:uid="{CF5047D2-C1B4-4727-9187-3D6D84BA438C}"/>
    <cellStyle name="Calculation 2 5 2 4 3" xfId="8986" xr:uid="{2BDC7C15-364A-4FAD-AAE2-643D8E4441F1}"/>
    <cellStyle name="Calculation 2 5 2 4 3 2" xfId="8987" xr:uid="{DA37BE13-5410-4053-B7C5-BB6FD4AAAB4A}"/>
    <cellStyle name="Calculation 2 5 2 4 3 3" xfId="8988" xr:uid="{B7E840A3-34CB-40AF-96CB-D28E1FB3CE44}"/>
    <cellStyle name="Calculation 2 5 2 4 4" xfId="8989" xr:uid="{29C02B49-BA4E-42A9-8EBA-59618D8E7144}"/>
    <cellStyle name="Calculation 2 5 2 4 4 2" xfId="8990" xr:uid="{C0EDA110-727D-489C-9C98-D20BB72871CA}"/>
    <cellStyle name="Calculation 2 5 2 4 4 3" xfId="8991" xr:uid="{2F4D0C21-6832-41D3-8F3C-59CF8AA18ABC}"/>
    <cellStyle name="Calculation 2 5 2 4 5" xfId="8992" xr:uid="{6A9786A8-6A40-4A8C-AD38-9F60000635EE}"/>
    <cellStyle name="Calculation 2 5 2 4 5 2" xfId="8993" xr:uid="{26C15F75-0507-409D-AE0D-D12510EDDD4B}"/>
    <cellStyle name="Calculation 2 5 2 4 5 3" xfId="8994" xr:uid="{A1B6C692-EB94-4969-AA2C-7841543656C9}"/>
    <cellStyle name="Calculation 2 5 2 4 6" xfId="8995" xr:uid="{44F96811-2BAA-43D1-B4F9-5C23756ED2EF}"/>
    <cellStyle name="Calculation 2 5 2 4 6 2" xfId="8996" xr:uid="{801A2DFA-AFC7-4BCF-99AE-0875CEBC3286}"/>
    <cellStyle name="Calculation 2 5 2 4 6 3" xfId="8997" xr:uid="{2A9A6D96-E8D2-45EE-9306-0C8D2FBD7174}"/>
    <cellStyle name="Calculation 2 5 2 4 7" xfId="8998" xr:uid="{BC941302-EAAF-4DC4-90FC-9D17581E5C93}"/>
    <cellStyle name="Calculation 2 5 2 4 7 2" xfId="8999" xr:uid="{821BBEB1-5C26-4A92-A10B-8E513E9509CB}"/>
    <cellStyle name="Calculation 2 5 2 4 7 3" xfId="9000" xr:uid="{60FCD8A4-CF0D-4ED7-ACB2-9426469887AA}"/>
    <cellStyle name="Calculation 2 5 2 4 8" xfId="9001" xr:uid="{A6A7DF7C-5BD0-4E45-99DE-E0A135CDA39A}"/>
    <cellStyle name="Calculation 2 5 2 4 8 2" xfId="9002" xr:uid="{C05787F8-B740-4080-864D-5B67EF5D1FB7}"/>
    <cellStyle name="Calculation 2 5 2 4 8 3" xfId="9003" xr:uid="{6D133607-21BC-4490-A83C-87EE9050C662}"/>
    <cellStyle name="Calculation 2 5 2 4 9" xfId="9004" xr:uid="{AD18788A-A9DB-42D2-AFA0-DCAC761814C8}"/>
    <cellStyle name="Calculation 2 5 2 5" xfId="9005" xr:uid="{15117433-D06F-476A-A8FA-97AFB37C34FE}"/>
    <cellStyle name="Calculation 2 5 2 5 2" xfId="9006" xr:uid="{03F14E73-349F-42FC-B4E8-92A8CAD85592}"/>
    <cellStyle name="Calculation 2 5 2 5 2 2" xfId="9007" xr:uid="{E077BF1D-BE20-471D-9C18-E926D1AFFC2B}"/>
    <cellStyle name="Calculation 2 5 2 5 2 3" xfId="9008" xr:uid="{0BB2E923-ECBA-4AC7-98DC-CBC6E6A5D826}"/>
    <cellStyle name="Calculation 2 5 2 5 3" xfId="9009" xr:uid="{FBB59D1A-EE0C-4ED2-97CC-E6612F140088}"/>
    <cellStyle name="Calculation 2 5 2 5 3 2" xfId="9010" xr:uid="{D7342DB4-BD78-412B-B831-3FD28629BF1D}"/>
    <cellStyle name="Calculation 2 5 2 5 3 3" xfId="9011" xr:uid="{F3772AB2-4421-4E2E-9E2C-E916BAE7ADB2}"/>
    <cellStyle name="Calculation 2 5 2 5 4" xfId="9012" xr:uid="{1B4A9232-C6C1-45E2-B4AE-ADB460F883A7}"/>
    <cellStyle name="Calculation 2 5 2 5 4 2" xfId="9013" xr:uid="{43856E00-026D-462B-85E6-893E85730E64}"/>
    <cellStyle name="Calculation 2 5 2 5 4 3" xfId="9014" xr:uid="{29220FEB-9869-48EE-9829-E9D0499E0302}"/>
    <cellStyle name="Calculation 2 5 2 5 5" xfId="9015" xr:uid="{80C366C1-4B0B-49D1-A098-261A74A05685}"/>
    <cellStyle name="Calculation 2 5 2 5 5 2" xfId="9016" xr:uid="{612DFBE9-2320-4ED0-AC92-C9E0FA59B10F}"/>
    <cellStyle name="Calculation 2 5 2 5 5 3" xfId="9017" xr:uid="{97497F6D-F309-43B8-91A7-B1A037176231}"/>
    <cellStyle name="Calculation 2 5 2 5 6" xfId="9018" xr:uid="{44F4A4A2-617C-42AD-A666-8665928DFEE3}"/>
    <cellStyle name="Calculation 2 5 2 5 6 2" xfId="9019" xr:uid="{5E7AD0AC-BFB1-434E-B188-1C559A11D76B}"/>
    <cellStyle name="Calculation 2 5 2 5 6 3" xfId="9020" xr:uid="{3BB6CCB7-6FA5-4884-A65D-5C74565912B2}"/>
    <cellStyle name="Calculation 2 5 2 5 7" xfId="9021" xr:uid="{DBEA9501-4EAF-4CEB-AFE3-65AB9C090BAE}"/>
    <cellStyle name="Calculation 2 5 2 5 7 2" xfId="9022" xr:uid="{56F430EE-86FB-476E-909E-5890A723333E}"/>
    <cellStyle name="Calculation 2 5 2 5 7 3" xfId="9023" xr:uid="{5D6D13C6-2D62-4990-AEB6-2196552AD0AA}"/>
    <cellStyle name="Calculation 2 5 2 5 8" xfId="9024" xr:uid="{DA796C79-1EC6-4D68-AAA1-543978BAF802}"/>
    <cellStyle name="Calculation 2 5 2 5 9" xfId="9025" xr:uid="{3AFFCB9B-4FBD-42CB-984D-46BFE62E253D}"/>
    <cellStyle name="Calculation 2 5 2 6" xfId="9026" xr:uid="{12D749D5-2E71-41BA-B1BC-8FBFFEE5C5AC}"/>
    <cellStyle name="Calculation 2 5 2 6 2" xfId="9027" xr:uid="{1EE8442C-53F1-46B0-8DBD-BB3206615ED6}"/>
    <cellStyle name="Calculation 2 5 2 6 3" xfId="9028" xr:uid="{EEAD7ED8-FA2C-44B9-9EF1-AD2BE4621315}"/>
    <cellStyle name="Calculation 2 5 2 7" xfId="9029" xr:uid="{DFB31F7B-7C21-47B1-A7F0-660C7F46AA5E}"/>
    <cellStyle name="Calculation 2 5 2 7 2" xfId="9030" xr:uid="{C7E2B715-D3DE-4138-8D5F-0778A4D7B10C}"/>
    <cellStyle name="Calculation 2 5 2 7 3" xfId="9031" xr:uid="{067DD72E-1446-436C-97BC-DF5E1BF0888F}"/>
    <cellStyle name="Calculation 2 5 2 8" xfId="9032" xr:uid="{F1C10508-A282-4C1B-9A86-18E1B4FC112F}"/>
    <cellStyle name="Calculation 2 5 2 8 2" xfId="9033" xr:uid="{69D8910F-0356-4A57-8648-CE55C10EACE2}"/>
    <cellStyle name="Calculation 2 5 2 8 3" xfId="9034" xr:uid="{978A44E0-4E28-4697-945A-6EB8CDF3427A}"/>
    <cellStyle name="Calculation 2 5 2 9" xfId="9035" xr:uid="{7CCC7036-B25D-43B5-A475-0760D8F71572}"/>
    <cellStyle name="Calculation 2 5 2 9 2" xfId="9036" xr:uid="{746E4800-A264-4485-A7C7-F26BDA7693C5}"/>
    <cellStyle name="Calculation 2 5 2 9 3" xfId="9037" xr:uid="{7CBF7BD3-0288-48A5-A842-5CB228F00139}"/>
    <cellStyle name="Calculation 2 5 3" xfId="9038" xr:uid="{D0DD5357-CDD8-413F-BD1D-1746C055D11A}"/>
    <cellStyle name="Calculation 2 5 3 10" xfId="44295" xr:uid="{ECFFE24F-0B7B-474A-8307-3AB4B0EAD7CF}"/>
    <cellStyle name="Calculation 2 5 3 2" xfId="9039" xr:uid="{34FFADF0-3428-4D88-9DB6-12F5D14FD537}"/>
    <cellStyle name="Calculation 2 5 3 2 10" xfId="9040" xr:uid="{FDD190E0-8597-4AF5-B013-B2A1453BC317}"/>
    <cellStyle name="Calculation 2 5 3 2 2" xfId="9041" xr:uid="{3921A23E-C21F-4B3C-856E-4F7F7D8839BE}"/>
    <cellStyle name="Calculation 2 5 3 2 2 2" xfId="9042" xr:uid="{313C9EBB-A2EA-4C14-95ED-FBA94AC789A2}"/>
    <cellStyle name="Calculation 2 5 3 2 2 2 2" xfId="9043" xr:uid="{82DDB9CB-84F9-4677-A25B-3BE70F17B821}"/>
    <cellStyle name="Calculation 2 5 3 2 2 2 3" xfId="9044" xr:uid="{D13BEAFE-8008-4350-B18F-77B35C0880DB}"/>
    <cellStyle name="Calculation 2 5 3 2 2 3" xfId="9045" xr:uid="{A2D286E2-DDF7-48BC-B472-74B429C9B893}"/>
    <cellStyle name="Calculation 2 5 3 2 2 3 2" xfId="9046" xr:uid="{64EF562C-B988-41E0-9DEF-1E947F9AC3C3}"/>
    <cellStyle name="Calculation 2 5 3 2 2 3 3" xfId="9047" xr:uid="{13F451A3-6661-48A2-A0F8-2B7949671892}"/>
    <cellStyle name="Calculation 2 5 3 2 2 4" xfId="9048" xr:uid="{D37C159A-1502-41E3-BCE2-840EEEA674EB}"/>
    <cellStyle name="Calculation 2 5 3 2 2 4 2" xfId="9049" xr:uid="{7213C033-8E51-45D3-9A2C-29CDCD156550}"/>
    <cellStyle name="Calculation 2 5 3 2 2 4 3" xfId="9050" xr:uid="{23E5F6B2-3605-4821-B917-150907E4B2B9}"/>
    <cellStyle name="Calculation 2 5 3 2 2 5" xfId="9051" xr:uid="{DB5D7DC9-AB7A-4ED1-8BE8-168D1C792E35}"/>
    <cellStyle name="Calculation 2 5 3 2 2 5 2" xfId="9052" xr:uid="{1A25F0B9-8455-40E4-A3ED-BE3EE76DB8A1}"/>
    <cellStyle name="Calculation 2 5 3 2 2 5 3" xfId="9053" xr:uid="{7B2F4644-4415-47C7-9B1D-EED4CAB191FE}"/>
    <cellStyle name="Calculation 2 5 3 2 2 6" xfId="9054" xr:uid="{E6621F34-0C31-406E-965C-F6A816A9EDA9}"/>
    <cellStyle name="Calculation 2 5 3 2 2 6 2" xfId="9055" xr:uid="{6EC6720E-6DB5-4088-8849-56EE4284FF3C}"/>
    <cellStyle name="Calculation 2 5 3 2 2 6 3" xfId="9056" xr:uid="{53E1675C-6671-4AD3-8AB2-7184A67ECF21}"/>
    <cellStyle name="Calculation 2 5 3 2 2 7" xfId="9057" xr:uid="{62E79341-958E-484A-8A5F-2DC16C756EFE}"/>
    <cellStyle name="Calculation 2 5 3 2 2 7 2" xfId="9058" xr:uid="{B366FB5D-883E-4383-8134-872D76592A3B}"/>
    <cellStyle name="Calculation 2 5 3 2 2 7 3" xfId="9059" xr:uid="{BEE21D73-FD2A-47D0-8694-E27B1F207FF8}"/>
    <cellStyle name="Calculation 2 5 3 2 2 8" xfId="9060" xr:uid="{789730AC-E50C-48C2-9EC2-CB6AAEAC5AEA}"/>
    <cellStyle name="Calculation 2 5 3 2 2 9" xfId="9061" xr:uid="{6FC148C3-4BE3-410C-BF98-7D0627BA4E12}"/>
    <cellStyle name="Calculation 2 5 3 2 3" xfId="9062" xr:uid="{EE074B1B-717D-48F8-A329-B8B8C87217ED}"/>
    <cellStyle name="Calculation 2 5 3 2 3 2" xfId="9063" xr:uid="{FF09E612-69BB-4DA8-9B8C-91C84142F935}"/>
    <cellStyle name="Calculation 2 5 3 2 3 3" xfId="9064" xr:uid="{FABBCEEF-8A4D-4317-B5A9-FDB7D64F14D0}"/>
    <cellStyle name="Calculation 2 5 3 2 4" xfId="9065" xr:uid="{9367DBC4-B6C0-4099-992F-35C8B53CE5D8}"/>
    <cellStyle name="Calculation 2 5 3 2 4 2" xfId="9066" xr:uid="{CF5D4623-6FD5-4FFE-A14C-9506521DD9EE}"/>
    <cellStyle name="Calculation 2 5 3 2 4 3" xfId="9067" xr:uid="{C18CF087-467C-4EF3-87D3-F709A8B6B602}"/>
    <cellStyle name="Calculation 2 5 3 2 5" xfId="9068" xr:uid="{E57A6933-56AE-4564-963D-57DF168FF0DA}"/>
    <cellStyle name="Calculation 2 5 3 2 5 2" xfId="9069" xr:uid="{69F28B26-E653-4A69-A430-A8E2C159BDBC}"/>
    <cellStyle name="Calculation 2 5 3 2 5 3" xfId="9070" xr:uid="{B44E7DA2-16EB-400B-B16B-9C96E05D1F89}"/>
    <cellStyle name="Calculation 2 5 3 2 6" xfId="9071" xr:uid="{56328C35-607D-4D21-919C-3A088F4A6897}"/>
    <cellStyle name="Calculation 2 5 3 2 6 2" xfId="9072" xr:uid="{A56F3E2C-63E1-4D22-AEAD-340750361562}"/>
    <cellStyle name="Calculation 2 5 3 2 6 3" xfId="9073" xr:uid="{E4988D7B-0671-413E-8281-13DF24257252}"/>
    <cellStyle name="Calculation 2 5 3 2 7" xfId="9074" xr:uid="{F1D7EF69-9D8E-4227-B29C-22B747AA8A52}"/>
    <cellStyle name="Calculation 2 5 3 2 7 2" xfId="9075" xr:uid="{EEBA3FB5-0230-44C0-A29F-B45075BBC6B6}"/>
    <cellStyle name="Calculation 2 5 3 2 7 3" xfId="9076" xr:uid="{407B81D6-DB13-4D24-AE92-568E2E81531D}"/>
    <cellStyle name="Calculation 2 5 3 2 8" xfId="9077" xr:uid="{1226FF6C-3116-498A-B171-BCEBEC81D4DD}"/>
    <cellStyle name="Calculation 2 5 3 2 8 2" xfId="9078" xr:uid="{900CE5BC-B82D-4606-9DEE-47531D1B0C4F}"/>
    <cellStyle name="Calculation 2 5 3 2 8 3" xfId="9079" xr:uid="{ABD96FE3-3227-4EF6-A70A-0283B2F5D126}"/>
    <cellStyle name="Calculation 2 5 3 2 9" xfId="9080" xr:uid="{41241713-80F1-4399-9C70-A6E6BEBFC6D5}"/>
    <cellStyle name="Calculation 2 5 3 3" xfId="9081" xr:uid="{8C53D4D7-CDAB-4AFC-9B16-9EB74488AD3D}"/>
    <cellStyle name="Calculation 2 5 3 3 10" xfId="9082" xr:uid="{6ABF94E2-49E8-4BDB-803D-FB61E17151D0}"/>
    <cellStyle name="Calculation 2 5 3 3 2" xfId="9083" xr:uid="{21BB3675-F8C5-43F6-82D8-47169211DBF3}"/>
    <cellStyle name="Calculation 2 5 3 3 2 2" xfId="9084" xr:uid="{63E2134C-0BF3-4AB1-83C4-04EE7F737A00}"/>
    <cellStyle name="Calculation 2 5 3 3 2 2 2" xfId="9085" xr:uid="{8BB8A2C7-2903-420A-8F8E-8F6E011EB038}"/>
    <cellStyle name="Calculation 2 5 3 3 2 2 3" xfId="9086" xr:uid="{21DC1EFA-9D6A-4DA7-954C-3D7C3349375C}"/>
    <cellStyle name="Calculation 2 5 3 3 2 3" xfId="9087" xr:uid="{933E03DD-3E7D-4D6A-B94A-3F43D88CE7E7}"/>
    <cellStyle name="Calculation 2 5 3 3 2 3 2" xfId="9088" xr:uid="{E61149BF-6071-4938-9FBD-F94C0DA88A0C}"/>
    <cellStyle name="Calculation 2 5 3 3 2 3 3" xfId="9089" xr:uid="{350E5B64-63EB-431D-BFFD-77133BD792CD}"/>
    <cellStyle name="Calculation 2 5 3 3 2 4" xfId="9090" xr:uid="{1FFEC783-4F0B-4DF3-A9E7-F974530376C2}"/>
    <cellStyle name="Calculation 2 5 3 3 2 4 2" xfId="9091" xr:uid="{815E389D-E3F6-493E-84EA-0C537E5AB573}"/>
    <cellStyle name="Calculation 2 5 3 3 2 4 3" xfId="9092" xr:uid="{296979C4-505C-4470-B36A-B1526D13E301}"/>
    <cellStyle name="Calculation 2 5 3 3 2 5" xfId="9093" xr:uid="{56B5F8E9-5FC5-43C7-BE48-12ED2EFDA9C2}"/>
    <cellStyle name="Calculation 2 5 3 3 2 5 2" xfId="9094" xr:uid="{C1429525-E496-48F2-8501-BAE2BDD2A58A}"/>
    <cellStyle name="Calculation 2 5 3 3 2 5 3" xfId="9095" xr:uid="{E37F126D-D2A3-4FB9-BC18-15B2CAAC22D5}"/>
    <cellStyle name="Calculation 2 5 3 3 2 6" xfId="9096" xr:uid="{B82330A3-2912-45FD-AFBF-008F1B80A471}"/>
    <cellStyle name="Calculation 2 5 3 3 2 6 2" xfId="9097" xr:uid="{8C4384D5-6540-42B3-B082-7F5CBE4D7C7D}"/>
    <cellStyle name="Calculation 2 5 3 3 2 6 3" xfId="9098" xr:uid="{FEEFA9A6-C340-4BE6-8B15-2E627E1ECFE3}"/>
    <cellStyle name="Calculation 2 5 3 3 2 7" xfId="9099" xr:uid="{1A825694-40AF-4661-96ED-A22D858972F8}"/>
    <cellStyle name="Calculation 2 5 3 3 2 7 2" xfId="9100" xr:uid="{DB692153-AF73-4B7B-9BD6-00B18C905025}"/>
    <cellStyle name="Calculation 2 5 3 3 2 7 3" xfId="9101" xr:uid="{B26FEB3E-6528-460D-90FE-7E872E65C312}"/>
    <cellStyle name="Calculation 2 5 3 3 2 8" xfId="9102" xr:uid="{D9BB03EB-0F06-4976-B720-79D2FA146088}"/>
    <cellStyle name="Calculation 2 5 3 3 2 9" xfId="9103" xr:uid="{C7384768-BB20-42E0-A666-A6A88BA0AB50}"/>
    <cellStyle name="Calculation 2 5 3 3 3" xfId="9104" xr:uid="{733055F2-C08E-4588-A96F-4C7E9D405342}"/>
    <cellStyle name="Calculation 2 5 3 3 3 2" xfId="9105" xr:uid="{24B86F69-07F7-479C-825C-1B8937DD43F8}"/>
    <cellStyle name="Calculation 2 5 3 3 3 3" xfId="9106" xr:uid="{27F679EC-2500-4146-B6A6-01521B489D4B}"/>
    <cellStyle name="Calculation 2 5 3 3 4" xfId="9107" xr:uid="{9B29B1EA-0066-4957-B0F8-96B9E1CBB1BC}"/>
    <cellStyle name="Calculation 2 5 3 3 4 2" xfId="9108" xr:uid="{4CAE0CDE-91F6-43A2-A9F0-10DEFA7D6EC7}"/>
    <cellStyle name="Calculation 2 5 3 3 4 3" xfId="9109" xr:uid="{613DC236-C5CD-41E1-8225-B6FEF8DC7EC2}"/>
    <cellStyle name="Calculation 2 5 3 3 5" xfId="9110" xr:uid="{5192DECE-3971-4CCE-A780-5A199EB3464F}"/>
    <cellStyle name="Calculation 2 5 3 3 5 2" xfId="9111" xr:uid="{A089C9B1-AC83-4943-A4D2-9E3930EDA9A2}"/>
    <cellStyle name="Calculation 2 5 3 3 5 3" xfId="9112" xr:uid="{CD81FC2A-77DD-4C25-853F-1A7E0E1A53AC}"/>
    <cellStyle name="Calculation 2 5 3 3 6" xfId="9113" xr:uid="{52F24FD3-5CF5-4C05-BA4E-F173895A8E58}"/>
    <cellStyle name="Calculation 2 5 3 3 6 2" xfId="9114" xr:uid="{2B33C37E-28DD-45C1-BB02-D992B4AD07AF}"/>
    <cellStyle name="Calculation 2 5 3 3 6 3" xfId="9115" xr:uid="{49046958-EBEC-4AFF-AAE7-E5E1B2161720}"/>
    <cellStyle name="Calculation 2 5 3 3 7" xfId="9116" xr:uid="{3542B61F-9861-456E-8ABD-9130319D22FE}"/>
    <cellStyle name="Calculation 2 5 3 3 7 2" xfId="9117" xr:uid="{D8B0DDC7-8B36-484F-826B-164E41CBE542}"/>
    <cellStyle name="Calculation 2 5 3 3 7 3" xfId="9118" xr:uid="{522AF464-FCD4-4EF9-B770-212BA9C54D28}"/>
    <cellStyle name="Calculation 2 5 3 3 8" xfId="9119" xr:uid="{098FD5D2-8555-457C-91E7-A07CA45037B7}"/>
    <cellStyle name="Calculation 2 5 3 3 8 2" xfId="9120" xr:uid="{0716DA5C-B975-44EA-8CF8-9CDAB8C9F4DC}"/>
    <cellStyle name="Calculation 2 5 3 3 8 3" xfId="9121" xr:uid="{FF0D2D64-7A08-4B99-8E92-71C112D35D00}"/>
    <cellStyle name="Calculation 2 5 3 3 9" xfId="9122" xr:uid="{72F3C300-5F59-4070-AD4D-84609B45A8B8}"/>
    <cellStyle name="Calculation 2 5 3 4" xfId="9123" xr:uid="{D8AC20E0-D617-4E67-BAED-737C0471591C}"/>
    <cellStyle name="Calculation 2 5 3 4 10" xfId="9124" xr:uid="{CF7FAFB0-AE99-4122-BDFE-1B29CCCE2CB6}"/>
    <cellStyle name="Calculation 2 5 3 4 2" xfId="9125" xr:uid="{9A6393B5-27B1-4C3A-AEA8-18558BF6EC75}"/>
    <cellStyle name="Calculation 2 5 3 4 2 2" xfId="9126" xr:uid="{DBBD6AA3-29C8-4F38-8098-BB4B84313B28}"/>
    <cellStyle name="Calculation 2 5 3 4 2 2 2" xfId="9127" xr:uid="{E57C7219-CE6A-4E38-8800-B1A74BF87F95}"/>
    <cellStyle name="Calculation 2 5 3 4 2 2 3" xfId="9128" xr:uid="{A1A655C1-D20D-4060-B6EC-68C15149B6E6}"/>
    <cellStyle name="Calculation 2 5 3 4 2 3" xfId="9129" xr:uid="{C3593F07-D460-423A-8A33-D3A53DAB146A}"/>
    <cellStyle name="Calculation 2 5 3 4 2 3 2" xfId="9130" xr:uid="{0BE7BB46-22CA-48F7-A584-4A43836B4AF7}"/>
    <cellStyle name="Calculation 2 5 3 4 2 3 3" xfId="9131" xr:uid="{2BD3DFB8-1D63-4AD1-97AB-4DE86E62AA0F}"/>
    <cellStyle name="Calculation 2 5 3 4 2 4" xfId="9132" xr:uid="{CA45B466-110A-414A-8607-3354C1DDEF20}"/>
    <cellStyle name="Calculation 2 5 3 4 2 4 2" xfId="9133" xr:uid="{7125D9B2-37FF-4C6B-ACC3-3DF5E161BA8B}"/>
    <cellStyle name="Calculation 2 5 3 4 2 4 3" xfId="9134" xr:uid="{193D615E-93A4-44A8-A905-988B0550750F}"/>
    <cellStyle name="Calculation 2 5 3 4 2 5" xfId="9135" xr:uid="{20391B01-405A-473F-9AD2-D7A0200FBB13}"/>
    <cellStyle name="Calculation 2 5 3 4 2 5 2" xfId="9136" xr:uid="{F4CA4486-6342-461C-A4F8-DE662554F4E4}"/>
    <cellStyle name="Calculation 2 5 3 4 2 5 3" xfId="9137" xr:uid="{A8831729-D3B4-4046-BA92-FC4B67C7E679}"/>
    <cellStyle name="Calculation 2 5 3 4 2 6" xfId="9138" xr:uid="{F6D0E77A-2CD5-4CD2-88FE-3B092066D3BA}"/>
    <cellStyle name="Calculation 2 5 3 4 2 6 2" xfId="9139" xr:uid="{829D7854-F0D6-4AD2-BC16-2D84ABD02D72}"/>
    <cellStyle name="Calculation 2 5 3 4 2 6 3" xfId="9140" xr:uid="{557DDBEF-4C29-4973-9049-A25EF2740D81}"/>
    <cellStyle name="Calculation 2 5 3 4 2 7" xfId="9141" xr:uid="{159A903D-C522-4E84-A75E-EA71DA031A0D}"/>
    <cellStyle name="Calculation 2 5 3 4 2 7 2" xfId="9142" xr:uid="{22D0241B-3430-4511-847B-6CD97923E921}"/>
    <cellStyle name="Calculation 2 5 3 4 2 7 3" xfId="9143" xr:uid="{17585D23-C9E1-489B-A7F9-8CD58FF324F6}"/>
    <cellStyle name="Calculation 2 5 3 4 2 8" xfId="9144" xr:uid="{987EF23B-99BC-4C26-8B1D-3C20DF9B1235}"/>
    <cellStyle name="Calculation 2 5 3 4 2 9" xfId="9145" xr:uid="{0B42C433-8C9B-4796-A29B-3A82CC074EB7}"/>
    <cellStyle name="Calculation 2 5 3 4 3" xfId="9146" xr:uid="{36E0AB6C-DEA1-4110-80BF-442D2347E40C}"/>
    <cellStyle name="Calculation 2 5 3 4 3 2" xfId="9147" xr:uid="{F6632AF4-74CA-4A88-8092-69C74131E765}"/>
    <cellStyle name="Calculation 2 5 3 4 3 3" xfId="9148" xr:uid="{AA8B9C36-9162-4C80-8AA4-C48726704782}"/>
    <cellStyle name="Calculation 2 5 3 4 4" xfId="9149" xr:uid="{DEC2EEC2-33EB-4A8E-8F39-06E3A6BDC5AD}"/>
    <cellStyle name="Calculation 2 5 3 4 4 2" xfId="9150" xr:uid="{C02122A1-D2A4-440A-A3D4-1257D38E9C87}"/>
    <cellStyle name="Calculation 2 5 3 4 4 3" xfId="9151" xr:uid="{072E971C-92CA-4762-A975-2F1DA894DB50}"/>
    <cellStyle name="Calculation 2 5 3 4 5" xfId="9152" xr:uid="{C618386F-2DE9-4FC8-88EB-F25E801F81DC}"/>
    <cellStyle name="Calculation 2 5 3 4 5 2" xfId="9153" xr:uid="{DCC0B38A-ABC9-4E4A-BF7B-097BE168CCAA}"/>
    <cellStyle name="Calculation 2 5 3 4 5 3" xfId="9154" xr:uid="{281885A0-E7E3-4802-903B-5CD9E1A64A0E}"/>
    <cellStyle name="Calculation 2 5 3 4 6" xfId="9155" xr:uid="{1C9EEBCE-F062-47C7-B4EE-D160183373F5}"/>
    <cellStyle name="Calculation 2 5 3 4 6 2" xfId="9156" xr:uid="{C86B3C4F-602D-4D3E-92D0-945EBFBB2476}"/>
    <cellStyle name="Calculation 2 5 3 4 6 3" xfId="9157" xr:uid="{49F83A13-B9CD-439A-8920-6B131B536FB4}"/>
    <cellStyle name="Calculation 2 5 3 4 7" xfId="9158" xr:uid="{55317D8E-CE0F-49C3-A157-7D3DBD4E64E0}"/>
    <cellStyle name="Calculation 2 5 3 4 7 2" xfId="9159" xr:uid="{25DFB37B-C0CF-4E18-91ED-370699EB193C}"/>
    <cellStyle name="Calculation 2 5 3 4 7 3" xfId="9160" xr:uid="{0B2365F9-7C5D-4939-AE80-AAA53FE0CC9F}"/>
    <cellStyle name="Calculation 2 5 3 4 8" xfId="9161" xr:uid="{51B1B72C-E750-4458-BBEB-3D41E31572D8}"/>
    <cellStyle name="Calculation 2 5 3 4 8 2" xfId="9162" xr:uid="{875406EA-752E-4634-8013-42338E9EE491}"/>
    <cellStyle name="Calculation 2 5 3 4 8 3" xfId="9163" xr:uid="{956421AF-0EA0-4D61-8947-58EF784D48FB}"/>
    <cellStyle name="Calculation 2 5 3 4 9" xfId="9164" xr:uid="{2911264D-E4A9-4299-B499-0188B78C8573}"/>
    <cellStyle name="Calculation 2 5 3 5" xfId="9165" xr:uid="{D7DA9B07-AFDD-4FB6-AA75-A1837F69C949}"/>
    <cellStyle name="Calculation 2 5 3 5 2" xfId="9166" xr:uid="{F68CA8EF-7CF9-45D7-A6B7-5B294CE2A912}"/>
    <cellStyle name="Calculation 2 5 3 5 2 2" xfId="9167" xr:uid="{F378DE23-2E9F-4E6E-9DE3-94367C63634F}"/>
    <cellStyle name="Calculation 2 5 3 5 2 3" xfId="9168" xr:uid="{F137AEA9-673A-46CA-A9B2-5149107B8CD9}"/>
    <cellStyle name="Calculation 2 5 3 5 3" xfId="9169" xr:uid="{8792F878-F1FF-4394-AA35-062336063842}"/>
    <cellStyle name="Calculation 2 5 3 5 3 2" xfId="9170" xr:uid="{D460AA3F-2AAA-43EE-A432-48514B8FE137}"/>
    <cellStyle name="Calculation 2 5 3 5 3 3" xfId="9171" xr:uid="{D0EBEC50-4F6F-4CFE-9DE2-A8224A4AD7CF}"/>
    <cellStyle name="Calculation 2 5 3 5 4" xfId="9172" xr:uid="{A9FAADB5-7A34-4FB0-B8DF-7F510285C542}"/>
    <cellStyle name="Calculation 2 5 3 5 4 2" xfId="9173" xr:uid="{1EB57F66-CDF4-4997-AF18-76CAC52CA914}"/>
    <cellStyle name="Calculation 2 5 3 5 4 3" xfId="9174" xr:uid="{6B05C9DE-41B0-4CE0-9335-5020AAD3BABE}"/>
    <cellStyle name="Calculation 2 5 3 5 5" xfId="9175" xr:uid="{686CBC83-9C11-482C-90B0-CD072BE77D0D}"/>
    <cellStyle name="Calculation 2 5 3 5 5 2" xfId="9176" xr:uid="{E70C1D49-7EE2-4D04-A2E2-8A515C52D244}"/>
    <cellStyle name="Calculation 2 5 3 5 5 3" xfId="9177" xr:uid="{65223919-D2AC-4931-967D-73B645A00482}"/>
    <cellStyle name="Calculation 2 5 3 5 6" xfId="9178" xr:uid="{5AC31BF9-4867-4DAA-86BF-27E1A045866D}"/>
    <cellStyle name="Calculation 2 5 3 5 6 2" xfId="9179" xr:uid="{805E34CE-BE25-4F4C-A4EB-6C6A58FB7D21}"/>
    <cellStyle name="Calculation 2 5 3 5 6 3" xfId="9180" xr:uid="{EE5C831B-22F5-4F4E-B5E9-4A835F43D5A4}"/>
    <cellStyle name="Calculation 2 5 3 5 7" xfId="9181" xr:uid="{B5238D2F-8685-4910-8349-D40CFF3CA063}"/>
    <cellStyle name="Calculation 2 5 3 5 7 2" xfId="9182" xr:uid="{29D922B1-F999-4BC6-87CC-44BDBC41C2F6}"/>
    <cellStyle name="Calculation 2 5 3 5 7 3" xfId="9183" xr:uid="{1E238452-0A0D-4BAE-8C94-D7F0C3C64839}"/>
    <cellStyle name="Calculation 2 5 3 5 8" xfId="9184" xr:uid="{7DD51F6F-D634-4877-8141-73BE016D7B3A}"/>
    <cellStyle name="Calculation 2 5 3 5 9" xfId="9185" xr:uid="{2BB993A8-5590-4039-A7F8-4B218A979CB9}"/>
    <cellStyle name="Calculation 2 5 3 6" xfId="9186" xr:uid="{4D2FB644-7828-4F0C-A911-1CCBAA80AC0D}"/>
    <cellStyle name="Calculation 2 5 3 6 2" xfId="9187" xr:uid="{C4C79D9E-436A-4DE4-A11A-5F6EBB96F73F}"/>
    <cellStyle name="Calculation 2 5 3 6 3" xfId="9188" xr:uid="{59744086-1421-49E1-9E80-274ED3657A44}"/>
    <cellStyle name="Calculation 2 5 3 7" xfId="9189" xr:uid="{9A2174F7-B8DA-4A5B-95BE-C6685B85758E}"/>
    <cellStyle name="Calculation 2 5 3 7 2" xfId="9190" xr:uid="{CF4DE459-997A-4713-B23A-B25625E2FBE0}"/>
    <cellStyle name="Calculation 2 5 3 7 3" xfId="9191" xr:uid="{C8051A34-DCDB-48E4-9246-C1FA1C198EA2}"/>
    <cellStyle name="Calculation 2 5 3 8" xfId="9192" xr:uid="{A4A4D6E8-FFE6-4744-8488-AB5215B53495}"/>
    <cellStyle name="Calculation 2 5 3 8 2" xfId="9193" xr:uid="{20E88098-736C-423C-9201-CC748BBC82EC}"/>
    <cellStyle name="Calculation 2 5 3 8 3" xfId="9194" xr:uid="{0A4B060C-E5AF-461B-BB32-1AF9DD82B65D}"/>
    <cellStyle name="Calculation 2 5 3 9" xfId="9195" xr:uid="{5AD569B6-3B19-4001-83FE-ADF80B0079E2}"/>
    <cellStyle name="Calculation 2 5 3 9 2" xfId="9196" xr:uid="{D8E6CF16-FBA0-4CF6-8725-28D049E410E3}"/>
    <cellStyle name="Calculation 2 5 3 9 3" xfId="9197" xr:uid="{81431251-0A08-407D-9587-D948825F5F01}"/>
    <cellStyle name="Calculation 2 5 4" xfId="9198" xr:uid="{DAD4AEB3-4FDB-4F0D-B880-41F8716F6DBF}"/>
    <cellStyle name="Calculation 2 5 4 10" xfId="44296" xr:uid="{538821DC-B84C-451B-A312-A9562C018E07}"/>
    <cellStyle name="Calculation 2 5 4 2" xfId="9199" xr:uid="{6373CFAF-5806-4D0A-8AAB-C831B35DEDAD}"/>
    <cellStyle name="Calculation 2 5 4 2 10" xfId="9200" xr:uid="{41A2D1B9-526A-40C2-82B0-365D7629FFE7}"/>
    <cellStyle name="Calculation 2 5 4 2 2" xfId="9201" xr:uid="{3DAB86EE-9506-42F7-88FD-2A594695C6F6}"/>
    <cellStyle name="Calculation 2 5 4 2 2 2" xfId="9202" xr:uid="{6D514D66-3AC2-446C-8B36-3482356DE5F6}"/>
    <cellStyle name="Calculation 2 5 4 2 2 2 2" xfId="9203" xr:uid="{401615B5-7AB1-4ABF-86DF-F277E356D381}"/>
    <cellStyle name="Calculation 2 5 4 2 2 2 3" xfId="9204" xr:uid="{879397AD-3B08-4BA8-8304-66E22D096B4B}"/>
    <cellStyle name="Calculation 2 5 4 2 2 3" xfId="9205" xr:uid="{3FACBD8F-D0E3-4D76-AC46-29264A159CDC}"/>
    <cellStyle name="Calculation 2 5 4 2 2 3 2" xfId="9206" xr:uid="{A480D728-3B56-4057-A5DF-65AF43A692F3}"/>
    <cellStyle name="Calculation 2 5 4 2 2 3 3" xfId="9207" xr:uid="{241119DA-B363-405E-97A8-0767AD7BA41E}"/>
    <cellStyle name="Calculation 2 5 4 2 2 4" xfId="9208" xr:uid="{87B8301D-76AD-4919-BD79-974CB1996B25}"/>
    <cellStyle name="Calculation 2 5 4 2 2 4 2" xfId="9209" xr:uid="{453B0192-328A-40A8-A343-E99F0C550B52}"/>
    <cellStyle name="Calculation 2 5 4 2 2 4 3" xfId="9210" xr:uid="{0D33BD33-92A7-467D-AA03-258F1B9CFD3C}"/>
    <cellStyle name="Calculation 2 5 4 2 2 5" xfId="9211" xr:uid="{EBE2D442-EDEE-44A0-89EB-F8AA9CD5A2B8}"/>
    <cellStyle name="Calculation 2 5 4 2 2 5 2" xfId="9212" xr:uid="{214D227F-D267-47AC-9D61-57FF7C504B0D}"/>
    <cellStyle name="Calculation 2 5 4 2 2 5 3" xfId="9213" xr:uid="{32CF4BD5-0E0F-40D6-B147-C8CEE2A0A7D9}"/>
    <cellStyle name="Calculation 2 5 4 2 2 6" xfId="9214" xr:uid="{83A89AC7-2DFF-43B1-A74D-CB0087FDDB3D}"/>
    <cellStyle name="Calculation 2 5 4 2 2 6 2" xfId="9215" xr:uid="{A02E5E1F-98EF-4FF3-BE08-307F14DA8E40}"/>
    <cellStyle name="Calculation 2 5 4 2 2 6 3" xfId="9216" xr:uid="{4BCDBA85-3ACB-49C0-BCE8-F41C0DB58618}"/>
    <cellStyle name="Calculation 2 5 4 2 2 7" xfId="9217" xr:uid="{350883F6-E480-499A-9288-E1DC53EECB75}"/>
    <cellStyle name="Calculation 2 5 4 2 2 7 2" xfId="9218" xr:uid="{BF3DBC8F-A032-4187-A1EB-C87806BF9C1F}"/>
    <cellStyle name="Calculation 2 5 4 2 2 7 3" xfId="9219" xr:uid="{0240B6F3-1C36-42FC-9399-A480D643C371}"/>
    <cellStyle name="Calculation 2 5 4 2 2 8" xfId="9220" xr:uid="{60B56D4B-A7F5-4812-86BD-BF8E1E968A84}"/>
    <cellStyle name="Calculation 2 5 4 2 2 9" xfId="9221" xr:uid="{6C36F193-7E99-4437-B8D9-2823EA1969FD}"/>
    <cellStyle name="Calculation 2 5 4 2 3" xfId="9222" xr:uid="{64199048-0467-4BC0-A472-D5EDADC8BD8B}"/>
    <cellStyle name="Calculation 2 5 4 2 3 2" xfId="9223" xr:uid="{751E6D6E-32BF-4CF9-9A17-F4BF97CC933F}"/>
    <cellStyle name="Calculation 2 5 4 2 3 3" xfId="9224" xr:uid="{5A64490B-ED18-4112-A3B7-4C0FE431F621}"/>
    <cellStyle name="Calculation 2 5 4 2 4" xfId="9225" xr:uid="{21B037C2-2961-4BF4-BBE5-4880D0892117}"/>
    <cellStyle name="Calculation 2 5 4 2 4 2" xfId="9226" xr:uid="{550F11D1-EBE4-4F08-9D2F-66B0D518C53F}"/>
    <cellStyle name="Calculation 2 5 4 2 4 3" xfId="9227" xr:uid="{55093629-FFE1-4692-8AAA-471B6E7EAEAB}"/>
    <cellStyle name="Calculation 2 5 4 2 5" xfId="9228" xr:uid="{4C3F2B98-6952-4980-918C-78C57C8C34EE}"/>
    <cellStyle name="Calculation 2 5 4 2 5 2" xfId="9229" xr:uid="{B2B39D1D-6C71-40A4-ADBB-372B8F9FA013}"/>
    <cellStyle name="Calculation 2 5 4 2 5 3" xfId="9230" xr:uid="{8419395B-EE97-4F7B-B6F0-67838B1AEEBE}"/>
    <cellStyle name="Calculation 2 5 4 2 6" xfId="9231" xr:uid="{5148CC94-F53E-481A-99D1-D2100A7D1795}"/>
    <cellStyle name="Calculation 2 5 4 2 6 2" xfId="9232" xr:uid="{8FD4F5C0-D292-46D1-A457-4C02FE60594B}"/>
    <cellStyle name="Calculation 2 5 4 2 6 3" xfId="9233" xr:uid="{88B8E37D-E5AE-46CB-8F21-D77E0412A29F}"/>
    <cellStyle name="Calculation 2 5 4 2 7" xfId="9234" xr:uid="{93359B73-0B5F-4F58-9266-07D6B23030EC}"/>
    <cellStyle name="Calculation 2 5 4 2 7 2" xfId="9235" xr:uid="{AE8C7CFB-D354-4680-BF1A-860CD9FFA391}"/>
    <cellStyle name="Calculation 2 5 4 2 7 3" xfId="9236" xr:uid="{C19B9BE2-25EE-4877-99A3-E9EFE219CB93}"/>
    <cellStyle name="Calculation 2 5 4 2 8" xfId="9237" xr:uid="{125C52C0-E3ED-4D2F-BCE6-F8F7E7AD20C1}"/>
    <cellStyle name="Calculation 2 5 4 2 8 2" xfId="9238" xr:uid="{9E646607-A1A8-4C06-A652-F752D0E5C6E0}"/>
    <cellStyle name="Calculation 2 5 4 2 8 3" xfId="9239" xr:uid="{72E704C6-BDD0-461B-AC9D-5CC2EA3A0FEF}"/>
    <cellStyle name="Calculation 2 5 4 2 9" xfId="9240" xr:uid="{175A9C78-C5A9-4295-8B63-C30995F0825A}"/>
    <cellStyle name="Calculation 2 5 4 3" xfId="9241" xr:uid="{BD3C4EE5-D6E0-49C4-B3AB-164C9A6B01FD}"/>
    <cellStyle name="Calculation 2 5 4 3 10" xfId="9242" xr:uid="{8397CEA2-A2EC-4AD3-BADB-2FA1698DFC6B}"/>
    <cellStyle name="Calculation 2 5 4 3 2" xfId="9243" xr:uid="{B7F9F631-1F65-433F-874F-D306E7C78F39}"/>
    <cellStyle name="Calculation 2 5 4 3 2 2" xfId="9244" xr:uid="{971DF1E2-8C2B-4736-A294-938F70044F6A}"/>
    <cellStyle name="Calculation 2 5 4 3 2 2 2" xfId="9245" xr:uid="{D00745FE-CA2E-403A-8295-872B84E489EF}"/>
    <cellStyle name="Calculation 2 5 4 3 2 2 3" xfId="9246" xr:uid="{D0E4DCE4-FF81-495C-B0F5-B8899C3EC843}"/>
    <cellStyle name="Calculation 2 5 4 3 2 3" xfId="9247" xr:uid="{A6D5FD27-9C12-432C-A972-75044EB4EA93}"/>
    <cellStyle name="Calculation 2 5 4 3 2 3 2" xfId="9248" xr:uid="{CEE983D3-9AED-41ED-9F1D-326DC0F79171}"/>
    <cellStyle name="Calculation 2 5 4 3 2 3 3" xfId="9249" xr:uid="{3751B980-555F-4EEC-B88F-E699129B8B8C}"/>
    <cellStyle name="Calculation 2 5 4 3 2 4" xfId="9250" xr:uid="{53FD08C8-C5BE-4E38-939B-9320161A25D1}"/>
    <cellStyle name="Calculation 2 5 4 3 2 4 2" xfId="9251" xr:uid="{6B9B7AB4-D392-471B-B663-FED99E05D01B}"/>
    <cellStyle name="Calculation 2 5 4 3 2 4 3" xfId="9252" xr:uid="{61D31687-B97A-43C0-AADC-BCEBF4AD62B1}"/>
    <cellStyle name="Calculation 2 5 4 3 2 5" xfId="9253" xr:uid="{F4D49FC2-5CFD-4744-85D3-B207E11163BF}"/>
    <cellStyle name="Calculation 2 5 4 3 2 5 2" xfId="9254" xr:uid="{6C192A97-E5B6-45B6-B5A9-4115B017B90E}"/>
    <cellStyle name="Calculation 2 5 4 3 2 5 3" xfId="9255" xr:uid="{E905253F-62AE-4F44-A6C0-8D9D49FB1DFD}"/>
    <cellStyle name="Calculation 2 5 4 3 2 6" xfId="9256" xr:uid="{A4B4A887-4AFE-4982-8644-62D0B707DBAE}"/>
    <cellStyle name="Calculation 2 5 4 3 2 6 2" xfId="9257" xr:uid="{ECFDED96-9C2F-403E-8BE5-DEF527664FA5}"/>
    <cellStyle name="Calculation 2 5 4 3 2 6 3" xfId="9258" xr:uid="{DEEE34A0-E1DD-477C-93FB-CB075536EFA7}"/>
    <cellStyle name="Calculation 2 5 4 3 2 7" xfId="9259" xr:uid="{84FC8FCA-D27E-4BA2-8BB7-1A6E28CF91CC}"/>
    <cellStyle name="Calculation 2 5 4 3 2 7 2" xfId="9260" xr:uid="{91D63113-211F-43CE-842E-E0321C944B3D}"/>
    <cellStyle name="Calculation 2 5 4 3 2 7 3" xfId="9261" xr:uid="{91C2B5C3-661A-4E9F-9FF7-F66891B0BE45}"/>
    <cellStyle name="Calculation 2 5 4 3 2 8" xfId="9262" xr:uid="{A3F688FD-19F9-4000-BE8E-F8D8C6948502}"/>
    <cellStyle name="Calculation 2 5 4 3 2 9" xfId="9263" xr:uid="{BF1A277C-7610-4552-B962-6E0BAF7B0E1B}"/>
    <cellStyle name="Calculation 2 5 4 3 3" xfId="9264" xr:uid="{3D2A6EFF-3E5C-4651-B298-F2C4AF65F16A}"/>
    <cellStyle name="Calculation 2 5 4 3 3 2" xfId="9265" xr:uid="{FA9B5518-0595-475F-889D-17BEAF1EF148}"/>
    <cellStyle name="Calculation 2 5 4 3 3 3" xfId="9266" xr:uid="{EBFE8C5E-9399-4D1D-B3D5-F80A874456A3}"/>
    <cellStyle name="Calculation 2 5 4 3 4" xfId="9267" xr:uid="{BD106312-829C-40CE-AED9-4F87925E4E44}"/>
    <cellStyle name="Calculation 2 5 4 3 4 2" xfId="9268" xr:uid="{0052E26F-ABF1-4586-BD31-ED669A6454BE}"/>
    <cellStyle name="Calculation 2 5 4 3 4 3" xfId="9269" xr:uid="{702DA516-8E3E-4F0A-B024-5CD3BD590271}"/>
    <cellStyle name="Calculation 2 5 4 3 5" xfId="9270" xr:uid="{70790103-9E67-426D-927B-7487B989CF15}"/>
    <cellStyle name="Calculation 2 5 4 3 5 2" xfId="9271" xr:uid="{06150D69-CADB-49C3-9FE2-1463F48E8CDA}"/>
    <cellStyle name="Calculation 2 5 4 3 5 3" xfId="9272" xr:uid="{E4379C84-44FA-42FD-8469-83E1E72469F3}"/>
    <cellStyle name="Calculation 2 5 4 3 6" xfId="9273" xr:uid="{E69DC96A-A447-4375-97C5-4ECFB0172C31}"/>
    <cellStyle name="Calculation 2 5 4 3 6 2" xfId="9274" xr:uid="{FE708120-3B4C-48F2-A3C0-BA02B31A9A54}"/>
    <cellStyle name="Calculation 2 5 4 3 6 3" xfId="9275" xr:uid="{0B566BDD-9762-4979-A08C-69E19D3107DD}"/>
    <cellStyle name="Calculation 2 5 4 3 7" xfId="9276" xr:uid="{563FE44F-0C35-4A1C-81A4-E6138B9E6BBA}"/>
    <cellStyle name="Calculation 2 5 4 3 7 2" xfId="9277" xr:uid="{BF8480C8-FF49-4884-A878-5179F58F9107}"/>
    <cellStyle name="Calculation 2 5 4 3 7 3" xfId="9278" xr:uid="{8C6B5476-33EC-403F-80BA-359438C521D0}"/>
    <cellStyle name="Calculation 2 5 4 3 8" xfId="9279" xr:uid="{6BB9B35D-AF64-444F-BBC2-7EA27FC2DBF8}"/>
    <cellStyle name="Calculation 2 5 4 3 8 2" xfId="9280" xr:uid="{8D633135-8E25-40A2-86E5-0C2A5D1855A1}"/>
    <cellStyle name="Calculation 2 5 4 3 8 3" xfId="9281" xr:uid="{FF01F151-FF3D-449D-A4B8-ABF3E2794455}"/>
    <cellStyle name="Calculation 2 5 4 3 9" xfId="9282" xr:uid="{00861E41-904A-42DB-81CC-DF9EFD41BFE3}"/>
    <cellStyle name="Calculation 2 5 4 4" xfId="9283" xr:uid="{93843C30-7A26-4996-8D28-25A7D54C3D21}"/>
    <cellStyle name="Calculation 2 5 4 4 10" xfId="9284" xr:uid="{270CBA17-5602-41C9-8C4D-5F5142D92C58}"/>
    <cellStyle name="Calculation 2 5 4 4 2" xfId="9285" xr:uid="{205C2839-0819-4851-949D-E4CAC9B08927}"/>
    <cellStyle name="Calculation 2 5 4 4 2 2" xfId="9286" xr:uid="{10573F9A-2B51-407F-815A-053A1E8B051F}"/>
    <cellStyle name="Calculation 2 5 4 4 2 2 2" xfId="9287" xr:uid="{F45E132A-5010-428D-A504-4F6229C3CDD1}"/>
    <cellStyle name="Calculation 2 5 4 4 2 2 3" xfId="9288" xr:uid="{F3B817EE-F3A1-4162-93D3-4CBEE6136057}"/>
    <cellStyle name="Calculation 2 5 4 4 2 3" xfId="9289" xr:uid="{0D206F0D-4007-4779-95B3-6C24A7B2713B}"/>
    <cellStyle name="Calculation 2 5 4 4 2 3 2" xfId="9290" xr:uid="{C589713D-EF3D-49C4-83A9-2FA2CCFFD795}"/>
    <cellStyle name="Calculation 2 5 4 4 2 3 3" xfId="9291" xr:uid="{B3838C47-BEE8-47CA-8F7A-A0A44BEE705D}"/>
    <cellStyle name="Calculation 2 5 4 4 2 4" xfId="9292" xr:uid="{EC016945-D9DE-4E80-BD36-86886CB5DD0C}"/>
    <cellStyle name="Calculation 2 5 4 4 2 4 2" xfId="9293" xr:uid="{A63D5842-BC95-49E8-BB7A-28D6746880E7}"/>
    <cellStyle name="Calculation 2 5 4 4 2 4 3" xfId="9294" xr:uid="{341D2015-121E-40F6-B4B3-51A907C490E9}"/>
    <cellStyle name="Calculation 2 5 4 4 2 5" xfId="9295" xr:uid="{10C8AA11-0812-4CC7-B418-78F2EF75AAA5}"/>
    <cellStyle name="Calculation 2 5 4 4 2 5 2" xfId="9296" xr:uid="{91C2E326-0BFD-479B-90ED-504EAC9AAC73}"/>
    <cellStyle name="Calculation 2 5 4 4 2 5 3" xfId="9297" xr:uid="{13FDB82A-322C-4DF9-8062-19F11BD3486B}"/>
    <cellStyle name="Calculation 2 5 4 4 2 6" xfId="9298" xr:uid="{F48513C0-6022-4EE4-B755-F94412FC5DD6}"/>
    <cellStyle name="Calculation 2 5 4 4 2 6 2" xfId="9299" xr:uid="{7E2B59B4-CB8A-417F-987E-4D0A8FDB201D}"/>
    <cellStyle name="Calculation 2 5 4 4 2 6 3" xfId="9300" xr:uid="{9FCF3632-6490-414B-AB64-9FD97FD5C276}"/>
    <cellStyle name="Calculation 2 5 4 4 2 7" xfId="9301" xr:uid="{85E3900E-FD2E-43FB-93C7-463A65759044}"/>
    <cellStyle name="Calculation 2 5 4 4 2 7 2" xfId="9302" xr:uid="{72BDBA4F-EE8B-4700-A96B-18D1E94F80CC}"/>
    <cellStyle name="Calculation 2 5 4 4 2 7 3" xfId="9303" xr:uid="{7603C039-1FF8-4C18-BC9B-82E5E137E6BA}"/>
    <cellStyle name="Calculation 2 5 4 4 2 8" xfId="9304" xr:uid="{FB300DE0-9318-4A1D-B590-5474ECE5C711}"/>
    <cellStyle name="Calculation 2 5 4 4 2 9" xfId="9305" xr:uid="{3511FA35-28EE-4ADB-8F58-34EBC4769223}"/>
    <cellStyle name="Calculation 2 5 4 4 3" xfId="9306" xr:uid="{70057E67-2F62-4D94-A9D2-F08EE32183C6}"/>
    <cellStyle name="Calculation 2 5 4 4 3 2" xfId="9307" xr:uid="{A9947D50-1493-4F19-8859-B250514D02CA}"/>
    <cellStyle name="Calculation 2 5 4 4 3 3" xfId="9308" xr:uid="{1EC557CB-DFA3-4C0A-9091-FED930658BA0}"/>
    <cellStyle name="Calculation 2 5 4 4 4" xfId="9309" xr:uid="{359A5E1F-3A75-4CB0-A770-8DB82E0B7A4C}"/>
    <cellStyle name="Calculation 2 5 4 4 4 2" xfId="9310" xr:uid="{4D229CE0-EED1-4788-B686-C9C15903200A}"/>
    <cellStyle name="Calculation 2 5 4 4 4 3" xfId="9311" xr:uid="{75B2A698-82C3-4C54-8B10-FA46467D3659}"/>
    <cellStyle name="Calculation 2 5 4 4 5" xfId="9312" xr:uid="{A973813D-0E86-4394-A970-6CEF76D9DC55}"/>
    <cellStyle name="Calculation 2 5 4 4 5 2" xfId="9313" xr:uid="{26A55EC8-78AE-47F9-8510-F367E50BA31D}"/>
    <cellStyle name="Calculation 2 5 4 4 5 3" xfId="9314" xr:uid="{F5FFBC32-3229-4E66-8A2B-A2294A5EC0F3}"/>
    <cellStyle name="Calculation 2 5 4 4 6" xfId="9315" xr:uid="{8E0B7D2E-6A08-4DF0-895E-FA70C13CF59B}"/>
    <cellStyle name="Calculation 2 5 4 4 6 2" xfId="9316" xr:uid="{69A21265-64F8-4C39-9D71-5B0F5115FC46}"/>
    <cellStyle name="Calculation 2 5 4 4 6 3" xfId="9317" xr:uid="{95FE3E54-0997-4B3A-A073-E4E932604210}"/>
    <cellStyle name="Calculation 2 5 4 4 7" xfId="9318" xr:uid="{9BA5302F-10B5-444F-94F1-9095E25F6BDB}"/>
    <cellStyle name="Calculation 2 5 4 4 7 2" xfId="9319" xr:uid="{7E289266-720C-47C3-A960-3241844C8DBC}"/>
    <cellStyle name="Calculation 2 5 4 4 7 3" xfId="9320" xr:uid="{943710FF-D210-42A6-AC74-58F038EE904E}"/>
    <cellStyle name="Calculation 2 5 4 4 8" xfId="9321" xr:uid="{C12CBAEC-4F1B-4E55-B0DE-05490F7D5AFC}"/>
    <cellStyle name="Calculation 2 5 4 4 8 2" xfId="9322" xr:uid="{8A01972B-0C1D-49FA-B515-7314E829F8BC}"/>
    <cellStyle name="Calculation 2 5 4 4 8 3" xfId="9323" xr:uid="{1ED8C28D-CF42-4F52-B9B5-6C642DE1D375}"/>
    <cellStyle name="Calculation 2 5 4 4 9" xfId="9324" xr:uid="{6323D8E4-ED4D-4183-B364-5CC66559FFF4}"/>
    <cellStyle name="Calculation 2 5 4 5" xfId="9325" xr:uid="{242B3A53-6E73-4F61-8A7D-A8C61B2380E0}"/>
    <cellStyle name="Calculation 2 5 4 5 2" xfId="9326" xr:uid="{8EA8DB29-A302-41DA-912B-421E1ADB7720}"/>
    <cellStyle name="Calculation 2 5 4 5 2 2" xfId="9327" xr:uid="{375FD450-845E-4876-96CB-D8DEEBB0BEC9}"/>
    <cellStyle name="Calculation 2 5 4 5 2 3" xfId="9328" xr:uid="{3ACA4275-223B-4828-8D0A-B7A4AC41EF57}"/>
    <cellStyle name="Calculation 2 5 4 5 3" xfId="9329" xr:uid="{A5206EC2-A327-4FAF-BA32-5CAB4BF8C4D4}"/>
    <cellStyle name="Calculation 2 5 4 5 3 2" xfId="9330" xr:uid="{880548F4-10A9-41B9-AADC-E0B4C53CA913}"/>
    <cellStyle name="Calculation 2 5 4 5 3 3" xfId="9331" xr:uid="{B06D9F01-9425-4418-A032-F2E3C92AABD3}"/>
    <cellStyle name="Calculation 2 5 4 5 4" xfId="9332" xr:uid="{2AFC96E7-6FCD-4F0A-B6A3-C1799EE96CE0}"/>
    <cellStyle name="Calculation 2 5 4 5 4 2" xfId="9333" xr:uid="{79033EF8-B918-497F-8E4B-EE217BC535D4}"/>
    <cellStyle name="Calculation 2 5 4 5 4 3" xfId="9334" xr:uid="{FA414ABA-5156-4D3D-A1CA-758BA62CC194}"/>
    <cellStyle name="Calculation 2 5 4 5 5" xfId="9335" xr:uid="{BB5B9D29-66FF-4F69-8A07-A03E1CA9B069}"/>
    <cellStyle name="Calculation 2 5 4 5 5 2" xfId="9336" xr:uid="{4B864676-043C-4992-B597-89DF4EB12698}"/>
    <cellStyle name="Calculation 2 5 4 5 5 3" xfId="9337" xr:uid="{CA323C2F-9A71-4CAA-8BA2-B22AC2E584B5}"/>
    <cellStyle name="Calculation 2 5 4 5 6" xfId="9338" xr:uid="{7187826C-74E8-4C6B-8E16-8BD742BAD99D}"/>
    <cellStyle name="Calculation 2 5 4 5 6 2" xfId="9339" xr:uid="{029442F9-83A3-47DE-B1F3-A431C908DF93}"/>
    <cellStyle name="Calculation 2 5 4 5 6 3" xfId="9340" xr:uid="{1CE5F11A-2AD8-49F7-9843-7768C10E8681}"/>
    <cellStyle name="Calculation 2 5 4 5 7" xfId="9341" xr:uid="{F9BEC139-60D1-49CA-AC39-7576FE1D2E02}"/>
    <cellStyle name="Calculation 2 5 4 5 7 2" xfId="9342" xr:uid="{2E822707-365F-475E-9B02-8480FBF98427}"/>
    <cellStyle name="Calculation 2 5 4 5 7 3" xfId="9343" xr:uid="{8800EDAA-1A72-4D74-A7A7-7B7377673AC9}"/>
    <cellStyle name="Calculation 2 5 4 5 8" xfId="9344" xr:uid="{B08C58C7-7457-4BBC-AFCE-B9990DE17802}"/>
    <cellStyle name="Calculation 2 5 4 5 9" xfId="9345" xr:uid="{8EBAA77D-B911-4000-8D4B-934692311044}"/>
    <cellStyle name="Calculation 2 5 4 6" xfId="9346" xr:uid="{87D95967-32F9-4D93-9E0F-7965D2CAFF15}"/>
    <cellStyle name="Calculation 2 5 4 6 2" xfId="9347" xr:uid="{53EE5FB3-099B-4F5B-9AB0-3C12535F6B76}"/>
    <cellStyle name="Calculation 2 5 4 6 3" xfId="9348" xr:uid="{BB31A6B6-ABE5-44F4-BF5D-C4A4A3154D6D}"/>
    <cellStyle name="Calculation 2 5 4 7" xfId="9349" xr:uid="{4CBCEDF3-7A2A-46F1-855F-9AC9CE262F32}"/>
    <cellStyle name="Calculation 2 5 4 7 2" xfId="9350" xr:uid="{6B45D45E-8CC4-4707-9615-02A50BF176AB}"/>
    <cellStyle name="Calculation 2 5 4 7 3" xfId="9351" xr:uid="{5316789A-8C7D-44BE-A6DB-DDDF52C9DBC8}"/>
    <cellStyle name="Calculation 2 5 4 8" xfId="9352" xr:uid="{B7CF2BDD-4078-47FE-B436-497B4B09C106}"/>
    <cellStyle name="Calculation 2 5 4 8 2" xfId="9353" xr:uid="{F1915FA2-E530-4941-B443-67893D7A5F27}"/>
    <cellStyle name="Calculation 2 5 4 8 3" xfId="9354" xr:uid="{68CD1AE5-BD2D-42FD-AF8A-1B8CB0B308C6}"/>
    <cellStyle name="Calculation 2 5 4 9" xfId="9355" xr:uid="{C96CF385-675B-4D49-8A0A-2A9250757CF9}"/>
    <cellStyle name="Calculation 2 5 4 9 2" xfId="9356" xr:uid="{31338188-6F3F-4B98-BB24-D3651D06C9FF}"/>
    <cellStyle name="Calculation 2 5 4 9 3" xfId="9357" xr:uid="{D1A27F22-3529-4001-9910-A65AE246B87B}"/>
    <cellStyle name="Calculation 2 5 5" xfId="9358" xr:uid="{CB28321F-C1C2-4255-8265-4E30F088CEEC}"/>
    <cellStyle name="Calculation 2 5 5 10" xfId="44297" xr:uid="{7091D7C5-2FA4-47ED-AF06-DED30F0C37DA}"/>
    <cellStyle name="Calculation 2 5 5 2" xfId="9359" xr:uid="{35C31931-2721-426C-BDE6-C0F52799A682}"/>
    <cellStyle name="Calculation 2 5 5 2 10" xfId="9360" xr:uid="{28A46130-45C5-445B-B7C6-D41F8AA239E9}"/>
    <cellStyle name="Calculation 2 5 5 2 2" xfId="9361" xr:uid="{D5C46AF0-B47A-4C8D-A229-31B1453BD81E}"/>
    <cellStyle name="Calculation 2 5 5 2 2 2" xfId="9362" xr:uid="{9AA242C2-145C-4A3C-8E33-FCEA7715E008}"/>
    <cellStyle name="Calculation 2 5 5 2 2 2 2" xfId="9363" xr:uid="{A6A00892-F8B9-48E8-87AC-DFE70D2C2EDF}"/>
    <cellStyle name="Calculation 2 5 5 2 2 2 3" xfId="9364" xr:uid="{66103048-692F-4022-9A8A-EED86386A680}"/>
    <cellStyle name="Calculation 2 5 5 2 2 3" xfId="9365" xr:uid="{4F35AD82-1938-4E4F-A559-C49E022E87F0}"/>
    <cellStyle name="Calculation 2 5 5 2 2 3 2" xfId="9366" xr:uid="{FAE4FE06-7C19-43D0-B42F-91EA5649A622}"/>
    <cellStyle name="Calculation 2 5 5 2 2 3 3" xfId="9367" xr:uid="{B89B2960-F6B2-4DC4-96AC-E483368D52BE}"/>
    <cellStyle name="Calculation 2 5 5 2 2 4" xfId="9368" xr:uid="{F47270FB-4725-4E45-9C30-FE3CA498B489}"/>
    <cellStyle name="Calculation 2 5 5 2 2 4 2" xfId="9369" xr:uid="{681B8880-5798-4E2E-886F-E36096FCA444}"/>
    <cellStyle name="Calculation 2 5 5 2 2 4 3" xfId="9370" xr:uid="{B152A8BF-D94C-4823-BC33-2E19EE242C07}"/>
    <cellStyle name="Calculation 2 5 5 2 2 5" xfId="9371" xr:uid="{2D12A585-F20C-424E-A623-11C143BA22F0}"/>
    <cellStyle name="Calculation 2 5 5 2 2 5 2" xfId="9372" xr:uid="{92ED3236-D679-45F3-AE4E-FD9CF27B8F0D}"/>
    <cellStyle name="Calculation 2 5 5 2 2 5 3" xfId="9373" xr:uid="{6249E984-8587-4344-9F3F-AB20C4F5C504}"/>
    <cellStyle name="Calculation 2 5 5 2 2 6" xfId="9374" xr:uid="{B764DDA2-9A0D-4797-9CB5-A3BEDD5A207F}"/>
    <cellStyle name="Calculation 2 5 5 2 2 6 2" xfId="9375" xr:uid="{B0DB8460-3630-4916-A83F-73ABD531A22F}"/>
    <cellStyle name="Calculation 2 5 5 2 2 6 3" xfId="9376" xr:uid="{0C6800E5-BE99-4517-9575-87936D2D5DB6}"/>
    <cellStyle name="Calculation 2 5 5 2 2 7" xfId="9377" xr:uid="{F1D765F5-AF57-4D49-B335-F151C33AABD2}"/>
    <cellStyle name="Calculation 2 5 5 2 2 7 2" xfId="9378" xr:uid="{411C45F6-CF82-4DAC-8002-CF2E0A8E7E92}"/>
    <cellStyle name="Calculation 2 5 5 2 2 7 3" xfId="9379" xr:uid="{BFC7B7DB-1156-4FC5-A85B-65E5731E5C7A}"/>
    <cellStyle name="Calculation 2 5 5 2 2 8" xfId="9380" xr:uid="{C3A5AD6A-0E4F-40F3-8387-91E473562EA5}"/>
    <cellStyle name="Calculation 2 5 5 2 2 9" xfId="9381" xr:uid="{99686402-FE1B-4FF9-8924-62D3BAA994AB}"/>
    <cellStyle name="Calculation 2 5 5 2 3" xfId="9382" xr:uid="{79236884-1241-4CE0-9C5D-DA48E7CE60B3}"/>
    <cellStyle name="Calculation 2 5 5 2 3 2" xfId="9383" xr:uid="{0AEC53ED-4C05-471E-8732-9D1D88ED44F2}"/>
    <cellStyle name="Calculation 2 5 5 2 3 3" xfId="9384" xr:uid="{1D488448-0F73-46E2-8B57-1037167FFDA5}"/>
    <cellStyle name="Calculation 2 5 5 2 4" xfId="9385" xr:uid="{C65829F9-9EE1-44C5-9443-E20C3814CF64}"/>
    <cellStyle name="Calculation 2 5 5 2 4 2" xfId="9386" xr:uid="{B4E380DF-AABC-4BBD-85C4-9626D13BA84C}"/>
    <cellStyle name="Calculation 2 5 5 2 4 3" xfId="9387" xr:uid="{E1AFF6F2-6D28-4689-B3F3-A1F8A2ED6E8D}"/>
    <cellStyle name="Calculation 2 5 5 2 5" xfId="9388" xr:uid="{29B15664-318B-4187-A8CA-BEA79DA119E3}"/>
    <cellStyle name="Calculation 2 5 5 2 5 2" xfId="9389" xr:uid="{6A7FA0FD-DC30-4ED9-BC54-66983F7B1478}"/>
    <cellStyle name="Calculation 2 5 5 2 5 3" xfId="9390" xr:uid="{1BDBFBCF-07A6-499B-A2B9-7EF356E59512}"/>
    <cellStyle name="Calculation 2 5 5 2 6" xfId="9391" xr:uid="{6674CEE2-2983-4C77-A240-824A7B305906}"/>
    <cellStyle name="Calculation 2 5 5 2 6 2" xfId="9392" xr:uid="{94E6AAA5-F793-4878-842C-49047A1CF36E}"/>
    <cellStyle name="Calculation 2 5 5 2 6 3" xfId="9393" xr:uid="{EBDA2E77-9C2D-4A95-9308-698F714868A7}"/>
    <cellStyle name="Calculation 2 5 5 2 7" xfId="9394" xr:uid="{F6D6B5CB-34B3-4A26-8A2E-5AC78301873A}"/>
    <cellStyle name="Calculation 2 5 5 2 7 2" xfId="9395" xr:uid="{E1129411-071F-44DD-9DB3-9C036D9D8972}"/>
    <cellStyle name="Calculation 2 5 5 2 7 3" xfId="9396" xr:uid="{D0EEE760-6317-4F20-9B26-1F018DAA9B57}"/>
    <cellStyle name="Calculation 2 5 5 2 8" xfId="9397" xr:uid="{F6BF166A-3F8D-469E-95D5-38F9D1962E40}"/>
    <cellStyle name="Calculation 2 5 5 2 8 2" xfId="9398" xr:uid="{712612ED-7253-4FC3-AB92-763521E33173}"/>
    <cellStyle name="Calculation 2 5 5 2 8 3" xfId="9399" xr:uid="{12AB4C76-230A-4174-82BF-B365E0FE96C3}"/>
    <cellStyle name="Calculation 2 5 5 2 9" xfId="9400" xr:uid="{1705E603-1AFC-434A-A132-4687FA2ABB2E}"/>
    <cellStyle name="Calculation 2 5 5 3" xfId="9401" xr:uid="{C03FC48B-C34B-4810-9BE2-D243EE193DCB}"/>
    <cellStyle name="Calculation 2 5 5 3 10" xfId="9402" xr:uid="{F8BA1017-F390-4B92-ACF6-F455EA6D2B6C}"/>
    <cellStyle name="Calculation 2 5 5 3 2" xfId="9403" xr:uid="{76D8C068-2687-4F57-A804-584EF916C273}"/>
    <cellStyle name="Calculation 2 5 5 3 2 2" xfId="9404" xr:uid="{87BB814D-5290-4D84-82F8-506D2ADD2AEA}"/>
    <cellStyle name="Calculation 2 5 5 3 2 2 2" xfId="9405" xr:uid="{1F13C401-BC04-4243-A341-CE217989CFFF}"/>
    <cellStyle name="Calculation 2 5 5 3 2 2 3" xfId="9406" xr:uid="{53163957-85DE-4A52-9E83-E7DA01C646E9}"/>
    <cellStyle name="Calculation 2 5 5 3 2 3" xfId="9407" xr:uid="{62B84EF6-34D0-4189-BC1A-EB2A8B3B2227}"/>
    <cellStyle name="Calculation 2 5 5 3 2 3 2" xfId="9408" xr:uid="{79FFF5B9-C597-4402-A908-92217F4B89DB}"/>
    <cellStyle name="Calculation 2 5 5 3 2 3 3" xfId="9409" xr:uid="{A16EFB6F-EFF4-4C62-A38D-2F41206AC04F}"/>
    <cellStyle name="Calculation 2 5 5 3 2 4" xfId="9410" xr:uid="{3705587F-F5F6-4D96-9B99-F59954F97079}"/>
    <cellStyle name="Calculation 2 5 5 3 2 4 2" xfId="9411" xr:uid="{4F3DCD68-3AD7-4EF4-90BE-5F23AD042283}"/>
    <cellStyle name="Calculation 2 5 5 3 2 4 3" xfId="9412" xr:uid="{0619E5CF-22B2-4F89-B4CB-F7A6B9F9745F}"/>
    <cellStyle name="Calculation 2 5 5 3 2 5" xfId="9413" xr:uid="{8145BC12-F5EF-4017-AC12-2D8FB70C44D9}"/>
    <cellStyle name="Calculation 2 5 5 3 2 5 2" xfId="9414" xr:uid="{B238C7B9-FA8A-4E47-A1CF-9A9E0E95438B}"/>
    <cellStyle name="Calculation 2 5 5 3 2 5 3" xfId="9415" xr:uid="{71D4B6EC-8803-4B79-96B8-6E84448A7DEC}"/>
    <cellStyle name="Calculation 2 5 5 3 2 6" xfId="9416" xr:uid="{C47869B4-A44B-44A8-B970-5F994EDBB87E}"/>
    <cellStyle name="Calculation 2 5 5 3 2 6 2" xfId="9417" xr:uid="{603BDB64-45D4-429D-AC87-B83075A5B1B1}"/>
    <cellStyle name="Calculation 2 5 5 3 2 6 3" xfId="9418" xr:uid="{1817779C-4E0F-486D-AE98-C861320F64AA}"/>
    <cellStyle name="Calculation 2 5 5 3 2 7" xfId="9419" xr:uid="{1147FBB9-C074-44CE-B6D4-BFAC141363FE}"/>
    <cellStyle name="Calculation 2 5 5 3 2 7 2" xfId="9420" xr:uid="{7914AA33-1419-41CB-A092-C60B592F3E5C}"/>
    <cellStyle name="Calculation 2 5 5 3 2 7 3" xfId="9421" xr:uid="{330AED5B-1A83-457F-AC88-0D3069451F72}"/>
    <cellStyle name="Calculation 2 5 5 3 2 8" xfId="9422" xr:uid="{63F20A2D-6114-4E9B-967A-987DA04F613E}"/>
    <cellStyle name="Calculation 2 5 5 3 2 9" xfId="9423" xr:uid="{21818F22-9D2E-46D7-92F0-038153F2ACAC}"/>
    <cellStyle name="Calculation 2 5 5 3 3" xfId="9424" xr:uid="{16D1B3B9-B2E0-45A7-9E50-0F0D2DA64F86}"/>
    <cellStyle name="Calculation 2 5 5 3 3 2" xfId="9425" xr:uid="{FB19381F-F22F-4145-8274-60DE5F5F767E}"/>
    <cellStyle name="Calculation 2 5 5 3 3 3" xfId="9426" xr:uid="{CD27863F-E3FF-423F-8F1C-4C778394A6C2}"/>
    <cellStyle name="Calculation 2 5 5 3 4" xfId="9427" xr:uid="{0C34F803-35C3-4092-907D-DD1F423BED48}"/>
    <cellStyle name="Calculation 2 5 5 3 4 2" xfId="9428" xr:uid="{F62FCD80-792D-43E8-9CAF-D8119EAD453F}"/>
    <cellStyle name="Calculation 2 5 5 3 4 3" xfId="9429" xr:uid="{5EC36F64-C43D-4BF1-A6CB-DAC32AA1D32E}"/>
    <cellStyle name="Calculation 2 5 5 3 5" xfId="9430" xr:uid="{3F8860C6-559B-44D8-B2FD-5D9EB5B3F13F}"/>
    <cellStyle name="Calculation 2 5 5 3 5 2" xfId="9431" xr:uid="{4CA65A48-8233-48C1-9634-CDB0631ACB76}"/>
    <cellStyle name="Calculation 2 5 5 3 5 3" xfId="9432" xr:uid="{69148779-B0C4-44E0-848A-462A042D29C8}"/>
    <cellStyle name="Calculation 2 5 5 3 6" xfId="9433" xr:uid="{E3982271-F665-4DDC-A39D-DFE59762DBE1}"/>
    <cellStyle name="Calculation 2 5 5 3 6 2" xfId="9434" xr:uid="{786C036A-3EC4-4F16-AD2D-7297E5BDDE0C}"/>
    <cellStyle name="Calculation 2 5 5 3 6 3" xfId="9435" xr:uid="{3728FF3E-FF41-402B-BD11-1B852E305F8B}"/>
    <cellStyle name="Calculation 2 5 5 3 7" xfId="9436" xr:uid="{D4215E06-4F31-4236-B4BE-2070140399DD}"/>
    <cellStyle name="Calculation 2 5 5 3 7 2" xfId="9437" xr:uid="{A809D7F1-D171-4B92-9930-6BE3927CED72}"/>
    <cellStyle name="Calculation 2 5 5 3 7 3" xfId="9438" xr:uid="{FDEA4530-A6A9-43F4-B652-660EA6B18119}"/>
    <cellStyle name="Calculation 2 5 5 3 8" xfId="9439" xr:uid="{64A11E7C-1F83-4557-B597-CB27146EE8BA}"/>
    <cellStyle name="Calculation 2 5 5 3 8 2" xfId="9440" xr:uid="{8A71BE4A-4218-4164-9C78-7235DDCF75CD}"/>
    <cellStyle name="Calculation 2 5 5 3 8 3" xfId="9441" xr:uid="{2C7427C6-2F5A-4376-AC54-14459B36826E}"/>
    <cellStyle name="Calculation 2 5 5 3 9" xfId="9442" xr:uid="{B5EB4421-D172-45D4-9288-44D9771F780B}"/>
    <cellStyle name="Calculation 2 5 5 4" xfId="9443" xr:uid="{E5CA4EE9-5CD3-4EE2-A067-5E5FF202AE89}"/>
    <cellStyle name="Calculation 2 5 5 4 10" xfId="9444" xr:uid="{7EC678F6-D25D-47E0-B235-7E515BDF254B}"/>
    <cellStyle name="Calculation 2 5 5 4 2" xfId="9445" xr:uid="{98F45A37-0AFF-4616-B460-F6329A521825}"/>
    <cellStyle name="Calculation 2 5 5 4 2 2" xfId="9446" xr:uid="{A3D310CA-8040-4A94-A750-F2DFE74ACBF2}"/>
    <cellStyle name="Calculation 2 5 5 4 2 2 2" xfId="9447" xr:uid="{F32503A7-7CA7-449A-9098-66498C6BE19F}"/>
    <cellStyle name="Calculation 2 5 5 4 2 2 3" xfId="9448" xr:uid="{4423B291-99E0-40A3-9477-B92CEB1FDBE0}"/>
    <cellStyle name="Calculation 2 5 5 4 2 3" xfId="9449" xr:uid="{447D8005-9646-402D-90B3-3BAA7E0560AE}"/>
    <cellStyle name="Calculation 2 5 5 4 2 3 2" xfId="9450" xr:uid="{C79B35B8-CD6D-44DB-8BB2-F6B41106A556}"/>
    <cellStyle name="Calculation 2 5 5 4 2 3 3" xfId="9451" xr:uid="{26835381-CD5F-4881-A204-76D35301F16D}"/>
    <cellStyle name="Calculation 2 5 5 4 2 4" xfId="9452" xr:uid="{ABE748BA-554F-46BF-B975-A2E158304883}"/>
    <cellStyle name="Calculation 2 5 5 4 2 4 2" xfId="9453" xr:uid="{F7F36FAF-C579-4091-A924-5DEB983520D1}"/>
    <cellStyle name="Calculation 2 5 5 4 2 4 3" xfId="9454" xr:uid="{13EDE454-2570-4E8C-B5E1-54156DA82FC2}"/>
    <cellStyle name="Calculation 2 5 5 4 2 5" xfId="9455" xr:uid="{5537B257-2DFB-4203-8C54-8F9333224722}"/>
    <cellStyle name="Calculation 2 5 5 4 2 5 2" xfId="9456" xr:uid="{AFFBB53B-6705-4424-9C45-23C0433A6000}"/>
    <cellStyle name="Calculation 2 5 5 4 2 5 3" xfId="9457" xr:uid="{05BCED58-B159-48E8-8348-0D930411D624}"/>
    <cellStyle name="Calculation 2 5 5 4 2 6" xfId="9458" xr:uid="{A40F3C8B-EDF1-4FB5-AD32-23C8FD3461F4}"/>
    <cellStyle name="Calculation 2 5 5 4 2 6 2" xfId="9459" xr:uid="{8AFB9036-45D6-4ECA-84FD-87D83B82E99A}"/>
    <cellStyle name="Calculation 2 5 5 4 2 6 3" xfId="9460" xr:uid="{BD87F54A-E6E8-46B8-B0F6-4E1A5DB7BE88}"/>
    <cellStyle name="Calculation 2 5 5 4 2 7" xfId="9461" xr:uid="{3A4B8665-3FFD-40B4-8B43-9663B7BC8F18}"/>
    <cellStyle name="Calculation 2 5 5 4 2 7 2" xfId="9462" xr:uid="{BA8F86B6-2838-4864-A906-8A5F6D05BCA5}"/>
    <cellStyle name="Calculation 2 5 5 4 2 7 3" xfId="9463" xr:uid="{52F9F0C8-85CF-48A9-B6B9-C8BE38F5C27A}"/>
    <cellStyle name="Calculation 2 5 5 4 2 8" xfId="9464" xr:uid="{1380BA21-FFB6-4F4F-8D4C-6FBC54D70CF9}"/>
    <cellStyle name="Calculation 2 5 5 4 2 9" xfId="9465" xr:uid="{E0AF2F0B-1C49-45E8-B7A2-3345B4250407}"/>
    <cellStyle name="Calculation 2 5 5 4 3" xfId="9466" xr:uid="{65D204CD-FF9E-42DD-B69A-4968939AF818}"/>
    <cellStyle name="Calculation 2 5 5 4 3 2" xfId="9467" xr:uid="{123A1DAC-92F1-40CA-A4D7-D80E8253C412}"/>
    <cellStyle name="Calculation 2 5 5 4 3 3" xfId="9468" xr:uid="{718A7359-E4C3-485C-8FA0-87A9B4643C6F}"/>
    <cellStyle name="Calculation 2 5 5 4 4" xfId="9469" xr:uid="{FB7E024C-0DF1-4A93-BA9F-F9F8AB084D19}"/>
    <cellStyle name="Calculation 2 5 5 4 4 2" xfId="9470" xr:uid="{C4E90848-28CA-4B2C-8D39-E85A36726568}"/>
    <cellStyle name="Calculation 2 5 5 4 4 3" xfId="9471" xr:uid="{149794B7-732B-432C-9735-6183A9E988F3}"/>
    <cellStyle name="Calculation 2 5 5 4 5" xfId="9472" xr:uid="{2B156882-265D-4732-B258-A626E7175F7B}"/>
    <cellStyle name="Calculation 2 5 5 4 5 2" xfId="9473" xr:uid="{8374AA25-3931-40AD-8CF0-F96DAED9ABC4}"/>
    <cellStyle name="Calculation 2 5 5 4 5 3" xfId="9474" xr:uid="{59276ED1-5471-4AF8-A069-4FE7951C603E}"/>
    <cellStyle name="Calculation 2 5 5 4 6" xfId="9475" xr:uid="{EE722DDF-37B6-45C3-ABB7-88DB41C017EB}"/>
    <cellStyle name="Calculation 2 5 5 4 6 2" xfId="9476" xr:uid="{9C6C6CA9-029A-458B-AFC8-1ADA3E0DFAF1}"/>
    <cellStyle name="Calculation 2 5 5 4 6 3" xfId="9477" xr:uid="{EE94E6E8-72F5-4AF0-AC28-BA5D1FAD27BC}"/>
    <cellStyle name="Calculation 2 5 5 4 7" xfId="9478" xr:uid="{02592648-577C-4607-AA06-D22A061C3334}"/>
    <cellStyle name="Calculation 2 5 5 4 7 2" xfId="9479" xr:uid="{161538CD-15FE-4B59-910F-9631A1B7B2E1}"/>
    <cellStyle name="Calculation 2 5 5 4 7 3" xfId="9480" xr:uid="{94C380B4-1380-4DC4-92FA-94FC43FF59BC}"/>
    <cellStyle name="Calculation 2 5 5 4 8" xfId="9481" xr:uid="{F0BA8C2A-092C-4878-A047-0B6404AD11A6}"/>
    <cellStyle name="Calculation 2 5 5 4 8 2" xfId="9482" xr:uid="{3A3DAE54-DAF6-4F6E-AAF0-B827D62CD5B0}"/>
    <cellStyle name="Calculation 2 5 5 4 8 3" xfId="9483" xr:uid="{FA00D76A-9044-46F9-9BE8-E40319298045}"/>
    <cellStyle name="Calculation 2 5 5 4 9" xfId="9484" xr:uid="{F960BBD2-BDBE-4A52-9063-50625E98E50C}"/>
    <cellStyle name="Calculation 2 5 5 5" xfId="9485" xr:uid="{A8E67FB4-5B4A-4CDE-906B-303FA36AD17F}"/>
    <cellStyle name="Calculation 2 5 5 5 2" xfId="9486" xr:uid="{12B2684B-6266-45F9-AE00-EF9115E8D679}"/>
    <cellStyle name="Calculation 2 5 5 5 2 2" xfId="9487" xr:uid="{EF491941-DD48-4C81-A41C-91D5F6E09DB4}"/>
    <cellStyle name="Calculation 2 5 5 5 2 3" xfId="9488" xr:uid="{88EBE252-FF79-4191-B3A1-D5ECD64B7B73}"/>
    <cellStyle name="Calculation 2 5 5 5 3" xfId="9489" xr:uid="{F09ACB01-6EB6-4C08-B6F4-ED331AE76527}"/>
    <cellStyle name="Calculation 2 5 5 5 3 2" xfId="9490" xr:uid="{E5E6E856-720D-4236-9E08-9206DA16CA38}"/>
    <cellStyle name="Calculation 2 5 5 5 3 3" xfId="9491" xr:uid="{7CC39864-71E2-4DE2-B592-11892BF20457}"/>
    <cellStyle name="Calculation 2 5 5 5 4" xfId="9492" xr:uid="{D625538B-4C00-48DF-A277-BBA7877BEA37}"/>
    <cellStyle name="Calculation 2 5 5 5 4 2" xfId="9493" xr:uid="{0C23718C-3FEB-4C70-BA5A-6E34C4E8DCD1}"/>
    <cellStyle name="Calculation 2 5 5 5 4 3" xfId="9494" xr:uid="{B894A7CE-CD58-49AB-8CC6-D484063600AC}"/>
    <cellStyle name="Calculation 2 5 5 5 5" xfId="9495" xr:uid="{13AFB268-5E00-4091-82B7-0CACB11CCCFC}"/>
    <cellStyle name="Calculation 2 5 5 5 5 2" xfId="9496" xr:uid="{32077886-303A-4A9F-84B5-4AC0B19228D0}"/>
    <cellStyle name="Calculation 2 5 5 5 5 3" xfId="9497" xr:uid="{9614232F-D15F-453B-90ED-E97BD7F9FD12}"/>
    <cellStyle name="Calculation 2 5 5 5 6" xfId="9498" xr:uid="{755A5B12-0467-46BD-8C5F-6B95A2415738}"/>
    <cellStyle name="Calculation 2 5 5 5 6 2" xfId="9499" xr:uid="{B049A77B-3272-4540-8621-4C1A3519AF3A}"/>
    <cellStyle name="Calculation 2 5 5 5 6 3" xfId="9500" xr:uid="{829FAC6B-2082-49A4-82AE-FC4837D5DA2E}"/>
    <cellStyle name="Calculation 2 5 5 5 7" xfId="9501" xr:uid="{0187E5D9-11D2-4E92-A805-7DDA2ADC00FD}"/>
    <cellStyle name="Calculation 2 5 5 5 7 2" xfId="9502" xr:uid="{A9AFAD1A-BE55-4E5F-BD1F-C4348C78C543}"/>
    <cellStyle name="Calculation 2 5 5 5 7 3" xfId="9503" xr:uid="{B2CE0DC8-CA7E-4F83-A70A-3CAAB5CF965F}"/>
    <cellStyle name="Calculation 2 5 5 5 8" xfId="9504" xr:uid="{9C574D81-0DCE-4B92-8ACD-BA8D97740957}"/>
    <cellStyle name="Calculation 2 5 5 5 9" xfId="9505" xr:uid="{3645A864-33F4-4640-97C4-A40008ED4C55}"/>
    <cellStyle name="Calculation 2 5 5 6" xfId="9506" xr:uid="{BBB99312-72ED-4B1B-8FE4-CEFFBFA05AFA}"/>
    <cellStyle name="Calculation 2 5 5 6 2" xfId="9507" xr:uid="{F33E88E5-D16F-4F8B-B21B-8D3BF3DA84FB}"/>
    <cellStyle name="Calculation 2 5 5 6 3" xfId="9508" xr:uid="{EB90C134-BF5B-40B8-92CA-5B8C91077C61}"/>
    <cellStyle name="Calculation 2 5 5 7" xfId="9509" xr:uid="{9C972133-9C60-4B77-8F2F-6758719D07E0}"/>
    <cellStyle name="Calculation 2 5 5 7 2" xfId="9510" xr:uid="{0B053EF8-B68F-4C57-B0C4-B5D5332EEF76}"/>
    <cellStyle name="Calculation 2 5 5 7 3" xfId="9511" xr:uid="{45CAF96E-7430-419A-9B5E-F43E1EA328DF}"/>
    <cellStyle name="Calculation 2 5 5 8" xfId="9512" xr:uid="{809AA8A3-0E32-4D46-95EC-7F699F99859F}"/>
    <cellStyle name="Calculation 2 5 5 8 2" xfId="9513" xr:uid="{5AE46FA0-74E3-42E6-9407-904365E13820}"/>
    <cellStyle name="Calculation 2 5 5 8 3" xfId="9514" xr:uid="{70B57A9B-F4A9-4180-894B-47E2FEFF9814}"/>
    <cellStyle name="Calculation 2 5 5 9" xfId="9515" xr:uid="{30E02FD6-E305-4A02-9A75-D243A38AB127}"/>
    <cellStyle name="Calculation 2 5 5 9 2" xfId="9516" xr:uid="{00D9227D-BE3D-4D48-80EA-642503310E41}"/>
    <cellStyle name="Calculation 2 5 5 9 3" xfId="9517" xr:uid="{A2A4F7A8-D032-43C0-89D3-145DDB098B20}"/>
    <cellStyle name="Calculation 2 5 6" xfId="9518" xr:uid="{FC3D8CA6-7C49-4FD6-9968-E641012EB0C3}"/>
    <cellStyle name="Calculation 2 5 6 10" xfId="9519" xr:uid="{8B1C23D4-D80D-4155-AFDA-8BA9264557D6}"/>
    <cellStyle name="Calculation 2 5 6 2" xfId="9520" xr:uid="{84F22801-CAF8-4D34-8778-8F6A13B66274}"/>
    <cellStyle name="Calculation 2 5 6 2 2" xfId="9521" xr:uid="{A9508F9B-B12D-48CD-8007-EFC8684210E6}"/>
    <cellStyle name="Calculation 2 5 6 2 2 2" xfId="9522" xr:uid="{C0639C0C-2502-41BC-8F71-9A29E15AF217}"/>
    <cellStyle name="Calculation 2 5 6 2 2 3" xfId="9523" xr:uid="{4D0882E6-825F-4B5B-9E8D-322C958EE1DE}"/>
    <cellStyle name="Calculation 2 5 6 2 3" xfId="9524" xr:uid="{16D124F3-0DEA-47C7-BDAE-80AF85458806}"/>
    <cellStyle name="Calculation 2 5 6 2 3 2" xfId="9525" xr:uid="{B32A24D0-EF9B-4CDC-8D69-D1BB836ED5C5}"/>
    <cellStyle name="Calculation 2 5 6 2 3 3" xfId="9526" xr:uid="{697C8679-B0AE-4213-8C36-458754C97D50}"/>
    <cellStyle name="Calculation 2 5 6 2 4" xfId="9527" xr:uid="{A6C070B7-CB08-46F3-920F-AA042F72BEF3}"/>
    <cellStyle name="Calculation 2 5 6 2 4 2" xfId="9528" xr:uid="{C1BD71BF-38D7-44EE-91A2-10E6008BE15B}"/>
    <cellStyle name="Calculation 2 5 6 2 4 3" xfId="9529" xr:uid="{77EF92C8-F11C-494D-8A94-663E2A37267E}"/>
    <cellStyle name="Calculation 2 5 6 2 5" xfId="9530" xr:uid="{F1782286-9065-47C4-924A-288FB0FB3494}"/>
    <cellStyle name="Calculation 2 5 6 2 5 2" xfId="9531" xr:uid="{D2A3648A-1917-4923-A1B4-692B95A85677}"/>
    <cellStyle name="Calculation 2 5 6 2 5 3" xfId="9532" xr:uid="{1A7C6173-C2E0-4559-92B8-C9391DFBBCF0}"/>
    <cellStyle name="Calculation 2 5 6 2 6" xfId="9533" xr:uid="{F1916D4A-390C-4A11-AD1D-0BECF1223BA9}"/>
    <cellStyle name="Calculation 2 5 6 2 6 2" xfId="9534" xr:uid="{6DA0BADE-A768-430C-9E11-E493E2ABA4AB}"/>
    <cellStyle name="Calculation 2 5 6 2 6 3" xfId="9535" xr:uid="{FED47DBB-286B-4B79-ACED-F9BF2C1C7B78}"/>
    <cellStyle name="Calculation 2 5 6 2 7" xfId="9536" xr:uid="{9BAD38B4-FBE5-4D7A-9BFA-50CFE43D54FB}"/>
    <cellStyle name="Calculation 2 5 6 2 7 2" xfId="9537" xr:uid="{FDC90C9A-55AA-4B3B-9540-9043DF1B6AC4}"/>
    <cellStyle name="Calculation 2 5 6 2 7 3" xfId="9538" xr:uid="{0815B470-C5A7-495F-8B1B-135E256A7D4E}"/>
    <cellStyle name="Calculation 2 5 6 2 8" xfId="9539" xr:uid="{EAF0A04C-074F-4481-9E64-504DECA0D970}"/>
    <cellStyle name="Calculation 2 5 6 2 9" xfId="9540" xr:uid="{37042A51-B80B-4EC4-9A3E-2AEFB7E9D735}"/>
    <cellStyle name="Calculation 2 5 6 3" xfId="9541" xr:uid="{4D983206-AAED-4E10-9742-E86032E4A5CC}"/>
    <cellStyle name="Calculation 2 5 6 3 2" xfId="9542" xr:uid="{DA2CA128-4861-4F07-9F70-0EA17A07D393}"/>
    <cellStyle name="Calculation 2 5 6 3 3" xfId="9543" xr:uid="{A8CC50D0-0570-458D-92EF-5DD989A2ED9F}"/>
    <cellStyle name="Calculation 2 5 6 4" xfId="9544" xr:uid="{6CEDB49B-D96F-4341-BE6B-7A44CDC149B1}"/>
    <cellStyle name="Calculation 2 5 6 4 2" xfId="9545" xr:uid="{860A1C67-977E-436D-855B-7E5C704FBAFF}"/>
    <cellStyle name="Calculation 2 5 6 4 3" xfId="9546" xr:uid="{C59B7D54-0898-4653-BFAE-5F53071C3091}"/>
    <cellStyle name="Calculation 2 5 6 5" xfId="9547" xr:uid="{97F01201-1C06-49E5-9BB7-021C170AD6A7}"/>
    <cellStyle name="Calculation 2 5 6 5 2" xfId="9548" xr:uid="{41C8BD00-D2C0-4D14-8FD6-CBABD8C005F8}"/>
    <cellStyle name="Calculation 2 5 6 5 3" xfId="9549" xr:uid="{784EC9FF-4DC2-4BCF-B2F2-246FEE03E6B7}"/>
    <cellStyle name="Calculation 2 5 6 6" xfId="9550" xr:uid="{1045874A-A91A-4AEC-9BE0-F5CAADB33769}"/>
    <cellStyle name="Calculation 2 5 6 6 2" xfId="9551" xr:uid="{086DBAEB-674F-4494-86C4-94EAED0217F4}"/>
    <cellStyle name="Calculation 2 5 6 6 3" xfId="9552" xr:uid="{143E11C6-CD58-4D03-AA76-4CDFDC075E9F}"/>
    <cellStyle name="Calculation 2 5 6 7" xfId="9553" xr:uid="{F20795E1-C622-48B3-998C-F1722704BB5D}"/>
    <cellStyle name="Calculation 2 5 6 7 2" xfId="9554" xr:uid="{06466575-C22A-49D0-B0EC-8319C07803DE}"/>
    <cellStyle name="Calculation 2 5 6 7 3" xfId="9555" xr:uid="{A696358E-763C-4E24-98ED-D97DB08CABB3}"/>
    <cellStyle name="Calculation 2 5 6 8" xfId="9556" xr:uid="{59089B32-08D5-4DC3-9035-88947B2711F3}"/>
    <cellStyle name="Calculation 2 5 6 8 2" xfId="9557" xr:uid="{FD7A1651-F74F-45C6-AC23-81B77EBFEAF7}"/>
    <cellStyle name="Calculation 2 5 6 8 3" xfId="9558" xr:uid="{6684E7B8-EC02-49A2-8A79-4620ACAFBFC3}"/>
    <cellStyle name="Calculation 2 5 6 9" xfId="9559" xr:uid="{F71F925F-E365-489B-BCCC-B13522E21B90}"/>
    <cellStyle name="Calculation 2 5 7" xfId="9560" xr:uid="{89E0DD73-D28D-4945-9146-7754A85E64C5}"/>
    <cellStyle name="Calculation 2 5 7 10" xfId="9561" xr:uid="{857F8192-D9CB-4326-8F94-2A04A45F0515}"/>
    <cellStyle name="Calculation 2 5 7 2" xfId="9562" xr:uid="{211155BD-99DE-402D-875A-5B16EF0A7E72}"/>
    <cellStyle name="Calculation 2 5 7 2 2" xfId="9563" xr:uid="{D59E179F-10B7-4720-B885-BB3C52B8E80E}"/>
    <cellStyle name="Calculation 2 5 7 2 2 2" xfId="9564" xr:uid="{EFF2B86B-C528-446B-8D0C-AE33A586CEC4}"/>
    <cellStyle name="Calculation 2 5 7 2 2 3" xfId="9565" xr:uid="{98403446-F73E-4184-82A4-27BA8A249A3B}"/>
    <cellStyle name="Calculation 2 5 7 2 3" xfId="9566" xr:uid="{D551F8DB-1817-4422-9A20-67B08AF235EE}"/>
    <cellStyle name="Calculation 2 5 7 2 3 2" xfId="9567" xr:uid="{CA6E518B-A945-41F2-9965-D6E9D6AAB0A6}"/>
    <cellStyle name="Calculation 2 5 7 2 3 3" xfId="9568" xr:uid="{9BC8A04D-318C-4DC2-8519-747808BC6069}"/>
    <cellStyle name="Calculation 2 5 7 2 4" xfId="9569" xr:uid="{05D9BB4F-F148-4E7A-BB64-EC73A8714788}"/>
    <cellStyle name="Calculation 2 5 7 2 4 2" xfId="9570" xr:uid="{061F287B-36BC-4288-95D4-47DECDC55345}"/>
    <cellStyle name="Calculation 2 5 7 2 4 3" xfId="9571" xr:uid="{553D3F86-A996-46AA-83E1-72926C8D63C0}"/>
    <cellStyle name="Calculation 2 5 7 2 5" xfId="9572" xr:uid="{98270E9E-9067-45E0-93A3-A9DB016E5F06}"/>
    <cellStyle name="Calculation 2 5 7 2 5 2" xfId="9573" xr:uid="{A54244E8-9D1C-414C-85B3-559C64B8EA58}"/>
    <cellStyle name="Calculation 2 5 7 2 5 3" xfId="9574" xr:uid="{8449FB79-63DA-46A6-BA08-92E8C511F795}"/>
    <cellStyle name="Calculation 2 5 7 2 6" xfId="9575" xr:uid="{B34AE984-E589-4710-8693-60D587F59135}"/>
    <cellStyle name="Calculation 2 5 7 2 6 2" xfId="9576" xr:uid="{38BC6E87-25F5-4609-9306-5C573BB88ACF}"/>
    <cellStyle name="Calculation 2 5 7 2 6 3" xfId="9577" xr:uid="{DFDFBBBA-796F-42BB-976C-8C63C3700330}"/>
    <cellStyle name="Calculation 2 5 7 2 7" xfId="9578" xr:uid="{3B5663F0-301C-4643-93BA-7327E8AFCA59}"/>
    <cellStyle name="Calculation 2 5 7 2 7 2" xfId="9579" xr:uid="{BEEBF038-7188-4891-8C74-2E80612936E6}"/>
    <cellStyle name="Calculation 2 5 7 2 7 3" xfId="9580" xr:uid="{EB41432C-09B1-4DA0-AD14-96A2AE20ED83}"/>
    <cellStyle name="Calculation 2 5 7 2 8" xfId="9581" xr:uid="{2DFA14D1-22B0-46A0-A6CF-02F9AE84E403}"/>
    <cellStyle name="Calculation 2 5 7 2 9" xfId="9582" xr:uid="{159A9665-F7D7-43F3-B197-887FC35CC68A}"/>
    <cellStyle name="Calculation 2 5 7 3" xfId="9583" xr:uid="{69004CEB-EB87-4909-98D8-1A29D3F752F1}"/>
    <cellStyle name="Calculation 2 5 7 3 2" xfId="9584" xr:uid="{3C7A2195-148C-4C05-B575-A1F3FCF3FB0C}"/>
    <cellStyle name="Calculation 2 5 7 3 3" xfId="9585" xr:uid="{A474BC40-BABA-4E42-8725-B76343646867}"/>
    <cellStyle name="Calculation 2 5 7 4" xfId="9586" xr:uid="{6386C2F9-3C40-4286-8D9E-66FACDBB18BC}"/>
    <cellStyle name="Calculation 2 5 7 4 2" xfId="9587" xr:uid="{43DF57B4-4D6A-4585-82E6-DB62A4BDCF37}"/>
    <cellStyle name="Calculation 2 5 7 4 3" xfId="9588" xr:uid="{1BDA95EF-210B-407E-B541-DB0D82E2E9F2}"/>
    <cellStyle name="Calculation 2 5 7 5" xfId="9589" xr:uid="{E66999AE-CAD3-4A17-AB80-48B6CD681194}"/>
    <cellStyle name="Calculation 2 5 7 5 2" xfId="9590" xr:uid="{63905F8D-9993-4B68-964C-D421992C7D21}"/>
    <cellStyle name="Calculation 2 5 7 5 3" xfId="9591" xr:uid="{372AD038-4733-49DD-AA66-F4A2DB25465B}"/>
    <cellStyle name="Calculation 2 5 7 6" xfId="9592" xr:uid="{0EFE940C-9840-4904-8073-243DA1FC7FF2}"/>
    <cellStyle name="Calculation 2 5 7 6 2" xfId="9593" xr:uid="{F53FDB53-7F91-4EB7-9EF6-B63782F2B1C9}"/>
    <cellStyle name="Calculation 2 5 7 6 3" xfId="9594" xr:uid="{A2A179E4-2F01-4B29-8CC7-01F3AFC75AC9}"/>
    <cellStyle name="Calculation 2 5 7 7" xfId="9595" xr:uid="{94631E23-EBDB-4F59-B281-D4DFE10B1AF5}"/>
    <cellStyle name="Calculation 2 5 7 7 2" xfId="9596" xr:uid="{8BB2CB73-0158-4903-A364-2F06860B6014}"/>
    <cellStyle name="Calculation 2 5 7 7 3" xfId="9597" xr:uid="{04400B72-7516-4FBC-BBBE-1E23CB0F4722}"/>
    <cellStyle name="Calculation 2 5 7 8" xfId="9598" xr:uid="{4B4C11AA-0931-4D6A-9A89-9A3FB239BCA5}"/>
    <cellStyle name="Calculation 2 5 7 8 2" xfId="9599" xr:uid="{1B1B8B91-29E4-4534-8F82-D3B1E3DF8312}"/>
    <cellStyle name="Calculation 2 5 7 8 3" xfId="9600" xr:uid="{C21C3E63-A98F-4D30-BD90-69689BEC23FC}"/>
    <cellStyle name="Calculation 2 5 7 9" xfId="9601" xr:uid="{1ED5DC31-4E24-40D6-A224-10D68B4D44BB}"/>
    <cellStyle name="Calculation 2 5 8" xfId="9602" xr:uid="{B4F0F3F2-E893-4304-98B9-C04B027845F4}"/>
    <cellStyle name="Calculation 2 5 8 10" xfId="9603" xr:uid="{125D05A0-6779-4D31-82D5-257FCFC3C12C}"/>
    <cellStyle name="Calculation 2 5 8 2" xfId="9604" xr:uid="{7B8D0028-26E4-4E81-9F11-505DCDD2398C}"/>
    <cellStyle name="Calculation 2 5 8 2 2" xfId="9605" xr:uid="{DA319505-2A50-4838-93C2-658D200017F4}"/>
    <cellStyle name="Calculation 2 5 8 2 2 2" xfId="9606" xr:uid="{85268333-2D1C-46EF-9528-5F1CAE6C7030}"/>
    <cellStyle name="Calculation 2 5 8 2 2 3" xfId="9607" xr:uid="{303896FA-FE6A-4099-8544-4D6360F617E2}"/>
    <cellStyle name="Calculation 2 5 8 2 3" xfId="9608" xr:uid="{BF3EB701-A1B4-4DAA-9F68-CD999E795425}"/>
    <cellStyle name="Calculation 2 5 8 2 3 2" xfId="9609" xr:uid="{94394F34-9B4A-417D-BD20-88F90168F8C7}"/>
    <cellStyle name="Calculation 2 5 8 2 3 3" xfId="9610" xr:uid="{F8F7D2D1-27BF-42B3-8F35-1299E1095897}"/>
    <cellStyle name="Calculation 2 5 8 2 4" xfId="9611" xr:uid="{DC5EA2E3-35A1-4DA6-9C72-993FFAE2BE71}"/>
    <cellStyle name="Calculation 2 5 8 2 4 2" xfId="9612" xr:uid="{1437FD7D-DE2E-4749-9A06-B78AEB7A435F}"/>
    <cellStyle name="Calculation 2 5 8 2 4 3" xfId="9613" xr:uid="{8582E417-72A5-49E0-B0D2-FBD18B2BC6FC}"/>
    <cellStyle name="Calculation 2 5 8 2 5" xfId="9614" xr:uid="{928A1711-2C3B-4773-BF27-CE56EBDB4443}"/>
    <cellStyle name="Calculation 2 5 8 2 5 2" xfId="9615" xr:uid="{107FC2E6-3770-4471-950C-416D7129A887}"/>
    <cellStyle name="Calculation 2 5 8 2 5 3" xfId="9616" xr:uid="{0B566D48-C130-4C39-9257-A69688E90C62}"/>
    <cellStyle name="Calculation 2 5 8 2 6" xfId="9617" xr:uid="{779687AF-70AA-432B-892D-94A23EA65433}"/>
    <cellStyle name="Calculation 2 5 8 2 6 2" xfId="9618" xr:uid="{D4E8AC48-834E-477E-959B-2F63A89EC94C}"/>
    <cellStyle name="Calculation 2 5 8 2 6 3" xfId="9619" xr:uid="{BE78D3FB-BA18-4C77-9938-20977917923C}"/>
    <cellStyle name="Calculation 2 5 8 2 7" xfId="9620" xr:uid="{01FA6A0B-D49B-4202-B387-2F2DBB9AAC49}"/>
    <cellStyle name="Calculation 2 5 8 2 7 2" xfId="9621" xr:uid="{4A782F9D-21E3-4A52-8A43-3BB9CDD83177}"/>
    <cellStyle name="Calculation 2 5 8 2 7 3" xfId="9622" xr:uid="{DCB4F563-909C-474B-A18E-CF51BE694D7A}"/>
    <cellStyle name="Calculation 2 5 8 2 8" xfId="9623" xr:uid="{2CEB31E3-D15A-410D-9ED0-F2A98B5378D5}"/>
    <cellStyle name="Calculation 2 5 8 2 9" xfId="9624" xr:uid="{DB37E3BA-6418-4E4D-B27C-8194FB41D09F}"/>
    <cellStyle name="Calculation 2 5 8 3" xfId="9625" xr:uid="{2B0BEF1D-F412-450D-A1B8-3AB472E4966E}"/>
    <cellStyle name="Calculation 2 5 8 3 2" xfId="9626" xr:uid="{226B1BC6-9844-4A74-97E1-90635336500D}"/>
    <cellStyle name="Calculation 2 5 8 3 3" xfId="9627" xr:uid="{B93A7F50-8D84-4641-91A7-560A29C748E1}"/>
    <cellStyle name="Calculation 2 5 8 4" xfId="9628" xr:uid="{A295BF92-C24A-4830-9093-B3F4DCC3DE81}"/>
    <cellStyle name="Calculation 2 5 8 4 2" xfId="9629" xr:uid="{EF1C6B21-9FDD-449D-87A0-3F6E52BD40B6}"/>
    <cellStyle name="Calculation 2 5 8 4 3" xfId="9630" xr:uid="{9F45DA48-6B59-439F-B16D-48E2913E4BAA}"/>
    <cellStyle name="Calculation 2 5 8 5" xfId="9631" xr:uid="{DEC66FF5-F8AE-40F2-92C7-A63A2DFFB219}"/>
    <cellStyle name="Calculation 2 5 8 5 2" xfId="9632" xr:uid="{72E0FB91-150D-4715-B0CD-1E739B3796CE}"/>
    <cellStyle name="Calculation 2 5 8 5 3" xfId="9633" xr:uid="{0D001B40-ADB4-4AA5-95FD-86AD140C27C0}"/>
    <cellStyle name="Calculation 2 5 8 6" xfId="9634" xr:uid="{E4CDEAF0-5749-4A17-95E3-89630F2272F9}"/>
    <cellStyle name="Calculation 2 5 8 6 2" xfId="9635" xr:uid="{A9CB7730-D77E-486B-A792-DDC82C8291E5}"/>
    <cellStyle name="Calculation 2 5 8 6 3" xfId="9636" xr:uid="{5BFEBDC7-482A-41D7-BEDD-22C06BF4E68B}"/>
    <cellStyle name="Calculation 2 5 8 7" xfId="9637" xr:uid="{64555BC1-E627-43A2-8717-96195B4B9DBE}"/>
    <cellStyle name="Calculation 2 5 8 7 2" xfId="9638" xr:uid="{C58C2FB7-6525-499B-BAFE-6BC8371DAC81}"/>
    <cellStyle name="Calculation 2 5 8 7 3" xfId="9639" xr:uid="{9FFEF657-86DC-40C6-8A31-4CEBD45CEA43}"/>
    <cellStyle name="Calculation 2 5 8 8" xfId="9640" xr:uid="{6DE17010-071A-4595-9E9C-17503378DAD6}"/>
    <cellStyle name="Calculation 2 5 8 8 2" xfId="9641" xr:uid="{2A4CE749-D1AF-4A62-AB7F-8EF60977047E}"/>
    <cellStyle name="Calculation 2 5 8 8 3" xfId="9642" xr:uid="{0EFA9BEB-FB90-4CAF-878B-F7047ED29CDB}"/>
    <cellStyle name="Calculation 2 5 8 9" xfId="9643" xr:uid="{719C16C0-943E-4D62-B06C-8BE4F8BABB5D}"/>
    <cellStyle name="Calculation 2 5 9" xfId="9644" xr:uid="{354A64AE-7DE5-4ACA-9790-BEDA841F949F}"/>
    <cellStyle name="Calculation 2 5 9 2" xfId="9645" xr:uid="{41507430-B4D2-45F3-B8AE-CF891265E9BC}"/>
    <cellStyle name="Calculation 2 5 9 2 2" xfId="9646" xr:uid="{E4A81771-8B78-4058-BC37-F888ED1BC680}"/>
    <cellStyle name="Calculation 2 5 9 2 3" xfId="9647" xr:uid="{730A137A-0A1C-41E4-AC11-5E9DDAC17A47}"/>
    <cellStyle name="Calculation 2 5 9 3" xfId="9648" xr:uid="{D066D2A4-CC2E-4958-B52C-0651EE6B86FC}"/>
    <cellStyle name="Calculation 2 5 9 3 2" xfId="9649" xr:uid="{E5B30FD0-8534-4CE1-A730-0962F4819F38}"/>
    <cellStyle name="Calculation 2 5 9 3 3" xfId="9650" xr:uid="{1E0EE41E-C980-4CD1-9108-1D524F53CD56}"/>
    <cellStyle name="Calculation 2 5 9 4" xfId="9651" xr:uid="{6233EB63-D9E1-4761-B4F6-6C22157FA7E3}"/>
    <cellStyle name="Calculation 2 5 9 4 2" xfId="9652" xr:uid="{8D330A57-772E-4A4F-8533-6171B6A0311F}"/>
    <cellStyle name="Calculation 2 5 9 4 3" xfId="9653" xr:uid="{9001F3F6-FA74-4D35-9F40-DF2E819D8811}"/>
    <cellStyle name="Calculation 2 5 9 5" xfId="9654" xr:uid="{E0A13D74-9650-4BB9-B33D-FBF7A7E69094}"/>
    <cellStyle name="Calculation 2 5 9 5 2" xfId="9655" xr:uid="{02C67710-AE3C-4A0A-9095-E394EE846BD3}"/>
    <cellStyle name="Calculation 2 5 9 5 3" xfId="9656" xr:uid="{9B75DF22-13CB-4C46-9027-5829DAAB36D2}"/>
    <cellStyle name="Calculation 2 5 9 6" xfId="9657" xr:uid="{C05B84E6-7C0C-438E-8D77-1BBAFB58628C}"/>
    <cellStyle name="Calculation 2 5 9 6 2" xfId="9658" xr:uid="{8268D656-1651-4D93-A990-D802DCF7F841}"/>
    <cellStyle name="Calculation 2 5 9 6 3" xfId="9659" xr:uid="{231E7DA7-9CCF-4024-8006-CCBE0148CBC2}"/>
    <cellStyle name="Calculation 2 5 9 7" xfId="9660" xr:uid="{875B72B4-E7A6-426F-ACDA-27ACAF6D430C}"/>
    <cellStyle name="Calculation 2 5 9 7 2" xfId="9661" xr:uid="{89FB6CCC-00C1-4D63-A6A0-B2B2DC43B2D3}"/>
    <cellStyle name="Calculation 2 5 9 7 3" xfId="9662" xr:uid="{4D454A71-5506-4895-B1D2-44F266DFC144}"/>
    <cellStyle name="Calculation 2 5 9 8" xfId="9663" xr:uid="{30D58247-A58E-413E-A3E1-417BB06B34B2}"/>
    <cellStyle name="Calculation 2 5 9 9" xfId="9664" xr:uid="{F0B8441C-FE4C-432A-B92C-6CF393A58297}"/>
    <cellStyle name="Calculation 2 6" xfId="9665" xr:uid="{A168E0E4-9532-4507-B1CC-09AB2A6FCE04}"/>
    <cellStyle name="Calculation 2 6 10" xfId="9666" xr:uid="{34154FC3-89B8-4110-876B-DC17C08D5040}"/>
    <cellStyle name="Calculation 2 6 10 2" xfId="9667" xr:uid="{265633E5-80E0-4952-B923-332CA0C2F881}"/>
    <cellStyle name="Calculation 2 6 10 3" xfId="9668" xr:uid="{D6B3596E-8DA2-4B16-84E6-47E57162CE78}"/>
    <cellStyle name="Calculation 2 6 11" xfId="9669" xr:uid="{8314CD43-7EA1-445C-925D-9CE3A6C6AD82}"/>
    <cellStyle name="Calculation 2 6 11 2" xfId="9670" xr:uid="{8C20BB49-6351-41D7-97FF-318BDE198F25}"/>
    <cellStyle name="Calculation 2 6 11 3" xfId="9671" xr:uid="{B9B694EB-267E-43D8-8BAE-FFA96262679E}"/>
    <cellStyle name="Calculation 2 6 12" xfId="44298" xr:uid="{9AC7832B-DEAF-41FB-AC50-5B24FB33C090}"/>
    <cellStyle name="Calculation 2 6 2" xfId="9672" xr:uid="{CADDE02F-A429-4356-B8BA-587B720C5415}"/>
    <cellStyle name="Calculation 2 6 2 10" xfId="9673" xr:uid="{3C0A0D68-D1B7-4E85-B17A-2F3B6A0101B3}"/>
    <cellStyle name="Calculation 2 6 2 2" xfId="9674" xr:uid="{B92D4183-5764-473F-8C61-03D7498CF4E5}"/>
    <cellStyle name="Calculation 2 6 2 2 2" xfId="9675" xr:uid="{B5EFCDF2-D635-4A09-B70E-C9E448819B05}"/>
    <cellStyle name="Calculation 2 6 2 2 2 2" xfId="9676" xr:uid="{120D587C-DE80-4A6D-A8D4-CD42FF7F76BB}"/>
    <cellStyle name="Calculation 2 6 2 2 2 3" xfId="9677" xr:uid="{18747196-2888-4B03-9A51-C4D0093B301A}"/>
    <cellStyle name="Calculation 2 6 2 2 3" xfId="9678" xr:uid="{98820AEB-3E77-49A9-92E5-98CD0DAFA763}"/>
    <cellStyle name="Calculation 2 6 2 2 3 2" xfId="9679" xr:uid="{93DBB79A-07CF-48F9-98B3-6C7F72409C92}"/>
    <cellStyle name="Calculation 2 6 2 2 3 3" xfId="9680" xr:uid="{3B0A624F-007E-4123-84A9-9017C870D489}"/>
    <cellStyle name="Calculation 2 6 2 2 4" xfId="9681" xr:uid="{3E256029-C577-40E9-8C36-02BB094C6138}"/>
    <cellStyle name="Calculation 2 6 2 2 4 2" xfId="9682" xr:uid="{248756D2-20C7-43E5-80EB-0F413CF8B9D6}"/>
    <cellStyle name="Calculation 2 6 2 2 4 3" xfId="9683" xr:uid="{36004C6B-864E-459D-A0D1-5FAD7E5DA613}"/>
    <cellStyle name="Calculation 2 6 2 2 5" xfId="9684" xr:uid="{770BC630-6E52-4A3C-9BB0-9C3ACB2BEE90}"/>
    <cellStyle name="Calculation 2 6 2 2 5 2" xfId="9685" xr:uid="{96F78A6A-F94A-4560-A94F-0912CEE1C369}"/>
    <cellStyle name="Calculation 2 6 2 2 5 3" xfId="9686" xr:uid="{643731A3-F8F5-4B23-AF13-52ED149DC506}"/>
    <cellStyle name="Calculation 2 6 2 2 6" xfId="9687" xr:uid="{D87559F1-296C-4280-A8CC-1207D65A87AE}"/>
    <cellStyle name="Calculation 2 6 2 2 6 2" xfId="9688" xr:uid="{0D54EE1D-5AFD-4DBA-BF36-3AE19118F713}"/>
    <cellStyle name="Calculation 2 6 2 2 6 3" xfId="9689" xr:uid="{6DD6F337-AD6D-4151-8E8D-A7213D7C23D2}"/>
    <cellStyle name="Calculation 2 6 2 2 7" xfId="9690" xr:uid="{8199D979-C1D9-4D62-8F3D-02BAC1DB5E67}"/>
    <cellStyle name="Calculation 2 6 2 2 7 2" xfId="9691" xr:uid="{F6409C5E-14D8-47E4-B357-CD9286E7CD50}"/>
    <cellStyle name="Calculation 2 6 2 2 7 3" xfId="9692" xr:uid="{06AEB485-BFA4-43B8-ABF4-8EF9CF48DECD}"/>
    <cellStyle name="Calculation 2 6 2 2 8" xfId="9693" xr:uid="{5C7D20C7-0C60-40CD-921F-39F2E3F01F3D}"/>
    <cellStyle name="Calculation 2 6 2 2 9" xfId="9694" xr:uid="{B8EEE6A9-5934-4B05-9B90-C8AB0F800117}"/>
    <cellStyle name="Calculation 2 6 2 3" xfId="9695" xr:uid="{205157CF-F42B-4CB5-91CA-2F308B2A5339}"/>
    <cellStyle name="Calculation 2 6 2 3 2" xfId="9696" xr:uid="{129234E7-FA0D-4619-878D-8E0D8DFD151C}"/>
    <cellStyle name="Calculation 2 6 2 3 3" xfId="9697" xr:uid="{72725C5B-CF2D-491A-9880-217DBAE1C672}"/>
    <cellStyle name="Calculation 2 6 2 4" xfId="9698" xr:uid="{D8BF0C46-B4C8-48C2-BFFF-36D7CDEE570F}"/>
    <cellStyle name="Calculation 2 6 2 4 2" xfId="9699" xr:uid="{0AB7359D-8F1A-4E2F-B75D-8141C145BCA0}"/>
    <cellStyle name="Calculation 2 6 2 4 3" xfId="9700" xr:uid="{8C0A9310-33B9-4AAA-B631-A0CE0876894E}"/>
    <cellStyle name="Calculation 2 6 2 5" xfId="9701" xr:uid="{5318BA11-4544-4E28-9EA2-AB81F0939C91}"/>
    <cellStyle name="Calculation 2 6 2 5 2" xfId="9702" xr:uid="{D37E0113-3E7A-4EB6-A686-CB1071799D1A}"/>
    <cellStyle name="Calculation 2 6 2 5 3" xfId="9703" xr:uid="{2B2EBA7F-8D7E-44D5-B699-BCD516810EB0}"/>
    <cellStyle name="Calculation 2 6 2 6" xfId="9704" xr:uid="{B7F9BACB-83F4-40E9-965E-008C457C1A13}"/>
    <cellStyle name="Calculation 2 6 2 6 2" xfId="9705" xr:uid="{48C78C69-AFE7-476B-B4DD-3EA3BD35C6D1}"/>
    <cellStyle name="Calculation 2 6 2 6 3" xfId="9706" xr:uid="{2613E01D-D1C8-4901-BF5D-B59BDBDD1F39}"/>
    <cellStyle name="Calculation 2 6 2 7" xfId="9707" xr:uid="{6DABB759-1C37-42D9-9628-2551F4135A92}"/>
    <cellStyle name="Calculation 2 6 2 7 2" xfId="9708" xr:uid="{D7C109BB-F51B-4255-AD38-64C1A7FD9D87}"/>
    <cellStyle name="Calculation 2 6 2 7 3" xfId="9709" xr:uid="{97E505C5-B75B-48B3-978A-D2C0E1CAEE5A}"/>
    <cellStyle name="Calculation 2 6 2 8" xfId="9710" xr:uid="{F886ED03-3E10-4C4E-8241-F6505ADBD9D2}"/>
    <cellStyle name="Calculation 2 6 2 8 2" xfId="9711" xr:uid="{472A90C1-BDAC-42D3-A3DC-0A075313C3D7}"/>
    <cellStyle name="Calculation 2 6 2 8 3" xfId="9712" xr:uid="{BB38B041-C6A3-4259-8252-E7F55503CCAB}"/>
    <cellStyle name="Calculation 2 6 2 9" xfId="9713" xr:uid="{3929F758-D5B2-479C-A7B6-FDB613222B99}"/>
    <cellStyle name="Calculation 2 6 3" xfId="9714" xr:uid="{EAEBF4CC-8DC9-44F7-B1B6-9D678AE0787F}"/>
    <cellStyle name="Calculation 2 6 3 10" xfId="9715" xr:uid="{1CA72FBD-33B8-4801-A361-676BD8DFE73C}"/>
    <cellStyle name="Calculation 2 6 3 2" xfId="9716" xr:uid="{798328EB-A44F-4538-BF16-7047402058B2}"/>
    <cellStyle name="Calculation 2 6 3 2 2" xfId="9717" xr:uid="{275382DF-64CA-45ED-A226-A749F5A329A1}"/>
    <cellStyle name="Calculation 2 6 3 2 2 2" xfId="9718" xr:uid="{924EF216-DF63-4AAD-922D-95C141566E02}"/>
    <cellStyle name="Calculation 2 6 3 2 2 3" xfId="9719" xr:uid="{E78FEDF9-542D-4FED-A780-39B72E761107}"/>
    <cellStyle name="Calculation 2 6 3 2 3" xfId="9720" xr:uid="{6F6EA35D-2B4F-4FE3-81EA-E7BA9A53D052}"/>
    <cellStyle name="Calculation 2 6 3 2 3 2" xfId="9721" xr:uid="{DC185A7C-276C-46C7-8838-1FDF512BE357}"/>
    <cellStyle name="Calculation 2 6 3 2 3 3" xfId="9722" xr:uid="{86E3B42D-76C8-4B4E-9553-513011AC74A6}"/>
    <cellStyle name="Calculation 2 6 3 2 4" xfId="9723" xr:uid="{D3138695-CB42-4076-A4DF-89DA889F7A2C}"/>
    <cellStyle name="Calculation 2 6 3 2 4 2" xfId="9724" xr:uid="{9E3569FB-00EF-4264-B3C3-292AA8887DE0}"/>
    <cellStyle name="Calculation 2 6 3 2 4 3" xfId="9725" xr:uid="{CF3F53D9-92C3-4BE9-8186-518B81CEEBD6}"/>
    <cellStyle name="Calculation 2 6 3 2 5" xfId="9726" xr:uid="{AB706A34-9A1B-4E96-A9DD-4DB04CF7C13E}"/>
    <cellStyle name="Calculation 2 6 3 2 5 2" xfId="9727" xr:uid="{CA2674C7-47F9-4D26-8DF7-0CFA4A63B9A2}"/>
    <cellStyle name="Calculation 2 6 3 2 5 3" xfId="9728" xr:uid="{056820D6-4979-41C1-9757-3507E48F91AF}"/>
    <cellStyle name="Calculation 2 6 3 2 6" xfId="9729" xr:uid="{13D80716-96DB-43A4-B3D2-B068A247E1D2}"/>
    <cellStyle name="Calculation 2 6 3 2 6 2" xfId="9730" xr:uid="{E5A4F3C3-8662-4D4C-A853-33344D41434F}"/>
    <cellStyle name="Calculation 2 6 3 2 6 3" xfId="9731" xr:uid="{9F957717-9F57-4945-ADC3-730591C41F03}"/>
    <cellStyle name="Calculation 2 6 3 2 7" xfId="9732" xr:uid="{EB87C743-BB95-473C-9FE6-2E73A2B0A538}"/>
    <cellStyle name="Calculation 2 6 3 2 7 2" xfId="9733" xr:uid="{477E4F80-9464-44A2-A45C-E82E536C53AF}"/>
    <cellStyle name="Calculation 2 6 3 2 7 3" xfId="9734" xr:uid="{668D2C5D-74AC-4A78-AD16-359540CEEC08}"/>
    <cellStyle name="Calculation 2 6 3 2 8" xfId="9735" xr:uid="{3D88F5F3-7BF0-4EDD-9E69-80D4BA42D513}"/>
    <cellStyle name="Calculation 2 6 3 2 9" xfId="9736" xr:uid="{A1A44A3C-77F5-4A98-926F-25E220F869F2}"/>
    <cellStyle name="Calculation 2 6 3 3" xfId="9737" xr:uid="{77541A7B-70BC-4A35-A166-C10FF5A83C9C}"/>
    <cellStyle name="Calculation 2 6 3 3 2" xfId="9738" xr:uid="{590822F5-7572-4A39-82E6-7C3757193990}"/>
    <cellStyle name="Calculation 2 6 3 3 3" xfId="9739" xr:uid="{0E28AE92-97CD-4CC7-A6D8-645E1E4E78C6}"/>
    <cellStyle name="Calculation 2 6 3 4" xfId="9740" xr:uid="{51927877-8A7A-4E1C-8098-D9A180151010}"/>
    <cellStyle name="Calculation 2 6 3 4 2" xfId="9741" xr:uid="{43951C1F-73A0-45FD-A847-386015E3D556}"/>
    <cellStyle name="Calculation 2 6 3 4 3" xfId="9742" xr:uid="{4242F227-63F5-432E-B911-53F3591C4AC6}"/>
    <cellStyle name="Calculation 2 6 3 5" xfId="9743" xr:uid="{82FB2FD8-3E1E-4A56-B542-866C8888E30A}"/>
    <cellStyle name="Calculation 2 6 3 5 2" xfId="9744" xr:uid="{63BC3CEF-613A-4285-9BE7-B74B654ED9CA}"/>
    <cellStyle name="Calculation 2 6 3 5 3" xfId="9745" xr:uid="{92C1A806-C4A2-415E-81F4-F6F01491226D}"/>
    <cellStyle name="Calculation 2 6 3 6" xfId="9746" xr:uid="{ACBEEDE6-2859-4F3D-835B-BC87000FE4A3}"/>
    <cellStyle name="Calculation 2 6 3 6 2" xfId="9747" xr:uid="{D3377242-BC68-491E-991E-98960210C188}"/>
    <cellStyle name="Calculation 2 6 3 6 3" xfId="9748" xr:uid="{777D70E2-5C6B-40DA-AAE7-3738D6D261EB}"/>
    <cellStyle name="Calculation 2 6 3 7" xfId="9749" xr:uid="{A56F8D69-57D8-462D-9C0C-7B03B2A6B911}"/>
    <cellStyle name="Calculation 2 6 3 7 2" xfId="9750" xr:uid="{8C883FC3-C750-4098-BEC9-950F0CBAD9B8}"/>
    <cellStyle name="Calculation 2 6 3 7 3" xfId="9751" xr:uid="{B1ADF99F-EE4E-4D21-8277-C8912B4BCCC1}"/>
    <cellStyle name="Calculation 2 6 3 8" xfId="9752" xr:uid="{5D1D00DC-94D1-463E-A28C-0972C7D03D6A}"/>
    <cellStyle name="Calculation 2 6 3 8 2" xfId="9753" xr:uid="{782500A4-7F00-4BE8-97E6-3A4C575EFA42}"/>
    <cellStyle name="Calculation 2 6 3 8 3" xfId="9754" xr:uid="{BA7F1549-5450-4898-B952-7251A262687D}"/>
    <cellStyle name="Calculation 2 6 3 9" xfId="9755" xr:uid="{111FF698-AD97-4A25-B61F-1A9D77B4CA24}"/>
    <cellStyle name="Calculation 2 6 4" xfId="9756" xr:uid="{AD64CDC9-89A6-42FF-8929-0D51F4427E1F}"/>
    <cellStyle name="Calculation 2 6 4 10" xfId="9757" xr:uid="{7AF4711F-6BE8-4F8A-9515-934035F58840}"/>
    <cellStyle name="Calculation 2 6 4 2" xfId="9758" xr:uid="{2F0E862E-0C5E-49EE-B9A2-3F38B2E82BD1}"/>
    <cellStyle name="Calculation 2 6 4 2 2" xfId="9759" xr:uid="{E29BB20F-6DB5-43B2-A5A7-24CF1091BBC4}"/>
    <cellStyle name="Calculation 2 6 4 2 2 2" xfId="9760" xr:uid="{14AEF01D-92C0-40B5-89DC-8A686211C3F1}"/>
    <cellStyle name="Calculation 2 6 4 2 2 3" xfId="9761" xr:uid="{8146E1F2-4ADF-4477-9411-E6CBC511F4D8}"/>
    <cellStyle name="Calculation 2 6 4 2 3" xfId="9762" xr:uid="{757EC73D-FF05-4E5A-A4C9-D5948D2D5590}"/>
    <cellStyle name="Calculation 2 6 4 2 3 2" xfId="9763" xr:uid="{23AD3D40-FA61-4471-A90B-17496BD50C87}"/>
    <cellStyle name="Calculation 2 6 4 2 3 3" xfId="9764" xr:uid="{90E8CE3F-BCBD-4E30-A688-C042D0A0BF8E}"/>
    <cellStyle name="Calculation 2 6 4 2 4" xfId="9765" xr:uid="{D9C48903-1714-4003-B8E7-3B8D910DACA4}"/>
    <cellStyle name="Calculation 2 6 4 2 4 2" xfId="9766" xr:uid="{B4B9BC98-A038-4C1A-9DAD-4E766AA4DE46}"/>
    <cellStyle name="Calculation 2 6 4 2 4 3" xfId="9767" xr:uid="{847C9314-A028-40EE-B1FD-44DADC0C798D}"/>
    <cellStyle name="Calculation 2 6 4 2 5" xfId="9768" xr:uid="{6E93807F-366E-453B-9214-622B352AFFC1}"/>
    <cellStyle name="Calculation 2 6 4 2 5 2" xfId="9769" xr:uid="{EE9502E3-5294-4238-92C2-26D531D472F1}"/>
    <cellStyle name="Calculation 2 6 4 2 5 3" xfId="9770" xr:uid="{2D60EF15-5A23-4A64-8A08-6C513B7B80DB}"/>
    <cellStyle name="Calculation 2 6 4 2 6" xfId="9771" xr:uid="{80963876-F3F4-4681-A747-E9DCF98D9D1D}"/>
    <cellStyle name="Calculation 2 6 4 2 6 2" xfId="9772" xr:uid="{3C003ECC-304D-4F1C-8C1B-9612582DBBEC}"/>
    <cellStyle name="Calculation 2 6 4 2 6 3" xfId="9773" xr:uid="{98B32B16-0CE4-4E79-980D-21A8531EDB68}"/>
    <cellStyle name="Calculation 2 6 4 2 7" xfId="9774" xr:uid="{D798EBD6-DFC4-4C4C-AA30-491C2D6E0DA1}"/>
    <cellStyle name="Calculation 2 6 4 2 7 2" xfId="9775" xr:uid="{85ED5AD1-6548-40FC-923C-2D8DA0AB4FEB}"/>
    <cellStyle name="Calculation 2 6 4 2 7 3" xfId="9776" xr:uid="{960A37B9-9C5D-4E64-AC7A-80C6AA9B74E9}"/>
    <cellStyle name="Calculation 2 6 4 2 8" xfId="9777" xr:uid="{C0802214-ADCA-44AB-ACD4-18E3780AF089}"/>
    <cellStyle name="Calculation 2 6 4 2 9" xfId="9778" xr:uid="{5732D02C-78FA-4B80-8B9B-FCF24E55D54F}"/>
    <cellStyle name="Calculation 2 6 4 3" xfId="9779" xr:uid="{5FD8D872-81EF-41DA-8610-8485CE2A9BCE}"/>
    <cellStyle name="Calculation 2 6 4 3 2" xfId="9780" xr:uid="{D401A167-E12F-4D74-802F-25FBFB67806D}"/>
    <cellStyle name="Calculation 2 6 4 3 3" xfId="9781" xr:uid="{2B0A6636-31CF-4CA3-88A0-4500E9A5CD66}"/>
    <cellStyle name="Calculation 2 6 4 4" xfId="9782" xr:uid="{5B53CAF2-2E70-431A-9ED1-5E897333522A}"/>
    <cellStyle name="Calculation 2 6 4 4 2" xfId="9783" xr:uid="{B0C2C56A-78EC-4456-A0A2-08DB3413D689}"/>
    <cellStyle name="Calculation 2 6 4 4 3" xfId="9784" xr:uid="{4924DF11-2ED3-479E-A5A8-E33501D15C48}"/>
    <cellStyle name="Calculation 2 6 4 5" xfId="9785" xr:uid="{C6800C00-BF29-478F-832D-86AD29D4B6A2}"/>
    <cellStyle name="Calculation 2 6 4 5 2" xfId="9786" xr:uid="{3BEFC011-057D-48E2-B99F-F3B41265DB68}"/>
    <cellStyle name="Calculation 2 6 4 5 3" xfId="9787" xr:uid="{D1F0DEDD-F2AC-46F6-93CA-2D364510838A}"/>
    <cellStyle name="Calculation 2 6 4 6" xfId="9788" xr:uid="{A63BEFD4-6EC4-45A5-8279-6F3DE81792EA}"/>
    <cellStyle name="Calculation 2 6 4 6 2" xfId="9789" xr:uid="{7F29350B-D2B7-40BA-981C-A2B13B95405B}"/>
    <cellStyle name="Calculation 2 6 4 6 3" xfId="9790" xr:uid="{D95F3FE2-6FF6-4F25-966C-2C21F9CDD1FB}"/>
    <cellStyle name="Calculation 2 6 4 7" xfId="9791" xr:uid="{70D8EA8E-FE43-4A2F-8844-0F9F4633287C}"/>
    <cellStyle name="Calculation 2 6 4 7 2" xfId="9792" xr:uid="{C128C865-1A69-4AA2-8491-11C131252D9C}"/>
    <cellStyle name="Calculation 2 6 4 7 3" xfId="9793" xr:uid="{BB5716A6-7B4F-452F-AEF1-8998F8989942}"/>
    <cellStyle name="Calculation 2 6 4 8" xfId="9794" xr:uid="{BC476D22-7BAE-47F5-9795-C410737B5C40}"/>
    <cellStyle name="Calculation 2 6 4 8 2" xfId="9795" xr:uid="{A73060BC-19D7-40E3-A61C-7764F5BC2DB0}"/>
    <cellStyle name="Calculation 2 6 4 8 3" xfId="9796" xr:uid="{5EC23172-EBD6-4B71-9EFA-5316CBD8FDEC}"/>
    <cellStyle name="Calculation 2 6 4 9" xfId="9797" xr:uid="{38706812-3ECB-4754-AA30-C27A6123FC7E}"/>
    <cellStyle name="Calculation 2 6 5" xfId="9798" xr:uid="{6FD13B02-A212-438D-ACDF-5F316C29E538}"/>
    <cellStyle name="Calculation 2 6 5 2" xfId="9799" xr:uid="{FF11364D-9289-4B0A-9F0B-E58477B3E3D2}"/>
    <cellStyle name="Calculation 2 6 5 2 2" xfId="9800" xr:uid="{1C8EDA26-DF6E-42EE-8AFD-361A2942C85F}"/>
    <cellStyle name="Calculation 2 6 5 2 3" xfId="9801" xr:uid="{BD416CA3-A395-4B91-8B77-5749715D1005}"/>
    <cellStyle name="Calculation 2 6 5 3" xfId="9802" xr:uid="{DFEEF13D-4312-4E0A-A17A-EBEB458A6E3E}"/>
    <cellStyle name="Calculation 2 6 5 3 2" xfId="9803" xr:uid="{903847E8-051C-42EB-88C5-2D2A27C0FE64}"/>
    <cellStyle name="Calculation 2 6 5 3 3" xfId="9804" xr:uid="{366700F5-83B4-41BD-B539-DC4295C9FD3D}"/>
    <cellStyle name="Calculation 2 6 5 4" xfId="9805" xr:uid="{6879A7B8-8D77-436F-8837-A667D9AFF818}"/>
    <cellStyle name="Calculation 2 6 5 4 2" xfId="9806" xr:uid="{DDFD537C-97C6-4578-891A-471B9C1AA8E7}"/>
    <cellStyle name="Calculation 2 6 5 4 3" xfId="9807" xr:uid="{12EA25D9-7B6E-4DC0-B102-DDF99526A959}"/>
    <cellStyle name="Calculation 2 6 5 5" xfId="9808" xr:uid="{1AB7D81D-B077-4992-9CDD-735D36ED2153}"/>
    <cellStyle name="Calculation 2 6 5 5 2" xfId="9809" xr:uid="{37BD3C5C-1536-440C-ADF0-A73177C96E4C}"/>
    <cellStyle name="Calculation 2 6 5 5 3" xfId="9810" xr:uid="{ABF4FF6A-ED8C-4464-ACC1-DAED3111D157}"/>
    <cellStyle name="Calculation 2 6 5 6" xfId="9811" xr:uid="{2929EC4F-1316-4392-9EA0-1C4F03E9D65D}"/>
    <cellStyle name="Calculation 2 6 5 6 2" xfId="9812" xr:uid="{ED9476EA-8D0A-4E9E-9587-AEAC5C44E115}"/>
    <cellStyle name="Calculation 2 6 5 6 3" xfId="9813" xr:uid="{DCBFA5C0-03E8-4AFF-8D96-C0D95F4F834F}"/>
    <cellStyle name="Calculation 2 6 5 7" xfId="9814" xr:uid="{2B051724-52C0-4AFA-ADA9-520E6194B7B3}"/>
    <cellStyle name="Calculation 2 6 5 7 2" xfId="9815" xr:uid="{37544E63-7D0E-4ECA-B190-EEB74DD82524}"/>
    <cellStyle name="Calculation 2 6 5 7 3" xfId="9816" xr:uid="{754D0341-11DD-4A63-A68B-823BD20AECFC}"/>
    <cellStyle name="Calculation 2 6 5 8" xfId="9817" xr:uid="{DA584C6C-75D9-4A23-9E3A-71B4C7B053FC}"/>
    <cellStyle name="Calculation 2 6 5 9" xfId="9818" xr:uid="{DCDD05D9-9123-4B89-819D-A30E05B0DEE8}"/>
    <cellStyle name="Calculation 2 6 6" xfId="9819" xr:uid="{AD6C7FCD-FB70-47DC-A2F7-E43D777E76B6}"/>
    <cellStyle name="Calculation 2 6 6 2" xfId="9820" xr:uid="{7FEC6DEC-04F9-4DE3-B8F6-B89BF5544380}"/>
    <cellStyle name="Calculation 2 6 6 3" xfId="9821" xr:uid="{421BD787-D9AC-4ECC-8052-925D20895811}"/>
    <cellStyle name="Calculation 2 6 7" xfId="9822" xr:uid="{C94EB4EA-5EF3-48E2-A1BC-C65B20B13F79}"/>
    <cellStyle name="Calculation 2 6 7 2" xfId="9823" xr:uid="{60455702-7E90-4799-88FE-C12005568D99}"/>
    <cellStyle name="Calculation 2 6 7 3" xfId="9824" xr:uid="{59334954-31D9-414D-8693-4CFBA0295020}"/>
    <cellStyle name="Calculation 2 6 8" xfId="9825" xr:uid="{B9758B8C-2BC4-41BB-8FFA-065EF5F5BCFF}"/>
    <cellStyle name="Calculation 2 6 8 2" xfId="9826" xr:uid="{6F04437B-F5B4-497C-9EA0-25E7600E97B9}"/>
    <cellStyle name="Calculation 2 6 8 3" xfId="9827" xr:uid="{3123AA6C-D7E3-400F-8AAF-D4426D34290D}"/>
    <cellStyle name="Calculation 2 6 9" xfId="9828" xr:uid="{EEE5EDEB-EB6D-4745-BD3B-ECC97E8B4E6F}"/>
    <cellStyle name="Calculation 2 6 9 2" xfId="9829" xr:uid="{F94B80F2-77C1-4BDF-B08A-7BC442808344}"/>
    <cellStyle name="Calculation 2 6 9 3" xfId="9830" xr:uid="{63D03455-DD79-44D1-9587-F5B4546B178A}"/>
    <cellStyle name="Calculation 2 7" xfId="9831" xr:uid="{6FEDCF6A-EA7B-4D79-8A96-173031218D35}"/>
    <cellStyle name="Calculation 2 7 10" xfId="9832" xr:uid="{EDCD3492-8CD2-4B3B-85B4-DEF0075B98DB}"/>
    <cellStyle name="Calculation 2 7 2" xfId="9833" xr:uid="{49DBF7D4-4F44-458D-B76B-54F08C822698}"/>
    <cellStyle name="Calculation 2 7 2 2" xfId="9834" xr:uid="{F40686AD-4F04-43EA-9399-6DACFD324666}"/>
    <cellStyle name="Calculation 2 7 2 2 2" xfId="9835" xr:uid="{73E885C4-4929-4B13-B3C9-42D01993A136}"/>
    <cellStyle name="Calculation 2 7 2 2 3" xfId="9836" xr:uid="{3808AE2E-97FC-47D2-B547-D8B42D237AA7}"/>
    <cellStyle name="Calculation 2 7 2 3" xfId="9837" xr:uid="{AD94AE91-7CBB-4798-A83D-4E70DB9581A2}"/>
    <cellStyle name="Calculation 2 7 2 3 2" xfId="9838" xr:uid="{92AFE8B4-01DD-4201-8142-39FDC0D8E6FF}"/>
    <cellStyle name="Calculation 2 7 2 3 3" xfId="9839" xr:uid="{F546BFB3-050C-4462-873F-4D77CC340975}"/>
    <cellStyle name="Calculation 2 7 2 4" xfId="9840" xr:uid="{430D5537-155F-4C29-90DC-4D749E4718FA}"/>
    <cellStyle name="Calculation 2 7 2 4 2" xfId="9841" xr:uid="{CD3A999B-CE31-4052-9B88-64B165340AF4}"/>
    <cellStyle name="Calculation 2 7 2 4 3" xfId="9842" xr:uid="{B7210812-BAE7-4759-9AD9-65DCAD88140E}"/>
    <cellStyle name="Calculation 2 7 2 5" xfId="9843" xr:uid="{947ECBBF-7CE8-47D1-AE12-A593780538AC}"/>
    <cellStyle name="Calculation 2 7 2 5 2" xfId="9844" xr:uid="{0A54E475-9EFF-4C0A-90A7-7506DB79EDD2}"/>
    <cellStyle name="Calculation 2 7 2 5 3" xfId="9845" xr:uid="{25A19077-B165-48F8-82B3-7B022E0D5FEA}"/>
    <cellStyle name="Calculation 2 7 2 6" xfId="9846" xr:uid="{015619C7-7149-47D2-95D4-D20C3D5C0D8D}"/>
    <cellStyle name="Calculation 2 7 2 6 2" xfId="9847" xr:uid="{343CF44A-818F-40DD-9213-5FB7C1D80A41}"/>
    <cellStyle name="Calculation 2 7 2 6 3" xfId="9848" xr:uid="{00946532-0B04-4A46-AA27-D17A924309BC}"/>
    <cellStyle name="Calculation 2 7 2 7" xfId="9849" xr:uid="{3CC588C7-A030-4997-B089-E9085557DE84}"/>
    <cellStyle name="Calculation 2 7 2 7 2" xfId="9850" xr:uid="{85B9DE05-9686-418C-B8AD-203E028FDE0F}"/>
    <cellStyle name="Calculation 2 7 2 7 3" xfId="9851" xr:uid="{383871F0-9A69-4225-B93A-68F926928FD1}"/>
    <cellStyle name="Calculation 2 7 2 8" xfId="9852" xr:uid="{8B1DB482-DCAD-4776-86D4-6DF3F90D0B3C}"/>
    <cellStyle name="Calculation 2 7 2 9" xfId="9853" xr:uid="{D08CC882-AD95-42AC-AA09-D3C59B768E47}"/>
    <cellStyle name="Calculation 2 7 3" xfId="9854" xr:uid="{67CEC001-67F5-4BCF-8E49-C59C5E8ED1C2}"/>
    <cellStyle name="Calculation 2 7 3 2" xfId="9855" xr:uid="{4A40A049-432B-45F5-B6E0-CE21D3070FFC}"/>
    <cellStyle name="Calculation 2 7 3 3" xfId="9856" xr:uid="{125FB46F-426F-48B3-BDCE-C0B5FE11F9FF}"/>
    <cellStyle name="Calculation 2 7 4" xfId="9857" xr:uid="{CCEC8781-217A-47CE-8D65-1CBAA82C7F6C}"/>
    <cellStyle name="Calculation 2 7 4 2" xfId="9858" xr:uid="{E4A1E201-AAA7-47B1-9B8B-EB69069EEDDF}"/>
    <cellStyle name="Calculation 2 7 4 3" xfId="9859" xr:uid="{66CF1FA3-7556-4492-A692-C75C08A0AB91}"/>
    <cellStyle name="Calculation 2 7 5" xfId="9860" xr:uid="{7E287B4F-45F5-453C-A36D-F198C54A44E1}"/>
    <cellStyle name="Calculation 2 7 5 2" xfId="9861" xr:uid="{F0C3CA7F-11A3-435D-A093-0011F8F9F78D}"/>
    <cellStyle name="Calculation 2 7 5 3" xfId="9862" xr:uid="{89C7D642-3C04-4618-854F-FE880253EAFD}"/>
    <cellStyle name="Calculation 2 7 6" xfId="9863" xr:uid="{DC58515E-CC2B-490C-9291-BB4D56B6A181}"/>
    <cellStyle name="Calculation 2 7 6 2" xfId="9864" xr:uid="{24828003-259E-4DDA-B3BC-DE98D2B2EB7A}"/>
    <cellStyle name="Calculation 2 7 6 3" xfId="9865" xr:uid="{C3594214-E12F-4884-94B9-4F8BA04B2535}"/>
    <cellStyle name="Calculation 2 7 7" xfId="9866" xr:uid="{22B7B33C-80C7-441B-B706-C8A835EEEFDF}"/>
    <cellStyle name="Calculation 2 7 7 2" xfId="9867" xr:uid="{1C5001D8-5C9D-4C27-B2B6-289BF1E9A0BA}"/>
    <cellStyle name="Calculation 2 7 7 3" xfId="9868" xr:uid="{A1C51E13-0A42-4343-85B1-4416AD81B80C}"/>
    <cellStyle name="Calculation 2 7 8" xfId="9869" xr:uid="{37BA0757-5440-4873-8A8E-C2C3FC120197}"/>
    <cellStyle name="Calculation 2 7 8 2" xfId="9870" xr:uid="{B6C70489-20FD-4224-B2C6-4C73D0C082B9}"/>
    <cellStyle name="Calculation 2 7 8 3" xfId="9871" xr:uid="{5F9A7F27-50C2-4D14-9E45-28B6B8184A54}"/>
    <cellStyle name="Calculation 2 7 9" xfId="9872" xr:uid="{FC6F5C6A-1FA3-499D-A882-02C7F8A8C2C6}"/>
    <cellStyle name="Calculation 2 8" xfId="9873" xr:uid="{00FEDE5D-CD5C-4686-B877-F65C956D8068}"/>
    <cellStyle name="Calculation 2 8 10" xfId="9874" xr:uid="{B1F1865A-8609-4F1D-9CC4-DD2E04A4FB88}"/>
    <cellStyle name="Calculation 2 8 2" xfId="9875" xr:uid="{930951CA-C98B-4F91-BA7B-60DBC75E938E}"/>
    <cellStyle name="Calculation 2 8 2 2" xfId="9876" xr:uid="{56648290-AEB9-4E30-9BD7-95DC584C8CC5}"/>
    <cellStyle name="Calculation 2 8 2 2 2" xfId="9877" xr:uid="{5D45F290-2A6B-4DC5-A8DC-0F28A2CE95CD}"/>
    <cellStyle name="Calculation 2 8 2 2 3" xfId="9878" xr:uid="{2C66063C-04F8-4D98-B2C6-46599B313B5E}"/>
    <cellStyle name="Calculation 2 8 2 3" xfId="9879" xr:uid="{D4796DEB-BD93-4EC3-AA7E-B8F20D189998}"/>
    <cellStyle name="Calculation 2 8 2 3 2" xfId="9880" xr:uid="{7E3B40BA-0F71-4A23-ADD6-0F7EA6C272C4}"/>
    <cellStyle name="Calculation 2 8 2 3 3" xfId="9881" xr:uid="{C43E0FC2-6DD8-468A-81A8-84C67BC2E257}"/>
    <cellStyle name="Calculation 2 8 2 4" xfId="9882" xr:uid="{97A7B1CD-BD47-4F3F-8F80-1AB38C47CEC2}"/>
    <cellStyle name="Calculation 2 8 2 4 2" xfId="9883" xr:uid="{00C9A50F-C2B4-4D8A-86DA-7460372D04F4}"/>
    <cellStyle name="Calculation 2 8 2 4 3" xfId="9884" xr:uid="{2294315A-7CDF-4D90-B045-026F82EDCDE0}"/>
    <cellStyle name="Calculation 2 8 2 5" xfId="9885" xr:uid="{2550FE3B-2C65-4487-B9D0-86952FEB5D02}"/>
    <cellStyle name="Calculation 2 8 2 5 2" xfId="9886" xr:uid="{46997BB4-6661-453D-8B18-6DEC4A8551AE}"/>
    <cellStyle name="Calculation 2 8 2 5 3" xfId="9887" xr:uid="{AFAE0097-2D29-4F0E-ABBA-27B5402DC925}"/>
    <cellStyle name="Calculation 2 8 2 6" xfId="9888" xr:uid="{424FA378-6A44-4114-B35B-D7EDC0CBA38C}"/>
    <cellStyle name="Calculation 2 8 2 6 2" xfId="9889" xr:uid="{F373C676-4439-4104-9F88-BE9CB2ADB42A}"/>
    <cellStyle name="Calculation 2 8 2 6 3" xfId="9890" xr:uid="{250EACAC-7BA7-453E-B84A-92D11DD444D0}"/>
    <cellStyle name="Calculation 2 8 2 7" xfId="9891" xr:uid="{E3CE7AB6-738A-41BE-954A-FB240C60D8A8}"/>
    <cellStyle name="Calculation 2 8 2 7 2" xfId="9892" xr:uid="{334A72D2-613A-4F89-8125-F8AB1E96E362}"/>
    <cellStyle name="Calculation 2 8 2 7 3" xfId="9893" xr:uid="{04F44854-1C3A-4308-9A18-44869BE6CF8B}"/>
    <cellStyle name="Calculation 2 8 2 8" xfId="9894" xr:uid="{D10F2092-260B-47F4-878B-FDEB67377912}"/>
    <cellStyle name="Calculation 2 8 2 9" xfId="9895" xr:uid="{24BAC868-3C92-4101-9933-1EFE2B087BCD}"/>
    <cellStyle name="Calculation 2 8 3" xfId="9896" xr:uid="{AAD07AD9-95A1-48A4-99BA-568508E31BF0}"/>
    <cellStyle name="Calculation 2 8 3 2" xfId="9897" xr:uid="{6FB54B0E-1AAC-4CA2-BB85-A2010E61832F}"/>
    <cellStyle name="Calculation 2 8 3 3" xfId="9898" xr:uid="{188C16C3-9389-47DC-B150-1DD38B359D95}"/>
    <cellStyle name="Calculation 2 8 4" xfId="9899" xr:uid="{087D5937-FA04-4297-B4D7-F952730FB39B}"/>
    <cellStyle name="Calculation 2 8 4 2" xfId="9900" xr:uid="{C242CFD2-051F-44A3-A346-3B79801EF189}"/>
    <cellStyle name="Calculation 2 8 4 3" xfId="9901" xr:uid="{A99F1493-7123-44C1-8BF6-0FF17671F58F}"/>
    <cellStyle name="Calculation 2 8 5" xfId="9902" xr:uid="{7A0576A2-F904-4683-85F4-06EE951EF4AF}"/>
    <cellStyle name="Calculation 2 8 5 2" xfId="9903" xr:uid="{79655DF2-FAAF-46C1-B0BF-5755FBAE6103}"/>
    <cellStyle name="Calculation 2 8 5 3" xfId="9904" xr:uid="{6F00B6D7-9CA9-4174-BC8F-DEDA39394C1C}"/>
    <cellStyle name="Calculation 2 8 6" xfId="9905" xr:uid="{9E6E2842-BE82-4A44-B261-D22A7F275997}"/>
    <cellStyle name="Calculation 2 8 6 2" xfId="9906" xr:uid="{98383509-F2A1-4B89-B0E5-17E834E3AB06}"/>
    <cellStyle name="Calculation 2 8 6 3" xfId="9907" xr:uid="{F178E186-2975-440E-95FA-42C1DFF3B888}"/>
    <cellStyle name="Calculation 2 8 7" xfId="9908" xr:uid="{A4224DA4-6D46-4806-A6C9-EA94490C054A}"/>
    <cellStyle name="Calculation 2 8 7 2" xfId="9909" xr:uid="{F2B56326-444F-4A61-8E24-3A3A93FF50DB}"/>
    <cellStyle name="Calculation 2 8 7 3" xfId="9910" xr:uid="{C5D237DA-FDEB-4DA0-9CF4-B787DCF533D8}"/>
    <cellStyle name="Calculation 2 8 8" xfId="9911" xr:uid="{2E555B2F-6026-4E92-9200-98A9E05A10B8}"/>
    <cellStyle name="Calculation 2 8 8 2" xfId="9912" xr:uid="{62E43D06-61AC-4ADE-8624-220C874FD44F}"/>
    <cellStyle name="Calculation 2 8 8 3" xfId="9913" xr:uid="{1D7677B5-601B-4BC5-AC7F-6294BD151F1F}"/>
    <cellStyle name="Calculation 2 8 9" xfId="9914" xr:uid="{E98434C6-592D-4BC2-A20A-3FFB310632BD}"/>
    <cellStyle name="Calculation 2 9" xfId="9915" xr:uid="{31756BAE-DDBE-4923-92F9-A4E961F41474}"/>
    <cellStyle name="Calculation 2 9 10" xfId="9916" xr:uid="{940382EC-3F38-4448-838F-D51A31285475}"/>
    <cellStyle name="Calculation 2 9 2" xfId="9917" xr:uid="{3DE5E753-3DBC-4CD4-AA70-4A475D56F091}"/>
    <cellStyle name="Calculation 2 9 2 2" xfId="9918" xr:uid="{1A5EF196-8712-4A9E-8C08-8F37CA87018F}"/>
    <cellStyle name="Calculation 2 9 2 2 2" xfId="9919" xr:uid="{BED0E5BA-8075-4553-97EF-EE1BA0CC453F}"/>
    <cellStyle name="Calculation 2 9 2 2 3" xfId="9920" xr:uid="{B5DE8311-5F3B-48BE-8997-FB5EEFA51760}"/>
    <cellStyle name="Calculation 2 9 2 3" xfId="9921" xr:uid="{F0319493-82CC-4E57-B091-6A4812656CED}"/>
    <cellStyle name="Calculation 2 9 2 3 2" xfId="9922" xr:uid="{8C42A094-7EBE-4AAA-ADFF-A595FBBED7EA}"/>
    <cellStyle name="Calculation 2 9 2 3 3" xfId="9923" xr:uid="{275D3EF1-E47A-42ED-BFD5-2E3B71008F09}"/>
    <cellStyle name="Calculation 2 9 2 4" xfId="9924" xr:uid="{D9650672-56A3-480C-A8F0-0AADEB2EACEE}"/>
    <cellStyle name="Calculation 2 9 2 4 2" xfId="9925" xr:uid="{3060CE20-01EE-4A4C-867E-39C4E30D386E}"/>
    <cellStyle name="Calculation 2 9 2 4 3" xfId="9926" xr:uid="{0421B6BA-4C5B-4406-B7C9-129BCD6F1B70}"/>
    <cellStyle name="Calculation 2 9 2 5" xfId="9927" xr:uid="{43608C19-FFFF-41FE-B20F-8308A2719948}"/>
    <cellStyle name="Calculation 2 9 2 5 2" xfId="9928" xr:uid="{3957F3AB-F767-4AFF-AB58-5FFA7959EBF6}"/>
    <cellStyle name="Calculation 2 9 2 5 3" xfId="9929" xr:uid="{0EC88169-AB8E-448F-ABC4-538900BE28FE}"/>
    <cellStyle name="Calculation 2 9 2 6" xfId="9930" xr:uid="{7F7D2AEF-00E6-408A-A0EC-243F20FF7B93}"/>
    <cellStyle name="Calculation 2 9 2 6 2" xfId="9931" xr:uid="{10ABC7C2-6D0D-490E-9F93-9C00EDC2C6AB}"/>
    <cellStyle name="Calculation 2 9 2 6 3" xfId="9932" xr:uid="{B4786FE1-47CA-492F-A46F-1C3F9E6F616E}"/>
    <cellStyle name="Calculation 2 9 2 7" xfId="9933" xr:uid="{BC3ED798-BDCE-4857-A16B-7CC84012728F}"/>
    <cellStyle name="Calculation 2 9 2 7 2" xfId="9934" xr:uid="{01AB90CD-24E3-479D-9988-F7A84A0639C2}"/>
    <cellStyle name="Calculation 2 9 2 7 3" xfId="9935" xr:uid="{94F4ADE6-F9AA-45D2-B70B-31C6D34BF43B}"/>
    <cellStyle name="Calculation 2 9 2 8" xfId="9936" xr:uid="{85DD83D7-503D-4ECD-BD8C-71AE90BD4EE9}"/>
    <cellStyle name="Calculation 2 9 2 9" xfId="9937" xr:uid="{3C764308-94CC-40D0-9E12-40010506900B}"/>
    <cellStyle name="Calculation 2 9 3" xfId="9938" xr:uid="{B6AFE568-6F80-459D-BCAB-B4CFDA9D4AAD}"/>
    <cellStyle name="Calculation 2 9 3 2" xfId="9939" xr:uid="{7EB82F4F-7FF4-4BCF-8265-038317A2EBE1}"/>
    <cellStyle name="Calculation 2 9 3 3" xfId="9940" xr:uid="{55FC1186-51C1-4E8E-9341-0EDE42EC26D6}"/>
    <cellStyle name="Calculation 2 9 4" xfId="9941" xr:uid="{260763EE-CC9D-4965-B519-F5E13CC9C6E4}"/>
    <cellStyle name="Calculation 2 9 4 2" xfId="9942" xr:uid="{CAEA5535-FA9E-4395-87D1-84B3FB9B5675}"/>
    <cellStyle name="Calculation 2 9 4 3" xfId="9943" xr:uid="{118AB42A-236E-4723-9D98-A167D44D004D}"/>
    <cellStyle name="Calculation 2 9 5" xfId="9944" xr:uid="{853EDB97-887D-412B-8C27-36723DA343B0}"/>
    <cellStyle name="Calculation 2 9 5 2" xfId="9945" xr:uid="{3DDBC536-C75D-468C-88F3-7FF6DD728EA1}"/>
    <cellStyle name="Calculation 2 9 5 3" xfId="9946" xr:uid="{47157638-26AF-4DD2-9B6D-AE5E82B889F2}"/>
    <cellStyle name="Calculation 2 9 6" xfId="9947" xr:uid="{A4840399-7DE4-423D-90A7-84BD1B599494}"/>
    <cellStyle name="Calculation 2 9 6 2" xfId="9948" xr:uid="{095C448A-8F67-47C4-87F6-7FA07F12D0D4}"/>
    <cellStyle name="Calculation 2 9 6 3" xfId="9949" xr:uid="{DA5CB075-3E10-46F3-89F4-84E1EADE54B9}"/>
    <cellStyle name="Calculation 2 9 7" xfId="9950" xr:uid="{00376346-EDDF-47F6-84CE-E7A36BB164F0}"/>
    <cellStyle name="Calculation 2 9 7 2" xfId="9951" xr:uid="{2CD8419C-45CC-4C00-9A23-0D7CDF7561B2}"/>
    <cellStyle name="Calculation 2 9 7 3" xfId="9952" xr:uid="{7545E95F-CEAE-4F05-9460-35A3FD4A057E}"/>
    <cellStyle name="Calculation 2 9 8" xfId="9953" xr:uid="{98B1DBB0-1D59-4E0C-B0AD-D2167FF0FEBF}"/>
    <cellStyle name="Calculation 2 9 8 2" xfId="9954" xr:uid="{C24348C7-5A2C-438C-A5A3-324E7192F513}"/>
    <cellStyle name="Calculation 2 9 8 3" xfId="9955" xr:uid="{5289F7B5-0EA6-4EAF-9454-421819653AAE}"/>
    <cellStyle name="Calculation 2 9 9" xfId="9956" xr:uid="{D48F174B-3287-48D2-BE9E-81AFF78AFC58}"/>
    <cellStyle name="Calculation 3" xfId="899" xr:uid="{00000000-0005-0000-0000-000075000000}"/>
    <cellStyle name="Calculation 3 10" xfId="9957" xr:uid="{EA548661-8536-47B4-A482-0E4297A4E3E8}"/>
    <cellStyle name="Calculation 3 10 2" xfId="9958" xr:uid="{2ECBA625-F289-4248-A21A-E5AE13CAE463}"/>
    <cellStyle name="Calculation 3 10 2 2" xfId="9959" xr:uid="{41C574E1-F7A1-441C-B6BC-F96A524D6159}"/>
    <cellStyle name="Calculation 3 10 2 3" xfId="9960" xr:uid="{AA8A53D2-5661-490F-8F55-F536B12E7EF1}"/>
    <cellStyle name="Calculation 3 10 3" xfId="9961" xr:uid="{223E54BE-55F7-41D5-BC77-F97091FB33EE}"/>
    <cellStyle name="Calculation 3 10 3 2" xfId="9962" xr:uid="{991AB6C3-C262-402C-99CB-59263F4A6665}"/>
    <cellStyle name="Calculation 3 10 3 3" xfId="9963" xr:uid="{BA52D96C-1927-4AC8-A487-EF3BBA29FC0B}"/>
    <cellStyle name="Calculation 3 10 4" xfId="9964" xr:uid="{7DA8A85E-3BD4-421B-A251-E2F812953F15}"/>
    <cellStyle name="Calculation 3 10 4 2" xfId="9965" xr:uid="{8AD24C43-71CE-4C86-9DE7-05B9E0F6668C}"/>
    <cellStyle name="Calculation 3 10 4 3" xfId="9966" xr:uid="{A8E9EC14-2193-47AA-95C0-2C1DB433A122}"/>
    <cellStyle name="Calculation 3 10 5" xfId="9967" xr:uid="{3860970A-4509-441A-B16B-F66C78E98668}"/>
    <cellStyle name="Calculation 3 10 5 2" xfId="9968" xr:uid="{AC00DBD9-CD5D-451A-80C2-41D9AC49487E}"/>
    <cellStyle name="Calculation 3 10 5 3" xfId="9969" xr:uid="{228A4A23-105E-4C28-AD71-B143CFFBE1CA}"/>
    <cellStyle name="Calculation 3 10 6" xfId="9970" xr:uid="{0580D0E8-12C9-445D-9874-4F165CF56779}"/>
    <cellStyle name="Calculation 3 10 6 2" xfId="9971" xr:uid="{BF14DC81-92AA-4458-802A-26BD39873B47}"/>
    <cellStyle name="Calculation 3 10 6 3" xfId="9972" xr:uid="{D13D44D0-14B2-4FCF-B6B6-EC010A69083B}"/>
    <cellStyle name="Calculation 3 10 7" xfId="9973" xr:uid="{1902432F-DB53-4D9D-B572-F7972BB0774E}"/>
    <cellStyle name="Calculation 3 10 7 2" xfId="9974" xr:uid="{497159C6-5B6F-470F-B47F-19E5BB044168}"/>
    <cellStyle name="Calculation 3 10 7 3" xfId="9975" xr:uid="{23382450-E48F-491A-94FE-6C4AADB16FF5}"/>
    <cellStyle name="Calculation 3 10 8" xfId="9976" xr:uid="{7B2DD9A7-1732-4105-BC9C-02B6B3C502B2}"/>
    <cellStyle name="Calculation 3 10 9" xfId="9977" xr:uid="{BC88BE7A-FD70-4709-9559-1E921954678E}"/>
    <cellStyle name="Calculation 3 2" xfId="1166" xr:uid="{00000000-0005-0000-0000-000076000000}"/>
    <cellStyle name="Calculation 3 2 2" xfId="1614" xr:uid="{79E01318-1985-4D79-9C15-DC81462089E4}"/>
    <cellStyle name="Calculation 3 2 2 10" xfId="9978" xr:uid="{85BFAAE9-BBE6-4B11-A6AB-3A856EF6C6D8}"/>
    <cellStyle name="Calculation 3 2 2 10 2" xfId="9979" xr:uid="{63DAEC99-F497-4FC6-8C08-4E9AC86666C7}"/>
    <cellStyle name="Calculation 3 2 2 10 3" xfId="9980" xr:uid="{ADF853EB-30AA-4824-9E5B-8F340807A958}"/>
    <cellStyle name="Calculation 3 2 2 11" xfId="9981" xr:uid="{FFBE6E0D-292D-4FD0-A351-F2008DA41BF9}"/>
    <cellStyle name="Calculation 3 2 2 11 2" xfId="9982" xr:uid="{CDE43D5E-4CF3-4799-9648-25FDE90BE3F7}"/>
    <cellStyle name="Calculation 3 2 2 11 3" xfId="9983" xr:uid="{A7974B4B-8EC0-4001-A43E-C0C674A2FD8C}"/>
    <cellStyle name="Calculation 3 2 2 12" xfId="9984" xr:uid="{0725C521-744B-46AD-B791-CE233B4B57BF}"/>
    <cellStyle name="Calculation 3 2 2 12 2" xfId="9985" xr:uid="{DAD9C346-9603-4D11-BAA4-D2179DAB2C20}"/>
    <cellStyle name="Calculation 3 2 2 12 3" xfId="9986" xr:uid="{814D9F8C-C3EF-4929-9A40-7DEB5F3F4EC1}"/>
    <cellStyle name="Calculation 3 2 2 13" xfId="9987" xr:uid="{AF5119F6-4ECF-4DB5-9AF6-C250630972DE}"/>
    <cellStyle name="Calculation 3 2 2 13 2" xfId="9988" xr:uid="{1A41681A-F678-4CC8-A91D-B078C895D84C}"/>
    <cellStyle name="Calculation 3 2 2 13 3" xfId="9989" xr:uid="{39EA0A12-5F73-4579-81CA-9204D3FCBA89}"/>
    <cellStyle name="Calculation 3 2 2 14" xfId="44299" xr:uid="{9111A790-560B-4824-96F3-4D76DFEC5445}"/>
    <cellStyle name="Calculation 3 2 2 2" xfId="9990" xr:uid="{B6C299CA-E50E-432C-99B6-2A6C262C149C}"/>
    <cellStyle name="Calculation 3 2 2 2 10" xfId="44300" xr:uid="{1320EE49-A6DD-4BC5-9C4F-4921F5BC94B1}"/>
    <cellStyle name="Calculation 3 2 2 2 2" xfId="9991" xr:uid="{002F374F-E5F2-44B9-975D-B2F6562FE4DC}"/>
    <cellStyle name="Calculation 3 2 2 2 2 10" xfId="9992" xr:uid="{726A3A9D-D3EC-4297-8B0F-4936535A3140}"/>
    <cellStyle name="Calculation 3 2 2 2 2 2" xfId="9993" xr:uid="{9212F490-91EF-49C1-82E8-F8C6931DA452}"/>
    <cellStyle name="Calculation 3 2 2 2 2 2 2" xfId="9994" xr:uid="{7977E77B-7DB7-42D7-A999-474F38D82A28}"/>
    <cellStyle name="Calculation 3 2 2 2 2 2 2 2" xfId="9995" xr:uid="{12C04873-0DCF-4C3E-A6D8-480A6D2E6CC8}"/>
    <cellStyle name="Calculation 3 2 2 2 2 2 2 3" xfId="9996" xr:uid="{4CA6BB30-DB59-4D8F-A5BF-E52389589CC8}"/>
    <cellStyle name="Calculation 3 2 2 2 2 2 3" xfId="9997" xr:uid="{7489C653-8FD5-413A-9CEB-890E9B041D3F}"/>
    <cellStyle name="Calculation 3 2 2 2 2 2 3 2" xfId="9998" xr:uid="{967D8F46-65C6-4F71-8479-8A17F4FC2A3D}"/>
    <cellStyle name="Calculation 3 2 2 2 2 2 3 3" xfId="9999" xr:uid="{23D7A2E7-D972-4165-A281-F5840B46F88B}"/>
    <cellStyle name="Calculation 3 2 2 2 2 2 4" xfId="10000" xr:uid="{281D217F-1B92-4107-981B-60CA3F8FC7D3}"/>
    <cellStyle name="Calculation 3 2 2 2 2 2 4 2" xfId="10001" xr:uid="{0A7F58CF-EA88-440C-9CFC-57B2716574D3}"/>
    <cellStyle name="Calculation 3 2 2 2 2 2 4 3" xfId="10002" xr:uid="{86F5C0FE-1E53-494B-9FB4-2F72AB01AF20}"/>
    <cellStyle name="Calculation 3 2 2 2 2 2 5" xfId="10003" xr:uid="{178AB72D-D022-4044-ADC7-8B85450BCA20}"/>
    <cellStyle name="Calculation 3 2 2 2 2 2 5 2" xfId="10004" xr:uid="{86292F9E-703F-4466-B1E3-19DE7B4D5F0F}"/>
    <cellStyle name="Calculation 3 2 2 2 2 2 5 3" xfId="10005" xr:uid="{E784FF44-A897-4576-AD26-A17B20919F95}"/>
    <cellStyle name="Calculation 3 2 2 2 2 2 6" xfId="10006" xr:uid="{B740A7BC-385E-4A0C-8064-F20DFBF38F35}"/>
    <cellStyle name="Calculation 3 2 2 2 2 2 6 2" xfId="10007" xr:uid="{838A2221-7F5D-4488-8314-F445716EA13D}"/>
    <cellStyle name="Calculation 3 2 2 2 2 2 6 3" xfId="10008" xr:uid="{C4F907D8-4A17-4CB1-93B2-350815C6D44D}"/>
    <cellStyle name="Calculation 3 2 2 2 2 2 7" xfId="10009" xr:uid="{90F6B48B-3DA0-46A3-9C78-A6062C86836F}"/>
    <cellStyle name="Calculation 3 2 2 2 2 2 7 2" xfId="10010" xr:uid="{380CF3AA-9A9F-434D-8344-B2D0AAEB366A}"/>
    <cellStyle name="Calculation 3 2 2 2 2 2 7 3" xfId="10011" xr:uid="{C813CDC8-BC4B-4C61-B299-2C53065717B9}"/>
    <cellStyle name="Calculation 3 2 2 2 2 2 8" xfId="10012" xr:uid="{D4F74ECB-429B-4CCA-A259-CC465741C6E4}"/>
    <cellStyle name="Calculation 3 2 2 2 2 2 9" xfId="10013" xr:uid="{FD953564-1BEA-4633-A4CD-66A5532AAF0F}"/>
    <cellStyle name="Calculation 3 2 2 2 2 3" xfId="10014" xr:uid="{732D0F04-44E1-4D6E-A146-38CB5A988F84}"/>
    <cellStyle name="Calculation 3 2 2 2 2 3 2" xfId="10015" xr:uid="{E6B3E6DA-CE3E-40E6-B6CC-F79AF9641DB6}"/>
    <cellStyle name="Calculation 3 2 2 2 2 3 3" xfId="10016" xr:uid="{7BC612A0-0A15-4B87-AD83-217F342F9B8F}"/>
    <cellStyle name="Calculation 3 2 2 2 2 4" xfId="10017" xr:uid="{A6CF8783-D7CA-44FF-8733-C37CA71B0A15}"/>
    <cellStyle name="Calculation 3 2 2 2 2 4 2" xfId="10018" xr:uid="{900A8DE1-8A33-4A1D-A3D4-E33ABD44DF28}"/>
    <cellStyle name="Calculation 3 2 2 2 2 4 3" xfId="10019" xr:uid="{75DB1451-D0DD-425A-BB2C-6EAB42659408}"/>
    <cellStyle name="Calculation 3 2 2 2 2 5" xfId="10020" xr:uid="{DA750634-EE5F-4EA0-9584-A1A8CF966883}"/>
    <cellStyle name="Calculation 3 2 2 2 2 5 2" xfId="10021" xr:uid="{4B2CCB51-1350-40A4-BA92-70CF7B037A8A}"/>
    <cellStyle name="Calculation 3 2 2 2 2 5 3" xfId="10022" xr:uid="{FAAC65CF-EA22-42DE-A90C-4F60F7BFD8D8}"/>
    <cellStyle name="Calculation 3 2 2 2 2 6" xfId="10023" xr:uid="{E6223303-3CAA-4C62-A373-C36916A4976F}"/>
    <cellStyle name="Calculation 3 2 2 2 2 6 2" xfId="10024" xr:uid="{BD4ACCC5-CE86-4217-85DC-54E09C495ED7}"/>
    <cellStyle name="Calculation 3 2 2 2 2 6 3" xfId="10025" xr:uid="{69956623-C39F-402C-805C-7876CC2F92F7}"/>
    <cellStyle name="Calculation 3 2 2 2 2 7" xfId="10026" xr:uid="{ABD25233-BCDE-4FF5-80E7-F4E83E90E7B5}"/>
    <cellStyle name="Calculation 3 2 2 2 2 7 2" xfId="10027" xr:uid="{535D4CE0-7F4C-4C00-B9C1-8141403E9AF7}"/>
    <cellStyle name="Calculation 3 2 2 2 2 7 3" xfId="10028" xr:uid="{DD88401E-35D4-40F5-AD66-C8997D2DB48A}"/>
    <cellStyle name="Calculation 3 2 2 2 2 8" xfId="10029" xr:uid="{DD4ECE2A-1F52-4469-A0BA-2E6D87C1822C}"/>
    <cellStyle name="Calculation 3 2 2 2 2 8 2" xfId="10030" xr:uid="{73EAD95D-24A7-4FC9-888B-C2C0072186A2}"/>
    <cellStyle name="Calculation 3 2 2 2 2 8 3" xfId="10031" xr:uid="{B98D6302-E8FB-4F91-8E03-78C68A0B4F2E}"/>
    <cellStyle name="Calculation 3 2 2 2 2 9" xfId="10032" xr:uid="{441B4969-FF67-41E0-8B06-61AA8CF6B2F7}"/>
    <cellStyle name="Calculation 3 2 2 2 3" xfId="10033" xr:uid="{6333461B-6C1A-4375-A016-DBBF6BB9B588}"/>
    <cellStyle name="Calculation 3 2 2 2 3 10" xfId="10034" xr:uid="{6560B329-C536-4A6D-94FF-9B19A62F1505}"/>
    <cellStyle name="Calculation 3 2 2 2 3 2" xfId="10035" xr:uid="{771FA5A2-BDA1-4237-A3FA-6774B399CEA8}"/>
    <cellStyle name="Calculation 3 2 2 2 3 2 2" xfId="10036" xr:uid="{EC7C7292-624A-49BC-AFE4-6BBA9B0BD0CA}"/>
    <cellStyle name="Calculation 3 2 2 2 3 2 2 2" xfId="10037" xr:uid="{FD06FAC2-8B37-448F-A749-85CBBECAC51C}"/>
    <cellStyle name="Calculation 3 2 2 2 3 2 2 3" xfId="10038" xr:uid="{8C35ECDF-31E8-4B89-9DF0-EFF8A13214EA}"/>
    <cellStyle name="Calculation 3 2 2 2 3 2 3" xfId="10039" xr:uid="{1364FE15-F1FB-4EA8-9CA7-C3E155016B1B}"/>
    <cellStyle name="Calculation 3 2 2 2 3 2 3 2" xfId="10040" xr:uid="{AB444DA1-F0A3-4FED-BA92-DF491FC3A5DF}"/>
    <cellStyle name="Calculation 3 2 2 2 3 2 3 3" xfId="10041" xr:uid="{C048A290-977C-434E-8202-333D563712C1}"/>
    <cellStyle name="Calculation 3 2 2 2 3 2 4" xfId="10042" xr:uid="{29DF21A9-BCAC-47AC-99E9-7A5C6432CE0E}"/>
    <cellStyle name="Calculation 3 2 2 2 3 2 4 2" xfId="10043" xr:uid="{61907A92-2F63-40DF-879C-897CD5B21F6D}"/>
    <cellStyle name="Calculation 3 2 2 2 3 2 4 3" xfId="10044" xr:uid="{9B0F2A18-82D6-460F-A932-7B4B1AE54065}"/>
    <cellStyle name="Calculation 3 2 2 2 3 2 5" xfId="10045" xr:uid="{ED15EC0B-6304-42EF-9857-E9CA6DD6BC6C}"/>
    <cellStyle name="Calculation 3 2 2 2 3 2 5 2" xfId="10046" xr:uid="{1854386F-DA9A-45CF-BF4B-23D7B3531D4F}"/>
    <cellStyle name="Calculation 3 2 2 2 3 2 5 3" xfId="10047" xr:uid="{88B1A6E4-8412-48D2-AC5D-DF69AED88735}"/>
    <cellStyle name="Calculation 3 2 2 2 3 2 6" xfId="10048" xr:uid="{D784597E-B9E7-450C-92D5-2F0C41C9605D}"/>
    <cellStyle name="Calculation 3 2 2 2 3 2 6 2" xfId="10049" xr:uid="{52E1A8C8-481B-433F-A22D-1C6A4629EC33}"/>
    <cellStyle name="Calculation 3 2 2 2 3 2 6 3" xfId="10050" xr:uid="{8CB281CF-A423-4FC8-9297-8CF371836A46}"/>
    <cellStyle name="Calculation 3 2 2 2 3 2 7" xfId="10051" xr:uid="{7E38FB7E-407E-48F6-979E-B19401EF8E50}"/>
    <cellStyle name="Calculation 3 2 2 2 3 2 7 2" xfId="10052" xr:uid="{AB7298BC-B737-45B7-AD16-82033539AB1A}"/>
    <cellStyle name="Calculation 3 2 2 2 3 2 7 3" xfId="10053" xr:uid="{42716BD3-C5D4-4855-BE5F-A91B9F209444}"/>
    <cellStyle name="Calculation 3 2 2 2 3 2 8" xfId="10054" xr:uid="{4D224FCE-3BAF-4376-8AFF-693A37D47FDB}"/>
    <cellStyle name="Calculation 3 2 2 2 3 2 9" xfId="10055" xr:uid="{BAE769A9-803B-433D-8BA4-B11D4414E0C2}"/>
    <cellStyle name="Calculation 3 2 2 2 3 3" xfId="10056" xr:uid="{ACBC1CA8-DA0D-478A-8C44-F67213AB611B}"/>
    <cellStyle name="Calculation 3 2 2 2 3 3 2" xfId="10057" xr:uid="{CCE3D4E8-9F79-4518-B5A0-D33393EEA431}"/>
    <cellStyle name="Calculation 3 2 2 2 3 3 3" xfId="10058" xr:uid="{25702BAA-286E-44F6-BBAD-FD043A715607}"/>
    <cellStyle name="Calculation 3 2 2 2 3 4" xfId="10059" xr:uid="{EDC80A80-DE4C-4EB6-98AC-B918632010C1}"/>
    <cellStyle name="Calculation 3 2 2 2 3 4 2" xfId="10060" xr:uid="{90F2AE88-32A3-45D2-AC2A-1949C50CA5A0}"/>
    <cellStyle name="Calculation 3 2 2 2 3 4 3" xfId="10061" xr:uid="{5CBDF139-1B14-4769-A8AD-0FE3382DAE6D}"/>
    <cellStyle name="Calculation 3 2 2 2 3 5" xfId="10062" xr:uid="{241219AB-367D-472A-9317-B256701CD09F}"/>
    <cellStyle name="Calculation 3 2 2 2 3 5 2" xfId="10063" xr:uid="{F98671AF-124B-437A-983B-90A0D8275B9A}"/>
    <cellStyle name="Calculation 3 2 2 2 3 5 3" xfId="10064" xr:uid="{47FCC954-9EEF-4D0B-9462-14D0E2E24E54}"/>
    <cellStyle name="Calculation 3 2 2 2 3 6" xfId="10065" xr:uid="{4570183B-DB85-4543-A941-F02D8276B45A}"/>
    <cellStyle name="Calculation 3 2 2 2 3 6 2" xfId="10066" xr:uid="{C0013A65-ED96-443E-92A2-2B486A0F2BB1}"/>
    <cellStyle name="Calculation 3 2 2 2 3 6 3" xfId="10067" xr:uid="{3FBEFA3D-686B-449C-87F0-2B128A8174B4}"/>
    <cellStyle name="Calculation 3 2 2 2 3 7" xfId="10068" xr:uid="{F4C06120-E4EB-407D-8793-EFE3EAD23400}"/>
    <cellStyle name="Calculation 3 2 2 2 3 7 2" xfId="10069" xr:uid="{92F173C2-EBCD-4723-8AD1-F5222704F2D4}"/>
    <cellStyle name="Calculation 3 2 2 2 3 7 3" xfId="10070" xr:uid="{0FE22051-A9DF-4AF9-BE87-51C795673183}"/>
    <cellStyle name="Calculation 3 2 2 2 3 8" xfId="10071" xr:uid="{22967421-7C88-4E1B-9F86-4AE2CAC15306}"/>
    <cellStyle name="Calculation 3 2 2 2 3 8 2" xfId="10072" xr:uid="{E0D5FFC8-1474-4CF4-837E-7E2F1D469E59}"/>
    <cellStyle name="Calculation 3 2 2 2 3 8 3" xfId="10073" xr:uid="{BED7B447-5CFD-46F5-8601-1042E94292B9}"/>
    <cellStyle name="Calculation 3 2 2 2 3 9" xfId="10074" xr:uid="{6139D50D-874F-4932-989A-AC0A055947E9}"/>
    <cellStyle name="Calculation 3 2 2 2 4" xfId="10075" xr:uid="{3AC9E25E-2A6B-4FA2-B1DC-21BA74CDFC28}"/>
    <cellStyle name="Calculation 3 2 2 2 4 10" xfId="10076" xr:uid="{FDB9BCCF-05D9-46D8-AB77-25FFE41FC6B2}"/>
    <cellStyle name="Calculation 3 2 2 2 4 2" xfId="10077" xr:uid="{DFB705C0-5730-4D10-8D5D-2C15C1CA340E}"/>
    <cellStyle name="Calculation 3 2 2 2 4 2 2" xfId="10078" xr:uid="{C1E69588-1487-4227-AD31-AE55E432CE56}"/>
    <cellStyle name="Calculation 3 2 2 2 4 2 2 2" xfId="10079" xr:uid="{F11E2B3B-95A0-4D06-8C42-38CB85468079}"/>
    <cellStyle name="Calculation 3 2 2 2 4 2 2 3" xfId="10080" xr:uid="{BF29DE0E-4281-4A2E-8218-09E5CBBD0EE0}"/>
    <cellStyle name="Calculation 3 2 2 2 4 2 3" xfId="10081" xr:uid="{1AA07EFD-95CC-4390-8DE0-7F45A7DEC180}"/>
    <cellStyle name="Calculation 3 2 2 2 4 2 3 2" xfId="10082" xr:uid="{C46B4CAF-25F4-4C7E-AAEB-C4AA6A9E7A91}"/>
    <cellStyle name="Calculation 3 2 2 2 4 2 3 3" xfId="10083" xr:uid="{FAD36195-C446-41BC-9DB8-1A234B47CBD5}"/>
    <cellStyle name="Calculation 3 2 2 2 4 2 4" xfId="10084" xr:uid="{AD791E74-F9B9-4BA8-A60E-792101BA5C95}"/>
    <cellStyle name="Calculation 3 2 2 2 4 2 4 2" xfId="10085" xr:uid="{3E887C75-987B-4424-A63F-C9E2EE36E32F}"/>
    <cellStyle name="Calculation 3 2 2 2 4 2 4 3" xfId="10086" xr:uid="{9A2B26A5-E096-4234-8D30-3EE1E39DB54A}"/>
    <cellStyle name="Calculation 3 2 2 2 4 2 5" xfId="10087" xr:uid="{D0C6D9F3-3E51-46F7-BCB0-D661211CB520}"/>
    <cellStyle name="Calculation 3 2 2 2 4 2 5 2" xfId="10088" xr:uid="{D9636F21-3C04-4294-9CE5-AB119F0BD69A}"/>
    <cellStyle name="Calculation 3 2 2 2 4 2 5 3" xfId="10089" xr:uid="{40ABB921-2B02-4BFA-A456-E586B24B9D98}"/>
    <cellStyle name="Calculation 3 2 2 2 4 2 6" xfId="10090" xr:uid="{53D3C82C-FDC4-4E6F-BE59-9CFC6D3E9FB6}"/>
    <cellStyle name="Calculation 3 2 2 2 4 2 6 2" xfId="10091" xr:uid="{75832858-4DD2-4BC3-9049-405D617DCEE7}"/>
    <cellStyle name="Calculation 3 2 2 2 4 2 6 3" xfId="10092" xr:uid="{BE799DD6-C5E1-44DF-9C8B-77742B2AF177}"/>
    <cellStyle name="Calculation 3 2 2 2 4 2 7" xfId="10093" xr:uid="{A83697FB-4E10-426A-A16D-2A4DC0C8E8D9}"/>
    <cellStyle name="Calculation 3 2 2 2 4 2 7 2" xfId="10094" xr:uid="{011279DA-27DC-463D-9263-ED30ADDBD5A8}"/>
    <cellStyle name="Calculation 3 2 2 2 4 2 7 3" xfId="10095" xr:uid="{D18D6B7F-6D32-4F00-A80F-D59EF409203A}"/>
    <cellStyle name="Calculation 3 2 2 2 4 2 8" xfId="10096" xr:uid="{9FF7F0EE-3A45-4273-9ED4-7C13A6C6105E}"/>
    <cellStyle name="Calculation 3 2 2 2 4 2 9" xfId="10097" xr:uid="{29BE0BFD-D067-4888-AF56-6BA4A3B8AAFF}"/>
    <cellStyle name="Calculation 3 2 2 2 4 3" xfId="10098" xr:uid="{D480A5D4-8E31-4346-A4D1-F2378A9B3266}"/>
    <cellStyle name="Calculation 3 2 2 2 4 3 2" xfId="10099" xr:uid="{8486C0DC-15F6-4557-8C3B-DB712E1E9791}"/>
    <cellStyle name="Calculation 3 2 2 2 4 3 3" xfId="10100" xr:uid="{BA289870-1F2D-4964-A59E-9ED2D64290D3}"/>
    <cellStyle name="Calculation 3 2 2 2 4 4" xfId="10101" xr:uid="{0F97E780-656D-4832-9B2D-99B491CE72E4}"/>
    <cellStyle name="Calculation 3 2 2 2 4 4 2" xfId="10102" xr:uid="{141D2F9A-7C5E-410A-B93E-E87DB766F069}"/>
    <cellStyle name="Calculation 3 2 2 2 4 4 3" xfId="10103" xr:uid="{2E8FEF2F-92BD-4E54-B0F6-4E6AB9A5A9D9}"/>
    <cellStyle name="Calculation 3 2 2 2 4 5" xfId="10104" xr:uid="{A5E87F6E-328D-4F62-9F6B-84771AF7D810}"/>
    <cellStyle name="Calculation 3 2 2 2 4 5 2" xfId="10105" xr:uid="{048E493C-D9E9-4171-BBA6-C405E25439CB}"/>
    <cellStyle name="Calculation 3 2 2 2 4 5 3" xfId="10106" xr:uid="{6A3A799C-6FC2-4D86-9525-A41994ADB030}"/>
    <cellStyle name="Calculation 3 2 2 2 4 6" xfId="10107" xr:uid="{A6E27433-272B-47A0-BEE2-8A5752808908}"/>
    <cellStyle name="Calculation 3 2 2 2 4 6 2" xfId="10108" xr:uid="{3CBD9349-9415-400A-A5E4-3AAD376A3E10}"/>
    <cellStyle name="Calculation 3 2 2 2 4 6 3" xfId="10109" xr:uid="{D2A651E7-2397-4AE9-9A24-3B7E492FC180}"/>
    <cellStyle name="Calculation 3 2 2 2 4 7" xfId="10110" xr:uid="{8261B34E-FE57-4056-8D8E-95C6FF4F88B2}"/>
    <cellStyle name="Calculation 3 2 2 2 4 7 2" xfId="10111" xr:uid="{BCFC7045-A822-4D1B-B5D6-417F46CF79A9}"/>
    <cellStyle name="Calculation 3 2 2 2 4 7 3" xfId="10112" xr:uid="{EBD79261-3DF9-4139-AC5D-ED0CB5F6F454}"/>
    <cellStyle name="Calculation 3 2 2 2 4 8" xfId="10113" xr:uid="{4B2DA02A-F8AC-4DA6-A8A8-223FE236F482}"/>
    <cellStyle name="Calculation 3 2 2 2 4 8 2" xfId="10114" xr:uid="{CA5EABE5-A87A-4374-8313-055906BA4FE2}"/>
    <cellStyle name="Calculation 3 2 2 2 4 8 3" xfId="10115" xr:uid="{8F49CA58-9527-4470-BD87-8E389C956971}"/>
    <cellStyle name="Calculation 3 2 2 2 4 9" xfId="10116" xr:uid="{7D7BF38C-1B63-4B97-BD44-FA785698F266}"/>
    <cellStyle name="Calculation 3 2 2 2 5" xfId="10117" xr:uid="{29F3F261-A03F-40F3-91DC-BA9C430AAB2A}"/>
    <cellStyle name="Calculation 3 2 2 2 5 2" xfId="10118" xr:uid="{23BECC0D-1521-4D29-B250-E30475D76A5F}"/>
    <cellStyle name="Calculation 3 2 2 2 5 2 2" xfId="10119" xr:uid="{98577E53-BED8-4A88-A301-7D53E1C89E90}"/>
    <cellStyle name="Calculation 3 2 2 2 5 2 3" xfId="10120" xr:uid="{36C35BAF-E103-4DCE-A6E5-C5FC9851D6A1}"/>
    <cellStyle name="Calculation 3 2 2 2 5 3" xfId="10121" xr:uid="{BA182B60-6D31-44D9-ACAA-1C3DD1252B43}"/>
    <cellStyle name="Calculation 3 2 2 2 5 3 2" xfId="10122" xr:uid="{F508A020-2871-4F5B-B0BB-7FC473D6FD2A}"/>
    <cellStyle name="Calculation 3 2 2 2 5 3 3" xfId="10123" xr:uid="{A45AD9FE-BDB8-4E97-BC65-49398F3848C2}"/>
    <cellStyle name="Calculation 3 2 2 2 5 4" xfId="10124" xr:uid="{CC29CCB5-85D8-470D-9087-4A8DB8F3C726}"/>
    <cellStyle name="Calculation 3 2 2 2 5 4 2" xfId="10125" xr:uid="{82BD44CE-2448-40B2-A548-0391E1DB4A4C}"/>
    <cellStyle name="Calculation 3 2 2 2 5 4 3" xfId="10126" xr:uid="{B7BBC1C3-A596-4AD6-BC39-1C2629090C67}"/>
    <cellStyle name="Calculation 3 2 2 2 5 5" xfId="10127" xr:uid="{6F02C251-888F-4867-9051-5CF4187D2738}"/>
    <cellStyle name="Calculation 3 2 2 2 5 5 2" xfId="10128" xr:uid="{5E68FCE5-B4D3-4AA3-8093-9538CE7A465C}"/>
    <cellStyle name="Calculation 3 2 2 2 5 5 3" xfId="10129" xr:uid="{4A5C8D10-1646-4E59-9B11-EBD232845ECD}"/>
    <cellStyle name="Calculation 3 2 2 2 5 6" xfId="10130" xr:uid="{EC1FADC9-D0E0-4A91-87C4-5B7F5D364990}"/>
    <cellStyle name="Calculation 3 2 2 2 5 6 2" xfId="10131" xr:uid="{1EF0B795-79AD-450B-A37C-99C56EB83187}"/>
    <cellStyle name="Calculation 3 2 2 2 5 6 3" xfId="10132" xr:uid="{AFFE68BF-3AC9-4099-B2D0-4E5187E4A457}"/>
    <cellStyle name="Calculation 3 2 2 2 5 7" xfId="10133" xr:uid="{4C9CFC3A-75D7-41B1-B148-441704F573B7}"/>
    <cellStyle name="Calculation 3 2 2 2 5 7 2" xfId="10134" xr:uid="{5591CC67-AB7B-40CF-BEBF-8C4CA84BE5F9}"/>
    <cellStyle name="Calculation 3 2 2 2 5 7 3" xfId="10135" xr:uid="{951D4559-32DF-4E22-8073-E71BAF9E040C}"/>
    <cellStyle name="Calculation 3 2 2 2 5 8" xfId="10136" xr:uid="{4018B8CF-C16E-4099-8BBC-FACF71243A47}"/>
    <cellStyle name="Calculation 3 2 2 2 5 9" xfId="10137" xr:uid="{30611968-8352-4199-AEF1-F2E480A4D214}"/>
    <cellStyle name="Calculation 3 2 2 2 6" xfId="10138" xr:uid="{28FD74CF-8433-489A-B3F4-93F71077C058}"/>
    <cellStyle name="Calculation 3 2 2 2 6 2" xfId="10139" xr:uid="{2DCE852D-91AD-41FF-A217-21040DFA2A17}"/>
    <cellStyle name="Calculation 3 2 2 2 6 3" xfId="10140" xr:uid="{08F0D957-96E2-4E9E-8F83-5FC76C2F5EB3}"/>
    <cellStyle name="Calculation 3 2 2 2 7" xfId="10141" xr:uid="{44746C38-51DD-4E19-9140-2D079810C78A}"/>
    <cellStyle name="Calculation 3 2 2 2 7 2" xfId="10142" xr:uid="{4B478FC6-6C6A-44EA-8E7D-252399117BAE}"/>
    <cellStyle name="Calculation 3 2 2 2 7 3" xfId="10143" xr:uid="{E50A9BD4-701E-4855-8470-89AFD89F4013}"/>
    <cellStyle name="Calculation 3 2 2 2 8" xfId="10144" xr:uid="{1E4BAA07-7254-4EEB-BDA6-AD7E1DC54CB5}"/>
    <cellStyle name="Calculation 3 2 2 2 8 2" xfId="10145" xr:uid="{D01A9804-BF9E-4BEB-B69A-02C088B1278A}"/>
    <cellStyle name="Calculation 3 2 2 2 8 3" xfId="10146" xr:uid="{64B8579E-A8C1-4757-8DCC-3A026BA5D044}"/>
    <cellStyle name="Calculation 3 2 2 2 9" xfId="10147" xr:uid="{88B405A5-B678-40BE-8E2A-F6A433111308}"/>
    <cellStyle name="Calculation 3 2 2 2 9 2" xfId="10148" xr:uid="{07D43C78-95E6-44CB-8B85-C0CBCC781B8B}"/>
    <cellStyle name="Calculation 3 2 2 2 9 3" xfId="10149" xr:uid="{38EF4C20-DCFF-491A-B6F3-C481D157C630}"/>
    <cellStyle name="Calculation 3 2 2 3" xfId="10150" xr:uid="{2F4E6AC7-9E89-4513-B4E6-2F187E1E77B3}"/>
    <cellStyle name="Calculation 3 2 2 3 10" xfId="44301" xr:uid="{2512BB7E-0E0B-4637-9622-F3A49BB40F6D}"/>
    <cellStyle name="Calculation 3 2 2 3 2" xfId="10151" xr:uid="{B7004944-85C0-484B-B33E-2BE1E8B7D2F0}"/>
    <cellStyle name="Calculation 3 2 2 3 2 10" xfId="10152" xr:uid="{09C76719-D11F-4D7C-B841-569C8BF77473}"/>
    <cellStyle name="Calculation 3 2 2 3 2 2" xfId="10153" xr:uid="{D6B842B7-7FA2-4C52-AA8F-FFA6054491BD}"/>
    <cellStyle name="Calculation 3 2 2 3 2 2 2" xfId="10154" xr:uid="{A223E803-6F06-4789-AFF7-FE04EFCF8AFB}"/>
    <cellStyle name="Calculation 3 2 2 3 2 2 2 2" xfId="10155" xr:uid="{D1EEB8F6-060F-4E2B-9F71-2A04E5580C49}"/>
    <cellStyle name="Calculation 3 2 2 3 2 2 2 3" xfId="10156" xr:uid="{8DD224F0-4C70-48E3-8AAA-911173693561}"/>
    <cellStyle name="Calculation 3 2 2 3 2 2 3" xfId="10157" xr:uid="{EC37250E-B68F-49B1-9B04-D252EE52E4EC}"/>
    <cellStyle name="Calculation 3 2 2 3 2 2 3 2" xfId="10158" xr:uid="{753728F7-7492-4D1B-98BA-2F4FFF609D38}"/>
    <cellStyle name="Calculation 3 2 2 3 2 2 3 3" xfId="10159" xr:uid="{2DD84121-42E9-4607-994A-D1140682330E}"/>
    <cellStyle name="Calculation 3 2 2 3 2 2 4" xfId="10160" xr:uid="{857844B7-797B-407C-99F3-BEEC4AF4F859}"/>
    <cellStyle name="Calculation 3 2 2 3 2 2 4 2" xfId="10161" xr:uid="{C72C66BA-3FD5-4F88-BCA9-A81BD38F5B8F}"/>
    <cellStyle name="Calculation 3 2 2 3 2 2 4 3" xfId="10162" xr:uid="{D1639000-517B-4560-BEBA-329EEEAB0CB0}"/>
    <cellStyle name="Calculation 3 2 2 3 2 2 5" xfId="10163" xr:uid="{0447B6F8-9B70-4652-9AAE-1AEB390884A1}"/>
    <cellStyle name="Calculation 3 2 2 3 2 2 5 2" xfId="10164" xr:uid="{447A3AD6-DC83-462A-AC11-FEC2CFB1F698}"/>
    <cellStyle name="Calculation 3 2 2 3 2 2 5 3" xfId="10165" xr:uid="{167AC902-B2AE-46C1-BBFA-CBEB865D9D03}"/>
    <cellStyle name="Calculation 3 2 2 3 2 2 6" xfId="10166" xr:uid="{B73F9D88-9EC8-44E2-83AA-6D50131943C7}"/>
    <cellStyle name="Calculation 3 2 2 3 2 2 6 2" xfId="10167" xr:uid="{9217A227-7450-44EC-8D85-D4434A1F1207}"/>
    <cellStyle name="Calculation 3 2 2 3 2 2 6 3" xfId="10168" xr:uid="{BB07FBAA-E445-4764-909A-4EAB8DFA7F9F}"/>
    <cellStyle name="Calculation 3 2 2 3 2 2 7" xfId="10169" xr:uid="{5F62419E-06D2-4E02-BAAA-8A645625EA8D}"/>
    <cellStyle name="Calculation 3 2 2 3 2 2 7 2" xfId="10170" xr:uid="{0AE2F74D-F1E5-401A-ADB5-E64A4F671B26}"/>
    <cellStyle name="Calculation 3 2 2 3 2 2 7 3" xfId="10171" xr:uid="{F5D3A07F-FA18-485E-B935-3E30B6605A61}"/>
    <cellStyle name="Calculation 3 2 2 3 2 2 8" xfId="10172" xr:uid="{2B5AABE2-A9A9-403E-81CE-AE2E061FE429}"/>
    <cellStyle name="Calculation 3 2 2 3 2 2 9" xfId="10173" xr:uid="{C6FF0D2C-9A84-446A-9A50-0BDAACDDE198}"/>
    <cellStyle name="Calculation 3 2 2 3 2 3" xfId="10174" xr:uid="{F2415D8D-C3C1-47FB-B19A-1E1BDA73904F}"/>
    <cellStyle name="Calculation 3 2 2 3 2 3 2" xfId="10175" xr:uid="{FD345A9D-69A3-46B3-AF13-3A739CC176E8}"/>
    <cellStyle name="Calculation 3 2 2 3 2 3 3" xfId="10176" xr:uid="{9F2E5E44-968E-46E1-AF78-64F4D1011CD6}"/>
    <cellStyle name="Calculation 3 2 2 3 2 4" xfId="10177" xr:uid="{C5A65A6F-CA0A-4E63-A4D8-8DD743D7E485}"/>
    <cellStyle name="Calculation 3 2 2 3 2 4 2" xfId="10178" xr:uid="{924660A4-5BCB-45A9-9448-C8DB5D64FC0E}"/>
    <cellStyle name="Calculation 3 2 2 3 2 4 3" xfId="10179" xr:uid="{2081DD12-CC3B-4985-99D2-96903B14D46F}"/>
    <cellStyle name="Calculation 3 2 2 3 2 5" xfId="10180" xr:uid="{BAADF05A-6C22-4537-9247-B34BAEDE9E74}"/>
    <cellStyle name="Calculation 3 2 2 3 2 5 2" xfId="10181" xr:uid="{980A1DCB-99E8-4174-A2A8-F7B81A71DA07}"/>
    <cellStyle name="Calculation 3 2 2 3 2 5 3" xfId="10182" xr:uid="{B2B5E837-0D45-4914-A9E8-CA1CCDE11F9D}"/>
    <cellStyle name="Calculation 3 2 2 3 2 6" xfId="10183" xr:uid="{5D7CAD89-4402-4F7B-863D-6E697CAB6816}"/>
    <cellStyle name="Calculation 3 2 2 3 2 6 2" xfId="10184" xr:uid="{6E8342FF-2560-448F-87C1-7316062AF007}"/>
    <cellStyle name="Calculation 3 2 2 3 2 6 3" xfId="10185" xr:uid="{631BFCAD-E5E0-4281-9532-824047C3C138}"/>
    <cellStyle name="Calculation 3 2 2 3 2 7" xfId="10186" xr:uid="{93D4ABEC-A0E0-4051-9804-8944F48EA4C8}"/>
    <cellStyle name="Calculation 3 2 2 3 2 7 2" xfId="10187" xr:uid="{8980B27A-EA7A-4CCC-90A5-3A2D72FA2737}"/>
    <cellStyle name="Calculation 3 2 2 3 2 7 3" xfId="10188" xr:uid="{0D37CC55-959B-4189-823A-851A33801925}"/>
    <cellStyle name="Calculation 3 2 2 3 2 8" xfId="10189" xr:uid="{0498D74D-4FF7-4422-8DD9-9577F9FE5C79}"/>
    <cellStyle name="Calculation 3 2 2 3 2 8 2" xfId="10190" xr:uid="{3D47188D-4E97-41AA-9155-1A58132683BC}"/>
    <cellStyle name="Calculation 3 2 2 3 2 8 3" xfId="10191" xr:uid="{49D0C646-5EE4-43BD-A523-87CB616B6333}"/>
    <cellStyle name="Calculation 3 2 2 3 2 9" xfId="10192" xr:uid="{7DF32B93-74C5-421A-B937-D2EBE3C86F07}"/>
    <cellStyle name="Calculation 3 2 2 3 3" xfId="10193" xr:uid="{75AF9A7E-9272-46F1-95A3-D073D433EB18}"/>
    <cellStyle name="Calculation 3 2 2 3 3 10" xfId="10194" xr:uid="{BAC6EBF9-7E79-4808-B88C-EF9996EA6CFA}"/>
    <cellStyle name="Calculation 3 2 2 3 3 2" xfId="10195" xr:uid="{E1707E21-EBA0-4D78-8222-A5E1630EBD64}"/>
    <cellStyle name="Calculation 3 2 2 3 3 2 2" xfId="10196" xr:uid="{B559686C-5B43-41A1-9C3B-B3E3C58BE2BB}"/>
    <cellStyle name="Calculation 3 2 2 3 3 2 2 2" xfId="10197" xr:uid="{D343BA0C-E62C-4E9D-9AC2-7A7B666296F5}"/>
    <cellStyle name="Calculation 3 2 2 3 3 2 2 3" xfId="10198" xr:uid="{D6B41160-56C3-4A41-8E8F-123EF5FD8904}"/>
    <cellStyle name="Calculation 3 2 2 3 3 2 3" xfId="10199" xr:uid="{39197A4C-DDC9-4698-9212-ABF856A05836}"/>
    <cellStyle name="Calculation 3 2 2 3 3 2 3 2" xfId="10200" xr:uid="{40B802FA-6ED1-42D1-BA77-F8DE11E9690F}"/>
    <cellStyle name="Calculation 3 2 2 3 3 2 3 3" xfId="10201" xr:uid="{B6FCB170-69D4-4AF6-9291-23D3867D37A3}"/>
    <cellStyle name="Calculation 3 2 2 3 3 2 4" xfId="10202" xr:uid="{8304C4F4-6ACC-4248-B14A-70A9234576AE}"/>
    <cellStyle name="Calculation 3 2 2 3 3 2 4 2" xfId="10203" xr:uid="{FC7C42B2-5E5A-4892-BC3D-371BE86FCE38}"/>
    <cellStyle name="Calculation 3 2 2 3 3 2 4 3" xfId="10204" xr:uid="{26C2B4C3-A367-4540-AC3F-B4651A571217}"/>
    <cellStyle name="Calculation 3 2 2 3 3 2 5" xfId="10205" xr:uid="{82CDA32F-0624-48ED-AADB-AAB275C044E0}"/>
    <cellStyle name="Calculation 3 2 2 3 3 2 5 2" xfId="10206" xr:uid="{A56574E1-4442-4F59-8951-DA9819C7C441}"/>
    <cellStyle name="Calculation 3 2 2 3 3 2 5 3" xfId="10207" xr:uid="{4921DF8F-8ACD-49AB-832A-4E0BB7E9EA39}"/>
    <cellStyle name="Calculation 3 2 2 3 3 2 6" xfId="10208" xr:uid="{2FD422A8-AFD6-41B7-B872-70C48EF084B9}"/>
    <cellStyle name="Calculation 3 2 2 3 3 2 6 2" xfId="10209" xr:uid="{33146651-DB59-4886-9C54-F690A347E324}"/>
    <cellStyle name="Calculation 3 2 2 3 3 2 6 3" xfId="10210" xr:uid="{E51284D2-A336-4BAA-AC8B-F0B34BAE4C5E}"/>
    <cellStyle name="Calculation 3 2 2 3 3 2 7" xfId="10211" xr:uid="{4F0F9ADB-FC9E-4038-AA2F-3A29C32D3B0C}"/>
    <cellStyle name="Calculation 3 2 2 3 3 2 7 2" xfId="10212" xr:uid="{D5BD8B71-59E7-4371-9BD6-94D397AE9A98}"/>
    <cellStyle name="Calculation 3 2 2 3 3 2 7 3" xfId="10213" xr:uid="{8F8F2E8E-2303-431C-AA15-3295FB252E84}"/>
    <cellStyle name="Calculation 3 2 2 3 3 2 8" xfId="10214" xr:uid="{C577A845-E0A1-46C1-92C3-6C8F48141D9E}"/>
    <cellStyle name="Calculation 3 2 2 3 3 2 9" xfId="10215" xr:uid="{A64D92A8-CBEE-4E2C-A569-681037324794}"/>
    <cellStyle name="Calculation 3 2 2 3 3 3" xfId="10216" xr:uid="{D7E5E790-2328-481F-9A53-C3687D11A227}"/>
    <cellStyle name="Calculation 3 2 2 3 3 3 2" xfId="10217" xr:uid="{EAA5DE39-B1D2-4DE8-8BB7-3B9A5B8D334B}"/>
    <cellStyle name="Calculation 3 2 2 3 3 3 3" xfId="10218" xr:uid="{821E4B14-1FB7-47FB-B251-F558C94D6179}"/>
    <cellStyle name="Calculation 3 2 2 3 3 4" xfId="10219" xr:uid="{C6D35FAF-8959-4294-A9EA-9C66357D0696}"/>
    <cellStyle name="Calculation 3 2 2 3 3 4 2" xfId="10220" xr:uid="{57E66093-AC7D-40DF-8ED7-7AEA5E4BD506}"/>
    <cellStyle name="Calculation 3 2 2 3 3 4 3" xfId="10221" xr:uid="{5F0C3032-1095-4CE9-9634-F5456A7BC4E1}"/>
    <cellStyle name="Calculation 3 2 2 3 3 5" xfId="10222" xr:uid="{CA597CE0-7B18-4CB1-AD81-4E35C262ECED}"/>
    <cellStyle name="Calculation 3 2 2 3 3 5 2" xfId="10223" xr:uid="{4F6C6629-D7D4-4DC4-9E37-BEA7139AD6C7}"/>
    <cellStyle name="Calculation 3 2 2 3 3 5 3" xfId="10224" xr:uid="{14E61FBD-DB50-422A-8499-E01BE2ABA2DF}"/>
    <cellStyle name="Calculation 3 2 2 3 3 6" xfId="10225" xr:uid="{A76BA76D-8A57-4D1D-ACB2-617DB2F1BD9B}"/>
    <cellStyle name="Calculation 3 2 2 3 3 6 2" xfId="10226" xr:uid="{7717C08F-E858-4AD5-A9DA-0CD85FE8AC9C}"/>
    <cellStyle name="Calculation 3 2 2 3 3 6 3" xfId="10227" xr:uid="{646B5F54-31B2-4C36-8B9F-853665C37724}"/>
    <cellStyle name="Calculation 3 2 2 3 3 7" xfId="10228" xr:uid="{0709094A-89FC-44DE-9933-5AAAF4EA66AF}"/>
    <cellStyle name="Calculation 3 2 2 3 3 7 2" xfId="10229" xr:uid="{3AEE3F70-00AA-4037-A657-367DDC1E588C}"/>
    <cellStyle name="Calculation 3 2 2 3 3 7 3" xfId="10230" xr:uid="{2E9874D3-8071-4D79-94DA-6ED58C481270}"/>
    <cellStyle name="Calculation 3 2 2 3 3 8" xfId="10231" xr:uid="{9365B793-16C8-4D61-B31D-26039C7AAEE4}"/>
    <cellStyle name="Calculation 3 2 2 3 3 8 2" xfId="10232" xr:uid="{3954749F-6C6B-47A5-B2F9-1EC1BEDC48E3}"/>
    <cellStyle name="Calculation 3 2 2 3 3 8 3" xfId="10233" xr:uid="{51DF2C89-F9F5-4BC0-9FEC-6950EB93EC2D}"/>
    <cellStyle name="Calculation 3 2 2 3 3 9" xfId="10234" xr:uid="{C0D971E8-1B2A-48E7-A1D4-85699215B8D3}"/>
    <cellStyle name="Calculation 3 2 2 3 4" xfId="10235" xr:uid="{EFA5BFDB-2DE5-4DD1-98C3-BE99F985DBA1}"/>
    <cellStyle name="Calculation 3 2 2 3 4 10" xfId="10236" xr:uid="{EA31CE6A-88AC-4312-9BCB-BAE4CC90A0B2}"/>
    <cellStyle name="Calculation 3 2 2 3 4 2" xfId="10237" xr:uid="{007B15F1-8FC6-48EE-8B2F-AFCC5088206B}"/>
    <cellStyle name="Calculation 3 2 2 3 4 2 2" xfId="10238" xr:uid="{1185B24E-338B-4F24-9E93-1B4777D981B3}"/>
    <cellStyle name="Calculation 3 2 2 3 4 2 2 2" xfId="10239" xr:uid="{2EC4CA3E-18F5-4616-AF78-615EFE8DB8BB}"/>
    <cellStyle name="Calculation 3 2 2 3 4 2 2 3" xfId="10240" xr:uid="{EEF35479-589F-48DE-ABAA-012C02DA093C}"/>
    <cellStyle name="Calculation 3 2 2 3 4 2 3" xfId="10241" xr:uid="{4A2A1A8D-E2EC-47BF-A331-F3281BC9498D}"/>
    <cellStyle name="Calculation 3 2 2 3 4 2 3 2" xfId="10242" xr:uid="{D7873DFF-B8FE-4F29-B2BA-D48CBED98AF9}"/>
    <cellStyle name="Calculation 3 2 2 3 4 2 3 3" xfId="10243" xr:uid="{E4BD1531-1BE6-45FF-9388-FF712F6F71DE}"/>
    <cellStyle name="Calculation 3 2 2 3 4 2 4" xfId="10244" xr:uid="{E8C044CA-7D8A-4A86-ABF6-EA79A7550ACC}"/>
    <cellStyle name="Calculation 3 2 2 3 4 2 4 2" xfId="10245" xr:uid="{B343DFA8-8AF6-401B-B9A3-FCFBAA95183C}"/>
    <cellStyle name="Calculation 3 2 2 3 4 2 4 3" xfId="10246" xr:uid="{27FC0E21-FFA7-4C39-9836-574B4C604DA1}"/>
    <cellStyle name="Calculation 3 2 2 3 4 2 5" xfId="10247" xr:uid="{63BF150B-FD1F-4D4F-81B6-C7CFE1230E7A}"/>
    <cellStyle name="Calculation 3 2 2 3 4 2 5 2" xfId="10248" xr:uid="{A7FFC26A-7794-4EFB-88FD-7926E4F90D55}"/>
    <cellStyle name="Calculation 3 2 2 3 4 2 5 3" xfId="10249" xr:uid="{F4870D63-8CB5-447E-BAAD-211FB3346242}"/>
    <cellStyle name="Calculation 3 2 2 3 4 2 6" xfId="10250" xr:uid="{7CF46ADB-CD34-49B1-BB21-098FA06C5BE9}"/>
    <cellStyle name="Calculation 3 2 2 3 4 2 6 2" xfId="10251" xr:uid="{9B34B307-966A-45FC-9259-53F3D1927810}"/>
    <cellStyle name="Calculation 3 2 2 3 4 2 6 3" xfId="10252" xr:uid="{2983EB9F-4C82-43DF-9F28-FC592D1B4C14}"/>
    <cellStyle name="Calculation 3 2 2 3 4 2 7" xfId="10253" xr:uid="{3AA3FA11-9886-4810-84DA-575298B1D834}"/>
    <cellStyle name="Calculation 3 2 2 3 4 2 7 2" xfId="10254" xr:uid="{5609E03D-4063-41A4-8B7A-DC79D65D9A22}"/>
    <cellStyle name="Calculation 3 2 2 3 4 2 7 3" xfId="10255" xr:uid="{7E239F93-ED09-4108-892E-6FFDC3C390F0}"/>
    <cellStyle name="Calculation 3 2 2 3 4 2 8" xfId="10256" xr:uid="{43D72DD3-0D56-41B5-90BE-226BF2C631BA}"/>
    <cellStyle name="Calculation 3 2 2 3 4 2 9" xfId="10257" xr:uid="{AD384550-5605-4E61-9B76-CD09FBE51A44}"/>
    <cellStyle name="Calculation 3 2 2 3 4 3" xfId="10258" xr:uid="{3030721E-68F8-4C57-86B3-A5560D11F195}"/>
    <cellStyle name="Calculation 3 2 2 3 4 3 2" xfId="10259" xr:uid="{348D0027-FF3F-468B-862E-2068D7303AAB}"/>
    <cellStyle name="Calculation 3 2 2 3 4 3 3" xfId="10260" xr:uid="{13E03F5E-EFB7-46E6-A0FA-00291D69E1C5}"/>
    <cellStyle name="Calculation 3 2 2 3 4 4" xfId="10261" xr:uid="{2C2A2A09-1787-43FC-8530-9DB2854899D8}"/>
    <cellStyle name="Calculation 3 2 2 3 4 4 2" xfId="10262" xr:uid="{818603DF-600C-4099-AD79-3D73761E7DA3}"/>
    <cellStyle name="Calculation 3 2 2 3 4 4 3" xfId="10263" xr:uid="{DF948D12-2C08-4984-9B5F-327BFDCADCE1}"/>
    <cellStyle name="Calculation 3 2 2 3 4 5" xfId="10264" xr:uid="{1CFE2CE5-B43A-4256-8FAB-6727B33BE788}"/>
    <cellStyle name="Calculation 3 2 2 3 4 5 2" xfId="10265" xr:uid="{A4F2B257-393D-44FF-A4EE-C280A841D834}"/>
    <cellStyle name="Calculation 3 2 2 3 4 5 3" xfId="10266" xr:uid="{495BFB28-E6F9-4060-BDA0-4563FABF6D10}"/>
    <cellStyle name="Calculation 3 2 2 3 4 6" xfId="10267" xr:uid="{29BD1272-DA3B-442A-AF95-CC529D0C3D40}"/>
    <cellStyle name="Calculation 3 2 2 3 4 6 2" xfId="10268" xr:uid="{336F1E3B-5963-43DF-8EBC-8F5DE25279FD}"/>
    <cellStyle name="Calculation 3 2 2 3 4 6 3" xfId="10269" xr:uid="{BCA340A0-1C13-46CB-BCD6-0A5AB99B8801}"/>
    <cellStyle name="Calculation 3 2 2 3 4 7" xfId="10270" xr:uid="{16545668-5EBD-4BF3-9A86-406214F1129C}"/>
    <cellStyle name="Calculation 3 2 2 3 4 7 2" xfId="10271" xr:uid="{FB226224-EA29-4D88-A56C-F648CC4C3AA8}"/>
    <cellStyle name="Calculation 3 2 2 3 4 7 3" xfId="10272" xr:uid="{4BFCDAF9-5C8D-4B85-BB88-E018D1B509C1}"/>
    <cellStyle name="Calculation 3 2 2 3 4 8" xfId="10273" xr:uid="{54D87111-D168-4CBC-A8F3-B4389A4ECBAD}"/>
    <cellStyle name="Calculation 3 2 2 3 4 8 2" xfId="10274" xr:uid="{16BC30A6-9763-463F-83E8-7A9769B58206}"/>
    <cellStyle name="Calculation 3 2 2 3 4 8 3" xfId="10275" xr:uid="{41D2841B-5841-4567-AB62-565C0692F585}"/>
    <cellStyle name="Calculation 3 2 2 3 4 9" xfId="10276" xr:uid="{80AE86E1-5F6E-4C4C-A760-8BFA5B912470}"/>
    <cellStyle name="Calculation 3 2 2 3 5" xfId="10277" xr:uid="{682A5FF1-E7D0-44FC-A917-01DA21589826}"/>
    <cellStyle name="Calculation 3 2 2 3 5 2" xfId="10278" xr:uid="{707A617A-8278-449B-84D3-E6347BDE39CC}"/>
    <cellStyle name="Calculation 3 2 2 3 5 2 2" xfId="10279" xr:uid="{B1148F6D-B285-4597-A5D5-4188C8BF306B}"/>
    <cellStyle name="Calculation 3 2 2 3 5 2 3" xfId="10280" xr:uid="{57E451BF-0AE3-480A-8BAC-39EA414DFB78}"/>
    <cellStyle name="Calculation 3 2 2 3 5 3" xfId="10281" xr:uid="{1B354B29-614E-4E57-9E9D-FCB8ABE426CF}"/>
    <cellStyle name="Calculation 3 2 2 3 5 3 2" xfId="10282" xr:uid="{C3F66612-D550-4FDC-87FA-D3E452E365EF}"/>
    <cellStyle name="Calculation 3 2 2 3 5 3 3" xfId="10283" xr:uid="{97E499C8-50B3-46D2-9DC4-5234FA6E6515}"/>
    <cellStyle name="Calculation 3 2 2 3 5 4" xfId="10284" xr:uid="{B1E85175-DDE5-42AC-9DFB-4BB54120299A}"/>
    <cellStyle name="Calculation 3 2 2 3 5 4 2" xfId="10285" xr:uid="{2E192038-5D5B-4D60-BDFE-E42FBA3F1C81}"/>
    <cellStyle name="Calculation 3 2 2 3 5 4 3" xfId="10286" xr:uid="{63C2CE46-BDCA-4617-A473-ED33D153BBE5}"/>
    <cellStyle name="Calculation 3 2 2 3 5 5" xfId="10287" xr:uid="{E8A34736-9A7A-4AC4-8394-0D43EC220DD9}"/>
    <cellStyle name="Calculation 3 2 2 3 5 5 2" xfId="10288" xr:uid="{78BB1CC9-CDE9-4DB8-B8CF-1E21C80DC0FC}"/>
    <cellStyle name="Calculation 3 2 2 3 5 5 3" xfId="10289" xr:uid="{8E99745C-1C12-4A36-AE70-3E564FA7E65B}"/>
    <cellStyle name="Calculation 3 2 2 3 5 6" xfId="10290" xr:uid="{60F52751-2AA9-4A47-B191-19AAD1A8E68E}"/>
    <cellStyle name="Calculation 3 2 2 3 5 6 2" xfId="10291" xr:uid="{B50AD972-8218-482C-AC42-520B47257D64}"/>
    <cellStyle name="Calculation 3 2 2 3 5 6 3" xfId="10292" xr:uid="{5DA7BA53-2DD6-47D1-BAC6-E806CB602E16}"/>
    <cellStyle name="Calculation 3 2 2 3 5 7" xfId="10293" xr:uid="{EDCB4F3A-3E79-4C08-BC5F-501050269BEB}"/>
    <cellStyle name="Calculation 3 2 2 3 5 7 2" xfId="10294" xr:uid="{1CB09035-D376-44A7-A8F8-099E9DC7394B}"/>
    <cellStyle name="Calculation 3 2 2 3 5 7 3" xfId="10295" xr:uid="{1E39A099-7AA7-4AFC-92FB-9B66D12975DD}"/>
    <cellStyle name="Calculation 3 2 2 3 5 8" xfId="10296" xr:uid="{308083DA-F272-428C-A4AA-273EB874DA68}"/>
    <cellStyle name="Calculation 3 2 2 3 5 9" xfId="10297" xr:uid="{AD2F25F7-8891-426D-973E-36F74FD275F5}"/>
    <cellStyle name="Calculation 3 2 2 3 6" xfId="10298" xr:uid="{32CCD920-2475-407D-88E0-86C01F0F44C0}"/>
    <cellStyle name="Calculation 3 2 2 3 6 2" xfId="10299" xr:uid="{9E13E69B-A512-4FD6-BF26-6CAEDC0C65B7}"/>
    <cellStyle name="Calculation 3 2 2 3 6 3" xfId="10300" xr:uid="{D2E13EE9-6CBC-43A4-8F3D-BAE2E0C2EF04}"/>
    <cellStyle name="Calculation 3 2 2 3 7" xfId="10301" xr:uid="{4550174C-684D-4BB0-A1BC-231021EA1A0D}"/>
    <cellStyle name="Calculation 3 2 2 3 7 2" xfId="10302" xr:uid="{5DF52D4C-E720-4C4F-9071-A032FA212561}"/>
    <cellStyle name="Calculation 3 2 2 3 7 3" xfId="10303" xr:uid="{1C77AA83-5537-4920-8A21-C73FE881A651}"/>
    <cellStyle name="Calculation 3 2 2 3 8" xfId="10304" xr:uid="{BB1B635E-00D4-42E5-9546-F0B3EE15E998}"/>
    <cellStyle name="Calculation 3 2 2 3 8 2" xfId="10305" xr:uid="{C6E170F7-8503-4239-8CC7-B4D187E69FA2}"/>
    <cellStyle name="Calculation 3 2 2 3 8 3" xfId="10306" xr:uid="{09B1D4FF-3FF9-4DB9-8FD4-AC575FB187C0}"/>
    <cellStyle name="Calculation 3 2 2 3 9" xfId="10307" xr:uid="{0D1EE61E-D0E2-4088-9312-CCA381A86B26}"/>
    <cellStyle name="Calculation 3 2 2 3 9 2" xfId="10308" xr:uid="{E85849B3-2EBB-42D9-9928-748D86B7EEAA}"/>
    <cellStyle name="Calculation 3 2 2 3 9 3" xfId="10309" xr:uid="{27734350-1291-4E28-AF3A-8FFC0C466A8C}"/>
    <cellStyle name="Calculation 3 2 2 4" xfId="10310" xr:uid="{8C22C3AC-6D3C-4D2E-9A72-E265F8D15F48}"/>
    <cellStyle name="Calculation 3 2 2 4 10" xfId="44302" xr:uid="{763E0A65-4577-4BB9-B8CF-2C26F18F33C3}"/>
    <cellStyle name="Calculation 3 2 2 4 2" xfId="10311" xr:uid="{C048D9EF-1689-4B11-910E-715D656F1D91}"/>
    <cellStyle name="Calculation 3 2 2 4 2 10" xfId="10312" xr:uid="{62BA2BA4-D805-4111-976E-5A1A8226F3FD}"/>
    <cellStyle name="Calculation 3 2 2 4 2 2" xfId="10313" xr:uid="{CA5626CA-70E9-4054-9298-2B664961C859}"/>
    <cellStyle name="Calculation 3 2 2 4 2 2 2" xfId="10314" xr:uid="{98C85063-F54F-4CF3-A68F-3C14D86D4D4A}"/>
    <cellStyle name="Calculation 3 2 2 4 2 2 2 2" xfId="10315" xr:uid="{DD9D6C5A-B933-4F0E-B223-C11BDB908E76}"/>
    <cellStyle name="Calculation 3 2 2 4 2 2 2 3" xfId="10316" xr:uid="{55C134B8-512D-45C3-AE36-2007F3F18325}"/>
    <cellStyle name="Calculation 3 2 2 4 2 2 3" xfId="10317" xr:uid="{1F5814AF-881B-4FD5-AEF3-93562228D333}"/>
    <cellStyle name="Calculation 3 2 2 4 2 2 3 2" xfId="10318" xr:uid="{E80F5D4C-33C0-465C-94D2-4DEEBCDDD4A9}"/>
    <cellStyle name="Calculation 3 2 2 4 2 2 3 3" xfId="10319" xr:uid="{F6879EEB-742C-42E6-B71B-2E91F1804CF9}"/>
    <cellStyle name="Calculation 3 2 2 4 2 2 4" xfId="10320" xr:uid="{7B9ECCCD-8A9A-46A2-849D-D78C70570F6A}"/>
    <cellStyle name="Calculation 3 2 2 4 2 2 4 2" xfId="10321" xr:uid="{A9B432C7-43C7-463C-A8CD-8DD224310FC1}"/>
    <cellStyle name="Calculation 3 2 2 4 2 2 4 3" xfId="10322" xr:uid="{1DFFDCCC-DE9C-416D-A369-5DB0776CC825}"/>
    <cellStyle name="Calculation 3 2 2 4 2 2 5" xfId="10323" xr:uid="{F5CE2D37-B7E9-4D17-878B-AF728F6EE71A}"/>
    <cellStyle name="Calculation 3 2 2 4 2 2 5 2" xfId="10324" xr:uid="{DEEBE482-5AF1-49C6-8237-A55A143B9170}"/>
    <cellStyle name="Calculation 3 2 2 4 2 2 5 3" xfId="10325" xr:uid="{362E582F-529D-4A32-B5A3-AF61BC77B78F}"/>
    <cellStyle name="Calculation 3 2 2 4 2 2 6" xfId="10326" xr:uid="{26EE5CF4-2860-4E93-8D35-AB5701D58E48}"/>
    <cellStyle name="Calculation 3 2 2 4 2 2 6 2" xfId="10327" xr:uid="{BB6DBF55-2301-44B3-B197-23DB80DE6768}"/>
    <cellStyle name="Calculation 3 2 2 4 2 2 6 3" xfId="10328" xr:uid="{9198B14F-8DE3-4CCA-AE23-739847B4A235}"/>
    <cellStyle name="Calculation 3 2 2 4 2 2 7" xfId="10329" xr:uid="{19C92BF3-C7B6-42CF-8B8D-CA1C4CA8B4D6}"/>
    <cellStyle name="Calculation 3 2 2 4 2 2 7 2" xfId="10330" xr:uid="{35CAC648-CC52-4413-8910-C341E04664CC}"/>
    <cellStyle name="Calculation 3 2 2 4 2 2 7 3" xfId="10331" xr:uid="{CEAA68B7-16BC-4E11-9660-B4CBC78C0F61}"/>
    <cellStyle name="Calculation 3 2 2 4 2 2 8" xfId="10332" xr:uid="{687ADA07-257E-4612-A75E-F2412C6126BB}"/>
    <cellStyle name="Calculation 3 2 2 4 2 2 9" xfId="10333" xr:uid="{0E0F0366-854E-4A40-B273-1F80994954A7}"/>
    <cellStyle name="Calculation 3 2 2 4 2 3" xfId="10334" xr:uid="{84F2A428-615B-416B-8150-7F4AC3A7B3E1}"/>
    <cellStyle name="Calculation 3 2 2 4 2 3 2" xfId="10335" xr:uid="{BE9432F1-FEE8-41E5-BE98-149BC2B43C9A}"/>
    <cellStyle name="Calculation 3 2 2 4 2 3 3" xfId="10336" xr:uid="{9772E725-6E0A-4BB1-BE7F-B124B17BEB96}"/>
    <cellStyle name="Calculation 3 2 2 4 2 4" xfId="10337" xr:uid="{AD77262B-109C-47E4-B34C-DB547C9B0FF0}"/>
    <cellStyle name="Calculation 3 2 2 4 2 4 2" xfId="10338" xr:uid="{F1BF2D27-9DB5-4C43-B0D9-41B986B2C643}"/>
    <cellStyle name="Calculation 3 2 2 4 2 4 3" xfId="10339" xr:uid="{3B1BA082-B1B4-49FB-822E-C5A73B39432B}"/>
    <cellStyle name="Calculation 3 2 2 4 2 5" xfId="10340" xr:uid="{E511ABCB-5B30-4867-A93F-EF087F3A0701}"/>
    <cellStyle name="Calculation 3 2 2 4 2 5 2" xfId="10341" xr:uid="{8BACBCFC-71AF-4D5B-A506-70AB461BCD2F}"/>
    <cellStyle name="Calculation 3 2 2 4 2 5 3" xfId="10342" xr:uid="{2D2C2C06-DBEE-4F8A-B15E-8980F071163B}"/>
    <cellStyle name="Calculation 3 2 2 4 2 6" xfId="10343" xr:uid="{7D0A0E91-FF35-4A2C-859E-0320FAED3D20}"/>
    <cellStyle name="Calculation 3 2 2 4 2 6 2" xfId="10344" xr:uid="{2920BB73-DF7B-444B-9B17-D4A585FBF80C}"/>
    <cellStyle name="Calculation 3 2 2 4 2 6 3" xfId="10345" xr:uid="{13EA0C7F-A5C2-429F-ACF3-A9C37379BE5D}"/>
    <cellStyle name="Calculation 3 2 2 4 2 7" xfId="10346" xr:uid="{79258CAE-4FC3-4EF0-8F06-9BD768B1D3AB}"/>
    <cellStyle name="Calculation 3 2 2 4 2 7 2" xfId="10347" xr:uid="{EA1633EA-F9D1-4A81-AC4D-53634D12CFC0}"/>
    <cellStyle name="Calculation 3 2 2 4 2 7 3" xfId="10348" xr:uid="{F9E71CB5-D0D9-4682-979D-ED137E376CE3}"/>
    <cellStyle name="Calculation 3 2 2 4 2 8" xfId="10349" xr:uid="{3E330E76-7F23-4860-AD07-CEC0C57F33D6}"/>
    <cellStyle name="Calculation 3 2 2 4 2 8 2" xfId="10350" xr:uid="{E25FEABD-3E51-4529-9B1E-A9191BD91DA2}"/>
    <cellStyle name="Calculation 3 2 2 4 2 8 3" xfId="10351" xr:uid="{C6E54222-A3A9-4AF5-BDAF-7FA907FA2823}"/>
    <cellStyle name="Calculation 3 2 2 4 2 9" xfId="10352" xr:uid="{3622E1ED-C3DB-44F1-B20C-2F9BA94EE036}"/>
    <cellStyle name="Calculation 3 2 2 4 3" xfId="10353" xr:uid="{99912D41-3573-4545-88ED-6D569FA12F61}"/>
    <cellStyle name="Calculation 3 2 2 4 3 10" xfId="10354" xr:uid="{0ABF3C7E-0B4B-442C-BEFE-45354B261B75}"/>
    <cellStyle name="Calculation 3 2 2 4 3 2" xfId="10355" xr:uid="{0C1608D1-21D3-4C19-B423-B737D351EFB7}"/>
    <cellStyle name="Calculation 3 2 2 4 3 2 2" xfId="10356" xr:uid="{34A01AAD-898E-488D-A1D8-457978BB9589}"/>
    <cellStyle name="Calculation 3 2 2 4 3 2 2 2" xfId="10357" xr:uid="{58EB9F1B-8574-473A-802A-C7E50B7B508A}"/>
    <cellStyle name="Calculation 3 2 2 4 3 2 2 3" xfId="10358" xr:uid="{EAA5A353-0E49-40E6-9654-D4E7096FF2EE}"/>
    <cellStyle name="Calculation 3 2 2 4 3 2 3" xfId="10359" xr:uid="{F204EC43-C3CE-4FD7-ABD3-79BC756D369C}"/>
    <cellStyle name="Calculation 3 2 2 4 3 2 3 2" xfId="10360" xr:uid="{FCEF4493-389A-4E76-A760-C713ED5CBACF}"/>
    <cellStyle name="Calculation 3 2 2 4 3 2 3 3" xfId="10361" xr:uid="{D0C9845D-40B4-4123-8D59-8FB577889CDE}"/>
    <cellStyle name="Calculation 3 2 2 4 3 2 4" xfId="10362" xr:uid="{DCB5A964-4E9F-4A67-B48B-86DEBCA914A5}"/>
    <cellStyle name="Calculation 3 2 2 4 3 2 4 2" xfId="10363" xr:uid="{FFB850CD-C716-4645-B4C5-039E51325908}"/>
    <cellStyle name="Calculation 3 2 2 4 3 2 4 3" xfId="10364" xr:uid="{3B0F050E-E79A-4428-81A1-F867DB9CCE99}"/>
    <cellStyle name="Calculation 3 2 2 4 3 2 5" xfId="10365" xr:uid="{C7559B26-AA92-495A-BEA8-6FFBF74DF582}"/>
    <cellStyle name="Calculation 3 2 2 4 3 2 5 2" xfId="10366" xr:uid="{839FB85B-002C-4758-8141-DE0F67CEB0D4}"/>
    <cellStyle name="Calculation 3 2 2 4 3 2 5 3" xfId="10367" xr:uid="{230CA292-A929-49B0-96BF-D9F6686212C7}"/>
    <cellStyle name="Calculation 3 2 2 4 3 2 6" xfId="10368" xr:uid="{84E5F8DC-D329-47C1-894B-AD261CEF33B6}"/>
    <cellStyle name="Calculation 3 2 2 4 3 2 6 2" xfId="10369" xr:uid="{4585BB9E-AA96-4C81-A097-CE78B4C1DBC8}"/>
    <cellStyle name="Calculation 3 2 2 4 3 2 6 3" xfId="10370" xr:uid="{1EAE35C1-374A-4FF9-85B8-069428655AF6}"/>
    <cellStyle name="Calculation 3 2 2 4 3 2 7" xfId="10371" xr:uid="{57E35C16-A936-4BA5-8A9F-9D7BF09EE870}"/>
    <cellStyle name="Calculation 3 2 2 4 3 2 7 2" xfId="10372" xr:uid="{19DAFBBD-1A54-4541-872C-C84ED337DD2C}"/>
    <cellStyle name="Calculation 3 2 2 4 3 2 7 3" xfId="10373" xr:uid="{78A9BB60-491B-4A69-9C32-A770CE4F6FE2}"/>
    <cellStyle name="Calculation 3 2 2 4 3 2 8" xfId="10374" xr:uid="{AB4126BD-5261-4AB5-AFBA-5359FD815F39}"/>
    <cellStyle name="Calculation 3 2 2 4 3 2 9" xfId="10375" xr:uid="{5EFCB274-EAD0-4532-8087-74780FDB1BFA}"/>
    <cellStyle name="Calculation 3 2 2 4 3 3" xfId="10376" xr:uid="{716869AF-85E0-40C8-AAAC-5D629491FD6A}"/>
    <cellStyle name="Calculation 3 2 2 4 3 3 2" xfId="10377" xr:uid="{5D030E9C-BEBB-43D2-BB17-79FC89286F4E}"/>
    <cellStyle name="Calculation 3 2 2 4 3 3 3" xfId="10378" xr:uid="{16DB3442-6C86-45FF-943B-1BA7ECABB96C}"/>
    <cellStyle name="Calculation 3 2 2 4 3 4" xfId="10379" xr:uid="{08E0FBFB-7464-46CD-95F6-94AD07413AAF}"/>
    <cellStyle name="Calculation 3 2 2 4 3 4 2" xfId="10380" xr:uid="{2FD0E263-13CA-43F0-B3EF-5F9925DDD9E5}"/>
    <cellStyle name="Calculation 3 2 2 4 3 4 3" xfId="10381" xr:uid="{D3CA559F-0E00-484F-AF48-48FC728A9F66}"/>
    <cellStyle name="Calculation 3 2 2 4 3 5" xfId="10382" xr:uid="{D0EBB83D-28DC-4B45-8EE5-A07C0E7A4BDD}"/>
    <cellStyle name="Calculation 3 2 2 4 3 5 2" xfId="10383" xr:uid="{B9EFE31D-F508-4839-8FA5-FE45B2D18EFA}"/>
    <cellStyle name="Calculation 3 2 2 4 3 5 3" xfId="10384" xr:uid="{42F747FE-68AF-4839-936A-5268D11B3FF2}"/>
    <cellStyle name="Calculation 3 2 2 4 3 6" xfId="10385" xr:uid="{F3441CBA-63B3-417B-93DB-22765A9827C1}"/>
    <cellStyle name="Calculation 3 2 2 4 3 6 2" xfId="10386" xr:uid="{30C3030F-BDDD-47FF-9ADB-30A75302ABDE}"/>
    <cellStyle name="Calculation 3 2 2 4 3 6 3" xfId="10387" xr:uid="{421A5B3F-727D-4BA3-B275-080D9698EFC4}"/>
    <cellStyle name="Calculation 3 2 2 4 3 7" xfId="10388" xr:uid="{75890571-0A43-4FD3-B56C-F75FE31ED48D}"/>
    <cellStyle name="Calculation 3 2 2 4 3 7 2" xfId="10389" xr:uid="{4C061A05-4A2E-40BF-A06C-5E77343D1CCF}"/>
    <cellStyle name="Calculation 3 2 2 4 3 7 3" xfId="10390" xr:uid="{63181ABA-8512-4EFC-BD62-4159EAD0B94C}"/>
    <cellStyle name="Calculation 3 2 2 4 3 8" xfId="10391" xr:uid="{C496EAAE-B464-4D13-B438-BE9649AE2243}"/>
    <cellStyle name="Calculation 3 2 2 4 3 8 2" xfId="10392" xr:uid="{9B6E3F90-900B-402C-BCC4-272B4D990121}"/>
    <cellStyle name="Calculation 3 2 2 4 3 8 3" xfId="10393" xr:uid="{AB5FE5BE-7966-4346-BC05-A8A5A307E921}"/>
    <cellStyle name="Calculation 3 2 2 4 3 9" xfId="10394" xr:uid="{020F3082-C17E-485A-AAA2-045A1F7EACAA}"/>
    <cellStyle name="Calculation 3 2 2 4 4" xfId="10395" xr:uid="{F85D02B1-A9B2-4CB6-857F-806B0ECDD165}"/>
    <cellStyle name="Calculation 3 2 2 4 4 10" xfId="10396" xr:uid="{2D431924-AA9A-4F78-9BE7-89AB4D3074F6}"/>
    <cellStyle name="Calculation 3 2 2 4 4 2" xfId="10397" xr:uid="{30503A43-66CF-43B4-B97C-A8F434F1DA37}"/>
    <cellStyle name="Calculation 3 2 2 4 4 2 2" xfId="10398" xr:uid="{A3BEB40B-7D7F-45ED-8EDA-8AE81C537719}"/>
    <cellStyle name="Calculation 3 2 2 4 4 2 2 2" xfId="10399" xr:uid="{B83EB016-B293-4020-8C9B-6D6C810B7E5A}"/>
    <cellStyle name="Calculation 3 2 2 4 4 2 2 3" xfId="10400" xr:uid="{D7746220-6EA2-46CB-9C8D-C70482988C8D}"/>
    <cellStyle name="Calculation 3 2 2 4 4 2 3" xfId="10401" xr:uid="{93316174-EC87-487E-9DC3-61697D4F431A}"/>
    <cellStyle name="Calculation 3 2 2 4 4 2 3 2" xfId="10402" xr:uid="{1BDB28AE-0C94-49C7-9933-37322B8EB4B3}"/>
    <cellStyle name="Calculation 3 2 2 4 4 2 3 3" xfId="10403" xr:uid="{7A19BDB9-7488-47AA-AF5D-A98B474270CB}"/>
    <cellStyle name="Calculation 3 2 2 4 4 2 4" xfId="10404" xr:uid="{B7ED59F2-EBDA-4405-8F8B-CF0C5831E1AC}"/>
    <cellStyle name="Calculation 3 2 2 4 4 2 4 2" xfId="10405" xr:uid="{3C77BBC3-A7DD-464E-9B7D-78482784CA41}"/>
    <cellStyle name="Calculation 3 2 2 4 4 2 4 3" xfId="10406" xr:uid="{E864C011-39BE-4A30-8D3B-3B4115ACC8A8}"/>
    <cellStyle name="Calculation 3 2 2 4 4 2 5" xfId="10407" xr:uid="{158BE797-59D3-4709-B68D-81C3C7098CE6}"/>
    <cellStyle name="Calculation 3 2 2 4 4 2 5 2" xfId="10408" xr:uid="{194426F2-6833-431F-89D4-FA4BDAEB164E}"/>
    <cellStyle name="Calculation 3 2 2 4 4 2 5 3" xfId="10409" xr:uid="{8E6C3760-1D3C-487A-999D-373B4522A832}"/>
    <cellStyle name="Calculation 3 2 2 4 4 2 6" xfId="10410" xr:uid="{BC165ABD-4603-467F-9059-A3494DA6A53F}"/>
    <cellStyle name="Calculation 3 2 2 4 4 2 6 2" xfId="10411" xr:uid="{5D0252EC-7D28-4F03-B36B-DCB9E5ACDC29}"/>
    <cellStyle name="Calculation 3 2 2 4 4 2 6 3" xfId="10412" xr:uid="{91CE3812-1635-41C1-9731-1BAC953B7EE0}"/>
    <cellStyle name="Calculation 3 2 2 4 4 2 7" xfId="10413" xr:uid="{ABF427C5-8900-450C-B5C4-2AD803EAAA60}"/>
    <cellStyle name="Calculation 3 2 2 4 4 2 7 2" xfId="10414" xr:uid="{51219737-D2DB-4908-8746-F496F717F6F8}"/>
    <cellStyle name="Calculation 3 2 2 4 4 2 7 3" xfId="10415" xr:uid="{D5116119-1B83-4D15-81E9-E965B4DF44BD}"/>
    <cellStyle name="Calculation 3 2 2 4 4 2 8" xfId="10416" xr:uid="{0BC6730B-EBFA-43ED-8F2A-90DAD8441F40}"/>
    <cellStyle name="Calculation 3 2 2 4 4 2 9" xfId="10417" xr:uid="{BA8C3FDB-94C7-4AFD-9E35-1EAF5766CAF6}"/>
    <cellStyle name="Calculation 3 2 2 4 4 3" xfId="10418" xr:uid="{30D9D723-F72C-45A7-8E6D-173E2B90EF97}"/>
    <cellStyle name="Calculation 3 2 2 4 4 3 2" xfId="10419" xr:uid="{EEE7C0FC-164E-4370-A5BF-9E7918590A9A}"/>
    <cellStyle name="Calculation 3 2 2 4 4 3 3" xfId="10420" xr:uid="{C32DB2D2-ABF6-40D8-9372-E2C5DBA51D90}"/>
    <cellStyle name="Calculation 3 2 2 4 4 4" xfId="10421" xr:uid="{639F0BCD-A765-4356-8E51-0BA253A9807E}"/>
    <cellStyle name="Calculation 3 2 2 4 4 4 2" xfId="10422" xr:uid="{C228AD9B-00C1-4D79-87A9-D709FE5D0FF7}"/>
    <cellStyle name="Calculation 3 2 2 4 4 4 3" xfId="10423" xr:uid="{6EB694C4-CCDB-4C8C-A06C-BB2B7C21B17A}"/>
    <cellStyle name="Calculation 3 2 2 4 4 5" xfId="10424" xr:uid="{BEED8D6A-AAAF-4109-8E26-2AD4E59FF94A}"/>
    <cellStyle name="Calculation 3 2 2 4 4 5 2" xfId="10425" xr:uid="{EE95548B-4853-43D0-8BE2-9B0A6D58C26B}"/>
    <cellStyle name="Calculation 3 2 2 4 4 5 3" xfId="10426" xr:uid="{4F40DAF6-7B8A-43F1-A545-3CD14C665660}"/>
    <cellStyle name="Calculation 3 2 2 4 4 6" xfId="10427" xr:uid="{9C4E0D04-184E-4875-A58E-EE353CFC0B0C}"/>
    <cellStyle name="Calculation 3 2 2 4 4 6 2" xfId="10428" xr:uid="{63CB5F6E-62F1-4C14-A3E0-4144614A1E70}"/>
    <cellStyle name="Calculation 3 2 2 4 4 6 3" xfId="10429" xr:uid="{7FD3B5A8-95A9-43A5-972E-975F7C378B00}"/>
    <cellStyle name="Calculation 3 2 2 4 4 7" xfId="10430" xr:uid="{8083BACB-206D-48F8-8E23-66D1F72E2C73}"/>
    <cellStyle name="Calculation 3 2 2 4 4 7 2" xfId="10431" xr:uid="{A2580CD0-D3D3-42B9-94C6-17BA827CA81A}"/>
    <cellStyle name="Calculation 3 2 2 4 4 7 3" xfId="10432" xr:uid="{C9DB4093-3D16-4719-AD8C-038BF55884CE}"/>
    <cellStyle name="Calculation 3 2 2 4 4 8" xfId="10433" xr:uid="{A49E3A12-169A-492E-A389-921F20463C61}"/>
    <cellStyle name="Calculation 3 2 2 4 4 8 2" xfId="10434" xr:uid="{E8AEDD10-CF19-41FB-9E51-A46C016E4BE3}"/>
    <cellStyle name="Calculation 3 2 2 4 4 8 3" xfId="10435" xr:uid="{A3E413C4-6FE8-4A10-9F7F-4D68E438B745}"/>
    <cellStyle name="Calculation 3 2 2 4 4 9" xfId="10436" xr:uid="{5C1B7341-AD89-4718-98A1-3D2D41F13A44}"/>
    <cellStyle name="Calculation 3 2 2 4 5" xfId="10437" xr:uid="{CDA0B361-8F14-460A-BB9F-FDD3F04AA0AC}"/>
    <cellStyle name="Calculation 3 2 2 4 5 2" xfId="10438" xr:uid="{9DEF6182-FB3A-4E84-B34C-59E5BA4D4DB3}"/>
    <cellStyle name="Calculation 3 2 2 4 5 2 2" xfId="10439" xr:uid="{9BB38228-DECE-456D-A78A-DA81F2164552}"/>
    <cellStyle name="Calculation 3 2 2 4 5 2 3" xfId="10440" xr:uid="{AF18CCB9-1CB3-4885-8840-2735085ED2E2}"/>
    <cellStyle name="Calculation 3 2 2 4 5 3" xfId="10441" xr:uid="{942A34C6-9ADD-435E-9788-D5231A265E68}"/>
    <cellStyle name="Calculation 3 2 2 4 5 3 2" xfId="10442" xr:uid="{1AF1F08E-22DD-4C8E-87A4-0E07ED5114AF}"/>
    <cellStyle name="Calculation 3 2 2 4 5 3 3" xfId="10443" xr:uid="{D633155A-EB3D-4A4A-91DF-ACCA439245A1}"/>
    <cellStyle name="Calculation 3 2 2 4 5 4" xfId="10444" xr:uid="{E26D542B-16FF-4447-A5B1-8FAC9002BC4B}"/>
    <cellStyle name="Calculation 3 2 2 4 5 4 2" xfId="10445" xr:uid="{6F9883A2-07E6-4930-B5A9-F7D842C39BE1}"/>
    <cellStyle name="Calculation 3 2 2 4 5 4 3" xfId="10446" xr:uid="{1033B77B-98DC-4282-AC97-B1C0796D018C}"/>
    <cellStyle name="Calculation 3 2 2 4 5 5" xfId="10447" xr:uid="{DB81A04C-AFCE-4FED-9CD3-7470D3055E06}"/>
    <cellStyle name="Calculation 3 2 2 4 5 5 2" xfId="10448" xr:uid="{345E10F2-E525-4C1A-BD8A-ECA9C58BEBA9}"/>
    <cellStyle name="Calculation 3 2 2 4 5 5 3" xfId="10449" xr:uid="{31095929-B4ED-4C70-ABEC-0136C426AAF4}"/>
    <cellStyle name="Calculation 3 2 2 4 5 6" xfId="10450" xr:uid="{8F546877-B9C6-47B4-9C1A-D448C30F6661}"/>
    <cellStyle name="Calculation 3 2 2 4 5 6 2" xfId="10451" xr:uid="{3B1A8D73-B475-4B82-BA20-A1B21446EDC1}"/>
    <cellStyle name="Calculation 3 2 2 4 5 6 3" xfId="10452" xr:uid="{CCEAA9AA-B2DF-494C-B7E5-3A6A5B307CEE}"/>
    <cellStyle name="Calculation 3 2 2 4 5 7" xfId="10453" xr:uid="{6E8E4EFF-C921-4230-93E2-04904EC68224}"/>
    <cellStyle name="Calculation 3 2 2 4 5 7 2" xfId="10454" xr:uid="{62CF437A-36F9-43DA-ABA3-AC134B144A8D}"/>
    <cellStyle name="Calculation 3 2 2 4 5 7 3" xfId="10455" xr:uid="{4529BBD0-A143-4DFC-9248-1B00E6451A05}"/>
    <cellStyle name="Calculation 3 2 2 4 5 8" xfId="10456" xr:uid="{782E6308-3D76-44CD-B4E4-18C6B96CBDF3}"/>
    <cellStyle name="Calculation 3 2 2 4 5 9" xfId="10457" xr:uid="{884183CC-7E33-48A8-A025-8DDB4643C5DE}"/>
    <cellStyle name="Calculation 3 2 2 4 6" xfId="10458" xr:uid="{0F52FB67-04C0-4D01-BC41-18E73F5E86D0}"/>
    <cellStyle name="Calculation 3 2 2 4 6 2" xfId="10459" xr:uid="{E7047F18-15ED-4936-A72F-CE8713876B80}"/>
    <cellStyle name="Calculation 3 2 2 4 6 3" xfId="10460" xr:uid="{CE445731-8E28-45BD-AA22-44568E463832}"/>
    <cellStyle name="Calculation 3 2 2 4 7" xfId="10461" xr:uid="{38500793-3026-4354-ABE2-3FC095E99E10}"/>
    <cellStyle name="Calculation 3 2 2 4 7 2" xfId="10462" xr:uid="{6DA3F5B0-F70B-4850-97E3-064E4C43CEA4}"/>
    <cellStyle name="Calculation 3 2 2 4 7 3" xfId="10463" xr:uid="{6CA6EA0A-5019-4F22-8AFA-7760CF0E2B03}"/>
    <cellStyle name="Calculation 3 2 2 4 8" xfId="10464" xr:uid="{7CE45DF7-2949-4529-ABDA-C12557C0E58E}"/>
    <cellStyle name="Calculation 3 2 2 4 8 2" xfId="10465" xr:uid="{BF640BB2-A5BF-40F6-9AAE-A9FE33917A78}"/>
    <cellStyle name="Calculation 3 2 2 4 8 3" xfId="10466" xr:uid="{0ED9CC73-9033-43DA-A27D-9797291B8FE0}"/>
    <cellStyle name="Calculation 3 2 2 4 9" xfId="10467" xr:uid="{4A551BB7-ECE8-4A80-B0AF-6BF93CD407F5}"/>
    <cellStyle name="Calculation 3 2 2 4 9 2" xfId="10468" xr:uid="{05E854CE-CED3-49E1-99B8-3C017BEDC79A}"/>
    <cellStyle name="Calculation 3 2 2 4 9 3" xfId="10469" xr:uid="{B5A22C77-CAEB-456C-A88F-E28C75BDEB6A}"/>
    <cellStyle name="Calculation 3 2 2 5" xfId="10470" xr:uid="{DF0D8C94-9E8D-4249-996B-AD165F1E0E37}"/>
    <cellStyle name="Calculation 3 2 2 5 10" xfId="44303" xr:uid="{B5C8825E-D031-46D9-BA8A-5886D3522EDA}"/>
    <cellStyle name="Calculation 3 2 2 5 2" xfId="10471" xr:uid="{BDED5191-963E-484C-943F-B15B3FEAF469}"/>
    <cellStyle name="Calculation 3 2 2 5 2 10" xfId="10472" xr:uid="{22373971-EAD6-4440-AA58-4E837BED9A66}"/>
    <cellStyle name="Calculation 3 2 2 5 2 2" xfId="10473" xr:uid="{06FA3DE5-C559-4B1C-94B5-9C4D237B5211}"/>
    <cellStyle name="Calculation 3 2 2 5 2 2 2" xfId="10474" xr:uid="{24AE525C-8773-4730-9DB2-4D918FFAE33C}"/>
    <cellStyle name="Calculation 3 2 2 5 2 2 2 2" xfId="10475" xr:uid="{5C8004AD-4F2C-4DA3-9196-E1E667A6B2FC}"/>
    <cellStyle name="Calculation 3 2 2 5 2 2 2 3" xfId="10476" xr:uid="{279AF866-DE03-484B-A77B-13C52DED7D04}"/>
    <cellStyle name="Calculation 3 2 2 5 2 2 3" xfId="10477" xr:uid="{2E4DD3D4-FC41-478B-80A9-4AC89BB2EF23}"/>
    <cellStyle name="Calculation 3 2 2 5 2 2 3 2" xfId="10478" xr:uid="{EDDF8708-697A-46BB-9787-E6F9B97A2D47}"/>
    <cellStyle name="Calculation 3 2 2 5 2 2 3 3" xfId="10479" xr:uid="{47353589-3543-4F9C-B57A-CD0B917F1B46}"/>
    <cellStyle name="Calculation 3 2 2 5 2 2 4" xfId="10480" xr:uid="{90F3E2B6-B239-400D-9587-544F4FD3601F}"/>
    <cellStyle name="Calculation 3 2 2 5 2 2 4 2" xfId="10481" xr:uid="{A4B5443D-9790-4AA8-AEB1-6CF1DC9BBAD0}"/>
    <cellStyle name="Calculation 3 2 2 5 2 2 4 3" xfId="10482" xr:uid="{59A9B04B-8781-4D3D-86A0-A6FDAA5DEF2B}"/>
    <cellStyle name="Calculation 3 2 2 5 2 2 5" xfId="10483" xr:uid="{98D81D15-1F81-4748-B605-DECC7E050D7B}"/>
    <cellStyle name="Calculation 3 2 2 5 2 2 5 2" xfId="10484" xr:uid="{E32F04D2-313C-4637-9C49-2D02622CD15D}"/>
    <cellStyle name="Calculation 3 2 2 5 2 2 5 3" xfId="10485" xr:uid="{A7D97095-9096-4A9D-A7E4-C7CE258F835D}"/>
    <cellStyle name="Calculation 3 2 2 5 2 2 6" xfId="10486" xr:uid="{3185B29B-4AA3-430F-B50F-6C8D07ED73DB}"/>
    <cellStyle name="Calculation 3 2 2 5 2 2 6 2" xfId="10487" xr:uid="{E1DC4985-2506-4FB8-BC7F-075B0C5249BB}"/>
    <cellStyle name="Calculation 3 2 2 5 2 2 6 3" xfId="10488" xr:uid="{9DD3B8F8-25FD-4F0E-B39C-691ADDF7986A}"/>
    <cellStyle name="Calculation 3 2 2 5 2 2 7" xfId="10489" xr:uid="{76BF2347-E174-4597-9EC0-E5FF7A03AA49}"/>
    <cellStyle name="Calculation 3 2 2 5 2 2 7 2" xfId="10490" xr:uid="{696E0E43-0CD4-4788-8A4E-70CF17BAD601}"/>
    <cellStyle name="Calculation 3 2 2 5 2 2 7 3" xfId="10491" xr:uid="{1838AD97-5783-4BD2-93BE-1E408E967E71}"/>
    <cellStyle name="Calculation 3 2 2 5 2 2 8" xfId="10492" xr:uid="{4E88C67C-3417-4CD8-B67B-D0E6BFA73EE2}"/>
    <cellStyle name="Calculation 3 2 2 5 2 2 9" xfId="10493" xr:uid="{933B2F37-9CF0-408B-B9C8-EDD2DC618D6B}"/>
    <cellStyle name="Calculation 3 2 2 5 2 3" xfId="10494" xr:uid="{32BFAF6C-8779-4B34-BABD-F4C9D549AF3A}"/>
    <cellStyle name="Calculation 3 2 2 5 2 3 2" xfId="10495" xr:uid="{B9E011C5-D902-4AC8-AEF5-86DB4D34B86D}"/>
    <cellStyle name="Calculation 3 2 2 5 2 3 3" xfId="10496" xr:uid="{BE053439-3326-462A-9182-30BAAC94F06F}"/>
    <cellStyle name="Calculation 3 2 2 5 2 4" xfId="10497" xr:uid="{BB064CAB-394B-4055-8AED-9538B96C9DEA}"/>
    <cellStyle name="Calculation 3 2 2 5 2 4 2" xfId="10498" xr:uid="{6C30C855-99DC-4E1F-A360-99D822652260}"/>
    <cellStyle name="Calculation 3 2 2 5 2 4 3" xfId="10499" xr:uid="{FBE11406-E84F-43F2-8783-3B34D4B3DB00}"/>
    <cellStyle name="Calculation 3 2 2 5 2 5" xfId="10500" xr:uid="{58359E8C-1450-42B9-983D-2D89B9B10264}"/>
    <cellStyle name="Calculation 3 2 2 5 2 5 2" xfId="10501" xr:uid="{2C81E11A-5470-4FE3-B701-7792A0D331FF}"/>
    <cellStyle name="Calculation 3 2 2 5 2 5 3" xfId="10502" xr:uid="{AACB3336-B05A-4801-B545-F30F0C1188EA}"/>
    <cellStyle name="Calculation 3 2 2 5 2 6" xfId="10503" xr:uid="{C4A44883-EB07-4A15-85F7-D95EEAA80D8F}"/>
    <cellStyle name="Calculation 3 2 2 5 2 6 2" xfId="10504" xr:uid="{8A4DBA1C-7586-4B3D-B2BD-D5AAF31BAD30}"/>
    <cellStyle name="Calculation 3 2 2 5 2 6 3" xfId="10505" xr:uid="{4AEEBA73-0260-46B5-AB0A-E4BFD34EDDA2}"/>
    <cellStyle name="Calculation 3 2 2 5 2 7" xfId="10506" xr:uid="{68FB9399-C964-4884-8615-8BD9C2D012A5}"/>
    <cellStyle name="Calculation 3 2 2 5 2 7 2" xfId="10507" xr:uid="{90D58DCB-C4E9-4BA0-9A49-EBAC07FBF04D}"/>
    <cellStyle name="Calculation 3 2 2 5 2 7 3" xfId="10508" xr:uid="{9ED95B1B-E1C5-4D8D-AFA3-44AD8C0F137F}"/>
    <cellStyle name="Calculation 3 2 2 5 2 8" xfId="10509" xr:uid="{61CE3B20-57B4-4679-82F1-C1543762B244}"/>
    <cellStyle name="Calculation 3 2 2 5 2 8 2" xfId="10510" xr:uid="{92AD8DD2-4D91-4769-8387-3FB46B363B00}"/>
    <cellStyle name="Calculation 3 2 2 5 2 8 3" xfId="10511" xr:uid="{28BCFA86-9FD6-4A77-AFE9-71CCEECE5C2E}"/>
    <cellStyle name="Calculation 3 2 2 5 2 9" xfId="10512" xr:uid="{871E2A6C-853F-4CA4-B997-335D150419C1}"/>
    <cellStyle name="Calculation 3 2 2 5 3" xfId="10513" xr:uid="{8328CBA5-8A56-4875-B8A8-314F89BED8FE}"/>
    <cellStyle name="Calculation 3 2 2 5 3 10" xfId="10514" xr:uid="{810B28FB-46BC-4336-951E-C3D39DC1C34E}"/>
    <cellStyle name="Calculation 3 2 2 5 3 2" xfId="10515" xr:uid="{A4163F9A-99DE-49F0-B6D7-10BEAA61AA60}"/>
    <cellStyle name="Calculation 3 2 2 5 3 2 2" xfId="10516" xr:uid="{C6A3F892-26F1-4DAC-9E7C-F856D96BE415}"/>
    <cellStyle name="Calculation 3 2 2 5 3 2 2 2" xfId="10517" xr:uid="{FFDF4DC7-72CD-452A-BBD6-7E0ABEA3DDF6}"/>
    <cellStyle name="Calculation 3 2 2 5 3 2 2 3" xfId="10518" xr:uid="{715A10C4-94BF-43EA-B9D5-E4DDB2ADB6E7}"/>
    <cellStyle name="Calculation 3 2 2 5 3 2 3" xfId="10519" xr:uid="{DD33133D-B8B5-4BF1-A268-58E12998E569}"/>
    <cellStyle name="Calculation 3 2 2 5 3 2 3 2" xfId="10520" xr:uid="{A635023F-E544-4394-9125-F887E3B81187}"/>
    <cellStyle name="Calculation 3 2 2 5 3 2 3 3" xfId="10521" xr:uid="{BD5DA2DD-4C8B-4469-A8DC-F884ACF4D768}"/>
    <cellStyle name="Calculation 3 2 2 5 3 2 4" xfId="10522" xr:uid="{2CD87224-44CD-423E-BBAE-DC0A24B318A7}"/>
    <cellStyle name="Calculation 3 2 2 5 3 2 4 2" xfId="10523" xr:uid="{8D0B4B5B-5C19-44ED-B3AE-BC378C7641FE}"/>
    <cellStyle name="Calculation 3 2 2 5 3 2 4 3" xfId="10524" xr:uid="{59E13D03-D8FE-4911-A716-A3289F7067D6}"/>
    <cellStyle name="Calculation 3 2 2 5 3 2 5" xfId="10525" xr:uid="{EDAA3A40-68C5-456F-88C5-E35028FCA438}"/>
    <cellStyle name="Calculation 3 2 2 5 3 2 5 2" xfId="10526" xr:uid="{7AB88E35-2AF2-4DB9-B267-5B46B2B3133A}"/>
    <cellStyle name="Calculation 3 2 2 5 3 2 5 3" xfId="10527" xr:uid="{17EDA557-1C68-47FB-B60B-93A194F4E02D}"/>
    <cellStyle name="Calculation 3 2 2 5 3 2 6" xfId="10528" xr:uid="{5FFAC64E-52CF-4B61-81CE-665D5441534D}"/>
    <cellStyle name="Calculation 3 2 2 5 3 2 6 2" xfId="10529" xr:uid="{473598CD-500F-4EB8-A0CE-0DDC9BB7E765}"/>
    <cellStyle name="Calculation 3 2 2 5 3 2 6 3" xfId="10530" xr:uid="{416D6178-C434-40EE-AE52-E8B647B732A2}"/>
    <cellStyle name="Calculation 3 2 2 5 3 2 7" xfId="10531" xr:uid="{58BFE115-763C-4073-840B-FE1C17D8436F}"/>
    <cellStyle name="Calculation 3 2 2 5 3 2 7 2" xfId="10532" xr:uid="{A265E432-35D3-44F4-8326-42BD64D25106}"/>
    <cellStyle name="Calculation 3 2 2 5 3 2 7 3" xfId="10533" xr:uid="{23509332-7E06-4E98-8160-751985235B87}"/>
    <cellStyle name="Calculation 3 2 2 5 3 2 8" xfId="10534" xr:uid="{B7F54372-21BE-407F-90EC-5320DD157BAC}"/>
    <cellStyle name="Calculation 3 2 2 5 3 2 9" xfId="10535" xr:uid="{966FBC7A-AFF2-479A-95E9-2C1F12AB395C}"/>
    <cellStyle name="Calculation 3 2 2 5 3 3" xfId="10536" xr:uid="{EB6443E7-FC7D-4B37-BFF4-B16A8B009C39}"/>
    <cellStyle name="Calculation 3 2 2 5 3 3 2" xfId="10537" xr:uid="{8E283866-EF49-4657-B948-F09DF7688DD4}"/>
    <cellStyle name="Calculation 3 2 2 5 3 3 3" xfId="10538" xr:uid="{6D4F9A26-7474-4F0A-92E4-1EB729049AEC}"/>
    <cellStyle name="Calculation 3 2 2 5 3 4" xfId="10539" xr:uid="{FA793EF8-58E8-4585-95D5-4217096FF9D4}"/>
    <cellStyle name="Calculation 3 2 2 5 3 4 2" xfId="10540" xr:uid="{42CD9555-72CF-4488-B2AC-7EC64333C307}"/>
    <cellStyle name="Calculation 3 2 2 5 3 4 3" xfId="10541" xr:uid="{AA518A03-5E0B-48F0-B67B-35AB4489FDF9}"/>
    <cellStyle name="Calculation 3 2 2 5 3 5" xfId="10542" xr:uid="{7408FAC6-52C1-49DF-8AD9-C165EEA20F6A}"/>
    <cellStyle name="Calculation 3 2 2 5 3 5 2" xfId="10543" xr:uid="{C2A71107-A537-4F7B-BBA0-03D7103818CB}"/>
    <cellStyle name="Calculation 3 2 2 5 3 5 3" xfId="10544" xr:uid="{67006166-1FEB-4532-B98C-53F3D3A29928}"/>
    <cellStyle name="Calculation 3 2 2 5 3 6" xfId="10545" xr:uid="{42674D12-727A-47AD-B26C-F9656BBE7263}"/>
    <cellStyle name="Calculation 3 2 2 5 3 6 2" xfId="10546" xr:uid="{82D7FCC9-B360-4F09-8855-A6CE20CA2E0A}"/>
    <cellStyle name="Calculation 3 2 2 5 3 6 3" xfId="10547" xr:uid="{9DA44930-F5E2-425B-952A-628F24C91B1A}"/>
    <cellStyle name="Calculation 3 2 2 5 3 7" xfId="10548" xr:uid="{37E47DE2-81AB-4BC6-997C-283793F30BEA}"/>
    <cellStyle name="Calculation 3 2 2 5 3 7 2" xfId="10549" xr:uid="{0AE18C49-A4B5-457A-8D8B-BDC8E19C1618}"/>
    <cellStyle name="Calculation 3 2 2 5 3 7 3" xfId="10550" xr:uid="{A7C17BF1-3EE4-42C1-AAF6-CEAE9DE4A115}"/>
    <cellStyle name="Calculation 3 2 2 5 3 8" xfId="10551" xr:uid="{CD8F2D3F-09CD-4E4D-B74F-0937185A1996}"/>
    <cellStyle name="Calculation 3 2 2 5 3 8 2" xfId="10552" xr:uid="{37213E28-2201-429D-8B3A-AB1A1A0ECB85}"/>
    <cellStyle name="Calculation 3 2 2 5 3 8 3" xfId="10553" xr:uid="{DE645E92-C99E-4E94-81C4-9BC6ED43DF69}"/>
    <cellStyle name="Calculation 3 2 2 5 3 9" xfId="10554" xr:uid="{8116B012-4123-4F04-AC80-E99973452413}"/>
    <cellStyle name="Calculation 3 2 2 5 4" xfId="10555" xr:uid="{994B28F2-E5F6-4E73-AE71-EEC4DE798634}"/>
    <cellStyle name="Calculation 3 2 2 5 4 10" xfId="10556" xr:uid="{A7837597-86AE-4894-8FB5-3D7064920F09}"/>
    <cellStyle name="Calculation 3 2 2 5 4 2" xfId="10557" xr:uid="{DFABB929-07EA-42CF-AE63-4ED34C890C58}"/>
    <cellStyle name="Calculation 3 2 2 5 4 2 2" xfId="10558" xr:uid="{EFFFC110-FDA1-48BB-AA09-23252A7FD1C7}"/>
    <cellStyle name="Calculation 3 2 2 5 4 2 2 2" xfId="10559" xr:uid="{62532384-6742-4105-9E3C-0CB33DEEA309}"/>
    <cellStyle name="Calculation 3 2 2 5 4 2 2 3" xfId="10560" xr:uid="{2D6C5FF4-EC05-4739-B3D4-EE0D4C93101C}"/>
    <cellStyle name="Calculation 3 2 2 5 4 2 3" xfId="10561" xr:uid="{FCF96E09-FBEC-4319-9B45-6FAA7A41C637}"/>
    <cellStyle name="Calculation 3 2 2 5 4 2 3 2" xfId="10562" xr:uid="{D86645EF-6766-44A6-B943-25982C0A4B70}"/>
    <cellStyle name="Calculation 3 2 2 5 4 2 3 3" xfId="10563" xr:uid="{25A116E8-AADF-4075-99C8-98AE0195DEAA}"/>
    <cellStyle name="Calculation 3 2 2 5 4 2 4" xfId="10564" xr:uid="{2E22DC64-4045-412A-9D1B-9AB55F56309F}"/>
    <cellStyle name="Calculation 3 2 2 5 4 2 4 2" xfId="10565" xr:uid="{53B60743-24A4-460E-AAAF-F37E8797AE3F}"/>
    <cellStyle name="Calculation 3 2 2 5 4 2 4 3" xfId="10566" xr:uid="{EDDE834C-5075-4F46-9FA7-33F464234CB8}"/>
    <cellStyle name="Calculation 3 2 2 5 4 2 5" xfId="10567" xr:uid="{9110528E-A990-4082-A2E6-53E03712B5FF}"/>
    <cellStyle name="Calculation 3 2 2 5 4 2 5 2" xfId="10568" xr:uid="{E3A1F37E-3432-45B8-84ED-5A88D81D90FF}"/>
    <cellStyle name="Calculation 3 2 2 5 4 2 5 3" xfId="10569" xr:uid="{344EB69A-7E15-40BE-A280-76AB3666D615}"/>
    <cellStyle name="Calculation 3 2 2 5 4 2 6" xfId="10570" xr:uid="{AC8E93FC-E5C4-42B1-BAD8-C9C12FEBDF02}"/>
    <cellStyle name="Calculation 3 2 2 5 4 2 6 2" xfId="10571" xr:uid="{C3B74127-0D73-4D0F-A8CA-E05B8C27E306}"/>
    <cellStyle name="Calculation 3 2 2 5 4 2 6 3" xfId="10572" xr:uid="{74512818-AAB0-4AF6-B3E0-D472BB2E0F8F}"/>
    <cellStyle name="Calculation 3 2 2 5 4 2 7" xfId="10573" xr:uid="{E8989ACF-DE09-4D3D-9872-ECF777B6F911}"/>
    <cellStyle name="Calculation 3 2 2 5 4 2 7 2" xfId="10574" xr:uid="{A6AA5D71-F151-4190-B903-592F1AE92959}"/>
    <cellStyle name="Calculation 3 2 2 5 4 2 7 3" xfId="10575" xr:uid="{7ACCDEE6-34DE-4438-9847-21FC32180C51}"/>
    <cellStyle name="Calculation 3 2 2 5 4 2 8" xfId="10576" xr:uid="{CE3C7A79-3648-496C-A837-ABCB5D121C08}"/>
    <cellStyle name="Calculation 3 2 2 5 4 2 9" xfId="10577" xr:uid="{92D4C6B8-5DF2-4E8D-9862-C8FBC2D5F5A5}"/>
    <cellStyle name="Calculation 3 2 2 5 4 3" xfId="10578" xr:uid="{CB9E63D2-38C1-4ADA-A8E2-CD344F00AC31}"/>
    <cellStyle name="Calculation 3 2 2 5 4 3 2" xfId="10579" xr:uid="{F64DC2E8-A6A7-443F-8051-44036CE2F2BF}"/>
    <cellStyle name="Calculation 3 2 2 5 4 3 3" xfId="10580" xr:uid="{74DC9225-0D03-4827-90A6-058BD12E940D}"/>
    <cellStyle name="Calculation 3 2 2 5 4 4" xfId="10581" xr:uid="{1C07A936-06A9-42BF-9253-3A6E23B53DF1}"/>
    <cellStyle name="Calculation 3 2 2 5 4 4 2" xfId="10582" xr:uid="{CCBD3A41-87AB-4DFA-A88F-20D8C12CCEC3}"/>
    <cellStyle name="Calculation 3 2 2 5 4 4 3" xfId="10583" xr:uid="{7CA687F1-3E37-421B-AA63-C1DC4C1555BC}"/>
    <cellStyle name="Calculation 3 2 2 5 4 5" xfId="10584" xr:uid="{24FA28A4-5272-4B84-BAF8-FC070BF798D4}"/>
    <cellStyle name="Calculation 3 2 2 5 4 5 2" xfId="10585" xr:uid="{18B0C3D2-D069-48BB-AA48-E1F3E9B97DF0}"/>
    <cellStyle name="Calculation 3 2 2 5 4 5 3" xfId="10586" xr:uid="{D3C6BCC0-E815-4D91-AAE3-EF1309F6E965}"/>
    <cellStyle name="Calculation 3 2 2 5 4 6" xfId="10587" xr:uid="{DB4975D8-B0D0-42C8-BE5D-90D7FAD02DBF}"/>
    <cellStyle name="Calculation 3 2 2 5 4 6 2" xfId="10588" xr:uid="{1595EE75-5480-4CBB-919E-DD4819FDD664}"/>
    <cellStyle name="Calculation 3 2 2 5 4 6 3" xfId="10589" xr:uid="{5CD4D3C1-4917-430A-8E50-16A33246A7F2}"/>
    <cellStyle name="Calculation 3 2 2 5 4 7" xfId="10590" xr:uid="{1C5D7F7E-69D9-4AEB-B5A9-8F30D5F336AB}"/>
    <cellStyle name="Calculation 3 2 2 5 4 7 2" xfId="10591" xr:uid="{231B60E2-973F-49C1-B33A-10293F3A6CEC}"/>
    <cellStyle name="Calculation 3 2 2 5 4 7 3" xfId="10592" xr:uid="{79F86D50-4DAE-4640-8B1E-8FBC6791B3F5}"/>
    <cellStyle name="Calculation 3 2 2 5 4 8" xfId="10593" xr:uid="{4500C6B3-ED37-4D12-947F-740D60648896}"/>
    <cellStyle name="Calculation 3 2 2 5 4 8 2" xfId="10594" xr:uid="{F68DF4BF-0DF0-451D-8D46-F7012793912F}"/>
    <cellStyle name="Calculation 3 2 2 5 4 8 3" xfId="10595" xr:uid="{08B13D30-11AA-449D-92E0-B0676B9D62BE}"/>
    <cellStyle name="Calculation 3 2 2 5 4 9" xfId="10596" xr:uid="{1D4F8EAC-E4D6-43C1-9FDE-A39C994DA0A7}"/>
    <cellStyle name="Calculation 3 2 2 5 5" xfId="10597" xr:uid="{1A7CE649-5DEF-40E9-A1D8-69E5EB07A5AE}"/>
    <cellStyle name="Calculation 3 2 2 5 5 2" xfId="10598" xr:uid="{E5080B3C-493A-4499-9F04-C48F00CE824B}"/>
    <cellStyle name="Calculation 3 2 2 5 5 2 2" xfId="10599" xr:uid="{39495FBE-F865-412F-ADAD-03DF811C06B1}"/>
    <cellStyle name="Calculation 3 2 2 5 5 2 3" xfId="10600" xr:uid="{A6C612D4-7B34-460B-941F-71C4221ED378}"/>
    <cellStyle name="Calculation 3 2 2 5 5 3" xfId="10601" xr:uid="{B85F76F7-0C38-46A9-9F69-826C08377663}"/>
    <cellStyle name="Calculation 3 2 2 5 5 3 2" xfId="10602" xr:uid="{4197A737-1ED4-4FE3-9842-1135C00BD341}"/>
    <cellStyle name="Calculation 3 2 2 5 5 3 3" xfId="10603" xr:uid="{1322B09F-0FCC-4332-B4E1-8C9E4F688E1D}"/>
    <cellStyle name="Calculation 3 2 2 5 5 4" xfId="10604" xr:uid="{AC28A1BA-7730-48F5-9136-E66FFF651589}"/>
    <cellStyle name="Calculation 3 2 2 5 5 4 2" xfId="10605" xr:uid="{9D20FD90-B63A-475B-9699-CD483F612923}"/>
    <cellStyle name="Calculation 3 2 2 5 5 4 3" xfId="10606" xr:uid="{D4379825-B5A1-4D5D-BF7C-835324DB3B36}"/>
    <cellStyle name="Calculation 3 2 2 5 5 5" xfId="10607" xr:uid="{C2296EAC-DEB7-4313-9F2F-1C4CAA290B29}"/>
    <cellStyle name="Calculation 3 2 2 5 5 5 2" xfId="10608" xr:uid="{261694C7-F91E-4737-BE56-1A7199DEFF76}"/>
    <cellStyle name="Calculation 3 2 2 5 5 5 3" xfId="10609" xr:uid="{06D74BE2-EC50-4CFF-8750-2DBC62D1F6CA}"/>
    <cellStyle name="Calculation 3 2 2 5 5 6" xfId="10610" xr:uid="{E685525B-318E-4A92-BEB5-D4B4C5CA0A2B}"/>
    <cellStyle name="Calculation 3 2 2 5 5 6 2" xfId="10611" xr:uid="{72A6B329-1B83-4FD3-8499-3B43A3148D0D}"/>
    <cellStyle name="Calculation 3 2 2 5 5 6 3" xfId="10612" xr:uid="{7C7CCFDA-B753-42F1-84B5-2E00029393B3}"/>
    <cellStyle name="Calculation 3 2 2 5 5 7" xfId="10613" xr:uid="{93C175A0-C3AB-461B-B9E3-01F041ADB1EA}"/>
    <cellStyle name="Calculation 3 2 2 5 5 7 2" xfId="10614" xr:uid="{3EDC2ECA-9473-4130-8BF1-82E9FF77529F}"/>
    <cellStyle name="Calculation 3 2 2 5 5 7 3" xfId="10615" xr:uid="{A903D89D-7C06-42C3-BC4D-15B829BF887B}"/>
    <cellStyle name="Calculation 3 2 2 5 5 8" xfId="10616" xr:uid="{7CBDD27A-2593-482C-8CB9-6D9F2FB2C523}"/>
    <cellStyle name="Calculation 3 2 2 5 5 9" xfId="10617" xr:uid="{851B6487-F8B8-4359-B3EF-C74DF46CD70D}"/>
    <cellStyle name="Calculation 3 2 2 5 6" xfId="10618" xr:uid="{6BB45913-EF36-46FE-BEF1-13F10F209A1C}"/>
    <cellStyle name="Calculation 3 2 2 5 6 2" xfId="10619" xr:uid="{A2444FAF-9553-4DD2-9A59-ABB20712A471}"/>
    <cellStyle name="Calculation 3 2 2 5 6 3" xfId="10620" xr:uid="{473084CD-D5BB-4914-841C-97705C43740B}"/>
    <cellStyle name="Calculation 3 2 2 5 7" xfId="10621" xr:uid="{8585F40D-B096-42E6-982C-353C4C0DB566}"/>
    <cellStyle name="Calculation 3 2 2 5 7 2" xfId="10622" xr:uid="{F3AA441B-74A7-4405-8B89-983AC2EE4421}"/>
    <cellStyle name="Calculation 3 2 2 5 7 3" xfId="10623" xr:uid="{7F6A7D6D-45F7-4E83-8885-C022A59F9E08}"/>
    <cellStyle name="Calculation 3 2 2 5 8" xfId="10624" xr:uid="{19995859-96D6-456C-B81B-5EE2CB4979B5}"/>
    <cellStyle name="Calculation 3 2 2 5 8 2" xfId="10625" xr:uid="{19EFE6FC-5987-4C57-817E-2B89D72111D2}"/>
    <cellStyle name="Calculation 3 2 2 5 8 3" xfId="10626" xr:uid="{657E6639-85AD-492C-9FA6-FEB7CA1623A6}"/>
    <cellStyle name="Calculation 3 2 2 5 9" xfId="10627" xr:uid="{6BD16D2F-958C-43BB-989D-E7F795D877B6}"/>
    <cellStyle name="Calculation 3 2 2 5 9 2" xfId="10628" xr:uid="{7A191179-DE3F-42A9-AA99-31E888E5DCAC}"/>
    <cellStyle name="Calculation 3 2 2 5 9 3" xfId="10629" xr:uid="{3D6C6E7E-5FA3-48A1-A88B-2F1C347BE178}"/>
    <cellStyle name="Calculation 3 2 2 6" xfId="10630" xr:uid="{64796448-8747-4E09-AEB7-AF62F1A80A9D}"/>
    <cellStyle name="Calculation 3 2 2 6 10" xfId="10631" xr:uid="{E196A26C-8D6F-40E5-A8AD-0E3023E82CB8}"/>
    <cellStyle name="Calculation 3 2 2 6 2" xfId="10632" xr:uid="{E37760FE-F061-4A29-8563-C0EA37200777}"/>
    <cellStyle name="Calculation 3 2 2 6 2 2" xfId="10633" xr:uid="{75FA3D6D-6154-4894-BD52-6DA77FFA45AC}"/>
    <cellStyle name="Calculation 3 2 2 6 2 2 2" xfId="10634" xr:uid="{A4E86C59-A525-41C4-B883-A47C6230A356}"/>
    <cellStyle name="Calculation 3 2 2 6 2 2 3" xfId="10635" xr:uid="{1D7DE9D8-1A33-427D-A1A4-6770F5FF55A2}"/>
    <cellStyle name="Calculation 3 2 2 6 2 3" xfId="10636" xr:uid="{5B791AF4-0997-40FB-8470-B39C8B61EA61}"/>
    <cellStyle name="Calculation 3 2 2 6 2 3 2" xfId="10637" xr:uid="{4BF86C4F-752C-4222-90D1-D1B3A1F5969D}"/>
    <cellStyle name="Calculation 3 2 2 6 2 3 3" xfId="10638" xr:uid="{DD15294F-AEE6-43BC-9D77-39D94D10BA88}"/>
    <cellStyle name="Calculation 3 2 2 6 2 4" xfId="10639" xr:uid="{7CF01546-F4D0-40D4-8B4E-862CA611E609}"/>
    <cellStyle name="Calculation 3 2 2 6 2 4 2" xfId="10640" xr:uid="{7782B687-4633-47FC-8961-302C60530159}"/>
    <cellStyle name="Calculation 3 2 2 6 2 4 3" xfId="10641" xr:uid="{F53AEE9F-2CC2-407A-A199-F91C59FA7B91}"/>
    <cellStyle name="Calculation 3 2 2 6 2 5" xfId="10642" xr:uid="{D78AC7BE-4DD4-4BBD-9885-3F0F3135975A}"/>
    <cellStyle name="Calculation 3 2 2 6 2 5 2" xfId="10643" xr:uid="{43EF297E-11CE-4AAA-B963-5429A7468DBF}"/>
    <cellStyle name="Calculation 3 2 2 6 2 5 3" xfId="10644" xr:uid="{D823571B-393B-4030-9D67-6EF769F1ABF4}"/>
    <cellStyle name="Calculation 3 2 2 6 2 6" xfId="10645" xr:uid="{8C5B5C7A-7CFA-49AD-8932-BA454C35BF64}"/>
    <cellStyle name="Calculation 3 2 2 6 2 6 2" xfId="10646" xr:uid="{DF30356B-F1B5-433C-9AC9-A47B080E0006}"/>
    <cellStyle name="Calculation 3 2 2 6 2 6 3" xfId="10647" xr:uid="{1C98F0D8-F103-4DCC-AE10-387786211C70}"/>
    <cellStyle name="Calculation 3 2 2 6 2 7" xfId="10648" xr:uid="{A7567521-8D43-4528-B7AC-54461529B57C}"/>
    <cellStyle name="Calculation 3 2 2 6 2 7 2" xfId="10649" xr:uid="{33019BFA-0097-46DB-8192-562B7D0AA223}"/>
    <cellStyle name="Calculation 3 2 2 6 2 7 3" xfId="10650" xr:uid="{4613F97B-C74D-4438-9B2E-983692E8EE66}"/>
    <cellStyle name="Calculation 3 2 2 6 2 8" xfId="10651" xr:uid="{ADE54AD6-BB90-4ABD-B97C-ECC911F87D87}"/>
    <cellStyle name="Calculation 3 2 2 6 2 9" xfId="10652" xr:uid="{4B67B86F-608C-48FC-872E-11762DA4661E}"/>
    <cellStyle name="Calculation 3 2 2 6 3" xfId="10653" xr:uid="{1893B0DF-143E-45CA-B1EA-6C3EB2F772CF}"/>
    <cellStyle name="Calculation 3 2 2 6 3 2" xfId="10654" xr:uid="{94E49FCD-320F-4AD4-8E19-0674F4F86A35}"/>
    <cellStyle name="Calculation 3 2 2 6 3 3" xfId="10655" xr:uid="{A21C47FA-A4C3-4E84-9B08-CFF1F6717397}"/>
    <cellStyle name="Calculation 3 2 2 6 4" xfId="10656" xr:uid="{7AED4435-E431-40E7-B105-4D6A19707FF2}"/>
    <cellStyle name="Calculation 3 2 2 6 4 2" xfId="10657" xr:uid="{F37A666E-4812-4208-8234-FA6E8EE11203}"/>
    <cellStyle name="Calculation 3 2 2 6 4 3" xfId="10658" xr:uid="{242CDBD6-C66D-4C95-90AD-E6055E62BB99}"/>
    <cellStyle name="Calculation 3 2 2 6 5" xfId="10659" xr:uid="{78EB4698-155E-4D25-9B17-A699EEAAB9D9}"/>
    <cellStyle name="Calculation 3 2 2 6 5 2" xfId="10660" xr:uid="{1F998776-5B07-41D7-B003-49BA26E354C6}"/>
    <cellStyle name="Calculation 3 2 2 6 5 3" xfId="10661" xr:uid="{F82CE0C6-564C-4E5E-B21D-B40FCAC723DC}"/>
    <cellStyle name="Calculation 3 2 2 6 6" xfId="10662" xr:uid="{ABF17C83-A301-4243-A7EA-B29872EE7C1F}"/>
    <cellStyle name="Calculation 3 2 2 6 6 2" xfId="10663" xr:uid="{54DD5D55-E8F4-4A7B-BE0B-7980965C1E58}"/>
    <cellStyle name="Calculation 3 2 2 6 6 3" xfId="10664" xr:uid="{1BFC81DC-C4A7-4656-93F0-7461A0173481}"/>
    <cellStyle name="Calculation 3 2 2 6 7" xfId="10665" xr:uid="{1E315C28-80BD-4F2E-A21D-AE690FBA422B}"/>
    <cellStyle name="Calculation 3 2 2 6 7 2" xfId="10666" xr:uid="{24BBC62E-58B6-4CD7-A2AF-45634E66B036}"/>
    <cellStyle name="Calculation 3 2 2 6 7 3" xfId="10667" xr:uid="{E3568244-748F-4506-886B-FA5BC0B3A06C}"/>
    <cellStyle name="Calculation 3 2 2 6 8" xfId="10668" xr:uid="{490D9458-0A9C-4133-8FF0-F380B494E29E}"/>
    <cellStyle name="Calculation 3 2 2 6 8 2" xfId="10669" xr:uid="{EFCFF436-5EBA-4095-A53D-32FD5B21D07D}"/>
    <cellStyle name="Calculation 3 2 2 6 8 3" xfId="10670" xr:uid="{E32C49B1-CCA4-46E9-967D-97085A3F4D20}"/>
    <cellStyle name="Calculation 3 2 2 6 9" xfId="10671" xr:uid="{9B472BCF-BAB6-465C-A531-7134F3B46B11}"/>
    <cellStyle name="Calculation 3 2 2 7" xfId="10672" xr:uid="{076B42CE-CD38-4B31-81A1-4472FF351B4E}"/>
    <cellStyle name="Calculation 3 2 2 7 10" xfId="10673" xr:uid="{3EEE15A2-CBAF-4879-86BF-8353C26D7F69}"/>
    <cellStyle name="Calculation 3 2 2 7 2" xfId="10674" xr:uid="{08B05512-3D72-4F2C-A138-DF10F99C0BAE}"/>
    <cellStyle name="Calculation 3 2 2 7 2 2" xfId="10675" xr:uid="{38A26DCE-7AB6-432D-BF2F-02B7EF819C07}"/>
    <cellStyle name="Calculation 3 2 2 7 2 2 2" xfId="10676" xr:uid="{09F3C967-E745-4692-97E3-7AE55A8F0835}"/>
    <cellStyle name="Calculation 3 2 2 7 2 2 3" xfId="10677" xr:uid="{FC99B2D8-EDEB-4DEA-9716-15CF863B68F3}"/>
    <cellStyle name="Calculation 3 2 2 7 2 3" xfId="10678" xr:uid="{E07DF3D3-B7BA-4C4B-8B88-1413D7A000E4}"/>
    <cellStyle name="Calculation 3 2 2 7 2 3 2" xfId="10679" xr:uid="{843A707A-56D8-4377-ACD1-793917D6A793}"/>
    <cellStyle name="Calculation 3 2 2 7 2 3 3" xfId="10680" xr:uid="{64D11555-06B7-4426-AA04-72CD39F91A6C}"/>
    <cellStyle name="Calculation 3 2 2 7 2 4" xfId="10681" xr:uid="{C4E4E2B3-D8B3-4659-8912-448B0E80E315}"/>
    <cellStyle name="Calculation 3 2 2 7 2 4 2" xfId="10682" xr:uid="{E735555A-70D7-490F-9E6F-97326FEE2048}"/>
    <cellStyle name="Calculation 3 2 2 7 2 4 3" xfId="10683" xr:uid="{3F499981-0C4F-484D-9130-A586910121C6}"/>
    <cellStyle name="Calculation 3 2 2 7 2 5" xfId="10684" xr:uid="{D2EBF84D-A988-42F0-A14B-50F01653E40C}"/>
    <cellStyle name="Calculation 3 2 2 7 2 5 2" xfId="10685" xr:uid="{120164D1-B163-4161-BF64-8EB35DD1EE7B}"/>
    <cellStyle name="Calculation 3 2 2 7 2 5 3" xfId="10686" xr:uid="{976FA4A1-724A-44ED-84EE-BB5748ACB781}"/>
    <cellStyle name="Calculation 3 2 2 7 2 6" xfId="10687" xr:uid="{933280CE-6485-4AC9-90B8-DE119536895F}"/>
    <cellStyle name="Calculation 3 2 2 7 2 6 2" xfId="10688" xr:uid="{52EE6206-5AF1-4BC1-A453-1BF7964DCD67}"/>
    <cellStyle name="Calculation 3 2 2 7 2 6 3" xfId="10689" xr:uid="{9FCC96F5-FE68-4C0B-A835-BCB8C6D460C3}"/>
    <cellStyle name="Calculation 3 2 2 7 2 7" xfId="10690" xr:uid="{FEB2699F-F885-46C4-BECE-E314E300500C}"/>
    <cellStyle name="Calculation 3 2 2 7 2 7 2" xfId="10691" xr:uid="{1746891B-53C8-47D8-8323-793532A0BB1E}"/>
    <cellStyle name="Calculation 3 2 2 7 2 7 3" xfId="10692" xr:uid="{84548147-6F1C-4EB4-BE2E-0A3A1675D154}"/>
    <cellStyle name="Calculation 3 2 2 7 2 8" xfId="10693" xr:uid="{ED4273DA-9260-486E-A7B1-2E3CCA0E10D2}"/>
    <cellStyle name="Calculation 3 2 2 7 2 9" xfId="10694" xr:uid="{CD68A256-6204-4654-9090-55327CB9F7FC}"/>
    <cellStyle name="Calculation 3 2 2 7 3" xfId="10695" xr:uid="{82CD4423-AA2F-4A72-A764-3D34DCD3B03C}"/>
    <cellStyle name="Calculation 3 2 2 7 3 2" xfId="10696" xr:uid="{CA094281-1342-4ECA-9685-2EDFE4A19373}"/>
    <cellStyle name="Calculation 3 2 2 7 3 3" xfId="10697" xr:uid="{48D67EB8-13EF-40FA-B055-77DE15B22C75}"/>
    <cellStyle name="Calculation 3 2 2 7 4" xfId="10698" xr:uid="{32D61730-BBB4-48C4-87B0-CC543682A2F3}"/>
    <cellStyle name="Calculation 3 2 2 7 4 2" xfId="10699" xr:uid="{6E745E99-0EDA-45A7-83B8-FEB8ACA08E61}"/>
    <cellStyle name="Calculation 3 2 2 7 4 3" xfId="10700" xr:uid="{308DEEB2-408E-4AC2-A6E9-BA55B8F314EF}"/>
    <cellStyle name="Calculation 3 2 2 7 5" xfId="10701" xr:uid="{9D88EB80-3469-4B82-9509-3FD78E2E058F}"/>
    <cellStyle name="Calculation 3 2 2 7 5 2" xfId="10702" xr:uid="{2032B668-F5F0-4931-B080-66941891E8BA}"/>
    <cellStyle name="Calculation 3 2 2 7 5 3" xfId="10703" xr:uid="{A744D4E5-D199-4F18-B8C5-E64A088D5ACE}"/>
    <cellStyle name="Calculation 3 2 2 7 6" xfId="10704" xr:uid="{178D8507-8E25-4A8F-9F2E-09737D096258}"/>
    <cellStyle name="Calculation 3 2 2 7 6 2" xfId="10705" xr:uid="{94511D2E-D7D8-459E-A84F-99F81E9D70DE}"/>
    <cellStyle name="Calculation 3 2 2 7 6 3" xfId="10706" xr:uid="{04529F02-BD93-445D-A6F5-46E8BCA5EC21}"/>
    <cellStyle name="Calculation 3 2 2 7 7" xfId="10707" xr:uid="{96EC457F-08FB-4092-A5C8-FAFA000B729B}"/>
    <cellStyle name="Calculation 3 2 2 7 7 2" xfId="10708" xr:uid="{3254C2FC-07DA-48BD-A4A8-95518DEB6B9E}"/>
    <cellStyle name="Calculation 3 2 2 7 7 3" xfId="10709" xr:uid="{45BE17F7-46D0-4515-AC80-CB2C08CF3D60}"/>
    <cellStyle name="Calculation 3 2 2 7 8" xfId="10710" xr:uid="{A3764A89-8DD7-4D3B-96EA-F138291CF33B}"/>
    <cellStyle name="Calculation 3 2 2 7 8 2" xfId="10711" xr:uid="{66B0A95A-FD22-4FAA-AD49-66D2FB15CF0A}"/>
    <cellStyle name="Calculation 3 2 2 7 8 3" xfId="10712" xr:uid="{6F8221A5-8819-4B56-86DC-BEF38BB3BDC1}"/>
    <cellStyle name="Calculation 3 2 2 7 9" xfId="10713" xr:uid="{C5F42442-9E1B-4A47-9AA7-D52F38A6FBBE}"/>
    <cellStyle name="Calculation 3 2 2 8" xfId="10714" xr:uid="{A0C59051-8A6A-4B77-82EB-2B9587E10DD3}"/>
    <cellStyle name="Calculation 3 2 2 8 10" xfId="10715" xr:uid="{DB3CC020-DCA2-44CC-B32D-6032B3147911}"/>
    <cellStyle name="Calculation 3 2 2 8 2" xfId="10716" xr:uid="{2E0633AE-6FFA-4A85-81BF-94A4630FCD22}"/>
    <cellStyle name="Calculation 3 2 2 8 2 2" xfId="10717" xr:uid="{D71AE73D-ED9E-4DD9-9C2D-C525900305C0}"/>
    <cellStyle name="Calculation 3 2 2 8 2 2 2" xfId="10718" xr:uid="{8171976B-3F58-45CE-AAD8-1AA270D66B84}"/>
    <cellStyle name="Calculation 3 2 2 8 2 2 3" xfId="10719" xr:uid="{00F8175B-4EFA-4675-9497-9235CF032905}"/>
    <cellStyle name="Calculation 3 2 2 8 2 3" xfId="10720" xr:uid="{F6B7DDA4-539E-4B39-AD71-A039EF67A80A}"/>
    <cellStyle name="Calculation 3 2 2 8 2 3 2" xfId="10721" xr:uid="{93ECB5D4-DCDD-4F93-8D8C-388DC8DE2FEF}"/>
    <cellStyle name="Calculation 3 2 2 8 2 3 3" xfId="10722" xr:uid="{AE786D61-9A68-4DB2-A7F4-C6A76300B064}"/>
    <cellStyle name="Calculation 3 2 2 8 2 4" xfId="10723" xr:uid="{ACEF90AF-E19D-49FC-AED9-5BA3B3C15E1F}"/>
    <cellStyle name="Calculation 3 2 2 8 2 4 2" xfId="10724" xr:uid="{8D2B67DE-21AC-4A20-8DB4-620A3132DB6B}"/>
    <cellStyle name="Calculation 3 2 2 8 2 4 3" xfId="10725" xr:uid="{941BA7FC-6484-4895-8FCC-3EE601669E93}"/>
    <cellStyle name="Calculation 3 2 2 8 2 5" xfId="10726" xr:uid="{5496E2DE-79BD-48CF-B1DB-C62892142F6F}"/>
    <cellStyle name="Calculation 3 2 2 8 2 5 2" xfId="10727" xr:uid="{C7C888C8-5A0D-49AF-8500-2E12F2AB1334}"/>
    <cellStyle name="Calculation 3 2 2 8 2 5 3" xfId="10728" xr:uid="{6B1D4F39-A04C-49F0-871D-61886EFBFC5D}"/>
    <cellStyle name="Calculation 3 2 2 8 2 6" xfId="10729" xr:uid="{E67F913D-93D4-409A-98E1-79E98B2AE90E}"/>
    <cellStyle name="Calculation 3 2 2 8 2 6 2" xfId="10730" xr:uid="{06EEC9AB-99F2-4E08-A595-16A2AB9A9FAE}"/>
    <cellStyle name="Calculation 3 2 2 8 2 6 3" xfId="10731" xr:uid="{36CA0A1D-7126-4E14-96B6-AB8321F6E0F8}"/>
    <cellStyle name="Calculation 3 2 2 8 2 7" xfId="10732" xr:uid="{66231395-6730-4FE8-81EE-97E267FFF105}"/>
    <cellStyle name="Calculation 3 2 2 8 2 7 2" xfId="10733" xr:uid="{57C1F025-3EBE-4CAE-91AB-F5F880948588}"/>
    <cellStyle name="Calculation 3 2 2 8 2 7 3" xfId="10734" xr:uid="{6DDA1CF8-A6D4-4CA2-9DBE-E6F9072752E5}"/>
    <cellStyle name="Calculation 3 2 2 8 2 8" xfId="10735" xr:uid="{711CC865-66D7-4D28-94BC-90817E1A956D}"/>
    <cellStyle name="Calculation 3 2 2 8 2 9" xfId="10736" xr:uid="{012C880E-9271-4E92-99CB-5EE9D8CAA7BC}"/>
    <cellStyle name="Calculation 3 2 2 8 3" xfId="10737" xr:uid="{67A0EDC5-A420-47DC-8432-DBD51E101319}"/>
    <cellStyle name="Calculation 3 2 2 8 3 2" xfId="10738" xr:uid="{6489380F-1C4D-4A4E-ADD1-AD80DD088474}"/>
    <cellStyle name="Calculation 3 2 2 8 3 3" xfId="10739" xr:uid="{A0913819-DFE6-4B65-BF7F-8A42334311FD}"/>
    <cellStyle name="Calculation 3 2 2 8 4" xfId="10740" xr:uid="{5A44ECFE-3A31-4BC2-BBD4-75D21F3EDB23}"/>
    <cellStyle name="Calculation 3 2 2 8 4 2" xfId="10741" xr:uid="{93BDDF43-CAA3-4F18-96DE-F3D4BB4A74CD}"/>
    <cellStyle name="Calculation 3 2 2 8 4 3" xfId="10742" xr:uid="{383CC5E1-443D-40FE-85ED-8F20641C6552}"/>
    <cellStyle name="Calculation 3 2 2 8 5" xfId="10743" xr:uid="{6245FF6D-3827-4187-99C9-0F8877511533}"/>
    <cellStyle name="Calculation 3 2 2 8 5 2" xfId="10744" xr:uid="{0C188494-2B42-4407-838F-EAEC4760971E}"/>
    <cellStyle name="Calculation 3 2 2 8 5 3" xfId="10745" xr:uid="{0B83AEFB-3A6D-48A3-8EC3-90DCC526D7C0}"/>
    <cellStyle name="Calculation 3 2 2 8 6" xfId="10746" xr:uid="{F6567158-A0A2-4CC7-8CCA-5D5811FAB580}"/>
    <cellStyle name="Calculation 3 2 2 8 6 2" xfId="10747" xr:uid="{7A0826F8-F844-48CD-B676-18D3B7BE280A}"/>
    <cellStyle name="Calculation 3 2 2 8 6 3" xfId="10748" xr:uid="{A6B962A8-4096-432E-96D5-D9C63E29E48F}"/>
    <cellStyle name="Calculation 3 2 2 8 7" xfId="10749" xr:uid="{B754EB71-676D-4897-9989-B3B411E4975C}"/>
    <cellStyle name="Calculation 3 2 2 8 7 2" xfId="10750" xr:uid="{BAB25C92-29DB-4165-98E5-626DA64CC946}"/>
    <cellStyle name="Calculation 3 2 2 8 7 3" xfId="10751" xr:uid="{08AF5B23-D1BF-4153-AC7C-820F0526AAB2}"/>
    <cellStyle name="Calculation 3 2 2 8 8" xfId="10752" xr:uid="{3F29FC35-D887-473D-93A9-E4E941F61E5E}"/>
    <cellStyle name="Calculation 3 2 2 8 8 2" xfId="10753" xr:uid="{BEF3BFA8-EE26-47EF-B9ED-F9AE8DF39229}"/>
    <cellStyle name="Calculation 3 2 2 8 8 3" xfId="10754" xr:uid="{065D6647-5E87-4F3D-B319-A891B37C08D0}"/>
    <cellStyle name="Calculation 3 2 2 8 9" xfId="10755" xr:uid="{C3020CB2-2C3C-44C9-B250-ECDFA57FB8F0}"/>
    <cellStyle name="Calculation 3 2 2 9" xfId="10756" xr:uid="{2A43D5E3-E708-4562-9B74-E872FBEEBDD7}"/>
    <cellStyle name="Calculation 3 2 2 9 2" xfId="10757" xr:uid="{B7876CB5-39D4-42B6-B2A1-D141D031012F}"/>
    <cellStyle name="Calculation 3 2 2 9 2 2" xfId="10758" xr:uid="{2F312756-69FC-47B2-9051-BFEFF1A2478D}"/>
    <cellStyle name="Calculation 3 2 2 9 2 3" xfId="10759" xr:uid="{31587E10-C528-4B8D-90D0-32AB890C3057}"/>
    <cellStyle name="Calculation 3 2 2 9 3" xfId="10760" xr:uid="{CDC762BE-99E9-4BC1-83F0-AD695D5F481C}"/>
    <cellStyle name="Calculation 3 2 2 9 3 2" xfId="10761" xr:uid="{EDE4B1C6-36F4-4BC9-9BA2-C129A61F94FA}"/>
    <cellStyle name="Calculation 3 2 2 9 3 3" xfId="10762" xr:uid="{F1CA6804-BF9B-4659-8109-D9C49EFC0D05}"/>
    <cellStyle name="Calculation 3 2 2 9 4" xfId="10763" xr:uid="{BFB46F95-FCDE-4DB7-ACAE-5BA43B8B87B6}"/>
    <cellStyle name="Calculation 3 2 2 9 4 2" xfId="10764" xr:uid="{23647A77-AA39-4A45-AE3E-1EBE4EEA71CB}"/>
    <cellStyle name="Calculation 3 2 2 9 4 3" xfId="10765" xr:uid="{6DB8F8C8-839A-47F3-9CEB-7F6DC217BDC6}"/>
    <cellStyle name="Calculation 3 2 2 9 5" xfId="10766" xr:uid="{57961858-1AA1-43B3-A31F-D3EA34A81A6F}"/>
    <cellStyle name="Calculation 3 2 2 9 5 2" xfId="10767" xr:uid="{6B253FE8-188C-46D9-A456-2C6840438515}"/>
    <cellStyle name="Calculation 3 2 2 9 5 3" xfId="10768" xr:uid="{56BE97DE-6C2B-4F37-966A-4F4026B4D0E3}"/>
    <cellStyle name="Calculation 3 2 2 9 6" xfId="10769" xr:uid="{42543929-9110-468A-BBAB-BC1724022A38}"/>
    <cellStyle name="Calculation 3 2 2 9 6 2" xfId="10770" xr:uid="{3C6FB2CD-FB8B-40D4-AA01-C1BCB64716F5}"/>
    <cellStyle name="Calculation 3 2 2 9 6 3" xfId="10771" xr:uid="{C52D4EA8-0326-4382-B6CD-5C02294311AF}"/>
    <cellStyle name="Calculation 3 2 2 9 7" xfId="10772" xr:uid="{D06191F5-DD0B-42F5-B469-8D28068B7F8D}"/>
    <cellStyle name="Calculation 3 2 2 9 7 2" xfId="10773" xr:uid="{029221E9-1B51-46C5-A903-C9A0A9DD346C}"/>
    <cellStyle name="Calculation 3 2 2 9 7 3" xfId="10774" xr:uid="{BB485EE4-D9C6-4CDC-A0FB-EABBFD7E0774}"/>
    <cellStyle name="Calculation 3 2 2 9 8" xfId="10775" xr:uid="{CA6B5ED7-72A6-4D47-94CB-160FA2615622}"/>
    <cellStyle name="Calculation 3 2 2 9 9" xfId="10776" xr:uid="{D51D4FCA-44BE-4C66-9DF9-B4108AEAF89E}"/>
    <cellStyle name="Calculation 3 2 3" xfId="10777" xr:uid="{5E5C875B-80CC-4B79-B964-4B076500C430}"/>
    <cellStyle name="Calculation 3 2 3 10" xfId="10778" xr:uid="{E96AEB9B-D523-458D-87E2-2DDFBFD86A8B}"/>
    <cellStyle name="Calculation 3 2 3 10 2" xfId="10779" xr:uid="{87CC8F2D-D13F-4F2E-BBBE-52BA0CE46D04}"/>
    <cellStyle name="Calculation 3 2 3 10 3" xfId="10780" xr:uid="{AC25FD72-F493-48C6-9A56-378B0E96BAD1}"/>
    <cellStyle name="Calculation 3 2 3 11" xfId="10781" xr:uid="{BA3F21B5-03F4-4599-B3D5-96C36B0A7A0F}"/>
    <cellStyle name="Calculation 3 2 3 11 2" xfId="10782" xr:uid="{B9B91DAD-6130-4065-9D39-85EB305CEEBC}"/>
    <cellStyle name="Calculation 3 2 3 11 3" xfId="10783" xr:uid="{3E746010-08CE-47A8-9F91-36481B987277}"/>
    <cellStyle name="Calculation 3 2 3 12" xfId="10784" xr:uid="{A9B66A84-B4D4-4240-9CD3-5F0DF25AE540}"/>
    <cellStyle name="Calculation 3 2 3 12 2" xfId="10785" xr:uid="{8F3B4939-7574-4B04-BE48-0D9B19996E0E}"/>
    <cellStyle name="Calculation 3 2 3 12 3" xfId="10786" xr:uid="{1639C0CD-61C9-4E4F-B855-D3E33312A555}"/>
    <cellStyle name="Calculation 3 2 3 13" xfId="10787" xr:uid="{57C69F5B-A24B-414E-AF50-21C18E5B76B8}"/>
    <cellStyle name="Calculation 3 2 3 13 2" xfId="10788" xr:uid="{43BC0D8A-78BC-40B4-962B-DB2C602FEAA7}"/>
    <cellStyle name="Calculation 3 2 3 13 3" xfId="10789" xr:uid="{77B952D1-CB5A-4F16-91ED-0A60D7F75AFE}"/>
    <cellStyle name="Calculation 3 2 3 14" xfId="44304" xr:uid="{A97C95A7-D15A-4A72-BF11-9E760D74EB55}"/>
    <cellStyle name="Calculation 3 2 3 2" xfId="10790" xr:uid="{9F1B2CCA-6DF4-4ACF-9D4C-4908DA4AFFEC}"/>
    <cellStyle name="Calculation 3 2 3 2 10" xfId="44305" xr:uid="{D5194C05-681D-448E-8A44-2F0E8AC6BC41}"/>
    <cellStyle name="Calculation 3 2 3 2 2" xfId="10791" xr:uid="{F99A73C7-4D35-4606-BE51-61872EDC5A20}"/>
    <cellStyle name="Calculation 3 2 3 2 2 10" xfId="10792" xr:uid="{DD5EC097-0055-4321-83D4-90ADB274A79E}"/>
    <cellStyle name="Calculation 3 2 3 2 2 2" xfId="10793" xr:uid="{1E8CE287-CCC7-4402-919F-CD732B0C24FD}"/>
    <cellStyle name="Calculation 3 2 3 2 2 2 2" xfId="10794" xr:uid="{4CDAAD8C-8878-4AE4-8096-ABDEB849EB0B}"/>
    <cellStyle name="Calculation 3 2 3 2 2 2 2 2" xfId="10795" xr:uid="{D39A6CF7-2DA6-4A58-9D3B-03863118F47E}"/>
    <cellStyle name="Calculation 3 2 3 2 2 2 2 3" xfId="10796" xr:uid="{D9A75E64-52BC-4D59-ACD4-19DB1525CEAD}"/>
    <cellStyle name="Calculation 3 2 3 2 2 2 3" xfId="10797" xr:uid="{5963F0DA-C957-4117-816B-89BCF4E50D9D}"/>
    <cellStyle name="Calculation 3 2 3 2 2 2 3 2" xfId="10798" xr:uid="{C7F698D8-869F-47D5-87D5-B385E27B7562}"/>
    <cellStyle name="Calculation 3 2 3 2 2 2 3 3" xfId="10799" xr:uid="{B2F947FE-EEAE-472D-A5E4-9C2B8C8C522A}"/>
    <cellStyle name="Calculation 3 2 3 2 2 2 4" xfId="10800" xr:uid="{F2E7975A-2B08-4335-A8E4-045ACA9A49CD}"/>
    <cellStyle name="Calculation 3 2 3 2 2 2 4 2" xfId="10801" xr:uid="{D94E42B8-0E49-4F56-94FD-7C0C75EFD2BA}"/>
    <cellStyle name="Calculation 3 2 3 2 2 2 4 3" xfId="10802" xr:uid="{43C600AA-6548-4D8A-8248-A8E149D7C350}"/>
    <cellStyle name="Calculation 3 2 3 2 2 2 5" xfId="10803" xr:uid="{450FC812-4065-4DE5-968C-F88586777DA1}"/>
    <cellStyle name="Calculation 3 2 3 2 2 2 5 2" xfId="10804" xr:uid="{2C4A7639-006E-4851-92C8-64AFC8EF15C3}"/>
    <cellStyle name="Calculation 3 2 3 2 2 2 5 3" xfId="10805" xr:uid="{8550D735-E1AB-40DC-BFFF-5EC61B07E312}"/>
    <cellStyle name="Calculation 3 2 3 2 2 2 6" xfId="10806" xr:uid="{07CBF5E3-C809-42B6-8F47-CBDA49F247D7}"/>
    <cellStyle name="Calculation 3 2 3 2 2 2 6 2" xfId="10807" xr:uid="{9D540816-6194-4BB0-B2C2-4EF2CB04B377}"/>
    <cellStyle name="Calculation 3 2 3 2 2 2 6 3" xfId="10808" xr:uid="{06BA4795-2AAA-484A-AAB6-A7A6CF1D1304}"/>
    <cellStyle name="Calculation 3 2 3 2 2 2 7" xfId="10809" xr:uid="{B79A3F3B-8EF4-44BD-AFB6-A16A8B883D93}"/>
    <cellStyle name="Calculation 3 2 3 2 2 2 7 2" xfId="10810" xr:uid="{BF5D86FA-AD9D-4039-94FC-942081E7F75E}"/>
    <cellStyle name="Calculation 3 2 3 2 2 2 7 3" xfId="10811" xr:uid="{3F5F6F30-5F6C-4F4F-A059-B43CFCB7DDA8}"/>
    <cellStyle name="Calculation 3 2 3 2 2 2 8" xfId="10812" xr:uid="{09F406A2-8880-44FD-AF44-DB4229F9DD34}"/>
    <cellStyle name="Calculation 3 2 3 2 2 2 9" xfId="10813" xr:uid="{89994F4A-8F84-424B-95EE-E4818ABB118A}"/>
    <cellStyle name="Calculation 3 2 3 2 2 3" xfId="10814" xr:uid="{A476D94A-CC83-46C1-8229-5D77CAD2B8C6}"/>
    <cellStyle name="Calculation 3 2 3 2 2 3 2" xfId="10815" xr:uid="{E5E02707-4315-4335-819A-ACDBFD8694DC}"/>
    <cellStyle name="Calculation 3 2 3 2 2 3 3" xfId="10816" xr:uid="{34C05411-C4C0-4383-B326-AC96F7897D7A}"/>
    <cellStyle name="Calculation 3 2 3 2 2 4" xfId="10817" xr:uid="{0B7B88AD-63F2-4C69-9B1C-A378F173DDB5}"/>
    <cellStyle name="Calculation 3 2 3 2 2 4 2" xfId="10818" xr:uid="{23458A3F-158B-4153-ACA7-F3BBC14D6206}"/>
    <cellStyle name="Calculation 3 2 3 2 2 4 3" xfId="10819" xr:uid="{9BF692FB-5309-4CF1-B24B-D97EE85F2EE5}"/>
    <cellStyle name="Calculation 3 2 3 2 2 5" xfId="10820" xr:uid="{88FBCE74-F4D7-42A9-87A1-DD50C98A3FFE}"/>
    <cellStyle name="Calculation 3 2 3 2 2 5 2" xfId="10821" xr:uid="{2BC78B22-954F-4ECA-A5CF-5F7841DB6273}"/>
    <cellStyle name="Calculation 3 2 3 2 2 5 3" xfId="10822" xr:uid="{93782E10-9129-4D98-9E46-DEC36DFB4B21}"/>
    <cellStyle name="Calculation 3 2 3 2 2 6" xfId="10823" xr:uid="{4070DF30-8319-48C5-89AA-EC4559D63C7D}"/>
    <cellStyle name="Calculation 3 2 3 2 2 6 2" xfId="10824" xr:uid="{11172EBC-676F-425C-BD54-E302BD471FC5}"/>
    <cellStyle name="Calculation 3 2 3 2 2 6 3" xfId="10825" xr:uid="{BE54EA8F-53F2-4282-84F0-86E3657EC8CF}"/>
    <cellStyle name="Calculation 3 2 3 2 2 7" xfId="10826" xr:uid="{C31A6175-501B-45AD-B527-C44CEA7D3FCE}"/>
    <cellStyle name="Calculation 3 2 3 2 2 7 2" xfId="10827" xr:uid="{1DDFF108-3F1C-4643-8A0C-2C7F99D5E679}"/>
    <cellStyle name="Calculation 3 2 3 2 2 7 3" xfId="10828" xr:uid="{8200EDB9-7888-467D-A68C-52CCC8E2405B}"/>
    <cellStyle name="Calculation 3 2 3 2 2 8" xfId="10829" xr:uid="{A19D7D24-D7AA-4E8B-A704-38732758B613}"/>
    <cellStyle name="Calculation 3 2 3 2 2 8 2" xfId="10830" xr:uid="{FBCD5917-26BE-4449-B818-0DF3EBF4625F}"/>
    <cellStyle name="Calculation 3 2 3 2 2 8 3" xfId="10831" xr:uid="{92D4B90F-1E46-4393-9E37-20581577DE08}"/>
    <cellStyle name="Calculation 3 2 3 2 2 9" xfId="10832" xr:uid="{9A0FAE3B-569D-469B-A5EB-F1672E74285A}"/>
    <cellStyle name="Calculation 3 2 3 2 3" xfId="10833" xr:uid="{6F7DC57E-6A0C-4F54-8528-E94DD493DF82}"/>
    <cellStyle name="Calculation 3 2 3 2 3 10" xfId="10834" xr:uid="{1A3C5D3C-6462-4413-93E8-911703FDFD17}"/>
    <cellStyle name="Calculation 3 2 3 2 3 2" xfId="10835" xr:uid="{D871AC47-0E43-4B83-842D-A3BCE641EE63}"/>
    <cellStyle name="Calculation 3 2 3 2 3 2 2" xfId="10836" xr:uid="{E6EC4CF7-3F86-4F95-B283-4CDB33F4D0E1}"/>
    <cellStyle name="Calculation 3 2 3 2 3 2 2 2" xfId="10837" xr:uid="{732BC24F-2A8D-45A4-AFA0-B922E64E25A4}"/>
    <cellStyle name="Calculation 3 2 3 2 3 2 2 3" xfId="10838" xr:uid="{651BF1BA-8C6B-4A2F-BF9E-3D21601AB004}"/>
    <cellStyle name="Calculation 3 2 3 2 3 2 3" xfId="10839" xr:uid="{7AAB3E22-60B6-4923-BF3D-36F28B3A423E}"/>
    <cellStyle name="Calculation 3 2 3 2 3 2 3 2" xfId="10840" xr:uid="{7382CE51-58C8-40B0-8262-1CB543502AF5}"/>
    <cellStyle name="Calculation 3 2 3 2 3 2 3 3" xfId="10841" xr:uid="{14EA1F1B-22B9-4CC0-AB58-607C4411D6F3}"/>
    <cellStyle name="Calculation 3 2 3 2 3 2 4" xfId="10842" xr:uid="{55983462-00AA-4D73-909D-3DAECE0B791F}"/>
    <cellStyle name="Calculation 3 2 3 2 3 2 4 2" xfId="10843" xr:uid="{9C59AF80-EE3F-4C2F-9649-C90BF2DCB119}"/>
    <cellStyle name="Calculation 3 2 3 2 3 2 4 3" xfId="10844" xr:uid="{3FA0D808-D387-48C8-95DB-0B1E2D301EA5}"/>
    <cellStyle name="Calculation 3 2 3 2 3 2 5" xfId="10845" xr:uid="{1391E34F-270E-4E2A-B33B-F87DEFDF8B53}"/>
    <cellStyle name="Calculation 3 2 3 2 3 2 5 2" xfId="10846" xr:uid="{214CCD4F-0CD3-406A-96FB-7D1F5EE6D015}"/>
    <cellStyle name="Calculation 3 2 3 2 3 2 5 3" xfId="10847" xr:uid="{453FB519-9EA8-4630-B7DA-963B2249A812}"/>
    <cellStyle name="Calculation 3 2 3 2 3 2 6" xfId="10848" xr:uid="{94D9D189-CF72-4495-B61E-28E657457038}"/>
    <cellStyle name="Calculation 3 2 3 2 3 2 6 2" xfId="10849" xr:uid="{BB414601-6F78-49E9-8AD6-49CECC70B918}"/>
    <cellStyle name="Calculation 3 2 3 2 3 2 6 3" xfId="10850" xr:uid="{F4DC6EB2-0B97-4038-A2D3-B2FD31C8525A}"/>
    <cellStyle name="Calculation 3 2 3 2 3 2 7" xfId="10851" xr:uid="{BEC57DFE-7A22-4D70-AC20-6CA7F117E909}"/>
    <cellStyle name="Calculation 3 2 3 2 3 2 7 2" xfId="10852" xr:uid="{15248293-B1A0-4327-8DF3-789466664BEB}"/>
    <cellStyle name="Calculation 3 2 3 2 3 2 7 3" xfId="10853" xr:uid="{8BDAF637-C666-4478-895E-08949371C55C}"/>
    <cellStyle name="Calculation 3 2 3 2 3 2 8" xfId="10854" xr:uid="{FB0CFBE7-BECB-49EB-98CC-1169FA0FEE82}"/>
    <cellStyle name="Calculation 3 2 3 2 3 2 9" xfId="10855" xr:uid="{4AE32C18-FC6F-40C0-ADD3-2BA58EFCF49F}"/>
    <cellStyle name="Calculation 3 2 3 2 3 3" xfId="10856" xr:uid="{BDA5242A-DC11-49BD-BE12-3F7176BBDDAB}"/>
    <cellStyle name="Calculation 3 2 3 2 3 3 2" xfId="10857" xr:uid="{D9787432-1435-4490-8B4B-9C880C40528E}"/>
    <cellStyle name="Calculation 3 2 3 2 3 3 3" xfId="10858" xr:uid="{C9325D7C-A4BF-4442-B02B-F50850C11421}"/>
    <cellStyle name="Calculation 3 2 3 2 3 4" xfId="10859" xr:uid="{8CB575CE-4603-4807-926B-CF3E0194ED1D}"/>
    <cellStyle name="Calculation 3 2 3 2 3 4 2" xfId="10860" xr:uid="{D535D693-39B9-4FDE-A842-1CAA6A502E98}"/>
    <cellStyle name="Calculation 3 2 3 2 3 4 3" xfId="10861" xr:uid="{EC3ED010-9C66-4EBF-A98D-CCE62C6CDEB3}"/>
    <cellStyle name="Calculation 3 2 3 2 3 5" xfId="10862" xr:uid="{FFA82C20-8269-4C47-A081-6DAD69574C6F}"/>
    <cellStyle name="Calculation 3 2 3 2 3 5 2" xfId="10863" xr:uid="{AF4D626A-6B22-4C09-A820-8C2975041144}"/>
    <cellStyle name="Calculation 3 2 3 2 3 5 3" xfId="10864" xr:uid="{0EBEBB0D-966E-46F1-B41F-8E6AD824D7A7}"/>
    <cellStyle name="Calculation 3 2 3 2 3 6" xfId="10865" xr:uid="{C29774BF-F60D-4F02-B42A-935FFE0792B4}"/>
    <cellStyle name="Calculation 3 2 3 2 3 6 2" xfId="10866" xr:uid="{8A605A6C-B199-41B2-920E-79DD1CD745E7}"/>
    <cellStyle name="Calculation 3 2 3 2 3 6 3" xfId="10867" xr:uid="{6895FA5C-5950-47E0-A300-8D971888A01A}"/>
    <cellStyle name="Calculation 3 2 3 2 3 7" xfId="10868" xr:uid="{AE8BEBD6-C6B4-4CC3-9072-BACB8E5C7720}"/>
    <cellStyle name="Calculation 3 2 3 2 3 7 2" xfId="10869" xr:uid="{2128DF28-EC30-4EBA-8D02-DE3B1081E65D}"/>
    <cellStyle name="Calculation 3 2 3 2 3 7 3" xfId="10870" xr:uid="{A2FF78A7-4194-49A3-83E0-A5B8C352AC16}"/>
    <cellStyle name="Calculation 3 2 3 2 3 8" xfId="10871" xr:uid="{5D832024-B976-484B-A822-87FAE20839F3}"/>
    <cellStyle name="Calculation 3 2 3 2 3 8 2" xfId="10872" xr:uid="{7CFBB70B-4379-4F5C-B20D-7452CC913CF6}"/>
    <cellStyle name="Calculation 3 2 3 2 3 8 3" xfId="10873" xr:uid="{BCD81CC5-31D5-4A44-B79E-62B7FF26810F}"/>
    <cellStyle name="Calculation 3 2 3 2 3 9" xfId="10874" xr:uid="{EA1E7790-D78F-4426-9C2D-505D85AC00C5}"/>
    <cellStyle name="Calculation 3 2 3 2 4" xfId="10875" xr:uid="{1DC3D479-0363-429D-8F55-3DFCF50EA4F4}"/>
    <cellStyle name="Calculation 3 2 3 2 4 10" xfId="10876" xr:uid="{416BC09C-20E1-4537-A105-EE4AB3DFC87E}"/>
    <cellStyle name="Calculation 3 2 3 2 4 2" xfId="10877" xr:uid="{9D3C2BE9-02E0-46CB-A119-023D815F6CA0}"/>
    <cellStyle name="Calculation 3 2 3 2 4 2 2" xfId="10878" xr:uid="{A1A15345-2447-44EA-85B9-5B6A673FDFEC}"/>
    <cellStyle name="Calculation 3 2 3 2 4 2 2 2" xfId="10879" xr:uid="{C8A7355C-B304-4222-868D-401B146A9F91}"/>
    <cellStyle name="Calculation 3 2 3 2 4 2 2 3" xfId="10880" xr:uid="{C7F8F64F-C523-4750-9A00-33A81403EB4A}"/>
    <cellStyle name="Calculation 3 2 3 2 4 2 3" xfId="10881" xr:uid="{30F9AA7B-90B9-439B-8429-39948F8E0F92}"/>
    <cellStyle name="Calculation 3 2 3 2 4 2 3 2" xfId="10882" xr:uid="{C947D0A0-F437-4ABB-83D1-97ED13112C3B}"/>
    <cellStyle name="Calculation 3 2 3 2 4 2 3 3" xfId="10883" xr:uid="{25227A99-F7D0-45DC-9E4F-CCF447161324}"/>
    <cellStyle name="Calculation 3 2 3 2 4 2 4" xfId="10884" xr:uid="{16F44920-4057-4331-AF9F-37BB70EC16CE}"/>
    <cellStyle name="Calculation 3 2 3 2 4 2 4 2" xfId="10885" xr:uid="{19B80B19-1843-465D-8E85-677C69633DDC}"/>
    <cellStyle name="Calculation 3 2 3 2 4 2 4 3" xfId="10886" xr:uid="{F4449F49-859D-496E-A70D-1DDBF6398BF8}"/>
    <cellStyle name="Calculation 3 2 3 2 4 2 5" xfId="10887" xr:uid="{502C1E10-5E38-4093-95D5-8C61D9F01379}"/>
    <cellStyle name="Calculation 3 2 3 2 4 2 5 2" xfId="10888" xr:uid="{67571501-D822-43EC-A3B4-3A5D3CEF6EC2}"/>
    <cellStyle name="Calculation 3 2 3 2 4 2 5 3" xfId="10889" xr:uid="{BA464B36-52E2-49F8-B76B-8251A2CDA675}"/>
    <cellStyle name="Calculation 3 2 3 2 4 2 6" xfId="10890" xr:uid="{DEE50E96-8492-42C6-ABD5-B0572A018675}"/>
    <cellStyle name="Calculation 3 2 3 2 4 2 6 2" xfId="10891" xr:uid="{D6186501-25A6-4CE0-824E-CF60DBCE0935}"/>
    <cellStyle name="Calculation 3 2 3 2 4 2 6 3" xfId="10892" xr:uid="{97EDEBFB-3597-4ABB-9CE9-48168495496A}"/>
    <cellStyle name="Calculation 3 2 3 2 4 2 7" xfId="10893" xr:uid="{A446230F-1192-4EED-9DF6-839B27866614}"/>
    <cellStyle name="Calculation 3 2 3 2 4 2 7 2" xfId="10894" xr:uid="{111F9983-7F0A-4098-A40F-04BC97768760}"/>
    <cellStyle name="Calculation 3 2 3 2 4 2 7 3" xfId="10895" xr:uid="{AF05F482-083D-4937-B716-C41369804028}"/>
    <cellStyle name="Calculation 3 2 3 2 4 2 8" xfId="10896" xr:uid="{9349F2D4-4583-42BE-A6D0-F3A5531A3DF3}"/>
    <cellStyle name="Calculation 3 2 3 2 4 2 9" xfId="10897" xr:uid="{0B661538-CBFD-450E-87EF-C58CC06B4733}"/>
    <cellStyle name="Calculation 3 2 3 2 4 3" xfId="10898" xr:uid="{B1838BCF-D003-4B62-8A53-1EC51DA597B9}"/>
    <cellStyle name="Calculation 3 2 3 2 4 3 2" xfId="10899" xr:uid="{824DDC29-CB57-4209-8913-CB9FF8A62CF0}"/>
    <cellStyle name="Calculation 3 2 3 2 4 3 3" xfId="10900" xr:uid="{3E5908C8-084B-4E57-81DE-595FE7B42B1E}"/>
    <cellStyle name="Calculation 3 2 3 2 4 4" xfId="10901" xr:uid="{FC615C6B-E220-4582-9BF9-056F9A531F2B}"/>
    <cellStyle name="Calculation 3 2 3 2 4 4 2" xfId="10902" xr:uid="{B2E1BFA4-EA70-4F7E-836C-C77939984E58}"/>
    <cellStyle name="Calculation 3 2 3 2 4 4 3" xfId="10903" xr:uid="{B9FC289D-340D-4976-99EA-4FD3006AB2F1}"/>
    <cellStyle name="Calculation 3 2 3 2 4 5" xfId="10904" xr:uid="{1A527B0C-7820-4EF0-8788-97E535C00D2F}"/>
    <cellStyle name="Calculation 3 2 3 2 4 5 2" xfId="10905" xr:uid="{BD14F6D9-5F54-4DD6-BB14-1579E356AEDB}"/>
    <cellStyle name="Calculation 3 2 3 2 4 5 3" xfId="10906" xr:uid="{41CCEFB0-B65A-4069-AD1B-FFE0CF1EE66E}"/>
    <cellStyle name="Calculation 3 2 3 2 4 6" xfId="10907" xr:uid="{C9441543-60E0-4ECD-814B-1CEB29558698}"/>
    <cellStyle name="Calculation 3 2 3 2 4 6 2" xfId="10908" xr:uid="{B2CDA8A1-CF89-4D37-8CC1-DA8BE7F7606B}"/>
    <cellStyle name="Calculation 3 2 3 2 4 6 3" xfId="10909" xr:uid="{1F587E6C-0D2E-48A8-A85B-973E17FFADD8}"/>
    <cellStyle name="Calculation 3 2 3 2 4 7" xfId="10910" xr:uid="{ABB2D8A9-8C82-4EC8-81FB-13E8014D758B}"/>
    <cellStyle name="Calculation 3 2 3 2 4 7 2" xfId="10911" xr:uid="{22C9CF7E-94AB-47F2-ACA1-45F55E418EE7}"/>
    <cellStyle name="Calculation 3 2 3 2 4 7 3" xfId="10912" xr:uid="{73186E0E-5A8B-4716-BEA6-74D3E357FE02}"/>
    <cellStyle name="Calculation 3 2 3 2 4 8" xfId="10913" xr:uid="{8A0C3E1F-AEF7-47BB-9D90-0D6EAAFF7CAE}"/>
    <cellStyle name="Calculation 3 2 3 2 4 8 2" xfId="10914" xr:uid="{73B132E0-A047-495E-96D6-967B84097FB5}"/>
    <cellStyle name="Calculation 3 2 3 2 4 8 3" xfId="10915" xr:uid="{2259EA1B-A36B-4EC7-8684-431BC2F08FAB}"/>
    <cellStyle name="Calculation 3 2 3 2 4 9" xfId="10916" xr:uid="{63E04A00-9CAE-459E-895F-6D3C5D264714}"/>
    <cellStyle name="Calculation 3 2 3 2 5" xfId="10917" xr:uid="{31E29421-5B36-4AC4-9071-EE245D9ECF63}"/>
    <cellStyle name="Calculation 3 2 3 2 5 2" xfId="10918" xr:uid="{A0EE0319-074E-4CB6-8200-D9FF08F74896}"/>
    <cellStyle name="Calculation 3 2 3 2 5 2 2" xfId="10919" xr:uid="{BF077090-8E1E-4DA8-ACD2-903066BCBDE0}"/>
    <cellStyle name="Calculation 3 2 3 2 5 2 3" xfId="10920" xr:uid="{8F7DD329-2B24-40A9-8323-EBBE1E2E5121}"/>
    <cellStyle name="Calculation 3 2 3 2 5 3" xfId="10921" xr:uid="{D2C2A162-F058-4CEB-B02C-62E3CE2F871E}"/>
    <cellStyle name="Calculation 3 2 3 2 5 3 2" xfId="10922" xr:uid="{A304A572-F218-4AAB-B12D-C99DCF6DFDB9}"/>
    <cellStyle name="Calculation 3 2 3 2 5 3 3" xfId="10923" xr:uid="{23AB8DF9-487B-4F48-8D0D-FA1ADD59E576}"/>
    <cellStyle name="Calculation 3 2 3 2 5 4" xfId="10924" xr:uid="{79DE9A68-6CCB-4A6E-9CB4-3AAC2FCB312C}"/>
    <cellStyle name="Calculation 3 2 3 2 5 4 2" xfId="10925" xr:uid="{386D6CC9-9381-4E6B-8B09-FBE445C3A3D2}"/>
    <cellStyle name="Calculation 3 2 3 2 5 4 3" xfId="10926" xr:uid="{87FBD1B6-883B-47C4-A528-5DFD2F0C8164}"/>
    <cellStyle name="Calculation 3 2 3 2 5 5" xfId="10927" xr:uid="{6CA5716F-3585-4A82-AD1C-0FF9E242FFD9}"/>
    <cellStyle name="Calculation 3 2 3 2 5 5 2" xfId="10928" xr:uid="{A7D89981-3593-4CD3-8EDE-32BE9D0E42A2}"/>
    <cellStyle name="Calculation 3 2 3 2 5 5 3" xfId="10929" xr:uid="{E18D4C7E-74B1-443A-A750-26793A82B515}"/>
    <cellStyle name="Calculation 3 2 3 2 5 6" xfId="10930" xr:uid="{342BE766-4290-48C5-B7FE-F768557C03F1}"/>
    <cellStyle name="Calculation 3 2 3 2 5 6 2" xfId="10931" xr:uid="{C5AFDE17-0F3E-49D1-A321-0C5151F34B57}"/>
    <cellStyle name="Calculation 3 2 3 2 5 6 3" xfId="10932" xr:uid="{10497E5B-26F1-4386-9078-DB0506FC3EF5}"/>
    <cellStyle name="Calculation 3 2 3 2 5 7" xfId="10933" xr:uid="{FA34B688-E3C3-48E5-AC3A-2D45554BAAB9}"/>
    <cellStyle name="Calculation 3 2 3 2 5 7 2" xfId="10934" xr:uid="{F620E1E4-AD7C-4071-9818-0927C183885B}"/>
    <cellStyle name="Calculation 3 2 3 2 5 7 3" xfId="10935" xr:uid="{68D3291C-F7B8-461F-B56F-678383F9A3D7}"/>
    <cellStyle name="Calculation 3 2 3 2 5 8" xfId="10936" xr:uid="{DA4AF4AD-6865-4AA8-BD29-47312E113117}"/>
    <cellStyle name="Calculation 3 2 3 2 5 9" xfId="10937" xr:uid="{5200A5A5-427B-4351-BCB0-02877E2ACC97}"/>
    <cellStyle name="Calculation 3 2 3 2 6" xfId="10938" xr:uid="{C06D503D-1C74-4C31-A740-791702750057}"/>
    <cellStyle name="Calculation 3 2 3 2 6 2" xfId="10939" xr:uid="{90E50DBC-CC73-4BE4-8556-C0388D50AEFF}"/>
    <cellStyle name="Calculation 3 2 3 2 6 3" xfId="10940" xr:uid="{96644525-3BF4-469A-B91F-AFA1C915DBDC}"/>
    <cellStyle name="Calculation 3 2 3 2 7" xfId="10941" xr:uid="{FC776B13-BEEB-4B60-9012-98E992E0F199}"/>
    <cellStyle name="Calculation 3 2 3 2 7 2" xfId="10942" xr:uid="{97AFDF83-08DB-4A4B-ADBE-C44B4EAFFCFE}"/>
    <cellStyle name="Calculation 3 2 3 2 7 3" xfId="10943" xr:uid="{AC8B7706-E44D-4406-84CD-225B542F74CF}"/>
    <cellStyle name="Calculation 3 2 3 2 8" xfId="10944" xr:uid="{0D02F966-E0B1-442E-92BB-57862810C2DB}"/>
    <cellStyle name="Calculation 3 2 3 2 8 2" xfId="10945" xr:uid="{5620E8DE-9728-4288-8261-C10803F265F0}"/>
    <cellStyle name="Calculation 3 2 3 2 8 3" xfId="10946" xr:uid="{9044845D-BECC-4598-A9FF-7FA6349E22D7}"/>
    <cellStyle name="Calculation 3 2 3 2 9" xfId="10947" xr:uid="{92399419-F576-4562-841B-D42C97D00ADA}"/>
    <cellStyle name="Calculation 3 2 3 2 9 2" xfId="10948" xr:uid="{46E767F4-3365-4953-84EF-98A791C1DFB4}"/>
    <cellStyle name="Calculation 3 2 3 2 9 3" xfId="10949" xr:uid="{99C63B63-9B3D-4951-9D2F-2CEAB6D80409}"/>
    <cellStyle name="Calculation 3 2 3 3" xfId="10950" xr:uid="{236AB406-0422-4875-AF80-C9363296E49E}"/>
    <cellStyle name="Calculation 3 2 3 3 10" xfId="44306" xr:uid="{3095F693-4A78-46A2-B722-6501E29F02B3}"/>
    <cellStyle name="Calculation 3 2 3 3 2" xfId="10951" xr:uid="{7B7B5F4E-D73E-4B0F-A4B7-5BE38B07D8BC}"/>
    <cellStyle name="Calculation 3 2 3 3 2 10" xfId="10952" xr:uid="{5A651A9D-92F3-4307-BF78-915A91D392FB}"/>
    <cellStyle name="Calculation 3 2 3 3 2 2" xfId="10953" xr:uid="{3A60961D-31A0-4931-9DC5-69694FB0A557}"/>
    <cellStyle name="Calculation 3 2 3 3 2 2 2" xfId="10954" xr:uid="{C713891B-F5D6-4193-BCAE-4AD938F21D66}"/>
    <cellStyle name="Calculation 3 2 3 3 2 2 2 2" xfId="10955" xr:uid="{238D7487-AE52-4AD3-BA6E-FD052A3AF8F5}"/>
    <cellStyle name="Calculation 3 2 3 3 2 2 2 3" xfId="10956" xr:uid="{41B7F49E-0A67-4219-902D-55054A949E93}"/>
    <cellStyle name="Calculation 3 2 3 3 2 2 3" xfId="10957" xr:uid="{69AF94C9-9EF4-4D30-9F21-C5E3FD70D531}"/>
    <cellStyle name="Calculation 3 2 3 3 2 2 3 2" xfId="10958" xr:uid="{F5F5CB96-417B-4419-BBC8-1AB2309123DF}"/>
    <cellStyle name="Calculation 3 2 3 3 2 2 3 3" xfId="10959" xr:uid="{C4071FF4-9BC0-4F84-B24E-AAA40637E1BE}"/>
    <cellStyle name="Calculation 3 2 3 3 2 2 4" xfId="10960" xr:uid="{2B6D0BE9-F66B-4A7D-B5EC-FADD63BA047A}"/>
    <cellStyle name="Calculation 3 2 3 3 2 2 4 2" xfId="10961" xr:uid="{AD0A448D-A6BD-4D00-8275-4AFE5C27E466}"/>
    <cellStyle name="Calculation 3 2 3 3 2 2 4 3" xfId="10962" xr:uid="{59871EE8-1A70-4921-B6CD-68B93C722B64}"/>
    <cellStyle name="Calculation 3 2 3 3 2 2 5" xfId="10963" xr:uid="{E0C80720-94BE-46BF-8371-ECA1918681F0}"/>
    <cellStyle name="Calculation 3 2 3 3 2 2 5 2" xfId="10964" xr:uid="{A7EE3D08-E7BE-4CC2-A658-CA824DB8CC17}"/>
    <cellStyle name="Calculation 3 2 3 3 2 2 5 3" xfId="10965" xr:uid="{081DDFE4-307F-493C-AD4F-D481C37F61B8}"/>
    <cellStyle name="Calculation 3 2 3 3 2 2 6" xfId="10966" xr:uid="{457E220A-721E-4EA3-BCF7-7B9BC8C31274}"/>
    <cellStyle name="Calculation 3 2 3 3 2 2 6 2" xfId="10967" xr:uid="{CF9ADD33-3D3C-41EB-907A-3290F6C74231}"/>
    <cellStyle name="Calculation 3 2 3 3 2 2 6 3" xfId="10968" xr:uid="{D88923D9-13A8-4FF6-BB96-37D6295551F5}"/>
    <cellStyle name="Calculation 3 2 3 3 2 2 7" xfId="10969" xr:uid="{989CF9DD-996B-4981-9D1C-D99DBE66B111}"/>
    <cellStyle name="Calculation 3 2 3 3 2 2 7 2" xfId="10970" xr:uid="{10F1F930-99CD-4E5C-BED6-1AACE783FFC6}"/>
    <cellStyle name="Calculation 3 2 3 3 2 2 7 3" xfId="10971" xr:uid="{FBFCDCD1-0EA5-4FD2-9E6D-272BB7407D42}"/>
    <cellStyle name="Calculation 3 2 3 3 2 2 8" xfId="10972" xr:uid="{76BDA041-46D7-4892-AD98-7DA41878698C}"/>
    <cellStyle name="Calculation 3 2 3 3 2 2 9" xfId="10973" xr:uid="{BEE73741-02FA-4520-A763-BB95EC422512}"/>
    <cellStyle name="Calculation 3 2 3 3 2 3" xfId="10974" xr:uid="{88A319C2-1EA3-4FD6-9BEB-EA36D3059FE4}"/>
    <cellStyle name="Calculation 3 2 3 3 2 3 2" xfId="10975" xr:uid="{3C4D7714-9799-4DEB-95FE-0BC94EFD9C6A}"/>
    <cellStyle name="Calculation 3 2 3 3 2 3 3" xfId="10976" xr:uid="{63598584-C05F-4C94-8418-D50E05C348BA}"/>
    <cellStyle name="Calculation 3 2 3 3 2 4" xfId="10977" xr:uid="{F11DB145-25B1-4214-9D3C-8AB6039DAD4F}"/>
    <cellStyle name="Calculation 3 2 3 3 2 4 2" xfId="10978" xr:uid="{B1CC3A8E-1065-4951-9889-E056DA15161C}"/>
    <cellStyle name="Calculation 3 2 3 3 2 4 3" xfId="10979" xr:uid="{A9A110E1-B3E0-4E90-A96B-D23F4135041E}"/>
    <cellStyle name="Calculation 3 2 3 3 2 5" xfId="10980" xr:uid="{A7992FA3-C5D6-4424-A3AA-D91B61963087}"/>
    <cellStyle name="Calculation 3 2 3 3 2 5 2" xfId="10981" xr:uid="{3FFA0765-6332-4064-8D1A-8F4662D0DAF8}"/>
    <cellStyle name="Calculation 3 2 3 3 2 5 3" xfId="10982" xr:uid="{A590B2FA-6739-4665-8416-FB02C454558E}"/>
    <cellStyle name="Calculation 3 2 3 3 2 6" xfId="10983" xr:uid="{10D16118-0744-4EEA-AA83-F5B12526585F}"/>
    <cellStyle name="Calculation 3 2 3 3 2 6 2" xfId="10984" xr:uid="{64F145BB-F451-41BB-A63D-1650A91D0E57}"/>
    <cellStyle name="Calculation 3 2 3 3 2 6 3" xfId="10985" xr:uid="{53BC2D40-A13F-40FA-AFCD-BD11D5F9A34A}"/>
    <cellStyle name="Calculation 3 2 3 3 2 7" xfId="10986" xr:uid="{6BB3E2E3-D0CB-4C29-BB6E-AC1354284B9C}"/>
    <cellStyle name="Calculation 3 2 3 3 2 7 2" xfId="10987" xr:uid="{0FA71CE9-25C5-4C23-B351-A11F8A46B9BE}"/>
    <cellStyle name="Calculation 3 2 3 3 2 7 3" xfId="10988" xr:uid="{9FB9694C-2631-43D2-9685-84F1362CC193}"/>
    <cellStyle name="Calculation 3 2 3 3 2 8" xfId="10989" xr:uid="{6D8E7FAA-54C8-411B-85BE-C7B7FF501FFA}"/>
    <cellStyle name="Calculation 3 2 3 3 2 8 2" xfId="10990" xr:uid="{D5496F01-BB1A-4537-A458-023638B7FDF1}"/>
    <cellStyle name="Calculation 3 2 3 3 2 8 3" xfId="10991" xr:uid="{24798E22-A48A-4EDD-9359-6F30CA29FBCB}"/>
    <cellStyle name="Calculation 3 2 3 3 2 9" xfId="10992" xr:uid="{7ECFAE46-DEA4-41D7-A2F6-8B774D006594}"/>
    <cellStyle name="Calculation 3 2 3 3 3" xfId="10993" xr:uid="{D9A35785-6839-4FE8-A0CF-738A403C726C}"/>
    <cellStyle name="Calculation 3 2 3 3 3 10" xfId="10994" xr:uid="{1145536B-74CC-41CB-9AB9-19DFB5BFE0A0}"/>
    <cellStyle name="Calculation 3 2 3 3 3 2" xfId="10995" xr:uid="{9A7D78B4-603B-4F0B-B9A7-EC8A980473B9}"/>
    <cellStyle name="Calculation 3 2 3 3 3 2 2" xfId="10996" xr:uid="{2469CF78-0267-413E-902E-016AFB5497B4}"/>
    <cellStyle name="Calculation 3 2 3 3 3 2 2 2" xfId="10997" xr:uid="{81C269C4-1D7A-4A08-9470-211152804F5C}"/>
    <cellStyle name="Calculation 3 2 3 3 3 2 2 3" xfId="10998" xr:uid="{B9C59C54-0FF8-41DC-AA67-BF57A3816013}"/>
    <cellStyle name="Calculation 3 2 3 3 3 2 3" xfId="10999" xr:uid="{729E202E-D188-4F1D-985F-D3925583AD71}"/>
    <cellStyle name="Calculation 3 2 3 3 3 2 3 2" xfId="11000" xr:uid="{4E091930-DFCB-4924-B6C9-0D1452F4A72A}"/>
    <cellStyle name="Calculation 3 2 3 3 3 2 3 3" xfId="11001" xr:uid="{2ECA6D8A-97BB-41BC-87E0-42379CC893B5}"/>
    <cellStyle name="Calculation 3 2 3 3 3 2 4" xfId="11002" xr:uid="{2016A1B4-69DB-4831-B64C-3766A802EFFD}"/>
    <cellStyle name="Calculation 3 2 3 3 3 2 4 2" xfId="11003" xr:uid="{72F5D0F7-DC46-451F-B2F6-D0E6A003E5AB}"/>
    <cellStyle name="Calculation 3 2 3 3 3 2 4 3" xfId="11004" xr:uid="{ED41EB92-D530-44B9-BB53-943A77788DB1}"/>
    <cellStyle name="Calculation 3 2 3 3 3 2 5" xfId="11005" xr:uid="{9903E9AE-5C0C-4230-8BA2-D641974B70AA}"/>
    <cellStyle name="Calculation 3 2 3 3 3 2 5 2" xfId="11006" xr:uid="{89514FCF-073C-476E-B844-18A38707E339}"/>
    <cellStyle name="Calculation 3 2 3 3 3 2 5 3" xfId="11007" xr:uid="{6E65633B-B400-424B-82F0-BC51F5CE286A}"/>
    <cellStyle name="Calculation 3 2 3 3 3 2 6" xfId="11008" xr:uid="{A51562AD-BF7C-4AB4-94D8-F2DC729996A9}"/>
    <cellStyle name="Calculation 3 2 3 3 3 2 6 2" xfId="11009" xr:uid="{2B71E6A4-D406-4F40-92D9-E0C775672B1F}"/>
    <cellStyle name="Calculation 3 2 3 3 3 2 6 3" xfId="11010" xr:uid="{ACF632BC-1DC1-41C8-A731-ACE9D7E96413}"/>
    <cellStyle name="Calculation 3 2 3 3 3 2 7" xfId="11011" xr:uid="{52098990-2969-4E3F-B3C9-4E077FBAB893}"/>
    <cellStyle name="Calculation 3 2 3 3 3 2 7 2" xfId="11012" xr:uid="{4E713C8B-8720-471C-B3A4-14D0EB165D88}"/>
    <cellStyle name="Calculation 3 2 3 3 3 2 7 3" xfId="11013" xr:uid="{C945D348-D4DD-483E-8E60-5F3A3EF46063}"/>
    <cellStyle name="Calculation 3 2 3 3 3 2 8" xfId="11014" xr:uid="{133607C7-73F2-4019-A39A-227F28B26261}"/>
    <cellStyle name="Calculation 3 2 3 3 3 2 9" xfId="11015" xr:uid="{7D084ADA-6460-4110-86FF-10C94910EBE4}"/>
    <cellStyle name="Calculation 3 2 3 3 3 3" xfId="11016" xr:uid="{9AD9DF1D-3A44-473F-9912-DF7619F6F751}"/>
    <cellStyle name="Calculation 3 2 3 3 3 3 2" xfId="11017" xr:uid="{73EB7BCE-64F4-467C-9C6E-97184A578E77}"/>
    <cellStyle name="Calculation 3 2 3 3 3 3 3" xfId="11018" xr:uid="{FC8D2FAC-2E7F-4B46-8217-5AACB79C7488}"/>
    <cellStyle name="Calculation 3 2 3 3 3 4" xfId="11019" xr:uid="{4F76AC39-EFB0-4C7D-8BD2-6AE065917850}"/>
    <cellStyle name="Calculation 3 2 3 3 3 4 2" xfId="11020" xr:uid="{C14A06F0-493D-4C45-BC4D-53CF7C6B1525}"/>
    <cellStyle name="Calculation 3 2 3 3 3 4 3" xfId="11021" xr:uid="{12333AAB-1F8A-45C1-8C02-999F8EFCC6E8}"/>
    <cellStyle name="Calculation 3 2 3 3 3 5" xfId="11022" xr:uid="{E93D1C6B-08A3-4C15-9EFE-33B75223562A}"/>
    <cellStyle name="Calculation 3 2 3 3 3 5 2" xfId="11023" xr:uid="{47B53231-156E-4096-B52C-4D5559983884}"/>
    <cellStyle name="Calculation 3 2 3 3 3 5 3" xfId="11024" xr:uid="{53B4625C-4630-4B45-A798-363F7F983264}"/>
    <cellStyle name="Calculation 3 2 3 3 3 6" xfId="11025" xr:uid="{F2ECBDB8-D62D-4E92-B05B-6134268D47EE}"/>
    <cellStyle name="Calculation 3 2 3 3 3 6 2" xfId="11026" xr:uid="{6DE014E3-09B1-47E1-A704-2F24AA042ED4}"/>
    <cellStyle name="Calculation 3 2 3 3 3 6 3" xfId="11027" xr:uid="{01C599E6-1436-4E3D-8E98-036D3611E570}"/>
    <cellStyle name="Calculation 3 2 3 3 3 7" xfId="11028" xr:uid="{562B75C6-A028-420E-8CC9-9C52612EC985}"/>
    <cellStyle name="Calculation 3 2 3 3 3 7 2" xfId="11029" xr:uid="{FFDFBF72-4B2F-40DA-A337-94C2B808E4F7}"/>
    <cellStyle name="Calculation 3 2 3 3 3 7 3" xfId="11030" xr:uid="{92D845C5-D08F-451A-9702-4F5096CAF1CB}"/>
    <cellStyle name="Calculation 3 2 3 3 3 8" xfId="11031" xr:uid="{A11C8A84-9C41-4FAF-BF3A-CC7A92B14D4B}"/>
    <cellStyle name="Calculation 3 2 3 3 3 8 2" xfId="11032" xr:uid="{BC39C192-397D-45E4-88A5-34AC6A47F740}"/>
    <cellStyle name="Calculation 3 2 3 3 3 8 3" xfId="11033" xr:uid="{2A9C2D4F-06E9-468B-81E4-60251D042773}"/>
    <cellStyle name="Calculation 3 2 3 3 3 9" xfId="11034" xr:uid="{F5CE17E2-E3D4-4603-A8B3-45FBE8416DA5}"/>
    <cellStyle name="Calculation 3 2 3 3 4" xfId="11035" xr:uid="{9E1DDF59-CE8B-4E63-94E3-D60DAEB3AA92}"/>
    <cellStyle name="Calculation 3 2 3 3 4 10" xfId="11036" xr:uid="{5007242A-41D1-4AD6-AEB3-CBE15EC74AC6}"/>
    <cellStyle name="Calculation 3 2 3 3 4 2" xfId="11037" xr:uid="{CCCB3BE0-4D4D-4217-8766-59D23D9B2C3B}"/>
    <cellStyle name="Calculation 3 2 3 3 4 2 2" xfId="11038" xr:uid="{BDA5009F-8680-4358-829B-18F197B0BA1C}"/>
    <cellStyle name="Calculation 3 2 3 3 4 2 2 2" xfId="11039" xr:uid="{C49E2562-C522-46D6-A3E2-B5D0F1281D03}"/>
    <cellStyle name="Calculation 3 2 3 3 4 2 2 3" xfId="11040" xr:uid="{D57BAFE6-04F9-4E9A-A4F5-71F6300E45F9}"/>
    <cellStyle name="Calculation 3 2 3 3 4 2 3" xfId="11041" xr:uid="{A988718E-FDDF-405E-8328-A537BAF410E6}"/>
    <cellStyle name="Calculation 3 2 3 3 4 2 3 2" xfId="11042" xr:uid="{82536ADB-776A-4E5C-A155-75A1BEE1E09D}"/>
    <cellStyle name="Calculation 3 2 3 3 4 2 3 3" xfId="11043" xr:uid="{18E353B2-C9E0-4BA6-B2AF-A47D358A67E1}"/>
    <cellStyle name="Calculation 3 2 3 3 4 2 4" xfId="11044" xr:uid="{6FE1D0D2-13EC-49E0-B357-7FD930E58A17}"/>
    <cellStyle name="Calculation 3 2 3 3 4 2 4 2" xfId="11045" xr:uid="{A0E48F2A-0C49-4D5E-92F4-DD35B5ED3F48}"/>
    <cellStyle name="Calculation 3 2 3 3 4 2 4 3" xfId="11046" xr:uid="{E0870407-5912-4F17-BA17-BE48C0E0F26F}"/>
    <cellStyle name="Calculation 3 2 3 3 4 2 5" xfId="11047" xr:uid="{751E7DEA-82E2-4CE8-AA5E-A1AB6C96EE4A}"/>
    <cellStyle name="Calculation 3 2 3 3 4 2 5 2" xfId="11048" xr:uid="{50DAF755-A92E-4488-BBD3-496E9F46581B}"/>
    <cellStyle name="Calculation 3 2 3 3 4 2 5 3" xfId="11049" xr:uid="{EDC47314-BE85-4D32-92FE-E03A203CADE0}"/>
    <cellStyle name="Calculation 3 2 3 3 4 2 6" xfId="11050" xr:uid="{D51C7542-735F-450E-9156-E9D0437CE846}"/>
    <cellStyle name="Calculation 3 2 3 3 4 2 6 2" xfId="11051" xr:uid="{0598B341-EF62-41CD-812D-C858D2608396}"/>
    <cellStyle name="Calculation 3 2 3 3 4 2 6 3" xfId="11052" xr:uid="{D5F37C37-08EA-47FB-890C-A305F635AEC6}"/>
    <cellStyle name="Calculation 3 2 3 3 4 2 7" xfId="11053" xr:uid="{8E88CAB1-DBCB-41E0-AE14-8EA160EBD535}"/>
    <cellStyle name="Calculation 3 2 3 3 4 2 7 2" xfId="11054" xr:uid="{7116E23C-6125-4C1F-BE19-7FC4C29DD571}"/>
    <cellStyle name="Calculation 3 2 3 3 4 2 7 3" xfId="11055" xr:uid="{BE099886-19DD-4D28-8DEB-F0B5B85D824F}"/>
    <cellStyle name="Calculation 3 2 3 3 4 2 8" xfId="11056" xr:uid="{8701A2FD-6AC0-45E6-891E-D695A3C0D118}"/>
    <cellStyle name="Calculation 3 2 3 3 4 2 9" xfId="11057" xr:uid="{CA502739-5E79-4451-A853-A0ECE5F2F837}"/>
    <cellStyle name="Calculation 3 2 3 3 4 3" xfId="11058" xr:uid="{CF1D20AC-17E4-41D7-B026-702A982D90B0}"/>
    <cellStyle name="Calculation 3 2 3 3 4 3 2" xfId="11059" xr:uid="{1D895386-E4F8-44BC-9C14-3D1FFE68B4D1}"/>
    <cellStyle name="Calculation 3 2 3 3 4 3 3" xfId="11060" xr:uid="{79B6A5CA-4BF1-471E-BA4D-3A92132F969B}"/>
    <cellStyle name="Calculation 3 2 3 3 4 4" xfId="11061" xr:uid="{14D051C5-1238-4FC1-A138-2D252455256D}"/>
    <cellStyle name="Calculation 3 2 3 3 4 4 2" xfId="11062" xr:uid="{07196728-A212-42BC-86EA-04B0184F2C80}"/>
    <cellStyle name="Calculation 3 2 3 3 4 4 3" xfId="11063" xr:uid="{64B177A0-DB2B-44E0-93A4-C33E592A8EAA}"/>
    <cellStyle name="Calculation 3 2 3 3 4 5" xfId="11064" xr:uid="{B3776786-81B7-4CE9-A26F-013485667C37}"/>
    <cellStyle name="Calculation 3 2 3 3 4 5 2" xfId="11065" xr:uid="{359E5466-E2AC-4BB0-9D77-90863A292E5D}"/>
    <cellStyle name="Calculation 3 2 3 3 4 5 3" xfId="11066" xr:uid="{58A6CF26-77AE-4C7C-B252-80D592FBAA1E}"/>
    <cellStyle name="Calculation 3 2 3 3 4 6" xfId="11067" xr:uid="{C57F72C3-2286-489E-8D63-728C78FE0080}"/>
    <cellStyle name="Calculation 3 2 3 3 4 6 2" xfId="11068" xr:uid="{351D36EB-7B7D-46C3-A26D-49865A44A8A6}"/>
    <cellStyle name="Calculation 3 2 3 3 4 6 3" xfId="11069" xr:uid="{BC826FCF-8D88-4731-A34D-F60AF9274027}"/>
    <cellStyle name="Calculation 3 2 3 3 4 7" xfId="11070" xr:uid="{5BD3D5FE-F7D6-472F-8280-95E80BA8C634}"/>
    <cellStyle name="Calculation 3 2 3 3 4 7 2" xfId="11071" xr:uid="{6357A6ED-94C7-461D-81C1-3E1AB5F0CA76}"/>
    <cellStyle name="Calculation 3 2 3 3 4 7 3" xfId="11072" xr:uid="{F8E91044-9215-4090-B4BB-BE94E04D00AC}"/>
    <cellStyle name="Calculation 3 2 3 3 4 8" xfId="11073" xr:uid="{42FAAA9A-19F1-4327-87F7-FF7CAA209D39}"/>
    <cellStyle name="Calculation 3 2 3 3 4 8 2" xfId="11074" xr:uid="{F9AD4DD8-FC52-4229-9A0D-FF377D3C578F}"/>
    <cellStyle name="Calculation 3 2 3 3 4 8 3" xfId="11075" xr:uid="{5DED8F6A-7AA6-44F2-85D6-E0ACAD0EAD83}"/>
    <cellStyle name="Calculation 3 2 3 3 4 9" xfId="11076" xr:uid="{9B82FFA4-066C-4A99-9CCA-6B3811E01A80}"/>
    <cellStyle name="Calculation 3 2 3 3 5" xfId="11077" xr:uid="{40FC1D90-0F1E-45F0-A4C0-78827C793F5D}"/>
    <cellStyle name="Calculation 3 2 3 3 5 2" xfId="11078" xr:uid="{A03C4F60-3869-4D39-A640-00BB80D46AD5}"/>
    <cellStyle name="Calculation 3 2 3 3 5 2 2" xfId="11079" xr:uid="{34C05D4A-D7AA-4DEC-8428-DB36A9208219}"/>
    <cellStyle name="Calculation 3 2 3 3 5 2 3" xfId="11080" xr:uid="{360AC5FA-AB30-4439-B54F-CDF6637F85B6}"/>
    <cellStyle name="Calculation 3 2 3 3 5 3" xfId="11081" xr:uid="{D290E117-27FD-4F75-993D-A44CDD8F1071}"/>
    <cellStyle name="Calculation 3 2 3 3 5 3 2" xfId="11082" xr:uid="{D2BAB881-A07E-4B51-A893-F30DDC109D88}"/>
    <cellStyle name="Calculation 3 2 3 3 5 3 3" xfId="11083" xr:uid="{0DBFA884-BDB6-4791-946B-1C9B36A3621A}"/>
    <cellStyle name="Calculation 3 2 3 3 5 4" xfId="11084" xr:uid="{B1D08D1A-6BB7-4FD9-BC5F-233CBB3EB93A}"/>
    <cellStyle name="Calculation 3 2 3 3 5 4 2" xfId="11085" xr:uid="{77CD0C39-4143-4EE6-A63D-7725861EFA33}"/>
    <cellStyle name="Calculation 3 2 3 3 5 4 3" xfId="11086" xr:uid="{DE7AD8F9-92F6-4ACC-BEE5-7FA7B9F0CF8F}"/>
    <cellStyle name="Calculation 3 2 3 3 5 5" xfId="11087" xr:uid="{5627A80A-B5E7-4CA1-8D66-4306CF856DC3}"/>
    <cellStyle name="Calculation 3 2 3 3 5 5 2" xfId="11088" xr:uid="{4236E156-1AF0-48D2-B904-008604D31E5F}"/>
    <cellStyle name="Calculation 3 2 3 3 5 5 3" xfId="11089" xr:uid="{A99F96D6-4221-43A7-BEC3-8A35E60E79B4}"/>
    <cellStyle name="Calculation 3 2 3 3 5 6" xfId="11090" xr:uid="{00E30500-9054-4AA0-88B2-0BAC1B3CD6C7}"/>
    <cellStyle name="Calculation 3 2 3 3 5 6 2" xfId="11091" xr:uid="{FE63FF64-AD45-4E73-AAE5-E0C027F451B8}"/>
    <cellStyle name="Calculation 3 2 3 3 5 6 3" xfId="11092" xr:uid="{FC0A3E23-80D9-4997-B52B-998DD069DD80}"/>
    <cellStyle name="Calculation 3 2 3 3 5 7" xfId="11093" xr:uid="{1FC15014-A071-4BBF-983E-515C1A9C0E67}"/>
    <cellStyle name="Calculation 3 2 3 3 5 7 2" xfId="11094" xr:uid="{41565063-3EDD-48CF-8111-F2102889BC29}"/>
    <cellStyle name="Calculation 3 2 3 3 5 7 3" xfId="11095" xr:uid="{85C969F4-67B0-4D56-8D4D-8E0E80E47981}"/>
    <cellStyle name="Calculation 3 2 3 3 5 8" xfId="11096" xr:uid="{5E01A0D5-946F-4773-B91A-F347A68C4839}"/>
    <cellStyle name="Calculation 3 2 3 3 5 9" xfId="11097" xr:uid="{396EA5B8-F2A3-4818-B963-1EC9D2B39DF5}"/>
    <cellStyle name="Calculation 3 2 3 3 6" xfId="11098" xr:uid="{92DAE536-5715-4077-876F-5E6152E8976B}"/>
    <cellStyle name="Calculation 3 2 3 3 6 2" xfId="11099" xr:uid="{7DD16437-7AF3-43D1-A9F9-16BD738F5E34}"/>
    <cellStyle name="Calculation 3 2 3 3 6 3" xfId="11100" xr:uid="{4AAB7932-0BB1-4E35-B829-523BF919D0E4}"/>
    <cellStyle name="Calculation 3 2 3 3 7" xfId="11101" xr:uid="{38F62AB7-4582-4AFE-87EE-32C51AA0AFF4}"/>
    <cellStyle name="Calculation 3 2 3 3 7 2" xfId="11102" xr:uid="{4D1B0AAB-6C95-47F4-A8CC-73E27EC4A6F9}"/>
    <cellStyle name="Calculation 3 2 3 3 7 3" xfId="11103" xr:uid="{0A7B32FA-D9F6-4A60-B097-157FAFF50220}"/>
    <cellStyle name="Calculation 3 2 3 3 8" xfId="11104" xr:uid="{BFC7DF92-7CF1-466C-9990-E7784FBC7AA0}"/>
    <cellStyle name="Calculation 3 2 3 3 8 2" xfId="11105" xr:uid="{16C8488A-857E-44EB-BDB4-A13C86FBE041}"/>
    <cellStyle name="Calculation 3 2 3 3 8 3" xfId="11106" xr:uid="{43C595C2-EAE7-4544-8051-6ABA09E5087F}"/>
    <cellStyle name="Calculation 3 2 3 3 9" xfId="11107" xr:uid="{F73AC9F0-F0B8-4290-9973-4A7E3CF83D45}"/>
    <cellStyle name="Calculation 3 2 3 3 9 2" xfId="11108" xr:uid="{112926FD-5C16-4806-863A-D2D2E3DCB177}"/>
    <cellStyle name="Calculation 3 2 3 3 9 3" xfId="11109" xr:uid="{8573C4D9-15A4-4A12-90E6-7D83665FC58F}"/>
    <cellStyle name="Calculation 3 2 3 4" xfId="11110" xr:uid="{D20B9105-2674-4E36-8125-E37F047D5D40}"/>
    <cellStyle name="Calculation 3 2 3 4 10" xfId="44307" xr:uid="{55199442-A775-4810-AF6C-A7EAA6E29334}"/>
    <cellStyle name="Calculation 3 2 3 4 2" xfId="11111" xr:uid="{8B1B1853-FE06-4291-AF82-B4A6C563AD54}"/>
    <cellStyle name="Calculation 3 2 3 4 2 10" xfId="11112" xr:uid="{94610622-329C-4AAA-9A23-AE7325160EEC}"/>
    <cellStyle name="Calculation 3 2 3 4 2 2" xfId="11113" xr:uid="{F0F28AE2-4F47-4453-B8A3-41A8536CC074}"/>
    <cellStyle name="Calculation 3 2 3 4 2 2 2" xfId="11114" xr:uid="{4FFE54DB-C050-44D0-BD71-86C80BB0872A}"/>
    <cellStyle name="Calculation 3 2 3 4 2 2 2 2" xfId="11115" xr:uid="{FAE16731-0D53-4D98-841C-D99505DF16B7}"/>
    <cellStyle name="Calculation 3 2 3 4 2 2 2 3" xfId="11116" xr:uid="{8607F9B0-03C9-4479-A2C9-F269D9CB55A0}"/>
    <cellStyle name="Calculation 3 2 3 4 2 2 3" xfId="11117" xr:uid="{83BBF456-1791-4C03-90DC-73D85A169F73}"/>
    <cellStyle name="Calculation 3 2 3 4 2 2 3 2" xfId="11118" xr:uid="{22478002-6741-4A59-9E4D-F522BD8FD278}"/>
    <cellStyle name="Calculation 3 2 3 4 2 2 3 3" xfId="11119" xr:uid="{0D6C0FD4-82E4-4F81-8CE0-D6248E150BF5}"/>
    <cellStyle name="Calculation 3 2 3 4 2 2 4" xfId="11120" xr:uid="{1D61F5E7-1399-461D-8B20-AA5C416590CA}"/>
    <cellStyle name="Calculation 3 2 3 4 2 2 4 2" xfId="11121" xr:uid="{C6EC58EF-B115-410F-BE05-40A2F35F1B46}"/>
    <cellStyle name="Calculation 3 2 3 4 2 2 4 3" xfId="11122" xr:uid="{162B7C85-74DF-49BB-87AB-5C47FCA11087}"/>
    <cellStyle name="Calculation 3 2 3 4 2 2 5" xfId="11123" xr:uid="{81621914-BA14-428D-BA1C-440BA59608DB}"/>
    <cellStyle name="Calculation 3 2 3 4 2 2 5 2" xfId="11124" xr:uid="{DD454941-59B1-49CD-A7F9-01655527D896}"/>
    <cellStyle name="Calculation 3 2 3 4 2 2 5 3" xfId="11125" xr:uid="{AE1779D2-3DBE-4CA3-8ADE-D076E2D717EE}"/>
    <cellStyle name="Calculation 3 2 3 4 2 2 6" xfId="11126" xr:uid="{74547F15-3975-4E5E-AA5B-699300FB0BD1}"/>
    <cellStyle name="Calculation 3 2 3 4 2 2 6 2" xfId="11127" xr:uid="{551F87D8-756C-44DF-B97A-7B16C5601196}"/>
    <cellStyle name="Calculation 3 2 3 4 2 2 6 3" xfId="11128" xr:uid="{43934ADF-936C-4A88-9BC6-8C5E29EF1408}"/>
    <cellStyle name="Calculation 3 2 3 4 2 2 7" xfId="11129" xr:uid="{1CB3B8DF-8FAF-4A82-91F5-AD3C30250F7E}"/>
    <cellStyle name="Calculation 3 2 3 4 2 2 7 2" xfId="11130" xr:uid="{4B618D16-D748-4B02-8190-436DD46D83FA}"/>
    <cellStyle name="Calculation 3 2 3 4 2 2 7 3" xfId="11131" xr:uid="{B4B61286-4669-4193-801C-F83428194780}"/>
    <cellStyle name="Calculation 3 2 3 4 2 2 8" xfId="11132" xr:uid="{6B8D29AE-0202-413C-84C1-52C3E4F59C90}"/>
    <cellStyle name="Calculation 3 2 3 4 2 2 9" xfId="11133" xr:uid="{8EAF98B6-FB63-4240-B04B-95D670614AF7}"/>
    <cellStyle name="Calculation 3 2 3 4 2 3" xfId="11134" xr:uid="{8298961B-F0E5-44C1-B1FA-325E25262A32}"/>
    <cellStyle name="Calculation 3 2 3 4 2 3 2" xfId="11135" xr:uid="{B0600336-53A6-4458-8914-C99FC306AF04}"/>
    <cellStyle name="Calculation 3 2 3 4 2 3 3" xfId="11136" xr:uid="{AAE6BDBA-6A73-4B6A-8040-4D3AFFF716E8}"/>
    <cellStyle name="Calculation 3 2 3 4 2 4" xfId="11137" xr:uid="{2BCCC6A4-2ED7-42A8-AA50-B1D02A778B55}"/>
    <cellStyle name="Calculation 3 2 3 4 2 4 2" xfId="11138" xr:uid="{531B409D-26DB-4B53-B357-1F50BD4A5399}"/>
    <cellStyle name="Calculation 3 2 3 4 2 4 3" xfId="11139" xr:uid="{59203A50-78DF-4FF7-A9B2-AF2170664014}"/>
    <cellStyle name="Calculation 3 2 3 4 2 5" xfId="11140" xr:uid="{15B0F01A-75CF-4BBA-AB50-3DD8086D6E0A}"/>
    <cellStyle name="Calculation 3 2 3 4 2 5 2" xfId="11141" xr:uid="{074784D8-28ED-4458-8F67-E316FFECDA58}"/>
    <cellStyle name="Calculation 3 2 3 4 2 5 3" xfId="11142" xr:uid="{59DBB30C-21E2-403D-ACF2-C185DD082D27}"/>
    <cellStyle name="Calculation 3 2 3 4 2 6" xfId="11143" xr:uid="{9ED4FB83-7CE9-4125-AFBD-04DA67EDD97F}"/>
    <cellStyle name="Calculation 3 2 3 4 2 6 2" xfId="11144" xr:uid="{031E2189-2BDD-402C-831F-82CF69FFBE19}"/>
    <cellStyle name="Calculation 3 2 3 4 2 6 3" xfId="11145" xr:uid="{9872A5F5-1B0B-442B-9DF9-7A35E97E13B8}"/>
    <cellStyle name="Calculation 3 2 3 4 2 7" xfId="11146" xr:uid="{FB822D4C-8E08-4607-A623-3BD041A6B160}"/>
    <cellStyle name="Calculation 3 2 3 4 2 7 2" xfId="11147" xr:uid="{C949CD98-EE25-4E2A-BD5C-4B13775BA7C8}"/>
    <cellStyle name="Calculation 3 2 3 4 2 7 3" xfId="11148" xr:uid="{D747D9D5-1CE7-42AD-8B10-C7ABECCAF6B3}"/>
    <cellStyle name="Calculation 3 2 3 4 2 8" xfId="11149" xr:uid="{9E176B5F-FE42-4E67-9EC4-EDF5A5FEE36B}"/>
    <cellStyle name="Calculation 3 2 3 4 2 8 2" xfId="11150" xr:uid="{E1C5F323-A0EA-40C9-A4A3-EE8E69470A66}"/>
    <cellStyle name="Calculation 3 2 3 4 2 8 3" xfId="11151" xr:uid="{9642F6FF-8097-4178-8F1C-9529AE94002E}"/>
    <cellStyle name="Calculation 3 2 3 4 2 9" xfId="11152" xr:uid="{1C1E5E92-81B5-4539-A908-4CEF94147B20}"/>
    <cellStyle name="Calculation 3 2 3 4 3" xfId="11153" xr:uid="{FA71CF15-3F6B-497D-B1AB-06DBE6B9B9C8}"/>
    <cellStyle name="Calculation 3 2 3 4 3 10" xfId="11154" xr:uid="{1DBFB1D5-6856-4985-84A8-4B5F6351A33C}"/>
    <cellStyle name="Calculation 3 2 3 4 3 2" xfId="11155" xr:uid="{1035A74C-C0D8-4915-92CB-4E351D380A0B}"/>
    <cellStyle name="Calculation 3 2 3 4 3 2 2" xfId="11156" xr:uid="{E889C834-29F1-49EB-9861-EB2B1D77F621}"/>
    <cellStyle name="Calculation 3 2 3 4 3 2 2 2" xfId="11157" xr:uid="{C5ABDDC2-FF0C-40E1-A294-F65F5724F709}"/>
    <cellStyle name="Calculation 3 2 3 4 3 2 2 3" xfId="11158" xr:uid="{56F34D82-FF4F-41A6-83AB-CCB3F2964B19}"/>
    <cellStyle name="Calculation 3 2 3 4 3 2 3" xfId="11159" xr:uid="{FF20FBBC-9DE9-4EF7-A52F-537BEFF32ED6}"/>
    <cellStyle name="Calculation 3 2 3 4 3 2 3 2" xfId="11160" xr:uid="{6A1534EA-9B0E-4AB4-B8B1-2EE224086886}"/>
    <cellStyle name="Calculation 3 2 3 4 3 2 3 3" xfId="11161" xr:uid="{720B7CEE-80C0-4ECD-B862-8A85716BC393}"/>
    <cellStyle name="Calculation 3 2 3 4 3 2 4" xfId="11162" xr:uid="{6FA19DE9-BE06-4E17-A180-188AF8D4181C}"/>
    <cellStyle name="Calculation 3 2 3 4 3 2 4 2" xfId="11163" xr:uid="{B807A5EA-AB2F-4E68-8825-49824D43F4E4}"/>
    <cellStyle name="Calculation 3 2 3 4 3 2 4 3" xfId="11164" xr:uid="{CAD2C9E3-B343-44B9-AD1B-038E7AB26ED2}"/>
    <cellStyle name="Calculation 3 2 3 4 3 2 5" xfId="11165" xr:uid="{F18FCD6A-7A7A-4046-9362-547C82054B59}"/>
    <cellStyle name="Calculation 3 2 3 4 3 2 5 2" xfId="11166" xr:uid="{81F045F4-C4C0-43CF-B8A9-3B0DCA66F5DD}"/>
    <cellStyle name="Calculation 3 2 3 4 3 2 5 3" xfId="11167" xr:uid="{0D69BEEC-2D7C-4EE6-8EBF-EC0A6A02C7D2}"/>
    <cellStyle name="Calculation 3 2 3 4 3 2 6" xfId="11168" xr:uid="{990457E4-FD5F-43D4-96AE-6E9D7ECB454F}"/>
    <cellStyle name="Calculation 3 2 3 4 3 2 6 2" xfId="11169" xr:uid="{591BA709-09F1-4437-AD65-CDBA676FF0B1}"/>
    <cellStyle name="Calculation 3 2 3 4 3 2 6 3" xfId="11170" xr:uid="{48F6406A-8A3D-48AB-B5FE-7B362CE171E7}"/>
    <cellStyle name="Calculation 3 2 3 4 3 2 7" xfId="11171" xr:uid="{8D04D876-31AD-4A62-9459-1452916A53B5}"/>
    <cellStyle name="Calculation 3 2 3 4 3 2 7 2" xfId="11172" xr:uid="{D8F92531-51A2-46FA-A8ED-C50B4BC57604}"/>
    <cellStyle name="Calculation 3 2 3 4 3 2 7 3" xfId="11173" xr:uid="{F40E0932-CFBF-4122-97E4-3EAD67A87361}"/>
    <cellStyle name="Calculation 3 2 3 4 3 2 8" xfId="11174" xr:uid="{EB8746E6-95D2-454C-8EBA-15A8CC43F3C4}"/>
    <cellStyle name="Calculation 3 2 3 4 3 2 9" xfId="11175" xr:uid="{351A2BBB-2F4B-4374-9D8A-64A95FFAFE97}"/>
    <cellStyle name="Calculation 3 2 3 4 3 3" xfId="11176" xr:uid="{E921774B-17BA-48BA-A93E-0A2273EAC7ED}"/>
    <cellStyle name="Calculation 3 2 3 4 3 3 2" xfId="11177" xr:uid="{C6E0D59A-8B15-433C-9084-0D09B2718A3B}"/>
    <cellStyle name="Calculation 3 2 3 4 3 3 3" xfId="11178" xr:uid="{43811CDF-3AF7-4A32-93B0-2FF69F3B282F}"/>
    <cellStyle name="Calculation 3 2 3 4 3 4" xfId="11179" xr:uid="{8462B198-B535-4155-8EE8-0E7CD88EDADB}"/>
    <cellStyle name="Calculation 3 2 3 4 3 4 2" xfId="11180" xr:uid="{EF5BBF25-6CC5-4E06-960D-83BEFD507641}"/>
    <cellStyle name="Calculation 3 2 3 4 3 4 3" xfId="11181" xr:uid="{6759B1A1-17F7-4F63-AFF0-A017141696D2}"/>
    <cellStyle name="Calculation 3 2 3 4 3 5" xfId="11182" xr:uid="{0E0C6303-864A-4B31-A2FF-FE8F696DFB79}"/>
    <cellStyle name="Calculation 3 2 3 4 3 5 2" xfId="11183" xr:uid="{6840272A-AD56-42E7-BF4F-D6F6B18935F9}"/>
    <cellStyle name="Calculation 3 2 3 4 3 5 3" xfId="11184" xr:uid="{FE1B33C5-2769-4627-B35C-0ED2A3A5E240}"/>
    <cellStyle name="Calculation 3 2 3 4 3 6" xfId="11185" xr:uid="{962DA529-502C-499B-8A10-CCBAE24A81AB}"/>
    <cellStyle name="Calculation 3 2 3 4 3 6 2" xfId="11186" xr:uid="{B16C43A6-B0FE-4A03-8F7D-8E05B5CC6141}"/>
    <cellStyle name="Calculation 3 2 3 4 3 6 3" xfId="11187" xr:uid="{A2F74B6E-B5CF-41DA-8B05-DD2A02972331}"/>
    <cellStyle name="Calculation 3 2 3 4 3 7" xfId="11188" xr:uid="{30D91460-8888-4BD9-A7B2-FCBC39F416BB}"/>
    <cellStyle name="Calculation 3 2 3 4 3 7 2" xfId="11189" xr:uid="{2BCF51B4-B42D-4109-B1F8-D847074D5BE3}"/>
    <cellStyle name="Calculation 3 2 3 4 3 7 3" xfId="11190" xr:uid="{A45DADE4-3F6E-469B-AC00-1A99DFC49B79}"/>
    <cellStyle name="Calculation 3 2 3 4 3 8" xfId="11191" xr:uid="{DAB8DBBC-FE71-470E-9E62-B6BE7ECDC988}"/>
    <cellStyle name="Calculation 3 2 3 4 3 8 2" xfId="11192" xr:uid="{8AD86E31-4FC5-42CA-92D8-C4744AAA333C}"/>
    <cellStyle name="Calculation 3 2 3 4 3 8 3" xfId="11193" xr:uid="{A4F5E5B8-2097-4587-A7AB-FFBB071F90F6}"/>
    <cellStyle name="Calculation 3 2 3 4 3 9" xfId="11194" xr:uid="{FAE053BB-A759-4181-BA53-BEA386F3E8E8}"/>
    <cellStyle name="Calculation 3 2 3 4 4" xfId="11195" xr:uid="{C2EFB119-4F41-455D-809F-B4C698E749F8}"/>
    <cellStyle name="Calculation 3 2 3 4 4 10" xfId="11196" xr:uid="{324608B5-534E-4A1C-A7F2-EC4863FEAABC}"/>
    <cellStyle name="Calculation 3 2 3 4 4 2" xfId="11197" xr:uid="{F4F138B9-5D2B-434A-9FF4-EA43A973B006}"/>
    <cellStyle name="Calculation 3 2 3 4 4 2 2" xfId="11198" xr:uid="{5A99C51F-4DCD-4BD2-B48D-4EF6DD51FAAA}"/>
    <cellStyle name="Calculation 3 2 3 4 4 2 2 2" xfId="11199" xr:uid="{8E7B0867-4999-4FD4-8291-AED96EFEA479}"/>
    <cellStyle name="Calculation 3 2 3 4 4 2 2 3" xfId="11200" xr:uid="{29F07140-7F36-4D8A-992D-C812A84F5FE9}"/>
    <cellStyle name="Calculation 3 2 3 4 4 2 3" xfId="11201" xr:uid="{F7F68DC2-4F65-4C8B-8BC3-4A7968BE9896}"/>
    <cellStyle name="Calculation 3 2 3 4 4 2 3 2" xfId="11202" xr:uid="{072FF050-22EC-4C10-B4B2-2E013F11FA84}"/>
    <cellStyle name="Calculation 3 2 3 4 4 2 3 3" xfId="11203" xr:uid="{C2115FFB-72F8-4272-A9FB-7826F729E39D}"/>
    <cellStyle name="Calculation 3 2 3 4 4 2 4" xfId="11204" xr:uid="{25336E26-11DC-47CB-83CC-F304605EB90D}"/>
    <cellStyle name="Calculation 3 2 3 4 4 2 4 2" xfId="11205" xr:uid="{9E31A1F7-3C86-4025-802C-ABD5C8255817}"/>
    <cellStyle name="Calculation 3 2 3 4 4 2 4 3" xfId="11206" xr:uid="{9A62AB7F-F14D-4041-9889-31B5D66E7076}"/>
    <cellStyle name="Calculation 3 2 3 4 4 2 5" xfId="11207" xr:uid="{3F118C06-6FCD-4046-BE6B-9A149301CAB9}"/>
    <cellStyle name="Calculation 3 2 3 4 4 2 5 2" xfId="11208" xr:uid="{C0717E31-3A7B-49A4-9EE0-69F41E93A4AA}"/>
    <cellStyle name="Calculation 3 2 3 4 4 2 5 3" xfId="11209" xr:uid="{3D64DC08-53E0-47EF-B11B-CD75C44D1E6A}"/>
    <cellStyle name="Calculation 3 2 3 4 4 2 6" xfId="11210" xr:uid="{00D3E182-604C-4EF8-9628-04EC51B2A527}"/>
    <cellStyle name="Calculation 3 2 3 4 4 2 6 2" xfId="11211" xr:uid="{65D2DFE7-32B1-4E21-981A-7555B5A8263C}"/>
    <cellStyle name="Calculation 3 2 3 4 4 2 6 3" xfId="11212" xr:uid="{F697C62C-655F-4876-82AB-D8C3CCE005B9}"/>
    <cellStyle name="Calculation 3 2 3 4 4 2 7" xfId="11213" xr:uid="{FD9867E8-C90F-4EE4-BB3B-25D905153E93}"/>
    <cellStyle name="Calculation 3 2 3 4 4 2 7 2" xfId="11214" xr:uid="{74549B34-9375-4453-8272-FA56285BE859}"/>
    <cellStyle name="Calculation 3 2 3 4 4 2 7 3" xfId="11215" xr:uid="{5DDBF60A-AD85-49EA-91C5-6AF19C930549}"/>
    <cellStyle name="Calculation 3 2 3 4 4 2 8" xfId="11216" xr:uid="{50F78D68-FBFD-48E1-8445-40634AC2C571}"/>
    <cellStyle name="Calculation 3 2 3 4 4 2 9" xfId="11217" xr:uid="{7E269E01-F895-4E47-81DF-032ED695CE43}"/>
    <cellStyle name="Calculation 3 2 3 4 4 3" xfId="11218" xr:uid="{F6A83A49-2B28-45D2-B827-E5755639A8E0}"/>
    <cellStyle name="Calculation 3 2 3 4 4 3 2" xfId="11219" xr:uid="{725B78B8-75D7-4742-BC44-44328860DFBB}"/>
    <cellStyle name="Calculation 3 2 3 4 4 3 3" xfId="11220" xr:uid="{1FA13BA6-9989-463D-9C0E-9FC8BA704715}"/>
    <cellStyle name="Calculation 3 2 3 4 4 4" xfId="11221" xr:uid="{884AB7DC-AD75-4051-B3F9-44FE7D07B2D2}"/>
    <cellStyle name="Calculation 3 2 3 4 4 4 2" xfId="11222" xr:uid="{A484F8B8-7C39-4E2B-B1DB-3CE656568864}"/>
    <cellStyle name="Calculation 3 2 3 4 4 4 3" xfId="11223" xr:uid="{93A35C90-5E56-4977-A880-2215EF672354}"/>
    <cellStyle name="Calculation 3 2 3 4 4 5" xfId="11224" xr:uid="{4F9CAF04-98B9-4249-81EA-B7E90F7134F1}"/>
    <cellStyle name="Calculation 3 2 3 4 4 5 2" xfId="11225" xr:uid="{8C420FC2-BD79-4191-892A-6100A3CAFE2E}"/>
    <cellStyle name="Calculation 3 2 3 4 4 5 3" xfId="11226" xr:uid="{E593EF22-B05F-45DC-A7E6-2F4FF6119F4B}"/>
    <cellStyle name="Calculation 3 2 3 4 4 6" xfId="11227" xr:uid="{E71A32E7-95B8-4977-9CF3-DB03AF5CFFF3}"/>
    <cellStyle name="Calculation 3 2 3 4 4 6 2" xfId="11228" xr:uid="{DDE02A56-AE44-4F34-96F4-7FF3D39638C2}"/>
    <cellStyle name="Calculation 3 2 3 4 4 6 3" xfId="11229" xr:uid="{275BB562-730D-4DBE-81BE-6FBB1650A1A7}"/>
    <cellStyle name="Calculation 3 2 3 4 4 7" xfId="11230" xr:uid="{E390EBAE-2999-41D6-B38E-1ADA7ED508F8}"/>
    <cellStyle name="Calculation 3 2 3 4 4 7 2" xfId="11231" xr:uid="{0B611609-21FA-40D6-B72A-0F989AD206C0}"/>
    <cellStyle name="Calculation 3 2 3 4 4 7 3" xfId="11232" xr:uid="{F890FC4B-415F-43FB-BF40-8B05BDB65DF8}"/>
    <cellStyle name="Calculation 3 2 3 4 4 8" xfId="11233" xr:uid="{AA59D0A7-FE93-4AB6-A67A-79098180100D}"/>
    <cellStyle name="Calculation 3 2 3 4 4 8 2" xfId="11234" xr:uid="{00B06E78-FFA6-4653-87B6-C5A5BDFB7388}"/>
    <cellStyle name="Calculation 3 2 3 4 4 8 3" xfId="11235" xr:uid="{78A642D8-E9F4-4044-AD8B-4BF9D9740BDA}"/>
    <cellStyle name="Calculation 3 2 3 4 4 9" xfId="11236" xr:uid="{1A4021AC-67A2-433A-BF8F-EFF8CA639A22}"/>
    <cellStyle name="Calculation 3 2 3 4 5" xfId="11237" xr:uid="{2EB34681-A20B-4B57-984A-D8884FB27A4F}"/>
    <cellStyle name="Calculation 3 2 3 4 5 2" xfId="11238" xr:uid="{A5D43D72-83FE-448B-A0D9-ECF969A55AFD}"/>
    <cellStyle name="Calculation 3 2 3 4 5 2 2" xfId="11239" xr:uid="{7561752E-F2A5-4041-9430-B1CA84100D54}"/>
    <cellStyle name="Calculation 3 2 3 4 5 2 3" xfId="11240" xr:uid="{22C84E10-33F1-4140-B657-9E9302AB543F}"/>
    <cellStyle name="Calculation 3 2 3 4 5 3" xfId="11241" xr:uid="{1CCBA3C5-3D03-464A-8715-DF38EE4EE898}"/>
    <cellStyle name="Calculation 3 2 3 4 5 3 2" xfId="11242" xr:uid="{0D9FF473-C4FE-41D4-96AA-F8FB37290436}"/>
    <cellStyle name="Calculation 3 2 3 4 5 3 3" xfId="11243" xr:uid="{5CC12771-E6FA-4FFB-984F-D5D17C3A200E}"/>
    <cellStyle name="Calculation 3 2 3 4 5 4" xfId="11244" xr:uid="{553FFF14-125E-4A49-9538-43C0628DD15A}"/>
    <cellStyle name="Calculation 3 2 3 4 5 4 2" xfId="11245" xr:uid="{6E764D4E-012C-4400-8CA2-FB392D50B20D}"/>
    <cellStyle name="Calculation 3 2 3 4 5 4 3" xfId="11246" xr:uid="{94DDA2CF-8466-47B6-9EF3-BC00B7914CB2}"/>
    <cellStyle name="Calculation 3 2 3 4 5 5" xfId="11247" xr:uid="{AE5AEDDE-8EC7-4179-811D-E2A85E838BB0}"/>
    <cellStyle name="Calculation 3 2 3 4 5 5 2" xfId="11248" xr:uid="{E0ED4F89-DE27-4C75-9912-052CF67BF126}"/>
    <cellStyle name="Calculation 3 2 3 4 5 5 3" xfId="11249" xr:uid="{23211BB0-E17D-416D-BB2B-CAE24360D0A9}"/>
    <cellStyle name="Calculation 3 2 3 4 5 6" xfId="11250" xr:uid="{ACD7B063-8C77-490E-9A12-D1A444291A64}"/>
    <cellStyle name="Calculation 3 2 3 4 5 6 2" xfId="11251" xr:uid="{98E5E72B-A5D4-40E4-B0B3-D62CAF343877}"/>
    <cellStyle name="Calculation 3 2 3 4 5 6 3" xfId="11252" xr:uid="{CECECBE8-814B-43FB-ADB5-5B7C4E7C0B43}"/>
    <cellStyle name="Calculation 3 2 3 4 5 7" xfId="11253" xr:uid="{614C0716-E596-445B-B889-88910F4BD9DE}"/>
    <cellStyle name="Calculation 3 2 3 4 5 7 2" xfId="11254" xr:uid="{29435B72-4FCC-4CC1-A5E1-ED9B9777995E}"/>
    <cellStyle name="Calculation 3 2 3 4 5 7 3" xfId="11255" xr:uid="{89C65254-95D0-47A7-A90A-D6B4AF346001}"/>
    <cellStyle name="Calculation 3 2 3 4 5 8" xfId="11256" xr:uid="{03294356-8E80-4A2D-8280-2DB408489B61}"/>
    <cellStyle name="Calculation 3 2 3 4 5 9" xfId="11257" xr:uid="{33F57E1B-17FA-4BCB-B6C0-8F72B5CE2FBE}"/>
    <cellStyle name="Calculation 3 2 3 4 6" xfId="11258" xr:uid="{FC97AD33-689C-4169-BDD0-9D28FC1F86D1}"/>
    <cellStyle name="Calculation 3 2 3 4 6 2" xfId="11259" xr:uid="{D0BB6F53-CDF8-47E2-BC03-011C11112666}"/>
    <cellStyle name="Calculation 3 2 3 4 6 3" xfId="11260" xr:uid="{F6E817E8-8069-4389-8F43-98DF4F4AE34E}"/>
    <cellStyle name="Calculation 3 2 3 4 7" xfId="11261" xr:uid="{CB101BAE-76C5-4823-A4F6-F4CF5581DE6E}"/>
    <cellStyle name="Calculation 3 2 3 4 7 2" xfId="11262" xr:uid="{DD41212C-8AD3-4744-9596-FF2884378D5F}"/>
    <cellStyle name="Calculation 3 2 3 4 7 3" xfId="11263" xr:uid="{EF4A0775-A729-434E-AEC5-A306332B5D75}"/>
    <cellStyle name="Calculation 3 2 3 4 8" xfId="11264" xr:uid="{DFAAA696-07C9-4DC2-9CF5-4687645A6BA9}"/>
    <cellStyle name="Calculation 3 2 3 4 8 2" xfId="11265" xr:uid="{1B65133B-4B8A-408E-A26D-47B49137C764}"/>
    <cellStyle name="Calculation 3 2 3 4 8 3" xfId="11266" xr:uid="{0F11D0AD-45C5-482B-89AE-E80FE97A795F}"/>
    <cellStyle name="Calculation 3 2 3 4 9" xfId="11267" xr:uid="{8FB2A8C1-C601-4376-9EA4-C5D0281251C4}"/>
    <cellStyle name="Calculation 3 2 3 4 9 2" xfId="11268" xr:uid="{EF0B51BD-775A-43D4-B61A-E336BED8DD2F}"/>
    <cellStyle name="Calculation 3 2 3 4 9 3" xfId="11269" xr:uid="{2B5FF47A-8A97-495E-9158-4781833C1444}"/>
    <cellStyle name="Calculation 3 2 3 5" xfId="11270" xr:uid="{DCB8296C-2990-4AA4-828C-CB3456F45F38}"/>
    <cellStyle name="Calculation 3 2 3 5 10" xfId="44308" xr:uid="{EF6EC063-6EB1-4D3F-A7D0-16523FD2249C}"/>
    <cellStyle name="Calculation 3 2 3 5 2" xfId="11271" xr:uid="{F9381EFB-4C27-4255-90FF-8DD6F0F8C8D5}"/>
    <cellStyle name="Calculation 3 2 3 5 2 10" xfId="11272" xr:uid="{E3B6BDB1-FA67-4506-B0B2-692DBFD07F44}"/>
    <cellStyle name="Calculation 3 2 3 5 2 2" xfId="11273" xr:uid="{49367395-0C4E-4A6F-809E-590299CFA0B9}"/>
    <cellStyle name="Calculation 3 2 3 5 2 2 2" xfId="11274" xr:uid="{4E21D548-EF13-4BF9-9ACB-FA567C3AAD49}"/>
    <cellStyle name="Calculation 3 2 3 5 2 2 2 2" xfId="11275" xr:uid="{1020B39A-8EDA-4E7E-B73E-57BCBDB0302E}"/>
    <cellStyle name="Calculation 3 2 3 5 2 2 2 3" xfId="11276" xr:uid="{9CEC8D9E-C86D-47F1-867B-DFBE394F68AA}"/>
    <cellStyle name="Calculation 3 2 3 5 2 2 3" xfId="11277" xr:uid="{841EB524-78E4-4EAF-B22F-7E7088FA91AF}"/>
    <cellStyle name="Calculation 3 2 3 5 2 2 3 2" xfId="11278" xr:uid="{859F4494-2E68-4104-8DDA-C091854C1BC3}"/>
    <cellStyle name="Calculation 3 2 3 5 2 2 3 3" xfId="11279" xr:uid="{7EC750D8-F188-4CBC-92AA-CBF3518271EE}"/>
    <cellStyle name="Calculation 3 2 3 5 2 2 4" xfId="11280" xr:uid="{1E472C96-3533-48B2-A19C-068DEF542B4C}"/>
    <cellStyle name="Calculation 3 2 3 5 2 2 4 2" xfId="11281" xr:uid="{94BE229F-001F-4B2D-9DDA-9BEC1313CA4C}"/>
    <cellStyle name="Calculation 3 2 3 5 2 2 4 3" xfId="11282" xr:uid="{378E9045-D6BA-4DB7-9596-46008D3CB225}"/>
    <cellStyle name="Calculation 3 2 3 5 2 2 5" xfId="11283" xr:uid="{64204ABD-FA74-4912-B43F-FA70041BD11F}"/>
    <cellStyle name="Calculation 3 2 3 5 2 2 5 2" xfId="11284" xr:uid="{AC66D982-C251-47EA-BF14-9D95883A014E}"/>
    <cellStyle name="Calculation 3 2 3 5 2 2 5 3" xfId="11285" xr:uid="{2DA27828-A3EB-4908-8BC3-024C238D211C}"/>
    <cellStyle name="Calculation 3 2 3 5 2 2 6" xfId="11286" xr:uid="{21ED487C-FDD7-423B-80CB-A8404F1D23DB}"/>
    <cellStyle name="Calculation 3 2 3 5 2 2 6 2" xfId="11287" xr:uid="{A8C98E36-2D92-4B32-9925-513E915388FB}"/>
    <cellStyle name="Calculation 3 2 3 5 2 2 6 3" xfId="11288" xr:uid="{C2B87076-CAC2-40D6-9A0C-DE95690E199A}"/>
    <cellStyle name="Calculation 3 2 3 5 2 2 7" xfId="11289" xr:uid="{FAE77E61-2F6D-4859-A318-3E3D5F1912EB}"/>
    <cellStyle name="Calculation 3 2 3 5 2 2 7 2" xfId="11290" xr:uid="{C01B25CE-5C95-492F-B086-8010C67590DF}"/>
    <cellStyle name="Calculation 3 2 3 5 2 2 7 3" xfId="11291" xr:uid="{0C9E9E7A-3657-4A03-AA10-8F8D5F07DA83}"/>
    <cellStyle name="Calculation 3 2 3 5 2 2 8" xfId="11292" xr:uid="{6C131F93-EEEF-4701-80A9-520EDEE08DB8}"/>
    <cellStyle name="Calculation 3 2 3 5 2 2 9" xfId="11293" xr:uid="{069C1ADD-6FF1-4855-AEBA-364E907EABCB}"/>
    <cellStyle name="Calculation 3 2 3 5 2 3" xfId="11294" xr:uid="{7E3758C8-9395-40E1-A755-6A1EEE964362}"/>
    <cellStyle name="Calculation 3 2 3 5 2 3 2" xfId="11295" xr:uid="{6FECC264-4F4E-4FBB-A50A-7D5E8C9AA808}"/>
    <cellStyle name="Calculation 3 2 3 5 2 3 3" xfId="11296" xr:uid="{0CCC9E64-CCD4-415A-B1C7-79A822D46F7C}"/>
    <cellStyle name="Calculation 3 2 3 5 2 4" xfId="11297" xr:uid="{F1C0C388-5E4D-4FAB-B703-5491D87587FE}"/>
    <cellStyle name="Calculation 3 2 3 5 2 4 2" xfId="11298" xr:uid="{4393200C-A46A-428E-81C0-3565F526C4EA}"/>
    <cellStyle name="Calculation 3 2 3 5 2 4 3" xfId="11299" xr:uid="{1E4D4A82-B9DD-4933-A919-4593429A937F}"/>
    <cellStyle name="Calculation 3 2 3 5 2 5" xfId="11300" xr:uid="{F1520504-8CE8-451E-AF8A-3206956A6A90}"/>
    <cellStyle name="Calculation 3 2 3 5 2 5 2" xfId="11301" xr:uid="{74FA74D4-7F4D-470F-AA05-EA5E17182C93}"/>
    <cellStyle name="Calculation 3 2 3 5 2 5 3" xfId="11302" xr:uid="{6251CC70-276E-4573-9205-E2BAA1DC1F09}"/>
    <cellStyle name="Calculation 3 2 3 5 2 6" xfId="11303" xr:uid="{05562A45-FA67-4315-949A-073234F34B1C}"/>
    <cellStyle name="Calculation 3 2 3 5 2 6 2" xfId="11304" xr:uid="{C3EE7941-6A45-473B-B523-C821EC2BCB1C}"/>
    <cellStyle name="Calculation 3 2 3 5 2 6 3" xfId="11305" xr:uid="{8BC6EE79-6FC9-427E-B141-A25146819D1A}"/>
    <cellStyle name="Calculation 3 2 3 5 2 7" xfId="11306" xr:uid="{0227D34B-04E1-414B-9A33-13FCCE0CD286}"/>
    <cellStyle name="Calculation 3 2 3 5 2 7 2" xfId="11307" xr:uid="{C8FD59CE-E919-49EF-A794-C5151DF8BABE}"/>
    <cellStyle name="Calculation 3 2 3 5 2 7 3" xfId="11308" xr:uid="{8BFE33F2-20DB-4975-9271-E9CC2E916F1C}"/>
    <cellStyle name="Calculation 3 2 3 5 2 8" xfId="11309" xr:uid="{4B5D210E-2C9E-4BBD-B267-5AE78D28136A}"/>
    <cellStyle name="Calculation 3 2 3 5 2 8 2" xfId="11310" xr:uid="{187E0806-B399-4B32-9A8B-C4A05F5CFF86}"/>
    <cellStyle name="Calculation 3 2 3 5 2 8 3" xfId="11311" xr:uid="{89659411-1B0D-4D06-B898-6B50E2CE122B}"/>
    <cellStyle name="Calculation 3 2 3 5 2 9" xfId="11312" xr:uid="{68A38BD0-24B5-4E29-8809-2AEFBF0BBC63}"/>
    <cellStyle name="Calculation 3 2 3 5 3" xfId="11313" xr:uid="{D3750BE7-D5F1-4CD6-9578-2FC9766F0B42}"/>
    <cellStyle name="Calculation 3 2 3 5 3 10" xfId="11314" xr:uid="{6FB8124B-AF5B-40AA-8EDD-569268845BC9}"/>
    <cellStyle name="Calculation 3 2 3 5 3 2" xfId="11315" xr:uid="{CE9C093C-681A-45EE-BFFC-F0374079696F}"/>
    <cellStyle name="Calculation 3 2 3 5 3 2 2" xfId="11316" xr:uid="{105EF8EE-7A60-42A4-8667-28BF528C4360}"/>
    <cellStyle name="Calculation 3 2 3 5 3 2 2 2" xfId="11317" xr:uid="{7352E104-4C46-46D5-900C-D87C8AAC68BC}"/>
    <cellStyle name="Calculation 3 2 3 5 3 2 2 3" xfId="11318" xr:uid="{1928E278-BEFD-44C3-B50E-18F3ADD869A2}"/>
    <cellStyle name="Calculation 3 2 3 5 3 2 3" xfId="11319" xr:uid="{DB7061BE-2054-4AD7-958B-32D44811B603}"/>
    <cellStyle name="Calculation 3 2 3 5 3 2 3 2" xfId="11320" xr:uid="{B974A7B7-3433-4F22-9CEF-3CEED1CC156C}"/>
    <cellStyle name="Calculation 3 2 3 5 3 2 3 3" xfId="11321" xr:uid="{DD88B478-743A-4D0E-BB2F-E6CC98892BA7}"/>
    <cellStyle name="Calculation 3 2 3 5 3 2 4" xfId="11322" xr:uid="{EEACCD69-8183-455B-AE30-956D47DA046D}"/>
    <cellStyle name="Calculation 3 2 3 5 3 2 4 2" xfId="11323" xr:uid="{A61876AE-595B-48CE-A39A-73B8E593CDAC}"/>
    <cellStyle name="Calculation 3 2 3 5 3 2 4 3" xfId="11324" xr:uid="{14ACCBE8-D087-4550-80BC-6C13968DC638}"/>
    <cellStyle name="Calculation 3 2 3 5 3 2 5" xfId="11325" xr:uid="{9F7CC301-43BE-40D7-A1CB-053F4E15B6AD}"/>
    <cellStyle name="Calculation 3 2 3 5 3 2 5 2" xfId="11326" xr:uid="{A01BCAAF-E7C0-4D33-B578-97CAB6A0CAD4}"/>
    <cellStyle name="Calculation 3 2 3 5 3 2 5 3" xfId="11327" xr:uid="{E2F41658-383C-4142-90BB-DCA5BFF08809}"/>
    <cellStyle name="Calculation 3 2 3 5 3 2 6" xfId="11328" xr:uid="{94A070F5-01E6-4ED9-A44A-D11B80EDF534}"/>
    <cellStyle name="Calculation 3 2 3 5 3 2 6 2" xfId="11329" xr:uid="{9D6C193C-AB9F-466B-BA9E-F510E9A1BC28}"/>
    <cellStyle name="Calculation 3 2 3 5 3 2 6 3" xfId="11330" xr:uid="{09FB48C0-EDC8-46F5-8CAD-D1DB17BBA6EE}"/>
    <cellStyle name="Calculation 3 2 3 5 3 2 7" xfId="11331" xr:uid="{AE81ECB6-6995-47F6-9984-AD82199F92CF}"/>
    <cellStyle name="Calculation 3 2 3 5 3 2 7 2" xfId="11332" xr:uid="{3018351B-049D-4A4C-8BE3-2CD6FEF36554}"/>
    <cellStyle name="Calculation 3 2 3 5 3 2 7 3" xfId="11333" xr:uid="{D2CF8E46-760C-41EF-B067-0057F7AF9B38}"/>
    <cellStyle name="Calculation 3 2 3 5 3 2 8" xfId="11334" xr:uid="{78D65C22-4A62-42DA-B601-D6082463FAAC}"/>
    <cellStyle name="Calculation 3 2 3 5 3 2 9" xfId="11335" xr:uid="{E04519CD-3D83-40B5-8DF6-EAF6B0763BBA}"/>
    <cellStyle name="Calculation 3 2 3 5 3 3" xfId="11336" xr:uid="{EA5F3D1B-367F-4BC2-8669-AE07285FF6BA}"/>
    <cellStyle name="Calculation 3 2 3 5 3 3 2" xfId="11337" xr:uid="{35A0A2A2-016F-4DA1-9B2F-7756B9CDC5B4}"/>
    <cellStyle name="Calculation 3 2 3 5 3 3 3" xfId="11338" xr:uid="{BF0364E6-B155-4822-8E4E-FC3E9D456255}"/>
    <cellStyle name="Calculation 3 2 3 5 3 4" xfId="11339" xr:uid="{0EF04FEA-2B24-49D1-98F6-381319AAF8F0}"/>
    <cellStyle name="Calculation 3 2 3 5 3 4 2" xfId="11340" xr:uid="{099BF6AE-A9DF-4E2F-A96A-3D2FC81DF0B5}"/>
    <cellStyle name="Calculation 3 2 3 5 3 4 3" xfId="11341" xr:uid="{AE2733CD-4BE1-4AE5-86E7-5AC79465054A}"/>
    <cellStyle name="Calculation 3 2 3 5 3 5" xfId="11342" xr:uid="{1F8FDE0B-530E-4D7D-8CA1-0D849F4B0B86}"/>
    <cellStyle name="Calculation 3 2 3 5 3 5 2" xfId="11343" xr:uid="{22377A2D-1880-4FCD-8E91-167AA63836FA}"/>
    <cellStyle name="Calculation 3 2 3 5 3 5 3" xfId="11344" xr:uid="{96D93BAE-5744-4CA2-8FB3-B1DC356FF9BE}"/>
    <cellStyle name="Calculation 3 2 3 5 3 6" xfId="11345" xr:uid="{521CAADB-BAAD-48E9-9D07-B0B36E6F5056}"/>
    <cellStyle name="Calculation 3 2 3 5 3 6 2" xfId="11346" xr:uid="{2AA4AE7E-8114-4068-A5DB-6E107AF7267C}"/>
    <cellStyle name="Calculation 3 2 3 5 3 6 3" xfId="11347" xr:uid="{5556E775-EA89-400D-834E-7DCC7C5794FD}"/>
    <cellStyle name="Calculation 3 2 3 5 3 7" xfId="11348" xr:uid="{6D663595-F4DA-4A70-9F74-A31E2C86CB98}"/>
    <cellStyle name="Calculation 3 2 3 5 3 7 2" xfId="11349" xr:uid="{B38C9B46-3BB8-4BBF-8E60-7A91BCBA7666}"/>
    <cellStyle name="Calculation 3 2 3 5 3 7 3" xfId="11350" xr:uid="{ED2739CC-7CC7-44F2-A4B2-119C1839CB6B}"/>
    <cellStyle name="Calculation 3 2 3 5 3 8" xfId="11351" xr:uid="{AF00C563-6BCF-4D29-A132-442A784908B8}"/>
    <cellStyle name="Calculation 3 2 3 5 3 8 2" xfId="11352" xr:uid="{82DB9DEF-3A05-4DAB-A9F5-E2CC109891F7}"/>
    <cellStyle name="Calculation 3 2 3 5 3 8 3" xfId="11353" xr:uid="{D7D60A76-6724-4185-81C5-F12E0D3911D9}"/>
    <cellStyle name="Calculation 3 2 3 5 3 9" xfId="11354" xr:uid="{8032F635-6DB6-4C79-B262-369FAFA81E66}"/>
    <cellStyle name="Calculation 3 2 3 5 4" xfId="11355" xr:uid="{2D3796F9-1321-4FE4-86B9-12C7A8ADC8FA}"/>
    <cellStyle name="Calculation 3 2 3 5 4 10" xfId="11356" xr:uid="{C2CFCE02-EC89-4EBF-8EC9-A682126EB530}"/>
    <cellStyle name="Calculation 3 2 3 5 4 2" xfId="11357" xr:uid="{213286BD-0AC3-4C4B-95FC-454D76020D34}"/>
    <cellStyle name="Calculation 3 2 3 5 4 2 2" xfId="11358" xr:uid="{11CE84D9-9998-42ED-8802-1D65EACF1EFD}"/>
    <cellStyle name="Calculation 3 2 3 5 4 2 2 2" xfId="11359" xr:uid="{FE15AA9A-7BAC-4BA2-9B39-489C44710C23}"/>
    <cellStyle name="Calculation 3 2 3 5 4 2 2 3" xfId="11360" xr:uid="{4ED59C76-36F0-4C52-8B58-4983DB8793B2}"/>
    <cellStyle name="Calculation 3 2 3 5 4 2 3" xfId="11361" xr:uid="{6FA78E62-12DE-4BC2-B83F-0ECC696EE430}"/>
    <cellStyle name="Calculation 3 2 3 5 4 2 3 2" xfId="11362" xr:uid="{EA4AA2A6-421F-471D-9299-F58BD78193FE}"/>
    <cellStyle name="Calculation 3 2 3 5 4 2 3 3" xfId="11363" xr:uid="{72BCBA02-395E-4F28-8B3C-2D46DACFDF0D}"/>
    <cellStyle name="Calculation 3 2 3 5 4 2 4" xfId="11364" xr:uid="{D98AF37F-9834-4001-838C-F2F6BBF9F302}"/>
    <cellStyle name="Calculation 3 2 3 5 4 2 4 2" xfId="11365" xr:uid="{C62683F0-46F0-44AA-BCBF-2E012D8E48B8}"/>
    <cellStyle name="Calculation 3 2 3 5 4 2 4 3" xfId="11366" xr:uid="{4A7353C7-FA39-41D5-AF9E-A1D84BF223AF}"/>
    <cellStyle name="Calculation 3 2 3 5 4 2 5" xfId="11367" xr:uid="{AAE0BAD0-AAC6-4ABE-B232-CC9ADB8C6337}"/>
    <cellStyle name="Calculation 3 2 3 5 4 2 5 2" xfId="11368" xr:uid="{AEEA661F-B374-43F8-96A4-4B1B72A3045C}"/>
    <cellStyle name="Calculation 3 2 3 5 4 2 5 3" xfId="11369" xr:uid="{96D111F6-28BE-4A91-B6EC-D4714F81CF55}"/>
    <cellStyle name="Calculation 3 2 3 5 4 2 6" xfId="11370" xr:uid="{69060108-E679-4709-8544-F18932F7CC27}"/>
    <cellStyle name="Calculation 3 2 3 5 4 2 6 2" xfId="11371" xr:uid="{0C26AD7F-1B70-4828-96FF-F0A61D7D3F22}"/>
    <cellStyle name="Calculation 3 2 3 5 4 2 6 3" xfId="11372" xr:uid="{8D744385-3D3F-43D7-9AC3-6B16CB05DCC6}"/>
    <cellStyle name="Calculation 3 2 3 5 4 2 7" xfId="11373" xr:uid="{E022896D-BB78-47B6-AE97-E829626CCB7C}"/>
    <cellStyle name="Calculation 3 2 3 5 4 2 7 2" xfId="11374" xr:uid="{320C9D79-853C-4C5C-AF48-ED85EDBA48F7}"/>
    <cellStyle name="Calculation 3 2 3 5 4 2 7 3" xfId="11375" xr:uid="{8DCD68DA-C0E4-4E02-B0E6-063A235E98B6}"/>
    <cellStyle name="Calculation 3 2 3 5 4 2 8" xfId="11376" xr:uid="{CECE4BCE-B17A-44F5-9961-B2940642A955}"/>
    <cellStyle name="Calculation 3 2 3 5 4 2 9" xfId="11377" xr:uid="{8CA45D3E-F403-4586-8F46-4BFBB0A32126}"/>
    <cellStyle name="Calculation 3 2 3 5 4 3" xfId="11378" xr:uid="{49FD7FE9-436C-443F-91D0-D0B809322229}"/>
    <cellStyle name="Calculation 3 2 3 5 4 3 2" xfId="11379" xr:uid="{904BE5B7-3A4A-4C11-8BCA-E424200FD7B5}"/>
    <cellStyle name="Calculation 3 2 3 5 4 3 3" xfId="11380" xr:uid="{1F986809-A9E3-41B3-96D6-9E0A016070CD}"/>
    <cellStyle name="Calculation 3 2 3 5 4 4" xfId="11381" xr:uid="{25F361C4-BD60-4693-BA0D-3AB8161050A3}"/>
    <cellStyle name="Calculation 3 2 3 5 4 4 2" xfId="11382" xr:uid="{DF69571D-1379-4FCB-8C4E-96FEA06DE499}"/>
    <cellStyle name="Calculation 3 2 3 5 4 4 3" xfId="11383" xr:uid="{86113BE6-4233-4613-A61D-57A3B75A5706}"/>
    <cellStyle name="Calculation 3 2 3 5 4 5" xfId="11384" xr:uid="{E992370E-08BB-4958-948C-08C686081C2E}"/>
    <cellStyle name="Calculation 3 2 3 5 4 5 2" xfId="11385" xr:uid="{D3C0A856-6404-4444-97E5-755D9A645BEE}"/>
    <cellStyle name="Calculation 3 2 3 5 4 5 3" xfId="11386" xr:uid="{F12FC763-257E-4DC8-B42F-91BB2269A813}"/>
    <cellStyle name="Calculation 3 2 3 5 4 6" xfId="11387" xr:uid="{F8A02600-F412-4F9E-AF7E-6B01569D99AA}"/>
    <cellStyle name="Calculation 3 2 3 5 4 6 2" xfId="11388" xr:uid="{21724394-3A61-4E88-AECC-C0B9F96A5323}"/>
    <cellStyle name="Calculation 3 2 3 5 4 6 3" xfId="11389" xr:uid="{B5C93146-2545-430C-9EFA-FAA1B18C56B5}"/>
    <cellStyle name="Calculation 3 2 3 5 4 7" xfId="11390" xr:uid="{C34A2E93-DCFE-4B16-B56F-F125BC4CD8BE}"/>
    <cellStyle name="Calculation 3 2 3 5 4 7 2" xfId="11391" xr:uid="{716BC485-C792-49DD-91FA-B898EEAFEDD5}"/>
    <cellStyle name="Calculation 3 2 3 5 4 7 3" xfId="11392" xr:uid="{BC5D665A-546C-4659-8456-AF256ADC4160}"/>
    <cellStyle name="Calculation 3 2 3 5 4 8" xfId="11393" xr:uid="{6012D9BD-25AD-414E-9C3C-DDCDA6F7CCD7}"/>
    <cellStyle name="Calculation 3 2 3 5 4 8 2" xfId="11394" xr:uid="{643F4E25-C1F3-41F7-B29C-3707E9912A8F}"/>
    <cellStyle name="Calculation 3 2 3 5 4 8 3" xfId="11395" xr:uid="{31DDD5DD-544D-4EBA-A89B-1C589EC80952}"/>
    <cellStyle name="Calculation 3 2 3 5 4 9" xfId="11396" xr:uid="{5F2D1CF1-9783-4771-B666-F9D2FCDECA58}"/>
    <cellStyle name="Calculation 3 2 3 5 5" xfId="11397" xr:uid="{A70DBD3B-F334-4786-9973-82124D0F41C9}"/>
    <cellStyle name="Calculation 3 2 3 5 5 2" xfId="11398" xr:uid="{A586C963-5ED6-4076-AFE9-B514FC55D6FC}"/>
    <cellStyle name="Calculation 3 2 3 5 5 2 2" xfId="11399" xr:uid="{B293389B-92A3-450C-9410-032B805D2DE7}"/>
    <cellStyle name="Calculation 3 2 3 5 5 2 3" xfId="11400" xr:uid="{93346D76-B7B1-47B0-B318-837EC54CCF90}"/>
    <cellStyle name="Calculation 3 2 3 5 5 3" xfId="11401" xr:uid="{6A103E24-E3FB-41FA-8997-BCE746B63ACE}"/>
    <cellStyle name="Calculation 3 2 3 5 5 3 2" xfId="11402" xr:uid="{AE690B93-DBEE-4B03-BFF5-82EEABFB4F56}"/>
    <cellStyle name="Calculation 3 2 3 5 5 3 3" xfId="11403" xr:uid="{9520FB73-38A3-41BF-B690-6BA4D1C8075C}"/>
    <cellStyle name="Calculation 3 2 3 5 5 4" xfId="11404" xr:uid="{E94FF139-EDCD-4122-9D35-69D738C23CE9}"/>
    <cellStyle name="Calculation 3 2 3 5 5 4 2" xfId="11405" xr:uid="{5464CF4E-B873-4111-AF05-28AD76B063D6}"/>
    <cellStyle name="Calculation 3 2 3 5 5 4 3" xfId="11406" xr:uid="{A30C7F4E-1CE0-40D4-82C9-0C6F45D4A927}"/>
    <cellStyle name="Calculation 3 2 3 5 5 5" xfId="11407" xr:uid="{CF84BA64-E6E6-457C-B0E9-834FFE64295D}"/>
    <cellStyle name="Calculation 3 2 3 5 5 5 2" xfId="11408" xr:uid="{0FD919F0-F2F2-442E-B90C-1619FAE9AFA0}"/>
    <cellStyle name="Calculation 3 2 3 5 5 5 3" xfId="11409" xr:uid="{48B11723-5B1C-4F72-980D-A43DD6A7B95D}"/>
    <cellStyle name="Calculation 3 2 3 5 5 6" xfId="11410" xr:uid="{9E5A3272-6773-4723-895E-8C3E9BB74217}"/>
    <cellStyle name="Calculation 3 2 3 5 5 6 2" xfId="11411" xr:uid="{A0A4E35B-FE41-44DB-8BD1-F698CA20D2C5}"/>
    <cellStyle name="Calculation 3 2 3 5 5 6 3" xfId="11412" xr:uid="{0CA63072-5920-4318-BBE1-8CCC2229F8CA}"/>
    <cellStyle name="Calculation 3 2 3 5 5 7" xfId="11413" xr:uid="{73BB2B61-10C8-4AD7-B620-0E63E408986C}"/>
    <cellStyle name="Calculation 3 2 3 5 5 7 2" xfId="11414" xr:uid="{F7504DDB-9A6E-4D08-A680-274FC11AEF83}"/>
    <cellStyle name="Calculation 3 2 3 5 5 7 3" xfId="11415" xr:uid="{089A7120-32C1-49B5-B6CC-AA65680F4D21}"/>
    <cellStyle name="Calculation 3 2 3 5 5 8" xfId="11416" xr:uid="{90AB1C1F-E3E3-4C6D-A62D-936DBFC4CCE1}"/>
    <cellStyle name="Calculation 3 2 3 5 5 9" xfId="11417" xr:uid="{D37921D3-5122-4C63-903E-5944409E7C26}"/>
    <cellStyle name="Calculation 3 2 3 5 6" xfId="11418" xr:uid="{C929F89A-1F86-4362-8507-7F4FB7705290}"/>
    <cellStyle name="Calculation 3 2 3 5 6 2" xfId="11419" xr:uid="{8A5431FF-F719-48E5-BA36-35368D6A9CE9}"/>
    <cellStyle name="Calculation 3 2 3 5 6 3" xfId="11420" xr:uid="{712A1094-8BA5-46C7-BBD8-BB7B2EAA2C85}"/>
    <cellStyle name="Calculation 3 2 3 5 7" xfId="11421" xr:uid="{4D43AF52-1EC1-4658-8FF9-DD0DAB4017B7}"/>
    <cellStyle name="Calculation 3 2 3 5 7 2" xfId="11422" xr:uid="{654BDC96-0031-45AD-B3EE-2360849EBDC8}"/>
    <cellStyle name="Calculation 3 2 3 5 7 3" xfId="11423" xr:uid="{A0F168C6-6120-4842-BCEF-EAF3FD728214}"/>
    <cellStyle name="Calculation 3 2 3 5 8" xfId="11424" xr:uid="{F510B604-7ED0-447D-90A7-66BD019579E3}"/>
    <cellStyle name="Calculation 3 2 3 5 8 2" xfId="11425" xr:uid="{B1FAE02B-4EE2-4C3B-A454-9EB4280A765E}"/>
    <cellStyle name="Calculation 3 2 3 5 8 3" xfId="11426" xr:uid="{5DB627A0-0D38-4169-AEDF-882D9B5181C2}"/>
    <cellStyle name="Calculation 3 2 3 5 9" xfId="11427" xr:uid="{93B5F40D-98CD-4BE2-AD49-D22A2575FFE7}"/>
    <cellStyle name="Calculation 3 2 3 5 9 2" xfId="11428" xr:uid="{F040EC31-EA4A-4EBD-81F7-0011CAC0E78F}"/>
    <cellStyle name="Calculation 3 2 3 5 9 3" xfId="11429" xr:uid="{D4A1F631-44A2-4368-98D4-47BB011A525E}"/>
    <cellStyle name="Calculation 3 2 3 6" xfId="11430" xr:uid="{76118FF9-27E9-4EF9-BAD2-2032E00FB32B}"/>
    <cellStyle name="Calculation 3 2 3 6 10" xfId="11431" xr:uid="{F53439BD-BA06-4910-8D03-435843BC5EF8}"/>
    <cellStyle name="Calculation 3 2 3 6 2" xfId="11432" xr:uid="{961A1897-E5B1-4239-B9D3-E55859B70C0F}"/>
    <cellStyle name="Calculation 3 2 3 6 2 2" xfId="11433" xr:uid="{272EFD97-3CB7-4BAD-8215-8F842C9BF5F0}"/>
    <cellStyle name="Calculation 3 2 3 6 2 2 2" xfId="11434" xr:uid="{8690D7C1-6604-4029-865A-88D823AC5B85}"/>
    <cellStyle name="Calculation 3 2 3 6 2 2 3" xfId="11435" xr:uid="{8405E493-CED8-41DB-9884-5EDF0A401927}"/>
    <cellStyle name="Calculation 3 2 3 6 2 3" xfId="11436" xr:uid="{003668BB-A799-4234-9EB9-9BEE7626C659}"/>
    <cellStyle name="Calculation 3 2 3 6 2 3 2" xfId="11437" xr:uid="{8A5CC834-8AFC-459B-980A-530F8DFE6E99}"/>
    <cellStyle name="Calculation 3 2 3 6 2 3 3" xfId="11438" xr:uid="{A81447FA-834C-48D9-95F8-C898D545014E}"/>
    <cellStyle name="Calculation 3 2 3 6 2 4" xfId="11439" xr:uid="{CB42515C-BFE8-4E4B-8E25-BE7C1734E0C8}"/>
    <cellStyle name="Calculation 3 2 3 6 2 4 2" xfId="11440" xr:uid="{360D5F92-462F-4845-A54B-C647E2174348}"/>
    <cellStyle name="Calculation 3 2 3 6 2 4 3" xfId="11441" xr:uid="{A7661E09-D996-48E4-871F-A02D95DC3C07}"/>
    <cellStyle name="Calculation 3 2 3 6 2 5" xfId="11442" xr:uid="{F03E9DC5-284E-425D-8AA8-0924D4981706}"/>
    <cellStyle name="Calculation 3 2 3 6 2 5 2" xfId="11443" xr:uid="{772C2428-BE46-41B1-95E6-25C7CFC1133D}"/>
    <cellStyle name="Calculation 3 2 3 6 2 5 3" xfId="11444" xr:uid="{9F585DF7-35D3-401C-840D-EBD65B2DFBE9}"/>
    <cellStyle name="Calculation 3 2 3 6 2 6" xfId="11445" xr:uid="{7C343F50-A8B8-45EF-A2FA-8F237FD78C69}"/>
    <cellStyle name="Calculation 3 2 3 6 2 6 2" xfId="11446" xr:uid="{D24B3BE0-F9F0-4BC4-B1B9-756E705337C7}"/>
    <cellStyle name="Calculation 3 2 3 6 2 6 3" xfId="11447" xr:uid="{1F6E502E-0DF2-4995-8FDD-27AEF09A62D0}"/>
    <cellStyle name="Calculation 3 2 3 6 2 7" xfId="11448" xr:uid="{B8EEF325-790E-4E95-8A1D-D7C07D527D25}"/>
    <cellStyle name="Calculation 3 2 3 6 2 7 2" xfId="11449" xr:uid="{442617A2-37B6-414B-A521-62F84DC0DA6B}"/>
    <cellStyle name="Calculation 3 2 3 6 2 7 3" xfId="11450" xr:uid="{FA838D14-AC75-46BD-8CEB-8590D4276835}"/>
    <cellStyle name="Calculation 3 2 3 6 2 8" xfId="11451" xr:uid="{09EFB2D8-90AD-4DFB-BF92-E2F006C6E6B4}"/>
    <cellStyle name="Calculation 3 2 3 6 2 9" xfId="11452" xr:uid="{2C36CF75-5C51-4AA3-A5CF-A97ABC7D0A23}"/>
    <cellStyle name="Calculation 3 2 3 6 3" xfId="11453" xr:uid="{C024C65B-6316-400E-A74B-9E7DC6FE4154}"/>
    <cellStyle name="Calculation 3 2 3 6 3 2" xfId="11454" xr:uid="{1F7B2885-4433-476D-9309-9FC74E1BDF2F}"/>
    <cellStyle name="Calculation 3 2 3 6 3 3" xfId="11455" xr:uid="{B3AAA513-9C18-493E-BDE0-E24B9EF0317B}"/>
    <cellStyle name="Calculation 3 2 3 6 4" xfId="11456" xr:uid="{90E1B3B5-4151-4B90-ABDD-4BA459AAF90B}"/>
    <cellStyle name="Calculation 3 2 3 6 4 2" xfId="11457" xr:uid="{8104FA06-C8D9-4B88-AD7D-1CCEAA9DCD07}"/>
    <cellStyle name="Calculation 3 2 3 6 4 3" xfId="11458" xr:uid="{33B154E7-2373-4165-8B79-05495AF5D05A}"/>
    <cellStyle name="Calculation 3 2 3 6 5" xfId="11459" xr:uid="{7E45F697-EEB5-44D0-B68E-A5F572601BBE}"/>
    <cellStyle name="Calculation 3 2 3 6 5 2" xfId="11460" xr:uid="{518E5503-474E-496A-AF14-CB55A8DF4393}"/>
    <cellStyle name="Calculation 3 2 3 6 5 3" xfId="11461" xr:uid="{F3A122D0-A510-4628-B0B9-FFAEB84618A1}"/>
    <cellStyle name="Calculation 3 2 3 6 6" xfId="11462" xr:uid="{5018007B-6D3E-4BA9-86D6-A8DFBEE4B94A}"/>
    <cellStyle name="Calculation 3 2 3 6 6 2" xfId="11463" xr:uid="{92B8B9CA-8A38-451C-BEA7-4A880602EC80}"/>
    <cellStyle name="Calculation 3 2 3 6 6 3" xfId="11464" xr:uid="{D8BE4E2A-7A31-4B5C-ABED-3752B9B4ED69}"/>
    <cellStyle name="Calculation 3 2 3 6 7" xfId="11465" xr:uid="{ECC567AB-62BF-4CAA-B1EA-CE3430934BBF}"/>
    <cellStyle name="Calculation 3 2 3 6 7 2" xfId="11466" xr:uid="{4DA90730-A3CF-42DB-9795-F8D722CE3835}"/>
    <cellStyle name="Calculation 3 2 3 6 7 3" xfId="11467" xr:uid="{603BCCC8-C9B4-48B3-8A56-E0808DBD8DBE}"/>
    <cellStyle name="Calculation 3 2 3 6 8" xfId="11468" xr:uid="{2536E8CF-9D56-4B2E-A576-518044C81403}"/>
    <cellStyle name="Calculation 3 2 3 6 8 2" xfId="11469" xr:uid="{29ACCE96-9554-4DC4-8AE0-1577F3F3E9E4}"/>
    <cellStyle name="Calculation 3 2 3 6 8 3" xfId="11470" xr:uid="{F0A9D037-08D8-4238-B150-67D476F8398C}"/>
    <cellStyle name="Calculation 3 2 3 6 9" xfId="11471" xr:uid="{055E758B-9E73-4EDB-B52F-63E792666761}"/>
    <cellStyle name="Calculation 3 2 3 7" xfId="11472" xr:uid="{5631DDA3-C59F-45AD-A1E4-BDC761255EF8}"/>
    <cellStyle name="Calculation 3 2 3 7 10" xfId="11473" xr:uid="{D51FA056-0992-4C79-BE29-A35709DE10F2}"/>
    <cellStyle name="Calculation 3 2 3 7 2" xfId="11474" xr:uid="{2E4D9C14-BDF3-4466-88B7-74597AF982DD}"/>
    <cellStyle name="Calculation 3 2 3 7 2 2" xfId="11475" xr:uid="{73090123-95F8-4FBC-BF5E-4C0AA45AF014}"/>
    <cellStyle name="Calculation 3 2 3 7 2 2 2" xfId="11476" xr:uid="{5EA83A65-0430-432D-BC70-38A406B1D5E5}"/>
    <cellStyle name="Calculation 3 2 3 7 2 2 3" xfId="11477" xr:uid="{7E942E27-5CE3-431A-BA18-CD9ED9FBADF1}"/>
    <cellStyle name="Calculation 3 2 3 7 2 3" xfId="11478" xr:uid="{F5D1B774-2F36-463E-9A16-1425DD12E5C3}"/>
    <cellStyle name="Calculation 3 2 3 7 2 3 2" xfId="11479" xr:uid="{E0F53CC4-4B4E-4B35-AE58-CDF3C47CBEDD}"/>
    <cellStyle name="Calculation 3 2 3 7 2 3 3" xfId="11480" xr:uid="{7364EC57-A80E-44C1-9088-3D638FE09AD6}"/>
    <cellStyle name="Calculation 3 2 3 7 2 4" xfId="11481" xr:uid="{E5402053-52BD-4FBD-9747-0D621C2BB162}"/>
    <cellStyle name="Calculation 3 2 3 7 2 4 2" xfId="11482" xr:uid="{E92742C2-22FC-45C3-A629-A46D83325960}"/>
    <cellStyle name="Calculation 3 2 3 7 2 4 3" xfId="11483" xr:uid="{D4E9119B-711C-44A7-826D-6DAB5EB4E66D}"/>
    <cellStyle name="Calculation 3 2 3 7 2 5" xfId="11484" xr:uid="{9556145C-89E3-4D54-B32C-FEF42C16B3DC}"/>
    <cellStyle name="Calculation 3 2 3 7 2 5 2" xfId="11485" xr:uid="{FF99F28E-D0DF-4ED4-875D-97A513939471}"/>
    <cellStyle name="Calculation 3 2 3 7 2 5 3" xfId="11486" xr:uid="{5ED85E80-6E18-4FB2-82B8-906B4729D380}"/>
    <cellStyle name="Calculation 3 2 3 7 2 6" xfId="11487" xr:uid="{148CF538-8F39-4AEA-96B9-DF7F186B5DCC}"/>
    <cellStyle name="Calculation 3 2 3 7 2 6 2" xfId="11488" xr:uid="{33247F8B-BF07-493F-8E61-621EDD515DE2}"/>
    <cellStyle name="Calculation 3 2 3 7 2 6 3" xfId="11489" xr:uid="{04C8751C-8DC4-4B50-9694-46DB223039A0}"/>
    <cellStyle name="Calculation 3 2 3 7 2 7" xfId="11490" xr:uid="{691D7B0B-BEDB-4737-ABBB-E5255559764A}"/>
    <cellStyle name="Calculation 3 2 3 7 2 7 2" xfId="11491" xr:uid="{6635F347-CB9C-41C7-A447-3FCBE328563C}"/>
    <cellStyle name="Calculation 3 2 3 7 2 7 3" xfId="11492" xr:uid="{876577EB-FCB8-40F5-B4F8-7BB065267F01}"/>
    <cellStyle name="Calculation 3 2 3 7 2 8" xfId="11493" xr:uid="{974D4BE5-2966-4F8B-800C-0F78711E767B}"/>
    <cellStyle name="Calculation 3 2 3 7 2 9" xfId="11494" xr:uid="{024E0627-F54F-4E36-A29C-F27691D11109}"/>
    <cellStyle name="Calculation 3 2 3 7 3" xfId="11495" xr:uid="{9E63EF9A-03D9-4D0D-B198-1ADF3DA68389}"/>
    <cellStyle name="Calculation 3 2 3 7 3 2" xfId="11496" xr:uid="{4EFD3C3A-2961-4E99-926C-D9D7DD613980}"/>
    <cellStyle name="Calculation 3 2 3 7 3 3" xfId="11497" xr:uid="{78B9659A-A9C7-4907-AD15-C041F3F71842}"/>
    <cellStyle name="Calculation 3 2 3 7 4" xfId="11498" xr:uid="{563604C0-FB61-4BC3-A810-7FA6542DD580}"/>
    <cellStyle name="Calculation 3 2 3 7 4 2" xfId="11499" xr:uid="{7483437B-0846-4A83-8CB2-378365C3AEE9}"/>
    <cellStyle name="Calculation 3 2 3 7 4 3" xfId="11500" xr:uid="{C2ED1700-1FAA-4713-9817-F64B25F6B845}"/>
    <cellStyle name="Calculation 3 2 3 7 5" xfId="11501" xr:uid="{8D66F593-258C-48BE-BAC7-A9E58E061C57}"/>
    <cellStyle name="Calculation 3 2 3 7 5 2" xfId="11502" xr:uid="{FB4041DE-9254-494F-A610-D90118A1AF38}"/>
    <cellStyle name="Calculation 3 2 3 7 5 3" xfId="11503" xr:uid="{D00CBB6B-BAD6-4F94-B3DC-9DB24AB10D84}"/>
    <cellStyle name="Calculation 3 2 3 7 6" xfId="11504" xr:uid="{09947C45-F3E6-45C6-A21F-62A74F6811E7}"/>
    <cellStyle name="Calculation 3 2 3 7 6 2" xfId="11505" xr:uid="{463D2EE9-D561-44CD-8799-3E51B2CDF89B}"/>
    <cellStyle name="Calculation 3 2 3 7 6 3" xfId="11506" xr:uid="{86B35BD5-2D4F-4793-9CF5-09CE0B6830CC}"/>
    <cellStyle name="Calculation 3 2 3 7 7" xfId="11507" xr:uid="{DC10EE94-FEA7-46D7-AE0D-7C0BB788BC86}"/>
    <cellStyle name="Calculation 3 2 3 7 7 2" xfId="11508" xr:uid="{3D5756D1-D849-4359-91B0-419A866B9E91}"/>
    <cellStyle name="Calculation 3 2 3 7 7 3" xfId="11509" xr:uid="{8128581D-CE2A-408A-9DB1-D88F7EF7A85C}"/>
    <cellStyle name="Calculation 3 2 3 7 8" xfId="11510" xr:uid="{DBB018AB-3199-4A89-BCD2-9FA70009890C}"/>
    <cellStyle name="Calculation 3 2 3 7 8 2" xfId="11511" xr:uid="{B1649066-50BF-4DF6-83C2-26FA4A5D4413}"/>
    <cellStyle name="Calculation 3 2 3 7 8 3" xfId="11512" xr:uid="{011C6A6A-1A01-4F3C-81B7-06D4A9D9F3E6}"/>
    <cellStyle name="Calculation 3 2 3 7 9" xfId="11513" xr:uid="{48894C74-B07B-4E2A-A31E-9DC52E638818}"/>
    <cellStyle name="Calculation 3 2 3 8" xfId="11514" xr:uid="{E82832E2-67E5-4D68-A22D-AD79A42ECFB0}"/>
    <cellStyle name="Calculation 3 2 3 8 10" xfId="11515" xr:uid="{B53E1F35-E9C7-43C1-AF37-5AD5496D8568}"/>
    <cellStyle name="Calculation 3 2 3 8 2" xfId="11516" xr:uid="{059DCD78-F673-45B0-961B-AD678711157B}"/>
    <cellStyle name="Calculation 3 2 3 8 2 2" xfId="11517" xr:uid="{D92C6AA8-5486-4047-AF85-095C31700BAF}"/>
    <cellStyle name="Calculation 3 2 3 8 2 2 2" xfId="11518" xr:uid="{B28E8F5A-3DC9-4DC2-96AF-08CC8D665EF9}"/>
    <cellStyle name="Calculation 3 2 3 8 2 2 3" xfId="11519" xr:uid="{E60259D5-B91B-4F25-B0E6-D17740B3D4C9}"/>
    <cellStyle name="Calculation 3 2 3 8 2 3" xfId="11520" xr:uid="{BBEC4DE2-2992-4DB9-BD9C-B36521132A3D}"/>
    <cellStyle name="Calculation 3 2 3 8 2 3 2" xfId="11521" xr:uid="{E951AECC-29BD-46E4-AB9B-5F948B7BBF2C}"/>
    <cellStyle name="Calculation 3 2 3 8 2 3 3" xfId="11522" xr:uid="{0FB26F12-D628-4115-8D28-A4BED09C4A4D}"/>
    <cellStyle name="Calculation 3 2 3 8 2 4" xfId="11523" xr:uid="{17A3A048-F2DC-481D-AF24-F5B6702314AE}"/>
    <cellStyle name="Calculation 3 2 3 8 2 4 2" xfId="11524" xr:uid="{8C7156BF-DFC6-410E-9A82-79003AA585B6}"/>
    <cellStyle name="Calculation 3 2 3 8 2 4 3" xfId="11525" xr:uid="{C6940BC2-E6EB-4CD6-935E-CDA97270EFD6}"/>
    <cellStyle name="Calculation 3 2 3 8 2 5" xfId="11526" xr:uid="{74C4F18E-DF04-4F48-9D6A-93CACC3C1D0A}"/>
    <cellStyle name="Calculation 3 2 3 8 2 5 2" xfId="11527" xr:uid="{A37931AD-3A56-47E2-9243-2A8D23F7044C}"/>
    <cellStyle name="Calculation 3 2 3 8 2 5 3" xfId="11528" xr:uid="{5E1C48A8-0F60-4A0C-BF87-CCA3D7B776BC}"/>
    <cellStyle name="Calculation 3 2 3 8 2 6" xfId="11529" xr:uid="{91CD1B20-8EE1-4175-8B5B-7B3D1DE255A2}"/>
    <cellStyle name="Calculation 3 2 3 8 2 6 2" xfId="11530" xr:uid="{4F929AA2-C52F-46B0-AE3F-2973055851EE}"/>
    <cellStyle name="Calculation 3 2 3 8 2 6 3" xfId="11531" xr:uid="{12A41BEB-9BAE-481C-948C-449DF494052A}"/>
    <cellStyle name="Calculation 3 2 3 8 2 7" xfId="11532" xr:uid="{E8816D5B-E6A6-42D8-A531-CA02C772F5B9}"/>
    <cellStyle name="Calculation 3 2 3 8 2 7 2" xfId="11533" xr:uid="{B8D6DE76-AD0D-4863-95F8-3D7C73CD0BBC}"/>
    <cellStyle name="Calculation 3 2 3 8 2 7 3" xfId="11534" xr:uid="{0683E114-FB4B-4660-BD0A-EEFEBC20061A}"/>
    <cellStyle name="Calculation 3 2 3 8 2 8" xfId="11535" xr:uid="{509ED190-AF9C-4AEE-B96A-BA4252689FD9}"/>
    <cellStyle name="Calculation 3 2 3 8 2 9" xfId="11536" xr:uid="{DAE6F484-261C-486F-8813-113EB65B84D5}"/>
    <cellStyle name="Calculation 3 2 3 8 3" xfId="11537" xr:uid="{5E4749D7-7BED-40CE-A724-6349B4D0A4F5}"/>
    <cellStyle name="Calculation 3 2 3 8 3 2" xfId="11538" xr:uid="{C6FE454D-DEC3-42F1-A487-D983608A1047}"/>
    <cellStyle name="Calculation 3 2 3 8 3 3" xfId="11539" xr:uid="{57DD9D08-D3A9-402C-A55A-E6F394CE1C5E}"/>
    <cellStyle name="Calculation 3 2 3 8 4" xfId="11540" xr:uid="{27B3D7F1-A4B0-488A-B1B6-784398D03537}"/>
    <cellStyle name="Calculation 3 2 3 8 4 2" xfId="11541" xr:uid="{6DD26B1A-6244-4695-9032-F6D0DA236381}"/>
    <cellStyle name="Calculation 3 2 3 8 4 3" xfId="11542" xr:uid="{E6C56D75-1556-403D-A8D8-6C6B87D61D3C}"/>
    <cellStyle name="Calculation 3 2 3 8 5" xfId="11543" xr:uid="{2379A95B-C5FF-441E-A6A6-FA7AEEAE6BA1}"/>
    <cellStyle name="Calculation 3 2 3 8 5 2" xfId="11544" xr:uid="{45AC5CC7-4096-4ADD-9584-22F6C43D5AC0}"/>
    <cellStyle name="Calculation 3 2 3 8 5 3" xfId="11545" xr:uid="{98CBAFBC-DA14-4332-AAAB-AC47C5321FB1}"/>
    <cellStyle name="Calculation 3 2 3 8 6" xfId="11546" xr:uid="{1FED597E-F1E7-4133-8C7A-4E9A3B7B7D2A}"/>
    <cellStyle name="Calculation 3 2 3 8 6 2" xfId="11547" xr:uid="{64D13609-F9EB-455B-B334-91A39201B60B}"/>
    <cellStyle name="Calculation 3 2 3 8 6 3" xfId="11548" xr:uid="{A76D0993-F76D-49A6-B924-F09459DF256B}"/>
    <cellStyle name="Calculation 3 2 3 8 7" xfId="11549" xr:uid="{3C335238-64B4-474D-BB41-CB7BD7F2E88C}"/>
    <cellStyle name="Calculation 3 2 3 8 7 2" xfId="11550" xr:uid="{A9AEDE01-F7E6-43E1-BD75-45A7871F5261}"/>
    <cellStyle name="Calculation 3 2 3 8 7 3" xfId="11551" xr:uid="{78178D09-3EE0-4B37-B22E-88493F6093C4}"/>
    <cellStyle name="Calculation 3 2 3 8 8" xfId="11552" xr:uid="{FEFD01F9-0342-470D-8053-9F158A001053}"/>
    <cellStyle name="Calculation 3 2 3 8 8 2" xfId="11553" xr:uid="{0CCE4E45-B44C-4523-91BF-B547CF483031}"/>
    <cellStyle name="Calculation 3 2 3 8 8 3" xfId="11554" xr:uid="{0AFA3B6E-CFD6-4C1A-98DB-555BB14A2DCF}"/>
    <cellStyle name="Calculation 3 2 3 8 9" xfId="11555" xr:uid="{4F975F6C-2EC6-4FCD-8F36-DEBAB5941ED4}"/>
    <cellStyle name="Calculation 3 2 3 9" xfId="11556" xr:uid="{E7CEBC98-79CE-4AC5-897B-F976BE9FE1FC}"/>
    <cellStyle name="Calculation 3 2 3 9 2" xfId="11557" xr:uid="{D8B38B1B-D62D-4AFD-A441-F8FC467D4B28}"/>
    <cellStyle name="Calculation 3 2 3 9 2 2" xfId="11558" xr:uid="{1CCE18D4-405F-4473-9719-D82FA09DE0D1}"/>
    <cellStyle name="Calculation 3 2 3 9 2 3" xfId="11559" xr:uid="{1DFD9DDD-9E12-4C49-9F16-AC8D8C0365F6}"/>
    <cellStyle name="Calculation 3 2 3 9 3" xfId="11560" xr:uid="{B22B11FF-5E12-4107-9EF4-50962872D00A}"/>
    <cellStyle name="Calculation 3 2 3 9 3 2" xfId="11561" xr:uid="{13E9FCD3-9A4F-45A7-B5D7-25BF519ECEFF}"/>
    <cellStyle name="Calculation 3 2 3 9 3 3" xfId="11562" xr:uid="{30515AC9-6F65-4056-9453-4C7EA5D7307A}"/>
    <cellStyle name="Calculation 3 2 3 9 4" xfId="11563" xr:uid="{BAA94968-0995-4312-96E3-D4017603B488}"/>
    <cellStyle name="Calculation 3 2 3 9 4 2" xfId="11564" xr:uid="{5147DB3F-A41C-4786-993A-5D625CF687CA}"/>
    <cellStyle name="Calculation 3 2 3 9 4 3" xfId="11565" xr:uid="{336F625D-52BE-493E-899F-F62F2BB728F7}"/>
    <cellStyle name="Calculation 3 2 3 9 5" xfId="11566" xr:uid="{3F8B0D2E-1343-47F5-B007-CFEA6517BC4B}"/>
    <cellStyle name="Calculation 3 2 3 9 5 2" xfId="11567" xr:uid="{F556EA2B-6701-401A-81E6-8BCE5927B036}"/>
    <cellStyle name="Calculation 3 2 3 9 5 3" xfId="11568" xr:uid="{0826DE4F-0CE0-4700-BBC8-F97386AD1B5E}"/>
    <cellStyle name="Calculation 3 2 3 9 6" xfId="11569" xr:uid="{ACC5AC27-897A-4308-A783-39883338A8FD}"/>
    <cellStyle name="Calculation 3 2 3 9 6 2" xfId="11570" xr:uid="{4CDC635B-3CEC-426A-A442-E454C9A59E35}"/>
    <cellStyle name="Calculation 3 2 3 9 6 3" xfId="11571" xr:uid="{17DE8011-28D4-4417-9C13-F66D3CA9B945}"/>
    <cellStyle name="Calculation 3 2 3 9 7" xfId="11572" xr:uid="{544D6E19-94F3-435D-BBCF-C8B70B22E908}"/>
    <cellStyle name="Calculation 3 2 3 9 7 2" xfId="11573" xr:uid="{B44CCD71-DABD-4E85-927C-F1771822179D}"/>
    <cellStyle name="Calculation 3 2 3 9 7 3" xfId="11574" xr:uid="{B24F9B50-48FF-4444-B21E-852915BE9F7E}"/>
    <cellStyle name="Calculation 3 2 3 9 8" xfId="11575" xr:uid="{4F7DC87C-EEFF-4867-B621-06F65238A579}"/>
    <cellStyle name="Calculation 3 2 3 9 9" xfId="11576" xr:uid="{9B0226F7-0468-4411-A820-63F74CD474F9}"/>
    <cellStyle name="Calculation 3 2 4" xfId="11577" xr:uid="{6F19509E-70C9-4BE8-BF7D-DA8D37503D39}"/>
    <cellStyle name="Calculation 3 2 4 2" xfId="11578" xr:uid="{75386D8E-6F20-4687-BBE1-457CB734C90E}"/>
    <cellStyle name="Calculation 3 2 4 2 2" xfId="11579" xr:uid="{2800903A-B7A6-4539-A5CC-328B884A2CCF}"/>
    <cellStyle name="Calculation 3 2 4 2 2 2" xfId="11580" xr:uid="{7B2260DF-226E-47A4-A3EC-3279B1233D40}"/>
    <cellStyle name="Calculation 3 2 4 2 2 3" xfId="11581" xr:uid="{B8754156-4659-4914-9D47-F1990E706171}"/>
    <cellStyle name="Calculation 3 2 4 2 3" xfId="11582" xr:uid="{AE970C01-C32C-48FB-8313-B21C9FC51231}"/>
    <cellStyle name="Calculation 3 2 4 2 3 2" xfId="11583" xr:uid="{D4DBBCC1-F8E8-494A-94C1-A8E09C0E68F4}"/>
    <cellStyle name="Calculation 3 2 4 2 3 3" xfId="11584" xr:uid="{D0E5B7A9-4042-4774-BBBD-C8EFC3578AED}"/>
    <cellStyle name="Calculation 3 2 4 2 4" xfId="11585" xr:uid="{B871C61A-5C11-4BF6-A282-201B20FAD461}"/>
    <cellStyle name="Calculation 3 2 4 2 4 2" xfId="11586" xr:uid="{D3931C6B-5E3B-45F5-A49F-B83583675817}"/>
    <cellStyle name="Calculation 3 2 4 2 4 3" xfId="11587" xr:uid="{A1669293-2BFA-4437-AC76-AA96161CBED3}"/>
    <cellStyle name="Calculation 3 2 4 2 5" xfId="11588" xr:uid="{F45A565A-4EBB-49A9-8E02-5A7E5BFFE5F9}"/>
    <cellStyle name="Calculation 3 2 4 2 5 2" xfId="11589" xr:uid="{F3CE3818-5BAA-4F3A-89D1-C194707C320D}"/>
    <cellStyle name="Calculation 3 2 4 2 5 3" xfId="11590" xr:uid="{D1C8E724-ECD3-44C0-8C32-C4BCFB450B79}"/>
    <cellStyle name="Calculation 3 2 4 2 6" xfId="11591" xr:uid="{D07EF09C-FE40-4377-B545-B0E63D071062}"/>
    <cellStyle name="Calculation 3 2 4 2 6 2" xfId="11592" xr:uid="{7AC7330C-991E-48EF-9339-7CB2A12881D4}"/>
    <cellStyle name="Calculation 3 2 4 2 6 3" xfId="11593" xr:uid="{126710F5-A24B-4B58-82E6-0CB81369D850}"/>
    <cellStyle name="Calculation 3 2 4 2 7" xfId="11594" xr:uid="{56B083F3-2B53-4B2F-9434-249A0BCE5527}"/>
    <cellStyle name="Calculation 3 2 4 2 7 2" xfId="11595" xr:uid="{32408795-953F-4DDA-9E56-D756E1351EF9}"/>
    <cellStyle name="Calculation 3 2 4 2 7 3" xfId="11596" xr:uid="{612E2D0A-B6A4-4821-93B4-43DF85B8A1F3}"/>
    <cellStyle name="Calculation 3 2 4 2 8" xfId="11597" xr:uid="{B5817124-1FE0-4131-8427-650298760869}"/>
    <cellStyle name="Calculation 3 2 4 2 9" xfId="11598" xr:uid="{8CCB5E58-FF9F-420D-A16E-DD72F3ECD5AA}"/>
    <cellStyle name="Calculation 3 2 4 3" xfId="11599" xr:uid="{42C5F2EF-BE6B-4C30-8DC3-B6C4DFCF21CC}"/>
    <cellStyle name="Calculation 3 2 4 3 2" xfId="11600" xr:uid="{3BE79B43-9061-4096-82F8-58186D8F5F7F}"/>
    <cellStyle name="Calculation 3 2 4 3 3" xfId="11601" xr:uid="{05B065C2-B7E1-4253-BE8E-D540CB7460B0}"/>
    <cellStyle name="Calculation 3 2 4 4" xfId="11602" xr:uid="{9E192343-98BD-4899-B116-FE433B409B28}"/>
    <cellStyle name="Calculation 3 2 4 4 2" xfId="11603" xr:uid="{2FCB5BB0-F7C5-4089-989A-3BE1D97C0AB6}"/>
    <cellStyle name="Calculation 3 2 4 4 3" xfId="11604" xr:uid="{2925390A-3BCC-4DCF-A766-D92E5ABB7FDF}"/>
    <cellStyle name="Calculation 3 2 4 5" xfId="11605" xr:uid="{29BBD30D-6E5C-477B-BEF2-AF6DD6CFF249}"/>
    <cellStyle name="Calculation 3 2 4 5 2" xfId="11606" xr:uid="{960A29E0-56E7-4C7E-87C3-EA875124FCD1}"/>
    <cellStyle name="Calculation 3 2 4 5 3" xfId="11607" xr:uid="{2074A905-0425-4E2C-8DCC-14A557A5A2D0}"/>
    <cellStyle name="Calculation 3 2 4 6" xfId="11608" xr:uid="{91037E20-8DE7-45BF-9BC7-D1B179EB09C4}"/>
    <cellStyle name="Calculation 3 2 4 6 2" xfId="11609" xr:uid="{68BDF3B0-94C6-44DA-9BA9-90F9A2580FA0}"/>
    <cellStyle name="Calculation 3 2 4 6 3" xfId="11610" xr:uid="{D8E00D48-1C70-41DC-B75B-321F87DC45FD}"/>
    <cellStyle name="Calculation 3 2 4 7" xfId="11611" xr:uid="{19858A99-6976-4FCE-90B9-020BC4B99277}"/>
    <cellStyle name="Calculation 3 2 4 7 2" xfId="11612" xr:uid="{FDBE8162-5BE9-4D4B-8913-3C5868999576}"/>
    <cellStyle name="Calculation 3 2 4 7 3" xfId="11613" xr:uid="{E76CCDE0-E786-4102-B10C-D2731AA72A3C}"/>
    <cellStyle name="Calculation 3 2 4 8" xfId="11614" xr:uid="{0ECFF6E6-B8A8-479C-BC85-8E698D5ACE93}"/>
    <cellStyle name="Calculation 3 2 4 8 2" xfId="11615" xr:uid="{BDD6B700-1D41-4B94-BDA5-606DEF276868}"/>
    <cellStyle name="Calculation 3 2 4 8 3" xfId="11616" xr:uid="{350F5564-980D-4D87-98EC-0D67DAF035A2}"/>
    <cellStyle name="Calculation 3 2 4 9" xfId="44309" xr:uid="{CE15904F-34B2-40EF-9D9F-24A56A704E6B}"/>
    <cellStyle name="Calculation 3 2 5" xfId="11617" xr:uid="{E3B52480-DAEB-4E2A-88D3-95C72528922F}"/>
    <cellStyle name="Calculation 3 2 5 10" xfId="11618" xr:uid="{3D3BA8F9-F101-43C5-A924-04487D636231}"/>
    <cellStyle name="Calculation 3 2 5 2" xfId="11619" xr:uid="{A3D0AAC5-1F32-4CF5-A348-05AD8D3BB5DE}"/>
    <cellStyle name="Calculation 3 2 5 2 2" xfId="11620" xr:uid="{13F05036-DC2C-4872-ACB4-CE37A2FF6BC8}"/>
    <cellStyle name="Calculation 3 2 5 2 2 2" xfId="11621" xr:uid="{A0681492-B45F-41E1-9A06-F9BB58753837}"/>
    <cellStyle name="Calculation 3 2 5 2 2 3" xfId="11622" xr:uid="{6574C5DE-6159-49BC-9632-4CE89EDE31D4}"/>
    <cellStyle name="Calculation 3 2 5 2 3" xfId="11623" xr:uid="{8665F1EE-507B-4883-B963-7094FD78316D}"/>
    <cellStyle name="Calculation 3 2 5 2 3 2" xfId="11624" xr:uid="{E538AB56-634F-4CAA-BA3F-034BFECD87C1}"/>
    <cellStyle name="Calculation 3 2 5 2 3 3" xfId="11625" xr:uid="{4EF5E326-4991-4EEE-80D8-D276653FEB65}"/>
    <cellStyle name="Calculation 3 2 5 2 4" xfId="11626" xr:uid="{1378B242-6C4C-4102-8F5F-DF354FC0478C}"/>
    <cellStyle name="Calculation 3 2 5 2 4 2" xfId="11627" xr:uid="{F98ED2B4-23D8-4767-86DA-68A266D929BB}"/>
    <cellStyle name="Calculation 3 2 5 2 4 3" xfId="11628" xr:uid="{4CCA48B2-1C0E-401E-A30C-61C12363196A}"/>
    <cellStyle name="Calculation 3 2 5 2 5" xfId="11629" xr:uid="{3E88FCB9-FF2D-4DF7-AE54-497777F22D57}"/>
    <cellStyle name="Calculation 3 2 5 2 5 2" xfId="11630" xr:uid="{97553FA3-3B1F-48B3-9FA0-5E4E48EF569A}"/>
    <cellStyle name="Calculation 3 2 5 2 5 3" xfId="11631" xr:uid="{D11D7FC7-1A2A-442B-B160-436A2C013CC1}"/>
    <cellStyle name="Calculation 3 2 5 2 6" xfId="11632" xr:uid="{23DBA276-4F63-4475-B2F4-3EC48F99A28A}"/>
    <cellStyle name="Calculation 3 2 5 2 6 2" xfId="11633" xr:uid="{AB471B9F-470B-4971-82D7-74DBBD70163B}"/>
    <cellStyle name="Calculation 3 2 5 2 6 3" xfId="11634" xr:uid="{9AA4079E-F61C-4DEE-9D34-92E7F45A9640}"/>
    <cellStyle name="Calculation 3 2 5 2 7" xfId="11635" xr:uid="{42B4890C-6724-4F3F-8BB8-E999764CEB2E}"/>
    <cellStyle name="Calculation 3 2 5 2 7 2" xfId="11636" xr:uid="{DAA4537E-A0EE-4CFA-BACF-5126C8774191}"/>
    <cellStyle name="Calculation 3 2 5 2 7 3" xfId="11637" xr:uid="{026FA966-50C0-475D-8D98-E575F5382C62}"/>
    <cellStyle name="Calculation 3 2 5 2 8" xfId="11638" xr:uid="{0EEA54C0-D054-4051-B620-1DCBDA889D0A}"/>
    <cellStyle name="Calculation 3 2 5 2 9" xfId="11639" xr:uid="{BAA2DE08-EC7D-4824-B254-AE44ECB82147}"/>
    <cellStyle name="Calculation 3 2 5 3" xfId="11640" xr:uid="{7203E444-EB26-4861-AC3E-0223968D6617}"/>
    <cellStyle name="Calculation 3 2 5 3 2" xfId="11641" xr:uid="{6651E234-614D-47AC-B06C-F2F123EE819B}"/>
    <cellStyle name="Calculation 3 2 5 3 3" xfId="11642" xr:uid="{887BB2F8-F51C-47A0-9C5F-84A5895ACB45}"/>
    <cellStyle name="Calculation 3 2 5 4" xfId="11643" xr:uid="{0175CF3A-FE42-4F27-82B2-11FFF6597F7E}"/>
    <cellStyle name="Calculation 3 2 5 4 2" xfId="11644" xr:uid="{E4FC600D-3851-4B6E-90C3-0D6FA190F03C}"/>
    <cellStyle name="Calculation 3 2 5 4 3" xfId="11645" xr:uid="{18BEE48B-7C39-4645-9D07-1A94B59EC47D}"/>
    <cellStyle name="Calculation 3 2 5 5" xfId="11646" xr:uid="{96395F4D-71C5-4582-AC7F-450C6099F2D2}"/>
    <cellStyle name="Calculation 3 2 5 5 2" xfId="11647" xr:uid="{74E08ED8-17FB-4D8B-AB06-EF233CD2D136}"/>
    <cellStyle name="Calculation 3 2 5 5 3" xfId="11648" xr:uid="{1788527F-0835-4D72-91C9-F0A515489A06}"/>
    <cellStyle name="Calculation 3 2 5 6" xfId="11649" xr:uid="{274A0326-EFAE-41DD-B332-F41E082A4863}"/>
    <cellStyle name="Calculation 3 2 5 6 2" xfId="11650" xr:uid="{8BB8214B-226D-45B9-AE81-B11F4711BD01}"/>
    <cellStyle name="Calculation 3 2 5 6 3" xfId="11651" xr:uid="{C78D44D5-7F39-4B71-B860-E932D266478C}"/>
    <cellStyle name="Calculation 3 2 5 7" xfId="11652" xr:uid="{213680DF-FBB2-48F1-AD24-04E947FE73DE}"/>
    <cellStyle name="Calculation 3 2 5 7 2" xfId="11653" xr:uid="{6BDB04CC-74EE-421D-924B-6ECD859FBA66}"/>
    <cellStyle name="Calculation 3 2 5 7 3" xfId="11654" xr:uid="{232F5057-9DB2-4B56-9332-9D7BB3E02852}"/>
    <cellStyle name="Calculation 3 2 5 8" xfId="11655" xr:uid="{6235A4E1-8B97-42FD-A43F-BD3C5F722A56}"/>
    <cellStyle name="Calculation 3 2 5 8 2" xfId="11656" xr:uid="{9C14A599-DB4E-445A-9D29-8AAAEA234D4E}"/>
    <cellStyle name="Calculation 3 2 5 8 3" xfId="11657" xr:uid="{D8902842-AA02-455F-BA8E-F6B1C97AE607}"/>
    <cellStyle name="Calculation 3 2 5 9" xfId="11658" xr:uid="{3CE0AE63-3316-4BA1-8312-459731AC258C}"/>
    <cellStyle name="Calculation 3 2 6" xfId="11659" xr:uid="{F75D6AB5-7675-4B26-B0CE-49A0EC293616}"/>
    <cellStyle name="Calculation 3 2 6 10" xfId="11660" xr:uid="{C043214A-DFED-4F8A-BA5B-D7B80EA63297}"/>
    <cellStyle name="Calculation 3 2 6 2" xfId="11661" xr:uid="{D9A8DE3C-F186-4813-A85D-9A5E291D36EA}"/>
    <cellStyle name="Calculation 3 2 6 2 2" xfId="11662" xr:uid="{90D8ACA0-6949-4139-9F9C-C00C78AFC4E8}"/>
    <cellStyle name="Calculation 3 2 6 2 2 2" xfId="11663" xr:uid="{3E7FD50E-808F-4CC9-80D4-F17E156090F3}"/>
    <cellStyle name="Calculation 3 2 6 2 2 3" xfId="11664" xr:uid="{A47B4F2F-87E8-4408-B5BF-67161ED71246}"/>
    <cellStyle name="Calculation 3 2 6 2 3" xfId="11665" xr:uid="{B58C8C54-BA69-4365-9310-9F05890BD0CD}"/>
    <cellStyle name="Calculation 3 2 6 2 3 2" xfId="11666" xr:uid="{8CB10446-B040-436D-9CD2-10C546F60A2D}"/>
    <cellStyle name="Calculation 3 2 6 2 3 3" xfId="11667" xr:uid="{CCF1406E-5287-451C-A419-4E6F067BF284}"/>
    <cellStyle name="Calculation 3 2 6 2 4" xfId="11668" xr:uid="{10C80FF2-E6A0-4C27-A3D5-336E12AAB022}"/>
    <cellStyle name="Calculation 3 2 6 2 4 2" xfId="11669" xr:uid="{3922BA39-9D9D-4CE8-9004-0DA2791C18E8}"/>
    <cellStyle name="Calculation 3 2 6 2 4 3" xfId="11670" xr:uid="{8A8965A6-7AB9-4F88-B143-A952E1AC8BE1}"/>
    <cellStyle name="Calculation 3 2 6 2 5" xfId="11671" xr:uid="{1FDFB8E8-3E6F-4EFF-B593-BA6B95AAF0AC}"/>
    <cellStyle name="Calculation 3 2 6 2 5 2" xfId="11672" xr:uid="{BD00D83B-C994-48A4-BE7A-4978DCD06E6F}"/>
    <cellStyle name="Calculation 3 2 6 2 5 3" xfId="11673" xr:uid="{A5611351-0DF4-4594-87F1-FB64A0D318D1}"/>
    <cellStyle name="Calculation 3 2 6 2 6" xfId="11674" xr:uid="{BC74199D-753E-4D30-9E0D-0D8DCF1A378D}"/>
    <cellStyle name="Calculation 3 2 6 2 6 2" xfId="11675" xr:uid="{86270910-0A9F-4BD4-AF25-895D84649B4F}"/>
    <cellStyle name="Calculation 3 2 6 2 6 3" xfId="11676" xr:uid="{DF3ACE0E-4C73-476C-B829-25F8605323A8}"/>
    <cellStyle name="Calculation 3 2 6 2 7" xfId="11677" xr:uid="{CF9326FF-883D-4D06-ACD5-9066B657648A}"/>
    <cellStyle name="Calculation 3 2 6 2 7 2" xfId="11678" xr:uid="{E7C70018-31B8-4499-B7F6-E20487E8C35B}"/>
    <cellStyle name="Calculation 3 2 6 2 7 3" xfId="11679" xr:uid="{88FDE373-2E65-4184-8CA1-F3B8117083E7}"/>
    <cellStyle name="Calculation 3 2 6 2 8" xfId="11680" xr:uid="{3057463D-D653-4ACE-92DD-F4D6AE914814}"/>
    <cellStyle name="Calculation 3 2 6 2 9" xfId="11681" xr:uid="{A811C2CC-983B-4A6E-A9A5-5EC1E1416D0F}"/>
    <cellStyle name="Calculation 3 2 6 3" xfId="11682" xr:uid="{7850C595-32C1-4E13-AE1E-C486B8B72787}"/>
    <cellStyle name="Calculation 3 2 6 3 2" xfId="11683" xr:uid="{150733FD-2503-4D34-B581-F42BE017C551}"/>
    <cellStyle name="Calculation 3 2 6 3 3" xfId="11684" xr:uid="{B5090D4A-F8B3-4865-82D3-895A0EC55B4F}"/>
    <cellStyle name="Calculation 3 2 6 4" xfId="11685" xr:uid="{46C18438-2027-48A1-BF41-E11350A1D561}"/>
    <cellStyle name="Calculation 3 2 6 4 2" xfId="11686" xr:uid="{46D48F10-416F-44D1-825D-A3372A04AB51}"/>
    <cellStyle name="Calculation 3 2 6 4 3" xfId="11687" xr:uid="{BD8AB0CD-982D-49ED-A952-78195CE93002}"/>
    <cellStyle name="Calculation 3 2 6 5" xfId="11688" xr:uid="{814F5A56-7A65-486C-9F65-AC64B0ED44EA}"/>
    <cellStyle name="Calculation 3 2 6 5 2" xfId="11689" xr:uid="{85E86E5B-C4FC-43CC-915A-52AC391E899A}"/>
    <cellStyle name="Calculation 3 2 6 5 3" xfId="11690" xr:uid="{F7FEFA8A-A40E-4D7F-BAE3-4BD0A1068982}"/>
    <cellStyle name="Calculation 3 2 6 6" xfId="11691" xr:uid="{072D746D-5955-4B97-93D0-69F55B94713F}"/>
    <cellStyle name="Calculation 3 2 6 6 2" xfId="11692" xr:uid="{D4E76F93-C26F-4A98-80EB-F0D63921A533}"/>
    <cellStyle name="Calculation 3 2 6 6 3" xfId="11693" xr:uid="{4139F063-3A70-42BB-A846-3A4DD41D8073}"/>
    <cellStyle name="Calculation 3 2 6 7" xfId="11694" xr:uid="{97CAC15A-E9CD-4DFA-BF31-EC32610229A7}"/>
    <cellStyle name="Calculation 3 2 6 7 2" xfId="11695" xr:uid="{81015B1E-A7EB-425E-8FDC-441BF204FF30}"/>
    <cellStyle name="Calculation 3 2 6 7 3" xfId="11696" xr:uid="{39B43D50-FFAC-41A5-A6B3-BCE0526BDDA2}"/>
    <cellStyle name="Calculation 3 2 6 8" xfId="11697" xr:uid="{45B0F389-3693-4705-A893-7DD6FD9CE3F1}"/>
    <cellStyle name="Calculation 3 2 6 8 2" xfId="11698" xr:uid="{E0F7E327-0330-4F55-A67B-950C0F28AB7E}"/>
    <cellStyle name="Calculation 3 2 6 8 3" xfId="11699" xr:uid="{EDEA687B-B5A7-4182-9821-A7279941749B}"/>
    <cellStyle name="Calculation 3 2 6 9" xfId="11700" xr:uid="{E7236888-4C75-45F3-9C2D-494A772BA39D}"/>
    <cellStyle name="Calculation 3 2 7" xfId="11701" xr:uid="{EDED4D24-D535-4769-AE95-E289F77BB116}"/>
    <cellStyle name="Calculation 3 2 7 2" xfId="11702" xr:uid="{FA57BA98-3456-4C9A-B81E-B5F83B9C5E8C}"/>
    <cellStyle name="Calculation 3 2 7 2 2" xfId="11703" xr:uid="{AB294860-4221-4BAD-8F25-8B7803F69E4C}"/>
    <cellStyle name="Calculation 3 2 7 2 3" xfId="11704" xr:uid="{5E1E54AC-7685-4620-9221-D7A9F1568A8B}"/>
    <cellStyle name="Calculation 3 2 7 3" xfId="11705" xr:uid="{1B7BA16F-51B7-44AA-90D3-B0921E26738C}"/>
    <cellStyle name="Calculation 3 2 7 3 2" xfId="11706" xr:uid="{156A6CFD-5C36-40D7-84DA-9890FBDD8FDD}"/>
    <cellStyle name="Calculation 3 2 7 3 3" xfId="11707" xr:uid="{C8FB366F-A5AF-49EC-B0A3-01C089781089}"/>
    <cellStyle name="Calculation 3 2 7 4" xfId="11708" xr:uid="{61B7157E-5D93-4BDE-8295-972F46145451}"/>
    <cellStyle name="Calculation 3 2 7 4 2" xfId="11709" xr:uid="{BB83AEA8-7345-4753-B9BE-E50AA5697A49}"/>
    <cellStyle name="Calculation 3 2 7 4 3" xfId="11710" xr:uid="{EFEE70EC-9B6D-437E-9A70-AB361776348C}"/>
    <cellStyle name="Calculation 3 2 7 5" xfId="11711" xr:uid="{ECE812CA-CDBB-49CE-817D-89B2A2AF33B2}"/>
    <cellStyle name="Calculation 3 2 7 5 2" xfId="11712" xr:uid="{729516FB-718F-40B4-BB67-E83865DBDA3B}"/>
    <cellStyle name="Calculation 3 2 7 5 3" xfId="11713" xr:uid="{6A3ABB64-1EB3-4583-88BE-3ED5E7C0589C}"/>
    <cellStyle name="Calculation 3 2 7 6" xfId="11714" xr:uid="{9DAD9E80-87A8-4F13-8A3D-AF93F8053F09}"/>
    <cellStyle name="Calculation 3 2 7 6 2" xfId="11715" xr:uid="{156F3323-CFEA-4AC5-BD08-EA262D308576}"/>
    <cellStyle name="Calculation 3 2 7 6 3" xfId="11716" xr:uid="{D346F238-FB80-4DA3-B674-FBCBECF8A55C}"/>
    <cellStyle name="Calculation 3 2 7 7" xfId="11717" xr:uid="{63AE317B-53C4-4D31-9A88-7B8424AF04CB}"/>
    <cellStyle name="Calculation 3 2 7 7 2" xfId="11718" xr:uid="{9939BC58-2C19-4AB4-BA66-9AF16967524C}"/>
    <cellStyle name="Calculation 3 2 7 7 3" xfId="11719" xr:uid="{13DFC484-E49E-4B6B-8FBA-0B81D187CFFB}"/>
    <cellStyle name="Calculation 3 2 7 8" xfId="11720" xr:uid="{8EE4EC75-C004-46FC-8CDA-FB285D35425D}"/>
    <cellStyle name="Calculation 3 2 7 9" xfId="11721" xr:uid="{BFDEB374-33EA-4336-9114-30ED6A1169FD}"/>
    <cellStyle name="Calculation 3 2 8" xfId="11722" xr:uid="{8EB2C3C7-BEFD-454E-AABF-6CD5B877F200}"/>
    <cellStyle name="Calculation 3 2 8 2" xfId="11723" xr:uid="{16A1D002-F922-42E5-9695-68F7F196D0FD}"/>
    <cellStyle name="Calculation 3 2 8 2 2" xfId="11724" xr:uid="{46B1F396-8CEE-44FA-96EF-D55206AC9689}"/>
    <cellStyle name="Calculation 3 2 8 2 3" xfId="11725" xr:uid="{1B32A092-2506-42AB-9F1E-AFB543A00C3B}"/>
    <cellStyle name="Calculation 3 2 8 3" xfId="11726" xr:uid="{F858FFAD-2869-407C-8654-186612286ED7}"/>
    <cellStyle name="Calculation 3 2 8 3 2" xfId="11727" xr:uid="{3C8B0B38-0E56-44F5-AA29-00FD45FBF462}"/>
    <cellStyle name="Calculation 3 2 8 3 3" xfId="11728" xr:uid="{2D927BCD-4088-4C3C-B672-2CF331EA50FB}"/>
    <cellStyle name="Calculation 3 2 8 4" xfId="11729" xr:uid="{A55A22A2-0746-4BDE-873D-0EC360E4C702}"/>
    <cellStyle name="Calculation 3 2 8 4 2" xfId="11730" xr:uid="{24537143-4D6B-424E-9D10-E9D3C6C1B65E}"/>
    <cellStyle name="Calculation 3 2 8 4 3" xfId="11731" xr:uid="{E99093EC-8F66-42A1-826A-B99189ACC075}"/>
    <cellStyle name="Calculation 3 2 8 5" xfId="11732" xr:uid="{488DA57F-6BA7-44DC-8187-33CCB4F5DD31}"/>
    <cellStyle name="Calculation 3 2 8 5 2" xfId="11733" xr:uid="{A0F44489-BFA9-4E71-AD53-FD9C43E12F25}"/>
    <cellStyle name="Calculation 3 2 8 5 3" xfId="11734" xr:uid="{CAF2A5EB-09AF-46C1-98E8-C262B9BFB713}"/>
    <cellStyle name="Calculation 3 2 8 6" xfId="11735" xr:uid="{D580A951-D5AB-42AB-99DF-4906CB362551}"/>
    <cellStyle name="Calculation 3 2 8 6 2" xfId="11736" xr:uid="{88F7A647-F0B8-4B76-8BB3-F470A7707999}"/>
    <cellStyle name="Calculation 3 2 8 6 3" xfId="11737" xr:uid="{F83694E1-7D15-4AC4-BC41-C86E01151246}"/>
    <cellStyle name="Calculation 3 2 8 7" xfId="11738" xr:uid="{4BF9A4AE-F885-4550-A5EA-E95A2BE029A4}"/>
    <cellStyle name="Calculation 3 2 8 7 2" xfId="11739" xr:uid="{D4794A7F-77DE-431C-B394-3D3C3F5F1515}"/>
    <cellStyle name="Calculation 3 2 8 7 3" xfId="11740" xr:uid="{0F0B55D3-BCD7-49ED-B625-9D31931E0152}"/>
    <cellStyle name="Calculation 3 2 8 8" xfId="11741" xr:uid="{5EC539EF-B5E9-4E3B-A572-AD619D999131}"/>
    <cellStyle name="Calculation 3 2 8 9" xfId="11742" xr:uid="{EC7E9EF0-1ABA-4738-AE80-C411716B3318}"/>
    <cellStyle name="Calculation 3 3" xfId="1167" xr:uid="{00000000-0005-0000-0000-000077000000}"/>
    <cellStyle name="Calculation 3 3 10" xfId="11743" xr:uid="{FAC15CCB-4ED1-4263-9733-E2BBC46EF0B8}"/>
    <cellStyle name="Calculation 3 3 10 2" xfId="11744" xr:uid="{9952A5A0-B7E0-47E2-AD61-9D45A28BE503}"/>
    <cellStyle name="Calculation 3 3 10 3" xfId="11745" xr:uid="{319EBAE6-5729-4559-BFF2-546BE7B7D5C8}"/>
    <cellStyle name="Calculation 3 3 11" xfId="11746" xr:uid="{BC311E96-4A33-436E-B27A-A551FFD3FA51}"/>
    <cellStyle name="Calculation 3 3 11 2" xfId="11747" xr:uid="{D6697DB0-336C-402F-A178-3E2040243BF8}"/>
    <cellStyle name="Calculation 3 3 11 3" xfId="11748" xr:uid="{C08DB9B0-A415-48E9-B4DF-2873CBBD0B72}"/>
    <cellStyle name="Calculation 3 3 12" xfId="44310" xr:uid="{1015A1A8-5F49-43DF-B652-13886123CC68}"/>
    <cellStyle name="Calculation 3 3 2" xfId="11749" xr:uid="{F45ED7CA-B448-4AA0-9553-EE8611D99F2C}"/>
    <cellStyle name="Calculation 3 3 2 10" xfId="11750" xr:uid="{F5A4E1A2-AE77-4DEA-8A39-1654DA7352DB}"/>
    <cellStyle name="Calculation 3 3 2 10 2" xfId="11751" xr:uid="{6B4E6AA6-56E9-4AAC-8474-969961C75B96}"/>
    <cellStyle name="Calculation 3 3 2 10 3" xfId="11752" xr:uid="{D1A11643-39AE-4A99-A8D0-4A33C767A46A}"/>
    <cellStyle name="Calculation 3 3 2 11" xfId="11753" xr:uid="{19FE334D-3994-45CF-8C4C-1E38ECCA8CD9}"/>
    <cellStyle name="Calculation 3 3 2 11 2" xfId="11754" xr:uid="{D3E8D68C-FC2D-4FAD-AC73-E7B6B58162D4}"/>
    <cellStyle name="Calculation 3 3 2 11 3" xfId="11755" xr:uid="{CECE02DE-2F9D-4F83-BC10-390684D3AC38}"/>
    <cellStyle name="Calculation 3 3 2 12" xfId="11756" xr:uid="{76DC1A93-D333-4E76-BCE1-A2D30B69A4DD}"/>
    <cellStyle name="Calculation 3 3 2 12 2" xfId="11757" xr:uid="{678793F1-A26E-4F06-A8C3-EFAB2E8628CD}"/>
    <cellStyle name="Calculation 3 3 2 12 3" xfId="11758" xr:uid="{7C62FEB1-33EE-45B0-958A-94583FEAD821}"/>
    <cellStyle name="Calculation 3 3 2 13" xfId="11759" xr:uid="{B8ED81EA-D0F7-4BDD-BCF9-6A0202FC167E}"/>
    <cellStyle name="Calculation 3 3 2 13 2" xfId="11760" xr:uid="{6A60365E-C347-4447-A23A-E80CAD7EE3E7}"/>
    <cellStyle name="Calculation 3 3 2 13 3" xfId="11761" xr:uid="{15640F42-0520-4F76-856E-277B9226CCB5}"/>
    <cellStyle name="Calculation 3 3 2 14" xfId="44311" xr:uid="{3F394B3E-0FBA-41ED-9291-535337826591}"/>
    <cellStyle name="Calculation 3 3 2 2" xfId="11762" xr:uid="{D0277182-15B1-4924-9E70-8721389F8E19}"/>
    <cellStyle name="Calculation 3 3 2 2 10" xfId="44312" xr:uid="{8C03878D-48FF-4C3B-9D3D-A13274C079F7}"/>
    <cellStyle name="Calculation 3 3 2 2 2" xfId="11763" xr:uid="{7C4904BB-8FBA-4AEC-BC36-C6DF5585AC2F}"/>
    <cellStyle name="Calculation 3 3 2 2 2 10" xfId="11764" xr:uid="{5F2F2F4C-1289-410F-A7AF-B7754D7B66BB}"/>
    <cellStyle name="Calculation 3 3 2 2 2 2" xfId="11765" xr:uid="{D090A1E6-BBBC-48EF-A544-AC0FAD64B17F}"/>
    <cellStyle name="Calculation 3 3 2 2 2 2 2" xfId="11766" xr:uid="{005F6CB6-8E28-46C6-9B2D-FBD702EF0854}"/>
    <cellStyle name="Calculation 3 3 2 2 2 2 2 2" xfId="11767" xr:uid="{0F8590C0-3FB1-45A2-A455-1B2F08542221}"/>
    <cellStyle name="Calculation 3 3 2 2 2 2 2 3" xfId="11768" xr:uid="{191B2B83-9B40-43AF-89B8-58BDB88AF472}"/>
    <cellStyle name="Calculation 3 3 2 2 2 2 3" xfId="11769" xr:uid="{023D8F72-38A5-42A2-9822-23CE51D717AD}"/>
    <cellStyle name="Calculation 3 3 2 2 2 2 3 2" xfId="11770" xr:uid="{23C5C8D3-BC4F-45FE-8DF3-8ECA679C3913}"/>
    <cellStyle name="Calculation 3 3 2 2 2 2 3 3" xfId="11771" xr:uid="{88C8E4B1-4CE6-4F09-B92F-6A1CF64D8209}"/>
    <cellStyle name="Calculation 3 3 2 2 2 2 4" xfId="11772" xr:uid="{AC10A8AD-0281-47BD-94E9-FA94C9B10871}"/>
    <cellStyle name="Calculation 3 3 2 2 2 2 4 2" xfId="11773" xr:uid="{EF681EE6-7F1C-4C25-82E7-1E0069F009C8}"/>
    <cellStyle name="Calculation 3 3 2 2 2 2 4 3" xfId="11774" xr:uid="{9DD1D807-00E3-4AB8-BC24-FE997AE5463F}"/>
    <cellStyle name="Calculation 3 3 2 2 2 2 5" xfId="11775" xr:uid="{0F87A1C7-3FC0-4A65-A700-78C54B8C7C0B}"/>
    <cellStyle name="Calculation 3 3 2 2 2 2 5 2" xfId="11776" xr:uid="{A52D4B3A-92C4-4DF9-B120-EC37ACD10D16}"/>
    <cellStyle name="Calculation 3 3 2 2 2 2 5 3" xfId="11777" xr:uid="{33A10233-A22B-4C7A-AAA2-3B62CB257A30}"/>
    <cellStyle name="Calculation 3 3 2 2 2 2 6" xfId="11778" xr:uid="{B5207834-F3A3-47F5-A435-D3294B9C9132}"/>
    <cellStyle name="Calculation 3 3 2 2 2 2 6 2" xfId="11779" xr:uid="{5E224F26-21F6-4D17-A4A6-F0CDA165936A}"/>
    <cellStyle name="Calculation 3 3 2 2 2 2 6 3" xfId="11780" xr:uid="{E4F4DDAD-112B-4397-9CB6-03B8529D7074}"/>
    <cellStyle name="Calculation 3 3 2 2 2 2 7" xfId="11781" xr:uid="{B1B3459F-DD27-4E38-B53C-A6E020D1DDE6}"/>
    <cellStyle name="Calculation 3 3 2 2 2 2 7 2" xfId="11782" xr:uid="{FE2B1142-210E-4D9A-90C2-A258AC7890F8}"/>
    <cellStyle name="Calculation 3 3 2 2 2 2 7 3" xfId="11783" xr:uid="{78DB89E4-D4A0-4DAD-AB64-9240094A8849}"/>
    <cellStyle name="Calculation 3 3 2 2 2 2 8" xfId="11784" xr:uid="{73316636-CC29-46B2-BA10-5B8F65F7BC8E}"/>
    <cellStyle name="Calculation 3 3 2 2 2 2 9" xfId="11785" xr:uid="{872E3666-C8DB-4D9E-9856-743AF4AD5500}"/>
    <cellStyle name="Calculation 3 3 2 2 2 3" xfId="11786" xr:uid="{DEA4DBE6-7EF9-4A1E-801A-28BF6039ADB3}"/>
    <cellStyle name="Calculation 3 3 2 2 2 3 2" xfId="11787" xr:uid="{29BC4546-867A-4522-B163-87C26C43F2E3}"/>
    <cellStyle name="Calculation 3 3 2 2 2 3 3" xfId="11788" xr:uid="{ED84C146-10CF-46B3-A27F-A4F5A3E391D3}"/>
    <cellStyle name="Calculation 3 3 2 2 2 4" xfId="11789" xr:uid="{CC289515-D042-4592-BC8C-D44A801E4353}"/>
    <cellStyle name="Calculation 3 3 2 2 2 4 2" xfId="11790" xr:uid="{AB39948A-AC44-4A05-8162-3C0FBC03967E}"/>
    <cellStyle name="Calculation 3 3 2 2 2 4 3" xfId="11791" xr:uid="{BFB2501C-9EDD-44DE-944D-B58570802ABE}"/>
    <cellStyle name="Calculation 3 3 2 2 2 5" xfId="11792" xr:uid="{D10CE93B-2198-44CB-A9D1-DD443C7FA1F2}"/>
    <cellStyle name="Calculation 3 3 2 2 2 5 2" xfId="11793" xr:uid="{79A8D9E4-2EDC-4FC1-87D6-252C03C08322}"/>
    <cellStyle name="Calculation 3 3 2 2 2 5 3" xfId="11794" xr:uid="{02ABCDB6-88DD-40F0-89E3-C90AA632EB58}"/>
    <cellStyle name="Calculation 3 3 2 2 2 6" xfId="11795" xr:uid="{F02A09A3-7E96-4E0E-A91A-82D9C61D0E31}"/>
    <cellStyle name="Calculation 3 3 2 2 2 6 2" xfId="11796" xr:uid="{A39A5910-7769-4986-843F-4CE23CB7FDBC}"/>
    <cellStyle name="Calculation 3 3 2 2 2 6 3" xfId="11797" xr:uid="{00BA079D-0983-441A-83EB-80F03FC78FC2}"/>
    <cellStyle name="Calculation 3 3 2 2 2 7" xfId="11798" xr:uid="{84B40DAC-182C-4B33-B874-0B57B1830AB1}"/>
    <cellStyle name="Calculation 3 3 2 2 2 7 2" xfId="11799" xr:uid="{509C9BAC-B6B5-4675-83B3-AEAA769FC289}"/>
    <cellStyle name="Calculation 3 3 2 2 2 7 3" xfId="11800" xr:uid="{2D1E671D-4FA1-4626-A27F-BB6CBB93BC7E}"/>
    <cellStyle name="Calculation 3 3 2 2 2 8" xfId="11801" xr:uid="{A102F1D1-EF98-40D6-8948-38836AAC6A49}"/>
    <cellStyle name="Calculation 3 3 2 2 2 8 2" xfId="11802" xr:uid="{A58F293A-1CDF-4E77-9B0C-582D3E15D9F2}"/>
    <cellStyle name="Calculation 3 3 2 2 2 8 3" xfId="11803" xr:uid="{D2DEB371-CBBC-4E94-95CE-1FE11FC472FD}"/>
    <cellStyle name="Calculation 3 3 2 2 2 9" xfId="11804" xr:uid="{8853B501-3172-4E58-A317-6AC2F0817553}"/>
    <cellStyle name="Calculation 3 3 2 2 3" xfId="11805" xr:uid="{1942BB4B-C078-418C-BC96-03A0C8832AC2}"/>
    <cellStyle name="Calculation 3 3 2 2 3 10" xfId="11806" xr:uid="{712CCD56-B832-4912-976E-85E8A61B13B6}"/>
    <cellStyle name="Calculation 3 3 2 2 3 2" xfId="11807" xr:uid="{3B6CE852-0F2C-4646-ABA2-402D1C405CA1}"/>
    <cellStyle name="Calculation 3 3 2 2 3 2 2" xfId="11808" xr:uid="{6A222ED4-2C2F-4504-870E-9FAAB4D27583}"/>
    <cellStyle name="Calculation 3 3 2 2 3 2 2 2" xfId="11809" xr:uid="{494801AC-CFC3-4EB8-BFF6-E788427C1F47}"/>
    <cellStyle name="Calculation 3 3 2 2 3 2 2 3" xfId="11810" xr:uid="{83211882-4806-4A1B-A397-C596154C74D2}"/>
    <cellStyle name="Calculation 3 3 2 2 3 2 3" xfId="11811" xr:uid="{87F401E7-4F2C-42F1-AF70-65F1C04C88A6}"/>
    <cellStyle name="Calculation 3 3 2 2 3 2 3 2" xfId="11812" xr:uid="{6F7B7AAC-765A-421D-AA24-2BFB0D113835}"/>
    <cellStyle name="Calculation 3 3 2 2 3 2 3 3" xfId="11813" xr:uid="{4383B3F4-C112-4AFA-BC2A-1C5ED467EBB8}"/>
    <cellStyle name="Calculation 3 3 2 2 3 2 4" xfId="11814" xr:uid="{96DA5425-324B-4689-87A9-42A30E8499A6}"/>
    <cellStyle name="Calculation 3 3 2 2 3 2 4 2" xfId="11815" xr:uid="{1F13B9EB-39B2-4F06-A17C-341DC04620DB}"/>
    <cellStyle name="Calculation 3 3 2 2 3 2 4 3" xfId="11816" xr:uid="{BCEE82D5-0C6C-4815-9579-45EE3036232F}"/>
    <cellStyle name="Calculation 3 3 2 2 3 2 5" xfId="11817" xr:uid="{4F54F437-B83C-4B1F-8377-1580F282B18D}"/>
    <cellStyle name="Calculation 3 3 2 2 3 2 5 2" xfId="11818" xr:uid="{5627EF05-3171-4ADC-8727-8A16681CEE95}"/>
    <cellStyle name="Calculation 3 3 2 2 3 2 5 3" xfId="11819" xr:uid="{22B2B1E6-6746-4DAF-92BC-9CD736F87E5A}"/>
    <cellStyle name="Calculation 3 3 2 2 3 2 6" xfId="11820" xr:uid="{9608F6AD-5BCB-4B0F-AD1C-8C6A6F38CB6F}"/>
    <cellStyle name="Calculation 3 3 2 2 3 2 6 2" xfId="11821" xr:uid="{D6AFC45D-5AAA-499F-9999-580CCBF70D9B}"/>
    <cellStyle name="Calculation 3 3 2 2 3 2 6 3" xfId="11822" xr:uid="{4BDC6EAE-2129-4FEA-9729-DE8A8567C869}"/>
    <cellStyle name="Calculation 3 3 2 2 3 2 7" xfId="11823" xr:uid="{7E5694A2-AC0A-4ECD-ADAD-A9BE31C818D1}"/>
    <cellStyle name="Calculation 3 3 2 2 3 2 7 2" xfId="11824" xr:uid="{F1D22E5E-0FCF-4C77-A4DD-805023E4513B}"/>
    <cellStyle name="Calculation 3 3 2 2 3 2 7 3" xfId="11825" xr:uid="{3FB8440F-B3F3-464D-B9E8-6AF85F000066}"/>
    <cellStyle name="Calculation 3 3 2 2 3 2 8" xfId="11826" xr:uid="{48EE9534-49C1-4CEC-BDE9-D40D7B7AD848}"/>
    <cellStyle name="Calculation 3 3 2 2 3 2 9" xfId="11827" xr:uid="{8289BDC5-90F9-4364-A1CD-9965FBE2F19A}"/>
    <cellStyle name="Calculation 3 3 2 2 3 3" xfId="11828" xr:uid="{DC239F6E-E9B7-465E-BBDF-9B09905BAB8F}"/>
    <cellStyle name="Calculation 3 3 2 2 3 3 2" xfId="11829" xr:uid="{704E9CAC-AFA0-43A3-BFD3-E0F9168B89FC}"/>
    <cellStyle name="Calculation 3 3 2 2 3 3 3" xfId="11830" xr:uid="{DD415985-D615-496D-8F65-AD57179ED7F1}"/>
    <cellStyle name="Calculation 3 3 2 2 3 4" xfId="11831" xr:uid="{19DF600A-1FD0-4FD8-A50C-DF3956DAF6B7}"/>
    <cellStyle name="Calculation 3 3 2 2 3 4 2" xfId="11832" xr:uid="{16510BA1-EF42-44FB-8284-53750846BFF9}"/>
    <cellStyle name="Calculation 3 3 2 2 3 4 3" xfId="11833" xr:uid="{0891C96B-8EEA-4AB4-9BF8-1C806397016C}"/>
    <cellStyle name="Calculation 3 3 2 2 3 5" xfId="11834" xr:uid="{9C2308FF-BE89-410F-87CC-0F4AA6E20948}"/>
    <cellStyle name="Calculation 3 3 2 2 3 5 2" xfId="11835" xr:uid="{E039E55E-FE5C-4A0E-AAE4-94E806220D88}"/>
    <cellStyle name="Calculation 3 3 2 2 3 5 3" xfId="11836" xr:uid="{34EEB038-3201-4B81-91C9-F9E47072BAA9}"/>
    <cellStyle name="Calculation 3 3 2 2 3 6" xfId="11837" xr:uid="{F5856CFB-5720-45C7-A833-3B64ACB8C801}"/>
    <cellStyle name="Calculation 3 3 2 2 3 6 2" xfId="11838" xr:uid="{BA5566C0-4756-45A0-8CFB-98E6E88B4352}"/>
    <cellStyle name="Calculation 3 3 2 2 3 6 3" xfId="11839" xr:uid="{B9AEF1A7-B233-4AC0-8BEC-0DBFE6B89AAB}"/>
    <cellStyle name="Calculation 3 3 2 2 3 7" xfId="11840" xr:uid="{03A338A3-17EC-4D6A-898F-31472D622FAC}"/>
    <cellStyle name="Calculation 3 3 2 2 3 7 2" xfId="11841" xr:uid="{FDA5382C-832C-47F8-B815-D54BA45A57CF}"/>
    <cellStyle name="Calculation 3 3 2 2 3 7 3" xfId="11842" xr:uid="{AA51E98C-C030-403C-B7EC-AF3AC332BF11}"/>
    <cellStyle name="Calculation 3 3 2 2 3 8" xfId="11843" xr:uid="{99EF2310-B249-4413-9DB1-1BA87A170791}"/>
    <cellStyle name="Calculation 3 3 2 2 3 8 2" xfId="11844" xr:uid="{2E0F714C-4061-4D95-8D6B-7A4355244507}"/>
    <cellStyle name="Calculation 3 3 2 2 3 8 3" xfId="11845" xr:uid="{558A47BD-3DCA-4887-B5E0-72221D4955DE}"/>
    <cellStyle name="Calculation 3 3 2 2 3 9" xfId="11846" xr:uid="{CEE59673-07EF-4CE5-A931-D126D7F93393}"/>
    <cellStyle name="Calculation 3 3 2 2 4" xfId="11847" xr:uid="{E59E45FD-C3A2-4C00-A064-527386E51709}"/>
    <cellStyle name="Calculation 3 3 2 2 4 10" xfId="11848" xr:uid="{DBCC75C6-0934-486E-98EB-93910BFB97E2}"/>
    <cellStyle name="Calculation 3 3 2 2 4 2" xfId="11849" xr:uid="{2489CCF2-9937-4460-9D51-70D4B0E83F3A}"/>
    <cellStyle name="Calculation 3 3 2 2 4 2 2" xfId="11850" xr:uid="{AD282DCE-98F4-458D-8AB4-CEFA6C82EB69}"/>
    <cellStyle name="Calculation 3 3 2 2 4 2 2 2" xfId="11851" xr:uid="{28F32779-0317-4C11-8FBC-77953F0C3BFE}"/>
    <cellStyle name="Calculation 3 3 2 2 4 2 2 3" xfId="11852" xr:uid="{6D409A35-E3C9-42CC-9744-011CF313B801}"/>
    <cellStyle name="Calculation 3 3 2 2 4 2 3" xfId="11853" xr:uid="{3B09D986-54BD-4E1F-8368-BC7C17F0AA48}"/>
    <cellStyle name="Calculation 3 3 2 2 4 2 3 2" xfId="11854" xr:uid="{FE4ADBE8-D3D0-412D-B6E1-3E6034995A65}"/>
    <cellStyle name="Calculation 3 3 2 2 4 2 3 3" xfId="11855" xr:uid="{562398AB-7FFA-4D58-B42D-BEBB21FF481B}"/>
    <cellStyle name="Calculation 3 3 2 2 4 2 4" xfId="11856" xr:uid="{954ACC9D-DE6A-4412-87B8-9DE6AAC55224}"/>
    <cellStyle name="Calculation 3 3 2 2 4 2 4 2" xfId="11857" xr:uid="{43015368-56CC-4A1C-A4AA-0952886FACA5}"/>
    <cellStyle name="Calculation 3 3 2 2 4 2 4 3" xfId="11858" xr:uid="{82B7DE3D-3E00-49CF-8855-07D7955C8717}"/>
    <cellStyle name="Calculation 3 3 2 2 4 2 5" xfId="11859" xr:uid="{9122C84F-19A7-4460-BA0E-68DB2F382B0C}"/>
    <cellStyle name="Calculation 3 3 2 2 4 2 5 2" xfId="11860" xr:uid="{D204FAA3-BADB-45F3-B33E-D310266472D8}"/>
    <cellStyle name="Calculation 3 3 2 2 4 2 5 3" xfId="11861" xr:uid="{7275E15F-F3B3-418B-959A-15011AB1ED34}"/>
    <cellStyle name="Calculation 3 3 2 2 4 2 6" xfId="11862" xr:uid="{C4BE5BA5-4547-4FD9-A427-DB8EBFA8A513}"/>
    <cellStyle name="Calculation 3 3 2 2 4 2 6 2" xfId="11863" xr:uid="{A13EF29A-C0BF-48D1-8C76-C9B362C3A1A0}"/>
    <cellStyle name="Calculation 3 3 2 2 4 2 6 3" xfId="11864" xr:uid="{DDBAD8A7-C987-440C-B77E-83E6EE56109C}"/>
    <cellStyle name="Calculation 3 3 2 2 4 2 7" xfId="11865" xr:uid="{00FEF5C7-0DDF-421E-AD5B-96CA566635EB}"/>
    <cellStyle name="Calculation 3 3 2 2 4 2 7 2" xfId="11866" xr:uid="{8A31B7B3-849D-4BC2-B09F-C6681CBFD25B}"/>
    <cellStyle name="Calculation 3 3 2 2 4 2 7 3" xfId="11867" xr:uid="{27F86A59-680E-4E35-938A-BB79175CC72B}"/>
    <cellStyle name="Calculation 3 3 2 2 4 2 8" xfId="11868" xr:uid="{475B2FC3-055E-4EC3-AB56-7538C8BF768D}"/>
    <cellStyle name="Calculation 3 3 2 2 4 2 9" xfId="11869" xr:uid="{001F2534-9AAD-45E4-95D3-E2B568212294}"/>
    <cellStyle name="Calculation 3 3 2 2 4 3" xfId="11870" xr:uid="{2DBE4AFB-9336-41F3-B9F1-29D8BA6B7A73}"/>
    <cellStyle name="Calculation 3 3 2 2 4 3 2" xfId="11871" xr:uid="{1547A6E3-718E-4771-8C23-4F3851BCC3E2}"/>
    <cellStyle name="Calculation 3 3 2 2 4 3 3" xfId="11872" xr:uid="{58F1DB09-108C-487E-815B-3632453AD1F3}"/>
    <cellStyle name="Calculation 3 3 2 2 4 4" xfId="11873" xr:uid="{6F355883-0F79-43D0-A7EA-BA6095AFAD0A}"/>
    <cellStyle name="Calculation 3 3 2 2 4 4 2" xfId="11874" xr:uid="{76608F07-9F43-4B1C-8088-FA5E9C0828B2}"/>
    <cellStyle name="Calculation 3 3 2 2 4 4 3" xfId="11875" xr:uid="{F340344B-EA37-4168-BED9-D185322501AB}"/>
    <cellStyle name="Calculation 3 3 2 2 4 5" xfId="11876" xr:uid="{DF71CFF9-8F14-4257-B82E-30A2486E6BF2}"/>
    <cellStyle name="Calculation 3 3 2 2 4 5 2" xfId="11877" xr:uid="{2F97712B-8CA8-4268-BB1E-BDA4337EA8C5}"/>
    <cellStyle name="Calculation 3 3 2 2 4 5 3" xfId="11878" xr:uid="{9521A3F2-31BE-4CFE-B244-2A78E8BCF507}"/>
    <cellStyle name="Calculation 3 3 2 2 4 6" xfId="11879" xr:uid="{47705234-36EA-4D22-BF0A-F18646373915}"/>
    <cellStyle name="Calculation 3 3 2 2 4 6 2" xfId="11880" xr:uid="{321F55D6-34D3-414C-BF60-64B85F0447DC}"/>
    <cellStyle name="Calculation 3 3 2 2 4 6 3" xfId="11881" xr:uid="{A5F7EED6-F106-419C-8769-5470AD2A6827}"/>
    <cellStyle name="Calculation 3 3 2 2 4 7" xfId="11882" xr:uid="{1A3253B8-2E21-47B5-BA0B-8C3EBD2C6DE5}"/>
    <cellStyle name="Calculation 3 3 2 2 4 7 2" xfId="11883" xr:uid="{BCD7B536-F0D0-4B04-89E4-0C6722D54ECE}"/>
    <cellStyle name="Calculation 3 3 2 2 4 7 3" xfId="11884" xr:uid="{64210C40-E8C5-4A98-9FE5-B92268076E57}"/>
    <cellStyle name="Calculation 3 3 2 2 4 8" xfId="11885" xr:uid="{833DB1F6-9498-43CA-ABBC-7A25DA8FE5A8}"/>
    <cellStyle name="Calculation 3 3 2 2 4 8 2" xfId="11886" xr:uid="{6C8C9219-4DB5-4500-8D5D-FFBBD02D4077}"/>
    <cellStyle name="Calculation 3 3 2 2 4 8 3" xfId="11887" xr:uid="{57A8D4F0-E823-4893-9665-8C92F8EAB224}"/>
    <cellStyle name="Calculation 3 3 2 2 4 9" xfId="11888" xr:uid="{C188A133-D411-4EE3-843C-3962557D54D7}"/>
    <cellStyle name="Calculation 3 3 2 2 5" xfId="11889" xr:uid="{9B7996A0-51F5-4034-80A0-6C6520090762}"/>
    <cellStyle name="Calculation 3 3 2 2 5 2" xfId="11890" xr:uid="{1EEC4498-9555-496A-9BD2-14B9428074A0}"/>
    <cellStyle name="Calculation 3 3 2 2 5 2 2" xfId="11891" xr:uid="{080701F9-196E-41B0-8ACC-32698DA1FDE2}"/>
    <cellStyle name="Calculation 3 3 2 2 5 2 3" xfId="11892" xr:uid="{443685F0-F6F8-4179-939F-A2EB1125DF33}"/>
    <cellStyle name="Calculation 3 3 2 2 5 3" xfId="11893" xr:uid="{06B9F81F-D327-4846-A86B-120F86524C19}"/>
    <cellStyle name="Calculation 3 3 2 2 5 3 2" xfId="11894" xr:uid="{39FF9598-B5C1-4DB2-BC1C-CF357CA6ADD2}"/>
    <cellStyle name="Calculation 3 3 2 2 5 3 3" xfId="11895" xr:uid="{460D5E9D-2179-4EE9-ABAD-1E7FBCD5A4EF}"/>
    <cellStyle name="Calculation 3 3 2 2 5 4" xfId="11896" xr:uid="{A83CDDC9-D7CD-4A02-BC6F-8D045552744C}"/>
    <cellStyle name="Calculation 3 3 2 2 5 4 2" xfId="11897" xr:uid="{C97B6C90-8A96-4AA5-95A2-89552D646EDC}"/>
    <cellStyle name="Calculation 3 3 2 2 5 4 3" xfId="11898" xr:uid="{57C6C54B-E8ED-4AFC-A149-B48E3478ECD2}"/>
    <cellStyle name="Calculation 3 3 2 2 5 5" xfId="11899" xr:uid="{607D3DC8-D290-45A2-967E-D2DBCCD946FC}"/>
    <cellStyle name="Calculation 3 3 2 2 5 5 2" xfId="11900" xr:uid="{12E2D50D-5C28-473B-B6D7-6D8C62B473AF}"/>
    <cellStyle name="Calculation 3 3 2 2 5 5 3" xfId="11901" xr:uid="{F5F58E49-7F50-4A92-8F94-2EB8B41F67C4}"/>
    <cellStyle name="Calculation 3 3 2 2 5 6" xfId="11902" xr:uid="{DCCF1DEB-CDAA-4962-BE71-63D9741A9C9D}"/>
    <cellStyle name="Calculation 3 3 2 2 5 6 2" xfId="11903" xr:uid="{B46177E1-6944-45A3-A2CE-91581B3462E2}"/>
    <cellStyle name="Calculation 3 3 2 2 5 6 3" xfId="11904" xr:uid="{FE0CA565-C693-44E2-9842-133BB298C6C1}"/>
    <cellStyle name="Calculation 3 3 2 2 5 7" xfId="11905" xr:uid="{DA96D85D-D7DF-41F8-A83D-6FDE7B131FAA}"/>
    <cellStyle name="Calculation 3 3 2 2 5 7 2" xfId="11906" xr:uid="{4F611B32-762A-4C4A-BE28-07D02EFD70BF}"/>
    <cellStyle name="Calculation 3 3 2 2 5 7 3" xfId="11907" xr:uid="{B8138741-3D04-43A0-9D85-97C8BAF39E29}"/>
    <cellStyle name="Calculation 3 3 2 2 5 8" xfId="11908" xr:uid="{1CBD1F72-B7D9-4AB2-978C-CE2EEE59ADF2}"/>
    <cellStyle name="Calculation 3 3 2 2 5 9" xfId="11909" xr:uid="{37931163-7F79-45AF-B8B5-F1FBEAFD977F}"/>
    <cellStyle name="Calculation 3 3 2 2 6" xfId="11910" xr:uid="{7036D246-BA02-40E6-A1EF-1CA1DE6AF6BA}"/>
    <cellStyle name="Calculation 3 3 2 2 6 2" xfId="11911" xr:uid="{B2232F18-215D-4AC6-B8E8-023D63C37F83}"/>
    <cellStyle name="Calculation 3 3 2 2 6 3" xfId="11912" xr:uid="{7C7F9661-2B50-4871-90E7-86F4C62BEF37}"/>
    <cellStyle name="Calculation 3 3 2 2 7" xfId="11913" xr:uid="{65FD76C4-CC08-43CC-B352-5CF40DBFBC50}"/>
    <cellStyle name="Calculation 3 3 2 2 7 2" xfId="11914" xr:uid="{1C2134D0-6CEC-4933-8065-1A56FC5B4E0D}"/>
    <cellStyle name="Calculation 3 3 2 2 7 3" xfId="11915" xr:uid="{439149D6-7BB8-4F06-B3FF-B1F139ABA5DC}"/>
    <cellStyle name="Calculation 3 3 2 2 8" xfId="11916" xr:uid="{E747DE7E-B980-4174-82DF-E16EC3201BB4}"/>
    <cellStyle name="Calculation 3 3 2 2 8 2" xfId="11917" xr:uid="{E94441E5-D2CB-4D1C-8195-8343F2807E84}"/>
    <cellStyle name="Calculation 3 3 2 2 8 3" xfId="11918" xr:uid="{59B9A5B8-A8F0-4A53-8ADF-C37363CC92F4}"/>
    <cellStyle name="Calculation 3 3 2 2 9" xfId="11919" xr:uid="{261D5716-17FF-421A-99C4-3E26C41C8B06}"/>
    <cellStyle name="Calculation 3 3 2 2 9 2" xfId="11920" xr:uid="{52A56606-D0F4-4603-821E-C6F28675C9FE}"/>
    <cellStyle name="Calculation 3 3 2 2 9 3" xfId="11921" xr:uid="{54A331D7-E2BC-41E1-A1BA-490E8AD65FCD}"/>
    <cellStyle name="Calculation 3 3 2 3" xfId="11922" xr:uid="{2EF35B3A-E60B-4905-B2CF-46C09BCE73FB}"/>
    <cellStyle name="Calculation 3 3 2 3 10" xfId="44313" xr:uid="{A11E0F0D-2FF1-4A1A-AC9A-AF2E2A11DE30}"/>
    <cellStyle name="Calculation 3 3 2 3 2" xfId="11923" xr:uid="{5D26B620-414A-46C5-8271-ED816EF12CA3}"/>
    <cellStyle name="Calculation 3 3 2 3 2 10" xfId="11924" xr:uid="{F96ABE08-59D2-4348-90DF-2B4528EB4D73}"/>
    <cellStyle name="Calculation 3 3 2 3 2 2" xfId="11925" xr:uid="{CFB9D3AF-E1C5-4BA5-9FDE-05E57CC2AB6D}"/>
    <cellStyle name="Calculation 3 3 2 3 2 2 2" xfId="11926" xr:uid="{2E526AA7-B7E5-4AFC-AB54-9ECD006D432D}"/>
    <cellStyle name="Calculation 3 3 2 3 2 2 2 2" xfId="11927" xr:uid="{CF93A8A9-E50A-4508-B6CA-B5C9A6A076D0}"/>
    <cellStyle name="Calculation 3 3 2 3 2 2 2 3" xfId="11928" xr:uid="{E2A2CC66-29D9-44B8-9450-D9313E83AB1A}"/>
    <cellStyle name="Calculation 3 3 2 3 2 2 3" xfId="11929" xr:uid="{EDA58669-2C84-4E4F-9DB2-64BE59A89E5F}"/>
    <cellStyle name="Calculation 3 3 2 3 2 2 3 2" xfId="11930" xr:uid="{8EBC2558-0BF7-422C-B453-E06EDA9866EB}"/>
    <cellStyle name="Calculation 3 3 2 3 2 2 3 3" xfId="11931" xr:uid="{D5D9843F-2D5B-4B78-9175-14F875A60B5C}"/>
    <cellStyle name="Calculation 3 3 2 3 2 2 4" xfId="11932" xr:uid="{12C369F6-4766-495B-8AA5-1F9591CA3170}"/>
    <cellStyle name="Calculation 3 3 2 3 2 2 4 2" xfId="11933" xr:uid="{D8DD5404-6478-4A3F-B7DF-2B324BAF3AD8}"/>
    <cellStyle name="Calculation 3 3 2 3 2 2 4 3" xfId="11934" xr:uid="{C9454FC2-0852-43B3-915A-A6CF0D0D1574}"/>
    <cellStyle name="Calculation 3 3 2 3 2 2 5" xfId="11935" xr:uid="{A00FAF40-CAF5-4F02-89C9-EA80CE47C929}"/>
    <cellStyle name="Calculation 3 3 2 3 2 2 5 2" xfId="11936" xr:uid="{258EB4C2-04C0-432E-8C6D-2FCD973001D6}"/>
    <cellStyle name="Calculation 3 3 2 3 2 2 5 3" xfId="11937" xr:uid="{00C44084-CF2A-4267-B28C-CAD5B01A9D74}"/>
    <cellStyle name="Calculation 3 3 2 3 2 2 6" xfId="11938" xr:uid="{4B60B444-61FC-4637-8FF4-00B7A0B2EE6F}"/>
    <cellStyle name="Calculation 3 3 2 3 2 2 6 2" xfId="11939" xr:uid="{360C8555-31E5-459F-8F31-3FFC6E52561D}"/>
    <cellStyle name="Calculation 3 3 2 3 2 2 6 3" xfId="11940" xr:uid="{B7A57352-E7D8-4141-A334-98CA3207932E}"/>
    <cellStyle name="Calculation 3 3 2 3 2 2 7" xfId="11941" xr:uid="{87A4D07C-C724-442A-884A-C66D76B1DA1F}"/>
    <cellStyle name="Calculation 3 3 2 3 2 2 7 2" xfId="11942" xr:uid="{35B7AC22-D9DB-4428-92FC-43627E5DD3F6}"/>
    <cellStyle name="Calculation 3 3 2 3 2 2 7 3" xfId="11943" xr:uid="{E1949594-638A-4EB5-80D9-DAAC57402A8A}"/>
    <cellStyle name="Calculation 3 3 2 3 2 2 8" xfId="11944" xr:uid="{C3EEC19F-4430-401F-A8AC-2065A517852F}"/>
    <cellStyle name="Calculation 3 3 2 3 2 2 9" xfId="11945" xr:uid="{DA8C9241-E330-4EC1-8A5B-221D8623E9D9}"/>
    <cellStyle name="Calculation 3 3 2 3 2 3" xfId="11946" xr:uid="{269DCD17-83F0-46EC-8166-6BB4E30AAA73}"/>
    <cellStyle name="Calculation 3 3 2 3 2 3 2" xfId="11947" xr:uid="{0164CE50-8E8D-485B-BA75-EBC366FEA21A}"/>
    <cellStyle name="Calculation 3 3 2 3 2 3 3" xfId="11948" xr:uid="{3C6528B9-7AEB-475C-935A-A7418D623112}"/>
    <cellStyle name="Calculation 3 3 2 3 2 4" xfId="11949" xr:uid="{1EA525D7-8FD6-4928-9730-33D633EBA072}"/>
    <cellStyle name="Calculation 3 3 2 3 2 4 2" xfId="11950" xr:uid="{ABC08E2C-B40B-4940-B875-0CBA1ED7B33C}"/>
    <cellStyle name="Calculation 3 3 2 3 2 4 3" xfId="11951" xr:uid="{490307BC-D4A4-46F8-ACF5-29C5AB2F71ED}"/>
    <cellStyle name="Calculation 3 3 2 3 2 5" xfId="11952" xr:uid="{9C581B99-E6E2-415C-B3B0-9A91F1C3D458}"/>
    <cellStyle name="Calculation 3 3 2 3 2 5 2" xfId="11953" xr:uid="{10AF5E1E-3453-4801-9776-3CB35D1A7E0B}"/>
    <cellStyle name="Calculation 3 3 2 3 2 5 3" xfId="11954" xr:uid="{DF3FF400-DA85-472D-B517-349F804C47E9}"/>
    <cellStyle name="Calculation 3 3 2 3 2 6" xfId="11955" xr:uid="{B6E7A8FA-3A41-4A28-A0A6-C14C84BA632B}"/>
    <cellStyle name="Calculation 3 3 2 3 2 6 2" xfId="11956" xr:uid="{95EE9EE4-3DB2-40A5-AFA2-FB3922A3741D}"/>
    <cellStyle name="Calculation 3 3 2 3 2 6 3" xfId="11957" xr:uid="{F241F6A3-B212-4B81-8911-231067695E66}"/>
    <cellStyle name="Calculation 3 3 2 3 2 7" xfId="11958" xr:uid="{BCBDCA36-DFB2-4AF8-A4D2-B16D86F4CA28}"/>
    <cellStyle name="Calculation 3 3 2 3 2 7 2" xfId="11959" xr:uid="{E8D673DD-F5AD-460A-B1DF-26047E7DF7BF}"/>
    <cellStyle name="Calculation 3 3 2 3 2 7 3" xfId="11960" xr:uid="{58F0B8D4-A813-4DD1-9FBF-69B2E89F074B}"/>
    <cellStyle name="Calculation 3 3 2 3 2 8" xfId="11961" xr:uid="{F06499E0-4BD3-4191-BE68-40B1D1969D34}"/>
    <cellStyle name="Calculation 3 3 2 3 2 8 2" xfId="11962" xr:uid="{63BD8869-494E-472C-89D7-2FFF8EA359C4}"/>
    <cellStyle name="Calculation 3 3 2 3 2 8 3" xfId="11963" xr:uid="{2331D97E-2AFB-4EF5-A6BC-02D984A58010}"/>
    <cellStyle name="Calculation 3 3 2 3 2 9" xfId="11964" xr:uid="{D30B46FE-6179-49EB-8F92-D8186B1C5CDC}"/>
    <cellStyle name="Calculation 3 3 2 3 3" xfId="11965" xr:uid="{ED6B4B23-69AF-41E7-8BE3-F3119A0D7413}"/>
    <cellStyle name="Calculation 3 3 2 3 3 10" xfId="11966" xr:uid="{AE85AD50-5B77-46EC-85DD-2E6E2A98F224}"/>
    <cellStyle name="Calculation 3 3 2 3 3 2" xfId="11967" xr:uid="{ED26CF48-EB20-497C-B671-4D23DE279955}"/>
    <cellStyle name="Calculation 3 3 2 3 3 2 2" xfId="11968" xr:uid="{F063AFB1-6714-4868-9E17-43D43367446B}"/>
    <cellStyle name="Calculation 3 3 2 3 3 2 2 2" xfId="11969" xr:uid="{0CFB997B-4376-4ACE-84BD-13EE813871A4}"/>
    <cellStyle name="Calculation 3 3 2 3 3 2 2 3" xfId="11970" xr:uid="{0CACF688-EB4A-48FA-99F5-01049F004C47}"/>
    <cellStyle name="Calculation 3 3 2 3 3 2 3" xfId="11971" xr:uid="{A0364BB0-57C4-4592-AD13-31723B184D04}"/>
    <cellStyle name="Calculation 3 3 2 3 3 2 3 2" xfId="11972" xr:uid="{85B550C7-19E7-4604-8041-3AA777777EBB}"/>
    <cellStyle name="Calculation 3 3 2 3 3 2 3 3" xfId="11973" xr:uid="{37F0BAD8-CE36-4C7F-9F46-BB1D1E4D0411}"/>
    <cellStyle name="Calculation 3 3 2 3 3 2 4" xfId="11974" xr:uid="{F5C65ACC-45CD-4EA1-B9F5-459D87528E4C}"/>
    <cellStyle name="Calculation 3 3 2 3 3 2 4 2" xfId="11975" xr:uid="{13064FEB-BF05-4188-8217-D2983609379B}"/>
    <cellStyle name="Calculation 3 3 2 3 3 2 4 3" xfId="11976" xr:uid="{E574DD9C-A34D-429B-9B02-004DC627485E}"/>
    <cellStyle name="Calculation 3 3 2 3 3 2 5" xfId="11977" xr:uid="{08CA03B7-DC6D-4BC2-B8BA-487991B63DE5}"/>
    <cellStyle name="Calculation 3 3 2 3 3 2 5 2" xfId="11978" xr:uid="{ED4661CD-4D64-4CF9-B1A6-49B84CB55E9B}"/>
    <cellStyle name="Calculation 3 3 2 3 3 2 5 3" xfId="11979" xr:uid="{45A9BC3F-4592-466A-BC08-9212AC50D33D}"/>
    <cellStyle name="Calculation 3 3 2 3 3 2 6" xfId="11980" xr:uid="{B20BD498-E6F6-4AD5-9A2C-9483A73653AE}"/>
    <cellStyle name="Calculation 3 3 2 3 3 2 6 2" xfId="11981" xr:uid="{D8CED194-EEF0-433F-BB6D-FCF16D035D9D}"/>
    <cellStyle name="Calculation 3 3 2 3 3 2 6 3" xfId="11982" xr:uid="{D8B2E695-8A67-4697-A166-2B9760582CA7}"/>
    <cellStyle name="Calculation 3 3 2 3 3 2 7" xfId="11983" xr:uid="{DAD0A99A-D164-4AE2-B791-C3E8641A372F}"/>
    <cellStyle name="Calculation 3 3 2 3 3 2 7 2" xfId="11984" xr:uid="{EA17AB01-7EC0-4FB0-9BA8-54A8E40250DC}"/>
    <cellStyle name="Calculation 3 3 2 3 3 2 7 3" xfId="11985" xr:uid="{94ECB0D6-148A-409C-9679-1D676866C569}"/>
    <cellStyle name="Calculation 3 3 2 3 3 2 8" xfId="11986" xr:uid="{2EB2B1F2-AE6B-44F7-916B-49FB599DFB59}"/>
    <cellStyle name="Calculation 3 3 2 3 3 2 9" xfId="11987" xr:uid="{CB4AFA6E-7238-47BD-A0BD-B7D5676BC3D2}"/>
    <cellStyle name="Calculation 3 3 2 3 3 3" xfId="11988" xr:uid="{5EDC38C3-65CB-4BAC-99D0-23B94CD35243}"/>
    <cellStyle name="Calculation 3 3 2 3 3 3 2" xfId="11989" xr:uid="{3D8549A4-420E-43BA-8E3D-A05C0F34E365}"/>
    <cellStyle name="Calculation 3 3 2 3 3 3 3" xfId="11990" xr:uid="{CB59B345-AEA4-4FD4-A137-F04E73DD439A}"/>
    <cellStyle name="Calculation 3 3 2 3 3 4" xfId="11991" xr:uid="{C89DE515-139E-4323-942C-7AD912A76ECA}"/>
    <cellStyle name="Calculation 3 3 2 3 3 4 2" xfId="11992" xr:uid="{458ACAB5-E555-4C87-B53E-DC6E3A28099F}"/>
    <cellStyle name="Calculation 3 3 2 3 3 4 3" xfId="11993" xr:uid="{6F4E2ED9-5A15-4479-B0B4-E64216552D9A}"/>
    <cellStyle name="Calculation 3 3 2 3 3 5" xfId="11994" xr:uid="{506697B3-B5CE-433E-8EA4-20BE7237856F}"/>
    <cellStyle name="Calculation 3 3 2 3 3 5 2" xfId="11995" xr:uid="{446126D0-CE77-4BA6-B3E9-30A0EDD27F32}"/>
    <cellStyle name="Calculation 3 3 2 3 3 5 3" xfId="11996" xr:uid="{57927B13-24B0-4CE8-916C-282D04D00800}"/>
    <cellStyle name="Calculation 3 3 2 3 3 6" xfId="11997" xr:uid="{64D6F3BE-E742-409C-AD76-0A9162A9576D}"/>
    <cellStyle name="Calculation 3 3 2 3 3 6 2" xfId="11998" xr:uid="{955F6983-F4F4-4418-8D7F-545CF5E627A6}"/>
    <cellStyle name="Calculation 3 3 2 3 3 6 3" xfId="11999" xr:uid="{9AC4D848-FF2D-4CC3-BB55-326B6C90CD6D}"/>
    <cellStyle name="Calculation 3 3 2 3 3 7" xfId="12000" xr:uid="{BEEB0F4A-9882-44FB-82D8-6044E9DA8738}"/>
    <cellStyle name="Calculation 3 3 2 3 3 7 2" xfId="12001" xr:uid="{CC3D28F7-184C-48EF-9617-714F9A7E06B5}"/>
    <cellStyle name="Calculation 3 3 2 3 3 7 3" xfId="12002" xr:uid="{9C8E7EBB-08F6-4C27-8505-B45B8BDB0963}"/>
    <cellStyle name="Calculation 3 3 2 3 3 8" xfId="12003" xr:uid="{50E3DABF-3622-4074-BB07-5602758548BD}"/>
    <cellStyle name="Calculation 3 3 2 3 3 8 2" xfId="12004" xr:uid="{A62C41F5-5A64-49F6-A325-3A05DEB5A09C}"/>
    <cellStyle name="Calculation 3 3 2 3 3 8 3" xfId="12005" xr:uid="{6E9A5D06-04DC-4AF6-B15D-18A5C84FA397}"/>
    <cellStyle name="Calculation 3 3 2 3 3 9" xfId="12006" xr:uid="{02E24A0C-D616-4E7A-95BD-653D5A6103CE}"/>
    <cellStyle name="Calculation 3 3 2 3 4" xfId="12007" xr:uid="{0D3D09B2-CB28-409B-B0C7-D129A42C7AA9}"/>
    <cellStyle name="Calculation 3 3 2 3 4 10" xfId="12008" xr:uid="{C0167D4E-A554-4B4D-8B34-02412164C592}"/>
    <cellStyle name="Calculation 3 3 2 3 4 2" xfId="12009" xr:uid="{4E738A0A-BBE9-41CB-85DF-459F3F1E4A43}"/>
    <cellStyle name="Calculation 3 3 2 3 4 2 2" xfId="12010" xr:uid="{3BF6FD9A-40B2-4CB3-83C9-5CCD1E0FFE2C}"/>
    <cellStyle name="Calculation 3 3 2 3 4 2 2 2" xfId="12011" xr:uid="{D6229D6B-4E9B-4438-B842-7BBF4EFBBF74}"/>
    <cellStyle name="Calculation 3 3 2 3 4 2 2 3" xfId="12012" xr:uid="{26B4CE2C-DA59-4893-A158-FB53E4D458B0}"/>
    <cellStyle name="Calculation 3 3 2 3 4 2 3" xfId="12013" xr:uid="{26D28315-759E-4ADE-A5DD-A8BC6539E40B}"/>
    <cellStyle name="Calculation 3 3 2 3 4 2 3 2" xfId="12014" xr:uid="{6C382FF9-2F6C-49EA-8BE1-2C524A98A848}"/>
    <cellStyle name="Calculation 3 3 2 3 4 2 3 3" xfId="12015" xr:uid="{400F6950-7E40-4C19-9BDF-665757844CD4}"/>
    <cellStyle name="Calculation 3 3 2 3 4 2 4" xfId="12016" xr:uid="{E0600250-8A2A-4C5A-BA57-587F55B8A2A8}"/>
    <cellStyle name="Calculation 3 3 2 3 4 2 4 2" xfId="12017" xr:uid="{130405E3-1657-447E-A491-69651FB0851E}"/>
    <cellStyle name="Calculation 3 3 2 3 4 2 4 3" xfId="12018" xr:uid="{0B2D137B-41E5-42C6-BFDE-3F31EAB56A63}"/>
    <cellStyle name="Calculation 3 3 2 3 4 2 5" xfId="12019" xr:uid="{D7748AC3-86C2-44CF-B5EA-77799D085E54}"/>
    <cellStyle name="Calculation 3 3 2 3 4 2 5 2" xfId="12020" xr:uid="{BB09EE22-47C0-4BE5-963E-81C9F2F5D5D2}"/>
    <cellStyle name="Calculation 3 3 2 3 4 2 5 3" xfId="12021" xr:uid="{63C2BFC0-1029-4F49-BF27-72143B9EC760}"/>
    <cellStyle name="Calculation 3 3 2 3 4 2 6" xfId="12022" xr:uid="{97DD9CF4-C8D6-43BB-8005-8E93327E5A2F}"/>
    <cellStyle name="Calculation 3 3 2 3 4 2 6 2" xfId="12023" xr:uid="{754563A0-9265-4036-95DF-874E142A356B}"/>
    <cellStyle name="Calculation 3 3 2 3 4 2 6 3" xfId="12024" xr:uid="{C486FC96-E5D2-4E41-A2B1-F5959CDFDE7F}"/>
    <cellStyle name="Calculation 3 3 2 3 4 2 7" xfId="12025" xr:uid="{A6FDE2DC-A8B7-466C-B949-8C097BE53053}"/>
    <cellStyle name="Calculation 3 3 2 3 4 2 7 2" xfId="12026" xr:uid="{D427A2C6-8A39-4394-B5F4-559196A019CD}"/>
    <cellStyle name="Calculation 3 3 2 3 4 2 7 3" xfId="12027" xr:uid="{ED226DBD-665A-4601-9608-3DB99367EC04}"/>
    <cellStyle name="Calculation 3 3 2 3 4 2 8" xfId="12028" xr:uid="{4BA51681-C81E-4502-A5CB-9979C4C64C38}"/>
    <cellStyle name="Calculation 3 3 2 3 4 2 9" xfId="12029" xr:uid="{3B6E0E7D-0D26-4437-B51A-21CF8BC50CF9}"/>
    <cellStyle name="Calculation 3 3 2 3 4 3" xfId="12030" xr:uid="{A52A3E3C-0EB4-41EC-8C97-7D1F3775BC1F}"/>
    <cellStyle name="Calculation 3 3 2 3 4 3 2" xfId="12031" xr:uid="{01AE17A3-C077-420E-9510-14422E20BF9A}"/>
    <cellStyle name="Calculation 3 3 2 3 4 3 3" xfId="12032" xr:uid="{7F0AD6E8-1538-406F-926C-FAC92316FA4F}"/>
    <cellStyle name="Calculation 3 3 2 3 4 4" xfId="12033" xr:uid="{888DE67C-5B07-4FA0-B923-625805F852FC}"/>
    <cellStyle name="Calculation 3 3 2 3 4 4 2" xfId="12034" xr:uid="{86666BD1-7537-4F30-9EB4-EEA3B22C16F3}"/>
    <cellStyle name="Calculation 3 3 2 3 4 4 3" xfId="12035" xr:uid="{F1F85176-988E-46AD-8FB6-710DC15B0CA9}"/>
    <cellStyle name="Calculation 3 3 2 3 4 5" xfId="12036" xr:uid="{8D7B91C6-8EC0-4182-AE54-CB127E3A1424}"/>
    <cellStyle name="Calculation 3 3 2 3 4 5 2" xfId="12037" xr:uid="{9EB70448-CCFD-4BE4-9B07-DDA3D764A27C}"/>
    <cellStyle name="Calculation 3 3 2 3 4 5 3" xfId="12038" xr:uid="{3A929F36-DCC0-4C32-B513-B716424A166D}"/>
    <cellStyle name="Calculation 3 3 2 3 4 6" xfId="12039" xr:uid="{B003D46B-57A8-4605-B2A6-25EEF16F983D}"/>
    <cellStyle name="Calculation 3 3 2 3 4 6 2" xfId="12040" xr:uid="{939BAD78-56AD-4403-A8B1-17B90C98DD2E}"/>
    <cellStyle name="Calculation 3 3 2 3 4 6 3" xfId="12041" xr:uid="{9DEB1102-DFA8-497A-AD24-7FB64C284E5B}"/>
    <cellStyle name="Calculation 3 3 2 3 4 7" xfId="12042" xr:uid="{1BAE28F0-6A6F-43D2-9F20-34E22820EC63}"/>
    <cellStyle name="Calculation 3 3 2 3 4 7 2" xfId="12043" xr:uid="{B09CA1C0-EA69-456A-A5EF-DA4E157716F2}"/>
    <cellStyle name="Calculation 3 3 2 3 4 7 3" xfId="12044" xr:uid="{C3A008C0-9128-4534-99C1-E095C3CDEDF4}"/>
    <cellStyle name="Calculation 3 3 2 3 4 8" xfId="12045" xr:uid="{BDF4BD77-B8E8-4213-886D-50BB6BA0F5DB}"/>
    <cellStyle name="Calculation 3 3 2 3 4 8 2" xfId="12046" xr:uid="{B33C423A-A665-4655-8128-B9BFB4688DB2}"/>
    <cellStyle name="Calculation 3 3 2 3 4 8 3" xfId="12047" xr:uid="{EA6DBCA2-95F7-4A18-B99F-113EF97C1966}"/>
    <cellStyle name="Calculation 3 3 2 3 4 9" xfId="12048" xr:uid="{9920FB39-EB46-49C1-AC68-515BD4FD6300}"/>
    <cellStyle name="Calculation 3 3 2 3 5" xfId="12049" xr:uid="{36E6C60F-AECE-408F-B9ED-9C23489380CF}"/>
    <cellStyle name="Calculation 3 3 2 3 5 2" xfId="12050" xr:uid="{8C3D7425-5B38-45E7-A095-E1875857A612}"/>
    <cellStyle name="Calculation 3 3 2 3 5 2 2" xfId="12051" xr:uid="{5D42A4A4-8643-48EE-8133-BF0E3BB7BAFC}"/>
    <cellStyle name="Calculation 3 3 2 3 5 2 3" xfId="12052" xr:uid="{AE5726D5-29D4-4156-91BC-363CB787FC83}"/>
    <cellStyle name="Calculation 3 3 2 3 5 3" xfId="12053" xr:uid="{A36DFBBC-36E3-4543-AF9A-2554E5282D54}"/>
    <cellStyle name="Calculation 3 3 2 3 5 3 2" xfId="12054" xr:uid="{FC8600DE-9803-4891-A4FA-2F87DD990DEE}"/>
    <cellStyle name="Calculation 3 3 2 3 5 3 3" xfId="12055" xr:uid="{C87F127F-D7ED-4AFF-BFDE-5F8092309116}"/>
    <cellStyle name="Calculation 3 3 2 3 5 4" xfId="12056" xr:uid="{1FE29A20-8F02-4210-BB96-677C6E31658B}"/>
    <cellStyle name="Calculation 3 3 2 3 5 4 2" xfId="12057" xr:uid="{1D0D36A5-9FEA-422C-AA6A-F39C6586FCB0}"/>
    <cellStyle name="Calculation 3 3 2 3 5 4 3" xfId="12058" xr:uid="{FBFC1819-2990-46DE-ACC4-260DCA36935F}"/>
    <cellStyle name="Calculation 3 3 2 3 5 5" xfId="12059" xr:uid="{68C70DB2-6417-4051-8D3E-DE1F3FACB3ED}"/>
    <cellStyle name="Calculation 3 3 2 3 5 5 2" xfId="12060" xr:uid="{88C07D91-CCC1-4878-A2E6-F82D9000D547}"/>
    <cellStyle name="Calculation 3 3 2 3 5 5 3" xfId="12061" xr:uid="{C20001BE-DA58-4C7E-A11D-C8287DDCE8FB}"/>
    <cellStyle name="Calculation 3 3 2 3 5 6" xfId="12062" xr:uid="{07C0AC4D-5722-4E3B-BC66-CFE106541709}"/>
    <cellStyle name="Calculation 3 3 2 3 5 6 2" xfId="12063" xr:uid="{5C1B6019-61C6-4F21-A8FE-62FBBBF3C75B}"/>
    <cellStyle name="Calculation 3 3 2 3 5 6 3" xfId="12064" xr:uid="{ABC04946-E975-432D-8303-8C3FDC8CB4D7}"/>
    <cellStyle name="Calculation 3 3 2 3 5 7" xfId="12065" xr:uid="{0AA3F2B5-40C5-436F-A1F1-E491FB3C85D3}"/>
    <cellStyle name="Calculation 3 3 2 3 5 7 2" xfId="12066" xr:uid="{5C188495-CDE4-4C4A-B26A-DB30E79B599D}"/>
    <cellStyle name="Calculation 3 3 2 3 5 7 3" xfId="12067" xr:uid="{AECA16A6-EB47-4CDE-BDAC-A615272A027F}"/>
    <cellStyle name="Calculation 3 3 2 3 5 8" xfId="12068" xr:uid="{6F814877-E3D2-4D95-BA8E-F7456EC8C7E8}"/>
    <cellStyle name="Calculation 3 3 2 3 5 9" xfId="12069" xr:uid="{A71B2A64-6238-4FE8-8D61-605EE141E2C0}"/>
    <cellStyle name="Calculation 3 3 2 3 6" xfId="12070" xr:uid="{737AA917-5202-4099-B914-3551B5689FB4}"/>
    <cellStyle name="Calculation 3 3 2 3 6 2" xfId="12071" xr:uid="{E0AA4FFF-6FCF-4B97-9CD0-8DC441446DE0}"/>
    <cellStyle name="Calculation 3 3 2 3 6 3" xfId="12072" xr:uid="{AF033A79-B5DB-45CE-A23B-4E792E064DF9}"/>
    <cellStyle name="Calculation 3 3 2 3 7" xfId="12073" xr:uid="{0294B902-FED2-4348-985B-213923E8A0B4}"/>
    <cellStyle name="Calculation 3 3 2 3 7 2" xfId="12074" xr:uid="{13949E10-7BFF-40B9-A523-576822AAE31D}"/>
    <cellStyle name="Calculation 3 3 2 3 7 3" xfId="12075" xr:uid="{63AC6BEF-D32E-4C17-A1D0-F31921633884}"/>
    <cellStyle name="Calculation 3 3 2 3 8" xfId="12076" xr:uid="{02601992-3902-44D1-8F27-B6C3844512DF}"/>
    <cellStyle name="Calculation 3 3 2 3 8 2" xfId="12077" xr:uid="{183E2B9E-BE80-4A64-8477-73D7A0753A66}"/>
    <cellStyle name="Calculation 3 3 2 3 8 3" xfId="12078" xr:uid="{A8F774F5-1E04-4077-A8D4-1E7107B80694}"/>
    <cellStyle name="Calculation 3 3 2 3 9" xfId="12079" xr:uid="{31885B41-C8B7-4947-A91F-DCC82F2D2C41}"/>
    <cellStyle name="Calculation 3 3 2 3 9 2" xfId="12080" xr:uid="{BA9566B7-50D0-4FF7-8E41-8222235CEC71}"/>
    <cellStyle name="Calculation 3 3 2 3 9 3" xfId="12081" xr:uid="{54429A68-EC11-4807-B3E3-04300ECD69D3}"/>
    <cellStyle name="Calculation 3 3 2 4" xfId="12082" xr:uid="{7622E296-03A2-4834-A93B-969F0BD1A75F}"/>
    <cellStyle name="Calculation 3 3 2 4 10" xfId="44314" xr:uid="{711D901F-1DB8-4867-8FD4-D1F64E719919}"/>
    <cellStyle name="Calculation 3 3 2 4 2" xfId="12083" xr:uid="{F76BBB00-5CFD-489F-AD8E-99AEB58B547F}"/>
    <cellStyle name="Calculation 3 3 2 4 2 10" xfId="12084" xr:uid="{20DE6EB1-3777-4EE9-ACB1-11EEEFC7B1DF}"/>
    <cellStyle name="Calculation 3 3 2 4 2 2" xfId="12085" xr:uid="{264A132E-E55E-4B38-AF49-142E146D3560}"/>
    <cellStyle name="Calculation 3 3 2 4 2 2 2" xfId="12086" xr:uid="{D666338B-2136-4DA2-B3D2-C94A37C7F3B6}"/>
    <cellStyle name="Calculation 3 3 2 4 2 2 2 2" xfId="12087" xr:uid="{B891764A-3850-4A7B-BC94-4EF09A5BA0D9}"/>
    <cellStyle name="Calculation 3 3 2 4 2 2 2 3" xfId="12088" xr:uid="{CB4214A0-0486-4B33-B945-A050411C63B2}"/>
    <cellStyle name="Calculation 3 3 2 4 2 2 3" xfId="12089" xr:uid="{FDC534AF-AC6F-45EB-8880-BF16D6BC726B}"/>
    <cellStyle name="Calculation 3 3 2 4 2 2 3 2" xfId="12090" xr:uid="{6120F9ED-DC6A-4045-8A4B-4A35A39AC815}"/>
    <cellStyle name="Calculation 3 3 2 4 2 2 3 3" xfId="12091" xr:uid="{43CB935D-14D1-4CFC-A468-437DB9B181B2}"/>
    <cellStyle name="Calculation 3 3 2 4 2 2 4" xfId="12092" xr:uid="{79B91F8F-D0E6-4CEA-919D-38C7FD933328}"/>
    <cellStyle name="Calculation 3 3 2 4 2 2 4 2" xfId="12093" xr:uid="{2A78CCEC-7E65-404E-88BA-A063E94D922B}"/>
    <cellStyle name="Calculation 3 3 2 4 2 2 4 3" xfId="12094" xr:uid="{564A25DB-DDE7-4530-9C52-01CC4DDF54DE}"/>
    <cellStyle name="Calculation 3 3 2 4 2 2 5" xfId="12095" xr:uid="{06A8CBE1-4308-411E-8D8A-62EB25528FF6}"/>
    <cellStyle name="Calculation 3 3 2 4 2 2 5 2" xfId="12096" xr:uid="{C8425D48-5E74-45BA-BE15-1212E8D01927}"/>
    <cellStyle name="Calculation 3 3 2 4 2 2 5 3" xfId="12097" xr:uid="{C4E6442C-B596-4598-86A2-D107D059E06D}"/>
    <cellStyle name="Calculation 3 3 2 4 2 2 6" xfId="12098" xr:uid="{6C64016C-8E4E-46E6-B1A0-A6ADAFD6F41A}"/>
    <cellStyle name="Calculation 3 3 2 4 2 2 6 2" xfId="12099" xr:uid="{932CAB09-79EE-4C14-A1D1-C5A19252CD6D}"/>
    <cellStyle name="Calculation 3 3 2 4 2 2 6 3" xfId="12100" xr:uid="{D8AC22F8-5F9E-4C68-9A3B-6CA3896733FF}"/>
    <cellStyle name="Calculation 3 3 2 4 2 2 7" xfId="12101" xr:uid="{D9B1D485-BC6F-4CD2-AAAE-9B39A3A62D1E}"/>
    <cellStyle name="Calculation 3 3 2 4 2 2 7 2" xfId="12102" xr:uid="{C0C2E553-2C8E-4ACB-86D4-8E38C7CAEFCB}"/>
    <cellStyle name="Calculation 3 3 2 4 2 2 7 3" xfId="12103" xr:uid="{9D7C9C5B-2AD4-4489-8755-5816D3AC1B0E}"/>
    <cellStyle name="Calculation 3 3 2 4 2 2 8" xfId="12104" xr:uid="{06C9C622-2759-40E2-898F-B54C655AF205}"/>
    <cellStyle name="Calculation 3 3 2 4 2 2 9" xfId="12105" xr:uid="{767B6DE2-93FD-45B5-8B35-5B7A4F8C0CCB}"/>
    <cellStyle name="Calculation 3 3 2 4 2 3" xfId="12106" xr:uid="{35913080-DC8D-4DC3-A424-616DAB1568BA}"/>
    <cellStyle name="Calculation 3 3 2 4 2 3 2" xfId="12107" xr:uid="{E2F5E56C-B687-40DC-9089-67350A5F7EAA}"/>
    <cellStyle name="Calculation 3 3 2 4 2 3 3" xfId="12108" xr:uid="{09A0DA21-C254-48F6-9E26-396026D3ADAF}"/>
    <cellStyle name="Calculation 3 3 2 4 2 4" xfId="12109" xr:uid="{2DA30837-E8F3-45E9-86DA-A2856E23F2B2}"/>
    <cellStyle name="Calculation 3 3 2 4 2 4 2" xfId="12110" xr:uid="{917AB6C4-74F8-4143-AC09-B7C88718F7AF}"/>
    <cellStyle name="Calculation 3 3 2 4 2 4 3" xfId="12111" xr:uid="{6C46DFED-009E-43F1-9DCD-418A77049BA0}"/>
    <cellStyle name="Calculation 3 3 2 4 2 5" xfId="12112" xr:uid="{98FD474C-E8CA-44DD-83F7-07EE8A8204CF}"/>
    <cellStyle name="Calculation 3 3 2 4 2 5 2" xfId="12113" xr:uid="{90544817-554B-45D8-B5BA-B06C1E6A639A}"/>
    <cellStyle name="Calculation 3 3 2 4 2 5 3" xfId="12114" xr:uid="{7041DA43-08FF-4DE6-BB00-4778B14C4352}"/>
    <cellStyle name="Calculation 3 3 2 4 2 6" xfId="12115" xr:uid="{E7FE03D7-B61F-4E1C-B1FC-3EDAB0168722}"/>
    <cellStyle name="Calculation 3 3 2 4 2 6 2" xfId="12116" xr:uid="{CAF8B71F-C54C-44EF-8E4B-A3D500F48B6E}"/>
    <cellStyle name="Calculation 3 3 2 4 2 6 3" xfId="12117" xr:uid="{03475BD7-EEE5-4C43-9DD6-8E63D7242D47}"/>
    <cellStyle name="Calculation 3 3 2 4 2 7" xfId="12118" xr:uid="{2C99ED85-42C7-4485-8149-8BBAA69F9DA6}"/>
    <cellStyle name="Calculation 3 3 2 4 2 7 2" xfId="12119" xr:uid="{9E024B59-058C-49ED-856B-DDED151F2CCB}"/>
    <cellStyle name="Calculation 3 3 2 4 2 7 3" xfId="12120" xr:uid="{4DD091B8-4732-412D-914E-A1C1A1CA4A66}"/>
    <cellStyle name="Calculation 3 3 2 4 2 8" xfId="12121" xr:uid="{15B0E71D-F391-480D-AE79-851F47487E1D}"/>
    <cellStyle name="Calculation 3 3 2 4 2 8 2" xfId="12122" xr:uid="{CAD7BD32-834F-4500-8F49-FFAAA7D9045C}"/>
    <cellStyle name="Calculation 3 3 2 4 2 8 3" xfId="12123" xr:uid="{3FEAA613-80D4-43B8-B754-EC35B91DD69A}"/>
    <cellStyle name="Calculation 3 3 2 4 2 9" xfId="12124" xr:uid="{EC473FCD-6CEA-4BCF-A53F-0402684D4F40}"/>
    <cellStyle name="Calculation 3 3 2 4 3" xfId="12125" xr:uid="{232E0E81-06A0-4F95-9BA5-F31FAE0B2014}"/>
    <cellStyle name="Calculation 3 3 2 4 3 10" xfId="12126" xr:uid="{76D554D5-3CB7-4D74-992C-37C2BE1B6FD1}"/>
    <cellStyle name="Calculation 3 3 2 4 3 2" xfId="12127" xr:uid="{B27B1752-5F8B-41C4-B8C9-E48DDFC8DCB4}"/>
    <cellStyle name="Calculation 3 3 2 4 3 2 2" xfId="12128" xr:uid="{EBCAC296-540C-47B9-B644-DD327DF6CA4E}"/>
    <cellStyle name="Calculation 3 3 2 4 3 2 2 2" xfId="12129" xr:uid="{601F19D4-654F-45CF-B4B2-8E9A5693CA37}"/>
    <cellStyle name="Calculation 3 3 2 4 3 2 2 3" xfId="12130" xr:uid="{20F29911-4E31-4B83-8A2A-A035382E95C9}"/>
    <cellStyle name="Calculation 3 3 2 4 3 2 3" xfId="12131" xr:uid="{C4BE0F9F-5EE5-47EF-A859-C722CA8896A1}"/>
    <cellStyle name="Calculation 3 3 2 4 3 2 3 2" xfId="12132" xr:uid="{C11900CF-B308-4E8D-9009-1C9D21E762BF}"/>
    <cellStyle name="Calculation 3 3 2 4 3 2 3 3" xfId="12133" xr:uid="{7706A99D-8AD9-4C36-A062-B22DEF9B33AD}"/>
    <cellStyle name="Calculation 3 3 2 4 3 2 4" xfId="12134" xr:uid="{CFB49080-1AE0-4857-8BF0-9DB7B3CDAF2D}"/>
    <cellStyle name="Calculation 3 3 2 4 3 2 4 2" xfId="12135" xr:uid="{09832D5C-0765-4E0C-9CB0-90D63D80B5D1}"/>
    <cellStyle name="Calculation 3 3 2 4 3 2 4 3" xfId="12136" xr:uid="{F3C1EB44-F2B8-415E-8B98-3A392271E0DC}"/>
    <cellStyle name="Calculation 3 3 2 4 3 2 5" xfId="12137" xr:uid="{4EB0BA9B-BD84-430E-B6C4-E764B1DC6179}"/>
    <cellStyle name="Calculation 3 3 2 4 3 2 5 2" xfId="12138" xr:uid="{105BD1D2-4AC8-44EC-914E-ED416AE60EF2}"/>
    <cellStyle name="Calculation 3 3 2 4 3 2 5 3" xfId="12139" xr:uid="{0CB92FAC-45BB-4DA5-9D53-830DEAF0932B}"/>
    <cellStyle name="Calculation 3 3 2 4 3 2 6" xfId="12140" xr:uid="{D92E3236-DECD-4FA9-84B6-514D1EF1F074}"/>
    <cellStyle name="Calculation 3 3 2 4 3 2 6 2" xfId="12141" xr:uid="{97C2FF7B-2BC2-4617-BC8C-15327C7CDBDB}"/>
    <cellStyle name="Calculation 3 3 2 4 3 2 6 3" xfId="12142" xr:uid="{4DD2FA98-631F-48AE-8F85-F864C37AB5F9}"/>
    <cellStyle name="Calculation 3 3 2 4 3 2 7" xfId="12143" xr:uid="{1789733C-5481-4925-B095-24AB3D102953}"/>
    <cellStyle name="Calculation 3 3 2 4 3 2 7 2" xfId="12144" xr:uid="{8D8BAC89-7D49-4EF1-80F0-EEDDE1403354}"/>
    <cellStyle name="Calculation 3 3 2 4 3 2 7 3" xfId="12145" xr:uid="{471FB8F6-0D5F-40B8-A643-913295440913}"/>
    <cellStyle name="Calculation 3 3 2 4 3 2 8" xfId="12146" xr:uid="{FE07E6C6-4BD9-4D48-B4EB-3343D193876B}"/>
    <cellStyle name="Calculation 3 3 2 4 3 2 9" xfId="12147" xr:uid="{7777E808-7C02-4345-AEEE-EBE8502729DB}"/>
    <cellStyle name="Calculation 3 3 2 4 3 3" xfId="12148" xr:uid="{97C2CCC5-266A-4CB1-A6C5-3F5065816890}"/>
    <cellStyle name="Calculation 3 3 2 4 3 3 2" xfId="12149" xr:uid="{A4360467-6518-49DF-8722-26BF52CF24F0}"/>
    <cellStyle name="Calculation 3 3 2 4 3 3 3" xfId="12150" xr:uid="{C8CF58F2-4743-4586-9AE8-0C6C40AB0B2C}"/>
    <cellStyle name="Calculation 3 3 2 4 3 4" xfId="12151" xr:uid="{4FB16DB5-B7AD-44C8-8761-5B5EEECFA7CF}"/>
    <cellStyle name="Calculation 3 3 2 4 3 4 2" xfId="12152" xr:uid="{B1E2A6D1-7D6C-4F40-9D8B-FB2A72FDD615}"/>
    <cellStyle name="Calculation 3 3 2 4 3 4 3" xfId="12153" xr:uid="{BDB56F8C-77BC-4960-A7CD-7824C2627218}"/>
    <cellStyle name="Calculation 3 3 2 4 3 5" xfId="12154" xr:uid="{F9C87AC1-13E9-4D92-8659-D07B7DD965DA}"/>
    <cellStyle name="Calculation 3 3 2 4 3 5 2" xfId="12155" xr:uid="{03382C44-1C86-4169-9988-601361D4F022}"/>
    <cellStyle name="Calculation 3 3 2 4 3 5 3" xfId="12156" xr:uid="{17E963A7-8AEB-402A-A6FB-FF7FC68FE2AB}"/>
    <cellStyle name="Calculation 3 3 2 4 3 6" xfId="12157" xr:uid="{7EE8C207-8AB2-4A20-94D4-A5A9B14E04B4}"/>
    <cellStyle name="Calculation 3 3 2 4 3 6 2" xfId="12158" xr:uid="{C4047432-63A4-4701-89F5-D7221115426D}"/>
    <cellStyle name="Calculation 3 3 2 4 3 6 3" xfId="12159" xr:uid="{2C1A71C9-ABA1-4D51-996D-D61BCF406C5F}"/>
    <cellStyle name="Calculation 3 3 2 4 3 7" xfId="12160" xr:uid="{0361BD5F-7443-4BBE-8221-00BCD1BCB5DC}"/>
    <cellStyle name="Calculation 3 3 2 4 3 7 2" xfId="12161" xr:uid="{CA3C9FAD-831E-4C3E-88B9-8181E8EBBFC1}"/>
    <cellStyle name="Calculation 3 3 2 4 3 7 3" xfId="12162" xr:uid="{6807BC54-8442-4489-A8FD-ED553396CBA0}"/>
    <cellStyle name="Calculation 3 3 2 4 3 8" xfId="12163" xr:uid="{354A9CAC-2460-4308-9E55-AE0477822609}"/>
    <cellStyle name="Calculation 3 3 2 4 3 8 2" xfId="12164" xr:uid="{86AF3379-83F0-49A5-8385-19301E44AF1F}"/>
    <cellStyle name="Calculation 3 3 2 4 3 8 3" xfId="12165" xr:uid="{01BD531D-1564-4F82-805C-3F9AF098B912}"/>
    <cellStyle name="Calculation 3 3 2 4 3 9" xfId="12166" xr:uid="{0289F909-412E-4BF5-A78A-23B9095DBE90}"/>
    <cellStyle name="Calculation 3 3 2 4 4" xfId="12167" xr:uid="{425C3A9D-DACB-49CA-A179-1C94ED7F450A}"/>
    <cellStyle name="Calculation 3 3 2 4 4 10" xfId="12168" xr:uid="{81947B60-868D-4262-9E96-5F21732B5F6D}"/>
    <cellStyle name="Calculation 3 3 2 4 4 2" xfId="12169" xr:uid="{8881548F-8580-491A-A1B0-4A31B6C9BB0D}"/>
    <cellStyle name="Calculation 3 3 2 4 4 2 2" xfId="12170" xr:uid="{E24BC1FB-201D-41EF-B278-DE04062E9356}"/>
    <cellStyle name="Calculation 3 3 2 4 4 2 2 2" xfId="12171" xr:uid="{2C01C281-C0C1-4923-8917-602F4E95A27E}"/>
    <cellStyle name="Calculation 3 3 2 4 4 2 2 3" xfId="12172" xr:uid="{631A5C4D-D36A-44B2-AEA9-E4D11F1C1C4B}"/>
    <cellStyle name="Calculation 3 3 2 4 4 2 3" xfId="12173" xr:uid="{913AE18F-A692-4EB8-A771-16027AC2AC07}"/>
    <cellStyle name="Calculation 3 3 2 4 4 2 3 2" xfId="12174" xr:uid="{16476DDD-8721-4C1D-BF45-0C75E31C9B3E}"/>
    <cellStyle name="Calculation 3 3 2 4 4 2 3 3" xfId="12175" xr:uid="{6F7134FE-DA6C-48A7-B439-B8A9B0D961A1}"/>
    <cellStyle name="Calculation 3 3 2 4 4 2 4" xfId="12176" xr:uid="{8D9DD4CA-25A5-4AA9-B3DE-BAC68792726B}"/>
    <cellStyle name="Calculation 3 3 2 4 4 2 4 2" xfId="12177" xr:uid="{A7CF66C8-66A3-4633-890C-09ACAAF47672}"/>
    <cellStyle name="Calculation 3 3 2 4 4 2 4 3" xfId="12178" xr:uid="{8FE3B49C-41C6-4431-BCE4-FA50A377FEFB}"/>
    <cellStyle name="Calculation 3 3 2 4 4 2 5" xfId="12179" xr:uid="{643A3457-D7B7-42AB-B95B-CABE2B303333}"/>
    <cellStyle name="Calculation 3 3 2 4 4 2 5 2" xfId="12180" xr:uid="{1E0C61E5-4695-4C6E-85A6-47524342C069}"/>
    <cellStyle name="Calculation 3 3 2 4 4 2 5 3" xfId="12181" xr:uid="{55C80CE0-B999-449E-8892-819452808030}"/>
    <cellStyle name="Calculation 3 3 2 4 4 2 6" xfId="12182" xr:uid="{4197F3F1-41EF-4AA5-954A-B0EAA575663E}"/>
    <cellStyle name="Calculation 3 3 2 4 4 2 6 2" xfId="12183" xr:uid="{62273944-0F8C-49C4-AACF-BD0C2BADEBF5}"/>
    <cellStyle name="Calculation 3 3 2 4 4 2 6 3" xfId="12184" xr:uid="{2B6811E0-AAA9-4869-9A20-D210F6CC6307}"/>
    <cellStyle name="Calculation 3 3 2 4 4 2 7" xfId="12185" xr:uid="{3E2C882C-5895-41DB-80F6-E22C5635FFC4}"/>
    <cellStyle name="Calculation 3 3 2 4 4 2 7 2" xfId="12186" xr:uid="{ECC38DAB-19B2-4916-91D3-8EC85EAD2BDC}"/>
    <cellStyle name="Calculation 3 3 2 4 4 2 7 3" xfId="12187" xr:uid="{972D15F7-10DE-4650-891C-6E77EE9C3AB3}"/>
    <cellStyle name="Calculation 3 3 2 4 4 2 8" xfId="12188" xr:uid="{E93B89CB-34B5-44BE-9F0C-1DF2FB0197FB}"/>
    <cellStyle name="Calculation 3 3 2 4 4 2 9" xfId="12189" xr:uid="{B43BAE11-635E-485A-BDA2-3F34706DCE52}"/>
    <cellStyle name="Calculation 3 3 2 4 4 3" xfId="12190" xr:uid="{7D993296-55A8-4407-A5AB-F561374A55AC}"/>
    <cellStyle name="Calculation 3 3 2 4 4 3 2" xfId="12191" xr:uid="{805F16B6-D0AC-4F05-9E0E-C7744C341BAC}"/>
    <cellStyle name="Calculation 3 3 2 4 4 3 3" xfId="12192" xr:uid="{65C5A6E3-7835-4BCB-8C5B-B66407DAB5F7}"/>
    <cellStyle name="Calculation 3 3 2 4 4 4" xfId="12193" xr:uid="{10D9A526-99F3-4DC3-A19A-F985C846CC36}"/>
    <cellStyle name="Calculation 3 3 2 4 4 4 2" xfId="12194" xr:uid="{DDA13309-4136-48AB-B682-47DF1DDFDBF2}"/>
    <cellStyle name="Calculation 3 3 2 4 4 4 3" xfId="12195" xr:uid="{5AEF606F-24FC-46A2-8C62-DA63E799E365}"/>
    <cellStyle name="Calculation 3 3 2 4 4 5" xfId="12196" xr:uid="{3051F4B8-A89D-400B-B39C-D225E7831CA8}"/>
    <cellStyle name="Calculation 3 3 2 4 4 5 2" xfId="12197" xr:uid="{13C09FC7-CFEC-41D1-B6D5-EFC2FC11E5EA}"/>
    <cellStyle name="Calculation 3 3 2 4 4 5 3" xfId="12198" xr:uid="{05DE0015-45F2-4797-85AD-6B28297348B1}"/>
    <cellStyle name="Calculation 3 3 2 4 4 6" xfId="12199" xr:uid="{6D47DFC5-7118-4026-BBEE-3EF8776504F9}"/>
    <cellStyle name="Calculation 3 3 2 4 4 6 2" xfId="12200" xr:uid="{288C1B64-5038-47DB-A38A-5FE9C961BDF2}"/>
    <cellStyle name="Calculation 3 3 2 4 4 6 3" xfId="12201" xr:uid="{8A428A6E-C284-486F-B945-FDFA775EC0FA}"/>
    <cellStyle name="Calculation 3 3 2 4 4 7" xfId="12202" xr:uid="{B90BFFDF-40E3-4231-A675-28D77D0D38EA}"/>
    <cellStyle name="Calculation 3 3 2 4 4 7 2" xfId="12203" xr:uid="{B20ADE0E-EA88-4260-B739-C85FC94A095B}"/>
    <cellStyle name="Calculation 3 3 2 4 4 7 3" xfId="12204" xr:uid="{DB72FD7A-F107-4ECD-A427-DD5B86FF6541}"/>
    <cellStyle name="Calculation 3 3 2 4 4 8" xfId="12205" xr:uid="{6E50FE0F-3BEB-474D-A939-020F6EBBE260}"/>
    <cellStyle name="Calculation 3 3 2 4 4 8 2" xfId="12206" xr:uid="{39ACA1D4-3CB6-4C57-8DE1-E6D3F300E272}"/>
    <cellStyle name="Calculation 3 3 2 4 4 8 3" xfId="12207" xr:uid="{0698922D-5104-43AC-9C6D-83392984988A}"/>
    <cellStyle name="Calculation 3 3 2 4 4 9" xfId="12208" xr:uid="{E5546C51-F96A-44DB-93DD-903631DFE021}"/>
    <cellStyle name="Calculation 3 3 2 4 5" xfId="12209" xr:uid="{0377AC47-8719-4A6F-A71E-4A63C05A0D7A}"/>
    <cellStyle name="Calculation 3 3 2 4 5 2" xfId="12210" xr:uid="{D3D7131A-242D-4097-A772-6408696F06A5}"/>
    <cellStyle name="Calculation 3 3 2 4 5 2 2" xfId="12211" xr:uid="{EAF881C6-62BD-4748-BF3E-A6C5317FC510}"/>
    <cellStyle name="Calculation 3 3 2 4 5 2 3" xfId="12212" xr:uid="{20EF1CDB-A841-4AD9-839B-1179196A351C}"/>
    <cellStyle name="Calculation 3 3 2 4 5 3" xfId="12213" xr:uid="{6E6CC10E-AB95-4AEC-89CA-4B317CDCBDB9}"/>
    <cellStyle name="Calculation 3 3 2 4 5 3 2" xfId="12214" xr:uid="{56D86357-AC39-4CDE-B35A-08B50792E175}"/>
    <cellStyle name="Calculation 3 3 2 4 5 3 3" xfId="12215" xr:uid="{5E83DB91-2ED4-4680-9160-98D00DD836FA}"/>
    <cellStyle name="Calculation 3 3 2 4 5 4" xfId="12216" xr:uid="{3B64D96C-0DAD-4EDB-BD9A-79F4BB5642C6}"/>
    <cellStyle name="Calculation 3 3 2 4 5 4 2" xfId="12217" xr:uid="{4E61299A-8BF8-4109-AC86-91EF8A529C58}"/>
    <cellStyle name="Calculation 3 3 2 4 5 4 3" xfId="12218" xr:uid="{CEC7A84F-6B02-4F80-B24C-85EFC099517E}"/>
    <cellStyle name="Calculation 3 3 2 4 5 5" xfId="12219" xr:uid="{2FA91E33-1C8E-46D9-A6F2-2F15A89260B9}"/>
    <cellStyle name="Calculation 3 3 2 4 5 5 2" xfId="12220" xr:uid="{FE6E5D68-4E9C-4721-AC47-91DFA83055F1}"/>
    <cellStyle name="Calculation 3 3 2 4 5 5 3" xfId="12221" xr:uid="{7E427308-6F32-410C-9652-B81E588CF011}"/>
    <cellStyle name="Calculation 3 3 2 4 5 6" xfId="12222" xr:uid="{1AA77332-7CE3-400A-BC3F-C2D64914E9C2}"/>
    <cellStyle name="Calculation 3 3 2 4 5 6 2" xfId="12223" xr:uid="{48182CA0-0FF8-42AD-9B78-B8DBFBB6DEC9}"/>
    <cellStyle name="Calculation 3 3 2 4 5 6 3" xfId="12224" xr:uid="{D8F49847-DBFA-457F-91E9-B5B0C92DA33C}"/>
    <cellStyle name="Calculation 3 3 2 4 5 7" xfId="12225" xr:uid="{6F2139A8-9A9D-47D3-8ACC-33CCA72C3C09}"/>
    <cellStyle name="Calculation 3 3 2 4 5 7 2" xfId="12226" xr:uid="{B920054F-65D5-4E14-AD39-7B17A4563826}"/>
    <cellStyle name="Calculation 3 3 2 4 5 7 3" xfId="12227" xr:uid="{74783BFC-85A3-4CA9-A989-2B600E94D207}"/>
    <cellStyle name="Calculation 3 3 2 4 5 8" xfId="12228" xr:uid="{A4140840-197C-4766-A930-D6368F38AAD0}"/>
    <cellStyle name="Calculation 3 3 2 4 5 9" xfId="12229" xr:uid="{AC899569-4991-485B-91FA-BF4977122964}"/>
    <cellStyle name="Calculation 3 3 2 4 6" xfId="12230" xr:uid="{38D9598C-613F-4D42-837D-F6271BD911D6}"/>
    <cellStyle name="Calculation 3 3 2 4 6 2" xfId="12231" xr:uid="{E7F12FF8-0C99-4A77-996C-2E085127CAE1}"/>
    <cellStyle name="Calculation 3 3 2 4 6 3" xfId="12232" xr:uid="{1179F338-30E2-4827-A267-8C908B6FC4E5}"/>
    <cellStyle name="Calculation 3 3 2 4 7" xfId="12233" xr:uid="{EFC775C2-6ACD-4BF7-B816-2BA1BD7B8B20}"/>
    <cellStyle name="Calculation 3 3 2 4 7 2" xfId="12234" xr:uid="{F30E03F9-A9AC-4AB1-ABD1-159D52E296B2}"/>
    <cellStyle name="Calculation 3 3 2 4 7 3" xfId="12235" xr:uid="{0A3E57FD-27AC-460E-BC5F-BEE0BD1F99EA}"/>
    <cellStyle name="Calculation 3 3 2 4 8" xfId="12236" xr:uid="{FB456599-EE6D-4DA7-9B38-991B405F053C}"/>
    <cellStyle name="Calculation 3 3 2 4 8 2" xfId="12237" xr:uid="{207743C9-9775-4DD7-A2CA-B59245B16713}"/>
    <cellStyle name="Calculation 3 3 2 4 8 3" xfId="12238" xr:uid="{A0E1BDAE-E59E-48B7-BE6D-277057824C5B}"/>
    <cellStyle name="Calculation 3 3 2 4 9" xfId="12239" xr:uid="{86382CFB-D46A-45DC-B2BE-265DC17AEDE0}"/>
    <cellStyle name="Calculation 3 3 2 4 9 2" xfId="12240" xr:uid="{E35B942B-09B6-434F-9F96-C049F231EB3E}"/>
    <cellStyle name="Calculation 3 3 2 4 9 3" xfId="12241" xr:uid="{113ABD89-25DD-4A88-A107-947BBEFA8E9B}"/>
    <cellStyle name="Calculation 3 3 2 5" xfId="12242" xr:uid="{BE4AECB4-1A05-4EC2-B4C3-3E66015E91B7}"/>
    <cellStyle name="Calculation 3 3 2 5 10" xfId="44315" xr:uid="{32C9A429-F327-4139-B530-8795EFFB4888}"/>
    <cellStyle name="Calculation 3 3 2 5 2" xfId="12243" xr:uid="{07C299F3-0D29-4EF2-8A24-5D87EDD84A99}"/>
    <cellStyle name="Calculation 3 3 2 5 2 10" xfId="12244" xr:uid="{38B72AAD-2983-4778-BC59-5905AFA194CE}"/>
    <cellStyle name="Calculation 3 3 2 5 2 2" xfId="12245" xr:uid="{ECC54D85-F174-4861-95E5-39723DDA8808}"/>
    <cellStyle name="Calculation 3 3 2 5 2 2 2" xfId="12246" xr:uid="{6A56A354-BAEA-46EF-A7CC-6D9FA85536C6}"/>
    <cellStyle name="Calculation 3 3 2 5 2 2 2 2" xfId="12247" xr:uid="{8E5CD430-14DC-4EAB-9E4E-FB59FB898DC9}"/>
    <cellStyle name="Calculation 3 3 2 5 2 2 2 3" xfId="12248" xr:uid="{33E6BA7D-5835-43C3-AF6C-0F405EAD63FE}"/>
    <cellStyle name="Calculation 3 3 2 5 2 2 3" xfId="12249" xr:uid="{A200F21F-197A-4BE9-87F1-0FCF99A7BAAC}"/>
    <cellStyle name="Calculation 3 3 2 5 2 2 3 2" xfId="12250" xr:uid="{B0B05C5D-16D2-4EC6-9312-9A8DC236D91A}"/>
    <cellStyle name="Calculation 3 3 2 5 2 2 3 3" xfId="12251" xr:uid="{4DDCF6EE-8164-4241-9BDE-1391C8CEC2AF}"/>
    <cellStyle name="Calculation 3 3 2 5 2 2 4" xfId="12252" xr:uid="{7BC9C0EF-4D25-4B4B-B159-CC2ADF7D4B24}"/>
    <cellStyle name="Calculation 3 3 2 5 2 2 4 2" xfId="12253" xr:uid="{C47C912C-3875-429C-BBD1-ACD7C4DE4AD1}"/>
    <cellStyle name="Calculation 3 3 2 5 2 2 4 3" xfId="12254" xr:uid="{20A36FF9-BF59-40D0-B12C-25D957F70719}"/>
    <cellStyle name="Calculation 3 3 2 5 2 2 5" xfId="12255" xr:uid="{F551AA55-FD94-4443-A828-D547F99E3145}"/>
    <cellStyle name="Calculation 3 3 2 5 2 2 5 2" xfId="12256" xr:uid="{1EADDA4A-1688-480D-B4E7-C9EABBF3CD99}"/>
    <cellStyle name="Calculation 3 3 2 5 2 2 5 3" xfId="12257" xr:uid="{A417FD5A-10D1-4EFC-AC2D-CCB2CAB7B147}"/>
    <cellStyle name="Calculation 3 3 2 5 2 2 6" xfId="12258" xr:uid="{98B7DDC5-85A5-4894-99AC-130F0170F002}"/>
    <cellStyle name="Calculation 3 3 2 5 2 2 6 2" xfId="12259" xr:uid="{58CB5EF3-57B4-497C-BA9F-B3E3E2796EC3}"/>
    <cellStyle name="Calculation 3 3 2 5 2 2 6 3" xfId="12260" xr:uid="{636F0A3D-032B-4680-839B-A3807D3BEF13}"/>
    <cellStyle name="Calculation 3 3 2 5 2 2 7" xfId="12261" xr:uid="{B607D2B1-BFE5-4BF9-85D2-34524599BBDB}"/>
    <cellStyle name="Calculation 3 3 2 5 2 2 7 2" xfId="12262" xr:uid="{74997C10-4289-49A3-9656-DC5B1AEDF77A}"/>
    <cellStyle name="Calculation 3 3 2 5 2 2 7 3" xfId="12263" xr:uid="{D6505A03-F955-40E2-8DFD-C487BBE3B497}"/>
    <cellStyle name="Calculation 3 3 2 5 2 2 8" xfId="12264" xr:uid="{B34ABF0C-905F-4E63-9E02-FCBA00DFCF9B}"/>
    <cellStyle name="Calculation 3 3 2 5 2 2 9" xfId="12265" xr:uid="{DB893358-C610-4E9F-A705-84F9DE1666CF}"/>
    <cellStyle name="Calculation 3 3 2 5 2 3" xfId="12266" xr:uid="{BF24DCFA-6FED-492E-9B3E-05FAE7093EB4}"/>
    <cellStyle name="Calculation 3 3 2 5 2 3 2" xfId="12267" xr:uid="{1A46C2AA-3972-45F5-87FE-D55E0C4F49EB}"/>
    <cellStyle name="Calculation 3 3 2 5 2 3 3" xfId="12268" xr:uid="{FE390624-0924-4544-9690-366971B0F561}"/>
    <cellStyle name="Calculation 3 3 2 5 2 4" xfId="12269" xr:uid="{B360BE65-1176-4B4A-8272-DB784DF08624}"/>
    <cellStyle name="Calculation 3 3 2 5 2 4 2" xfId="12270" xr:uid="{C4B3735E-1707-4043-B4FF-178C24FCF3BC}"/>
    <cellStyle name="Calculation 3 3 2 5 2 4 3" xfId="12271" xr:uid="{00FA99F7-8716-46DC-AFD1-A09EB0264C47}"/>
    <cellStyle name="Calculation 3 3 2 5 2 5" xfId="12272" xr:uid="{0B7E91A2-459F-427E-AD5F-37122DFF27E4}"/>
    <cellStyle name="Calculation 3 3 2 5 2 5 2" xfId="12273" xr:uid="{2BC19287-D258-4686-8897-261202BBB8E3}"/>
    <cellStyle name="Calculation 3 3 2 5 2 5 3" xfId="12274" xr:uid="{14B34A36-4CEE-41BA-89B0-6318624D1270}"/>
    <cellStyle name="Calculation 3 3 2 5 2 6" xfId="12275" xr:uid="{11A3B741-43F7-4165-A947-41180BF0A76C}"/>
    <cellStyle name="Calculation 3 3 2 5 2 6 2" xfId="12276" xr:uid="{C98BA745-90D7-444E-A8B8-68D704DCA9D0}"/>
    <cellStyle name="Calculation 3 3 2 5 2 6 3" xfId="12277" xr:uid="{A908CA09-FE08-4A8B-AB4C-A0FBABE02D94}"/>
    <cellStyle name="Calculation 3 3 2 5 2 7" xfId="12278" xr:uid="{51A41506-D128-4304-BD8A-037885CB6F92}"/>
    <cellStyle name="Calculation 3 3 2 5 2 7 2" xfId="12279" xr:uid="{1AB277FD-7384-44E7-A902-D755EF3AE9BE}"/>
    <cellStyle name="Calculation 3 3 2 5 2 7 3" xfId="12280" xr:uid="{3786E22B-68C3-4596-98D2-BE2822000394}"/>
    <cellStyle name="Calculation 3 3 2 5 2 8" xfId="12281" xr:uid="{D0E440DC-EB64-41B9-B902-2616AA289206}"/>
    <cellStyle name="Calculation 3 3 2 5 2 8 2" xfId="12282" xr:uid="{38887658-DB7E-4ADF-A62F-5A4058C2A4D9}"/>
    <cellStyle name="Calculation 3 3 2 5 2 8 3" xfId="12283" xr:uid="{B08CECA7-ABA0-4C20-BAF9-807952A40787}"/>
    <cellStyle name="Calculation 3 3 2 5 2 9" xfId="12284" xr:uid="{817DB10E-97FC-4610-8B27-E2D8CA6DC9A7}"/>
    <cellStyle name="Calculation 3 3 2 5 3" xfId="12285" xr:uid="{3380E7AD-1EC2-4820-ACAC-B1CDB9776004}"/>
    <cellStyle name="Calculation 3 3 2 5 3 10" xfId="12286" xr:uid="{7157B2DB-DEB3-4B71-9C90-854B11F61F8B}"/>
    <cellStyle name="Calculation 3 3 2 5 3 2" xfId="12287" xr:uid="{F7A76BD0-BF13-45E1-BE71-8A9B793F15E8}"/>
    <cellStyle name="Calculation 3 3 2 5 3 2 2" xfId="12288" xr:uid="{B7A0E49D-86F6-4890-BA6A-6DA0472A8A82}"/>
    <cellStyle name="Calculation 3 3 2 5 3 2 2 2" xfId="12289" xr:uid="{E6C4A509-EAF8-49AA-AF9A-D6DAEA4F4CF2}"/>
    <cellStyle name="Calculation 3 3 2 5 3 2 2 3" xfId="12290" xr:uid="{340C3C98-9324-4AB7-B89D-0646ECE44855}"/>
    <cellStyle name="Calculation 3 3 2 5 3 2 3" xfId="12291" xr:uid="{FE987D25-E41E-4464-8EC1-1E8BA6E0E123}"/>
    <cellStyle name="Calculation 3 3 2 5 3 2 3 2" xfId="12292" xr:uid="{9CAE6ADA-62CE-4B75-AD67-E04DB080CEE8}"/>
    <cellStyle name="Calculation 3 3 2 5 3 2 3 3" xfId="12293" xr:uid="{863A3D9E-FF1C-443C-95A2-9D90888D198B}"/>
    <cellStyle name="Calculation 3 3 2 5 3 2 4" xfId="12294" xr:uid="{E293FE2F-F015-4DD0-AFA6-1F647125FE1D}"/>
    <cellStyle name="Calculation 3 3 2 5 3 2 4 2" xfId="12295" xr:uid="{4BE9DB29-F14E-4D24-A9B3-DA3199488F44}"/>
    <cellStyle name="Calculation 3 3 2 5 3 2 4 3" xfId="12296" xr:uid="{21AC2908-7785-4B88-95D8-9FFA665E6428}"/>
    <cellStyle name="Calculation 3 3 2 5 3 2 5" xfId="12297" xr:uid="{C5636A9A-D28F-44C8-A53B-B54528FD82AC}"/>
    <cellStyle name="Calculation 3 3 2 5 3 2 5 2" xfId="12298" xr:uid="{BFF83CD5-A0DA-4A52-9C13-FA2D367F9387}"/>
    <cellStyle name="Calculation 3 3 2 5 3 2 5 3" xfId="12299" xr:uid="{BC8FE6CE-1D31-4C60-AD3B-8319CE14BA14}"/>
    <cellStyle name="Calculation 3 3 2 5 3 2 6" xfId="12300" xr:uid="{95AD9CAB-F249-40D1-963E-993AD9FFEC10}"/>
    <cellStyle name="Calculation 3 3 2 5 3 2 6 2" xfId="12301" xr:uid="{3911C376-2B3B-4BE1-A950-0F10B8F31CD8}"/>
    <cellStyle name="Calculation 3 3 2 5 3 2 6 3" xfId="12302" xr:uid="{176EA1F9-61DB-4189-B632-30B096F12CD3}"/>
    <cellStyle name="Calculation 3 3 2 5 3 2 7" xfId="12303" xr:uid="{04AA5554-DC1C-4405-9C77-34113C606CFA}"/>
    <cellStyle name="Calculation 3 3 2 5 3 2 7 2" xfId="12304" xr:uid="{E9DF99DB-60C2-4CFB-B3EC-1FB6E104C43B}"/>
    <cellStyle name="Calculation 3 3 2 5 3 2 7 3" xfId="12305" xr:uid="{0A09A9E3-D1AB-4E6C-AEEC-C84A23E374C9}"/>
    <cellStyle name="Calculation 3 3 2 5 3 2 8" xfId="12306" xr:uid="{36221BB9-CCD8-43FB-8621-17F6CAE54C7B}"/>
    <cellStyle name="Calculation 3 3 2 5 3 2 9" xfId="12307" xr:uid="{1818EAAA-AAB9-4C96-9D17-9EC1DCE6A103}"/>
    <cellStyle name="Calculation 3 3 2 5 3 3" xfId="12308" xr:uid="{97EDEF04-09DF-4FE1-B48E-98245B26709A}"/>
    <cellStyle name="Calculation 3 3 2 5 3 3 2" xfId="12309" xr:uid="{2A309242-9BDD-4F71-9ECD-720A296FA125}"/>
    <cellStyle name="Calculation 3 3 2 5 3 3 3" xfId="12310" xr:uid="{898CB580-F212-4890-B922-B28BE217595C}"/>
    <cellStyle name="Calculation 3 3 2 5 3 4" xfId="12311" xr:uid="{1E860D6C-B493-4831-9B33-3F6179188C08}"/>
    <cellStyle name="Calculation 3 3 2 5 3 4 2" xfId="12312" xr:uid="{43BBB7B0-F35E-447A-A522-B2ED2EE46F13}"/>
    <cellStyle name="Calculation 3 3 2 5 3 4 3" xfId="12313" xr:uid="{9F8142DE-75DF-4E2F-90BB-27FBF49B76CC}"/>
    <cellStyle name="Calculation 3 3 2 5 3 5" xfId="12314" xr:uid="{749B0E16-0065-4BB9-BA75-76B6800A2141}"/>
    <cellStyle name="Calculation 3 3 2 5 3 5 2" xfId="12315" xr:uid="{ABF8FB25-F27B-4BD7-AD71-4A3B0E3785C4}"/>
    <cellStyle name="Calculation 3 3 2 5 3 5 3" xfId="12316" xr:uid="{2DA07185-29C9-403A-92F0-B36ADB49B526}"/>
    <cellStyle name="Calculation 3 3 2 5 3 6" xfId="12317" xr:uid="{59566AC4-1CA2-4AE8-A46D-2CD89815286E}"/>
    <cellStyle name="Calculation 3 3 2 5 3 6 2" xfId="12318" xr:uid="{D4F1C8DF-D7A6-437D-B650-FA0A5E5D4873}"/>
    <cellStyle name="Calculation 3 3 2 5 3 6 3" xfId="12319" xr:uid="{ECE37BE9-38AD-4EAB-BDA4-C57E65A5D301}"/>
    <cellStyle name="Calculation 3 3 2 5 3 7" xfId="12320" xr:uid="{DF49B2D3-6FFE-4877-8F92-B786D4CD8E32}"/>
    <cellStyle name="Calculation 3 3 2 5 3 7 2" xfId="12321" xr:uid="{E4483F15-3C1B-4455-90D9-172595F71079}"/>
    <cellStyle name="Calculation 3 3 2 5 3 7 3" xfId="12322" xr:uid="{ED6C3549-29F6-461F-9A05-70C8F7EE6E98}"/>
    <cellStyle name="Calculation 3 3 2 5 3 8" xfId="12323" xr:uid="{F20CAB98-6390-407F-BE72-2643B1F7A1F0}"/>
    <cellStyle name="Calculation 3 3 2 5 3 8 2" xfId="12324" xr:uid="{EDEA59E9-771F-4349-84EE-3E87D7A69DCF}"/>
    <cellStyle name="Calculation 3 3 2 5 3 8 3" xfId="12325" xr:uid="{23E8C7C5-5262-4B66-8ECA-1074F38241A1}"/>
    <cellStyle name="Calculation 3 3 2 5 3 9" xfId="12326" xr:uid="{5377D466-0921-4032-907E-02062504BAFF}"/>
    <cellStyle name="Calculation 3 3 2 5 4" xfId="12327" xr:uid="{28D5D7B3-72AA-436A-9E59-63370CDC9C75}"/>
    <cellStyle name="Calculation 3 3 2 5 4 10" xfId="12328" xr:uid="{F25440FD-2153-44D1-B71D-418FB8150564}"/>
    <cellStyle name="Calculation 3 3 2 5 4 2" xfId="12329" xr:uid="{B5B17DAF-FCAD-4115-AD03-6042B90E8992}"/>
    <cellStyle name="Calculation 3 3 2 5 4 2 2" xfId="12330" xr:uid="{1070F3F4-7871-49C3-80FE-84A6453D00C1}"/>
    <cellStyle name="Calculation 3 3 2 5 4 2 2 2" xfId="12331" xr:uid="{0571D99C-1336-4FFB-B0B4-29BF314ACE0A}"/>
    <cellStyle name="Calculation 3 3 2 5 4 2 2 3" xfId="12332" xr:uid="{BFA9CC45-7484-4412-A0A7-B44DCD87EF10}"/>
    <cellStyle name="Calculation 3 3 2 5 4 2 3" xfId="12333" xr:uid="{D328380C-C992-47B2-B313-C4A2998D130A}"/>
    <cellStyle name="Calculation 3 3 2 5 4 2 3 2" xfId="12334" xr:uid="{C4FC1E61-57D6-457C-B778-8EF97CE88DF8}"/>
    <cellStyle name="Calculation 3 3 2 5 4 2 3 3" xfId="12335" xr:uid="{8A6FEA71-747D-49EE-A725-CDAF659CCB8A}"/>
    <cellStyle name="Calculation 3 3 2 5 4 2 4" xfId="12336" xr:uid="{0466835F-35E3-41A7-833D-84FBAEBBD499}"/>
    <cellStyle name="Calculation 3 3 2 5 4 2 4 2" xfId="12337" xr:uid="{52BD82E1-76FC-43E1-8EED-738E06852DE8}"/>
    <cellStyle name="Calculation 3 3 2 5 4 2 4 3" xfId="12338" xr:uid="{223B63ED-4021-4EB8-9006-44512B210B67}"/>
    <cellStyle name="Calculation 3 3 2 5 4 2 5" xfId="12339" xr:uid="{5C40281A-FE61-4C6A-85A8-CD6EA9F8EC67}"/>
    <cellStyle name="Calculation 3 3 2 5 4 2 5 2" xfId="12340" xr:uid="{DB59CCA7-6BE6-4BBF-AB98-8AF9103FD8B5}"/>
    <cellStyle name="Calculation 3 3 2 5 4 2 5 3" xfId="12341" xr:uid="{6D9BEDB1-0696-424D-9C0B-799C58733D5D}"/>
    <cellStyle name="Calculation 3 3 2 5 4 2 6" xfId="12342" xr:uid="{E7BD3B9B-F25E-42CC-A92D-41E6C6B8B27D}"/>
    <cellStyle name="Calculation 3 3 2 5 4 2 6 2" xfId="12343" xr:uid="{F08270C2-0181-4A39-84A6-FDB696221D3B}"/>
    <cellStyle name="Calculation 3 3 2 5 4 2 6 3" xfId="12344" xr:uid="{C102C257-CF40-4FA5-AA6E-BADE79D3C4B8}"/>
    <cellStyle name="Calculation 3 3 2 5 4 2 7" xfId="12345" xr:uid="{EA53D28B-4520-4EDE-94B1-6B8011CDB7F5}"/>
    <cellStyle name="Calculation 3 3 2 5 4 2 7 2" xfId="12346" xr:uid="{3305B76B-5352-49FF-B4C9-8BFED4EC4B1D}"/>
    <cellStyle name="Calculation 3 3 2 5 4 2 7 3" xfId="12347" xr:uid="{0023E0FF-C802-4DC1-A49F-5EAFC159A18F}"/>
    <cellStyle name="Calculation 3 3 2 5 4 2 8" xfId="12348" xr:uid="{267CCE7F-ED6F-4392-8DE5-9B46DEC14019}"/>
    <cellStyle name="Calculation 3 3 2 5 4 2 9" xfId="12349" xr:uid="{F99CDF43-F92E-4A31-A274-2E274BFA089C}"/>
    <cellStyle name="Calculation 3 3 2 5 4 3" xfId="12350" xr:uid="{D0D98ADD-ECA9-4D38-AA8E-810B951FCDEB}"/>
    <cellStyle name="Calculation 3 3 2 5 4 3 2" xfId="12351" xr:uid="{DE210751-DEFA-43D1-9DD9-21388D218053}"/>
    <cellStyle name="Calculation 3 3 2 5 4 3 3" xfId="12352" xr:uid="{231F7C11-9535-47C5-AFFD-F32414D8E254}"/>
    <cellStyle name="Calculation 3 3 2 5 4 4" xfId="12353" xr:uid="{7D43ACDD-316C-40B0-8A9F-FEFF43B016BF}"/>
    <cellStyle name="Calculation 3 3 2 5 4 4 2" xfId="12354" xr:uid="{880D0DE9-C683-412E-922E-FA100C7130C4}"/>
    <cellStyle name="Calculation 3 3 2 5 4 4 3" xfId="12355" xr:uid="{E7D766E0-9B60-4A2C-9825-41374D43CDAC}"/>
    <cellStyle name="Calculation 3 3 2 5 4 5" xfId="12356" xr:uid="{5419359E-2CDC-48C6-8D70-64D6D5FE2214}"/>
    <cellStyle name="Calculation 3 3 2 5 4 5 2" xfId="12357" xr:uid="{1467A699-6097-40C2-835D-D07558A47864}"/>
    <cellStyle name="Calculation 3 3 2 5 4 5 3" xfId="12358" xr:uid="{A7B4C4AE-872F-4612-B162-52A35FA730B3}"/>
    <cellStyle name="Calculation 3 3 2 5 4 6" xfId="12359" xr:uid="{B114FE74-6852-4CDC-B692-042676F08D06}"/>
    <cellStyle name="Calculation 3 3 2 5 4 6 2" xfId="12360" xr:uid="{FD524896-4C64-49D6-83B2-0B54A5DC3CCC}"/>
    <cellStyle name="Calculation 3 3 2 5 4 6 3" xfId="12361" xr:uid="{927E6108-FF54-435D-B2E8-7067DB7781D6}"/>
    <cellStyle name="Calculation 3 3 2 5 4 7" xfId="12362" xr:uid="{11B84783-CF36-47EC-8551-4F7C6816CFF8}"/>
    <cellStyle name="Calculation 3 3 2 5 4 7 2" xfId="12363" xr:uid="{489B3D91-D769-41B1-877B-9047874D24A6}"/>
    <cellStyle name="Calculation 3 3 2 5 4 7 3" xfId="12364" xr:uid="{C9C49EBE-7177-4BA0-9451-2C417F3B98D0}"/>
    <cellStyle name="Calculation 3 3 2 5 4 8" xfId="12365" xr:uid="{EBECCB9A-899E-4DD4-A9CF-5E69CE4328EB}"/>
    <cellStyle name="Calculation 3 3 2 5 4 8 2" xfId="12366" xr:uid="{277A43AA-D4D3-41EE-80B5-64B0C519EC9E}"/>
    <cellStyle name="Calculation 3 3 2 5 4 8 3" xfId="12367" xr:uid="{2A5838CB-0C8C-4CA1-BB9A-3BA5759A8CF2}"/>
    <cellStyle name="Calculation 3 3 2 5 4 9" xfId="12368" xr:uid="{87AC8307-D9AD-4278-84EB-A96C5B22CDDE}"/>
    <cellStyle name="Calculation 3 3 2 5 5" xfId="12369" xr:uid="{EFCBF897-801C-49E0-8097-A17C0CBE373D}"/>
    <cellStyle name="Calculation 3 3 2 5 5 2" xfId="12370" xr:uid="{B4DF0078-BE41-4654-BD19-553961116872}"/>
    <cellStyle name="Calculation 3 3 2 5 5 2 2" xfId="12371" xr:uid="{941A8D17-C474-4F5D-B5D1-65FAA893B95C}"/>
    <cellStyle name="Calculation 3 3 2 5 5 2 3" xfId="12372" xr:uid="{D4FA4385-0B0E-483E-97BA-84830F0AC791}"/>
    <cellStyle name="Calculation 3 3 2 5 5 3" xfId="12373" xr:uid="{062C6633-FC04-4215-B593-E9B4027CD97B}"/>
    <cellStyle name="Calculation 3 3 2 5 5 3 2" xfId="12374" xr:uid="{50015735-8D5F-43C2-A588-DC0F7F34C27D}"/>
    <cellStyle name="Calculation 3 3 2 5 5 3 3" xfId="12375" xr:uid="{EE83FD30-AEB7-4FC1-95C7-9B834B6243C0}"/>
    <cellStyle name="Calculation 3 3 2 5 5 4" xfId="12376" xr:uid="{1786157E-6607-468F-9B08-4C62DB49CACF}"/>
    <cellStyle name="Calculation 3 3 2 5 5 4 2" xfId="12377" xr:uid="{4F2E75A0-B3F4-436D-953E-A8C6EA5036A7}"/>
    <cellStyle name="Calculation 3 3 2 5 5 4 3" xfId="12378" xr:uid="{35AF07C1-4390-423C-AA10-78C20186B7C5}"/>
    <cellStyle name="Calculation 3 3 2 5 5 5" xfId="12379" xr:uid="{32987C95-CD9F-4C95-BD71-211C5A58352D}"/>
    <cellStyle name="Calculation 3 3 2 5 5 5 2" xfId="12380" xr:uid="{A603BE55-C0D9-4784-A607-19621DF72594}"/>
    <cellStyle name="Calculation 3 3 2 5 5 5 3" xfId="12381" xr:uid="{DC5259A5-BF7F-442A-9AE0-2EBE3869CEEA}"/>
    <cellStyle name="Calculation 3 3 2 5 5 6" xfId="12382" xr:uid="{FA4ABC7F-616B-489A-B5BB-14B3B6F6AAB0}"/>
    <cellStyle name="Calculation 3 3 2 5 5 6 2" xfId="12383" xr:uid="{9D828C54-23F4-4721-B9FE-AFBAAF12EE1E}"/>
    <cellStyle name="Calculation 3 3 2 5 5 6 3" xfId="12384" xr:uid="{A9E36D84-F04B-4CD1-A5F5-BA9FEC3D579E}"/>
    <cellStyle name="Calculation 3 3 2 5 5 7" xfId="12385" xr:uid="{4293009A-EC0E-41BB-98D8-CC371A0408D8}"/>
    <cellStyle name="Calculation 3 3 2 5 5 7 2" xfId="12386" xr:uid="{7FE7F2DF-5782-4BDC-9502-2B19D7082A9B}"/>
    <cellStyle name="Calculation 3 3 2 5 5 7 3" xfId="12387" xr:uid="{D96CEDDD-A26F-432A-BFA9-8DACCB1808AA}"/>
    <cellStyle name="Calculation 3 3 2 5 5 8" xfId="12388" xr:uid="{148F5E87-6266-4166-9198-8C977BF068E8}"/>
    <cellStyle name="Calculation 3 3 2 5 5 9" xfId="12389" xr:uid="{3BEB5631-1BED-45C5-8B8A-BF7D7BFDF2DB}"/>
    <cellStyle name="Calculation 3 3 2 5 6" xfId="12390" xr:uid="{037331BE-56CD-4FC3-A5E3-5C39F9F2EDE7}"/>
    <cellStyle name="Calculation 3 3 2 5 6 2" xfId="12391" xr:uid="{9870B4FD-777E-476B-AA35-7959AB44811E}"/>
    <cellStyle name="Calculation 3 3 2 5 6 3" xfId="12392" xr:uid="{EB866308-2C85-4EA5-9255-12A920D6404A}"/>
    <cellStyle name="Calculation 3 3 2 5 7" xfId="12393" xr:uid="{BDFBEBD3-6A37-4617-886F-112955DEE37E}"/>
    <cellStyle name="Calculation 3 3 2 5 7 2" xfId="12394" xr:uid="{C73227EC-E787-4136-93A3-8E3E1C5C576D}"/>
    <cellStyle name="Calculation 3 3 2 5 7 3" xfId="12395" xr:uid="{871BB7E2-0402-4D2B-97C1-E31965F43599}"/>
    <cellStyle name="Calculation 3 3 2 5 8" xfId="12396" xr:uid="{5CF0ECC5-9706-4598-BB5D-C6668FBA1606}"/>
    <cellStyle name="Calculation 3 3 2 5 8 2" xfId="12397" xr:uid="{2AEEFA3E-A280-457E-AD6E-FFAC44C4B206}"/>
    <cellStyle name="Calculation 3 3 2 5 8 3" xfId="12398" xr:uid="{3DBE6EE2-C3A7-44C1-B1B4-8C3CB2E8B569}"/>
    <cellStyle name="Calculation 3 3 2 5 9" xfId="12399" xr:uid="{20413613-8883-4A77-8D9C-FDFB36D810FB}"/>
    <cellStyle name="Calculation 3 3 2 5 9 2" xfId="12400" xr:uid="{655E5787-C8E7-42DE-BD3C-71FF852D1854}"/>
    <cellStyle name="Calculation 3 3 2 5 9 3" xfId="12401" xr:uid="{17E86255-66C2-4009-8E72-F01BC304E4A3}"/>
    <cellStyle name="Calculation 3 3 2 6" xfId="12402" xr:uid="{E1E0BDE1-6462-4A05-8389-02F9D834D350}"/>
    <cellStyle name="Calculation 3 3 2 6 10" xfId="12403" xr:uid="{21D7BA85-1EEE-47EF-A407-28F830CEFC24}"/>
    <cellStyle name="Calculation 3 3 2 6 2" xfId="12404" xr:uid="{27F94E63-8B02-4EE6-9027-725DD24103CE}"/>
    <cellStyle name="Calculation 3 3 2 6 2 2" xfId="12405" xr:uid="{1D8BC1B8-66C2-42AC-B3ED-AD21CE87EA62}"/>
    <cellStyle name="Calculation 3 3 2 6 2 2 2" xfId="12406" xr:uid="{D03A142C-2869-4042-B9F6-9CE6F9B7BC42}"/>
    <cellStyle name="Calculation 3 3 2 6 2 2 3" xfId="12407" xr:uid="{94F35B31-D72F-4C45-9554-4CD1EC7C6075}"/>
    <cellStyle name="Calculation 3 3 2 6 2 3" xfId="12408" xr:uid="{7C1062E9-5FBA-40C5-BAC2-843D9C142E4B}"/>
    <cellStyle name="Calculation 3 3 2 6 2 3 2" xfId="12409" xr:uid="{DE9A0EF9-9B68-406F-A048-4F1C8D8EE4DE}"/>
    <cellStyle name="Calculation 3 3 2 6 2 3 3" xfId="12410" xr:uid="{67D682F0-D218-40B6-95D1-483F8BE0C275}"/>
    <cellStyle name="Calculation 3 3 2 6 2 4" xfId="12411" xr:uid="{CDC8AD4E-D7BD-4118-950B-346A3E1B7F5F}"/>
    <cellStyle name="Calculation 3 3 2 6 2 4 2" xfId="12412" xr:uid="{4444286F-532E-413B-ADCD-76E903436A79}"/>
    <cellStyle name="Calculation 3 3 2 6 2 4 3" xfId="12413" xr:uid="{A5C4A173-84AE-4E70-B85D-36A0E7BEA4C6}"/>
    <cellStyle name="Calculation 3 3 2 6 2 5" xfId="12414" xr:uid="{24C3389C-A9A9-4A7A-B312-88D2B84F0CCE}"/>
    <cellStyle name="Calculation 3 3 2 6 2 5 2" xfId="12415" xr:uid="{96B75035-E46B-42B5-B6AA-4C6861EFE041}"/>
    <cellStyle name="Calculation 3 3 2 6 2 5 3" xfId="12416" xr:uid="{B9218B31-B38F-4394-ACB3-11450550ACCF}"/>
    <cellStyle name="Calculation 3 3 2 6 2 6" xfId="12417" xr:uid="{CC12DCD8-DB9F-4CEC-8A7F-C229FEAA3EBB}"/>
    <cellStyle name="Calculation 3 3 2 6 2 6 2" xfId="12418" xr:uid="{F2D578A5-0D72-45AE-8DAE-ADF50B4A5CD7}"/>
    <cellStyle name="Calculation 3 3 2 6 2 6 3" xfId="12419" xr:uid="{918971FC-1A6F-4CB9-94B8-03FF8E45753C}"/>
    <cellStyle name="Calculation 3 3 2 6 2 7" xfId="12420" xr:uid="{0BE53A39-3573-4BC4-891A-019EC20919B4}"/>
    <cellStyle name="Calculation 3 3 2 6 2 7 2" xfId="12421" xr:uid="{D95443FB-FCFF-437C-90A9-5D04C410D6E8}"/>
    <cellStyle name="Calculation 3 3 2 6 2 7 3" xfId="12422" xr:uid="{B6231969-4C39-44E6-84D3-25ADB1AD8907}"/>
    <cellStyle name="Calculation 3 3 2 6 2 8" xfId="12423" xr:uid="{D4A3208B-B01F-453E-AE91-32EA3F70BF9B}"/>
    <cellStyle name="Calculation 3 3 2 6 2 9" xfId="12424" xr:uid="{25354B1D-EEFE-4B3C-9783-B0FEB667E6CB}"/>
    <cellStyle name="Calculation 3 3 2 6 3" xfId="12425" xr:uid="{BA79D616-0BFF-4E34-AB4F-8E709900803D}"/>
    <cellStyle name="Calculation 3 3 2 6 3 2" xfId="12426" xr:uid="{749C42C1-207B-40E1-A1D1-58A02E819494}"/>
    <cellStyle name="Calculation 3 3 2 6 3 3" xfId="12427" xr:uid="{0E045E77-9197-4B0E-AEBB-AE598933F3E9}"/>
    <cellStyle name="Calculation 3 3 2 6 4" xfId="12428" xr:uid="{5C0ABDB3-7D49-43D6-A866-8CD844B44A96}"/>
    <cellStyle name="Calculation 3 3 2 6 4 2" xfId="12429" xr:uid="{18219C03-2698-4DE4-9488-6B6F3325C4B9}"/>
    <cellStyle name="Calculation 3 3 2 6 4 3" xfId="12430" xr:uid="{897316D5-9B75-4DBD-94F5-4E4DE055A31F}"/>
    <cellStyle name="Calculation 3 3 2 6 5" xfId="12431" xr:uid="{6600833F-7AAE-407B-B310-41208C3082C9}"/>
    <cellStyle name="Calculation 3 3 2 6 5 2" xfId="12432" xr:uid="{AFC7A52C-34F3-455F-932E-34E9EFFC20AC}"/>
    <cellStyle name="Calculation 3 3 2 6 5 3" xfId="12433" xr:uid="{290D8934-725F-4B1F-B5B7-B24A49A65048}"/>
    <cellStyle name="Calculation 3 3 2 6 6" xfId="12434" xr:uid="{AF2CCAEE-CBD1-4998-A444-0E81DBD824A4}"/>
    <cellStyle name="Calculation 3 3 2 6 6 2" xfId="12435" xr:uid="{711560FB-AB2C-4043-976A-7F21F331DE29}"/>
    <cellStyle name="Calculation 3 3 2 6 6 3" xfId="12436" xr:uid="{FBA58A1F-85EC-4C9B-A620-E4D5EF9B95B6}"/>
    <cellStyle name="Calculation 3 3 2 6 7" xfId="12437" xr:uid="{CBE74628-62B2-4A10-97AE-9B57A9556763}"/>
    <cellStyle name="Calculation 3 3 2 6 7 2" xfId="12438" xr:uid="{CE718726-0871-42F8-82A4-E7A3F31005AB}"/>
    <cellStyle name="Calculation 3 3 2 6 7 3" xfId="12439" xr:uid="{AB3DF779-1FD9-4D4C-9679-439369EE28DE}"/>
    <cellStyle name="Calculation 3 3 2 6 8" xfId="12440" xr:uid="{9BB1697F-B479-4E3C-81F8-AD9BFAD600E4}"/>
    <cellStyle name="Calculation 3 3 2 6 8 2" xfId="12441" xr:uid="{EFE38EEF-0071-45E7-AA2C-57BAD7A9931C}"/>
    <cellStyle name="Calculation 3 3 2 6 8 3" xfId="12442" xr:uid="{2EE4CB76-F6ED-4AE5-9A26-3F356FF1513A}"/>
    <cellStyle name="Calculation 3 3 2 6 9" xfId="12443" xr:uid="{F70A41A9-0D84-4161-8AC7-DB3B0AD6B793}"/>
    <cellStyle name="Calculation 3 3 2 7" xfId="12444" xr:uid="{0F3AE0A1-A6D0-4407-88DA-93572893C3AE}"/>
    <cellStyle name="Calculation 3 3 2 7 10" xfId="12445" xr:uid="{6585DF1F-34FD-4B29-85E8-D5E807F93D7B}"/>
    <cellStyle name="Calculation 3 3 2 7 2" xfId="12446" xr:uid="{5CDE4EF1-6D75-4767-8F30-34934FA0D364}"/>
    <cellStyle name="Calculation 3 3 2 7 2 2" xfId="12447" xr:uid="{E89CEA85-6512-434A-BBED-8C1D3070F73A}"/>
    <cellStyle name="Calculation 3 3 2 7 2 2 2" xfId="12448" xr:uid="{2CE17DF4-AC6F-4A68-9DD4-8E0CD24EC6E8}"/>
    <cellStyle name="Calculation 3 3 2 7 2 2 3" xfId="12449" xr:uid="{A65CE249-234E-4198-AFC0-FE898C72594A}"/>
    <cellStyle name="Calculation 3 3 2 7 2 3" xfId="12450" xr:uid="{DA5517DB-2EE9-4706-A556-819F10A9B4BF}"/>
    <cellStyle name="Calculation 3 3 2 7 2 3 2" xfId="12451" xr:uid="{C76224CD-9D81-4113-8BEE-C513EFAFC2E4}"/>
    <cellStyle name="Calculation 3 3 2 7 2 3 3" xfId="12452" xr:uid="{9CD658A3-EC2A-431A-9A1F-A2808E2A5288}"/>
    <cellStyle name="Calculation 3 3 2 7 2 4" xfId="12453" xr:uid="{50E49FEE-E75A-42B4-B05D-DDEBD4CA975A}"/>
    <cellStyle name="Calculation 3 3 2 7 2 4 2" xfId="12454" xr:uid="{205161A6-0A31-47F0-BAED-4B8561D08761}"/>
    <cellStyle name="Calculation 3 3 2 7 2 4 3" xfId="12455" xr:uid="{A0FA7454-7F03-4E04-9D48-A0AB8C5CF707}"/>
    <cellStyle name="Calculation 3 3 2 7 2 5" xfId="12456" xr:uid="{D25EFE42-9BB6-48E0-9849-36BB5B5FFBDD}"/>
    <cellStyle name="Calculation 3 3 2 7 2 5 2" xfId="12457" xr:uid="{AECEEB24-FA7B-46C7-BA3F-CD05C4C400DA}"/>
    <cellStyle name="Calculation 3 3 2 7 2 5 3" xfId="12458" xr:uid="{7FBF8905-7C01-462C-9819-A361BFC371B9}"/>
    <cellStyle name="Calculation 3 3 2 7 2 6" xfId="12459" xr:uid="{72C4BECF-41B8-499F-A74B-F0AC231F3FB9}"/>
    <cellStyle name="Calculation 3 3 2 7 2 6 2" xfId="12460" xr:uid="{DD3B8A26-56E9-4061-B18E-6E3708BD2DD7}"/>
    <cellStyle name="Calculation 3 3 2 7 2 6 3" xfId="12461" xr:uid="{748D2636-E2D8-4DA1-A981-30310874098D}"/>
    <cellStyle name="Calculation 3 3 2 7 2 7" xfId="12462" xr:uid="{6AADF697-45AF-481A-A7AD-B230526D528A}"/>
    <cellStyle name="Calculation 3 3 2 7 2 7 2" xfId="12463" xr:uid="{95437463-D63F-47B5-959F-F11D4A63111C}"/>
    <cellStyle name="Calculation 3 3 2 7 2 7 3" xfId="12464" xr:uid="{8648D7B2-2AC6-44C2-8F2D-F6E2619A51CB}"/>
    <cellStyle name="Calculation 3 3 2 7 2 8" xfId="12465" xr:uid="{83E426C0-85A6-427F-93A9-8EC5A5EA283C}"/>
    <cellStyle name="Calculation 3 3 2 7 2 9" xfId="12466" xr:uid="{2B211035-6049-4CA5-A4E1-CE0C8651A9E3}"/>
    <cellStyle name="Calculation 3 3 2 7 3" xfId="12467" xr:uid="{5AF4080E-7A50-4A76-86C5-686F61D25C34}"/>
    <cellStyle name="Calculation 3 3 2 7 3 2" xfId="12468" xr:uid="{2DDE0D73-1DEB-4B30-A21B-A9AB6F24E6EB}"/>
    <cellStyle name="Calculation 3 3 2 7 3 3" xfId="12469" xr:uid="{F4D0A650-2FDA-4986-8E93-F3AAD87706E1}"/>
    <cellStyle name="Calculation 3 3 2 7 4" xfId="12470" xr:uid="{9953CAEA-A716-4088-A116-3BB24A91E057}"/>
    <cellStyle name="Calculation 3 3 2 7 4 2" xfId="12471" xr:uid="{E0B37B55-70BD-44DF-BC62-3090B9C5E47A}"/>
    <cellStyle name="Calculation 3 3 2 7 4 3" xfId="12472" xr:uid="{3CE0C627-CE66-433B-B382-1145C9D841C5}"/>
    <cellStyle name="Calculation 3 3 2 7 5" xfId="12473" xr:uid="{479A2F14-E1FC-4C4A-9320-18533D0FD5C3}"/>
    <cellStyle name="Calculation 3 3 2 7 5 2" xfId="12474" xr:uid="{E9E614BA-425D-45A0-9ACB-24B43566C58B}"/>
    <cellStyle name="Calculation 3 3 2 7 5 3" xfId="12475" xr:uid="{E4EC7870-B1D5-4E8B-9BD3-F8717E0E4729}"/>
    <cellStyle name="Calculation 3 3 2 7 6" xfId="12476" xr:uid="{41F7F5A7-D06D-418A-8219-696056C0C143}"/>
    <cellStyle name="Calculation 3 3 2 7 6 2" xfId="12477" xr:uid="{36B5E329-ECC3-4088-9D16-18036A94E491}"/>
    <cellStyle name="Calculation 3 3 2 7 6 3" xfId="12478" xr:uid="{A33C57E6-F3C8-4AD9-BD72-AA8321533C93}"/>
    <cellStyle name="Calculation 3 3 2 7 7" xfId="12479" xr:uid="{4D8BD213-489A-4347-97D1-6FE5AEB47BBC}"/>
    <cellStyle name="Calculation 3 3 2 7 7 2" xfId="12480" xr:uid="{62AB469A-DE81-4D76-9811-F72264742C43}"/>
    <cellStyle name="Calculation 3 3 2 7 7 3" xfId="12481" xr:uid="{633668E3-A8D8-477D-927E-93BC6EA19658}"/>
    <cellStyle name="Calculation 3 3 2 7 8" xfId="12482" xr:uid="{B25DB6EF-6810-4A26-B382-F58402EAA763}"/>
    <cellStyle name="Calculation 3 3 2 7 8 2" xfId="12483" xr:uid="{3FBEDDAB-0063-40A1-9C1E-943FAAF0D170}"/>
    <cellStyle name="Calculation 3 3 2 7 8 3" xfId="12484" xr:uid="{FEFE0D86-D3D1-4373-A22C-721D54F82375}"/>
    <cellStyle name="Calculation 3 3 2 7 9" xfId="12485" xr:uid="{286505BD-36C7-4EFB-A73C-2719511B821B}"/>
    <cellStyle name="Calculation 3 3 2 8" xfId="12486" xr:uid="{126D8481-FE10-4E98-BF26-C32E6A919B91}"/>
    <cellStyle name="Calculation 3 3 2 8 10" xfId="12487" xr:uid="{7BA03FFB-6A67-4388-A37C-982291FD1375}"/>
    <cellStyle name="Calculation 3 3 2 8 2" xfId="12488" xr:uid="{0614EB45-8C46-4492-B3DA-E1747F04FDE4}"/>
    <cellStyle name="Calculation 3 3 2 8 2 2" xfId="12489" xr:uid="{B1E49373-11E0-4C80-90DD-084B472617FF}"/>
    <cellStyle name="Calculation 3 3 2 8 2 2 2" xfId="12490" xr:uid="{3BD1A484-1C97-4DEB-A168-C873FCF6C8F8}"/>
    <cellStyle name="Calculation 3 3 2 8 2 2 3" xfId="12491" xr:uid="{F11805F0-1FA7-47B5-924D-5F5FEB8D2746}"/>
    <cellStyle name="Calculation 3 3 2 8 2 3" xfId="12492" xr:uid="{DAC2EE0D-1841-40FF-95FC-131E58CB04DF}"/>
    <cellStyle name="Calculation 3 3 2 8 2 3 2" xfId="12493" xr:uid="{7865A20B-02F2-416D-B8F6-364329C5E7A4}"/>
    <cellStyle name="Calculation 3 3 2 8 2 3 3" xfId="12494" xr:uid="{16F042E1-1216-474E-A8C1-A0255B67A059}"/>
    <cellStyle name="Calculation 3 3 2 8 2 4" xfId="12495" xr:uid="{6209B17B-E5A9-4800-A4D9-3223995BC393}"/>
    <cellStyle name="Calculation 3 3 2 8 2 4 2" xfId="12496" xr:uid="{66EBD0A7-DB40-4D3F-95B7-B433F7A77C64}"/>
    <cellStyle name="Calculation 3 3 2 8 2 4 3" xfId="12497" xr:uid="{C0D64C07-64D6-4D65-AFB9-C61A2A85679C}"/>
    <cellStyle name="Calculation 3 3 2 8 2 5" xfId="12498" xr:uid="{D2D7E825-154F-46A3-9AB1-216F7A61BFD5}"/>
    <cellStyle name="Calculation 3 3 2 8 2 5 2" xfId="12499" xr:uid="{E4D5F542-AC3C-43AD-ABFC-02E315963FBA}"/>
    <cellStyle name="Calculation 3 3 2 8 2 5 3" xfId="12500" xr:uid="{9A54790C-88DA-4EE0-95A0-692675E2F617}"/>
    <cellStyle name="Calculation 3 3 2 8 2 6" xfId="12501" xr:uid="{7175E101-ACF5-448E-B4D2-D8190B3E88B7}"/>
    <cellStyle name="Calculation 3 3 2 8 2 6 2" xfId="12502" xr:uid="{21DF4953-BB22-45CD-8177-F10A390BA986}"/>
    <cellStyle name="Calculation 3 3 2 8 2 6 3" xfId="12503" xr:uid="{434F9BE0-6F29-43CA-AD6C-F3C394E47789}"/>
    <cellStyle name="Calculation 3 3 2 8 2 7" xfId="12504" xr:uid="{5ACA83A3-47E7-43EA-97BA-D90F0C607AF8}"/>
    <cellStyle name="Calculation 3 3 2 8 2 7 2" xfId="12505" xr:uid="{ADFEF26C-5F0D-47EF-B340-154E0BB1074F}"/>
    <cellStyle name="Calculation 3 3 2 8 2 7 3" xfId="12506" xr:uid="{6480EFEA-7E6D-4F00-8F96-C1637EE71AEA}"/>
    <cellStyle name="Calculation 3 3 2 8 2 8" xfId="12507" xr:uid="{8517CCFB-2327-4CBF-A85F-45B799A01069}"/>
    <cellStyle name="Calculation 3 3 2 8 2 9" xfId="12508" xr:uid="{B0BCF2FB-D862-46BB-A6FA-6917D8ABED25}"/>
    <cellStyle name="Calculation 3 3 2 8 3" xfId="12509" xr:uid="{56189AF8-C511-4712-BF3A-7C7C267C843D}"/>
    <cellStyle name="Calculation 3 3 2 8 3 2" xfId="12510" xr:uid="{BCCF5F91-A57A-4155-A7EF-251C5FECD50D}"/>
    <cellStyle name="Calculation 3 3 2 8 3 3" xfId="12511" xr:uid="{9DDF9B5D-E676-48CA-8B70-31E487D45999}"/>
    <cellStyle name="Calculation 3 3 2 8 4" xfId="12512" xr:uid="{7FD3576E-2EB8-4D1F-90E2-F60B5F405877}"/>
    <cellStyle name="Calculation 3 3 2 8 4 2" xfId="12513" xr:uid="{ADCF7718-45B6-41AE-94CF-E92EA0F0A0BA}"/>
    <cellStyle name="Calculation 3 3 2 8 4 3" xfId="12514" xr:uid="{AA0D64DD-EDEF-49C3-9875-4AA4111DC64D}"/>
    <cellStyle name="Calculation 3 3 2 8 5" xfId="12515" xr:uid="{6AF677BB-166F-4749-8427-97EA504ACF25}"/>
    <cellStyle name="Calculation 3 3 2 8 5 2" xfId="12516" xr:uid="{ACFDCC49-FE5C-4FC8-AF72-0DE182EB6032}"/>
    <cellStyle name="Calculation 3 3 2 8 5 3" xfId="12517" xr:uid="{9EF0A031-6520-4674-9D22-FFF0CF7F3C79}"/>
    <cellStyle name="Calculation 3 3 2 8 6" xfId="12518" xr:uid="{B85EC32F-C738-46E7-8E7F-504ADCC4B5F8}"/>
    <cellStyle name="Calculation 3 3 2 8 6 2" xfId="12519" xr:uid="{1819A55A-1525-4237-8897-25901AB0FD43}"/>
    <cellStyle name="Calculation 3 3 2 8 6 3" xfId="12520" xr:uid="{9A238167-38C6-487C-AD43-4DD525857BC9}"/>
    <cellStyle name="Calculation 3 3 2 8 7" xfId="12521" xr:uid="{3A3D1382-CC20-4FAC-9FC8-B7E85BB4043C}"/>
    <cellStyle name="Calculation 3 3 2 8 7 2" xfId="12522" xr:uid="{16502B1B-5533-4B27-8B43-E8E154FB2F98}"/>
    <cellStyle name="Calculation 3 3 2 8 7 3" xfId="12523" xr:uid="{E5994CC8-1EF6-4A4E-8F4E-35D94E029755}"/>
    <cellStyle name="Calculation 3 3 2 8 8" xfId="12524" xr:uid="{1FB6719B-AFB9-4313-A479-755EBF44B92D}"/>
    <cellStyle name="Calculation 3 3 2 8 8 2" xfId="12525" xr:uid="{06EB40FF-EC13-4AF3-8FE4-EDC36B40335D}"/>
    <cellStyle name="Calculation 3 3 2 8 8 3" xfId="12526" xr:uid="{A5DF710E-14DA-462E-9626-D5D87B29A9D6}"/>
    <cellStyle name="Calculation 3 3 2 8 9" xfId="12527" xr:uid="{6D96654C-AF18-429C-91C1-EC105740BC60}"/>
    <cellStyle name="Calculation 3 3 2 9" xfId="12528" xr:uid="{CE7EDDEF-196E-412D-B22C-F5425B361324}"/>
    <cellStyle name="Calculation 3 3 2 9 2" xfId="12529" xr:uid="{70CEC870-2AA9-42D5-B09C-E464BE190DA5}"/>
    <cellStyle name="Calculation 3 3 2 9 2 2" xfId="12530" xr:uid="{82845057-C44C-4FBC-93F8-0A7C75795666}"/>
    <cellStyle name="Calculation 3 3 2 9 2 3" xfId="12531" xr:uid="{7FB41A3F-4C98-400F-8C85-25980147936D}"/>
    <cellStyle name="Calculation 3 3 2 9 3" xfId="12532" xr:uid="{A115AFAE-DD2E-469F-9504-10193A8E788D}"/>
    <cellStyle name="Calculation 3 3 2 9 3 2" xfId="12533" xr:uid="{F4DBAEFA-EC1A-4AE2-82DA-6922BE92D137}"/>
    <cellStyle name="Calculation 3 3 2 9 3 3" xfId="12534" xr:uid="{E4827FEA-EB06-480A-B721-E591DF865872}"/>
    <cellStyle name="Calculation 3 3 2 9 4" xfId="12535" xr:uid="{DC9DA468-E053-4EBA-881D-59E6343CD384}"/>
    <cellStyle name="Calculation 3 3 2 9 4 2" xfId="12536" xr:uid="{D89A6867-2AEE-4251-950C-B3E62CB87FB5}"/>
    <cellStyle name="Calculation 3 3 2 9 4 3" xfId="12537" xr:uid="{9DCDB1D6-F8C1-4977-A2CA-D294271532AE}"/>
    <cellStyle name="Calculation 3 3 2 9 5" xfId="12538" xr:uid="{5384FB16-122E-429C-94C3-C9B81BCD7A55}"/>
    <cellStyle name="Calculation 3 3 2 9 5 2" xfId="12539" xr:uid="{465FE0EA-247D-4C4F-ACEA-75612C2A381B}"/>
    <cellStyle name="Calculation 3 3 2 9 5 3" xfId="12540" xr:uid="{44D793DF-D1A9-48D3-ADA8-3FB0BEDF8DA3}"/>
    <cellStyle name="Calculation 3 3 2 9 6" xfId="12541" xr:uid="{40851229-FD4C-4178-A367-D6ED65636C38}"/>
    <cellStyle name="Calculation 3 3 2 9 6 2" xfId="12542" xr:uid="{C6C1D0BB-DFA7-4923-BFAA-EA65A8DC6A1F}"/>
    <cellStyle name="Calculation 3 3 2 9 6 3" xfId="12543" xr:uid="{89C42FE2-8136-4B79-A1B4-22DC9B492C29}"/>
    <cellStyle name="Calculation 3 3 2 9 7" xfId="12544" xr:uid="{6B64F94B-968F-418B-AE71-C56CBB1BF705}"/>
    <cellStyle name="Calculation 3 3 2 9 7 2" xfId="12545" xr:uid="{33710E51-51FF-4ECF-A602-F8BB3BD31C07}"/>
    <cellStyle name="Calculation 3 3 2 9 7 3" xfId="12546" xr:uid="{62D00D4C-4BB8-48E4-856E-F3DE81F31DCE}"/>
    <cellStyle name="Calculation 3 3 2 9 8" xfId="12547" xr:uid="{05C68FC8-E25C-47AB-BF67-ED20A4F69828}"/>
    <cellStyle name="Calculation 3 3 2 9 9" xfId="12548" xr:uid="{DCBB14F2-E3BE-4144-8649-D9D6FF8A29E1}"/>
    <cellStyle name="Calculation 3 3 3" xfId="12549" xr:uid="{5EC6F200-D635-4A88-9438-AFA99CEFDA76}"/>
    <cellStyle name="Calculation 3 3 3 10" xfId="12550" xr:uid="{035D6AF4-55C2-481F-A045-E5D97780F27A}"/>
    <cellStyle name="Calculation 3 3 3 10 2" xfId="12551" xr:uid="{0267CBB1-26B7-47AC-AAB1-6DF5B1E96F65}"/>
    <cellStyle name="Calculation 3 3 3 10 3" xfId="12552" xr:uid="{8EDC6C27-0F43-4F78-BC25-47132CC501DE}"/>
    <cellStyle name="Calculation 3 3 3 11" xfId="12553" xr:uid="{F4910C5C-E0C1-4497-A3B3-2A8BA3DA96C9}"/>
    <cellStyle name="Calculation 3 3 3 11 2" xfId="12554" xr:uid="{4CE2ADAC-EAD8-4C26-9841-B992C8E3E0D1}"/>
    <cellStyle name="Calculation 3 3 3 11 3" xfId="12555" xr:uid="{9F4408C2-8856-4E9E-9662-3090075D308F}"/>
    <cellStyle name="Calculation 3 3 3 12" xfId="44316" xr:uid="{4E38BC0A-AFF1-471D-B9DC-E5F1088561FB}"/>
    <cellStyle name="Calculation 3 3 3 2" xfId="12556" xr:uid="{14870D90-049A-4D45-82BE-E5CC2BED66AF}"/>
    <cellStyle name="Calculation 3 3 3 2 10" xfId="12557" xr:uid="{94D739F1-E722-46F9-924E-B92B16D3AE23}"/>
    <cellStyle name="Calculation 3 3 3 2 2" xfId="12558" xr:uid="{75FF0004-DE88-46FA-9C30-9697427A7586}"/>
    <cellStyle name="Calculation 3 3 3 2 2 2" xfId="12559" xr:uid="{7C48D0C2-2896-43E4-8364-B70FD01B7B78}"/>
    <cellStyle name="Calculation 3 3 3 2 2 2 2" xfId="12560" xr:uid="{3E637192-8E84-47E2-96C7-40B17A88E6AD}"/>
    <cellStyle name="Calculation 3 3 3 2 2 2 3" xfId="12561" xr:uid="{4430F97B-F6D4-4FED-A7AE-722FD65900D5}"/>
    <cellStyle name="Calculation 3 3 3 2 2 3" xfId="12562" xr:uid="{F10A3824-557D-4BF2-A078-755CBB488EFD}"/>
    <cellStyle name="Calculation 3 3 3 2 2 3 2" xfId="12563" xr:uid="{AC83C286-5CCA-4D25-B665-7EDE31E6D22B}"/>
    <cellStyle name="Calculation 3 3 3 2 2 3 3" xfId="12564" xr:uid="{3FA149AA-2F9B-4CD3-99EA-A8FC35A356ED}"/>
    <cellStyle name="Calculation 3 3 3 2 2 4" xfId="12565" xr:uid="{1543FCF2-671A-46D7-9214-80C726575B56}"/>
    <cellStyle name="Calculation 3 3 3 2 2 4 2" xfId="12566" xr:uid="{67E90DA3-171B-445E-9E8B-EC07086BE157}"/>
    <cellStyle name="Calculation 3 3 3 2 2 4 3" xfId="12567" xr:uid="{4DD0227C-E2AF-4A90-8A3C-BECBFFA3D27E}"/>
    <cellStyle name="Calculation 3 3 3 2 2 5" xfId="12568" xr:uid="{6A60F7F4-1C50-4092-B974-05B4DEE2F626}"/>
    <cellStyle name="Calculation 3 3 3 2 2 5 2" xfId="12569" xr:uid="{2996C3B3-68CF-4475-8374-E69D568814E3}"/>
    <cellStyle name="Calculation 3 3 3 2 2 5 3" xfId="12570" xr:uid="{738943FF-A691-45DE-BA1C-DF8B3E7C7DD5}"/>
    <cellStyle name="Calculation 3 3 3 2 2 6" xfId="12571" xr:uid="{C5FE5102-E095-4B82-BEE0-D98BFEAF1E22}"/>
    <cellStyle name="Calculation 3 3 3 2 2 6 2" xfId="12572" xr:uid="{E4BE42AE-408B-4163-BB75-C643EC837207}"/>
    <cellStyle name="Calculation 3 3 3 2 2 6 3" xfId="12573" xr:uid="{EBC5A86B-E34F-4E53-AAA8-918AE114F66C}"/>
    <cellStyle name="Calculation 3 3 3 2 2 7" xfId="12574" xr:uid="{0B91CD33-F1BE-4397-8246-97844548D877}"/>
    <cellStyle name="Calculation 3 3 3 2 2 7 2" xfId="12575" xr:uid="{9F28C4E2-FA50-4153-89E1-47BC562EA9BF}"/>
    <cellStyle name="Calculation 3 3 3 2 2 7 3" xfId="12576" xr:uid="{419978D2-800B-4BB8-B9E7-FFD91C252944}"/>
    <cellStyle name="Calculation 3 3 3 2 2 8" xfId="12577" xr:uid="{07F89073-CFEA-4C33-B62A-04DABAEF830C}"/>
    <cellStyle name="Calculation 3 3 3 2 2 9" xfId="12578" xr:uid="{D1C0F279-AD54-4CCE-9257-E8B6C419F2B2}"/>
    <cellStyle name="Calculation 3 3 3 2 3" xfId="12579" xr:uid="{44E00B20-B7C8-4640-AE72-CC695ABA6B6B}"/>
    <cellStyle name="Calculation 3 3 3 2 3 2" xfId="12580" xr:uid="{00A23D8B-1256-4BE8-AA90-31995A24A8D5}"/>
    <cellStyle name="Calculation 3 3 3 2 3 3" xfId="12581" xr:uid="{E5A48BAB-F135-40FF-AE1B-B381E5C7A61F}"/>
    <cellStyle name="Calculation 3 3 3 2 4" xfId="12582" xr:uid="{6B0FCEA5-C93D-4996-A653-3E925967A022}"/>
    <cellStyle name="Calculation 3 3 3 2 4 2" xfId="12583" xr:uid="{EA6D4BED-A832-4D6A-A298-742E973DC16E}"/>
    <cellStyle name="Calculation 3 3 3 2 4 3" xfId="12584" xr:uid="{2292C74D-7AD3-41C2-A2A5-2F9DFA57163E}"/>
    <cellStyle name="Calculation 3 3 3 2 5" xfId="12585" xr:uid="{D9655643-2B47-4DBC-BB93-21EDF448DAD3}"/>
    <cellStyle name="Calculation 3 3 3 2 5 2" xfId="12586" xr:uid="{60FF8A35-474A-4797-AF04-195404939833}"/>
    <cellStyle name="Calculation 3 3 3 2 5 3" xfId="12587" xr:uid="{ED25D5A7-F868-434C-B7A0-2F0FB562A653}"/>
    <cellStyle name="Calculation 3 3 3 2 6" xfId="12588" xr:uid="{EA513514-DA48-4D7A-81CF-1FB3C39A3F46}"/>
    <cellStyle name="Calculation 3 3 3 2 6 2" xfId="12589" xr:uid="{FD3E7C0F-85A3-42A1-BD5E-962F231DD5E8}"/>
    <cellStyle name="Calculation 3 3 3 2 6 3" xfId="12590" xr:uid="{64343C20-BA17-4C30-B0BA-0ED95619FECC}"/>
    <cellStyle name="Calculation 3 3 3 2 7" xfId="12591" xr:uid="{A73EFE7C-44CE-46B3-9858-C9897F59AE25}"/>
    <cellStyle name="Calculation 3 3 3 2 7 2" xfId="12592" xr:uid="{84A8CAB0-F4BC-4A04-9BCD-8895D72888FA}"/>
    <cellStyle name="Calculation 3 3 3 2 7 3" xfId="12593" xr:uid="{C9FE293E-286F-42E6-9B87-8C2BF246F0EC}"/>
    <cellStyle name="Calculation 3 3 3 2 8" xfId="12594" xr:uid="{E626E5B4-27B9-4CC1-B327-98070A602A1B}"/>
    <cellStyle name="Calculation 3 3 3 2 8 2" xfId="12595" xr:uid="{87CC05E0-D75F-4903-8379-3CFFBB9F6D13}"/>
    <cellStyle name="Calculation 3 3 3 2 8 3" xfId="12596" xr:uid="{8C2D5564-A753-49B9-BAE1-5AAD9AB5D617}"/>
    <cellStyle name="Calculation 3 3 3 2 9" xfId="12597" xr:uid="{25E08933-7A6B-4757-8B30-1FB4AC1B4688}"/>
    <cellStyle name="Calculation 3 3 3 3" xfId="12598" xr:uid="{C6C6A3B4-2266-4959-BD09-2CE17E1E300C}"/>
    <cellStyle name="Calculation 3 3 3 3 10" xfId="12599" xr:uid="{13014A36-8948-476D-9D86-58E296A5FBAB}"/>
    <cellStyle name="Calculation 3 3 3 3 2" xfId="12600" xr:uid="{BF35ECED-00A1-4613-A43B-6207142DCE3F}"/>
    <cellStyle name="Calculation 3 3 3 3 2 2" xfId="12601" xr:uid="{A35FEE6B-E60F-4F3C-AFB4-C56D362F83B1}"/>
    <cellStyle name="Calculation 3 3 3 3 2 2 2" xfId="12602" xr:uid="{1853F7DB-5173-4BC1-80F7-B82EEC6108E1}"/>
    <cellStyle name="Calculation 3 3 3 3 2 2 3" xfId="12603" xr:uid="{4652CC77-5E3C-432C-8423-7E0A67B9057A}"/>
    <cellStyle name="Calculation 3 3 3 3 2 3" xfId="12604" xr:uid="{BEC2BFAF-DD31-4ED3-AAC7-89B2215A1024}"/>
    <cellStyle name="Calculation 3 3 3 3 2 3 2" xfId="12605" xr:uid="{D661D8B9-5948-44CF-8E25-700979732154}"/>
    <cellStyle name="Calculation 3 3 3 3 2 3 3" xfId="12606" xr:uid="{6347C2E5-B522-4C3B-B25E-48DD4C5BD55C}"/>
    <cellStyle name="Calculation 3 3 3 3 2 4" xfId="12607" xr:uid="{A4ACCFF8-B3EA-4FC2-B7B0-AD328D8E347B}"/>
    <cellStyle name="Calculation 3 3 3 3 2 4 2" xfId="12608" xr:uid="{53EDB5DF-4303-46C7-B1E4-E9578F2A70EE}"/>
    <cellStyle name="Calculation 3 3 3 3 2 4 3" xfId="12609" xr:uid="{58B5126C-38C0-4F51-9096-E9C116DF1A1F}"/>
    <cellStyle name="Calculation 3 3 3 3 2 5" xfId="12610" xr:uid="{BBC44AA5-045F-489B-A9AD-87F92A260DEE}"/>
    <cellStyle name="Calculation 3 3 3 3 2 5 2" xfId="12611" xr:uid="{D6BF2431-0D3C-4B51-8B69-6DBBB0239200}"/>
    <cellStyle name="Calculation 3 3 3 3 2 5 3" xfId="12612" xr:uid="{9365EDF9-FEDD-4E87-9A2E-E0C39D4CA7DB}"/>
    <cellStyle name="Calculation 3 3 3 3 2 6" xfId="12613" xr:uid="{2D73F806-29CA-410C-B41E-C67560351CE4}"/>
    <cellStyle name="Calculation 3 3 3 3 2 6 2" xfId="12614" xr:uid="{69A0A79C-1F23-4838-AC7E-DFB7C96D09ED}"/>
    <cellStyle name="Calculation 3 3 3 3 2 6 3" xfId="12615" xr:uid="{7F8E89DD-97EE-4E7D-A248-CD2974F6AC36}"/>
    <cellStyle name="Calculation 3 3 3 3 2 7" xfId="12616" xr:uid="{2156D051-E183-4338-B81C-01CAB91A7D43}"/>
    <cellStyle name="Calculation 3 3 3 3 2 7 2" xfId="12617" xr:uid="{9E721F55-E11C-424B-A122-B3299D86ADF7}"/>
    <cellStyle name="Calculation 3 3 3 3 2 7 3" xfId="12618" xr:uid="{DEE4A0BD-762A-4CD2-A66F-E18529C00DC2}"/>
    <cellStyle name="Calculation 3 3 3 3 2 8" xfId="12619" xr:uid="{5B6A273E-639F-4BD7-A98B-7EC6EBF3A760}"/>
    <cellStyle name="Calculation 3 3 3 3 2 9" xfId="12620" xr:uid="{97ABFE79-63E2-45BF-8D95-3310130CBD77}"/>
    <cellStyle name="Calculation 3 3 3 3 3" xfId="12621" xr:uid="{EB16E589-0326-4792-8D7E-B5E2ECF15370}"/>
    <cellStyle name="Calculation 3 3 3 3 3 2" xfId="12622" xr:uid="{85AA76E7-996B-40DC-A9D7-260BC6F9C92D}"/>
    <cellStyle name="Calculation 3 3 3 3 3 3" xfId="12623" xr:uid="{F458BB55-12AA-4AD7-A863-231978539BA1}"/>
    <cellStyle name="Calculation 3 3 3 3 4" xfId="12624" xr:uid="{FB1CC801-0E1F-45A0-B999-A48D4E4BE332}"/>
    <cellStyle name="Calculation 3 3 3 3 4 2" xfId="12625" xr:uid="{ED07E430-8455-4631-9377-D0DF6E626B60}"/>
    <cellStyle name="Calculation 3 3 3 3 4 3" xfId="12626" xr:uid="{162980A9-D3E9-4F8F-8F1D-A4AF75E49AD8}"/>
    <cellStyle name="Calculation 3 3 3 3 5" xfId="12627" xr:uid="{5ACAB658-3EFC-42DD-904A-AABD0D1D6338}"/>
    <cellStyle name="Calculation 3 3 3 3 5 2" xfId="12628" xr:uid="{FDF544D0-4EE3-4444-925F-E4AD430E96DD}"/>
    <cellStyle name="Calculation 3 3 3 3 5 3" xfId="12629" xr:uid="{DB7C2580-F7EC-4F56-9922-E67599E4A80D}"/>
    <cellStyle name="Calculation 3 3 3 3 6" xfId="12630" xr:uid="{72D08382-3333-41A4-8383-889D2A5CB9D0}"/>
    <cellStyle name="Calculation 3 3 3 3 6 2" xfId="12631" xr:uid="{BB95471E-57E1-4EDA-8C77-D95E9F2463B1}"/>
    <cellStyle name="Calculation 3 3 3 3 6 3" xfId="12632" xr:uid="{77D98114-1382-42B7-8059-82A2205F4DD8}"/>
    <cellStyle name="Calculation 3 3 3 3 7" xfId="12633" xr:uid="{662D56E4-D708-4BFE-8FD7-D36DEDA26F67}"/>
    <cellStyle name="Calculation 3 3 3 3 7 2" xfId="12634" xr:uid="{7A1432D9-5934-42B9-BF1A-6AC3B6D2B221}"/>
    <cellStyle name="Calculation 3 3 3 3 7 3" xfId="12635" xr:uid="{0931EAE5-DB1B-4E5A-A83E-048FD1B4B724}"/>
    <cellStyle name="Calculation 3 3 3 3 8" xfId="12636" xr:uid="{5F2FAC14-D357-4944-AF9C-C1173EFB1FF7}"/>
    <cellStyle name="Calculation 3 3 3 3 8 2" xfId="12637" xr:uid="{FE8989AC-1206-4906-92CE-563AF4B34EFC}"/>
    <cellStyle name="Calculation 3 3 3 3 8 3" xfId="12638" xr:uid="{2D72B66A-A62D-4550-A757-4DA4E1A81F3D}"/>
    <cellStyle name="Calculation 3 3 3 3 9" xfId="12639" xr:uid="{B62100C5-7093-472D-965C-0E8DFC90B761}"/>
    <cellStyle name="Calculation 3 3 3 4" xfId="12640" xr:uid="{EF419495-48DF-4E41-9FC9-EDE46BEE70E6}"/>
    <cellStyle name="Calculation 3 3 3 4 10" xfId="12641" xr:uid="{59B5BF45-EACF-4B95-A202-D6B4DE49B5B9}"/>
    <cellStyle name="Calculation 3 3 3 4 2" xfId="12642" xr:uid="{7747A2B7-B2E7-4639-8412-B9FD41413DBA}"/>
    <cellStyle name="Calculation 3 3 3 4 2 2" xfId="12643" xr:uid="{F324C979-3A4C-46F9-9D2E-CA3DD1AF8768}"/>
    <cellStyle name="Calculation 3 3 3 4 2 2 2" xfId="12644" xr:uid="{AD7723CA-D8ED-4623-ABBA-996EFF19C4AD}"/>
    <cellStyle name="Calculation 3 3 3 4 2 2 3" xfId="12645" xr:uid="{91FF55FF-4D99-4A28-A61A-71E5E5E039BF}"/>
    <cellStyle name="Calculation 3 3 3 4 2 3" xfId="12646" xr:uid="{FE4B336D-BD08-406E-8FA0-5477711D87A5}"/>
    <cellStyle name="Calculation 3 3 3 4 2 3 2" xfId="12647" xr:uid="{4E2CA351-B3D9-47CF-8AF2-D1B2301CFA47}"/>
    <cellStyle name="Calculation 3 3 3 4 2 3 3" xfId="12648" xr:uid="{B54E8D27-BABA-459C-9D15-FB8F04503079}"/>
    <cellStyle name="Calculation 3 3 3 4 2 4" xfId="12649" xr:uid="{5B4FB3C2-C106-498F-A12D-978E1032F110}"/>
    <cellStyle name="Calculation 3 3 3 4 2 4 2" xfId="12650" xr:uid="{25332281-DE44-4006-80CF-EA83E2C618CB}"/>
    <cellStyle name="Calculation 3 3 3 4 2 4 3" xfId="12651" xr:uid="{5A7AE11D-F7B3-44BA-9DA6-0F2755B25206}"/>
    <cellStyle name="Calculation 3 3 3 4 2 5" xfId="12652" xr:uid="{91F51650-15AD-49A7-82B2-8FA884D4A5C2}"/>
    <cellStyle name="Calculation 3 3 3 4 2 5 2" xfId="12653" xr:uid="{A0546922-C9FD-4B52-8D80-4092D5520EBC}"/>
    <cellStyle name="Calculation 3 3 3 4 2 5 3" xfId="12654" xr:uid="{18E7B9A1-15CD-42CB-BFCC-198176A3F11D}"/>
    <cellStyle name="Calculation 3 3 3 4 2 6" xfId="12655" xr:uid="{FCDDF956-A62D-4A3D-9A92-9A2CB3F702BC}"/>
    <cellStyle name="Calculation 3 3 3 4 2 6 2" xfId="12656" xr:uid="{D7C7C318-066B-463B-A10D-9F0B22564884}"/>
    <cellStyle name="Calculation 3 3 3 4 2 6 3" xfId="12657" xr:uid="{56BD117E-6205-4ABC-A496-49212FE20C4E}"/>
    <cellStyle name="Calculation 3 3 3 4 2 7" xfId="12658" xr:uid="{48C16EAA-238B-421D-BC6E-3E565513BA38}"/>
    <cellStyle name="Calculation 3 3 3 4 2 7 2" xfId="12659" xr:uid="{16C9405F-206D-465D-9C02-6006BF2B3E3F}"/>
    <cellStyle name="Calculation 3 3 3 4 2 7 3" xfId="12660" xr:uid="{A621DF40-2262-423D-8CFA-21C883D04A8B}"/>
    <cellStyle name="Calculation 3 3 3 4 2 8" xfId="12661" xr:uid="{90C05349-0DEE-4C9D-96E7-DA4F47AE7138}"/>
    <cellStyle name="Calculation 3 3 3 4 2 9" xfId="12662" xr:uid="{7D3D4C72-B8F1-4AAA-B49C-7C0F278FF115}"/>
    <cellStyle name="Calculation 3 3 3 4 3" xfId="12663" xr:uid="{33D60C5B-7B3E-48BB-84AF-E976FE7B8325}"/>
    <cellStyle name="Calculation 3 3 3 4 3 2" xfId="12664" xr:uid="{90236D75-B798-4AD4-AE6A-8CCDF602694C}"/>
    <cellStyle name="Calculation 3 3 3 4 3 3" xfId="12665" xr:uid="{B700B536-F8D6-4FA9-97E4-04930F312F12}"/>
    <cellStyle name="Calculation 3 3 3 4 4" xfId="12666" xr:uid="{36003DDA-DD3B-4D2C-B77D-1DED4EEDE437}"/>
    <cellStyle name="Calculation 3 3 3 4 4 2" xfId="12667" xr:uid="{E9A98716-7762-4995-8CBD-D15D102ECD15}"/>
    <cellStyle name="Calculation 3 3 3 4 4 3" xfId="12668" xr:uid="{66578214-650B-4C47-B503-0157618B15F7}"/>
    <cellStyle name="Calculation 3 3 3 4 5" xfId="12669" xr:uid="{493E8D1B-83F1-4EC5-9E14-06494EFDE83F}"/>
    <cellStyle name="Calculation 3 3 3 4 5 2" xfId="12670" xr:uid="{54225EA6-69C6-445A-8C4F-797B01DB9F2C}"/>
    <cellStyle name="Calculation 3 3 3 4 5 3" xfId="12671" xr:uid="{F726151D-AD27-426F-A07C-1E4E1F00188C}"/>
    <cellStyle name="Calculation 3 3 3 4 6" xfId="12672" xr:uid="{72516D34-AE24-42B9-916C-78F3B2FD83F7}"/>
    <cellStyle name="Calculation 3 3 3 4 6 2" xfId="12673" xr:uid="{869B1F41-2DD2-4EF6-909F-07B3F87D0B2B}"/>
    <cellStyle name="Calculation 3 3 3 4 6 3" xfId="12674" xr:uid="{BA51BDEF-4244-462E-ACEE-439E2903DF2D}"/>
    <cellStyle name="Calculation 3 3 3 4 7" xfId="12675" xr:uid="{D881AECE-C84B-4EBF-9CFA-598B18D44B4F}"/>
    <cellStyle name="Calculation 3 3 3 4 7 2" xfId="12676" xr:uid="{9D3D0591-8B40-4BFD-A453-4E96BD73A4B2}"/>
    <cellStyle name="Calculation 3 3 3 4 7 3" xfId="12677" xr:uid="{81BC258B-D60C-48D7-AF3F-76037C5469AE}"/>
    <cellStyle name="Calculation 3 3 3 4 8" xfId="12678" xr:uid="{A0FBD8A3-52D9-4A83-AACB-A06DADF629A0}"/>
    <cellStyle name="Calculation 3 3 3 4 8 2" xfId="12679" xr:uid="{C2D80441-6C0C-42B7-BB53-63D0F82AA6F1}"/>
    <cellStyle name="Calculation 3 3 3 4 8 3" xfId="12680" xr:uid="{A30D0BFE-C146-4FE6-B3DD-CAADB118741F}"/>
    <cellStyle name="Calculation 3 3 3 4 9" xfId="12681" xr:uid="{63591A1E-B79F-4E4B-9606-4F67894A3156}"/>
    <cellStyle name="Calculation 3 3 3 5" xfId="12682" xr:uid="{2ADDA691-391C-48FC-86ED-02000F55D1F3}"/>
    <cellStyle name="Calculation 3 3 3 5 2" xfId="12683" xr:uid="{225E4D94-AE69-46C7-9014-0623A59FC9B2}"/>
    <cellStyle name="Calculation 3 3 3 5 2 2" xfId="12684" xr:uid="{73D56BE1-05DB-470B-B8C4-B8926F3AE19D}"/>
    <cellStyle name="Calculation 3 3 3 5 2 3" xfId="12685" xr:uid="{506CC9A1-94E4-4B7B-B9F0-56FC1591F38D}"/>
    <cellStyle name="Calculation 3 3 3 5 3" xfId="12686" xr:uid="{F7D673B3-7DA8-47D2-91D5-A4BABB0F63BC}"/>
    <cellStyle name="Calculation 3 3 3 5 3 2" xfId="12687" xr:uid="{CB2859F7-A96A-47C2-A8AB-1ED72F2F3B68}"/>
    <cellStyle name="Calculation 3 3 3 5 3 3" xfId="12688" xr:uid="{8C6DFBD0-2431-4302-98A5-33F1DCF02ADB}"/>
    <cellStyle name="Calculation 3 3 3 5 4" xfId="12689" xr:uid="{DD5797E1-E6BD-4A3C-AA66-FCC4E81DDE98}"/>
    <cellStyle name="Calculation 3 3 3 5 4 2" xfId="12690" xr:uid="{61885C3C-59B6-40F9-A191-039756E8A994}"/>
    <cellStyle name="Calculation 3 3 3 5 4 3" xfId="12691" xr:uid="{DC565D57-1D71-482D-83E4-D67675B78553}"/>
    <cellStyle name="Calculation 3 3 3 5 5" xfId="12692" xr:uid="{08DC5595-99B9-4E88-8814-419CF1169EDA}"/>
    <cellStyle name="Calculation 3 3 3 5 5 2" xfId="12693" xr:uid="{F02FFF16-B95C-4193-809E-4AD1EDE401F7}"/>
    <cellStyle name="Calculation 3 3 3 5 5 3" xfId="12694" xr:uid="{C6540C85-007B-4D8E-B126-DF6BAFFA4EE7}"/>
    <cellStyle name="Calculation 3 3 3 5 6" xfId="12695" xr:uid="{623365D5-A8B8-41D6-BD32-A55BA0A333CE}"/>
    <cellStyle name="Calculation 3 3 3 5 6 2" xfId="12696" xr:uid="{6307A71C-A561-40B8-95B2-433D3F8F82F0}"/>
    <cellStyle name="Calculation 3 3 3 5 6 3" xfId="12697" xr:uid="{938DB864-3CC8-45C6-AFD5-D2C4A5754E42}"/>
    <cellStyle name="Calculation 3 3 3 5 7" xfId="12698" xr:uid="{9026C0AE-B21B-4464-AA67-5E46CB14CF7D}"/>
    <cellStyle name="Calculation 3 3 3 5 7 2" xfId="12699" xr:uid="{0EF6BFC1-21E6-4463-A42D-B1FF8159F619}"/>
    <cellStyle name="Calculation 3 3 3 5 7 3" xfId="12700" xr:uid="{8275CF1C-E327-4C21-B4E3-2D3B9A7476CB}"/>
    <cellStyle name="Calculation 3 3 3 5 8" xfId="12701" xr:uid="{2DA849C3-358D-4188-9FE0-1076828CE958}"/>
    <cellStyle name="Calculation 3 3 3 5 9" xfId="12702" xr:uid="{20D53930-CCFC-4684-973E-FF7EE0431121}"/>
    <cellStyle name="Calculation 3 3 3 6" xfId="12703" xr:uid="{BB1D74B3-5A43-4067-BCED-330D425CBE32}"/>
    <cellStyle name="Calculation 3 3 3 6 2" xfId="12704" xr:uid="{F647002F-FDC5-4518-9318-0D3B2554B0F7}"/>
    <cellStyle name="Calculation 3 3 3 6 3" xfId="12705" xr:uid="{75B3D5E7-6E8F-45EF-8783-423E12C44124}"/>
    <cellStyle name="Calculation 3 3 3 7" xfId="12706" xr:uid="{EA93362D-2C1B-429F-8DE5-016F12AA2E39}"/>
    <cellStyle name="Calculation 3 3 3 7 2" xfId="12707" xr:uid="{E723B23B-131F-4598-80D9-EB2AFBCF09FF}"/>
    <cellStyle name="Calculation 3 3 3 7 3" xfId="12708" xr:uid="{1E93C37A-CB95-44ED-A391-FD205797C4CF}"/>
    <cellStyle name="Calculation 3 3 3 8" xfId="12709" xr:uid="{AAB19B6A-9D3D-45E3-903A-7AA104F39623}"/>
    <cellStyle name="Calculation 3 3 3 8 2" xfId="12710" xr:uid="{72F306AC-5270-48DF-8069-75B65D019401}"/>
    <cellStyle name="Calculation 3 3 3 8 3" xfId="12711" xr:uid="{A9E5CA91-21AB-4C4A-850E-EBCAA04352F0}"/>
    <cellStyle name="Calculation 3 3 3 9" xfId="12712" xr:uid="{85713C81-13A0-47CB-A6EF-16CCAFAE12F2}"/>
    <cellStyle name="Calculation 3 3 3 9 2" xfId="12713" xr:uid="{1873D718-C204-465B-A57A-23CB9920E76A}"/>
    <cellStyle name="Calculation 3 3 3 9 3" xfId="12714" xr:uid="{C83613C1-4CB3-4AD8-B84D-CD89C99D4799}"/>
    <cellStyle name="Calculation 3 3 4" xfId="12715" xr:uid="{EBEFFBE3-72E7-4B56-BE10-ADD3E97E23AA}"/>
    <cellStyle name="Calculation 3 3 4 10" xfId="12716" xr:uid="{03903AAB-C182-4AE8-B2FB-8DDC515D47D6}"/>
    <cellStyle name="Calculation 3 3 4 2" xfId="12717" xr:uid="{2EE8A02A-A7FF-47C9-B1A2-6552130D97A3}"/>
    <cellStyle name="Calculation 3 3 4 2 2" xfId="12718" xr:uid="{5DFBE3C3-4696-4214-ABE8-12D31ADC5A74}"/>
    <cellStyle name="Calculation 3 3 4 2 2 2" xfId="12719" xr:uid="{91B3551A-2022-4E5F-AD18-0AD2C2262699}"/>
    <cellStyle name="Calculation 3 3 4 2 2 3" xfId="12720" xr:uid="{1FA6BBD3-9701-4E97-9C25-3406B3F4526C}"/>
    <cellStyle name="Calculation 3 3 4 2 3" xfId="12721" xr:uid="{88F971C8-3E1F-4373-9894-5E5D9656CA23}"/>
    <cellStyle name="Calculation 3 3 4 2 3 2" xfId="12722" xr:uid="{EBD73185-FE15-4A1C-9D98-2C275D976F78}"/>
    <cellStyle name="Calculation 3 3 4 2 3 3" xfId="12723" xr:uid="{FBC041F6-DB3E-406C-AD79-84BD858BB939}"/>
    <cellStyle name="Calculation 3 3 4 2 4" xfId="12724" xr:uid="{2286B0DF-6B6D-457C-861A-EE2456BB2811}"/>
    <cellStyle name="Calculation 3 3 4 2 4 2" xfId="12725" xr:uid="{32631115-88F8-4163-8072-4950E4AF9E6E}"/>
    <cellStyle name="Calculation 3 3 4 2 4 3" xfId="12726" xr:uid="{FD595C0A-D2E6-44D0-BA18-0BFC793C1DEA}"/>
    <cellStyle name="Calculation 3 3 4 2 5" xfId="12727" xr:uid="{C986F677-D205-4345-99DB-8B6D77DB9A2F}"/>
    <cellStyle name="Calculation 3 3 4 2 5 2" xfId="12728" xr:uid="{D4D4D9D8-8E31-4128-AFD3-FAE36C525342}"/>
    <cellStyle name="Calculation 3 3 4 2 5 3" xfId="12729" xr:uid="{967807CD-0C02-4CC1-90A1-F37125417EF1}"/>
    <cellStyle name="Calculation 3 3 4 2 6" xfId="12730" xr:uid="{F4526AA0-08B7-44E3-93DC-692C6576763B}"/>
    <cellStyle name="Calculation 3 3 4 2 6 2" xfId="12731" xr:uid="{E885E549-EE43-488A-8864-9A4F8C12B41B}"/>
    <cellStyle name="Calculation 3 3 4 2 6 3" xfId="12732" xr:uid="{14FCF19E-F88A-4A83-8F94-A66F47476713}"/>
    <cellStyle name="Calculation 3 3 4 2 7" xfId="12733" xr:uid="{8F014411-ABC6-414E-A7AD-1F633F35A025}"/>
    <cellStyle name="Calculation 3 3 4 2 7 2" xfId="12734" xr:uid="{6C5FC890-D2B1-4F4B-B373-4C1FF17CE001}"/>
    <cellStyle name="Calculation 3 3 4 2 7 3" xfId="12735" xr:uid="{C2442FFB-C88B-4C9D-A63D-53C1CB1F6089}"/>
    <cellStyle name="Calculation 3 3 4 2 8" xfId="12736" xr:uid="{48F30B17-FB86-4973-AC15-66A909A04AC3}"/>
    <cellStyle name="Calculation 3 3 4 2 9" xfId="12737" xr:uid="{1AFAE49F-7CF0-4EA7-A29E-C6600B94B670}"/>
    <cellStyle name="Calculation 3 3 4 3" xfId="12738" xr:uid="{F7D253FF-D8F0-48DD-A0DF-99CB7BE6076D}"/>
    <cellStyle name="Calculation 3 3 4 3 2" xfId="12739" xr:uid="{3A9E9402-91C1-4DA3-9CD4-13D3680D0A45}"/>
    <cellStyle name="Calculation 3 3 4 3 3" xfId="12740" xr:uid="{7222F086-A50E-453C-85C0-D752B146F4E2}"/>
    <cellStyle name="Calculation 3 3 4 4" xfId="12741" xr:uid="{C26EB024-37AC-4C84-B9BB-C6D20182EF7B}"/>
    <cellStyle name="Calculation 3 3 4 4 2" xfId="12742" xr:uid="{1F1911EF-53B4-48D2-A3BF-1D64F6919E24}"/>
    <cellStyle name="Calculation 3 3 4 4 3" xfId="12743" xr:uid="{AED097DD-93F6-4930-AEB7-803A8FC094C7}"/>
    <cellStyle name="Calculation 3 3 4 5" xfId="12744" xr:uid="{385E5AD2-53E7-4E1C-B53D-55B28CB3C94D}"/>
    <cellStyle name="Calculation 3 3 4 5 2" xfId="12745" xr:uid="{F1E1EB0C-A320-4475-9AE9-B74D3C085632}"/>
    <cellStyle name="Calculation 3 3 4 5 3" xfId="12746" xr:uid="{1857DD8B-02FB-48D6-AACC-008C168D99F4}"/>
    <cellStyle name="Calculation 3 3 4 6" xfId="12747" xr:uid="{68C393AB-81A1-4EEA-AD0A-8F841CB7CC3A}"/>
    <cellStyle name="Calculation 3 3 4 6 2" xfId="12748" xr:uid="{DA2EB3E3-FD48-4714-B09F-F52AF264EA7C}"/>
    <cellStyle name="Calculation 3 3 4 6 3" xfId="12749" xr:uid="{126E1CBE-7F99-4854-954F-011B74327DF9}"/>
    <cellStyle name="Calculation 3 3 4 7" xfId="12750" xr:uid="{2AE068CD-40DD-4E33-90E0-34735750D1C9}"/>
    <cellStyle name="Calculation 3 3 4 7 2" xfId="12751" xr:uid="{815FE3DF-4154-48B9-9BE9-C75E6E1C6D74}"/>
    <cellStyle name="Calculation 3 3 4 7 3" xfId="12752" xr:uid="{2A290DE0-90BD-4576-8EEF-02163BD8F6A7}"/>
    <cellStyle name="Calculation 3 3 4 8" xfId="12753" xr:uid="{A4916FF9-252D-4955-AE07-E9B10A1FB167}"/>
    <cellStyle name="Calculation 3 3 4 8 2" xfId="12754" xr:uid="{3BA5572D-B879-4F06-95AF-A8AB2985DD2C}"/>
    <cellStyle name="Calculation 3 3 4 8 3" xfId="12755" xr:uid="{7E415D90-7F87-4213-9E5C-BB3909ECB0C0}"/>
    <cellStyle name="Calculation 3 3 4 9" xfId="12756" xr:uid="{3096CDB7-9AF0-4745-ACF5-6797A4FDA45D}"/>
    <cellStyle name="Calculation 3 3 5" xfId="12757" xr:uid="{E1D46557-A689-4919-9785-1A33FB066F65}"/>
    <cellStyle name="Calculation 3 3 5 10" xfId="12758" xr:uid="{21A65C0D-ADF2-4551-A183-D4A00F525241}"/>
    <cellStyle name="Calculation 3 3 5 2" xfId="12759" xr:uid="{8E1ECD9D-15F0-4E32-8A0C-94EDE0114FE3}"/>
    <cellStyle name="Calculation 3 3 5 2 2" xfId="12760" xr:uid="{196A0E86-F555-457C-B327-B14823EAA78A}"/>
    <cellStyle name="Calculation 3 3 5 2 2 2" xfId="12761" xr:uid="{0BD99743-896E-49D6-90DC-A050ACD16D0A}"/>
    <cellStyle name="Calculation 3 3 5 2 2 3" xfId="12762" xr:uid="{76C1E371-042B-4986-BB7C-AAA4A56BA1B8}"/>
    <cellStyle name="Calculation 3 3 5 2 3" xfId="12763" xr:uid="{3DF78CE8-3A46-4D1C-99B7-81C4D1763FD4}"/>
    <cellStyle name="Calculation 3 3 5 2 3 2" xfId="12764" xr:uid="{E5FB0F8B-EEE3-4D72-A258-A077C760C091}"/>
    <cellStyle name="Calculation 3 3 5 2 3 3" xfId="12765" xr:uid="{F3AF7D67-9A0B-4806-B0AF-C75AB9326243}"/>
    <cellStyle name="Calculation 3 3 5 2 4" xfId="12766" xr:uid="{92B822DB-8097-4F57-AB1C-D23A6C7349D2}"/>
    <cellStyle name="Calculation 3 3 5 2 4 2" xfId="12767" xr:uid="{81B444C2-DAE8-40FD-944F-5A5008F16D60}"/>
    <cellStyle name="Calculation 3 3 5 2 4 3" xfId="12768" xr:uid="{2BBA3CB3-ED90-4FB4-810F-627022281CF7}"/>
    <cellStyle name="Calculation 3 3 5 2 5" xfId="12769" xr:uid="{BE2D4E28-74DD-43E8-9E0C-F4CE7C0AEA8C}"/>
    <cellStyle name="Calculation 3 3 5 2 5 2" xfId="12770" xr:uid="{DBB77074-C053-40AF-BF96-67AE8F35AAD7}"/>
    <cellStyle name="Calculation 3 3 5 2 5 3" xfId="12771" xr:uid="{40911D28-D9FD-4754-84B1-8C5B8DEFEFD5}"/>
    <cellStyle name="Calculation 3 3 5 2 6" xfId="12772" xr:uid="{003689E4-1ED3-4776-A2C6-95B707ABF6DB}"/>
    <cellStyle name="Calculation 3 3 5 2 6 2" xfId="12773" xr:uid="{602E90E1-1A19-45DE-BBEB-037DEA1D88A9}"/>
    <cellStyle name="Calculation 3 3 5 2 6 3" xfId="12774" xr:uid="{F30A23C9-0D4A-43E2-954F-622D87DC5A8F}"/>
    <cellStyle name="Calculation 3 3 5 2 7" xfId="12775" xr:uid="{11250A69-A726-47FD-95C4-B6980EE55FBA}"/>
    <cellStyle name="Calculation 3 3 5 2 7 2" xfId="12776" xr:uid="{69F16798-A84F-478B-B23F-8CB78A695E75}"/>
    <cellStyle name="Calculation 3 3 5 2 7 3" xfId="12777" xr:uid="{0DEC71B2-B9BB-4482-B6CB-C4D3C9FB94A9}"/>
    <cellStyle name="Calculation 3 3 5 2 8" xfId="12778" xr:uid="{C1093F4B-27C4-4B6E-BFEE-0D2DAB41A5D0}"/>
    <cellStyle name="Calculation 3 3 5 2 9" xfId="12779" xr:uid="{0E7801C5-66B7-4A20-9DE9-06738E4211AE}"/>
    <cellStyle name="Calculation 3 3 5 3" xfId="12780" xr:uid="{C506FC6E-FE15-4D69-87D4-13963FD6CC9E}"/>
    <cellStyle name="Calculation 3 3 5 3 2" xfId="12781" xr:uid="{23BAE18A-346B-43CA-88CE-B2C2102E6DBC}"/>
    <cellStyle name="Calculation 3 3 5 3 3" xfId="12782" xr:uid="{13D0DDED-0B3E-466B-A823-F359F6EF5E5E}"/>
    <cellStyle name="Calculation 3 3 5 4" xfId="12783" xr:uid="{AF498BC3-9BE9-43F3-AB53-9B91B13DB9A4}"/>
    <cellStyle name="Calculation 3 3 5 4 2" xfId="12784" xr:uid="{188C766D-EB01-43CE-B8C0-DAE71ED0C4B1}"/>
    <cellStyle name="Calculation 3 3 5 4 3" xfId="12785" xr:uid="{350FBF11-9359-4565-89F7-91578B1429DE}"/>
    <cellStyle name="Calculation 3 3 5 5" xfId="12786" xr:uid="{AC8F5C89-03AD-4630-A014-A8A5F05FADCD}"/>
    <cellStyle name="Calculation 3 3 5 5 2" xfId="12787" xr:uid="{3882ECE7-CFB3-4F3D-9703-03A6F5C0497C}"/>
    <cellStyle name="Calculation 3 3 5 5 3" xfId="12788" xr:uid="{0BA6B1AD-3178-4C04-A397-046DB4E406B0}"/>
    <cellStyle name="Calculation 3 3 5 6" xfId="12789" xr:uid="{FF7106FD-26C1-4039-8C50-89C43CD59DE6}"/>
    <cellStyle name="Calculation 3 3 5 6 2" xfId="12790" xr:uid="{01115D4C-ACF4-4E5B-AC1C-0C3274719D67}"/>
    <cellStyle name="Calculation 3 3 5 6 3" xfId="12791" xr:uid="{3BAFD827-2F7D-43B3-8793-761EAE34BC5D}"/>
    <cellStyle name="Calculation 3 3 5 7" xfId="12792" xr:uid="{3BAAE2D5-5199-42E6-9E02-ACC34F4099C6}"/>
    <cellStyle name="Calculation 3 3 5 7 2" xfId="12793" xr:uid="{7606A685-EF09-4F4D-B74B-4DAC741BB82E}"/>
    <cellStyle name="Calculation 3 3 5 7 3" xfId="12794" xr:uid="{43FC51D1-C991-427D-BE1E-0C0EA9EA200C}"/>
    <cellStyle name="Calculation 3 3 5 8" xfId="12795" xr:uid="{06AE9FEB-850F-4C03-997E-49DF6A5CBF70}"/>
    <cellStyle name="Calculation 3 3 5 8 2" xfId="12796" xr:uid="{892B5626-AE82-40E4-8A3C-84D8CB55D711}"/>
    <cellStyle name="Calculation 3 3 5 8 3" xfId="12797" xr:uid="{69D82E50-0D25-47C6-92A2-2AE7A3845AD6}"/>
    <cellStyle name="Calculation 3 3 5 9" xfId="12798" xr:uid="{CB44B01A-97B6-4A81-BF11-908A49F09062}"/>
    <cellStyle name="Calculation 3 3 6" xfId="12799" xr:uid="{7410983D-3B8B-4483-AD73-E2E36E6077DE}"/>
    <cellStyle name="Calculation 3 3 6 10" xfId="12800" xr:uid="{7B9D4964-7A77-4C86-9C1E-FEB834965F33}"/>
    <cellStyle name="Calculation 3 3 6 2" xfId="12801" xr:uid="{B89F4C4B-2402-43A2-B11E-1CE9E38F0F59}"/>
    <cellStyle name="Calculation 3 3 6 2 2" xfId="12802" xr:uid="{5DE8952B-E6C5-4E3E-BD1F-E49D5D4216FF}"/>
    <cellStyle name="Calculation 3 3 6 2 2 2" xfId="12803" xr:uid="{1ADD6A20-F9AE-4B8B-80E0-01DAE279D3C0}"/>
    <cellStyle name="Calculation 3 3 6 2 2 3" xfId="12804" xr:uid="{AA458071-8BB4-4857-8AE9-3DFE97B9FE42}"/>
    <cellStyle name="Calculation 3 3 6 2 3" xfId="12805" xr:uid="{14A1AF04-5ABF-4E7B-BE09-23A1D50B92AF}"/>
    <cellStyle name="Calculation 3 3 6 2 3 2" xfId="12806" xr:uid="{74EF86C7-9BBC-47B0-97C7-C097573396E1}"/>
    <cellStyle name="Calculation 3 3 6 2 3 3" xfId="12807" xr:uid="{F8B45519-223C-487C-B3DF-DFD351D46704}"/>
    <cellStyle name="Calculation 3 3 6 2 4" xfId="12808" xr:uid="{48062887-C7ED-4BF7-A975-E8B21811C77C}"/>
    <cellStyle name="Calculation 3 3 6 2 4 2" xfId="12809" xr:uid="{060B79A2-2E70-4B84-8EFE-7A4164F53463}"/>
    <cellStyle name="Calculation 3 3 6 2 4 3" xfId="12810" xr:uid="{B8926939-0455-459F-B912-D378FBFCCD74}"/>
    <cellStyle name="Calculation 3 3 6 2 5" xfId="12811" xr:uid="{61ADD43B-12CB-41DD-A311-5614981D0B22}"/>
    <cellStyle name="Calculation 3 3 6 2 5 2" xfId="12812" xr:uid="{F48B0860-FBCE-43DC-B834-E2A10ADEE1CE}"/>
    <cellStyle name="Calculation 3 3 6 2 5 3" xfId="12813" xr:uid="{0E9EA29B-1849-4FB3-AA87-CB70EEB322CE}"/>
    <cellStyle name="Calculation 3 3 6 2 6" xfId="12814" xr:uid="{8BCEF5A3-9FD3-43EC-87FF-42AA0D9A64CD}"/>
    <cellStyle name="Calculation 3 3 6 2 6 2" xfId="12815" xr:uid="{F4D85995-5F83-4F3F-9A54-DE52CB25317F}"/>
    <cellStyle name="Calculation 3 3 6 2 6 3" xfId="12816" xr:uid="{7B1A8612-8C8D-4F74-9940-2BE7464EFBE7}"/>
    <cellStyle name="Calculation 3 3 6 2 7" xfId="12817" xr:uid="{DE918BC9-053B-4DCD-9628-4FB18F47AB64}"/>
    <cellStyle name="Calculation 3 3 6 2 7 2" xfId="12818" xr:uid="{84D3676E-7D76-4D48-ADA5-DC9FF258A4A4}"/>
    <cellStyle name="Calculation 3 3 6 2 7 3" xfId="12819" xr:uid="{88A7BD45-1B18-4E38-99E6-99D3248B7358}"/>
    <cellStyle name="Calculation 3 3 6 2 8" xfId="12820" xr:uid="{1211528A-B31B-4CB5-AF89-7CD96CD511C3}"/>
    <cellStyle name="Calculation 3 3 6 2 9" xfId="12821" xr:uid="{BD504370-9A33-4E6E-AB54-2C4D592D5EA2}"/>
    <cellStyle name="Calculation 3 3 6 3" xfId="12822" xr:uid="{5B66CDC3-D382-4137-B028-3EA12A9ACC87}"/>
    <cellStyle name="Calculation 3 3 6 3 2" xfId="12823" xr:uid="{1D30B86B-476F-4FBA-BA44-9847C16105F6}"/>
    <cellStyle name="Calculation 3 3 6 3 3" xfId="12824" xr:uid="{56D5222A-0EB1-4EA1-A687-36D99F6A5FD7}"/>
    <cellStyle name="Calculation 3 3 6 4" xfId="12825" xr:uid="{E8AF9883-4FFA-4350-B9DB-7D8330E960F3}"/>
    <cellStyle name="Calculation 3 3 6 4 2" xfId="12826" xr:uid="{7345B14F-466B-460D-A542-1DA7E700BB5D}"/>
    <cellStyle name="Calculation 3 3 6 4 3" xfId="12827" xr:uid="{BFC4E031-00F9-4CAB-B7A7-8F7A674E2263}"/>
    <cellStyle name="Calculation 3 3 6 5" xfId="12828" xr:uid="{8A2EC694-CD6E-4F64-BB9C-9BFDBBB032A5}"/>
    <cellStyle name="Calculation 3 3 6 5 2" xfId="12829" xr:uid="{899510D1-364C-4588-9B45-7552E6F2CE73}"/>
    <cellStyle name="Calculation 3 3 6 5 3" xfId="12830" xr:uid="{372F6249-2DB9-4921-8D18-11AC14DA52EC}"/>
    <cellStyle name="Calculation 3 3 6 6" xfId="12831" xr:uid="{A7F523D8-25CA-47A4-9922-1B646A98228F}"/>
    <cellStyle name="Calculation 3 3 6 6 2" xfId="12832" xr:uid="{B7346812-C638-4AAD-9E31-108037EB42B6}"/>
    <cellStyle name="Calculation 3 3 6 6 3" xfId="12833" xr:uid="{CDD99346-4C2A-4A16-BE86-D8B7D932646F}"/>
    <cellStyle name="Calculation 3 3 6 7" xfId="12834" xr:uid="{E64F5DEA-DFE1-4973-8DBF-F7EC05941120}"/>
    <cellStyle name="Calculation 3 3 6 7 2" xfId="12835" xr:uid="{BB45309D-F096-4EB6-8A49-F8C4C5B80BD4}"/>
    <cellStyle name="Calculation 3 3 6 7 3" xfId="12836" xr:uid="{A3EE6D1C-69F1-465D-871C-358198E97037}"/>
    <cellStyle name="Calculation 3 3 6 8" xfId="12837" xr:uid="{19A47AFC-05BD-40F7-95C4-D9B0024E3486}"/>
    <cellStyle name="Calculation 3 3 6 8 2" xfId="12838" xr:uid="{A3E5D8F4-6544-449E-A92D-468A1EA76D2C}"/>
    <cellStyle name="Calculation 3 3 6 8 3" xfId="12839" xr:uid="{F49D4326-E23D-42A8-BAD5-473F227D01FC}"/>
    <cellStyle name="Calculation 3 3 6 9" xfId="12840" xr:uid="{6B3BEAF5-6300-4EBA-AEFE-1F93F082D3DC}"/>
    <cellStyle name="Calculation 3 3 7" xfId="12841" xr:uid="{6DF327B3-EB3C-4084-8A37-21D22069EBAF}"/>
    <cellStyle name="Calculation 3 3 7 2" xfId="12842" xr:uid="{CF52E71B-1545-48BB-BAF7-3BF4C1875A95}"/>
    <cellStyle name="Calculation 3 3 7 2 2" xfId="12843" xr:uid="{AB36DF12-AD20-41E1-902D-91289E38511F}"/>
    <cellStyle name="Calculation 3 3 7 2 3" xfId="12844" xr:uid="{11876BF5-A283-4275-8FC9-001B372A76D0}"/>
    <cellStyle name="Calculation 3 3 7 3" xfId="12845" xr:uid="{BB5AB063-7F81-4366-B980-F0F49BB8A0DD}"/>
    <cellStyle name="Calculation 3 3 7 3 2" xfId="12846" xr:uid="{DA0C7119-E588-44BE-A171-379DF5E81D21}"/>
    <cellStyle name="Calculation 3 3 7 3 3" xfId="12847" xr:uid="{CEFC1040-C436-4495-A633-CB139970749C}"/>
    <cellStyle name="Calculation 3 3 7 4" xfId="12848" xr:uid="{2A481BE6-AFA2-48DA-B1ED-C0B1F157F1AF}"/>
    <cellStyle name="Calculation 3 3 7 4 2" xfId="12849" xr:uid="{E64809EB-A7E6-48B5-9854-98EAAE8735EC}"/>
    <cellStyle name="Calculation 3 3 7 4 3" xfId="12850" xr:uid="{27C65DD4-BE9D-4576-920A-E3AB62E55DC6}"/>
    <cellStyle name="Calculation 3 3 7 5" xfId="12851" xr:uid="{55835FDF-015F-462E-B1B4-F1EA33556E11}"/>
    <cellStyle name="Calculation 3 3 7 5 2" xfId="12852" xr:uid="{3CBD73BD-8E06-4F2D-AE16-2AF54E127E3F}"/>
    <cellStyle name="Calculation 3 3 7 5 3" xfId="12853" xr:uid="{5702A8C6-0086-45D6-99B6-87803FA1FE20}"/>
    <cellStyle name="Calculation 3 3 7 6" xfId="12854" xr:uid="{5BD64432-B2DB-4829-9CB4-E925CE587592}"/>
    <cellStyle name="Calculation 3 3 7 6 2" xfId="12855" xr:uid="{F0A9AA3C-619B-4CEC-A0C6-D7E5122F3C67}"/>
    <cellStyle name="Calculation 3 3 7 6 3" xfId="12856" xr:uid="{DC6B1D42-9FD3-46C6-8057-F2E02D3AF16B}"/>
    <cellStyle name="Calculation 3 3 7 7" xfId="12857" xr:uid="{49CE1FF2-E90C-4F83-9A13-9BDFE6CCC7FA}"/>
    <cellStyle name="Calculation 3 3 7 7 2" xfId="12858" xr:uid="{DDE2F353-F398-4A1C-8A7C-CF76D906ABC6}"/>
    <cellStyle name="Calculation 3 3 7 7 3" xfId="12859" xr:uid="{C34C479D-2ACB-474A-B27B-2373E55F2C3F}"/>
    <cellStyle name="Calculation 3 3 7 8" xfId="12860" xr:uid="{9A293D99-4C53-40F6-A13B-B153A787D67D}"/>
    <cellStyle name="Calculation 3 3 7 9" xfId="12861" xr:uid="{4FBE2728-1AA9-4E32-A84C-B97487BF68D1}"/>
    <cellStyle name="Calculation 3 3 8" xfId="12862" xr:uid="{18C50829-34E5-4D80-857D-8CCF98D7CB31}"/>
    <cellStyle name="Calculation 3 3 8 2" xfId="12863" xr:uid="{DEE8802D-CFA7-4B09-AE8E-BD914D272D03}"/>
    <cellStyle name="Calculation 3 3 8 3" xfId="12864" xr:uid="{D693759E-1F95-4923-9BC7-60E7336B05AA}"/>
    <cellStyle name="Calculation 3 3 9" xfId="12865" xr:uid="{8F411254-D996-4BDB-AB63-DBBA4D65E65C}"/>
    <cellStyle name="Calculation 3 3 9 2" xfId="12866" xr:uid="{9DC7EC09-FA08-4978-BA02-96DBB522F596}"/>
    <cellStyle name="Calculation 3 3 9 3" xfId="12867" xr:uid="{6E88F83D-B633-4B68-BD3C-A60629DD88E7}"/>
    <cellStyle name="Calculation 3 4" xfId="1615" xr:uid="{161F3ACF-A336-4050-A37D-230112F4EED9}"/>
    <cellStyle name="Calculation 3 4 10" xfId="12868" xr:uid="{0E83E2AD-5DD2-4B1F-9B39-AB6B956D4E5E}"/>
    <cellStyle name="Calculation 3 4 10 2" xfId="12869" xr:uid="{20952911-2D3F-4B04-BC64-0398541F2806}"/>
    <cellStyle name="Calculation 3 4 10 3" xfId="12870" xr:uid="{CBF180E2-D504-45D4-B9DF-6949FFF23709}"/>
    <cellStyle name="Calculation 3 4 11" xfId="12871" xr:uid="{A4FCA35F-7AF6-4C06-A1C6-CB885166616B}"/>
    <cellStyle name="Calculation 3 4 11 2" xfId="12872" xr:uid="{BAF3F143-832D-4640-83D5-09553586A39E}"/>
    <cellStyle name="Calculation 3 4 11 3" xfId="12873" xr:uid="{2EDE8329-5882-4345-B247-C7389BFDE073}"/>
    <cellStyle name="Calculation 3 4 12" xfId="12874" xr:uid="{5FE12BCE-5D02-4C00-9B52-941A262DBB38}"/>
    <cellStyle name="Calculation 3 4 12 2" xfId="12875" xr:uid="{13D70448-5FC7-469C-A06D-4FDE5075CC7C}"/>
    <cellStyle name="Calculation 3 4 12 3" xfId="12876" xr:uid="{680C7557-6393-4F12-935F-5C88CE495075}"/>
    <cellStyle name="Calculation 3 4 13" xfId="12877" xr:uid="{3856F4A7-611C-4FF0-90A6-DD25C53275E6}"/>
    <cellStyle name="Calculation 3 4 13 2" xfId="12878" xr:uid="{525CCE74-848C-4A42-8BC8-F014B06E66FB}"/>
    <cellStyle name="Calculation 3 4 13 3" xfId="12879" xr:uid="{6D2B8780-9148-4C6C-B2AE-B0AD5E7254FD}"/>
    <cellStyle name="Calculation 3 4 14" xfId="44317" xr:uid="{3FEB9F75-3FFC-4BD0-ADB8-0E82B0F3B5AE}"/>
    <cellStyle name="Calculation 3 4 2" xfId="12880" xr:uid="{7DE450AD-AE54-41A9-A701-6DD35F91F02A}"/>
    <cellStyle name="Calculation 3 4 2 10" xfId="44318" xr:uid="{774F390D-0288-4C1C-B14D-15AE077A2414}"/>
    <cellStyle name="Calculation 3 4 2 2" xfId="12881" xr:uid="{C9D51F7F-E244-425B-BB58-D90F29E7DBFF}"/>
    <cellStyle name="Calculation 3 4 2 2 10" xfId="12882" xr:uid="{8475C6F4-21B9-4207-AEAD-BA98E721A35A}"/>
    <cellStyle name="Calculation 3 4 2 2 2" xfId="12883" xr:uid="{6DC0317D-0B09-4F10-932E-A7DEF1A07D0D}"/>
    <cellStyle name="Calculation 3 4 2 2 2 2" xfId="12884" xr:uid="{6D9BAE14-63F2-45CD-BEC1-076351D1504F}"/>
    <cellStyle name="Calculation 3 4 2 2 2 2 2" xfId="12885" xr:uid="{477086FB-2D7A-4C53-A408-B039AD7FE646}"/>
    <cellStyle name="Calculation 3 4 2 2 2 2 3" xfId="12886" xr:uid="{90A50B29-330C-4F88-9394-1427F645BD6F}"/>
    <cellStyle name="Calculation 3 4 2 2 2 3" xfId="12887" xr:uid="{BA82B72A-7DE7-448C-99A1-9197EA4EE75A}"/>
    <cellStyle name="Calculation 3 4 2 2 2 3 2" xfId="12888" xr:uid="{F8718B22-7FE0-4078-BD0A-C7A54F189670}"/>
    <cellStyle name="Calculation 3 4 2 2 2 3 3" xfId="12889" xr:uid="{DBBE1D13-1627-4B72-8A1E-96EC925BAFF0}"/>
    <cellStyle name="Calculation 3 4 2 2 2 4" xfId="12890" xr:uid="{49E98FC5-6B76-4A44-9A72-0511361EC369}"/>
    <cellStyle name="Calculation 3 4 2 2 2 4 2" xfId="12891" xr:uid="{368CCC6B-CE80-4811-A664-E7AE78149179}"/>
    <cellStyle name="Calculation 3 4 2 2 2 4 3" xfId="12892" xr:uid="{A34851D8-69C6-4D1B-8249-8777B0DA2B01}"/>
    <cellStyle name="Calculation 3 4 2 2 2 5" xfId="12893" xr:uid="{457440A0-3392-4095-B84D-504203909324}"/>
    <cellStyle name="Calculation 3 4 2 2 2 5 2" xfId="12894" xr:uid="{7E70E6D9-92E7-4755-939B-8B832E13093F}"/>
    <cellStyle name="Calculation 3 4 2 2 2 5 3" xfId="12895" xr:uid="{88B61E54-6B28-4AF5-BBC1-50DBAF9D3FF9}"/>
    <cellStyle name="Calculation 3 4 2 2 2 6" xfId="12896" xr:uid="{BB37896E-0720-480E-A33E-B301319288FD}"/>
    <cellStyle name="Calculation 3 4 2 2 2 6 2" xfId="12897" xr:uid="{212DDB5F-E26C-4B19-829D-A3CA9F983D02}"/>
    <cellStyle name="Calculation 3 4 2 2 2 6 3" xfId="12898" xr:uid="{4147EF04-F12E-4C2A-B39E-308309861BBE}"/>
    <cellStyle name="Calculation 3 4 2 2 2 7" xfId="12899" xr:uid="{377E505D-E793-49E7-BF22-A62C64DCD19C}"/>
    <cellStyle name="Calculation 3 4 2 2 2 7 2" xfId="12900" xr:uid="{C46B2970-11A7-4453-937F-B44DCE53BBAB}"/>
    <cellStyle name="Calculation 3 4 2 2 2 7 3" xfId="12901" xr:uid="{7C77162D-C006-47C5-B7A8-D3609C64A95F}"/>
    <cellStyle name="Calculation 3 4 2 2 2 8" xfId="12902" xr:uid="{51C42CEA-0716-4DF3-A959-58C2F6B89872}"/>
    <cellStyle name="Calculation 3 4 2 2 2 9" xfId="12903" xr:uid="{60B8A22E-0837-4671-81FD-B48D3C1CA30E}"/>
    <cellStyle name="Calculation 3 4 2 2 3" xfId="12904" xr:uid="{EC03947A-EA4E-464C-BC5D-77A23AA3227A}"/>
    <cellStyle name="Calculation 3 4 2 2 3 2" xfId="12905" xr:uid="{2F3D2758-FEB5-4D14-A28E-16F3935886E6}"/>
    <cellStyle name="Calculation 3 4 2 2 3 3" xfId="12906" xr:uid="{FC53CD12-B129-42AB-B61C-FC3578C40DC3}"/>
    <cellStyle name="Calculation 3 4 2 2 4" xfId="12907" xr:uid="{75F977D9-764B-4BC0-AA83-B6F10BAC1868}"/>
    <cellStyle name="Calculation 3 4 2 2 4 2" xfId="12908" xr:uid="{3CF498C3-E646-4E1A-B69F-EBFA9DB84AF8}"/>
    <cellStyle name="Calculation 3 4 2 2 4 3" xfId="12909" xr:uid="{C63D3921-8896-48B9-8D97-ED1DF978EED9}"/>
    <cellStyle name="Calculation 3 4 2 2 5" xfId="12910" xr:uid="{72C68428-1095-400A-8BEB-0971FBD8327A}"/>
    <cellStyle name="Calculation 3 4 2 2 5 2" xfId="12911" xr:uid="{0B8B791F-E6B3-4E5B-8969-486034EB7D61}"/>
    <cellStyle name="Calculation 3 4 2 2 5 3" xfId="12912" xr:uid="{F849AF57-A0AE-492B-8586-48FE2FD66442}"/>
    <cellStyle name="Calculation 3 4 2 2 6" xfId="12913" xr:uid="{CAA0E94E-1E4A-4587-9652-954C404A70A9}"/>
    <cellStyle name="Calculation 3 4 2 2 6 2" xfId="12914" xr:uid="{22AC6709-5353-4289-A448-646854C5AE39}"/>
    <cellStyle name="Calculation 3 4 2 2 6 3" xfId="12915" xr:uid="{E8D73A00-9052-4FF4-BFB5-5FD2037FFBDB}"/>
    <cellStyle name="Calculation 3 4 2 2 7" xfId="12916" xr:uid="{C31E3FD8-EECC-43DC-BF47-419C625F1ED3}"/>
    <cellStyle name="Calculation 3 4 2 2 7 2" xfId="12917" xr:uid="{24897B56-57F3-46D2-9B8D-A01E60B9764C}"/>
    <cellStyle name="Calculation 3 4 2 2 7 3" xfId="12918" xr:uid="{3F60649D-7421-43C9-81B9-DEAEB3800119}"/>
    <cellStyle name="Calculation 3 4 2 2 8" xfId="12919" xr:uid="{F0019F47-42AA-4383-AD47-4896E043572B}"/>
    <cellStyle name="Calculation 3 4 2 2 8 2" xfId="12920" xr:uid="{F706A838-03B3-4201-996E-323E0112E234}"/>
    <cellStyle name="Calculation 3 4 2 2 8 3" xfId="12921" xr:uid="{9297E975-FD7B-465F-BEDC-5C037299B38F}"/>
    <cellStyle name="Calculation 3 4 2 2 9" xfId="12922" xr:uid="{401B6D0E-392D-4A4C-A2D1-69B705C59D5D}"/>
    <cellStyle name="Calculation 3 4 2 3" xfId="12923" xr:uid="{A0010310-B4BD-4F93-B8A8-9B4E97A213C8}"/>
    <cellStyle name="Calculation 3 4 2 3 10" xfId="12924" xr:uid="{3ED5F394-BE6A-4BBA-9AC6-0086D8A51416}"/>
    <cellStyle name="Calculation 3 4 2 3 2" xfId="12925" xr:uid="{8CB314AA-51F0-4A16-85AA-3C7D6F945604}"/>
    <cellStyle name="Calculation 3 4 2 3 2 2" xfId="12926" xr:uid="{D2E13FA7-31A8-443B-A804-83A8B1AE60FF}"/>
    <cellStyle name="Calculation 3 4 2 3 2 2 2" xfId="12927" xr:uid="{3E595D80-CCD1-43C8-9918-089936B6C40C}"/>
    <cellStyle name="Calculation 3 4 2 3 2 2 3" xfId="12928" xr:uid="{AEB55405-E425-4C03-BDC0-AEDF8B4F79AC}"/>
    <cellStyle name="Calculation 3 4 2 3 2 3" xfId="12929" xr:uid="{07AE6357-9079-4F86-A5A1-C4674BF5EB81}"/>
    <cellStyle name="Calculation 3 4 2 3 2 3 2" xfId="12930" xr:uid="{712646BF-2AB6-4A26-B06F-08C74786987C}"/>
    <cellStyle name="Calculation 3 4 2 3 2 3 3" xfId="12931" xr:uid="{B7F05F8D-BD9C-4B5C-B130-7B6472AC2318}"/>
    <cellStyle name="Calculation 3 4 2 3 2 4" xfId="12932" xr:uid="{C7339D51-6141-4C26-8FD4-3B76DCB734E4}"/>
    <cellStyle name="Calculation 3 4 2 3 2 4 2" xfId="12933" xr:uid="{2D605CEA-09B6-4B2E-A4EE-F8A07D7BBE93}"/>
    <cellStyle name="Calculation 3 4 2 3 2 4 3" xfId="12934" xr:uid="{20378888-F9D1-4FA3-9FD7-1AB19DB534FD}"/>
    <cellStyle name="Calculation 3 4 2 3 2 5" xfId="12935" xr:uid="{507C7ED0-8B59-4CFD-A541-62B5356088BD}"/>
    <cellStyle name="Calculation 3 4 2 3 2 5 2" xfId="12936" xr:uid="{FCAC6CF2-CED4-4397-A0B7-97DDA3B1E239}"/>
    <cellStyle name="Calculation 3 4 2 3 2 5 3" xfId="12937" xr:uid="{FB4880FD-EB40-409F-9095-BEF9335F4820}"/>
    <cellStyle name="Calculation 3 4 2 3 2 6" xfId="12938" xr:uid="{11D54174-A524-47DC-A129-4852D4CE258A}"/>
    <cellStyle name="Calculation 3 4 2 3 2 6 2" xfId="12939" xr:uid="{174A8366-5DA6-4AEE-AF39-88DC31A9375B}"/>
    <cellStyle name="Calculation 3 4 2 3 2 6 3" xfId="12940" xr:uid="{B28530C2-F9C1-41F8-AB0C-98BDB25F868B}"/>
    <cellStyle name="Calculation 3 4 2 3 2 7" xfId="12941" xr:uid="{A4E16BC2-C0F8-4D9B-A354-EE06B7A7F4FA}"/>
    <cellStyle name="Calculation 3 4 2 3 2 7 2" xfId="12942" xr:uid="{99B23479-9B00-47A5-BA8F-0DD78F8951E8}"/>
    <cellStyle name="Calculation 3 4 2 3 2 7 3" xfId="12943" xr:uid="{0059B767-1DD2-4605-9595-80B13D4C5039}"/>
    <cellStyle name="Calculation 3 4 2 3 2 8" xfId="12944" xr:uid="{FF4444D4-0B7B-4073-8576-DF72FAA6C631}"/>
    <cellStyle name="Calculation 3 4 2 3 2 9" xfId="12945" xr:uid="{344D4DA4-4B55-4B0F-9822-0215385CBEC8}"/>
    <cellStyle name="Calculation 3 4 2 3 3" xfId="12946" xr:uid="{F98F7677-0ED9-46B1-8E4D-BEE0B300F55B}"/>
    <cellStyle name="Calculation 3 4 2 3 3 2" xfId="12947" xr:uid="{3829BF5A-FF00-490B-B29F-E4E3C310F0F4}"/>
    <cellStyle name="Calculation 3 4 2 3 3 3" xfId="12948" xr:uid="{87BCBD3C-C5F0-4038-AADF-607555043DE0}"/>
    <cellStyle name="Calculation 3 4 2 3 4" xfId="12949" xr:uid="{0BC569EE-F1E3-4AA1-B659-6DA5911802FC}"/>
    <cellStyle name="Calculation 3 4 2 3 4 2" xfId="12950" xr:uid="{F9F22B58-66BB-40CB-86D2-36B971415BBB}"/>
    <cellStyle name="Calculation 3 4 2 3 4 3" xfId="12951" xr:uid="{D3CCDF9E-03C8-43E6-AC7B-6F55A223D8C7}"/>
    <cellStyle name="Calculation 3 4 2 3 5" xfId="12952" xr:uid="{A5D901C3-47C2-483C-B653-233728CA74DB}"/>
    <cellStyle name="Calculation 3 4 2 3 5 2" xfId="12953" xr:uid="{42A1955C-0C59-4FC3-91D5-ED07743488B4}"/>
    <cellStyle name="Calculation 3 4 2 3 5 3" xfId="12954" xr:uid="{A2D23D45-00C7-4B7C-85E4-A503266FD51A}"/>
    <cellStyle name="Calculation 3 4 2 3 6" xfId="12955" xr:uid="{04CA3697-A2EB-4A26-B3FE-66EBE59CB4AB}"/>
    <cellStyle name="Calculation 3 4 2 3 6 2" xfId="12956" xr:uid="{AD3E10D2-452E-4E91-8CBE-16421B69054C}"/>
    <cellStyle name="Calculation 3 4 2 3 6 3" xfId="12957" xr:uid="{0776F431-E922-4780-B5A0-D0799C8C8483}"/>
    <cellStyle name="Calculation 3 4 2 3 7" xfId="12958" xr:uid="{A712FFB3-98F6-4EF3-B206-AA1778C7186F}"/>
    <cellStyle name="Calculation 3 4 2 3 7 2" xfId="12959" xr:uid="{790B08A2-8005-4E90-B9AA-741E8C5C3772}"/>
    <cellStyle name="Calculation 3 4 2 3 7 3" xfId="12960" xr:uid="{08E52739-9F67-4C25-8B26-1B552E86807D}"/>
    <cellStyle name="Calculation 3 4 2 3 8" xfId="12961" xr:uid="{C052C84B-15FC-4AE0-AC43-DF8148B55377}"/>
    <cellStyle name="Calculation 3 4 2 3 8 2" xfId="12962" xr:uid="{A056456F-0960-4B99-8721-02A8D5BDCBF3}"/>
    <cellStyle name="Calculation 3 4 2 3 8 3" xfId="12963" xr:uid="{E65A0CA1-C60D-4D5A-823E-02EA5BAA81C4}"/>
    <cellStyle name="Calculation 3 4 2 3 9" xfId="12964" xr:uid="{71B853CF-3B65-4311-A29B-68AA69BAE31F}"/>
    <cellStyle name="Calculation 3 4 2 4" xfId="12965" xr:uid="{0A9402AB-F9B3-461D-9C07-82EE1A60F523}"/>
    <cellStyle name="Calculation 3 4 2 4 10" xfId="12966" xr:uid="{85665C11-73D0-4320-8D97-1443FB7E0581}"/>
    <cellStyle name="Calculation 3 4 2 4 2" xfId="12967" xr:uid="{397FD99B-B663-4FC3-9A69-D4C8FA36E0E5}"/>
    <cellStyle name="Calculation 3 4 2 4 2 2" xfId="12968" xr:uid="{C8F8FC37-1F06-4E8F-8C81-0B3E865C3CE8}"/>
    <cellStyle name="Calculation 3 4 2 4 2 2 2" xfId="12969" xr:uid="{3439BDBE-B158-45FE-83D0-699E9A1FECD3}"/>
    <cellStyle name="Calculation 3 4 2 4 2 2 3" xfId="12970" xr:uid="{4C909EF2-0AA2-4DB8-9B82-8C7C5CB61E70}"/>
    <cellStyle name="Calculation 3 4 2 4 2 3" xfId="12971" xr:uid="{458B9B24-D1BA-4440-A2A5-8C581B40DABC}"/>
    <cellStyle name="Calculation 3 4 2 4 2 3 2" xfId="12972" xr:uid="{C3891585-0663-4399-82B6-004C90FC946E}"/>
    <cellStyle name="Calculation 3 4 2 4 2 3 3" xfId="12973" xr:uid="{4F872E21-3211-4FDF-AB09-EDD2480A611D}"/>
    <cellStyle name="Calculation 3 4 2 4 2 4" xfId="12974" xr:uid="{D78FB516-F897-4E88-AEE5-9460216E440F}"/>
    <cellStyle name="Calculation 3 4 2 4 2 4 2" xfId="12975" xr:uid="{88F20EA6-9602-460F-89D4-1CBB666E0747}"/>
    <cellStyle name="Calculation 3 4 2 4 2 4 3" xfId="12976" xr:uid="{1DBCAD87-0669-44BB-813C-F70DAA4DD590}"/>
    <cellStyle name="Calculation 3 4 2 4 2 5" xfId="12977" xr:uid="{AE64413E-D497-40E7-8BC1-D2F917EC63D2}"/>
    <cellStyle name="Calculation 3 4 2 4 2 5 2" xfId="12978" xr:uid="{4EE06C45-6B78-4F6E-95E7-4C69D16718E3}"/>
    <cellStyle name="Calculation 3 4 2 4 2 5 3" xfId="12979" xr:uid="{69DB5E54-D9AD-4A4F-A1F6-D3E1ED17CB99}"/>
    <cellStyle name="Calculation 3 4 2 4 2 6" xfId="12980" xr:uid="{D970734C-5F15-44A7-9BF8-4344866AAD56}"/>
    <cellStyle name="Calculation 3 4 2 4 2 6 2" xfId="12981" xr:uid="{DD3645C0-1CA4-4A30-BAA4-5EFF56C56FFA}"/>
    <cellStyle name="Calculation 3 4 2 4 2 6 3" xfId="12982" xr:uid="{0798B057-93CE-4056-95D2-C46DF031D279}"/>
    <cellStyle name="Calculation 3 4 2 4 2 7" xfId="12983" xr:uid="{430C636B-2A49-4F06-97D2-EF277DEF83E0}"/>
    <cellStyle name="Calculation 3 4 2 4 2 7 2" xfId="12984" xr:uid="{D9EB7942-A465-4559-9C44-840C08CE3E2E}"/>
    <cellStyle name="Calculation 3 4 2 4 2 7 3" xfId="12985" xr:uid="{CF3A27CE-77A5-448C-B65F-7B3B7C8D7CCA}"/>
    <cellStyle name="Calculation 3 4 2 4 2 8" xfId="12986" xr:uid="{828ABB5B-0E24-456B-BA1F-1FF7EA8F577E}"/>
    <cellStyle name="Calculation 3 4 2 4 2 9" xfId="12987" xr:uid="{B7890B05-94C9-4DB0-BA1B-9AFA6A0615B7}"/>
    <cellStyle name="Calculation 3 4 2 4 3" xfId="12988" xr:uid="{5992BE4A-73F3-4882-AB59-742E532E9E0F}"/>
    <cellStyle name="Calculation 3 4 2 4 3 2" xfId="12989" xr:uid="{1A9AA416-74F9-4090-863B-9D132934E41D}"/>
    <cellStyle name="Calculation 3 4 2 4 3 3" xfId="12990" xr:uid="{8D1335AF-40CD-45A6-976D-488889FEF9EC}"/>
    <cellStyle name="Calculation 3 4 2 4 4" xfId="12991" xr:uid="{8CE28775-EE5C-4930-AB1F-2F5ED4D70FA2}"/>
    <cellStyle name="Calculation 3 4 2 4 4 2" xfId="12992" xr:uid="{FD5D0C95-D8C1-4854-8545-84FAD1A974E5}"/>
    <cellStyle name="Calculation 3 4 2 4 4 3" xfId="12993" xr:uid="{5B3BA95C-B758-4740-82B4-73224456E64D}"/>
    <cellStyle name="Calculation 3 4 2 4 5" xfId="12994" xr:uid="{6A5F8989-59A9-4A46-9FE5-74BAD828A833}"/>
    <cellStyle name="Calculation 3 4 2 4 5 2" xfId="12995" xr:uid="{CB6259FC-B950-48B9-AB2C-6B0401E69167}"/>
    <cellStyle name="Calculation 3 4 2 4 5 3" xfId="12996" xr:uid="{364D589A-299A-4C77-9AD5-65323C4D35B1}"/>
    <cellStyle name="Calculation 3 4 2 4 6" xfId="12997" xr:uid="{DB601884-DA1E-4D5D-B636-D764A7C08328}"/>
    <cellStyle name="Calculation 3 4 2 4 6 2" xfId="12998" xr:uid="{26F4945B-A3AF-400B-9229-64EE890FF190}"/>
    <cellStyle name="Calculation 3 4 2 4 6 3" xfId="12999" xr:uid="{7A581A90-897E-440C-80AB-DDCC1AB2D542}"/>
    <cellStyle name="Calculation 3 4 2 4 7" xfId="13000" xr:uid="{8FB936AC-0136-4269-A941-C0658CD932B4}"/>
    <cellStyle name="Calculation 3 4 2 4 7 2" xfId="13001" xr:uid="{97952627-374D-4097-A3A0-E3AA5F8B4335}"/>
    <cellStyle name="Calculation 3 4 2 4 7 3" xfId="13002" xr:uid="{63590F9F-F6A5-4B36-8A81-2033888B8179}"/>
    <cellStyle name="Calculation 3 4 2 4 8" xfId="13003" xr:uid="{977E601D-3010-4B62-BDA9-1D786E50AB12}"/>
    <cellStyle name="Calculation 3 4 2 4 8 2" xfId="13004" xr:uid="{22BFA414-9958-4C0F-B10D-22821ECDCB69}"/>
    <cellStyle name="Calculation 3 4 2 4 8 3" xfId="13005" xr:uid="{3B367826-516B-43BD-8B72-675B2CBFF6B0}"/>
    <cellStyle name="Calculation 3 4 2 4 9" xfId="13006" xr:uid="{A02F1CE5-3EE3-4019-90B7-8B2868C93FF3}"/>
    <cellStyle name="Calculation 3 4 2 5" xfId="13007" xr:uid="{76B5638C-2A68-4311-A60E-1C3FB35111E1}"/>
    <cellStyle name="Calculation 3 4 2 5 2" xfId="13008" xr:uid="{F4BCF0DF-49F2-4DDA-84B6-6090F78E5186}"/>
    <cellStyle name="Calculation 3 4 2 5 2 2" xfId="13009" xr:uid="{F9F2BE40-4A9C-47E2-9F7E-5588D03E88A6}"/>
    <cellStyle name="Calculation 3 4 2 5 2 3" xfId="13010" xr:uid="{B66B9237-9851-4962-8E26-642F0E83DD65}"/>
    <cellStyle name="Calculation 3 4 2 5 3" xfId="13011" xr:uid="{1D0A90AD-9BDC-4890-B687-1A233EEA456D}"/>
    <cellStyle name="Calculation 3 4 2 5 3 2" xfId="13012" xr:uid="{C6219894-7F6F-4B95-A061-6DE2F5AD030B}"/>
    <cellStyle name="Calculation 3 4 2 5 3 3" xfId="13013" xr:uid="{256E4815-EB8B-4308-A918-2377B86F96BE}"/>
    <cellStyle name="Calculation 3 4 2 5 4" xfId="13014" xr:uid="{E313F869-9108-4776-8F25-B41C764C1F09}"/>
    <cellStyle name="Calculation 3 4 2 5 4 2" xfId="13015" xr:uid="{23E8F523-538C-4D32-9789-BE716F5B6E20}"/>
    <cellStyle name="Calculation 3 4 2 5 4 3" xfId="13016" xr:uid="{783E58E4-7E2F-4755-9EAD-F30ECBC4B776}"/>
    <cellStyle name="Calculation 3 4 2 5 5" xfId="13017" xr:uid="{90E96C39-B827-4760-8E11-05F2D2D75600}"/>
    <cellStyle name="Calculation 3 4 2 5 5 2" xfId="13018" xr:uid="{E950A782-A9DE-4B47-B709-4D5559791822}"/>
    <cellStyle name="Calculation 3 4 2 5 5 3" xfId="13019" xr:uid="{78784D21-284F-4CD4-BB7A-E5550130E2EF}"/>
    <cellStyle name="Calculation 3 4 2 5 6" xfId="13020" xr:uid="{6021FB0F-54EC-4A20-9A8D-D24C96FAF574}"/>
    <cellStyle name="Calculation 3 4 2 5 6 2" xfId="13021" xr:uid="{70125183-7FF9-4241-BB62-F4B36530548F}"/>
    <cellStyle name="Calculation 3 4 2 5 6 3" xfId="13022" xr:uid="{634B020C-E50D-418E-9B52-DCEFC6CE1573}"/>
    <cellStyle name="Calculation 3 4 2 5 7" xfId="13023" xr:uid="{63CFCF57-A47D-46C7-AC8E-1EE5CEA34C00}"/>
    <cellStyle name="Calculation 3 4 2 5 7 2" xfId="13024" xr:uid="{1420539C-CAD7-4114-B7A0-11FE594A9CED}"/>
    <cellStyle name="Calculation 3 4 2 5 7 3" xfId="13025" xr:uid="{A5A351AC-3DAC-4C28-8F71-BC9D815EF7BE}"/>
    <cellStyle name="Calculation 3 4 2 5 8" xfId="13026" xr:uid="{D0CA96D9-74A8-4860-9922-8659AE34E421}"/>
    <cellStyle name="Calculation 3 4 2 5 9" xfId="13027" xr:uid="{AE621399-817D-459E-BC11-6BAB86380698}"/>
    <cellStyle name="Calculation 3 4 2 6" xfId="13028" xr:uid="{B2936DA8-5DA5-451B-B0B6-02190E4C9DD3}"/>
    <cellStyle name="Calculation 3 4 2 6 2" xfId="13029" xr:uid="{EAC08DF0-4D8F-4071-8167-459415CFFD77}"/>
    <cellStyle name="Calculation 3 4 2 6 3" xfId="13030" xr:uid="{9AA48FD4-D888-4E85-8BEF-E1DD720E62B1}"/>
    <cellStyle name="Calculation 3 4 2 7" xfId="13031" xr:uid="{99EAC560-587A-4BC0-B3B9-51AF92575A44}"/>
    <cellStyle name="Calculation 3 4 2 7 2" xfId="13032" xr:uid="{BDBE4EA8-D547-48AC-A88B-770A529B2050}"/>
    <cellStyle name="Calculation 3 4 2 7 3" xfId="13033" xr:uid="{42593C14-87BE-4320-9B3F-2A1132CDE50D}"/>
    <cellStyle name="Calculation 3 4 2 8" xfId="13034" xr:uid="{51EE7A9D-0BDC-4C8A-BFF8-93B0F97F81AD}"/>
    <cellStyle name="Calculation 3 4 2 8 2" xfId="13035" xr:uid="{B00EA8B0-F12D-414D-98E1-E89B85F4DFFF}"/>
    <cellStyle name="Calculation 3 4 2 8 3" xfId="13036" xr:uid="{6E4EC53D-985D-4859-A308-85989178C1C5}"/>
    <cellStyle name="Calculation 3 4 2 9" xfId="13037" xr:uid="{DDB2754A-8CC1-493D-A146-E14317AA56E9}"/>
    <cellStyle name="Calculation 3 4 2 9 2" xfId="13038" xr:uid="{64FEDB9C-AC70-4BC9-8ED9-509BCDA0E9A0}"/>
    <cellStyle name="Calculation 3 4 2 9 3" xfId="13039" xr:uid="{F67B0A39-6649-4048-8E8B-41EFF4FC5CD7}"/>
    <cellStyle name="Calculation 3 4 3" xfId="13040" xr:uid="{3E081910-B655-4BBD-A00B-F3C4F7FD9141}"/>
    <cellStyle name="Calculation 3 4 3 10" xfId="44319" xr:uid="{E170FF4F-10FE-42B6-B937-99EF0D0F0E37}"/>
    <cellStyle name="Calculation 3 4 3 2" xfId="13041" xr:uid="{EF0270B9-2AC5-4721-97E7-6882F67D5EB7}"/>
    <cellStyle name="Calculation 3 4 3 2 10" xfId="13042" xr:uid="{A854F70C-763C-4277-8721-13B7B7396407}"/>
    <cellStyle name="Calculation 3 4 3 2 2" xfId="13043" xr:uid="{B6A5875F-DC7D-476B-9AE8-3AC248BA103B}"/>
    <cellStyle name="Calculation 3 4 3 2 2 2" xfId="13044" xr:uid="{CD5438DE-B608-4BAB-B884-348379E7A3FC}"/>
    <cellStyle name="Calculation 3 4 3 2 2 2 2" xfId="13045" xr:uid="{7BC45C1A-8E2B-41D3-A55D-45DB6FC6C969}"/>
    <cellStyle name="Calculation 3 4 3 2 2 2 3" xfId="13046" xr:uid="{D90117DC-ADA0-4009-A459-649450C27E8A}"/>
    <cellStyle name="Calculation 3 4 3 2 2 3" xfId="13047" xr:uid="{10069EB3-9A67-4B10-8D62-A728B2D990AC}"/>
    <cellStyle name="Calculation 3 4 3 2 2 3 2" xfId="13048" xr:uid="{3C61B0C5-2313-4317-A2A1-B7FC8697B94D}"/>
    <cellStyle name="Calculation 3 4 3 2 2 3 3" xfId="13049" xr:uid="{D598B059-FC66-492E-8905-E7F9140B2946}"/>
    <cellStyle name="Calculation 3 4 3 2 2 4" xfId="13050" xr:uid="{7758CE7E-823D-413C-B65E-3A3F98BE6DFF}"/>
    <cellStyle name="Calculation 3 4 3 2 2 4 2" xfId="13051" xr:uid="{275F9E19-A921-409C-A7E8-AEC006E2DD69}"/>
    <cellStyle name="Calculation 3 4 3 2 2 4 3" xfId="13052" xr:uid="{6C91D2D0-B6C4-4666-A636-BA5B24E446E3}"/>
    <cellStyle name="Calculation 3 4 3 2 2 5" xfId="13053" xr:uid="{8711180C-5E29-4386-9121-A36C0C20FEA8}"/>
    <cellStyle name="Calculation 3 4 3 2 2 5 2" xfId="13054" xr:uid="{0770FD1C-A432-4885-854E-2F7581625415}"/>
    <cellStyle name="Calculation 3 4 3 2 2 5 3" xfId="13055" xr:uid="{F748C682-BC51-4B7E-B822-81C61245A848}"/>
    <cellStyle name="Calculation 3 4 3 2 2 6" xfId="13056" xr:uid="{C5421BA2-DAE0-4E89-92F7-AD45D67BC23B}"/>
    <cellStyle name="Calculation 3 4 3 2 2 6 2" xfId="13057" xr:uid="{FCC6A06C-047F-4BC5-AB3E-102AF4D1E1BC}"/>
    <cellStyle name="Calculation 3 4 3 2 2 6 3" xfId="13058" xr:uid="{1FC14AED-AB05-4BDD-8394-43761EF51353}"/>
    <cellStyle name="Calculation 3 4 3 2 2 7" xfId="13059" xr:uid="{57E96A30-70FE-4429-A479-206D66115D10}"/>
    <cellStyle name="Calculation 3 4 3 2 2 7 2" xfId="13060" xr:uid="{84872A84-9B81-4F07-94DB-3AE1BD3C7E63}"/>
    <cellStyle name="Calculation 3 4 3 2 2 7 3" xfId="13061" xr:uid="{A52918C3-19D4-4F4B-AA4D-B45051215F90}"/>
    <cellStyle name="Calculation 3 4 3 2 2 8" xfId="13062" xr:uid="{6BBE35E3-AE41-42DC-ADEE-72D7CD624C13}"/>
    <cellStyle name="Calculation 3 4 3 2 2 9" xfId="13063" xr:uid="{39CAA1F6-617A-4FCB-B4E5-28AC6D15DF4B}"/>
    <cellStyle name="Calculation 3 4 3 2 3" xfId="13064" xr:uid="{BE76E483-A473-4011-A8EB-BEBA4568965E}"/>
    <cellStyle name="Calculation 3 4 3 2 3 2" xfId="13065" xr:uid="{AD74635A-665D-438B-8B31-B2BFCC4F9BFF}"/>
    <cellStyle name="Calculation 3 4 3 2 3 3" xfId="13066" xr:uid="{B81B8A92-294E-4D37-8907-B1534DE27A72}"/>
    <cellStyle name="Calculation 3 4 3 2 4" xfId="13067" xr:uid="{1F87E66E-551D-403B-8DE4-8816BB2CD050}"/>
    <cellStyle name="Calculation 3 4 3 2 4 2" xfId="13068" xr:uid="{A725512C-399D-49D1-AA55-A3D378A72AFE}"/>
    <cellStyle name="Calculation 3 4 3 2 4 3" xfId="13069" xr:uid="{F57BE20B-E436-464F-A9DB-7C968EE6FB44}"/>
    <cellStyle name="Calculation 3 4 3 2 5" xfId="13070" xr:uid="{9BDB7EB6-9E11-4D92-8461-AC3415FC1AB6}"/>
    <cellStyle name="Calculation 3 4 3 2 5 2" xfId="13071" xr:uid="{AAF328C9-B59B-460A-895F-C2343D98BD0D}"/>
    <cellStyle name="Calculation 3 4 3 2 5 3" xfId="13072" xr:uid="{D7E1AC1F-E45E-45E8-969D-B7DB87340DB0}"/>
    <cellStyle name="Calculation 3 4 3 2 6" xfId="13073" xr:uid="{F103FCD5-7CD4-4C3A-82A9-5D62D5EF493C}"/>
    <cellStyle name="Calculation 3 4 3 2 6 2" xfId="13074" xr:uid="{B6B19072-9C13-4BAD-AF9F-F0AA4A2B9BA5}"/>
    <cellStyle name="Calculation 3 4 3 2 6 3" xfId="13075" xr:uid="{2F711756-DA39-472C-B033-DA3E212696C9}"/>
    <cellStyle name="Calculation 3 4 3 2 7" xfId="13076" xr:uid="{8F3BF6E3-3E29-495A-B601-BF4C3080E2F1}"/>
    <cellStyle name="Calculation 3 4 3 2 7 2" xfId="13077" xr:uid="{51E5F7C3-BFC7-41F3-AB94-BC3860B5CE72}"/>
    <cellStyle name="Calculation 3 4 3 2 7 3" xfId="13078" xr:uid="{D6D75267-E806-4DA7-91A9-9E3F7DCB3D0D}"/>
    <cellStyle name="Calculation 3 4 3 2 8" xfId="13079" xr:uid="{DC06C983-51FE-4D5D-AA2C-52A3BC9E8E14}"/>
    <cellStyle name="Calculation 3 4 3 2 8 2" xfId="13080" xr:uid="{BC9A5D88-0F60-4552-819A-B909084F9E05}"/>
    <cellStyle name="Calculation 3 4 3 2 8 3" xfId="13081" xr:uid="{4D4687F1-4B2E-4220-9AAB-2B9C26784C9D}"/>
    <cellStyle name="Calculation 3 4 3 2 9" xfId="13082" xr:uid="{0C4FEF51-81BB-4EA3-8590-D74F566D513B}"/>
    <cellStyle name="Calculation 3 4 3 3" xfId="13083" xr:uid="{192DAD1B-EE5A-4BBF-AFFC-9BCDDACF2A39}"/>
    <cellStyle name="Calculation 3 4 3 3 10" xfId="13084" xr:uid="{FC2D5584-1913-4B28-9DF0-F77DD3503C8E}"/>
    <cellStyle name="Calculation 3 4 3 3 2" xfId="13085" xr:uid="{22A42CC8-9936-458A-8042-99B0892315E0}"/>
    <cellStyle name="Calculation 3 4 3 3 2 2" xfId="13086" xr:uid="{00EE5956-E7C1-47D3-BD3E-E1FEE7A922F5}"/>
    <cellStyle name="Calculation 3 4 3 3 2 2 2" xfId="13087" xr:uid="{C983B720-E984-48EA-B787-C7B96CACC2DF}"/>
    <cellStyle name="Calculation 3 4 3 3 2 2 3" xfId="13088" xr:uid="{3FEADD91-8C1F-402B-B8DA-6E15F875FC2A}"/>
    <cellStyle name="Calculation 3 4 3 3 2 3" xfId="13089" xr:uid="{198818EC-2248-4A6F-B4A9-855B8757754B}"/>
    <cellStyle name="Calculation 3 4 3 3 2 3 2" xfId="13090" xr:uid="{BC33C7DF-1C3F-4487-9E5F-47CD178773ED}"/>
    <cellStyle name="Calculation 3 4 3 3 2 3 3" xfId="13091" xr:uid="{BADEF66F-1EC4-4C64-B1C0-0EED7CE4B3E5}"/>
    <cellStyle name="Calculation 3 4 3 3 2 4" xfId="13092" xr:uid="{4E5A7089-09D1-4F6D-BA1A-E6BBD36C8637}"/>
    <cellStyle name="Calculation 3 4 3 3 2 4 2" xfId="13093" xr:uid="{3E35EBD4-AA59-4F27-8518-2227630A7DEF}"/>
    <cellStyle name="Calculation 3 4 3 3 2 4 3" xfId="13094" xr:uid="{EC4FF58B-4EBB-448C-AFF1-9455B370811B}"/>
    <cellStyle name="Calculation 3 4 3 3 2 5" xfId="13095" xr:uid="{FA30A03A-82E2-4F4A-B048-4FE518A0EF60}"/>
    <cellStyle name="Calculation 3 4 3 3 2 5 2" xfId="13096" xr:uid="{7D48E49A-A8A9-4507-B2CB-91763EA24DDB}"/>
    <cellStyle name="Calculation 3 4 3 3 2 5 3" xfId="13097" xr:uid="{ACD0D008-C79A-401C-A526-2EACD590C74D}"/>
    <cellStyle name="Calculation 3 4 3 3 2 6" xfId="13098" xr:uid="{E32F2487-1141-458C-8FA6-49C7CF871B65}"/>
    <cellStyle name="Calculation 3 4 3 3 2 6 2" xfId="13099" xr:uid="{EC908C37-DC85-4B7F-85E4-B230816F8086}"/>
    <cellStyle name="Calculation 3 4 3 3 2 6 3" xfId="13100" xr:uid="{76D2CD0D-A1DE-45C1-A3F7-9834E41E6315}"/>
    <cellStyle name="Calculation 3 4 3 3 2 7" xfId="13101" xr:uid="{0AEF58F9-F08F-4E9E-9E48-44D049B242AA}"/>
    <cellStyle name="Calculation 3 4 3 3 2 7 2" xfId="13102" xr:uid="{BF165B9C-EBF0-4145-9723-18D08AE53775}"/>
    <cellStyle name="Calculation 3 4 3 3 2 7 3" xfId="13103" xr:uid="{118CD9BE-1598-4B3A-AB6D-F284D33CF2AB}"/>
    <cellStyle name="Calculation 3 4 3 3 2 8" xfId="13104" xr:uid="{ED514F95-7C68-437F-A2DE-2A92400670B6}"/>
    <cellStyle name="Calculation 3 4 3 3 2 9" xfId="13105" xr:uid="{6B211DCD-D076-4273-82B9-7C2A0E0D6468}"/>
    <cellStyle name="Calculation 3 4 3 3 3" xfId="13106" xr:uid="{284CC74F-6455-4672-AB1D-3B0603AA19E8}"/>
    <cellStyle name="Calculation 3 4 3 3 3 2" xfId="13107" xr:uid="{BEED05D7-5BCD-4A03-8886-6BC000BADB78}"/>
    <cellStyle name="Calculation 3 4 3 3 3 3" xfId="13108" xr:uid="{6710A5BE-2A66-47FA-8DBB-4D4D486CFC27}"/>
    <cellStyle name="Calculation 3 4 3 3 4" xfId="13109" xr:uid="{2489EBAC-33DB-48D1-A67B-0BEF000E65F4}"/>
    <cellStyle name="Calculation 3 4 3 3 4 2" xfId="13110" xr:uid="{D320DD8D-84D0-4AA5-83AE-14AF3B035C2E}"/>
    <cellStyle name="Calculation 3 4 3 3 4 3" xfId="13111" xr:uid="{A55915B1-2BBE-4A66-9094-9293EC8870F3}"/>
    <cellStyle name="Calculation 3 4 3 3 5" xfId="13112" xr:uid="{7EED5521-69F8-4B6F-87C6-B11F75E7B58F}"/>
    <cellStyle name="Calculation 3 4 3 3 5 2" xfId="13113" xr:uid="{00382417-C2B2-4801-BC57-E929462B130A}"/>
    <cellStyle name="Calculation 3 4 3 3 5 3" xfId="13114" xr:uid="{AE35A443-D5A1-43A0-AA14-4F21D782E694}"/>
    <cellStyle name="Calculation 3 4 3 3 6" xfId="13115" xr:uid="{5971A7C0-9E0F-4D0F-96E9-EE270F7C9F12}"/>
    <cellStyle name="Calculation 3 4 3 3 6 2" xfId="13116" xr:uid="{9B9185B9-A826-470A-8439-2AEDFF076D9F}"/>
    <cellStyle name="Calculation 3 4 3 3 6 3" xfId="13117" xr:uid="{F2A77130-6C95-4115-A8ED-D8A6FF703520}"/>
    <cellStyle name="Calculation 3 4 3 3 7" xfId="13118" xr:uid="{2C0A7041-86EC-4BEE-A80A-3B905C3A741D}"/>
    <cellStyle name="Calculation 3 4 3 3 7 2" xfId="13119" xr:uid="{F224CBB8-E9F6-44FA-B988-C8937D3FA624}"/>
    <cellStyle name="Calculation 3 4 3 3 7 3" xfId="13120" xr:uid="{09FA9C11-2ECE-4544-B05F-12E9B5A17F59}"/>
    <cellStyle name="Calculation 3 4 3 3 8" xfId="13121" xr:uid="{E4AE70F4-F8C2-4F3A-8AA1-080A65C5FD63}"/>
    <cellStyle name="Calculation 3 4 3 3 8 2" xfId="13122" xr:uid="{A6C22CF0-FAE4-4552-B89F-91ED2C890258}"/>
    <cellStyle name="Calculation 3 4 3 3 8 3" xfId="13123" xr:uid="{42253D81-AABF-4E03-922D-A102DC04C599}"/>
    <cellStyle name="Calculation 3 4 3 3 9" xfId="13124" xr:uid="{BE8BEF6B-184D-4DCE-B965-CD0A8E6FC346}"/>
    <cellStyle name="Calculation 3 4 3 4" xfId="13125" xr:uid="{8298BB35-CA23-4126-B718-5399DADD311A}"/>
    <cellStyle name="Calculation 3 4 3 4 10" xfId="13126" xr:uid="{A1085287-6B0E-41F2-B8A3-2BBED9733E23}"/>
    <cellStyle name="Calculation 3 4 3 4 2" xfId="13127" xr:uid="{D7C66DC1-F083-47EF-8C8A-10117E2A2A5D}"/>
    <cellStyle name="Calculation 3 4 3 4 2 2" xfId="13128" xr:uid="{13865BC3-3312-49E7-9542-92243382FE53}"/>
    <cellStyle name="Calculation 3 4 3 4 2 2 2" xfId="13129" xr:uid="{37079CE5-9CF4-4732-BB38-47CB5B71CF10}"/>
    <cellStyle name="Calculation 3 4 3 4 2 2 3" xfId="13130" xr:uid="{6CA89A0A-B982-41DD-9927-63ADB67493CE}"/>
    <cellStyle name="Calculation 3 4 3 4 2 3" xfId="13131" xr:uid="{96424D68-EDD1-4372-A3FA-6A1435097405}"/>
    <cellStyle name="Calculation 3 4 3 4 2 3 2" xfId="13132" xr:uid="{67F47AC1-46CE-457B-AD77-F844B5E64919}"/>
    <cellStyle name="Calculation 3 4 3 4 2 3 3" xfId="13133" xr:uid="{7957C06E-29DC-40A5-9CA4-F3B633EE29AB}"/>
    <cellStyle name="Calculation 3 4 3 4 2 4" xfId="13134" xr:uid="{A006D9C3-451A-4775-9C47-F2639C011DB6}"/>
    <cellStyle name="Calculation 3 4 3 4 2 4 2" xfId="13135" xr:uid="{5CB8E9D5-CEE9-4D7B-9F8C-0981C5BEC4EB}"/>
    <cellStyle name="Calculation 3 4 3 4 2 4 3" xfId="13136" xr:uid="{40E1BD8B-95E4-4982-B00F-C397481C600D}"/>
    <cellStyle name="Calculation 3 4 3 4 2 5" xfId="13137" xr:uid="{823665C4-2211-4FED-A534-8F55B1FAEEEC}"/>
    <cellStyle name="Calculation 3 4 3 4 2 5 2" xfId="13138" xr:uid="{3CEAD3D8-2587-4D51-BB4D-D7E0A897A00D}"/>
    <cellStyle name="Calculation 3 4 3 4 2 5 3" xfId="13139" xr:uid="{FBD243F5-B44F-4CFF-9ACD-36E18CDB7925}"/>
    <cellStyle name="Calculation 3 4 3 4 2 6" xfId="13140" xr:uid="{72BB5B04-8D21-4ADD-BDBC-56E70F1B618E}"/>
    <cellStyle name="Calculation 3 4 3 4 2 6 2" xfId="13141" xr:uid="{0E13A78C-6E63-458B-A45C-A8F6BAC2C5C5}"/>
    <cellStyle name="Calculation 3 4 3 4 2 6 3" xfId="13142" xr:uid="{2B781B19-93C5-4F04-92DB-DF00951410E5}"/>
    <cellStyle name="Calculation 3 4 3 4 2 7" xfId="13143" xr:uid="{2D475805-09C3-4AD9-82D4-DA569B9A21FE}"/>
    <cellStyle name="Calculation 3 4 3 4 2 7 2" xfId="13144" xr:uid="{7711227F-3AFC-4597-B2D0-BD0DAD8A0697}"/>
    <cellStyle name="Calculation 3 4 3 4 2 7 3" xfId="13145" xr:uid="{8EFEA456-D92E-4B62-ABEB-F60D20CCD841}"/>
    <cellStyle name="Calculation 3 4 3 4 2 8" xfId="13146" xr:uid="{04C38557-384A-4891-9D21-F8E342FD8949}"/>
    <cellStyle name="Calculation 3 4 3 4 2 9" xfId="13147" xr:uid="{E64C6F09-A815-4142-BBD5-03280CB12D4A}"/>
    <cellStyle name="Calculation 3 4 3 4 3" xfId="13148" xr:uid="{065987C0-985D-475D-B089-DFD3E9305E05}"/>
    <cellStyle name="Calculation 3 4 3 4 3 2" xfId="13149" xr:uid="{158373FE-875A-4284-94F3-AA86F2C712CF}"/>
    <cellStyle name="Calculation 3 4 3 4 3 3" xfId="13150" xr:uid="{79E89816-210A-42A3-BD41-398EB12760B8}"/>
    <cellStyle name="Calculation 3 4 3 4 4" xfId="13151" xr:uid="{F29F98B8-55FF-4ADC-8E92-EE05DF44CF64}"/>
    <cellStyle name="Calculation 3 4 3 4 4 2" xfId="13152" xr:uid="{CE50FBAE-08D0-488E-B0E9-91473CB72997}"/>
    <cellStyle name="Calculation 3 4 3 4 4 3" xfId="13153" xr:uid="{490F1375-B290-4B7A-ADD3-459D4C3D6FB2}"/>
    <cellStyle name="Calculation 3 4 3 4 5" xfId="13154" xr:uid="{023F2BA1-75CD-4D52-A9B6-C082B6E2A55E}"/>
    <cellStyle name="Calculation 3 4 3 4 5 2" xfId="13155" xr:uid="{17EDD2F2-2E55-44D4-95A4-8BF7EED20189}"/>
    <cellStyle name="Calculation 3 4 3 4 5 3" xfId="13156" xr:uid="{4A75FC87-E8E3-4677-AAEE-212A24ACCD37}"/>
    <cellStyle name="Calculation 3 4 3 4 6" xfId="13157" xr:uid="{B93B89FA-423F-4D14-99E1-1E52B15011FF}"/>
    <cellStyle name="Calculation 3 4 3 4 6 2" xfId="13158" xr:uid="{2349E2F7-EDC5-48E4-9EB6-2FA35B3BAFB0}"/>
    <cellStyle name="Calculation 3 4 3 4 6 3" xfId="13159" xr:uid="{1477151C-7ABB-4BE3-A615-405252F0F22E}"/>
    <cellStyle name="Calculation 3 4 3 4 7" xfId="13160" xr:uid="{1D2E971A-C16C-4BA5-8A33-B580C8B091FA}"/>
    <cellStyle name="Calculation 3 4 3 4 7 2" xfId="13161" xr:uid="{F80B02C6-6961-4611-A24F-76A5CE89C616}"/>
    <cellStyle name="Calculation 3 4 3 4 7 3" xfId="13162" xr:uid="{78EB2A6C-A0CE-42B5-9943-A91D6B7B6C46}"/>
    <cellStyle name="Calculation 3 4 3 4 8" xfId="13163" xr:uid="{127D1A6E-FCFC-4EA9-8071-28626EF61940}"/>
    <cellStyle name="Calculation 3 4 3 4 8 2" xfId="13164" xr:uid="{98DEDAD4-7BCF-4081-9CB8-2E0E1E85E76E}"/>
    <cellStyle name="Calculation 3 4 3 4 8 3" xfId="13165" xr:uid="{FF575874-A4FF-4F78-8E1C-641095E9DB6F}"/>
    <cellStyle name="Calculation 3 4 3 4 9" xfId="13166" xr:uid="{39EFF7CE-716D-4BB5-8946-EDF18A9569BB}"/>
    <cellStyle name="Calculation 3 4 3 5" xfId="13167" xr:uid="{50C96689-2F9B-46CE-B8BA-00709B98CF8B}"/>
    <cellStyle name="Calculation 3 4 3 5 2" xfId="13168" xr:uid="{361A7F23-D9EB-4A3F-B993-0DB01C0A92C3}"/>
    <cellStyle name="Calculation 3 4 3 5 2 2" xfId="13169" xr:uid="{FE99195B-6DBE-4042-A641-89FB5973CB70}"/>
    <cellStyle name="Calculation 3 4 3 5 2 3" xfId="13170" xr:uid="{9EE4F8BB-BC99-48A1-B767-367A477D757E}"/>
    <cellStyle name="Calculation 3 4 3 5 3" xfId="13171" xr:uid="{C7FB60A1-10D8-4EDA-8AF0-1261810A5C78}"/>
    <cellStyle name="Calculation 3 4 3 5 3 2" xfId="13172" xr:uid="{973912F1-6B30-492B-97DF-D016D337E2ED}"/>
    <cellStyle name="Calculation 3 4 3 5 3 3" xfId="13173" xr:uid="{655E87B0-506F-4BA9-9984-77FC292CE431}"/>
    <cellStyle name="Calculation 3 4 3 5 4" xfId="13174" xr:uid="{973ED01A-DC7E-4EDF-8B8E-A194FE449223}"/>
    <cellStyle name="Calculation 3 4 3 5 4 2" xfId="13175" xr:uid="{9E4A7BE6-A851-415F-98D0-39B6079FB2E6}"/>
    <cellStyle name="Calculation 3 4 3 5 4 3" xfId="13176" xr:uid="{34A8DEBF-5CA7-438E-B455-C8A130D1A85F}"/>
    <cellStyle name="Calculation 3 4 3 5 5" xfId="13177" xr:uid="{B3698A39-20AB-4C2E-84AA-4BD1EF585E7F}"/>
    <cellStyle name="Calculation 3 4 3 5 5 2" xfId="13178" xr:uid="{51E32912-307A-41A7-9F62-E16AB005814B}"/>
    <cellStyle name="Calculation 3 4 3 5 5 3" xfId="13179" xr:uid="{AE3A607D-1BFB-4004-9F8D-A0E8D77CF11D}"/>
    <cellStyle name="Calculation 3 4 3 5 6" xfId="13180" xr:uid="{3C6B3166-1969-40D3-89C3-976DEC20E37C}"/>
    <cellStyle name="Calculation 3 4 3 5 6 2" xfId="13181" xr:uid="{A80F32FB-8A69-4266-9EC9-EDA4D538E989}"/>
    <cellStyle name="Calculation 3 4 3 5 6 3" xfId="13182" xr:uid="{DCB6FB25-105D-41A3-A1D0-C86A575F3979}"/>
    <cellStyle name="Calculation 3 4 3 5 7" xfId="13183" xr:uid="{0F36A8DB-CB82-4CBF-94C9-B17443EA4380}"/>
    <cellStyle name="Calculation 3 4 3 5 7 2" xfId="13184" xr:uid="{F81A776E-1C17-4C97-A2D6-8BF53B8722A2}"/>
    <cellStyle name="Calculation 3 4 3 5 7 3" xfId="13185" xr:uid="{02AF46A8-50B0-4381-964E-B129A26F3609}"/>
    <cellStyle name="Calculation 3 4 3 5 8" xfId="13186" xr:uid="{D63B0314-4148-4C26-9653-A07B406BCD0A}"/>
    <cellStyle name="Calculation 3 4 3 5 9" xfId="13187" xr:uid="{91049BB1-AC76-4EE5-B563-B4569BEADD0D}"/>
    <cellStyle name="Calculation 3 4 3 6" xfId="13188" xr:uid="{1D5BC662-BAC5-43D8-9C80-F22CE7C19DF4}"/>
    <cellStyle name="Calculation 3 4 3 6 2" xfId="13189" xr:uid="{E5A3DF7C-C374-46AD-B02F-5821B1A79036}"/>
    <cellStyle name="Calculation 3 4 3 6 3" xfId="13190" xr:uid="{A07AE0B4-1095-41F7-AA56-508BF36616B6}"/>
    <cellStyle name="Calculation 3 4 3 7" xfId="13191" xr:uid="{914B33E2-8635-4D2B-9DCC-5058F37B9E0E}"/>
    <cellStyle name="Calculation 3 4 3 7 2" xfId="13192" xr:uid="{3A97ADC7-2D16-4A7C-A068-8E4AD9D11E20}"/>
    <cellStyle name="Calculation 3 4 3 7 3" xfId="13193" xr:uid="{0CFE3D2D-2C96-4778-B82B-037CFAB119D3}"/>
    <cellStyle name="Calculation 3 4 3 8" xfId="13194" xr:uid="{67E4A28A-0E7D-414D-B12D-B4B9B74D3081}"/>
    <cellStyle name="Calculation 3 4 3 8 2" xfId="13195" xr:uid="{A5B1A8A4-4CC2-4B9B-A9A0-CCF56F9D5ECE}"/>
    <cellStyle name="Calculation 3 4 3 8 3" xfId="13196" xr:uid="{4A306185-FDC3-42B6-A903-E974A3E6085D}"/>
    <cellStyle name="Calculation 3 4 3 9" xfId="13197" xr:uid="{1773D61B-2235-43A9-B8B6-15DF09BDC425}"/>
    <cellStyle name="Calculation 3 4 3 9 2" xfId="13198" xr:uid="{52F7F91B-9BB0-4E8B-B40C-1CF7C419DFE2}"/>
    <cellStyle name="Calculation 3 4 3 9 3" xfId="13199" xr:uid="{EA06AEE8-CD32-4CBD-88C2-2135D1685B3F}"/>
    <cellStyle name="Calculation 3 4 4" xfId="13200" xr:uid="{2835DD4E-BE01-4790-94EE-86B3BDCDD7DC}"/>
    <cellStyle name="Calculation 3 4 4 10" xfId="44320" xr:uid="{85E35C0A-A209-40A7-9D67-CD92179F2BA5}"/>
    <cellStyle name="Calculation 3 4 4 2" xfId="13201" xr:uid="{34B3898A-8142-4F1A-B2AD-FCA04FB38A08}"/>
    <cellStyle name="Calculation 3 4 4 2 10" xfId="13202" xr:uid="{F0FBA571-C676-4B47-BC8C-6CFA741BFBBD}"/>
    <cellStyle name="Calculation 3 4 4 2 2" xfId="13203" xr:uid="{4A168695-597A-419F-A95C-E2885CBD89DF}"/>
    <cellStyle name="Calculation 3 4 4 2 2 2" xfId="13204" xr:uid="{31DEC8CD-480C-4C85-ABD1-DDE919CBDDCB}"/>
    <cellStyle name="Calculation 3 4 4 2 2 2 2" xfId="13205" xr:uid="{74A2C38B-D9A1-462A-B4DF-736B02CBF398}"/>
    <cellStyle name="Calculation 3 4 4 2 2 2 3" xfId="13206" xr:uid="{C8E377AA-E921-43B6-A6CF-B5EE6A237368}"/>
    <cellStyle name="Calculation 3 4 4 2 2 3" xfId="13207" xr:uid="{990FC7B7-E7FC-48A8-ADE6-7AAA411F2FAC}"/>
    <cellStyle name="Calculation 3 4 4 2 2 3 2" xfId="13208" xr:uid="{E517FE56-BC04-4660-8D47-CEE6A72F2CA9}"/>
    <cellStyle name="Calculation 3 4 4 2 2 3 3" xfId="13209" xr:uid="{3C0D07D9-BC23-4B3C-A5CC-B1FE9E362B13}"/>
    <cellStyle name="Calculation 3 4 4 2 2 4" xfId="13210" xr:uid="{F40A80BC-7FE8-49E2-B180-A26C3057A48D}"/>
    <cellStyle name="Calculation 3 4 4 2 2 4 2" xfId="13211" xr:uid="{068DF4EA-58FC-48BF-B861-D386D18EA252}"/>
    <cellStyle name="Calculation 3 4 4 2 2 4 3" xfId="13212" xr:uid="{DE7DCC22-EDE7-4337-9115-BE23BB01B8AF}"/>
    <cellStyle name="Calculation 3 4 4 2 2 5" xfId="13213" xr:uid="{12B9BCC4-F990-4F99-8B3C-17381C352173}"/>
    <cellStyle name="Calculation 3 4 4 2 2 5 2" xfId="13214" xr:uid="{A80B7644-AE5F-4B81-A575-57B09C2FB860}"/>
    <cellStyle name="Calculation 3 4 4 2 2 5 3" xfId="13215" xr:uid="{4DB3850A-63F0-4B86-9FFD-6AE7C151E094}"/>
    <cellStyle name="Calculation 3 4 4 2 2 6" xfId="13216" xr:uid="{333C4464-31C8-4240-A6C3-E1E7129E4EB2}"/>
    <cellStyle name="Calculation 3 4 4 2 2 6 2" xfId="13217" xr:uid="{3E3E450E-4167-46D5-8031-8D8505CE1503}"/>
    <cellStyle name="Calculation 3 4 4 2 2 6 3" xfId="13218" xr:uid="{1B005F74-101F-4527-9FC6-3FB1B91497D5}"/>
    <cellStyle name="Calculation 3 4 4 2 2 7" xfId="13219" xr:uid="{C15A84C1-A82C-47B5-BFEC-D645275C6880}"/>
    <cellStyle name="Calculation 3 4 4 2 2 7 2" xfId="13220" xr:uid="{B2A81B24-0BB6-4CA2-A536-0E9B42FC314E}"/>
    <cellStyle name="Calculation 3 4 4 2 2 7 3" xfId="13221" xr:uid="{98808E1A-3C29-4663-AA5E-7D9B62B064BF}"/>
    <cellStyle name="Calculation 3 4 4 2 2 8" xfId="13222" xr:uid="{26F819AC-6FFE-4049-A19C-6FB9FA36C936}"/>
    <cellStyle name="Calculation 3 4 4 2 2 9" xfId="13223" xr:uid="{341F4F33-9C71-487C-B643-335F9DA04757}"/>
    <cellStyle name="Calculation 3 4 4 2 3" xfId="13224" xr:uid="{0B159823-506E-4642-9267-3F6C86960173}"/>
    <cellStyle name="Calculation 3 4 4 2 3 2" xfId="13225" xr:uid="{A2D0EEEA-ED7D-4EA4-8803-450FDFA53DBF}"/>
    <cellStyle name="Calculation 3 4 4 2 3 3" xfId="13226" xr:uid="{E7AF53E6-9E88-416A-A9D5-F875910F1984}"/>
    <cellStyle name="Calculation 3 4 4 2 4" xfId="13227" xr:uid="{3FA39885-BE9A-4858-926D-E2B089980EC1}"/>
    <cellStyle name="Calculation 3 4 4 2 4 2" xfId="13228" xr:uid="{A878710E-3AA2-4DFD-90E5-993FED4D21D9}"/>
    <cellStyle name="Calculation 3 4 4 2 4 3" xfId="13229" xr:uid="{B112B663-0D0B-4405-89FA-87E9F25AFC19}"/>
    <cellStyle name="Calculation 3 4 4 2 5" xfId="13230" xr:uid="{57C83BF9-8E0B-441E-8E1D-18CA4AB5EBA4}"/>
    <cellStyle name="Calculation 3 4 4 2 5 2" xfId="13231" xr:uid="{CD9FFF3D-70CF-47DA-9CE3-56D9DFF3F3CF}"/>
    <cellStyle name="Calculation 3 4 4 2 5 3" xfId="13232" xr:uid="{D1A2BC98-FF70-4A99-B4BE-2D7CCAC014DC}"/>
    <cellStyle name="Calculation 3 4 4 2 6" xfId="13233" xr:uid="{488DD3F9-6ACB-497F-8B40-362DB5A626A8}"/>
    <cellStyle name="Calculation 3 4 4 2 6 2" xfId="13234" xr:uid="{9563C170-7F17-403C-90B4-35CD872FD48E}"/>
    <cellStyle name="Calculation 3 4 4 2 6 3" xfId="13235" xr:uid="{A33157F2-E57D-468B-8E30-BACD7FF4F7F8}"/>
    <cellStyle name="Calculation 3 4 4 2 7" xfId="13236" xr:uid="{AEF4B8E8-52EB-432A-8A62-D999914E9F00}"/>
    <cellStyle name="Calculation 3 4 4 2 7 2" xfId="13237" xr:uid="{53BD927A-39A5-43F0-A2FC-AA5CE77FA792}"/>
    <cellStyle name="Calculation 3 4 4 2 7 3" xfId="13238" xr:uid="{2B0F5411-64C2-4585-98E9-EB4C167ED36A}"/>
    <cellStyle name="Calculation 3 4 4 2 8" xfId="13239" xr:uid="{4E2A2360-DB43-4B26-9901-4733FB1850D7}"/>
    <cellStyle name="Calculation 3 4 4 2 8 2" xfId="13240" xr:uid="{7FACFEFF-D4C8-485B-A9B3-C30BE431B02D}"/>
    <cellStyle name="Calculation 3 4 4 2 8 3" xfId="13241" xr:uid="{1C48F82D-5EBD-4728-B257-B68798E6415E}"/>
    <cellStyle name="Calculation 3 4 4 2 9" xfId="13242" xr:uid="{69BC1AF8-AC9C-4D34-9672-36CFEEA7BFA4}"/>
    <cellStyle name="Calculation 3 4 4 3" xfId="13243" xr:uid="{DCE033BD-B021-454A-B050-47A4AAE0E2A6}"/>
    <cellStyle name="Calculation 3 4 4 3 10" xfId="13244" xr:uid="{326E1BC7-4B5A-4168-855A-BF4159AA3717}"/>
    <cellStyle name="Calculation 3 4 4 3 2" xfId="13245" xr:uid="{909568D6-1BE1-465F-AAF8-786D550227D6}"/>
    <cellStyle name="Calculation 3 4 4 3 2 2" xfId="13246" xr:uid="{89A173FA-F5EA-4D4A-9099-2729FB39F8D4}"/>
    <cellStyle name="Calculation 3 4 4 3 2 2 2" xfId="13247" xr:uid="{B94A870C-BEE4-452D-9BAF-DD8CC58C6848}"/>
    <cellStyle name="Calculation 3 4 4 3 2 2 3" xfId="13248" xr:uid="{3D7F45C0-8AF6-4E1A-8359-20A09E61DAB3}"/>
    <cellStyle name="Calculation 3 4 4 3 2 3" xfId="13249" xr:uid="{D00C295F-1ACB-4017-AD63-DAE25982EB0B}"/>
    <cellStyle name="Calculation 3 4 4 3 2 3 2" xfId="13250" xr:uid="{B01F6874-F165-458C-BDD0-D883718A3DBF}"/>
    <cellStyle name="Calculation 3 4 4 3 2 3 3" xfId="13251" xr:uid="{8A6147D0-4416-4718-BCBE-62630ECCFC5E}"/>
    <cellStyle name="Calculation 3 4 4 3 2 4" xfId="13252" xr:uid="{2AB91988-44C6-4491-ADC9-B0F209F453C0}"/>
    <cellStyle name="Calculation 3 4 4 3 2 4 2" xfId="13253" xr:uid="{C0BF55B7-2A9D-49B9-A00A-2BCA252BA659}"/>
    <cellStyle name="Calculation 3 4 4 3 2 4 3" xfId="13254" xr:uid="{C3AEBFC6-0815-4323-BA6D-CCE73B408C83}"/>
    <cellStyle name="Calculation 3 4 4 3 2 5" xfId="13255" xr:uid="{B52F5BAD-CAB5-449C-81EB-F88AD8ECECED}"/>
    <cellStyle name="Calculation 3 4 4 3 2 5 2" xfId="13256" xr:uid="{E4300666-E3FA-4B15-9B5E-B59BCA81A1A1}"/>
    <cellStyle name="Calculation 3 4 4 3 2 5 3" xfId="13257" xr:uid="{62DE8B6F-04B4-48B8-891D-CFF28A35E34B}"/>
    <cellStyle name="Calculation 3 4 4 3 2 6" xfId="13258" xr:uid="{9558F70D-0FCB-4E01-A048-9E725A61066C}"/>
    <cellStyle name="Calculation 3 4 4 3 2 6 2" xfId="13259" xr:uid="{08736C0C-0D6C-4B76-AAAF-295C5F704496}"/>
    <cellStyle name="Calculation 3 4 4 3 2 6 3" xfId="13260" xr:uid="{B7129BAB-DEFD-4BA0-8CB6-3FAC4193D061}"/>
    <cellStyle name="Calculation 3 4 4 3 2 7" xfId="13261" xr:uid="{95A4C780-92D6-4B7C-B06C-BB12BC182331}"/>
    <cellStyle name="Calculation 3 4 4 3 2 7 2" xfId="13262" xr:uid="{F997FF5B-7246-4110-8E94-575B6EB22FF2}"/>
    <cellStyle name="Calculation 3 4 4 3 2 7 3" xfId="13263" xr:uid="{A3F082A7-7517-411B-8720-F7BE73E31F9A}"/>
    <cellStyle name="Calculation 3 4 4 3 2 8" xfId="13264" xr:uid="{73A797AF-6CC5-4FE1-AB24-407354C6F395}"/>
    <cellStyle name="Calculation 3 4 4 3 2 9" xfId="13265" xr:uid="{5A319C0D-D400-4545-B0F0-3B3FBD8A9F4F}"/>
    <cellStyle name="Calculation 3 4 4 3 3" xfId="13266" xr:uid="{A695498E-8BEF-4A70-99BE-F5164BDA6113}"/>
    <cellStyle name="Calculation 3 4 4 3 3 2" xfId="13267" xr:uid="{8E5E991B-90EF-4DFE-B261-D162BEC8D77C}"/>
    <cellStyle name="Calculation 3 4 4 3 3 3" xfId="13268" xr:uid="{5984177C-6ABD-48DE-A243-80758A9E0571}"/>
    <cellStyle name="Calculation 3 4 4 3 4" xfId="13269" xr:uid="{4863C43C-657D-46E7-8D9D-F656F3E9EEBC}"/>
    <cellStyle name="Calculation 3 4 4 3 4 2" xfId="13270" xr:uid="{8BD6F6DA-5EF1-4802-AE64-F34E0DEF8150}"/>
    <cellStyle name="Calculation 3 4 4 3 4 3" xfId="13271" xr:uid="{748EC8DD-E909-417A-A7AF-841863496F0A}"/>
    <cellStyle name="Calculation 3 4 4 3 5" xfId="13272" xr:uid="{5B102CF5-2155-4D26-844D-29631A5798FD}"/>
    <cellStyle name="Calculation 3 4 4 3 5 2" xfId="13273" xr:uid="{73DB3B42-661A-4ED7-9285-7F895B2991C6}"/>
    <cellStyle name="Calculation 3 4 4 3 5 3" xfId="13274" xr:uid="{3FC13FCE-B732-45ED-9660-8D262932E978}"/>
    <cellStyle name="Calculation 3 4 4 3 6" xfId="13275" xr:uid="{0A48A371-18C7-4677-A322-991E96B6CA8A}"/>
    <cellStyle name="Calculation 3 4 4 3 6 2" xfId="13276" xr:uid="{A3BC152C-838F-487C-8083-5810EF78AC78}"/>
    <cellStyle name="Calculation 3 4 4 3 6 3" xfId="13277" xr:uid="{7D3B0D86-CD56-4452-9583-CF3BDBE91D82}"/>
    <cellStyle name="Calculation 3 4 4 3 7" xfId="13278" xr:uid="{6D1E9AB3-C3E3-4E02-8727-D19C879DF41C}"/>
    <cellStyle name="Calculation 3 4 4 3 7 2" xfId="13279" xr:uid="{EFCCAF61-D7FB-42E3-8042-B2C5AC05A20F}"/>
    <cellStyle name="Calculation 3 4 4 3 7 3" xfId="13280" xr:uid="{E8182D61-5FEA-4BDF-8678-88583CC7E2C2}"/>
    <cellStyle name="Calculation 3 4 4 3 8" xfId="13281" xr:uid="{D7060B90-D73B-4EB7-87E4-A1E3109D86B2}"/>
    <cellStyle name="Calculation 3 4 4 3 8 2" xfId="13282" xr:uid="{4C0E49BF-A0BC-4240-8C5D-D16270618B84}"/>
    <cellStyle name="Calculation 3 4 4 3 8 3" xfId="13283" xr:uid="{A3FD1C78-A4BF-4F12-BBE5-13D03DAFF7F4}"/>
    <cellStyle name="Calculation 3 4 4 3 9" xfId="13284" xr:uid="{AE1987BE-37DC-40A0-83C5-21CA97BF827D}"/>
    <cellStyle name="Calculation 3 4 4 4" xfId="13285" xr:uid="{EBAD9708-8D6C-432F-8148-A07A121417E7}"/>
    <cellStyle name="Calculation 3 4 4 4 10" xfId="13286" xr:uid="{29C8C5DE-E3C6-461C-9444-50B877AE528B}"/>
    <cellStyle name="Calculation 3 4 4 4 2" xfId="13287" xr:uid="{E99225D2-1DFA-40BB-A0DC-4CD58AAFA8B9}"/>
    <cellStyle name="Calculation 3 4 4 4 2 2" xfId="13288" xr:uid="{2A407B52-08A8-415D-B08B-3B0C56457277}"/>
    <cellStyle name="Calculation 3 4 4 4 2 2 2" xfId="13289" xr:uid="{AC991141-88F8-453F-99D3-D96F22731023}"/>
    <cellStyle name="Calculation 3 4 4 4 2 2 3" xfId="13290" xr:uid="{52AA836D-C9CC-446A-B9FF-D41363A195D6}"/>
    <cellStyle name="Calculation 3 4 4 4 2 3" xfId="13291" xr:uid="{3DA4BAAA-40AE-47EC-8D57-73DC3CCEDA0F}"/>
    <cellStyle name="Calculation 3 4 4 4 2 3 2" xfId="13292" xr:uid="{B963E066-4E82-48EC-9BF3-E5C8B2E032F3}"/>
    <cellStyle name="Calculation 3 4 4 4 2 3 3" xfId="13293" xr:uid="{0BB9405D-FA97-4CFD-8288-2E60320BBBBF}"/>
    <cellStyle name="Calculation 3 4 4 4 2 4" xfId="13294" xr:uid="{195D4F67-4598-4BAB-B111-30AAD98EBE20}"/>
    <cellStyle name="Calculation 3 4 4 4 2 4 2" xfId="13295" xr:uid="{41FC67B8-6EC0-4980-A716-CFFEA523A956}"/>
    <cellStyle name="Calculation 3 4 4 4 2 4 3" xfId="13296" xr:uid="{F9E8DB38-C874-4136-ACA8-CAC1C682C590}"/>
    <cellStyle name="Calculation 3 4 4 4 2 5" xfId="13297" xr:uid="{B4D2B9C3-ED1F-4184-A75E-01F82200134F}"/>
    <cellStyle name="Calculation 3 4 4 4 2 5 2" xfId="13298" xr:uid="{0C5D8DAF-45C1-4D1D-A065-B46D2E452AAB}"/>
    <cellStyle name="Calculation 3 4 4 4 2 5 3" xfId="13299" xr:uid="{9B79EA10-9C12-48DD-A3C8-5C77D917C902}"/>
    <cellStyle name="Calculation 3 4 4 4 2 6" xfId="13300" xr:uid="{068702F5-E119-469B-A625-9526741EB560}"/>
    <cellStyle name="Calculation 3 4 4 4 2 6 2" xfId="13301" xr:uid="{2E2A26EE-4CB3-41BD-B348-267AD2E08953}"/>
    <cellStyle name="Calculation 3 4 4 4 2 6 3" xfId="13302" xr:uid="{9F0699C1-BD33-4E9B-9890-327AF3642342}"/>
    <cellStyle name="Calculation 3 4 4 4 2 7" xfId="13303" xr:uid="{5105C6AB-963A-4B4E-A771-12BF75AE32CF}"/>
    <cellStyle name="Calculation 3 4 4 4 2 7 2" xfId="13304" xr:uid="{D78F36D0-3175-4324-8194-50E204A7337A}"/>
    <cellStyle name="Calculation 3 4 4 4 2 7 3" xfId="13305" xr:uid="{AD096E2F-412D-4FDA-9622-9BBC003FF6FD}"/>
    <cellStyle name="Calculation 3 4 4 4 2 8" xfId="13306" xr:uid="{0DABD2E8-BAD1-462D-AE16-35DDAEC93CFC}"/>
    <cellStyle name="Calculation 3 4 4 4 2 9" xfId="13307" xr:uid="{06D40031-8BB7-493F-A924-06147463721E}"/>
    <cellStyle name="Calculation 3 4 4 4 3" xfId="13308" xr:uid="{B72B8DA9-EEAB-4F85-BE69-9E10277E8AA7}"/>
    <cellStyle name="Calculation 3 4 4 4 3 2" xfId="13309" xr:uid="{F9CA0D15-165F-4FFC-8432-D12A8D78901D}"/>
    <cellStyle name="Calculation 3 4 4 4 3 3" xfId="13310" xr:uid="{CFC0C96E-7962-4964-A4D7-78F8646C8D6A}"/>
    <cellStyle name="Calculation 3 4 4 4 4" xfId="13311" xr:uid="{6AA20587-B246-4EE1-8727-F4CFC80DC14F}"/>
    <cellStyle name="Calculation 3 4 4 4 4 2" xfId="13312" xr:uid="{6C744333-F16A-4A67-BD37-859D2A7C6ED4}"/>
    <cellStyle name="Calculation 3 4 4 4 4 3" xfId="13313" xr:uid="{5D33EBAC-5A72-462C-9E60-CCA9D5D7549A}"/>
    <cellStyle name="Calculation 3 4 4 4 5" xfId="13314" xr:uid="{4BF4A858-219E-4774-A4C3-A8E00DE2401E}"/>
    <cellStyle name="Calculation 3 4 4 4 5 2" xfId="13315" xr:uid="{FD4F562A-A672-462A-945D-42A7CA2B6491}"/>
    <cellStyle name="Calculation 3 4 4 4 5 3" xfId="13316" xr:uid="{9DBCED8D-1AF0-49CE-8BD3-78E37CE1E3AE}"/>
    <cellStyle name="Calculation 3 4 4 4 6" xfId="13317" xr:uid="{C674E75A-5C72-418E-BCA4-241CA61575F6}"/>
    <cellStyle name="Calculation 3 4 4 4 6 2" xfId="13318" xr:uid="{C7B19EC9-C75C-43A0-AD4E-7EC80793D88C}"/>
    <cellStyle name="Calculation 3 4 4 4 6 3" xfId="13319" xr:uid="{3993758D-9DDC-4796-8673-455C09DFC023}"/>
    <cellStyle name="Calculation 3 4 4 4 7" xfId="13320" xr:uid="{CFA2F8F8-65BC-4F8C-A2C3-30B01F6CD0A4}"/>
    <cellStyle name="Calculation 3 4 4 4 7 2" xfId="13321" xr:uid="{A4466DA9-79E4-4AE8-B4A9-64A5B46F5100}"/>
    <cellStyle name="Calculation 3 4 4 4 7 3" xfId="13322" xr:uid="{E2F81A52-BCBE-4300-A4BB-656D12767AB0}"/>
    <cellStyle name="Calculation 3 4 4 4 8" xfId="13323" xr:uid="{3E616E1F-EEED-4A47-8356-2851471B5BD0}"/>
    <cellStyle name="Calculation 3 4 4 4 8 2" xfId="13324" xr:uid="{A1049FB8-3443-4F05-8E69-DB8A6F8D38B8}"/>
    <cellStyle name="Calculation 3 4 4 4 8 3" xfId="13325" xr:uid="{CDEDF558-AC42-4C78-B572-3C537CF3F68D}"/>
    <cellStyle name="Calculation 3 4 4 4 9" xfId="13326" xr:uid="{880AAB05-5252-4E23-B815-720638729F60}"/>
    <cellStyle name="Calculation 3 4 4 5" xfId="13327" xr:uid="{62E353E4-78E9-45C3-90D0-B20B3C54FB27}"/>
    <cellStyle name="Calculation 3 4 4 5 2" xfId="13328" xr:uid="{3609F97B-45BD-47D6-8A95-68813E94E583}"/>
    <cellStyle name="Calculation 3 4 4 5 2 2" xfId="13329" xr:uid="{13373FF0-8DE2-4EC7-8B7C-430A6D0CC873}"/>
    <cellStyle name="Calculation 3 4 4 5 2 3" xfId="13330" xr:uid="{C7E44080-736E-4E4C-89F2-471D3812D248}"/>
    <cellStyle name="Calculation 3 4 4 5 3" xfId="13331" xr:uid="{4334CB94-A5E3-4FFE-8EBC-4DBCD41CF14F}"/>
    <cellStyle name="Calculation 3 4 4 5 3 2" xfId="13332" xr:uid="{B940C449-30F8-4E5F-86DF-6831D8C95767}"/>
    <cellStyle name="Calculation 3 4 4 5 3 3" xfId="13333" xr:uid="{9934BAD9-9A31-4237-8670-C388FA2BD47D}"/>
    <cellStyle name="Calculation 3 4 4 5 4" xfId="13334" xr:uid="{FB398BF2-7BD3-458C-975F-5F0C6339BD63}"/>
    <cellStyle name="Calculation 3 4 4 5 4 2" xfId="13335" xr:uid="{17AD56EA-0F79-4ED2-B72C-EE2D81A47012}"/>
    <cellStyle name="Calculation 3 4 4 5 4 3" xfId="13336" xr:uid="{01BAE61B-050A-41A1-AA81-D7A282418B00}"/>
    <cellStyle name="Calculation 3 4 4 5 5" xfId="13337" xr:uid="{6442646B-CC33-4680-BADE-956F0FCD712D}"/>
    <cellStyle name="Calculation 3 4 4 5 5 2" xfId="13338" xr:uid="{1BD95C0F-266E-49C3-B7FA-580BD355E9EE}"/>
    <cellStyle name="Calculation 3 4 4 5 5 3" xfId="13339" xr:uid="{C806DC42-0723-4B30-928F-B7394145219E}"/>
    <cellStyle name="Calculation 3 4 4 5 6" xfId="13340" xr:uid="{A6EB2439-9822-4CAA-9F80-C0BCBD1F3231}"/>
    <cellStyle name="Calculation 3 4 4 5 6 2" xfId="13341" xr:uid="{853F92BD-6107-485C-BC5C-C7C22CC83FAD}"/>
    <cellStyle name="Calculation 3 4 4 5 6 3" xfId="13342" xr:uid="{A010807F-421B-4805-A9FE-F629494EB433}"/>
    <cellStyle name="Calculation 3 4 4 5 7" xfId="13343" xr:uid="{A6EEBABE-EB3E-44DD-9F50-8C4564F4007D}"/>
    <cellStyle name="Calculation 3 4 4 5 7 2" xfId="13344" xr:uid="{AFD3D605-4F5A-4A13-82F0-3FC973B4C76F}"/>
    <cellStyle name="Calculation 3 4 4 5 7 3" xfId="13345" xr:uid="{CC0E6219-BB04-48E4-8400-AE961D5123C0}"/>
    <cellStyle name="Calculation 3 4 4 5 8" xfId="13346" xr:uid="{32149CE1-8D83-4974-AFB5-F0AB7DF44A17}"/>
    <cellStyle name="Calculation 3 4 4 5 9" xfId="13347" xr:uid="{63A296A1-D773-4869-836E-D987B736E31B}"/>
    <cellStyle name="Calculation 3 4 4 6" xfId="13348" xr:uid="{3B131352-BA6D-4AC8-8CFA-89E008CFEE2B}"/>
    <cellStyle name="Calculation 3 4 4 6 2" xfId="13349" xr:uid="{D5501210-7D76-4E56-BE80-4BF01E152FDD}"/>
    <cellStyle name="Calculation 3 4 4 6 3" xfId="13350" xr:uid="{E0547666-D980-4567-9ED2-D8F81171DD9F}"/>
    <cellStyle name="Calculation 3 4 4 7" xfId="13351" xr:uid="{76918A4A-0AD9-4BD1-85AA-3BD5286BBDFB}"/>
    <cellStyle name="Calculation 3 4 4 7 2" xfId="13352" xr:uid="{52595931-D919-4473-BDAF-5A5C2E312531}"/>
    <cellStyle name="Calculation 3 4 4 7 3" xfId="13353" xr:uid="{0B37BFA9-3DE3-4B1C-8DB7-A45C68B16FE9}"/>
    <cellStyle name="Calculation 3 4 4 8" xfId="13354" xr:uid="{7AEF6A37-31E0-4E37-B091-579475D6A372}"/>
    <cellStyle name="Calculation 3 4 4 8 2" xfId="13355" xr:uid="{95C05568-A316-45D9-BBF9-B82E467D2825}"/>
    <cellStyle name="Calculation 3 4 4 8 3" xfId="13356" xr:uid="{92B45441-7D1F-4B11-B825-25D5F719CBCA}"/>
    <cellStyle name="Calculation 3 4 4 9" xfId="13357" xr:uid="{7A98C228-D3E6-455D-B74C-D4C4C3559F2A}"/>
    <cellStyle name="Calculation 3 4 4 9 2" xfId="13358" xr:uid="{56128EC7-99E6-4084-A20C-D4EDDE81EFDE}"/>
    <cellStyle name="Calculation 3 4 4 9 3" xfId="13359" xr:uid="{0FF8974B-9F53-4BB4-852A-533F3EA065E5}"/>
    <cellStyle name="Calculation 3 4 5" xfId="13360" xr:uid="{91309EDA-96C8-4CAE-B92B-E2ABBDAD9661}"/>
    <cellStyle name="Calculation 3 4 5 10" xfId="44321" xr:uid="{42498FF8-CF66-456F-A9C3-8B85C3E145BA}"/>
    <cellStyle name="Calculation 3 4 5 2" xfId="13361" xr:uid="{CE21D382-D6E8-4A42-8F48-1014A31C1275}"/>
    <cellStyle name="Calculation 3 4 5 2 10" xfId="13362" xr:uid="{B079A3FF-A0DA-4077-932C-B3BCC1D953AD}"/>
    <cellStyle name="Calculation 3 4 5 2 2" xfId="13363" xr:uid="{7CC561E4-E20A-4589-9E06-46BFEC6B5D28}"/>
    <cellStyle name="Calculation 3 4 5 2 2 2" xfId="13364" xr:uid="{CFCEB941-8337-4888-A557-9219D605257D}"/>
    <cellStyle name="Calculation 3 4 5 2 2 2 2" xfId="13365" xr:uid="{7BB71D90-EB4D-426E-985A-F01E7F67F4AD}"/>
    <cellStyle name="Calculation 3 4 5 2 2 2 3" xfId="13366" xr:uid="{6FA7BF34-6C05-4905-8E37-D12B9AD55AB8}"/>
    <cellStyle name="Calculation 3 4 5 2 2 3" xfId="13367" xr:uid="{2ED54C44-968A-447B-A26D-F751AF4A2C76}"/>
    <cellStyle name="Calculation 3 4 5 2 2 3 2" xfId="13368" xr:uid="{FF26F533-ADDE-4E4F-893A-2C58CFE88A2E}"/>
    <cellStyle name="Calculation 3 4 5 2 2 3 3" xfId="13369" xr:uid="{46C6A228-3A1C-4F87-A698-C0B15224CA13}"/>
    <cellStyle name="Calculation 3 4 5 2 2 4" xfId="13370" xr:uid="{643C57AB-CF0C-4142-8A8C-8671DB58D9FB}"/>
    <cellStyle name="Calculation 3 4 5 2 2 4 2" xfId="13371" xr:uid="{DCDDE841-2AF1-4EB1-B442-EFBDC027F9E7}"/>
    <cellStyle name="Calculation 3 4 5 2 2 4 3" xfId="13372" xr:uid="{83411AD2-B51E-47DD-8321-B649395A5AC4}"/>
    <cellStyle name="Calculation 3 4 5 2 2 5" xfId="13373" xr:uid="{2E69CEF7-833A-4375-9F81-469D9C4395F5}"/>
    <cellStyle name="Calculation 3 4 5 2 2 5 2" xfId="13374" xr:uid="{055BB3EF-4DCE-44C9-87A1-4D04EC8ABB40}"/>
    <cellStyle name="Calculation 3 4 5 2 2 5 3" xfId="13375" xr:uid="{A99EACAC-2592-46B8-8336-C52EF4B20211}"/>
    <cellStyle name="Calculation 3 4 5 2 2 6" xfId="13376" xr:uid="{1170B777-D40E-421E-BD6F-441DEB325F8A}"/>
    <cellStyle name="Calculation 3 4 5 2 2 6 2" xfId="13377" xr:uid="{0DC0A950-6C09-4441-AA89-C9F31AB7FB08}"/>
    <cellStyle name="Calculation 3 4 5 2 2 6 3" xfId="13378" xr:uid="{351E7E71-50DF-4E82-95B2-0D2ADDE471AA}"/>
    <cellStyle name="Calculation 3 4 5 2 2 7" xfId="13379" xr:uid="{E455C3E0-C278-410C-A50B-05EB24FD2E82}"/>
    <cellStyle name="Calculation 3 4 5 2 2 7 2" xfId="13380" xr:uid="{1C6A96D3-9CF6-4745-A507-FDE45F6E1EC1}"/>
    <cellStyle name="Calculation 3 4 5 2 2 7 3" xfId="13381" xr:uid="{7222FC61-2A3E-462B-8CC6-9C9604B45E4B}"/>
    <cellStyle name="Calculation 3 4 5 2 2 8" xfId="13382" xr:uid="{C6EF71AD-27E7-4FF8-B14D-DE6F1EC7238A}"/>
    <cellStyle name="Calculation 3 4 5 2 2 9" xfId="13383" xr:uid="{D2910B75-E615-493E-BABC-DFCC25C56742}"/>
    <cellStyle name="Calculation 3 4 5 2 3" xfId="13384" xr:uid="{530FD7AD-46F4-474C-84F6-EA8427EFA656}"/>
    <cellStyle name="Calculation 3 4 5 2 3 2" xfId="13385" xr:uid="{355DDB87-0CAB-4E90-B7EE-3D1CF2B765A6}"/>
    <cellStyle name="Calculation 3 4 5 2 3 3" xfId="13386" xr:uid="{B9D11AC3-203E-4E78-A95B-F0781D63B002}"/>
    <cellStyle name="Calculation 3 4 5 2 4" xfId="13387" xr:uid="{8C07549D-FD99-4DB7-AD9F-E4C7909012BB}"/>
    <cellStyle name="Calculation 3 4 5 2 4 2" xfId="13388" xr:uid="{91E3F887-2124-42F9-9638-A2DFD4133B5B}"/>
    <cellStyle name="Calculation 3 4 5 2 4 3" xfId="13389" xr:uid="{608BEC4E-31A4-4A64-9CD7-B4EE38EE339E}"/>
    <cellStyle name="Calculation 3 4 5 2 5" xfId="13390" xr:uid="{FFDAA665-3B5D-4E07-B707-E465CA77789B}"/>
    <cellStyle name="Calculation 3 4 5 2 5 2" xfId="13391" xr:uid="{E6A237B2-9615-4ECF-A921-2B9C77A1F626}"/>
    <cellStyle name="Calculation 3 4 5 2 5 3" xfId="13392" xr:uid="{C227F99F-BABE-4D45-99E5-0D22F531C2D1}"/>
    <cellStyle name="Calculation 3 4 5 2 6" xfId="13393" xr:uid="{9B943520-C08D-476B-80A5-573B95A58CDD}"/>
    <cellStyle name="Calculation 3 4 5 2 6 2" xfId="13394" xr:uid="{02CFA6D1-A742-44A7-A189-CB93B5DAE8C5}"/>
    <cellStyle name="Calculation 3 4 5 2 6 3" xfId="13395" xr:uid="{E49F2D6B-1D76-4B59-8A57-AFD375222925}"/>
    <cellStyle name="Calculation 3 4 5 2 7" xfId="13396" xr:uid="{09102283-918D-4298-882A-CCF900696ADC}"/>
    <cellStyle name="Calculation 3 4 5 2 7 2" xfId="13397" xr:uid="{3220F02C-6EE9-4F20-85FC-74440A68C72B}"/>
    <cellStyle name="Calculation 3 4 5 2 7 3" xfId="13398" xr:uid="{F80800CF-DEEF-4FA5-B02F-7BBFB65D3E29}"/>
    <cellStyle name="Calculation 3 4 5 2 8" xfId="13399" xr:uid="{AF160A74-BF2C-4C32-B82E-A91C256FF2A2}"/>
    <cellStyle name="Calculation 3 4 5 2 8 2" xfId="13400" xr:uid="{6472D60E-68DF-4876-9818-5D2B53AD2368}"/>
    <cellStyle name="Calculation 3 4 5 2 8 3" xfId="13401" xr:uid="{19E5CEB8-6A85-423C-BC58-07963FD994DF}"/>
    <cellStyle name="Calculation 3 4 5 2 9" xfId="13402" xr:uid="{C0FB4C99-A47B-46D2-A878-F7E7B7224CD0}"/>
    <cellStyle name="Calculation 3 4 5 3" xfId="13403" xr:uid="{7F74A604-603F-471A-908F-AF06D9F3DD4F}"/>
    <cellStyle name="Calculation 3 4 5 3 10" xfId="13404" xr:uid="{A1D3A075-57AE-4BEB-9050-E106EE55FA46}"/>
    <cellStyle name="Calculation 3 4 5 3 2" xfId="13405" xr:uid="{4FAD557F-8BEE-433A-AD49-4C8001FD5C4C}"/>
    <cellStyle name="Calculation 3 4 5 3 2 2" xfId="13406" xr:uid="{19A6F384-F6F3-49C0-BA3A-E27070760C95}"/>
    <cellStyle name="Calculation 3 4 5 3 2 2 2" xfId="13407" xr:uid="{84303B3E-53DC-4886-B927-E48D67A86132}"/>
    <cellStyle name="Calculation 3 4 5 3 2 2 3" xfId="13408" xr:uid="{E7620095-9A17-4F57-91AD-773C3DA40042}"/>
    <cellStyle name="Calculation 3 4 5 3 2 3" xfId="13409" xr:uid="{92CBBC20-1388-4353-8587-1003A83A98FE}"/>
    <cellStyle name="Calculation 3 4 5 3 2 3 2" xfId="13410" xr:uid="{D080C4BF-A388-4F0F-97A1-939735F2015E}"/>
    <cellStyle name="Calculation 3 4 5 3 2 3 3" xfId="13411" xr:uid="{EDD9AF12-844A-43E0-8BFF-1DA80721F20C}"/>
    <cellStyle name="Calculation 3 4 5 3 2 4" xfId="13412" xr:uid="{E9877AE3-2BAC-4B5D-8589-CABA7B47FD86}"/>
    <cellStyle name="Calculation 3 4 5 3 2 4 2" xfId="13413" xr:uid="{0A48DDFF-E3CC-4AD8-944E-5FD78D9A9B3E}"/>
    <cellStyle name="Calculation 3 4 5 3 2 4 3" xfId="13414" xr:uid="{36835A21-CE39-4ABE-A387-B82C6992A1E1}"/>
    <cellStyle name="Calculation 3 4 5 3 2 5" xfId="13415" xr:uid="{F29101C7-0174-43D1-9AC2-AA171ABE0696}"/>
    <cellStyle name="Calculation 3 4 5 3 2 5 2" xfId="13416" xr:uid="{0122CA83-0ECE-4C0C-8442-E60BEFD60108}"/>
    <cellStyle name="Calculation 3 4 5 3 2 5 3" xfId="13417" xr:uid="{02DC5EC4-AD27-425B-8E53-91FF611A862F}"/>
    <cellStyle name="Calculation 3 4 5 3 2 6" xfId="13418" xr:uid="{841F02AE-0E08-47E2-B583-21CA3EEA01CB}"/>
    <cellStyle name="Calculation 3 4 5 3 2 6 2" xfId="13419" xr:uid="{8727EA7B-7B76-4F5E-9B53-A2A6A17F07B3}"/>
    <cellStyle name="Calculation 3 4 5 3 2 6 3" xfId="13420" xr:uid="{8958D22B-4B2F-48DF-9542-9DFDA6171905}"/>
    <cellStyle name="Calculation 3 4 5 3 2 7" xfId="13421" xr:uid="{F7F87A40-F4A9-4B56-A958-312F5216F720}"/>
    <cellStyle name="Calculation 3 4 5 3 2 7 2" xfId="13422" xr:uid="{6FE97B5D-2F96-4FA3-B36E-2F9A460153B6}"/>
    <cellStyle name="Calculation 3 4 5 3 2 7 3" xfId="13423" xr:uid="{F83F8EB8-264A-439E-9698-51EB4C64D36F}"/>
    <cellStyle name="Calculation 3 4 5 3 2 8" xfId="13424" xr:uid="{B24BF2B8-AB00-4FE7-A60A-8C37ADADB863}"/>
    <cellStyle name="Calculation 3 4 5 3 2 9" xfId="13425" xr:uid="{744CCD8C-D88C-443E-A2A4-D97C8A235250}"/>
    <cellStyle name="Calculation 3 4 5 3 3" xfId="13426" xr:uid="{F3EEBF29-1656-4199-9E2C-CD40F70C58EE}"/>
    <cellStyle name="Calculation 3 4 5 3 3 2" xfId="13427" xr:uid="{419E11EA-9ABF-411B-ADC6-782A94470E05}"/>
    <cellStyle name="Calculation 3 4 5 3 3 3" xfId="13428" xr:uid="{1C2085E0-78A1-4E8D-9562-2CAE15A1E96C}"/>
    <cellStyle name="Calculation 3 4 5 3 4" xfId="13429" xr:uid="{A2171A63-C9B8-44D5-A2BF-38BFFE00559D}"/>
    <cellStyle name="Calculation 3 4 5 3 4 2" xfId="13430" xr:uid="{2EC37D75-062E-4118-8747-C1F99284A5E1}"/>
    <cellStyle name="Calculation 3 4 5 3 4 3" xfId="13431" xr:uid="{6D50F27D-590B-40F0-B999-64FA4C9B91CC}"/>
    <cellStyle name="Calculation 3 4 5 3 5" xfId="13432" xr:uid="{437A225A-CBFF-4B88-93B7-8CBDBBA2F1C4}"/>
    <cellStyle name="Calculation 3 4 5 3 5 2" xfId="13433" xr:uid="{5CE27393-A283-4B0B-9696-F1AADCC521F9}"/>
    <cellStyle name="Calculation 3 4 5 3 5 3" xfId="13434" xr:uid="{C4CAB753-447A-431D-A0D9-E4E76B8EF229}"/>
    <cellStyle name="Calculation 3 4 5 3 6" xfId="13435" xr:uid="{1449F345-9E0B-4A54-B795-579FF8102A99}"/>
    <cellStyle name="Calculation 3 4 5 3 6 2" xfId="13436" xr:uid="{26C8DFE6-DE26-447A-B6B3-91ADAE6B8278}"/>
    <cellStyle name="Calculation 3 4 5 3 6 3" xfId="13437" xr:uid="{D8583E60-B5A7-41C9-8E5B-9D38B2AEC986}"/>
    <cellStyle name="Calculation 3 4 5 3 7" xfId="13438" xr:uid="{89C988B6-4278-4580-B8CF-75717EFA3717}"/>
    <cellStyle name="Calculation 3 4 5 3 7 2" xfId="13439" xr:uid="{09137C3A-21C8-46DC-B67E-E3C9070BB4C6}"/>
    <cellStyle name="Calculation 3 4 5 3 7 3" xfId="13440" xr:uid="{A5BEA454-D57B-48EF-9950-770ACB2D9C28}"/>
    <cellStyle name="Calculation 3 4 5 3 8" xfId="13441" xr:uid="{4633CC60-2E44-4FEF-8478-C51D133B0835}"/>
    <cellStyle name="Calculation 3 4 5 3 8 2" xfId="13442" xr:uid="{0766A1CF-A682-4176-8BD8-5F7A7B82C853}"/>
    <cellStyle name="Calculation 3 4 5 3 8 3" xfId="13443" xr:uid="{E28A4491-BBFB-47ED-AA20-2C8151F50A52}"/>
    <cellStyle name="Calculation 3 4 5 3 9" xfId="13444" xr:uid="{32249609-098A-4048-A34B-DF515E6482E9}"/>
    <cellStyle name="Calculation 3 4 5 4" xfId="13445" xr:uid="{0C80A76D-C7F1-47FB-A320-6341DF88B39B}"/>
    <cellStyle name="Calculation 3 4 5 4 10" xfId="13446" xr:uid="{431762CE-A033-41C7-8408-35A6000964A4}"/>
    <cellStyle name="Calculation 3 4 5 4 2" xfId="13447" xr:uid="{7CB251D0-E24D-4090-9058-A491B2BD2775}"/>
    <cellStyle name="Calculation 3 4 5 4 2 2" xfId="13448" xr:uid="{59FBF4DB-39CC-4E20-8CCF-5BAEAE2039E6}"/>
    <cellStyle name="Calculation 3 4 5 4 2 2 2" xfId="13449" xr:uid="{71169B52-C009-4A18-A408-A79FB740A36A}"/>
    <cellStyle name="Calculation 3 4 5 4 2 2 3" xfId="13450" xr:uid="{A48A3789-5FE0-4DAC-856B-B76112EE9374}"/>
    <cellStyle name="Calculation 3 4 5 4 2 3" xfId="13451" xr:uid="{F0134A12-8D7B-4FA8-A523-E45B90C70593}"/>
    <cellStyle name="Calculation 3 4 5 4 2 3 2" xfId="13452" xr:uid="{D13E4F2C-CE48-4218-B076-78CEEAD30852}"/>
    <cellStyle name="Calculation 3 4 5 4 2 3 3" xfId="13453" xr:uid="{2A849F42-86FB-4AEC-AEB2-D1C2C3EA4441}"/>
    <cellStyle name="Calculation 3 4 5 4 2 4" xfId="13454" xr:uid="{231B6AA2-1597-4727-B087-D72C62749453}"/>
    <cellStyle name="Calculation 3 4 5 4 2 4 2" xfId="13455" xr:uid="{A745AC3A-6D18-4C15-A157-F5EA79702D8F}"/>
    <cellStyle name="Calculation 3 4 5 4 2 4 3" xfId="13456" xr:uid="{0482F857-1300-4B17-A700-671F6630B5CB}"/>
    <cellStyle name="Calculation 3 4 5 4 2 5" xfId="13457" xr:uid="{083565C7-832D-4353-930E-6B1FEEDA8FAD}"/>
    <cellStyle name="Calculation 3 4 5 4 2 5 2" xfId="13458" xr:uid="{4955DBE7-B100-41A9-AE68-95FC70A247AE}"/>
    <cellStyle name="Calculation 3 4 5 4 2 5 3" xfId="13459" xr:uid="{138A0105-E638-4460-B12E-83A3F561A752}"/>
    <cellStyle name="Calculation 3 4 5 4 2 6" xfId="13460" xr:uid="{D0BD1768-7691-4320-BDF1-DA8ECF798E90}"/>
    <cellStyle name="Calculation 3 4 5 4 2 6 2" xfId="13461" xr:uid="{0D52824C-692B-4C65-9A4F-3B53297623E5}"/>
    <cellStyle name="Calculation 3 4 5 4 2 6 3" xfId="13462" xr:uid="{870A5044-B348-4D5F-AD66-D1D4E84DD8A8}"/>
    <cellStyle name="Calculation 3 4 5 4 2 7" xfId="13463" xr:uid="{C9E81D66-CF8F-4E62-8FB1-DAD808DE5F8C}"/>
    <cellStyle name="Calculation 3 4 5 4 2 7 2" xfId="13464" xr:uid="{F2200D42-1316-4A77-BDDD-3C653DD5EFC4}"/>
    <cellStyle name="Calculation 3 4 5 4 2 7 3" xfId="13465" xr:uid="{F1FE5F27-DECF-409F-BB14-FE51B8EC0162}"/>
    <cellStyle name="Calculation 3 4 5 4 2 8" xfId="13466" xr:uid="{6E6C42F1-6168-408D-B1A0-E8588F39D6B5}"/>
    <cellStyle name="Calculation 3 4 5 4 2 9" xfId="13467" xr:uid="{3E2B5859-CB3A-4B5C-9836-CB4C35126AA8}"/>
    <cellStyle name="Calculation 3 4 5 4 3" xfId="13468" xr:uid="{294F05C3-6102-4E36-A1C8-C0118F626684}"/>
    <cellStyle name="Calculation 3 4 5 4 3 2" xfId="13469" xr:uid="{9BCEADA2-ADC2-4FD0-BF35-5DA1BF9E3E34}"/>
    <cellStyle name="Calculation 3 4 5 4 3 3" xfId="13470" xr:uid="{298F10FC-00AE-46FC-84B4-10D8FB111BC3}"/>
    <cellStyle name="Calculation 3 4 5 4 4" xfId="13471" xr:uid="{59AE1F6F-F813-4A3C-AA2F-0EFA9E2E6C6E}"/>
    <cellStyle name="Calculation 3 4 5 4 4 2" xfId="13472" xr:uid="{98CC5B67-9FDD-4E28-9A9D-6FA0BA4B0359}"/>
    <cellStyle name="Calculation 3 4 5 4 4 3" xfId="13473" xr:uid="{0611CFFA-7CAE-4760-AA3E-12E8257AF405}"/>
    <cellStyle name="Calculation 3 4 5 4 5" xfId="13474" xr:uid="{4DCB3664-EFFB-4777-8CB9-FA98B18E3233}"/>
    <cellStyle name="Calculation 3 4 5 4 5 2" xfId="13475" xr:uid="{4EA383B3-7186-4C83-AF61-D3F0CF6125E2}"/>
    <cellStyle name="Calculation 3 4 5 4 5 3" xfId="13476" xr:uid="{E8F73FA9-DED0-4718-979A-202F451391E1}"/>
    <cellStyle name="Calculation 3 4 5 4 6" xfId="13477" xr:uid="{16611699-9F30-4F24-A1E0-0E425B53E331}"/>
    <cellStyle name="Calculation 3 4 5 4 6 2" xfId="13478" xr:uid="{2540E0FD-BD55-4906-BB71-10534B226D43}"/>
    <cellStyle name="Calculation 3 4 5 4 6 3" xfId="13479" xr:uid="{C2FF6382-CB18-42A0-8CC8-4CF6FA4ED32A}"/>
    <cellStyle name="Calculation 3 4 5 4 7" xfId="13480" xr:uid="{9ED2CEE6-9C5C-4444-9880-A9061824C33C}"/>
    <cellStyle name="Calculation 3 4 5 4 7 2" xfId="13481" xr:uid="{41A679A1-8C79-43B7-92D3-37B5A1CDD468}"/>
    <cellStyle name="Calculation 3 4 5 4 7 3" xfId="13482" xr:uid="{3B72F019-C7D7-4778-A284-FD0C24A12B25}"/>
    <cellStyle name="Calculation 3 4 5 4 8" xfId="13483" xr:uid="{7376B6CD-E80B-4F61-AA4A-0B1A56CAE1CE}"/>
    <cellStyle name="Calculation 3 4 5 4 8 2" xfId="13484" xr:uid="{0F741DD2-C3A4-4F27-8E51-B01CBB85C758}"/>
    <cellStyle name="Calculation 3 4 5 4 8 3" xfId="13485" xr:uid="{1A0A7F39-AD21-4F74-8062-06F6DDEB0E3D}"/>
    <cellStyle name="Calculation 3 4 5 4 9" xfId="13486" xr:uid="{07C9EC0F-6AFB-42EE-9067-CB4C268A8D5F}"/>
    <cellStyle name="Calculation 3 4 5 5" xfId="13487" xr:uid="{93DD6AE7-E21D-4701-9B79-30E1D58BA021}"/>
    <cellStyle name="Calculation 3 4 5 5 2" xfId="13488" xr:uid="{9A87E018-E22F-4921-88EC-C09AE2D5B813}"/>
    <cellStyle name="Calculation 3 4 5 5 2 2" xfId="13489" xr:uid="{4A7B9182-4F10-461D-AAE9-17754959708B}"/>
    <cellStyle name="Calculation 3 4 5 5 2 3" xfId="13490" xr:uid="{08D57447-1F30-4C29-A7C2-E5E4C2E61D16}"/>
    <cellStyle name="Calculation 3 4 5 5 3" xfId="13491" xr:uid="{B39A53AC-196C-4B97-AAE4-22ACE2BBCC9F}"/>
    <cellStyle name="Calculation 3 4 5 5 3 2" xfId="13492" xr:uid="{4A97B30D-67F0-4527-A8E6-358424D16D04}"/>
    <cellStyle name="Calculation 3 4 5 5 3 3" xfId="13493" xr:uid="{64AE713A-3971-4501-B14F-220D7F344FD9}"/>
    <cellStyle name="Calculation 3 4 5 5 4" xfId="13494" xr:uid="{2C49AB63-EA62-46D2-8290-A2C1F4C5E615}"/>
    <cellStyle name="Calculation 3 4 5 5 4 2" xfId="13495" xr:uid="{D3222D07-3EF6-444C-9562-5E7D6B7327D3}"/>
    <cellStyle name="Calculation 3 4 5 5 4 3" xfId="13496" xr:uid="{8B048CA9-4769-4D5B-A737-33898AF40C3F}"/>
    <cellStyle name="Calculation 3 4 5 5 5" xfId="13497" xr:uid="{7598BF8C-20FF-4901-A02B-27C95F2EFBEB}"/>
    <cellStyle name="Calculation 3 4 5 5 5 2" xfId="13498" xr:uid="{8D511A17-4EDC-477F-B9EC-A5B2E9DC3750}"/>
    <cellStyle name="Calculation 3 4 5 5 5 3" xfId="13499" xr:uid="{EB86E76C-D4FD-4E57-A954-025C3A35A416}"/>
    <cellStyle name="Calculation 3 4 5 5 6" xfId="13500" xr:uid="{C4999B7F-C0B3-49D2-8E44-458C653E84CE}"/>
    <cellStyle name="Calculation 3 4 5 5 6 2" xfId="13501" xr:uid="{A57DBE05-284F-4ACA-AB45-59072975CB5B}"/>
    <cellStyle name="Calculation 3 4 5 5 6 3" xfId="13502" xr:uid="{B7FE6236-A4D0-456C-8948-2F01BCB59A08}"/>
    <cellStyle name="Calculation 3 4 5 5 7" xfId="13503" xr:uid="{AF7C22D9-8CFC-4F20-83EF-5A6C232BDEA3}"/>
    <cellStyle name="Calculation 3 4 5 5 7 2" xfId="13504" xr:uid="{D498034F-2FF4-4105-8F14-5C0A197381BA}"/>
    <cellStyle name="Calculation 3 4 5 5 7 3" xfId="13505" xr:uid="{468945A0-7CBA-43DC-AF0D-AE450AFE0A18}"/>
    <cellStyle name="Calculation 3 4 5 5 8" xfId="13506" xr:uid="{54D7F440-31B6-4A53-86E1-F75D21EAFA32}"/>
    <cellStyle name="Calculation 3 4 5 5 9" xfId="13507" xr:uid="{2F206C0D-9872-4847-843E-81B810B182B9}"/>
    <cellStyle name="Calculation 3 4 5 6" xfId="13508" xr:uid="{AE4CA64D-0F5F-44D6-BC82-D0011DA921B6}"/>
    <cellStyle name="Calculation 3 4 5 6 2" xfId="13509" xr:uid="{3DEA6153-92DC-4CCD-B59F-F65F2DBA64A3}"/>
    <cellStyle name="Calculation 3 4 5 6 3" xfId="13510" xr:uid="{E2AE1368-630E-4502-A23F-E83686415B21}"/>
    <cellStyle name="Calculation 3 4 5 7" xfId="13511" xr:uid="{A23B6E1F-E9D2-4271-A707-4A5C7A18311D}"/>
    <cellStyle name="Calculation 3 4 5 7 2" xfId="13512" xr:uid="{EDEE6100-51C6-4EFA-8CB8-FE1E526F402B}"/>
    <cellStyle name="Calculation 3 4 5 7 3" xfId="13513" xr:uid="{9A7844B5-5FE3-4F2D-8DF7-48EAF2CF6DE0}"/>
    <cellStyle name="Calculation 3 4 5 8" xfId="13514" xr:uid="{E96798E5-1466-49A0-BA9B-BB53D89308A8}"/>
    <cellStyle name="Calculation 3 4 5 8 2" xfId="13515" xr:uid="{DD539AD9-0E21-4DAF-9D40-D12902F5A962}"/>
    <cellStyle name="Calculation 3 4 5 8 3" xfId="13516" xr:uid="{218279F9-6CE6-4CC9-B66E-3456BB7B8ED4}"/>
    <cellStyle name="Calculation 3 4 5 9" xfId="13517" xr:uid="{62BFA32D-7CE2-47E3-A9B4-88C7F40D354D}"/>
    <cellStyle name="Calculation 3 4 5 9 2" xfId="13518" xr:uid="{92AE53E7-D60C-42FA-BDB6-4B2899255C79}"/>
    <cellStyle name="Calculation 3 4 5 9 3" xfId="13519" xr:uid="{54D6D5F8-BFB1-4BB6-B50C-B2E360CB4046}"/>
    <cellStyle name="Calculation 3 4 6" xfId="13520" xr:uid="{07AFB567-985C-4A4C-B2CF-1D0BCF14FEB9}"/>
    <cellStyle name="Calculation 3 4 6 10" xfId="13521" xr:uid="{CE7878B8-C7B9-4FF7-9CC7-E1CF101ECD55}"/>
    <cellStyle name="Calculation 3 4 6 2" xfId="13522" xr:uid="{E7BE7B6E-FC9E-4D96-94E9-0081BF1D661D}"/>
    <cellStyle name="Calculation 3 4 6 2 2" xfId="13523" xr:uid="{F54CC8BC-71D4-496D-A9EF-036CE4B41B3D}"/>
    <cellStyle name="Calculation 3 4 6 2 2 2" xfId="13524" xr:uid="{826AF9A2-9BEC-431C-AF11-2A23669FDE17}"/>
    <cellStyle name="Calculation 3 4 6 2 2 3" xfId="13525" xr:uid="{CD46BA84-6D0F-4343-B841-4481B7780C5E}"/>
    <cellStyle name="Calculation 3 4 6 2 3" xfId="13526" xr:uid="{8D013DDA-F632-4949-9BDB-D434948A0B4E}"/>
    <cellStyle name="Calculation 3 4 6 2 3 2" xfId="13527" xr:uid="{78914BBB-5265-498B-ABC8-60E7A0C538E7}"/>
    <cellStyle name="Calculation 3 4 6 2 3 3" xfId="13528" xr:uid="{B3059448-48FF-4610-83D7-80708B47425D}"/>
    <cellStyle name="Calculation 3 4 6 2 4" xfId="13529" xr:uid="{08F3C795-2BA7-4554-B462-B63738543688}"/>
    <cellStyle name="Calculation 3 4 6 2 4 2" xfId="13530" xr:uid="{CFEDB681-CBEE-4C96-98E8-B4621840D80D}"/>
    <cellStyle name="Calculation 3 4 6 2 4 3" xfId="13531" xr:uid="{FB434E4B-84A6-4609-96F4-8C40EF29A08C}"/>
    <cellStyle name="Calculation 3 4 6 2 5" xfId="13532" xr:uid="{96E9880B-D05B-4E74-BE20-2EA2F0B9FD7D}"/>
    <cellStyle name="Calculation 3 4 6 2 5 2" xfId="13533" xr:uid="{AEA293A6-4096-4EE8-A192-09857699D5AE}"/>
    <cellStyle name="Calculation 3 4 6 2 5 3" xfId="13534" xr:uid="{B0363689-FAEA-40F4-AB77-43A3DAF5DFDC}"/>
    <cellStyle name="Calculation 3 4 6 2 6" xfId="13535" xr:uid="{5216BECB-F6FD-4561-864C-29978835A7CE}"/>
    <cellStyle name="Calculation 3 4 6 2 6 2" xfId="13536" xr:uid="{4106B1EE-94BD-4DDD-9B13-B50CEE75B3E2}"/>
    <cellStyle name="Calculation 3 4 6 2 6 3" xfId="13537" xr:uid="{874B1A24-7E88-4214-B6AE-E4262818C6D0}"/>
    <cellStyle name="Calculation 3 4 6 2 7" xfId="13538" xr:uid="{A84034A4-2CA5-492D-97C0-D74965F614BF}"/>
    <cellStyle name="Calculation 3 4 6 2 7 2" xfId="13539" xr:uid="{FA64C864-A2CA-4E31-BDDB-6FB329B45E3D}"/>
    <cellStyle name="Calculation 3 4 6 2 7 3" xfId="13540" xr:uid="{45D33E19-CF67-4AFA-B4E2-AC090DFBED00}"/>
    <cellStyle name="Calculation 3 4 6 2 8" xfId="13541" xr:uid="{132A8733-3BCE-4CD4-A04C-56CB82C7C322}"/>
    <cellStyle name="Calculation 3 4 6 2 9" xfId="13542" xr:uid="{C87164E7-70D5-449D-9CC9-63C1709A1F40}"/>
    <cellStyle name="Calculation 3 4 6 3" xfId="13543" xr:uid="{A254A18B-0201-4B9D-BA81-CF9F3095AF04}"/>
    <cellStyle name="Calculation 3 4 6 3 2" xfId="13544" xr:uid="{11FD7296-9261-4610-9A89-5C402042C7CA}"/>
    <cellStyle name="Calculation 3 4 6 3 3" xfId="13545" xr:uid="{561516F3-9594-422F-A0E0-E4DA2170E160}"/>
    <cellStyle name="Calculation 3 4 6 4" xfId="13546" xr:uid="{627E58C9-7F96-405A-BEE3-E59C40D4E621}"/>
    <cellStyle name="Calculation 3 4 6 4 2" xfId="13547" xr:uid="{32648F43-B892-4D95-B610-2375AD2E66CE}"/>
    <cellStyle name="Calculation 3 4 6 4 3" xfId="13548" xr:uid="{A6D65DE7-7D2A-4D0C-913B-469473182690}"/>
    <cellStyle name="Calculation 3 4 6 5" xfId="13549" xr:uid="{5ACD78F7-4C78-4407-BA65-4CD54144A0F8}"/>
    <cellStyle name="Calculation 3 4 6 5 2" xfId="13550" xr:uid="{5E8CC394-93FE-4449-A40D-64A8A7792AED}"/>
    <cellStyle name="Calculation 3 4 6 5 3" xfId="13551" xr:uid="{D243F568-0168-4CED-BAAC-EC7DF55E21BD}"/>
    <cellStyle name="Calculation 3 4 6 6" xfId="13552" xr:uid="{F611AD80-9E53-454B-84D9-90B6CEC45700}"/>
    <cellStyle name="Calculation 3 4 6 6 2" xfId="13553" xr:uid="{A7FA3DB7-D363-40C8-9D99-5DD2A5182BF3}"/>
    <cellStyle name="Calculation 3 4 6 6 3" xfId="13554" xr:uid="{D8B9DE11-4B29-4BE4-BECE-18815A7DAB13}"/>
    <cellStyle name="Calculation 3 4 6 7" xfId="13555" xr:uid="{53F5395B-1266-4B44-AB4D-F765B62C2196}"/>
    <cellStyle name="Calculation 3 4 6 7 2" xfId="13556" xr:uid="{C656EEBA-92C4-4D79-AE2D-A728C5B0CC0C}"/>
    <cellStyle name="Calculation 3 4 6 7 3" xfId="13557" xr:uid="{4926F3D8-842A-4836-92AB-760501E369FA}"/>
    <cellStyle name="Calculation 3 4 6 8" xfId="13558" xr:uid="{8D257083-2DE2-483D-AB5F-B1D626D757D1}"/>
    <cellStyle name="Calculation 3 4 6 8 2" xfId="13559" xr:uid="{CA3EA5AD-C1B7-466B-9C60-6CC7B0D702FE}"/>
    <cellStyle name="Calculation 3 4 6 8 3" xfId="13560" xr:uid="{F2F04611-690E-4BA8-AD08-AB5FD3831CBE}"/>
    <cellStyle name="Calculation 3 4 6 9" xfId="13561" xr:uid="{28D5038C-7DCC-4763-A821-0209EBD3D520}"/>
    <cellStyle name="Calculation 3 4 7" xfId="13562" xr:uid="{B385DDE9-9AF4-4DCA-A3D9-EB2F27719B59}"/>
    <cellStyle name="Calculation 3 4 7 10" xfId="13563" xr:uid="{2C5A8472-FB85-45F3-9F66-C0930A5229BD}"/>
    <cellStyle name="Calculation 3 4 7 2" xfId="13564" xr:uid="{EE568B4F-C7AB-495A-B410-570F964604F3}"/>
    <cellStyle name="Calculation 3 4 7 2 2" xfId="13565" xr:uid="{B54C5FE8-85EC-4D13-BC27-D6AFDB5E4D7A}"/>
    <cellStyle name="Calculation 3 4 7 2 2 2" xfId="13566" xr:uid="{1DAC22ED-CE0A-4A70-A7DF-5BB5D8FE5B67}"/>
    <cellStyle name="Calculation 3 4 7 2 2 3" xfId="13567" xr:uid="{5B3C4A11-78FB-4F9F-8F66-E675993FEE09}"/>
    <cellStyle name="Calculation 3 4 7 2 3" xfId="13568" xr:uid="{013D8473-7612-4342-BF90-EF36A92557B2}"/>
    <cellStyle name="Calculation 3 4 7 2 3 2" xfId="13569" xr:uid="{E88712A0-4F9F-45D7-AAFA-98D161362075}"/>
    <cellStyle name="Calculation 3 4 7 2 3 3" xfId="13570" xr:uid="{D5E38819-FC6B-4EFD-8424-BBE1B9743A6F}"/>
    <cellStyle name="Calculation 3 4 7 2 4" xfId="13571" xr:uid="{00E1EB13-C97E-407D-87A1-F7ECAAFD21D4}"/>
    <cellStyle name="Calculation 3 4 7 2 4 2" xfId="13572" xr:uid="{F984E2CC-C7B3-48F1-9847-E98B40A35A4D}"/>
    <cellStyle name="Calculation 3 4 7 2 4 3" xfId="13573" xr:uid="{2BCCA07C-F208-4E70-A632-B4A5A09E4100}"/>
    <cellStyle name="Calculation 3 4 7 2 5" xfId="13574" xr:uid="{224AA451-23CC-473B-A450-08C24E698795}"/>
    <cellStyle name="Calculation 3 4 7 2 5 2" xfId="13575" xr:uid="{D0C3698E-5397-430D-A75D-D45BF19228FE}"/>
    <cellStyle name="Calculation 3 4 7 2 5 3" xfId="13576" xr:uid="{6D1A40AA-F596-4B2F-9A6C-97BDC0A923C8}"/>
    <cellStyle name="Calculation 3 4 7 2 6" xfId="13577" xr:uid="{F7394E3B-BD3D-4D5D-94AB-2E5FDBA6B3A4}"/>
    <cellStyle name="Calculation 3 4 7 2 6 2" xfId="13578" xr:uid="{7103BF8E-0F60-4309-97CA-2A00C37757FE}"/>
    <cellStyle name="Calculation 3 4 7 2 6 3" xfId="13579" xr:uid="{DBA09C1D-873C-4F53-B8A9-49A4703BCCCE}"/>
    <cellStyle name="Calculation 3 4 7 2 7" xfId="13580" xr:uid="{8D135DEB-E71B-4C54-9F4B-1B9AA2442289}"/>
    <cellStyle name="Calculation 3 4 7 2 7 2" xfId="13581" xr:uid="{4DA72E1A-3503-4F0F-84A6-2EB8CC2DE1F7}"/>
    <cellStyle name="Calculation 3 4 7 2 7 3" xfId="13582" xr:uid="{8E22E058-7FEA-48B9-8BF1-0998D5877C6F}"/>
    <cellStyle name="Calculation 3 4 7 2 8" xfId="13583" xr:uid="{76DEC04D-7A02-488C-B444-9DA58C2037B4}"/>
    <cellStyle name="Calculation 3 4 7 2 9" xfId="13584" xr:uid="{B573050A-B618-4F61-AA5F-8A590A54F739}"/>
    <cellStyle name="Calculation 3 4 7 3" xfId="13585" xr:uid="{3D004F4E-37E3-442F-9412-CE6B4E7042CB}"/>
    <cellStyle name="Calculation 3 4 7 3 2" xfId="13586" xr:uid="{094BB080-DED9-4737-9529-D04C37129FDB}"/>
    <cellStyle name="Calculation 3 4 7 3 3" xfId="13587" xr:uid="{E79AA000-0B6D-4065-BAFD-486EED4DB256}"/>
    <cellStyle name="Calculation 3 4 7 4" xfId="13588" xr:uid="{81C06CCA-B1B7-497C-86CE-736783569E26}"/>
    <cellStyle name="Calculation 3 4 7 4 2" xfId="13589" xr:uid="{768CB44F-F7A7-47DC-A78C-FF850EF1EAEA}"/>
    <cellStyle name="Calculation 3 4 7 4 3" xfId="13590" xr:uid="{8DD8B6E3-58A7-4FB9-8D43-EA8A85D3CB42}"/>
    <cellStyle name="Calculation 3 4 7 5" xfId="13591" xr:uid="{FEED06F8-3817-431E-9BC0-17EA03CBB38C}"/>
    <cellStyle name="Calculation 3 4 7 5 2" xfId="13592" xr:uid="{05B3460F-4397-4E38-9B94-35B4D2B3D206}"/>
    <cellStyle name="Calculation 3 4 7 5 3" xfId="13593" xr:uid="{C40599CE-0F43-46DF-8271-C40ECEF9404D}"/>
    <cellStyle name="Calculation 3 4 7 6" xfId="13594" xr:uid="{C9D60BBA-4565-48F8-8714-8D4093014207}"/>
    <cellStyle name="Calculation 3 4 7 6 2" xfId="13595" xr:uid="{4647122A-7639-4487-A75A-6B59F3A631B9}"/>
    <cellStyle name="Calculation 3 4 7 6 3" xfId="13596" xr:uid="{5EDECAB2-A1CF-4CF3-A745-6860A0DBD9E4}"/>
    <cellStyle name="Calculation 3 4 7 7" xfId="13597" xr:uid="{64E734C9-DCC8-4E2C-8270-B7D602B7DC40}"/>
    <cellStyle name="Calculation 3 4 7 7 2" xfId="13598" xr:uid="{CD1F518B-3AA2-4E1D-994C-717EA2A7AD0B}"/>
    <cellStyle name="Calculation 3 4 7 7 3" xfId="13599" xr:uid="{0E266A35-A9B2-4BF3-9779-4463100E800B}"/>
    <cellStyle name="Calculation 3 4 7 8" xfId="13600" xr:uid="{FAA76F1E-6285-4B6B-86B7-22EF564A1A6F}"/>
    <cellStyle name="Calculation 3 4 7 8 2" xfId="13601" xr:uid="{F2B11141-8CFB-4B12-A943-F3FDB98948A4}"/>
    <cellStyle name="Calculation 3 4 7 8 3" xfId="13602" xr:uid="{694078F4-E652-4235-8555-1DF7829A0701}"/>
    <cellStyle name="Calculation 3 4 7 9" xfId="13603" xr:uid="{E90F6A63-6A76-4FD3-8226-0D58E3C5B98E}"/>
    <cellStyle name="Calculation 3 4 8" xfId="13604" xr:uid="{BEBFF95A-7FE6-453E-A6CC-38E87158E938}"/>
    <cellStyle name="Calculation 3 4 8 10" xfId="13605" xr:uid="{87A0606D-061D-49E3-A98B-B833BD680038}"/>
    <cellStyle name="Calculation 3 4 8 2" xfId="13606" xr:uid="{FCED0930-BAAD-438C-B2C8-B796832A40DE}"/>
    <cellStyle name="Calculation 3 4 8 2 2" xfId="13607" xr:uid="{0D2B0904-F9D8-45C9-9276-71BA76298684}"/>
    <cellStyle name="Calculation 3 4 8 2 2 2" xfId="13608" xr:uid="{2D49C9D2-0E55-4997-B12B-8C2E7600A1F6}"/>
    <cellStyle name="Calculation 3 4 8 2 2 3" xfId="13609" xr:uid="{D3BD348D-C153-4B5C-B8A2-A6A4DFD8B40F}"/>
    <cellStyle name="Calculation 3 4 8 2 3" xfId="13610" xr:uid="{E6FD6A99-6466-4F5F-83CD-7C99BAE743E7}"/>
    <cellStyle name="Calculation 3 4 8 2 3 2" xfId="13611" xr:uid="{2FEE37A4-C80F-499E-887D-465672CF69FC}"/>
    <cellStyle name="Calculation 3 4 8 2 3 3" xfId="13612" xr:uid="{643F714E-A71F-4487-849E-AE800777604F}"/>
    <cellStyle name="Calculation 3 4 8 2 4" xfId="13613" xr:uid="{0553DBF8-2FE2-4B1E-8151-64198659E125}"/>
    <cellStyle name="Calculation 3 4 8 2 4 2" xfId="13614" xr:uid="{07AEAE31-76A3-4F3F-A976-4C7C3AA4FEF5}"/>
    <cellStyle name="Calculation 3 4 8 2 4 3" xfId="13615" xr:uid="{AD4BE305-9C0A-4B81-BE0C-09F723C9F2C5}"/>
    <cellStyle name="Calculation 3 4 8 2 5" xfId="13616" xr:uid="{5A74D234-1932-4ED6-BC92-AE327AC65870}"/>
    <cellStyle name="Calculation 3 4 8 2 5 2" xfId="13617" xr:uid="{153EA188-6B81-4F9D-9EA8-325FBEA85AB1}"/>
    <cellStyle name="Calculation 3 4 8 2 5 3" xfId="13618" xr:uid="{13A3C9C6-2F6F-48CF-9B8C-28E46AD241F5}"/>
    <cellStyle name="Calculation 3 4 8 2 6" xfId="13619" xr:uid="{EFA0C1FA-51D3-4E32-A781-4965F8521AAA}"/>
    <cellStyle name="Calculation 3 4 8 2 6 2" xfId="13620" xr:uid="{03A6774F-E89E-4167-98B1-802B4D635B4F}"/>
    <cellStyle name="Calculation 3 4 8 2 6 3" xfId="13621" xr:uid="{F711308E-D18B-4203-BA8D-9618E3D856D7}"/>
    <cellStyle name="Calculation 3 4 8 2 7" xfId="13622" xr:uid="{B0702077-1D8C-439B-91C3-A69227021061}"/>
    <cellStyle name="Calculation 3 4 8 2 7 2" xfId="13623" xr:uid="{E9DE3810-59BA-448A-9439-0DA232E31B75}"/>
    <cellStyle name="Calculation 3 4 8 2 7 3" xfId="13624" xr:uid="{7746F28A-7764-4D11-B33A-8425F69066A5}"/>
    <cellStyle name="Calculation 3 4 8 2 8" xfId="13625" xr:uid="{B5E8FBB1-9B35-4312-AFA6-3D0527D7CB66}"/>
    <cellStyle name="Calculation 3 4 8 2 9" xfId="13626" xr:uid="{B5238AE1-4694-46E0-9E51-7D037B3903E1}"/>
    <cellStyle name="Calculation 3 4 8 3" xfId="13627" xr:uid="{5236F76A-A96C-4E21-A218-4903E8291C4B}"/>
    <cellStyle name="Calculation 3 4 8 3 2" xfId="13628" xr:uid="{469C2F98-2BD0-4EB9-B2D2-B362291F86FA}"/>
    <cellStyle name="Calculation 3 4 8 3 3" xfId="13629" xr:uid="{8B36AB9C-8FAC-4F00-9D1D-76290CD46B78}"/>
    <cellStyle name="Calculation 3 4 8 4" xfId="13630" xr:uid="{28C5FB1E-EEE2-4C5C-86F6-A39222E2A209}"/>
    <cellStyle name="Calculation 3 4 8 4 2" xfId="13631" xr:uid="{80AA4B8D-3298-4063-AB28-FC4BDA021928}"/>
    <cellStyle name="Calculation 3 4 8 4 3" xfId="13632" xr:uid="{0704A7B9-63CC-488B-AEE4-9E63C4EC8681}"/>
    <cellStyle name="Calculation 3 4 8 5" xfId="13633" xr:uid="{F16EA1B6-67D9-48D7-845E-AFC7484282A8}"/>
    <cellStyle name="Calculation 3 4 8 5 2" xfId="13634" xr:uid="{76748F6F-F4BC-4B5C-A45C-C018120A7B4B}"/>
    <cellStyle name="Calculation 3 4 8 5 3" xfId="13635" xr:uid="{3F655377-1FDF-4303-99AA-10B32E7800BD}"/>
    <cellStyle name="Calculation 3 4 8 6" xfId="13636" xr:uid="{B269AEB4-62BC-49D2-A9E6-663CACDB5FAD}"/>
    <cellStyle name="Calculation 3 4 8 6 2" xfId="13637" xr:uid="{14BAF43E-AE3A-4F5E-A421-972996781BB0}"/>
    <cellStyle name="Calculation 3 4 8 6 3" xfId="13638" xr:uid="{CC5B380B-45EC-4CD6-B249-39C21A3F682D}"/>
    <cellStyle name="Calculation 3 4 8 7" xfId="13639" xr:uid="{E1408EDE-5627-412A-B2B8-E6B403CC112C}"/>
    <cellStyle name="Calculation 3 4 8 7 2" xfId="13640" xr:uid="{A227E26A-1DCB-42AB-8F08-0E35331110FB}"/>
    <cellStyle name="Calculation 3 4 8 7 3" xfId="13641" xr:uid="{96297798-B582-480C-94DA-4DC0B7105646}"/>
    <cellStyle name="Calculation 3 4 8 8" xfId="13642" xr:uid="{08C8FA39-8957-40FF-8727-E6C31CE8E443}"/>
    <cellStyle name="Calculation 3 4 8 8 2" xfId="13643" xr:uid="{6EF54D22-6963-4351-BFDB-DDD6E7C65826}"/>
    <cellStyle name="Calculation 3 4 8 8 3" xfId="13644" xr:uid="{C01437DE-17CF-4F22-BE92-BF3DEF1DA872}"/>
    <cellStyle name="Calculation 3 4 8 9" xfId="13645" xr:uid="{AC19ED09-DA60-412B-8BE6-D659AB07A34F}"/>
    <cellStyle name="Calculation 3 4 9" xfId="13646" xr:uid="{B78E614F-081F-4E18-8999-4269FF4067FB}"/>
    <cellStyle name="Calculation 3 4 9 2" xfId="13647" xr:uid="{D68AB88B-F71A-4AA2-9211-D525CF32AA3D}"/>
    <cellStyle name="Calculation 3 4 9 2 2" xfId="13648" xr:uid="{3F0390E4-55B4-4BD3-8630-801EE42C0799}"/>
    <cellStyle name="Calculation 3 4 9 2 3" xfId="13649" xr:uid="{641B1D75-5A8B-413B-8537-B7C4AAD484DA}"/>
    <cellStyle name="Calculation 3 4 9 3" xfId="13650" xr:uid="{47074DBD-D0D7-4A23-A707-77AAE459FC47}"/>
    <cellStyle name="Calculation 3 4 9 3 2" xfId="13651" xr:uid="{90368A84-FE18-4409-9716-1F24130F9655}"/>
    <cellStyle name="Calculation 3 4 9 3 3" xfId="13652" xr:uid="{7F781652-88AF-4875-AE53-B139995F4358}"/>
    <cellStyle name="Calculation 3 4 9 4" xfId="13653" xr:uid="{86A37F79-2300-42D7-8517-AB1AB0459C84}"/>
    <cellStyle name="Calculation 3 4 9 4 2" xfId="13654" xr:uid="{4DD4A861-AD76-49F0-AC8F-E03E108FA197}"/>
    <cellStyle name="Calculation 3 4 9 4 3" xfId="13655" xr:uid="{4A71D2EA-D927-4742-8A2B-F20801397BDE}"/>
    <cellStyle name="Calculation 3 4 9 5" xfId="13656" xr:uid="{5F5A050C-10DC-4766-B5AD-FCFFBE8F26DA}"/>
    <cellStyle name="Calculation 3 4 9 5 2" xfId="13657" xr:uid="{03881BFC-92DB-48B2-8471-341091DA87CF}"/>
    <cellStyle name="Calculation 3 4 9 5 3" xfId="13658" xr:uid="{F9A18B87-343E-4B94-A265-03C42F8D069B}"/>
    <cellStyle name="Calculation 3 4 9 6" xfId="13659" xr:uid="{98EAF126-49E0-429A-8607-A76A5E5855F7}"/>
    <cellStyle name="Calculation 3 4 9 6 2" xfId="13660" xr:uid="{2C0042CF-1410-423F-BC8B-37F17FABB976}"/>
    <cellStyle name="Calculation 3 4 9 6 3" xfId="13661" xr:uid="{9AD0DA7C-D7E6-4473-9698-A990FB7CA93F}"/>
    <cellStyle name="Calculation 3 4 9 7" xfId="13662" xr:uid="{258888FF-36F8-4612-9A27-2E6BA2716E5D}"/>
    <cellStyle name="Calculation 3 4 9 7 2" xfId="13663" xr:uid="{BFC61821-FCB4-40E5-B0F1-70439963DFF0}"/>
    <cellStyle name="Calculation 3 4 9 7 3" xfId="13664" xr:uid="{14263D33-E72E-42A3-ACCD-95B45BD012CD}"/>
    <cellStyle name="Calculation 3 4 9 8" xfId="13665" xr:uid="{D1AAF8EF-CF77-4C2C-AF72-D23F054B3235}"/>
    <cellStyle name="Calculation 3 4 9 9" xfId="13666" xr:uid="{4AB89EF2-BED0-4AA8-816F-E0B9D24C14CC}"/>
    <cellStyle name="Calculation 3 5" xfId="13667" xr:uid="{317D8809-036D-4C06-9E12-F5B5422F6CA6}"/>
    <cellStyle name="Calculation 3 5 10" xfId="13668" xr:uid="{9EC64A2C-471D-433E-9F6B-59ECD03B8BD2}"/>
    <cellStyle name="Calculation 3 5 10 2" xfId="13669" xr:uid="{A8F4FAD4-2850-4140-94F7-D4E256A0F44F}"/>
    <cellStyle name="Calculation 3 5 10 3" xfId="13670" xr:uid="{2A732ACB-BD70-4C40-916B-C54ADE6B94B8}"/>
    <cellStyle name="Calculation 3 5 11" xfId="13671" xr:uid="{DCB22DE2-ADDD-424B-8172-A23266611987}"/>
    <cellStyle name="Calculation 3 5 11 2" xfId="13672" xr:uid="{3E35037C-C08B-4E69-938B-68E1F917EB37}"/>
    <cellStyle name="Calculation 3 5 11 3" xfId="13673" xr:uid="{97D1A0CB-5BF7-4019-A930-D1FB0D62EEFE}"/>
    <cellStyle name="Calculation 3 5 12" xfId="13674" xr:uid="{B84BE84E-A15C-48A5-8159-3DEB82128400}"/>
    <cellStyle name="Calculation 3 5 12 2" xfId="13675" xr:uid="{CE8B2B11-F2A4-40B2-ADC7-131764852B64}"/>
    <cellStyle name="Calculation 3 5 12 3" xfId="13676" xr:uid="{EAB7B260-4046-4FE0-B47B-B9252AB828B1}"/>
    <cellStyle name="Calculation 3 5 13" xfId="13677" xr:uid="{1ABEF7D9-63DE-476E-8B7E-679E24474CA1}"/>
    <cellStyle name="Calculation 3 5 13 2" xfId="13678" xr:uid="{9B7951CC-E295-42C2-802E-5FB7661180BE}"/>
    <cellStyle name="Calculation 3 5 13 3" xfId="13679" xr:uid="{2892BEA5-0ECB-4E7F-BFB3-4BC0531B635F}"/>
    <cellStyle name="Calculation 3 5 14" xfId="44322" xr:uid="{F601686A-0554-43DA-8222-9FFF31E463E5}"/>
    <cellStyle name="Calculation 3 5 2" xfId="13680" xr:uid="{7BEEED7C-ADC9-4CD4-A4DF-E92BFEFBCCA4}"/>
    <cellStyle name="Calculation 3 5 2 10" xfId="44323" xr:uid="{A32867BD-D72C-49F9-BE38-5EBE92772E3A}"/>
    <cellStyle name="Calculation 3 5 2 2" xfId="13681" xr:uid="{E454C1A6-F25E-4F22-B1EC-268136E70478}"/>
    <cellStyle name="Calculation 3 5 2 2 10" xfId="13682" xr:uid="{EAA78B1A-C417-4049-AD37-C9042F9DB2CE}"/>
    <cellStyle name="Calculation 3 5 2 2 2" xfId="13683" xr:uid="{13B12226-7C83-487D-93B3-92915859C984}"/>
    <cellStyle name="Calculation 3 5 2 2 2 2" xfId="13684" xr:uid="{70CBB565-0691-4AAA-AF0B-9841F8D848A0}"/>
    <cellStyle name="Calculation 3 5 2 2 2 2 2" xfId="13685" xr:uid="{51C7A67F-62A8-4C64-A86F-73D340E63F7B}"/>
    <cellStyle name="Calculation 3 5 2 2 2 2 3" xfId="13686" xr:uid="{E28D48F6-F459-4B1E-8A1C-BC062217D30C}"/>
    <cellStyle name="Calculation 3 5 2 2 2 3" xfId="13687" xr:uid="{32DEF74E-7622-4BE6-9FF7-E76945E1E326}"/>
    <cellStyle name="Calculation 3 5 2 2 2 3 2" xfId="13688" xr:uid="{A47601D4-B210-4BAA-8438-A164E8F0886D}"/>
    <cellStyle name="Calculation 3 5 2 2 2 3 3" xfId="13689" xr:uid="{858C2343-6BEB-4498-B85C-9EACDCB6DE3B}"/>
    <cellStyle name="Calculation 3 5 2 2 2 4" xfId="13690" xr:uid="{F5FD64C6-2029-4047-8822-2280D5334932}"/>
    <cellStyle name="Calculation 3 5 2 2 2 4 2" xfId="13691" xr:uid="{1768D349-A7EC-4422-9999-26B0AF1E708D}"/>
    <cellStyle name="Calculation 3 5 2 2 2 4 3" xfId="13692" xr:uid="{74A801D0-5BDA-4923-B5BC-B2804ED6210C}"/>
    <cellStyle name="Calculation 3 5 2 2 2 5" xfId="13693" xr:uid="{C385E3B9-50DA-4089-92B5-D9C46ADDE68A}"/>
    <cellStyle name="Calculation 3 5 2 2 2 5 2" xfId="13694" xr:uid="{BA22CDB4-E102-4D9F-A5AB-5659EB9EE011}"/>
    <cellStyle name="Calculation 3 5 2 2 2 5 3" xfId="13695" xr:uid="{E716BCA4-EC7B-497B-845D-0016AE6DC1B2}"/>
    <cellStyle name="Calculation 3 5 2 2 2 6" xfId="13696" xr:uid="{884BC4E2-1AEF-496C-805E-FFB98AD382CD}"/>
    <cellStyle name="Calculation 3 5 2 2 2 6 2" xfId="13697" xr:uid="{547FC1E4-F6F3-436C-A5F8-4EBC488A3F62}"/>
    <cellStyle name="Calculation 3 5 2 2 2 6 3" xfId="13698" xr:uid="{981E6AA9-A3AC-4CF9-8D2F-39522DF69FA0}"/>
    <cellStyle name="Calculation 3 5 2 2 2 7" xfId="13699" xr:uid="{FDA3537B-8448-4B49-AF5E-6BD209523481}"/>
    <cellStyle name="Calculation 3 5 2 2 2 7 2" xfId="13700" xr:uid="{6EAFE1A2-49F0-4284-94A7-8465696ED333}"/>
    <cellStyle name="Calculation 3 5 2 2 2 7 3" xfId="13701" xr:uid="{831C180D-F232-41A5-AADE-C399600D6340}"/>
    <cellStyle name="Calculation 3 5 2 2 2 8" xfId="13702" xr:uid="{7AE44590-1A97-4243-BBBB-20D83DEA5ACD}"/>
    <cellStyle name="Calculation 3 5 2 2 2 9" xfId="13703" xr:uid="{787E826B-B4B5-4B74-804A-BA6D967DDE6A}"/>
    <cellStyle name="Calculation 3 5 2 2 3" xfId="13704" xr:uid="{C96B5794-4B2B-422C-BFF4-68623F8931DB}"/>
    <cellStyle name="Calculation 3 5 2 2 3 2" xfId="13705" xr:uid="{7BB81DFF-9D7D-4C28-8601-6DC123D0A2B5}"/>
    <cellStyle name="Calculation 3 5 2 2 3 3" xfId="13706" xr:uid="{49EEF50B-CC0A-42AF-A9F4-98D16CAF99C9}"/>
    <cellStyle name="Calculation 3 5 2 2 4" xfId="13707" xr:uid="{07BD5168-3048-40E7-8AE4-AF9948E92F00}"/>
    <cellStyle name="Calculation 3 5 2 2 4 2" xfId="13708" xr:uid="{22DFF724-C2C3-4333-838C-ED4A69C56459}"/>
    <cellStyle name="Calculation 3 5 2 2 4 3" xfId="13709" xr:uid="{F4ED4BC2-634F-452C-830D-2D7208B262FF}"/>
    <cellStyle name="Calculation 3 5 2 2 5" xfId="13710" xr:uid="{9152523F-2999-47EE-BE9A-B0052224B8F5}"/>
    <cellStyle name="Calculation 3 5 2 2 5 2" xfId="13711" xr:uid="{2514F29C-72DE-48DB-AA8B-08B94CA2A1CD}"/>
    <cellStyle name="Calculation 3 5 2 2 5 3" xfId="13712" xr:uid="{904D13FC-5C44-4B69-AA5E-DD85AD658858}"/>
    <cellStyle name="Calculation 3 5 2 2 6" xfId="13713" xr:uid="{BF00C707-D503-41C1-8FBB-BC30B8F50529}"/>
    <cellStyle name="Calculation 3 5 2 2 6 2" xfId="13714" xr:uid="{0C59D0EA-E280-4F01-B31E-B4A73A468D7B}"/>
    <cellStyle name="Calculation 3 5 2 2 6 3" xfId="13715" xr:uid="{818C9B54-37AC-485C-BD50-041E03C03CB8}"/>
    <cellStyle name="Calculation 3 5 2 2 7" xfId="13716" xr:uid="{54BAADDE-58D8-4FF7-A27E-F03D6A076301}"/>
    <cellStyle name="Calculation 3 5 2 2 7 2" xfId="13717" xr:uid="{6DCA63F2-CE74-4AED-9D91-2F73103CF8FB}"/>
    <cellStyle name="Calculation 3 5 2 2 7 3" xfId="13718" xr:uid="{F69B2AAB-EF0D-4CA5-A52B-EDDADB9C78C8}"/>
    <cellStyle name="Calculation 3 5 2 2 8" xfId="13719" xr:uid="{6FD18B57-62B8-4798-9A8D-ABE7309B98C6}"/>
    <cellStyle name="Calculation 3 5 2 2 8 2" xfId="13720" xr:uid="{D627A165-A590-4C4E-9BE0-D2C1EDEB2436}"/>
    <cellStyle name="Calculation 3 5 2 2 8 3" xfId="13721" xr:uid="{A2151E2F-A824-4750-A7C7-16251414FD2C}"/>
    <cellStyle name="Calculation 3 5 2 2 9" xfId="13722" xr:uid="{9F8C624A-C0EF-4B6D-8D35-CD53B1F3C28B}"/>
    <cellStyle name="Calculation 3 5 2 3" xfId="13723" xr:uid="{84E60BEB-CAC9-4A18-93C4-999358310D40}"/>
    <cellStyle name="Calculation 3 5 2 3 10" xfId="13724" xr:uid="{3856A055-6B68-4C55-9950-71937D1120F2}"/>
    <cellStyle name="Calculation 3 5 2 3 2" xfId="13725" xr:uid="{6FCC14AD-9555-4AF4-9F12-1B744FC7132F}"/>
    <cellStyle name="Calculation 3 5 2 3 2 2" xfId="13726" xr:uid="{07B36FC3-9013-4396-91BF-85CB047F2B2A}"/>
    <cellStyle name="Calculation 3 5 2 3 2 2 2" xfId="13727" xr:uid="{2D011C33-3D6C-453A-BBA7-36D504B54109}"/>
    <cellStyle name="Calculation 3 5 2 3 2 2 3" xfId="13728" xr:uid="{44547604-E42F-4E06-8713-A0CA298A34AA}"/>
    <cellStyle name="Calculation 3 5 2 3 2 3" xfId="13729" xr:uid="{4C0E68DB-F4F6-4D4B-92F2-E141EFB9802C}"/>
    <cellStyle name="Calculation 3 5 2 3 2 3 2" xfId="13730" xr:uid="{8A934584-8719-435D-BE70-0220A9FDA045}"/>
    <cellStyle name="Calculation 3 5 2 3 2 3 3" xfId="13731" xr:uid="{66BDCAEF-ECC5-45C3-886C-D24E44425043}"/>
    <cellStyle name="Calculation 3 5 2 3 2 4" xfId="13732" xr:uid="{8C83DE4E-8704-45B2-8BC5-F2ED583DBC6B}"/>
    <cellStyle name="Calculation 3 5 2 3 2 4 2" xfId="13733" xr:uid="{C94B74BF-0550-475D-9126-368FA174025A}"/>
    <cellStyle name="Calculation 3 5 2 3 2 4 3" xfId="13734" xr:uid="{3501582B-0D29-43A5-8473-469D7CAB6AE8}"/>
    <cellStyle name="Calculation 3 5 2 3 2 5" xfId="13735" xr:uid="{B34D0659-4054-47D6-9C0E-8161E927C804}"/>
    <cellStyle name="Calculation 3 5 2 3 2 5 2" xfId="13736" xr:uid="{209B0B01-98F2-4EC1-BA90-5EBC93483E84}"/>
    <cellStyle name="Calculation 3 5 2 3 2 5 3" xfId="13737" xr:uid="{7EA22940-A63A-4024-B47C-DB9713BBC782}"/>
    <cellStyle name="Calculation 3 5 2 3 2 6" xfId="13738" xr:uid="{233F9FEF-05A3-43F5-B942-4B17BF7FF6BF}"/>
    <cellStyle name="Calculation 3 5 2 3 2 6 2" xfId="13739" xr:uid="{67BAD1EB-CBA6-41F2-8144-B81213B03BB3}"/>
    <cellStyle name="Calculation 3 5 2 3 2 6 3" xfId="13740" xr:uid="{323C5665-3340-4A0F-9D00-CC9225C78612}"/>
    <cellStyle name="Calculation 3 5 2 3 2 7" xfId="13741" xr:uid="{B342B1EC-0BD9-4011-B500-6D9D041697C4}"/>
    <cellStyle name="Calculation 3 5 2 3 2 7 2" xfId="13742" xr:uid="{D8942A2D-64C7-4944-9518-742638F09B14}"/>
    <cellStyle name="Calculation 3 5 2 3 2 7 3" xfId="13743" xr:uid="{85C20056-BF33-4489-AF32-7D98D7E767F9}"/>
    <cellStyle name="Calculation 3 5 2 3 2 8" xfId="13744" xr:uid="{6C96AEEF-D04F-441F-976D-91F6B5844C3D}"/>
    <cellStyle name="Calculation 3 5 2 3 2 9" xfId="13745" xr:uid="{A96FB0B0-2CD1-41D0-A760-CCFBF398A7E6}"/>
    <cellStyle name="Calculation 3 5 2 3 3" xfId="13746" xr:uid="{5E7C3CF5-A077-445E-8098-6749A33EC9ED}"/>
    <cellStyle name="Calculation 3 5 2 3 3 2" xfId="13747" xr:uid="{698E6A91-19EB-4909-8168-339844593020}"/>
    <cellStyle name="Calculation 3 5 2 3 3 3" xfId="13748" xr:uid="{FFA512F6-5021-49A5-BDC7-FE0BD4124C6F}"/>
    <cellStyle name="Calculation 3 5 2 3 4" xfId="13749" xr:uid="{4B7C16F1-7C76-4948-9869-7CFC73CE1F24}"/>
    <cellStyle name="Calculation 3 5 2 3 4 2" xfId="13750" xr:uid="{77E67431-B424-4E60-ABFD-A91E9CCF7726}"/>
    <cellStyle name="Calculation 3 5 2 3 4 3" xfId="13751" xr:uid="{38FF8E25-C412-4A7F-B4C2-B4811E514513}"/>
    <cellStyle name="Calculation 3 5 2 3 5" xfId="13752" xr:uid="{D06B3B57-96E9-424F-98B9-D237D29A674B}"/>
    <cellStyle name="Calculation 3 5 2 3 5 2" xfId="13753" xr:uid="{C22DDF03-9958-4049-91E1-C825EC9EC0A8}"/>
    <cellStyle name="Calculation 3 5 2 3 5 3" xfId="13754" xr:uid="{B2BCBB78-0E1A-40E1-9077-15AFBC1C57D3}"/>
    <cellStyle name="Calculation 3 5 2 3 6" xfId="13755" xr:uid="{C30648FA-11B5-4E8E-88B9-87F96D709C82}"/>
    <cellStyle name="Calculation 3 5 2 3 6 2" xfId="13756" xr:uid="{85A2EEC9-D2F7-43B3-BDAE-5842F0D340AD}"/>
    <cellStyle name="Calculation 3 5 2 3 6 3" xfId="13757" xr:uid="{74BA21F9-7AC0-42BF-85B7-E42023C640EF}"/>
    <cellStyle name="Calculation 3 5 2 3 7" xfId="13758" xr:uid="{C98E90EB-32BA-465D-BF85-B3A2B3B81BB5}"/>
    <cellStyle name="Calculation 3 5 2 3 7 2" xfId="13759" xr:uid="{CAC862CD-EBA5-4DC0-A063-76C802AB0CB6}"/>
    <cellStyle name="Calculation 3 5 2 3 7 3" xfId="13760" xr:uid="{2D471F88-3BCE-4C94-87BC-1359B2D41FDC}"/>
    <cellStyle name="Calculation 3 5 2 3 8" xfId="13761" xr:uid="{780E0BE4-7B6F-4F2B-A124-8B391260449B}"/>
    <cellStyle name="Calculation 3 5 2 3 8 2" xfId="13762" xr:uid="{440FD9DC-A9B8-47EA-832E-E64C82CC9B0D}"/>
    <cellStyle name="Calculation 3 5 2 3 8 3" xfId="13763" xr:uid="{93F63CAA-801E-4398-86E6-B32D1FB0EF4D}"/>
    <cellStyle name="Calculation 3 5 2 3 9" xfId="13764" xr:uid="{D35A44E0-79EB-468F-9F9E-14A6EC7DE79F}"/>
    <cellStyle name="Calculation 3 5 2 4" xfId="13765" xr:uid="{28E15617-7FF2-4B14-8822-9CF8A1E9D8CF}"/>
    <cellStyle name="Calculation 3 5 2 4 10" xfId="13766" xr:uid="{4D6C3446-6649-437B-A480-A11954C131C0}"/>
    <cellStyle name="Calculation 3 5 2 4 2" xfId="13767" xr:uid="{DF6779DD-D701-4074-B46F-31CCF48F2306}"/>
    <cellStyle name="Calculation 3 5 2 4 2 2" xfId="13768" xr:uid="{3E67D58F-EC47-4CDA-9ED3-B79A454B4B67}"/>
    <cellStyle name="Calculation 3 5 2 4 2 2 2" xfId="13769" xr:uid="{D9C7FEAB-580C-4978-8DB9-181E8D55EB71}"/>
    <cellStyle name="Calculation 3 5 2 4 2 2 3" xfId="13770" xr:uid="{CCFCB84A-EFF9-49E7-8353-BE6FC7487FF2}"/>
    <cellStyle name="Calculation 3 5 2 4 2 3" xfId="13771" xr:uid="{2FFFB2B3-8C0E-4EBA-956F-95C896F4BEA2}"/>
    <cellStyle name="Calculation 3 5 2 4 2 3 2" xfId="13772" xr:uid="{DE28B327-1A83-489B-A2ED-D3740762266F}"/>
    <cellStyle name="Calculation 3 5 2 4 2 3 3" xfId="13773" xr:uid="{05BB4C71-67D3-4D48-8A5B-3F2B77F44CB9}"/>
    <cellStyle name="Calculation 3 5 2 4 2 4" xfId="13774" xr:uid="{DE8DC48D-DE46-415C-B336-7FF09FC0E5C1}"/>
    <cellStyle name="Calculation 3 5 2 4 2 4 2" xfId="13775" xr:uid="{6DCD2FDD-653D-4C4C-9877-88EC2F0C666C}"/>
    <cellStyle name="Calculation 3 5 2 4 2 4 3" xfId="13776" xr:uid="{F41FFC6C-9337-4F31-B331-71BAB1304D9D}"/>
    <cellStyle name="Calculation 3 5 2 4 2 5" xfId="13777" xr:uid="{C814CD6A-92D0-4FDB-89C1-8046E6050E49}"/>
    <cellStyle name="Calculation 3 5 2 4 2 5 2" xfId="13778" xr:uid="{C3716FCC-DE43-4181-BF67-F7B6A6D98FE4}"/>
    <cellStyle name="Calculation 3 5 2 4 2 5 3" xfId="13779" xr:uid="{7CB8B350-1AE5-46DA-8A30-0F869B3E3C73}"/>
    <cellStyle name="Calculation 3 5 2 4 2 6" xfId="13780" xr:uid="{38B78EA4-2193-476D-9C9A-B665929AC22F}"/>
    <cellStyle name="Calculation 3 5 2 4 2 6 2" xfId="13781" xr:uid="{F5EBC532-EDFE-49E3-B352-1046495E1304}"/>
    <cellStyle name="Calculation 3 5 2 4 2 6 3" xfId="13782" xr:uid="{B6DECBE0-B634-43F5-80E1-3A04457E8FDF}"/>
    <cellStyle name="Calculation 3 5 2 4 2 7" xfId="13783" xr:uid="{E08690DA-4DB2-4435-B2D6-5AE7F7438158}"/>
    <cellStyle name="Calculation 3 5 2 4 2 7 2" xfId="13784" xr:uid="{8D09C489-0E83-413C-8EAC-27A98C1C8428}"/>
    <cellStyle name="Calculation 3 5 2 4 2 7 3" xfId="13785" xr:uid="{CCF02075-E041-4B35-90A6-17A908C2B18B}"/>
    <cellStyle name="Calculation 3 5 2 4 2 8" xfId="13786" xr:uid="{C1AADD9E-4A90-4FDE-993F-F057B5B688C0}"/>
    <cellStyle name="Calculation 3 5 2 4 2 9" xfId="13787" xr:uid="{031565D9-3168-46DB-82F7-4B2F8800B41B}"/>
    <cellStyle name="Calculation 3 5 2 4 3" xfId="13788" xr:uid="{BF07C5B8-F649-4D69-AEE4-EDCAD15CCD86}"/>
    <cellStyle name="Calculation 3 5 2 4 3 2" xfId="13789" xr:uid="{4BEE4143-6AD9-41C1-A5E4-900298192191}"/>
    <cellStyle name="Calculation 3 5 2 4 3 3" xfId="13790" xr:uid="{7D5A4253-483E-431B-A1AE-61DFAF064139}"/>
    <cellStyle name="Calculation 3 5 2 4 4" xfId="13791" xr:uid="{A33AC662-CEF6-466D-B24E-B058209787AC}"/>
    <cellStyle name="Calculation 3 5 2 4 4 2" xfId="13792" xr:uid="{122805D5-0A2D-4B71-A037-09EE560FC39D}"/>
    <cellStyle name="Calculation 3 5 2 4 4 3" xfId="13793" xr:uid="{2DFF4863-958F-491C-8916-636E7B97A966}"/>
    <cellStyle name="Calculation 3 5 2 4 5" xfId="13794" xr:uid="{922363AA-0E92-480B-BE8E-5ED5352B557A}"/>
    <cellStyle name="Calculation 3 5 2 4 5 2" xfId="13795" xr:uid="{D9A29669-3BD5-41C6-9A7F-EBEC1BC30318}"/>
    <cellStyle name="Calculation 3 5 2 4 5 3" xfId="13796" xr:uid="{2EBE1E8E-1C57-494B-84BA-63D7CEA23386}"/>
    <cellStyle name="Calculation 3 5 2 4 6" xfId="13797" xr:uid="{508B93D0-E9C8-4263-B025-E5A1A3395D59}"/>
    <cellStyle name="Calculation 3 5 2 4 6 2" xfId="13798" xr:uid="{73C55D63-7EBD-443C-B68E-550EC529B193}"/>
    <cellStyle name="Calculation 3 5 2 4 6 3" xfId="13799" xr:uid="{7E252BAA-CCFC-4D73-A456-2FCAF3D1C42B}"/>
    <cellStyle name="Calculation 3 5 2 4 7" xfId="13800" xr:uid="{9B25268E-5FAB-4808-BAA6-30A13C5E2820}"/>
    <cellStyle name="Calculation 3 5 2 4 7 2" xfId="13801" xr:uid="{57F3E4BA-6F15-426F-8619-59E062ADA17B}"/>
    <cellStyle name="Calculation 3 5 2 4 7 3" xfId="13802" xr:uid="{0282BF4C-5B54-491C-B86A-C8A6323BEBDC}"/>
    <cellStyle name="Calculation 3 5 2 4 8" xfId="13803" xr:uid="{AA13580E-EE7D-4CB0-BD72-AB61151E993E}"/>
    <cellStyle name="Calculation 3 5 2 4 8 2" xfId="13804" xr:uid="{B1DB4292-7406-4F72-97BD-FC71DEB040C3}"/>
    <cellStyle name="Calculation 3 5 2 4 8 3" xfId="13805" xr:uid="{47AB0911-225A-4456-9CCE-DD707E67CC5A}"/>
    <cellStyle name="Calculation 3 5 2 4 9" xfId="13806" xr:uid="{F99CEBDB-1D04-473B-A21E-4F6476E18DD1}"/>
    <cellStyle name="Calculation 3 5 2 5" xfId="13807" xr:uid="{2BABC69A-6C80-48B7-B0DE-E36EDE08EA0F}"/>
    <cellStyle name="Calculation 3 5 2 5 2" xfId="13808" xr:uid="{273D21D5-5309-4BDE-BFB7-AFC35FAF8F55}"/>
    <cellStyle name="Calculation 3 5 2 5 2 2" xfId="13809" xr:uid="{512F26C4-30EB-488E-AEAC-065098E0D7A3}"/>
    <cellStyle name="Calculation 3 5 2 5 2 3" xfId="13810" xr:uid="{CD7CEE11-259E-4744-BE6C-3131D5A3CBFD}"/>
    <cellStyle name="Calculation 3 5 2 5 3" xfId="13811" xr:uid="{C70A93DE-F284-4C5C-9660-7578B38B7497}"/>
    <cellStyle name="Calculation 3 5 2 5 3 2" xfId="13812" xr:uid="{FE9EE0E2-964A-43EC-ABC7-08F628894FDC}"/>
    <cellStyle name="Calculation 3 5 2 5 3 3" xfId="13813" xr:uid="{EC632AD6-0209-470D-A011-B72D515D975C}"/>
    <cellStyle name="Calculation 3 5 2 5 4" xfId="13814" xr:uid="{5EF40E47-4663-4000-A2FC-3A08B0CDD70F}"/>
    <cellStyle name="Calculation 3 5 2 5 4 2" xfId="13815" xr:uid="{BEE2F887-D508-4433-8FF9-CD2BE57640EF}"/>
    <cellStyle name="Calculation 3 5 2 5 4 3" xfId="13816" xr:uid="{BF41A12E-9F53-4B4F-AFC8-EC957576B841}"/>
    <cellStyle name="Calculation 3 5 2 5 5" xfId="13817" xr:uid="{D2006C31-498F-41BD-98D7-0765E201A21B}"/>
    <cellStyle name="Calculation 3 5 2 5 5 2" xfId="13818" xr:uid="{FDBD7655-DE14-4047-9193-5C873B9C76EC}"/>
    <cellStyle name="Calculation 3 5 2 5 5 3" xfId="13819" xr:uid="{744DB36C-DAC2-4525-B444-AE97E73ED5CD}"/>
    <cellStyle name="Calculation 3 5 2 5 6" xfId="13820" xr:uid="{BC82652F-288E-433B-843B-B834862B3615}"/>
    <cellStyle name="Calculation 3 5 2 5 6 2" xfId="13821" xr:uid="{015E87F7-0A27-4C92-A608-43A18DCB073E}"/>
    <cellStyle name="Calculation 3 5 2 5 6 3" xfId="13822" xr:uid="{D958FEFE-C2D0-473D-B2A4-AD346D93EF97}"/>
    <cellStyle name="Calculation 3 5 2 5 7" xfId="13823" xr:uid="{D2883E96-7333-450C-AB2A-0C9916298890}"/>
    <cellStyle name="Calculation 3 5 2 5 7 2" xfId="13824" xr:uid="{FF381AAD-731C-4619-93F1-C2D9F4630E43}"/>
    <cellStyle name="Calculation 3 5 2 5 7 3" xfId="13825" xr:uid="{9BA18DFD-9F9D-4946-A9F3-49F95273CD43}"/>
    <cellStyle name="Calculation 3 5 2 5 8" xfId="13826" xr:uid="{EE3B808D-4EB2-4C06-971B-D5D2A60BD8CF}"/>
    <cellStyle name="Calculation 3 5 2 5 9" xfId="13827" xr:uid="{E23B9A1E-38CC-42E4-A27B-65485EA842DB}"/>
    <cellStyle name="Calculation 3 5 2 6" xfId="13828" xr:uid="{4C08E61C-2AEC-4253-B4DB-48C86E0209A2}"/>
    <cellStyle name="Calculation 3 5 2 6 2" xfId="13829" xr:uid="{66F3718B-2A1B-4DD9-88DB-99E78D2DB94E}"/>
    <cellStyle name="Calculation 3 5 2 6 3" xfId="13830" xr:uid="{C2993047-C4AD-41EA-AA94-5EAAA1517137}"/>
    <cellStyle name="Calculation 3 5 2 7" xfId="13831" xr:uid="{E35811B4-F50D-42B7-B8A0-C3386C3084E7}"/>
    <cellStyle name="Calculation 3 5 2 7 2" xfId="13832" xr:uid="{791AAA6B-762B-43C3-BADA-C5470D8ECA81}"/>
    <cellStyle name="Calculation 3 5 2 7 3" xfId="13833" xr:uid="{9B1C7B8E-EFD3-4F4D-B0C1-D554B186415A}"/>
    <cellStyle name="Calculation 3 5 2 8" xfId="13834" xr:uid="{CB513C70-DFA8-4DCE-8CEC-00B4B401F98D}"/>
    <cellStyle name="Calculation 3 5 2 8 2" xfId="13835" xr:uid="{74F1A711-ACE1-44AC-AE14-D3ED33CD3598}"/>
    <cellStyle name="Calculation 3 5 2 8 3" xfId="13836" xr:uid="{F88E3487-91E6-4BC0-8DB5-C4DE43923753}"/>
    <cellStyle name="Calculation 3 5 2 9" xfId="13837" xr:uid="{41068CEB-F720-4BD1-A6C1-F5116C7F8635}"/>
    <cellStyle name="Calculation 3 5 2 9 2" xfId="13838" xr:uid="{22055A46-F9B3-4C6A-94A3-2E24964F7338}"/>
    <cellStyle name="Calculation 3 5 2 9 3" xfId="13839" xr:uid="{501F5721-4658-4A2D-AD48-4A948AA4A472}"/>
    <cellStyle name="Calculation 3 5 3" xfId="13840" xr:uid="{9FB9A7E0-3E85-4A9D-840C-8DA12E357D71}"/>
    <cellStyle name="Calculation 3 5 3 10" xfId="44324" xr:uid="{624676E0-800B-4BCC-B6C1-1A4E087787AE}"/>
    <cellStyle name="Calculation 3 5 3 2" xfId="13841" xr:uid="{60ED5A67-4A87-418C-A841-77B885DFD4CC}"/>
    <cellStyle name="Calculation 3 5 3 2 10" xfId="13842" xr:uid="{FF0B1362-BB8D-4813-B382-14895A53BD5D}"/>
    <cellStyle name="Calculation 3 5 3 2 2" xfId="13843" xr:uid="{F4A1F18D-0E27-4CA0-9B65-69ED0963DB1F}"/>
    <cellStyle name="Calculation 3 5 3 2 2 2" xfId="13844" xr:uid="{74F5D2F1-252A-4FE2-BEE9-C7246E17067A}"/>
    <cellStyle name="Calculation 3 5 3 2 2 2 2" xfId="13845" xr:uid="{C390301D-9A17-446B-96E9-4AA26469772F}"/>
    <cellStyle name="Calculation 3 5 3 2 2 2 3" xfId="13846" xr:uid="{CE4B4916-8619-4E0B-8B51-DA43753BF5AD}"/>
    <cellStyle name="Calculation 3 5 3 2 2 3" xfId="13847" xr:uid="{861FD6B4-1585-4216-AC1B-9490B7896887}"/>
    <cellStyle name="Calculation 3 5 3 2 2 3 2" xfId="13848" xr:uid="{3D540E66-9426-486E-AF4D-6378B7B551E5}"/>
    <cellStyle name="Calculation 3 5 3 2 2 3 3" xfId="13849" xr:uid="{3161E87B-4B80-4D1E-ADA9-39582DBAF946}"/>
    <cellStyle name="Calculation 3 5 3 2 2 4" xfId="13850" xr:uid="{76D7D604-CB51-4FB5-BB45-DE5ECF897E07}"/>
    <cellStyle name="Calculation 3 5 3 2 2 4 2" xfId="13851" xr:uid="{2296D478-D678-4731-A34C-6C9B28F27871}"/>
    <cellStyle name="Calculation 3 5 3 2 2 4 3" xfId="13852" xr:uid="{88012BC4-5976-46D7-BF27-18F3FD084D3B}"/>
    <cellStyle name="Calculation 3 5 3 2 2 5" xfId="13853" xr:uid="{FBFDD65F-6B92-4DDB-B8FD-C147A440F9D8}"/>
    <cellStyle name="Calculation 3 5 3 2 2 5 2" xfId="13854" xr:uid="{24E17AB7-9678-4416-9554-A0011A9561BA}"/>
    <cellStyle name="Calculation 3 5 3 2 2 5 3" xfId="13855" xr:uid="{EA908A99-F484-4CD2-B67A-759285427657}"/>
    <cellStyle name="Calculation 3 5 3 2 2 6" xfId="13856" xr:uid="{64900506-E1E7-4CA2-A529-6F869F8FBE1B}"/>
    <cellStyle name="Calculation 3 5 3 2 2 6 2" xfId="13857" xr:uid="{BF8D1C0B-9B03-43CD-97ED-1A25A6A10CF0}"/>
    <cellStyle name="Calculation 3 5 3 2 2 6 3" xfId="13858" xr:uid="{F36102E5-5FA1-44F2-B0F6-7414CFFAF3E2}"/>
    <cellStyle name="Calculation 3 5 3 2 2 7" xfId="13859" xr:uid="{9FE16A3B-6831-49C5-A7AB-D9B3A28F9F32}"/>
    <cellStyle name="Calculation 3 5 3 2 2 7 2" xfId="13860" xr:uid="{4C492517-FB1C-4DE4-BC06-995D32648F80}"/>
    <cellStyle name="Calculation 3 5 3 2 2 7 3" xfId="13861" xr:uid="{1157BBF0-E48D-41D3-8960-CCD5C384F2C7}"/>
    <cellStyle name="Calculation 3 5 3 2 2 8" xfId="13862" xr:uid="{F317A355-710D-46FB-8EEE-3ECFF841CC00}"/>
    <cellStyle name="Calculation 3 5 3 2 2 9" xfId="13863" xr:uid="{1F32E190-84F8-4B7F-A24F-031FC8742C54}"/>
    <cellStyle name="Calculation 3 5 3 2 3" xfId="13864" xr:uid="{025259A0-F6C0-46D3-BBC2-5CD4B73D4FDE}"/>
    <cellStyle name="Calculation 3 5 3 2 3 2" xfId="13865" xr:uid="{3CB7662F-F3B8-4BC5-9491-EC56B0F93F5B}"/>
    <cellStyle name="Calculation 3 5 3 2 3 3" xfId="13866" xr:uid="{4A1BC1DC-283F-4D52-AE02-F7A87CB93DB5}"/>
    <cellStyle name="Calculation 3 5 3 2 4" xfId="13867" xr:uid="{124EB91F-ED82-4BDC-9A97-C7BD3167E406}"/>
    <cellStyle name="Calculation 3 5 3 2 4 2" xfId="13868" xr:uid="{3FA48139-5FFF-4FBE-B805-4EF6AAD7183E}"/>
    <cellStyle name="Calculation 3 5 3 2 4 3" xfId="13869" xr:uid="{36B57992-E838-4589-821B-402EB54F0C9A}"/>
    <cellStyle name="Calculation 3 5 3 2 5" xfId="13870" xr:uid="{E2BBD350-B8AE-4785-887E-8F5C411EAE44}"/>
    <cellStyle name="Calculation 3 5 3 2 5 2" xfId="13871" xr:uid="{50C787E2-1917-4F8A-8730-36CB3056135F}"/>
    <cellStyle name="Calculation 3 5 3 2 5 3" xfId="13872" xr:uid="{74E86B2E-0267-49B4-84AF-3DF67C5E2687}"/>
    <cellStyle name="Calculation 3 5 3 2 6" xfId="13873" xr:uid="{CE697F74-7596-4122-8DE5-1284FC786DD4}"/>
    <cellStyle name="Calculation 3 5 3 2 6 2" xfId="13874" xr:uid="{0D4EE2EB-EDD3-48DE-B7F0-F4BC22324065}"/>
    <cellStyle name="Calculation 3 5 3 2 6 3" xfId="13875" xr:uid="{0A9D46B9-0240-417B-A2AA-0DC4CA56FB8E}"/>
    <cellStyle name="Calculation 3 5 3 2 7" xfId="13876" xr:uid="{ABE30E8A-85EE-4F85-AE77-D6FFF8AE1421}"/>
    <cellStyle name="Calculation 3 5 3 2 7 2" xfId="13877" xr:uid="{8850AB56-22E6-4355-B854-9301A946A195}"/>
    <cellStyle name="Calculation 3 5 3 2 7 3" xfId="13878" xr:uid="{E4F8D7F2-1ACD-458E-BEC9-0726DB17A495}"/>
    <cellStyle name="Calculation 3 5 3 2 8" xfId="13879" xr:uid="{BBD201A9-FD5B-48BF-B7DE-E5DE4800045D}"/>
    <cellStyle name="Calculation 3 5 3 2 8 2" xfId="13880" xr:uid="{9071BF8F-6A09-4CE3-86B9-A440CFA06415}"/>
    <cellStyle name="Calculation 3 5 3 2 8 3" xfId="13881" xr:uid="{9D334881-374B-44DB-A4AA-783CDE050E8A}"/>
    <cellStyle name="Calculation 3 5 3 2 9" xfId="13882" xr:uid="{23505D5B-B26F-4D6E-A335-E7E848FD37E2}"/>
    <cellStyle name="Calculation 3 5 3 3" xfId="13883" xr:uid="{CA2D0E12-C1AC-4C24-87B9-A6D88C339297}"/>
    <cellStyle name="Calculation 3 5 3 3 10" xfId="13884" xr:uid="{B3813C3B-C561-4EB9-A2A6-50CDCDDD5346}"/>
    <cellStyle name="Calculation 3 5 3 3 2" xfId="13885" xr:uid="{103036CA-A4C9-42D9-B324-69A1A0F48C1E}"/>
    <cellStyle name="Calculation 3 5 3 3 2 2" xfId="13886" xr:uid="{B556FE43-35FA-4310-BBF4-1495FE407D2C}"/>
    <cellStyle name="Calculation 3 5 3 3 2 2 2" xfId="13887" xr:uid="{C234E8F9-91D9-4BA4-843D-8D0469C28336}"/>
    <cellStyle name="Calculation 3 5 3 3 2 2 3" xfId="13888" xr:uid="{FD628944-832D-46FD-922A-18371A4A6381}"/>
    <cellStyle name="Calculation 3 5 3 3 2 3" xfId="13889" xr:uid="{3D665E22-CB49-488B-8E7D-5C33C59C8BC2}"/>
    <cellStyle name="Calculation 3 5 3 3 2 3 2" xfId="13890" xr:uid="{0DD91855-9102-47E1-BF2F-465AC728C088}"/>
    <cellStyle name="Calculation 3 5 3 3 2 3 3" xfId="13891" xr:uid="{D7049674-5F35-478F-8EBF-03E3DACD83EA}"/>
    <cellStyle name="Calculation 3 5 3 3 2 4" xfId="13892" xr:uid="{90C0ED6B-B4CF-4EFA-8A4B-BED176A73319}"/>
    <cellStyle name="Calculation 3 5 3 3 2 4 2" xfId="13893" xr:uid="{A6A1ACC5-E9A9-4ED7-A0D2-53CE3395AF2D}"/>
    <cellStyle name="Calculation 3 5 3 3 2 4 3" xfId="13894" xr:uid="{3183C014-91A6-4D68-9C91-305984BD7D3D}"/>
    <cellStyle name="Calculation 3 5 3 3 2 5" xfId="13895" xr:uid="{9A4FD21F-2796-4834-B90D-1608F2B429A7}"/>
    <cellStyle name="Calculation 3 5 3 3 2 5 2" xfId="13896" xr:uid="{8809FF9D-745B-43DC-912E-EC5D664933C4}"/>
    <cellStyle name="Calculation 3 5 3 3 2 5 3" xfId="13897" xr:uid="{4721CE0F-0A6D-470D-A88C-7234DC21D172}"/>
    <cellStyle name="Calculation 3 5 3 3 2 6" xfId="13898" xr:uid="{F1291557-BBA6-4985-B0B6-72996CC24971}"/>
    <cellStyle name="Calculation 3 5 3 3 2 6 2" xfId="13899" xr:uid="{0CAEB68C-76A2-436C-ABDC-98D7BA2857D5}"/>
    <cellStyle name="Calculation 3 5 3 3 2 6 3" xfId="13900" xr:uid="{48A4513F-0D6F-486E-94C2-26C39C799B33}"/>
    <cellStyle name="Calculation 3 5 3 3 2 7" xfId="13901" xr:uid="{C90C86B1-F660-4090-8232-234A59002CB6}"/>
    <cellStyle name="Calculation 3 5 3 3 2 7 2" xfId="13902" xr:uid="{242E8EFF-2FD0-40E5-9E39-15B5BAFB567B}"/>
    <cellStyle name="Calculation 3 5 3 3 2 7 3" xfId="13903" xr:uid="{A1FA1949-8E3B-4E04-92D5-783FE86FA220}"/>
    <cellStyle name="Calculation 3 5 3 3 2 8" xfId="13904" xr:uid="{4DF9C094-8F47-40FA-86B4-1A9EFBE246D9}"/>
    <cellStyle name="Calculation 3 5 3 3 2 9" xfId="13905" xr:uid="{D28DDF99-8EB0-4A69-9B91-C34876DD607B}"/>
    <cellStyle name="Calculation 3 5 3 3 3" xfId="13906" xr:uid="{B9D5A45D-D759-4006-87C1-0EED4CA5B42D}"/>
    <cellStyle name="Calculation 3 5 3 3 3 2" xfId="13907" xr:uid="{3F3709AB-599C-4AD6-8002-FC7680982C46}"/>
    <cellStyle name="Calculation 3 5 3 3 3 3" xfId="13908" xr:uid="{3880E2BE-848A-4B25-9330-5D87BD53BD99}"/>
    <cellStyle name="Calculation 3 5 3 3 4" xfId="13909" xr:uid="{45AE072D-B3F3-4DB9-A2B8-BCE31D8DE54C}"/>
    <cellStyle name="Calculation 3 5 3 3 4 2" xfId="13910" xr:uid="{47E28A29-F830-4C6D-B18C-01FF49E17944}"/>
    <cellStyle name="Calculation 3 5 3 3 4 3" xfId="13911" xr:uid="{4A515A7F-4172-4C16-BAA2-9BC54F0E68EC}"/>
    <cellStyle name="Calculation 3 5 3 3 5" xfId="13912" xr:uid="{F00C3400-9070-474F-9E57-67FA54FB3C5B}"/>
    <cellStyle name="Calculation 3 5 3 3 5 2" xfId="13913" xr:uid="{F927F524-5DF4-4AE0-81D6-B8FDAF632476}"/>
    <cellStyle name="Calculation 3 5 3 3 5 3" xfId="13914" xr:uid="{90E67ADB-3FDC-438B-A218-B4C6C1B3E391}"/>
    <cellStyle name="Calculation 3 5 3 3 6" xfId="13915" xr:uid="{6D66FE58-D6BF-41DE-983A-3E3D83ABE3B2}"/>
    <cellStyle name="Calculation 3 5 3 3 6 2" xfId="13916" xr:uid="{F61B174E-1B72-4284-972B-881755F20E7B}"/>
    <cellStyle name="Calculation 3 5 3 3 6 3" xfId="13917" xr:uid="{4E6A7B4A-0707-4E0A-9DA5-FD7103F3BD29}"/>
    <cellStyle name="Calculation 3 5 3 3 7" xfId="13918" xr:uid="{4DEA4D4D-8C21-4AD4-BC22-ADE840CCE179}"/>
    <cellStyle name="Calculation 3 5 3 3 7 2" xfId="13919" xr:uid="{EE92DD5A-077E-4809-B520-F4A67C23C789}"/>
    <cellStyle name="Calculation 3 5 3 3 7 3" xfId="13920" xr:uid="{E8AD6EC1-F219-4232-BAA4-43D1534CE3D1}"/>
    <cellStyle name="Calculation 3 5 3 3 8" xfId="13921" xr:uid="{9D50CC85-AFBE-407E-A745-81DD62D6629E}"/>
    <cellStyle name="Calculation 3 5 3 3 8 2" xfId="13922" xr:uid="{698DC629-D8A9-4C9E-B442-A71349F8180F}"/>
    <cellStyle name="Calculation 3 5 3 3 8 3" xfId="13923" xr:uid="{C38B992F-3577-4234-A5F2-592BD59954F5}"/>
    <cellStyle name="Calculation 3 5 3 3 9" xfId="13924" xr:uid="{DB347784-E8E8-4FEF-A4AC-9095729B948E}"/>
    <cellStyle name="Calculation 3 5 3 4" xfId="13925" xr:uid="{C8AB2EFA-079D-46C3-B82E-295C797CD94B}"/>
    <cellStyle name="Calculation 3 5 3 4 10" xfId="13926" xr:uid="{E260B808-3645-4351-9952-DD49535C7E6D}"/>
    <cellStyle name="Calculation 3 5 3 4 2" xfId="13927" xr:uid="{52CDC96A-92FA-4F21-BC16-E333F612BD30}"/>
    <cellStyle name="Calculation 3 5 3 4 2 2" xfId="13928" xr:uid="{4D322C8A-EA05-457F-BDD6-A850D3A1786B}"/>
    <cellStyle name="Calculation 3 5 3 4 2 2 2" xfId="13929" xr:uid="{6C6A96B7-15F2-462F-9C67-982A853E040A}"/>
    <cellStyle name="Calculation 3 5 3 4 2 2 3" xfId="13930" xr:uid="{2C38F827-E56B-4AA9-95E9-8DB8827E0A83}"/>
    <cellStyle name="Calculation 3 5 3 4 2 3" xfId="13931" xr:uid="{D965B516-F03C-43EB-B2C1-FE36C89C760F}"/>
    <cellStyle name="Calculation 3 5 3 4 2 3 2" xfId="13932" xr:uid="{E67AB527-20A3-4868-B081-91836A0CBA1B}"/>
    <cellStyle name="Calculation 3 5 3 4 2 3 3" xfId="13933" xr:uid="{EBA993A6-6621-40A8-A382-ACC1C69F0585}"/>
    <cellStyle name="Calculation 3 5 3 4 2 4" xfId="13934" xr:uid="{8C436B36-3636-4754-B6DF-55A891945506}"/>
    <cellStyle name="Calculation 3 5 3 4 2 4 2" xfId="13935" xr:uid="{732F045F-F48B-4524-8562-E0107D5374C7}"/>
    <cellStyle name="Calculation 3 5 3 4 2 4 3" xfId="13936" xr:uid="{265905F5-033E-496E-B123-DC83F74A8005}"/>
    <cellStyle name="Calculation 3 5 3 4 2 5" xfId="13937" xr:uid="{D993C4E4-A5EA-4DA7-AAD4-BBB65A49C073}"/>
    <cellStyle name="Calculation 3 5 3 4 2 5 2" xfId="13938" xr:uid="{A86E5254-B33C-42D1-9B7C-02011F920E6E}"/>
    <cellStyle name="Calculation 3 5 3 4 2 5 3" xfId="13939" xr:uid="{91FE2BD4-5677-49E6-958B-2F3297E1E11B}"/>
    <cellStyle name="Calculation 3 5 3 4 2 6" xfId="13940" xr:uid="{B6DF050B-CAA4-4A22-B5BD-53B96114E9AE}"/>
    <cellStyle name="Calculation 3 5 3 4 2 6 2" xfId="13941" xr:uid="{735D6AE9-47AE-4A3A-808F-D96704119921}"/>
    <cellStyle name="Calculation 3 5 3 4 2 6 3" xfId="13942" xr:uid="{28DE26C7-FD77-4C5F-BC8A-A260060A8827}"/>
    <cellStyle name="Calculation 3 5 3 4 2 7" xfId="13943" xr:uid="{C72D0155-BD1A-4837-A8CE-BE7F3960B24D}"/>
    <cellStyle name="Calculation 3 5 3 4 2 7 2" xfId="13944" xr:uid="{1D94DB48-1600-49F1-8158-2D7EAEDEE0AA}"/>
    <cellStyle name="Calculation 3 5 3 4 2 7 3" xfId="13945" xr:uid="{CDF3220E-91C6-4F4A-9014-4B7744160665}"/>
    <cellStyle name="Calculation 3 5 3 4 2 8" xfId="13946" xr:uid="{03F2701A-3F9D-4D66-B4F1-48CBF09D95F7}"/>
    <cellStyle name="Calculation 3 5 3 4 2 9" xfId="13947" xr:uid="{F5F3937C-BD6B-48A4-B7E2-766CD48C2A59}"/>
    <cellStyle name="Calculation 3 5 3 4 3" xfId="13948" xr:uid="{DEF1025C-D01A-4284-ABBC-2BCB66EC19BC}"/>
    <cellStyle name="Calculation 3 5 3 4 3 2" xfId="13949" xr:uid="{5A241516-9198-44A9-B2DF-AA12D70A9D81}"/>
    <cellStyle name="Calculation 3 5 3 4 3 3" xfId="13950" xr:uid="{4699AF40-68D6-4ADC-AF5B-1D8542162D7F}"/>
    <cellStyle name="Calculation 3 5 3 4 4" xfId="13951" xr:uid="{ACD04330-3EA6-47ED-A1B9-A92700A67908}"/>
    <cellStyle name="Calculation 3 5 3 4 4 2" xfId="13952" xr:uid="{03A531A7-E402-41D0-BFBC-ED88B38E7933}"/>
    <cellStyle name="Calculation 3 5 3 4 4 3" xfId="13953" xr:uid="{DF432632-026F-488A-B89D-C33332F6B0AA}"/>
    <cellStyle name="Calculation 3 5 3 4 5" xfId="13954" xr:uid="{38C6BA91-A9C0-4691-A856-812161A152A2}"/>
    <cellStyle name="Calculation 3 5 3 4 5 2" xfId="13955" xr:uid="{C8EBEECF-211C-450D-B0B0-0EF30D664333}"/>
    <cellStyle name="Calculation 3 5 3 4 5 3" xfId="13956" xr:uid="{728259F3-47E1-4C99-B913-0C5A988DF8BD}"/>
    <cellStyle name="Calculation 3 5 3 4 6" xfId="13957" xr:uid="{324942C4-5928-4EEF-B9D6-7EE5D3D3BBB1}"/>
    <cellStyle name="Calculation 3 5 3 4 6 2" xfId="13958" xr:uid="{22F802A4-9867-47F5-969A-C306E861F047}"/>
    <cellStyle name="Calculation 3 5 3 4 6 3" xfId="13959" xr:uid="{AFA8A219-9164-4664-AE52-15C9555B5EFF}"/>
    <cellStyle name="Calculation 3 5 3 4 7" xfId="13960" xr:uid="{799FAC15-EE1E-4BEE-9BDD-91D705117CA1}"/>
    <cellStyle name="Calculation 3 5 3 4 7 2" xfId="13961" xr:uid="{867834C0-2EC5-4119-8C86-1E375DC935A8}"/>
    <cellStyle name="Calculation 3 5 3 4 7 3" xfId="13962" xr:uid="{B41FC7D9-906D-4E40-89BA-62544B2DEB09}"/>
    <cellStyle name="Calculation 3 5 3 4 8" xfId="13963" xr:uid="{D2C2E69A-F440-4AB3-8AF4-438750DBC014}"/>
    <cellStyle name="Calculation 3 5 3 4 8 2" xfId="13964" xr:uid="{C3E5D174-0976-4893-8C43-D49B0A027E5E}"/>
    <cellStyle name="Calculation 3 5 3 4 8 3" xfId="13965" xr:uid="{3F35B09E-12B9-40A3-93C7-708BE7614420}"/>
    <cellStyle name="Calculation 3 5 3 4 9" xfId="13966" xr:uid="{F61A0AC8-B020-4138-8802-BF46F5B90E6E}"/>
    <cellStyle name="Calculation 3 5 3 5" xfId="13967" xr:uid="{E3F5A547-F30F-4B18-8E24-03E9A0E2E271}"/>
    <cellStyle name="Calculation 3 5 3 5 2" xfId="13968" xr:uid="{D2E0B335-6599-41A1-A2C9-04A6B5A7A143}"/>
    <cellStyle name="Calculation 3 5 3 5 2 2" xfId="13969" xr:uid="{407D7749-C85B-4E54-9ABC-708377C131AD}"/>
    <cellStyle name="Calculation 3 5 3 5 2 3" xfId="13970" xr:uid="{7925DE25-F4A7-457C-BA5F-54576C7CE7BF}"/>
    <cellStyle name="Calculation 3 5 3 5 3" xfId="13971" xr:uid="{57AC0AEA-9BEB-49FC-91BE-9E2864D75247}"/>
    <cellStyle name="Calculation 3 5 3 5 3 2" xfId="13972" xr:uid="{21857EC5-C31A-4ECC-8AC3-2705E69F7076}"/>
    <cellStyle name="Calculation 3 5 3 5 3 3" xfId="13973" xr:uid="{D7DC1737-3048-45A0-8543-E7F49293CDE6}"/>
    <cellStyle name="Calculation 3 5 3 5 4" xfId="13974" xr:uid="{81FB3096-F0E5-463E-A21F-DBB99C21C60F}"/>
    <cellStyle name="Calculation 3 5 3 5 4 2" xfId="13975" xr:uid="{1C0B5C39-BB01-4189-A5D7-DE49912D86CF}"/>
    <cellStyle name="Calculation 3 5 3 5 4 3" xfId="13976" xr:uid="{61BD5FC5-85CF-41F0-9178-BB649A20223F}"/>
    <cellStyle name="Calculation 3 5 3 5 5" xfId="13977" xr:uid="{3E1D3ECB-AF4F-4A92-986A-30AA33FF09C4}"/>
    <cellStyle name="Calculation 3 5 3 5 5 2" xfId="13978" xr:uid="{BC8EBC2C-9808-4DFE-853D-5AF3F3B305F4}"/>
    <cellStyle name="Calculation 3 5 3 5 5 3" xfId="13979" xr:uid="{3B9B7999-7288-44FF-853C-44C5D2C070F2}"/>
    <cellStyle name="Calculation 3 5 3 5 6" xfId="13980" xr:uid="{99982678-F40E-465E-B034-D6E8C7D2BD3A}"/>
    <cellStyle name="Calculation 3 5 3 5 6 2" xfId="13981" xr:uid="{EBF89350-FB12-4867-8CF5-644E51936E5C}"/>
    <cellStyle name="Calculation 3 5 3 5 6 3" xfId="13982" xr:uid="{2A25827E-1DC5-4142-B186-98B6B1C982BB}"/>
    <cellStyle name="Calculation 3 5 3 5 7" xfId="13983" xr:uid="{0C6627E2-4BD2-4337-A088-42C25A4E9C58}"/>
    <cellStyle name="Calculation 3 5 3 5 7 2" xfId="13984" xr:uid="{1B5EFF23-2739-4730-9E9E-34B374297BCC}"/>
    <cellStyle name="Calculation 3 5 3 5 7 3" xfId="13985" xr:uid="{590E8E9E-D42A-4F41-9D28-1E0161823012}"/>
    <cellStyle name="Calculation 3 5 3 5 8" xfId="13986" xr:uid="{23A9E6BE-CD97-40F7-BD7B-6E42B2A0F4B8}"/>
    <cellStyle name="Calculation 3 5 3 5 9" xfId="13987" xr:uid="{FAEE5A84-AD6A-4D01-85D4-D796AFE7E306}"/>
    <cellStyle name="Calculation 3 5 3 6" xfId="13988" xr:uid="{5F196E81-5117-4D1A-AB8F-CC9CB127135F}"/>
    <cellStyle name="Calculation 3 5 3 6 2" xfId="13989" xr:uid="{067460A8-E7DC-41D2-B3BA-4F6D754B6793}"/>
    <cellStyle name="Calculation 3 5 3 6 3" xfId="13990" xr:uid="{E329BA58-C0E5-438F-ABB2-77995E32C91A}"/>
    <cellStyle name="Calculation 3 5 3 7" xfId="13991" xr:uid="{FE037016-31FF-4DE6-AA4F-A3E43F5D38AE}"/>
    <cellStyle name="Calculation 3 5 3 7 2" xfId="13992" xr:uid="{F20A5F96-7569-4E64-99AA-8BEBB52E7367}"/>
    <cellStyle name="Calculation 3 5 3 7 3" xfId="13993" xr:uid="{2D55DF32-1B24-45CD-B0E6-A7A05DCDFEBD}"/>
    <cellStyle name="Calculation 3 5 3 8" xfId="13994" xr:uid="{B0F7061D-C1FE-4ABE-8AD9-B26820718960}"/>
    <cellStyle name="Calculation 3 5 3 8 2" xfId="13995" xr:uid="{895C04A2-C11B-43A6-A5D4-909D2C31A041}"/>
    <cellStyle name="Calculation 3 5 3 8 3" xfId="13996" xr:uid="{D084591B-1170-4B5F-9247-FD31454BAF49}"/>
    <cellStyle name="Calculation 3 5 3 9" xfId="13997" xr:uid="{80DEEE4E-5AF8-43CE-8073-7B4F28CCC711}"/>
    <cellStyle name="Calculation 3 5 3 9 2" xfId="13998" xr:uid="{4EDB41AA-D176-44F2-A835-60C146E9F95B}"/>
    <cellStyle name="Calculation 3 5 3 9 3" xfId="13999" xr:uid="{A1F021F2-573C-4BBD-A8D1-61AFA20A2E5D}"/>
    <cellStyle name="Calculation 3 5 4" xfId="14000" xr:uid="{82C7F5B8-F12E-4A49-A32A-D33590118A99}"/>
    <cellStyle name="Calculation 3 5 4 10" xfId="44325" xr:uid="{A96D1784-AB83-4B03-9AE0-3452B1DE4507}"/>
    <cellStyle name="Calculation 3 5 4 2" xfId="14001" xr:uid="{20A4DB31-B2F9-4FB7-BC6D-5197C895CBD5}"/>
    <cellStyle name="Calculation 3 5 4 2 10" xfId="14002" xr:uid="{7F1AEFBF-3BB9-42D0-8BAD-EE973CA22070}"/>
    <cellStyle name="Calculation 3 5 4 2 2" xfId="14003" xr:uid="{B518D25B-87E8-4D37-87D4-AC3E4F81DED2}"/>
    <cellStyle name="Calculation 3 5 4 2 2 2" xfId="14004" xr:uid="{D0340BA4-9E1D-4896-9A8D-94E78DF49867}"/>
    <cellStyle name="Calculation 3 5 4 2 2 2 2" xfId="14005" xr:uid="{393F9961-A147-41A2-8407-9ABE03D84ADE}"/>
    <cellStyle name="Calculation 3 5 4 2 2 2 3" xfId="14006" xr:uid="{28D86CA5-CEC0-4E1A-B5A2-CF3BD49B0551}"/>
    <cellStyle name="Calculation 3 5 4 2 2 3" xfId="14007" xr:uid="{D002D6EB-6BDF-46DF-B2B5-F5D21D3DF207}"/>
    <cellStyle name="Calculation 3 5 4 2 2 3 2" xfId="14008" xr:uid="{6183F497-E072-44D3-8881-A54A0C6E5981}"/>
    <cellStyle name="Calculation 3 5 4 2 2 3 3" xfId="14009" xr:uid="{0C4F34A8-98A5-42F1-9A13-E85274888310}"/>
    <cellStyle name="Calculation 3 5 4 2 2 4" xfId="14010" xr:uid="{87AD7C6E-F86F-4609-A514-67AE7FEC56A8}"/>
    <cellStyle name="Calculation 3 5 4 2 2 4 2" xfId="14011" xr:uid="{70A6223F-56EC-42C3-82B1-A99BEC3FB644}"/>
    <cellStyle name="Calculation 3 5 4 2 2 4 3" xfId="14012" xr:uid="{5EE8C521-B94F-461A-AE49-4E425D15158F}"/>
    <cellStyle name="Calculation 3 5 4 2 2 5" xfId="14013" xr:uid="{F017FBE8-C292-471E-B1F6-988155470461}"/>
    <cellStyle name="Calculation 3 5 4 2 2 5 2" xfId="14014" xr:uid="{2F28CCC2-9408-4E47-966C-A366DA581A62}"/>
    <cellStyle name="Calculation 3 5 4 2 2 5 3" xfId="14015" xr:uid="{1B81C5F0-1AE2-461E-B1ED-4C56B49CE16F}"/>
    <cellStyle name="Calculation 3 5 4 2 2 6" xfId="14016" xr:uid="{BDDC1713-2482-40A9-9315-531CC25256B9}"/>
    <cellStyle name="Calculation 3 5 4 2 2 6 2" xfId="14017" xr:uid="{2E0CD42A-260E-4A89-9B02-C89AB13695EF}"/>
    <cellStyle name="Calculation 3 5 4 2 2 6 3" xfId="14018" xr:uid="{BCE64E4B-28A3-456E-B9D3-B3152D5169D9}"/>
    <cellStyle name="Calculation 3 5 4 2 2 7" xfId="14019" xr:uid="{AB106CAA-4B6D-42D3-ACC1-8369DE4F5A13}"/>
    <cellStyle name="Calculation 3 5 4 2 2 7 2" xfId="14020" xr:uid="{40908247-9CF2-432F-B4AB-039416F365A3}"/>
    <cellStyle name="Calculation 3 5 4 2 2 7 3" xfId="14021" xr:uid="{58B6C8CD-79CA-45A9-AA26-3ECADE00F829}"/>
    <cellStyle name="Calculation 3 5 4 2 2 8" xfId="14022" xr:uid="{65A0A9BA-D230-438F-A716-AE878AA59DC9}"/>
    <cellStyle name="Calculation 3 5 4 2 2 9" xfId="14023" xr:uid="{2DB1D985-9EE7-4D19-98F7-4CFC266BE937}"/>
    <cellStyle name="Calculation 3 5 4 2 3" xfId="14024" xr:uid="{834EE2B3-A040-4610-9432-07B2364D5F67}"/>
    <cellStyle name="Calculation 3 5 4 2 3 2" xfId="14025" xr:uid="{9B53CC62-E479-4ED3-A040-D72A085CD2E9}"/>
    <cellStyle name="Calculation 3 5 4 2 3 3" xfId="14026" xr:uid="{F4459EF0-AFBC-424A-87DA-E4E5C3FDBF89}"/>
    <cellStyle name="Calculation 3 5 4 2 4" xfId="14027" xr:uid="{99702362-1502-4725-98E2-C46B6178BDD1}"/>
    <cellStyle name="Calculation 3 5 4 2 4 2" xfId="14028" xr:uid="{F90AAB2F-5B49-4493-AD80-37E9D55CB5CC}"/>
    <cellStyle name="Calculation 3 5 4 2 4 3" xfId="14029" xr:uid="{71AB46BB-001D-4B49-8A37-4A620EA73E14}"/>
    <cellStyle name="Calculation 3 5 4 2 5" xfId="14030" xr:uid="{52BE0E97-26A5-4440-AC5C-7C63A6CD4FE0}"/>
    <cellStyle name="Calculation 3 5 4 2 5 2" xfId="14031" xr:uid="{6D8A85AD-8E5E-477E-A43B-0F70BD2483D7}"/>
    <cellStyle name="Calculation 3 5 4 2 5 3" xfId="14032" xr:uid="{BAA7F773-209D-4572-A5E5-8C38A5FAE138}"/>
    <cellStyle name="Calculation 3 5 4 2 6" xfId="14033" xr:uid="{F374EC33-0517-42CC-9894-D2D815CD87F3}"/>
    <cellStyle name="Calculation 3 5 4 2 6 2" xfId="14034" xr:uid="{03F30BBB-E083-4C83-B8DD-410105D05ED5}"/>
    <cellStyle name="Calculation 3 5 4 2 6 3" xfId="14035" xr:uid="{1A016799-D8B4-4698-8DAE-F7B673FAB4A0}"/>
    <cellStyle name="Calculation 3 5 4 2 7" xfId="14036" xr:uid="{187FFEA1-D653-4027-BDF8-7B76F6656AA3}"/>
    <cellStyle name="Calculation 3 5 4 2 7 2" xfId="14037" xr:uid="{4BBACE8E-9487-45DE-945E-A10A8510085A}"/>
    <cellStyle name="Calculation 3 5 4 2 7 3" xfId="14038" xr:uid="{B7477C7F-DAD2-4698-B836-7CC426C510E8}"/>
    <cellStyle name="Calculation 3 5 4 2 8" xfId="14039" xr:uid="{C8555DD8-AC6D-4C0A-BAD8-67A1A55AF6C2}"/>
    <cellStyle name="Calculation 3 5 4 2 8 2" xfId="14040" xr:uid="{271AE60C-4C03-450C-B94A-302CB06C82FA}"/>
    <cellStyle name="Calculation 3 5 4 2 8 3" xfId="14041" xr:uid="{2C2BD2FB-ECDB-44D3-B4C5-9844DE1E2223}"/>
    <cellStyle name="Calculation 3 5 4 2 9" xfId="14042" xr:uid="{6DA5F77A-6076-452D-8694-C48F1A269C30}"/>
    <cellStyle name="Calculation 3 5 4 3" xfId="14043" xr:uid="{F913E180-DA37-4964-9B66-1575ED471361}"/>
    <cellStyle name="Calculation 3 5 4 3 10" xfId="14044" xr:uid="{C2B1E5E4-11AC-410F-B06F-18B39666F917}"/>
    <cellStyle name="Calculation 3 5 4 3 2" xfId="14045" xr:uid="{18A12404-7C3A-42C1-9101-1C52B0A2551D}"/>
    <cellStyle name="Calculation 3 5 4 3 2 2" xfId="14046" xr:uid="{F2018011-25B7-436A-B7B9-BCC66AD6EA31}"/>
    <cellStyle name="Calculation 3 5 4 3 2 2 2" xfId="14047" xr:uid="{587C3026-27F7-47EE-9C09-822A3879EDED}"/>
    <cellStyle name="Calculation 3 5 4 3 2 2 3" xfId="14048" xr:uid="{77E431C6-C291-4785-A4CC-C2F80B1F692E}"/>
    <cellStyle name="Calculation 3 5 4 3 2 3" xfId="14049" xr:uid="{49752860-FD14-49B6-933C-D3E1E9BFE994}"/>
    <cellStyle name="Calculation 3 5 4 3 2 3 2" xfId="14050" xr:uid="{741022B0-96EC-4897-B8D8-1572B460A276}"/>
    <cellStyle name="Calculation 3 5 4 3 2 3 3" xfId="14051" xr:uid="{5369920B-2570-4172-83B0-B60092B75221}"/>
    <cellStyle name="Calculation 3 5 4 3 2 4" xfId="14052" xr:uid="{29A23E0F-EC49-4DBE-AA11-34CDB8BA838B}"/>
    <cellStyle name="Calculation 3 5 4 3 2 4 2" xfId="14053" xr:uid="{67EE9123-9318-46DD-B330-223824C33199}"/>
    <cellStyle name="Calculation 3 5 4 3 2 4 3" xfId="14054" xr:uid="{79CF0817-4D9C-4D9A-BACF-994374DDD63B}"/>
    <cellStyle name="Calculation 3 5 4 3 2 5" xfId="14055" xr:uid="{339004E8-D441-4B36-945B-56316D15E869}"/>
    <cellStyle name="Calculation 3 5 4 3 2 5 2" xfId="14056" xr:uid="{7842F2AC-3CE5-42A4-86D1-F863A48BBFDD}"/>
    <cellStyle name="Calculation 3 5 4 3 2 5 3" xfId="14057" xr:uid="{945A9221-C361-44BE-A606-30DD3B6112D7}"/>
    <cellStyle name="Calculation 3 5 4 3 2 6" xfId="14058" xr:uid="{E379D325-8A05-4CF7-BD86-2CA0EAEF8617}"/>
    <cellStyle name="Calculation 3 5 4 3 2 6 2" xfId="14059" xr:uid="{D722FA3A-5FC4-4B06-829E-F1BFAFEEFE17}"/>
    <cellStyle name="Calculation 3 5 4 3 2 6 3" xfId="14060" xr:uid="{93372144-F6B9-40C2-B45F-07318D0ECCDE}"/>
    <cellStyle name="Calculation 3 5 4 3 2 7" xfId="14061" xr:uid="{77EEDEB0-724F-401A-84EE-7E8C0B4901C5}"/>
    <cellStyle name="Calculation 3 5 4 3 2 7 2" xfId="14062" xr:uid="{508AF6C1-236F-4AC2-8B72-CBA33159545A}"/>
    <cellStyle name="Calculation 3 5 4 3 2 7 3" xfId="14063" xr:uid="{358C6388-7090-4B69-BF86-79B3B82E079E}"/>
    <cellStyle name="Calculation 3 5 4 3 2 8" xfId="14064" xr:uid="{68CDBAB0-075F-4A42-9DE6-FDEE6C99C388}"/>
    <cellStyle name="Calculation 3 5 4 3 2 9" xfId="14065" xr:uid="{66D356ED-9B26-425C-BB1C-8DC174503040}"/>
    <cellStyle name="Calculation 3 5 4 3 3" xfId="14066" xr:uid="{6E6634E8-499C-423D-B3C5-83D1A70E4F01}"/>
    <cellStyle name="Calculation 3 5 4 3 3 2" xfId="14067" xr:uid="{2994182F-289B-4DE8-9A3E-9858B9293617}"/>
    <cellStyle name="Calculation 3 5 4 3 3 3" xfId="14068" xr:uid="{7D8720DF-8D41-46D1-8984-3B5BF581BABA}"/>
    <cellStyle name="Calculation 3 5 4 3 4" xfId="14069" xr:uid="{B353F2F8-F6B9-48AE-BE34-4AF593AA87A3}"/>
    <cellStyle name="Calculation 3 5 4 3 4 2" xfId="14070" xr:uid="{0F79748A-A50F-4195-B0CE-BF5D827094E5}"/>
    <cellStyle name="Calculation 3 5 4 3 4 3" xfId="14071" xr:uid="{0AC263F1-5217-4E49-8163-1F006E5AB82E}"/>
    <cellStyle name="Calculation 3 5 4 3 5" xfId="14072" xr:uid="{74FBA06E-462B-4A4B-931E-4A7109FA098E}"/>
    <cellStyle name="Calculation 3 5 4 3 5 2" xfId="14073" xr:uid="{2DE29ECE-B27F-47B7-B415-5C72BEB0FA18}"/>
    <cellStyle name="Calculation 3 5 4 3 5 3" xfId="14074" xr:uid="{9FF90148-CBAF-4353-8FF7-11DE2A8CE4AC}"/>
    <cellStyle name="Calculation 3 5 4 3 6" xfId="14075" xr:uid="{413F7DF7-3B9F-4865-B0A8-48F35F1C47B1}"/>
    <cellStyle name="Calculation 3 5 4 3 6 2" xfId="14076" xr:uid="{571DAF52-BEF8-4235-8B93-2A8783F30278}"/>
    <cellStyle name="Calculation 3 5 4 3 6 3" xfId="14077" xr:uid="{BC462E31-EA93-4F4D-9288-4DCCA5734CA6}"/>
    <cellStyle name="Calculation 3 5 4 3 7" xfId="14078" xr:uid="{FCF94E55-B157-42D1-AB07-B9FA4C396740}"/>
    <cellStyle name="Calculation 3 5 4 3 7 2" xfId="14079" xr:uid="{7B723982-2E64-4785-B550-E56D4192C55F}"/>
    <cellStyle name="Calculation 3 5 4 3 7 3" xfId="14080" xr:uid="{AE4261D5-519A-4B38-AB4A-7A4014579CC9}"/>
    <cellStyle name="Calculation 3 5 4 3 8" xfId="14081" xr:uid="{77A9BAA2-6FA3-4B76-B920-4899C14B1D20}"/>
    <cellStyle name="Calculation 3 5 4 3 8 2" xfId="14082" xr:uid="{22BF097C-E826-4675-AC21-987D6F05149C}"/>
    <cellStyle name="Calculation 3 5 4 3 8 3" xfId="14083" xr:uid="{663E0E27-DB16-47DB-86AE-0F1AD1F7C2B7}"/>
    <cellStyle name="Calculation 3 5 4 3 9" xfId="14084" xr:uid="{ECEB7C12-E414-4DF6-AB1A-B705F3589D46}"/>
    <cellStyle name="Calculation 3 5 4 4" xfId="14085" xr:uid="{BAF99656-ED7B-491C-A2CE-9D7249FB6C6D}"/>
    <cellStyle name="Calculation 3 5 4 4 10" xfId="14086" xr:uid="{FBE326EE-CABB-4407-850C-07FD55352777}"/>
    <cellStyle name="Calculation 3 5 4 4 2" xfId="14087" xr:uid="{7D3D0F2D-BC9E-49ED-8601-FDFCB0BD77C4}"/>
    <cellStyle name="Calculation 3 5 4 4 2 2" xfId="14088" xr:uid="{08456288-BFC9-4EB5-A267-9EFCB936571E}"/>
    <cellStyle name="Calculation 3 5 4 4 2 2 2" xfId="14089" xr:uid="{DBB95112-7E7E-4EA6-BCC5-2C8A7A557C4E}"/>
    <cellStyle name="Calculation 3 5 4 4 2 2 3" xfId="14090" xr:uid="{9A06A837-13CA-452D-B369-840AC8554336}"/>
    <cellStyle name="Calculation 3 5 4 4 2 3" xfId="14091" xr:uid="{74C8223C-E42D-4F99-8BCA-165754EEC0F6}"/>
    <cellStyle name="Calculation 3 5 4 4 2 3 2" xfId="14092" xr:uid="{11A47CC9-5F6D-4F16-B265-299B71987E1A}"/>
    <cellStyle name="Calculation 3 5 4 4 2 3 3" xfId="14093" xr:uid="{9A0A5654-47F0-4F15-9F88-14A9EA793B75}"/>
    <cellStyle name="Calculation 3 5 4 4 2 4" xfId="14094" xr:uid="{7068B9A3-7E36-408F-ADF7-E4C323C60CFC}"/>
    <cellStyle name="Calculation 3 5 4 4 2 4 2" xfId="14095" xr:uid="{CEE8E9BD-9609-438A-B83A-F44C56BDEF91}"/>
    <cellStyle name="Calculation 3 5 4 4 2 4 3" xfId="14096" xr:uid="{650E980F-263C-4A3B-8EF7-FBD064020F28}"/>
    <cellStyle name="Calculation 3 5 4 4 2 5" xfId="14097" xr:uid="{0BA44AD7-A412-47CB-89E9-632A6C6CE2EB}"/>
    <cellStyle name="Calculation 3 5 4 4 2 5 2" xfId="14098" xr:uid="{42626594-EED6-40E7-BEB3-9ACB7F24BFB6}"/>
    <cellStyle name="Calculation 3 5 4 4 2 5 3" xfId="14099" xr:uid="{F6FC7CF5-59D7-4663-BB66-B0B40073626A}"/>
    <cellStyle name="Calculation 3 5 4 4 2 6" xfId="14100" xr:uid="{D80A320D-171A-446F-92FC-1C91FE0FC55C}"/>
    <cellStyle name="Calculation 3 5 4 4 2 6 2" xfId="14101" xr:uid="{018231D5-2D14-4D92-8957-11EEB98D5A15}"/>
    <cellStyle name="Calculation 3 5 4 4 2 6 3" xfId="14102" xr:uid="{6B85B3C6-250C-485F-8E57-8C157038F856}"/>
    <cellStyle name="Calculation 3 5 4 4 2 7" xfId="14103" xr:uid="{C9028C5C-35C9-415D-A7A0-22C88D949646}"/>
    <cellStyle name="Calculation 3 5 4 4 2 7 2" xfId="14104" xr:uid="{93486A19-6CD3-49EF-85D9-25101A7AFD0D}"/>
    <cellStyle name="Calculation 3 5 4 4 2 7 3" xfId="14105" xr:uid="{2F73B1CF-C049-4F20-B249-FFD1995432F8}"/>
    <cellStyle name="Calculation 3 5 4 4 2 8" xfId="14106" xr:uid="{A4ED851F-A03F-406E-A00D-EFC6752998E3}"/>
    <cellStyle name="Calculation 3 5 4 4 2 9" xfId="14107" xr:uid="{CF99FA57-256A-4C9B-9E62-ECBFA094D1E2}"/>
    <cellStyle name="Calculation 3 5 4 4 3" xfId="14108" xr:uid="{5A71D3B2-ED30-4B62-B9D3-86337CDA8D57}"/>
    <cellStyle name="Calculation 3 5 4 4 3 2" xfId="14109" xr:uid="{DFB678E6-B518-49AE-B138-5B7DD2903E2B}"/>
    <cellStyle name="Calculation 3 5 4 4 3 3" xfId="14110" xr:uid="{684FB278-187E-433C-9437-5F63EE9E7C2C}"/>
    <cellStyle name="Calculation 3 5 4 4 4" xfId="14111" xr:uid="{B843988C-4FB5-43AB-924F-150C5112174A}"/>
    <cellStyle name="Calculation 3 5 4 4 4 2" xfId="14112" xr:uid="{0D365525-C1A3-476F-B58A-8F3EAC147AF0}"/>
    <cellStyle name="Calculation 3 5 4 4 4 3" xfId="14113" xr:uid="{16A06F8A-C903-4BEA-BB19-24E4A99932D4}"/>
    <cellStyle name="Calculation 3 5 4 4 5" xfId="14114" xr:uid="{50B22829-38FD-4D1E-AB3F-A27A4B2AF988}"/>
    <cellStyle name="Calculation 3 5 4 4 5 2" xfId="14115" xr:uid="{F7C07C37-FB35-4E48-98FC-F79DD18BA9FE}"/>
    <cellStyle name="Calculation 3 5 4 4 5 3" xfId="14116" xr:uid="{177F750E-2AA4-4356-BD7E-353DF8BB25AE}"/>
    <cellStyle name="Calculation 3 5 4 4 6" xfId="14117" xr:uid="{EA9F4833-4C30-4D1D-AA77-BF68081A2414}"/>
    <cellStyle name="Calculation 3 5 4 4 6 2" xfId="14118" xr:uid="{7CCF9DF1-D81A-4A5F-BE8C-241EF32494FD}"/>
    <cellStyle name="Calculation 3 5 4 4 6 3" xfId="14119" xr:uid="{675B5F01-3F9F-4E95-AA37-9925A65E2463}"/>
    <cellStyle name="Calculation 3 5 4 4 7" xfId="14120" xr:uid="{B9755D6B-3767-48CC-B262-EBC9AD2AC6AD}"/>
    <cellStyle name="Calculation 3 5 4 4 7 2" xfId="14121" xr:uid="{2EA9634C-AC57-4511-BA83-E431D850663D}"/>
    <cellStyle name="Calculation 3 5 4 4 7 3" xfId="14122" xr:uid="{C124C790-57E3-4CA2-8FC6-6429629B0401}"/>
    <cellStyle name="Calculation 3 5 4 4 8" xfId="14123" xr:uid="{7FDFF13E-4BEC-4D59-868E-36E3CE100112}"/>
    <cellStyle name="Calculation 3 5 4 4 8 2" xfId="14124" xr:uid="{FDC03E82-2A34-48C5-A4FD-2D181B3E1021}"/>
    <cellStyle name="Calculation 3 5 4 4 8 3" xfId="14125" xr:uid="{1D299C7E-25BA-4891-B79E-6FEA7CB9004F}"/>
    <cellStyle name="Calculation 3 5 4 4 9" xfId="14126" xr:uid="{570E8A82-F303-4A6E-818A-9D5DC6AE9538}"/>
    <cellStyle name="Calculation 3 5 4 5" xfId="14127" xr:uid="{B9D10005-2A5E-4139-AB18-963267B3AA33}"/>
    <cellStyle name="Calculation 3 5 4 5 2" xfId="14128" xr:uid="{27CC12B4-85BD-4B8C-A0D3-63B8377DFAE1}"/>
    <cellStyle name="Calculation 3 5 4 5 2 2" xfId="14129" xr:uid="{FE9E53D5-9EDC-4CFB-946A-19EA03F0A151}"/>
    <cellStyle name="Calculation 3 5 4 5 2 3" xfId="14130" xr:uid="{A83530D9-E682-4F55-8AAC-FB7A405E4280}"/>
    <cellStyle name="Calculation 3 5 4 5 3" xfId="14131" xr:uid="{BD6BF28E-A448-4237-8031-A9A7BE1A6ABB}"/>
    <cellStyle name="Calculation 3 5 4 5 3 2" xfId="14132" xr:uid="{15F0429C-B861-4733-B631-CFBA3AAA7D72}"/>
    <cellStyle name="Calculation 3 5 4 5 3 3" xfId="14133" xr:uid="{9ED037CC-208D-493D-9C8A-65E132DBEDC4}"/>
    <cellStyle name="Calculation 3 5 4 5 4" xfId="14134" xr:uid="{1C4A7759-A708-4682-A995-4BAA048B9BA3}"/>
    <cellStyle name="Calculation 3 5 4 5 4 2" xfId="14135" xr:uid="{A000D77F-6A17-4C79-B5F5-601595EA4240}"/>
    <cellStyle name="Calculation 3 5 4 5 4 3" xfId="14136" xr:uid="{7B31AE7B-C21B-49A8-8CD4-13DBB8F8B207}"/>
    <cellStyle name="Calculation 3 5 4 5 5" xfId="14137" xr:uid="{77DB2C08-446D-4D78-911E-2AC69D9F55B0}"/>
    <cellStyle name="Calculation 3 5 4 5 5 2" xfId="14138" xr:uid="{FCF8055B-BC6F-4AD7-9211-18BBE25DEBBE}"/>
    <cellStyle name="Calculation 3 5 4 5 5 3" xfId="14139" xr:uid="{F2C13C4B-62EF-49A7-A697-B70BC8115C25}"/>
    <cellStyle name="Calculation 3 5 4 5 6" xfId="14140" xr:uid="{1891D615-E01E-4161-8655-6EBEEBFC6C91}"/>
    <cellStyle name="Calculation 3 5 4 5 6 2" xfId="14141" xr:uid="{DD2E8450-CC12-4C98-8583-47BEE5765305}"/>
    <cellStyle name="Calculation 3 5 4 5 6 3" xfId="14142" xr:uid="{583AA96A-B1CE-4985-874C-DD0F1794AF9F}"/>
    <cellStyle name="Calculation 3 5 4 5 7" xfId="14143" xr:uid="{49E8086E-2472-425D-A564-6B172096B95C}"/>
    <cellStyle name="Calculation 3 5 4 5 7 2" xfId="14144" xr:uid="{39E1EA88-AF51-411D-8EB3-AC145216129C}"/>
    <cellStyle name="Calculation 3 5 4 5 7 3" xfId="14145" xr:uid="{56E6E954-BB62-4B6B-9544-6A6118292D14}"/>
    <cellStyle name="Calculation 3 5 4 5 8" xfId="14146" xr:uid="{ACB80E83-3F0B-4BCE-B6FF-B07F205838EC}"/>
    <cellStyle name="Calculation 3 5 4 5 9" xfId="14147" xr:uid="{3C0DBB99-AD51-4157-B274-8E310111E99F}"/>
    <cellStyle name="Calculation 3 5 4 6" xfId="14148" xr:uid="{9D35D597-4A6C-4021-AF29-469C43E655DC}"/>
    <cellStyle name="Calculation 3 5 4 6 2" xfId="14149" xr:uid="{AC50D198-F17C-41BD-B71C-6A374530C7B9}"/>
    <cellStyle name="Calculation 3 5 4 6 3" xfId="14150" xr:uid="{E2B035AF-4EAA-4CF5-B170-0D4DE124E126}"/>
    <cellStyle name="Calculation 3 5 4 7" xfId="14151" xr:uid="{30AECD26-AC2D-402A-A5F4-0E35674D93F0}"/>
    <cellStyle name="Calculation 3 5 4 7 2" xfId="14152" xr:uid="{FA1BCAA8-6E64-4824-AF61-4A57309BDB3A}"/>
    <cellStyle name="Calculation 3 5 4 7 3" xfId="14153" xr:uid="{AA6AD667-F1FB-40A4-AC05-BA9DA24C0C65}"/>
    <cellStyle name="Calculation 3 5 4 8" xfId="14154" xr:uid="{8584CB65-848E-4A13-9794-884B077D170E}"/>
    <cellStyle name="Calculation 3 5 4 8 2" xfId="14155" xr:uid="{94975273-2448-430B-8B05-A49AA324CFCD}"/>
    <cellStyle name="Calculation 3 5 4 8 3" xfId="14156" xr:uid="{8E7830DA-0E35-4DFB-8E56-8E8648E193D8}"/>
    <cellStyle name="Calculation 3 5 4 9" xfId="14157" xr:uid="{781515AE-47DD-4B8A-98AE-0CCFC5336136}"/>
    <cellStyle name="Calculation 3 5 4 9 2" xfId="14158" xr:uid="{27D63222-603E-4AB5-851C-D292584019C1}"/>
    <cellStyle name="Calculation 3 5 4 9 3" xfId="14159" xr:uid="{CC2C0F14-93AE-4A4D-8D55-D6494DA74965}"/>
    <cellStyle name="Calculation 3 5 5" xfId="14160" xr:uid="{402A42E7-242A-41BE-A129-2140770B2C7B}"/>
    <cellStyle name="Calculation 3 5 5 10" xfId="44326" xr:uid="{C3D1EF91-6588-467F-9F10-B8516B6FC87F}"/>
    <cellStyle name="Calculation 3 5 5 2" xfId="14161" xr:uid="{9103FE58-2230-45CB-B1C0-A117B63E4943}"/>
    <cellStyle name="Calculation 3 5 5 2 10" xfId="14162" xr:uid="{47A67EF9-5FEB-4223-BFD7-3CF1FE351940}"/>
    <cellStyle name="Calculation 3 5 5 2 2" xfId="14163" xr:uid="{AF7FC03C-D744-489B-9AC2-5FF49234D34F}"/>
    <cellStyle name="Calculation 3 5 5 2 2 2" xfId="14164" xr:uid="{49A8E2F3-6E86-4A56-A839-E782A8CEB2A3}"/>
    <cellStyle name="Calculation 3 5 5 2 2 2 2" xfId="14165" xr:uid="{6CB441A4-A41E-432A-A113-D179657A1E7A}"/>
    <cellStyle name="Calculation 3 5 5 2 2 2 3" xfId="14166" xr:uid="{FB667BC0-02E1-4A8B-B524-B893E9114B40}"/>
    <cellStyle name="Calculation 3 5 5 2 2 3" xfId="14167" xr:uid="{CC57ACEA-D42F-4480-8584-F690D2C54BEA}"/>
    <cellStyle name="Calculation 3 5 5 2 2 3 2" xfId="14168" xr:uid="{20F762D9-5167-4534-948E-0042AA2A7885}"/>
    <cellStyle name="Calculation 3 5 5 2 2 3 3" xfId="14169" xr:uid="{3A7859C5-E748-47BF-8F41-EC0A2DD375BD}"/>
    <cellStyle name="Calculation 3 5 5 2 2 4" xfId="14170" xr:uid="{054A4401-FFFE-46EF-9DCF-F9A683EB2EC1}"/>
    <cellStyle name="Calculation 3 5 5 2 2 4 2" xfId="14171" xr:uid="{987B1859-98CA-487D-B16D-6ABBEA60879C}"/>
    <cellStyle name="Calculation 3 5 5 2 2 4 3" xfId="14172" xr:uid="{4C3F7A89-289E-4E08-A814-6B8427916BF0}"/>
    <cellStyle name="Calculation 3 5 5 2 2 5" xfId="14173" xr:uid="{1A82189D-509C-4169-8790-DF170953968B}"/>
    <cellStyle name="Calculation 3 5 5 2 2 5 2" xfId="14174" xr:uid="{079A9FF6-091D-4147-A8E5-CCB881A96698}"/>
    <cellStyle name="Calculation 3 5 5 2 2 5 3" xfId="14175" xr:uid="{87FD0E1A-5904-4BD8-AE16-D6D103F5B87E}"/>
    <cellStyle name="Calculation 3 5 5 2 2 6" xfId="14176" xr:uid="{6FC1F9EA-AEFB-4D8C-BE83-65ED48669F75}"/>
    <cellStyle name="Calculation 3 5 5 2 2 6 2" xfId="14177" xr:uid="{F99DC5FA-CF10-4238-986F-BCD01B2B09E9}"/>
    <cellStyle name="Calculation 3 5 5 2 2 6 3" xfId="14178" xr:uid="{EC440B68-4155-47D9-BD61-16E00834013C}"/>
    <cellStyle name="Calculation 3 5 5 2 2 7" xfId="14179" xr:uid="{61426BAF-85D1-4702-B95A-59D57BD0673D}"/>
    <cellStyle name="Calculation 3 5 5 2 2 7 2" xfId="14180" xr:uid="{14C808E1-0833-4A50-A851-DEFBD7EAE6F3}"/>
    <cellStyle name="Calculation 3 5 5 2 2 7 3" xfId="14181" xr:uid="{3024E7D5-80BD-404B-B56A-D26DB686E384}"/>
    <cellStyle name="Calculation 3 5 5 2 2 8" xfId="14182" xr:uid="{F5C0AA70-96A5-475B-8248-5026535B3EDE}"/>
    <cellStyle name="Calculation 3 5 5 2 2 9" xfId="14183" xr:uid="{188858BF-0D04-4A03-96BE-5BC06AE18705}"/>
    <cellStyle name="Calculation 3 5 5 2 3" xfId="14184" xr:uid="{BA2FED55-EB21-47B2-B2A9-B06E6F45396E}"/>
    <cellStyle name="Calculation 3 5 5 2 3 2" xfId="14185" xr:uid="{B5D541E1-79A8-4BD2-B978-F5246EE8E378}"/>
    <cellStyle name="Calculation 3 5 5 2 3 3" xfId="14186" xr:uid="{81D7D6D9-A421-4B99-AE12-A1CD50FCAC00}"/>
    <cellStyle name="Calculation 3 5 5 2 4" xfId="14187" xr:uid="{4FE4F7B7-D8AC-4D64-B0E7-300700586EBB}"/>
    <cellStyle name="Calculation 3 5 5 2 4 2" xfId="14188" xr:uid="{F6B13788-6716-4DE6-B1C2-2DC94A2E829C}"/>
    <cellStyle name="Calculation 3 5 5 2 4 3" xfId="14189" xr:uid="{B6E66EF8-06FE-47F0-A99B-A55B4C330313}"/>
    <cellStyle name="Calculation 3 5 5 2 5" xfId="14190" xr:uid="{8A64F212-B549-43AA-9068-F99B07F45F9A}"/>
    <cellStyle name="Calculation 3 5 5 2 5 2" xfId="14191" xr:uid="{0C6F1504-2408-467A-9C4C-34BDBB10C456}"/>
    <cellStyle name="Calculation 3 5 5 2 5 3" xfId="14192" xr:uid="{F36C64FC-DAED-4959-A7E4-1B0FCC686102}"/>
    <cellStyle name="Calculation 3 5 5 2 6" xfId="14193" xr:uid="{14039B3B-C43E-48C1-A30C-89D806C37025}"/>
    <cellStyle name="Calculation 3 5 5 2 6 2" xfId="14194" xr:uid="{DD91C8D3-F1E3-4390-B686-88109DAF7F15}"/>
    <cellStyle name="Calculation 3 5 5 2 6 3" xfId="14195" xr:uid="{BB6EDAC5-07D8-4021-8A06-75EEB04479D7}"/>
    <cellStyle name="Calculation 3 5 5 2 7" xfId="14196" xr:uid="{88D9E152-29EE-4126-B0A3-6AA9E26D3B68}"/>
    <cellStyle name="Calculation 3 5 5 2 7 2" xfId="14197" xr:uid="{38EB7C7B-C110-4863-8504-F9A4649154DF}"/>
    <cellStyle name="Calculation 3 5 5 2 7 3" xfId="14198" xr:uid="{6E034C82-77FC-43CB-AC17-4B39525249F7}"/>
    <cellStyle name="Calculation 3 5 5 2 8" xfId="14199" xr:uid="{F09C092A-9841-4EC3-B43F-DCE2635DA824}"/>
    <cellStyle name="Calculation 3 5 5 2 8 2" xfId="14200" xr:uid="{99D2AF62-AE17-4423-BA34-CA6C9770B875}"/>
    <cellStyle name="Calculation 3 5 5 2 8 3" xfId="14201" xr:uid="{E75D3B1E-E335-4636-B692-7AF451B490A5}"/>
    <cellStyle name="Calculation 3 5 5 2 9" xfId="14202" xr:uid="{D0BA5C10-8310-4625-8AC0-37BB7FEC3FFF}"/>
    <cellStyle name="Calculation 3 5 5 3" xfId="14203" xr:uid="{16F05D43-5011-4BA4-86E9-08EEA0DFF4A8}"/>
    <cellStyle name="Calculation 3 5 5 3 10" xfId="14204" xr:uid="{7025E2DF-3E36-4713-8B7C-9DABE23678ED}"/>
    <cellStyle name="Calculation 3 5 5 3 2" xfId="14205" xr:uid="{51FCE509-A96B-4CC4-A174-356CED4A46D6}"/>
    <cellStyle name="Calculation 3 5 5 3 2 2" xfId="14206" xr:uid="{F20ECCF2-E781-4383-A26E-21BFB855589C}"/>
    <cellStyle name="Calculation 3 5 5 3 2 2 2" xfId="14207" xr:uid="{4CD54A3E-66A3-4AC9-AD5C-2A54D013C3B9}"/>
    <cellStyle name="Calculation 3 5 5 3 2 2 3" xfId="14208" xr:uid="{574AF685-E883-40EA-AE9A-C8847EE493CA}"/>
    <cellStyle name="Calculation 3 5 5 3 2 3" xfId="14209" xr:uid="{98D7AB1F-BF48-41F3-8763-4FF9D378EB02}"/>
    <cellStyle name="Calculation 3 5 5 3 2 3 2" xfId="14210" xr:uid="{96017E14-82EE-4C65-A833-E2C0E85A2936}"/>
    <cellStyle name="Calculation 3 5 5 3 2 3 3" xfId="14211" xr:uid="{6DCB0B24-1183-4297-AFEB-5D5EE88314A2}"/>
    <cellStyle name="Calculation 3 5 5 3 2 4" xfId="14212" xr:uid="{69D03A83-4595-4E4C-A201-7699A51A42FC}"/>
    <cellStyle name="Calculation 3 5 5 3 2 4 2" xfId="14213" xr:uid="{41EA1CA9-A263-4BFF-9AF8-ADFC8B5313F7}"/>
    <cellStyle name="Calculation 3 5 5 3 2 4 3" xfId="14214" xr:uid="{B6FE4097-3E01-476E-942A-3267C508AEA5}"/>
    <cellStyle name="Calculation 3 5 5 3 2 5" xfId="14215" xr:uid="{ED844823-BEF7-4ED2-B109-CF69E1BD7256}"/>
    <cellStyle name="Calculation 3 5 5 3 2 5 2" xfId="14216" xr:uid="{522D765B-E707-4B81-88E3-AB8CD14BE9C2}"/>
    <cellStyle name="Calculation 3 5 5 3 2 5 3" xfId="14217" xr:uid="{F7B7BA9A-2BA1-4408-8AEA-6632C09409F0}"/>
    <cellStyle name="Calculation 3 5 5 3 2 6" xfId="14218" xr:uid="{370B7870-D4D4-4CF2-93EC-BFF0514E166D}"/>
    <cellStyle name="Calculation 3 5 5 3 2 6 2" xfId="14219" xr:uid="{3763A5C1-97C2-4FAF-AA5A-52DD853CC779}"/>
    <cellStyle name="Calculation 3 5 5 3 2 6 3" xfId="14220" xr:uid="{BE659C49-3AE0-416E-ADF6-988F2C0BC7A9}"/>
    <cellStyle name="Calculation 3 5 5 3 2 7" xfId="14221" xr:uid="{D9CB2744-0517-44A4-AC24-6BB10B47EB01}"/>
    <cellStyle name="Calculation 3 5 5 3 2 7 2" xfId="14222" xr:uid="{E03AC2B6-9958-40A0-879D-10FD3A7C0ADD}"/>
    <cellStyle name="Calculation 3 5 5 3 2 7 3" xfId="14223" xr:uid="{EBBCE580-D8BA-434D-8F48-293A6CB4010F}"/>
    <cellStyle name="Calculation 3 5 5 3 2 8" xfId="14224" xr:uid="{80CF54F8-AF5A-417D-B08D-57AD3FA50FBA}"/>
    <cellStyle name="Calculation 3 5 5 3 2 9" xfId="14225" xr:uid="{4BCE51F0-11F6-4085-888E-C277CE5F04A4}"/>
    <cellStyle name="Calculation 3 5 5 3 3" xfId="14226" xr:uid="{411049C3-DE00-47BA-BA2E-CE722C658065}"/>
    <cellStyle name="Calculation 3 5 5 3 3 2" xfId="14227" xr:uid="{AD7CA88B-53BB-475F-BADE-8643C71A426E}"/>
    <cellStyle name="Calculation 3 5 5 3 3 3" xfId="14228" xr:uid="{1A2D1F01-BFBF-45EA-BE2B-403BC28479C3}"/>
    <cellStyle name="Calculation 3 5 5 3 4" xfId="14229" xr:uid="{6505D1D3-7A74-4869-813B-E91A574E72CA}"/>
    <cellStyle name="Calculation 3 5 5 3 4 2" xfId="14230" xr:uid="{87F4225A-4F4E-40B6-917E-C3DD07B4A7C6}"/>
    <cellStyle name="Calculation 3 5 5 3 4 3" xfId="14231" xr:uid="{4F7780B8-D434-4D85-A90D-C56A3F2B87A7}"/>
    <cellStyle name="Calculation 3 5 5 3 5" xfId="14232" xr:uid="{538F2D4D-E671-4E0E-9316-0B2F8AEC49DE}"/>
    <cellStyle name="Calculation 3 5 5 3 5 2" xfId="14233" xr:uid="{F5557B2E-1B67-4C05-932D-F36A919883ED}"/>
    <cellStyle name="Calculation 3 5 5 3 5 3" xfId="14234" xr:uid="{CC1F7A29-1256-4C73-A697-626A9877BF87}"/>
    <cellStyle name="Calculation 3 5 5 3 6" xfId="14235" xr:uid="{0E4DE20D-4CFB-4502-90AD-91C0D1348355}"/>
    <cellStyle name="Calculation 3 5 5 3 6 2" xfId="14236" xr:uid="{E90DFB75-F309-4303-B62E-877853C41B6D}"/>
    <cellStyle name="Calculation 3 5 5 3 6 3" xfId="14237" xr:uid="{EA4DE248-83CD-49CA-8E41-D9EA2A1E09FC}"/>
    <cellStyle name="Calculation 3 5 5 3 7" xfId="14238" xr:uid="{4FB683CD-3140-4B95-9070-6007B71B38B6}"/>
    <cellStyle name="Calculation 3 5 5 3 7 2" xfId="14239" xr:uid="{B7C39F2A-8DFA-4D6F-A0EE-7DC6249A3971}"/>
    <cellStyle name="Calculation 3 5 5 3 7 3" xfId="14240" xr:uid="{96A9D2E0-8DBD-4CDE-BA31-49C083B7AA39}"/>
    <cellStyle name="Calculation 3 5 5 3 8" xfId="14241" xr:uid="{86ED2EE1-D215-47F7-967D-B079E486C5A2}"/>
    <cellStyle name="Calculation 3 5 5 3 8 2" xfId="14242" xr:uid="{5B71A2E1-7EE4-4AE8-BB76-99D1199097CD}"/>
    <cellStyle name="Calculation 3 5 5 3 8 3" xfId="14243" xr:uid="{041C2A47-EE28-4FBD-8A29-015A47A69FFB}"/>
    <cellStyle name="Calculation 3 5 5 3 9" xfId="14244" xr:uid="{589D54DD-6BC9-4EC3-BF5C-7A1471A6A252}"/>
    <cellStyle name="Calculation 3 5 5 4" xfId="14245" xr:uid="{9C8BFB46-54B2-42B5-AC72-82AFCC006637}"/>
    <cellStyle name="Calculation 3 5 5 4 10" xfId="14246" xr:uid="{9FBEDF35-EBE2-4596-B0CA-66AFE654C4B7}"/>
    <cellStyle name="Calculation 3 5 5 4 2" xfId="14247" xr:uid="{211CA362-25A5-45F7-ABC0-476F136DA486}"/>
    <cellStyle name="Calculation 3 5 5 4 2 2" xfId="14248" xr:uid="{0FA10C27-F42A-4082-9F86-1FB066321BFE}"/>
    <cellStyle name="Calculation 3 5 5 4 2 2 2" xfId="14249" xr:uid="{A7C6FE33-4822-44CA-BF7A-CA2EA096E0FD}"/>
    <cellStyle name="Calculation 3 5 5 4 2 2 3" xfId="14250" xr:uid="{6A895DAE-93CB-4349-B9A2-120FD32828A3}"/>
    <cellStyle name="Calculation 3 5 5 4 2 3" xfId="14251" xr:uid="{28D17A37-34EF-4A93-8099-F2C04BB2542D}"/>
    <cellStyle name="Calculation 3 5 5 4 2 3 2" xfId="14252" xr:uid="{5F5E446F-D23B-4E06-94B9-CE5397BABB44}"/>
    <cellStyle name="Calculation 3 5 5 4 2 3 3" xfId="14253" xr:uid="{C19DCC4E-F806-4389-869C-3DFDE0D5DFF9}"/>
    <cellStyle name="Calculation 3 5 5 4 2 4" xfId="14254" xr:uid="{D395E5C2-39E0-4942-93EA-8CDFB2836B04}"/>
    <cellStyle name="Calculation 3 5 5 4 2 4 2" xfId="14255" xr:uid="{5E7F038A-E198-4757-B3A0-21784EE216F2}"/>
    <cellStyle name="Calculation 3 5 5 4 2 4 3" xfId="14256" xr:uid="{954B81E7-6675-460C-A4B4-87AD7AFF26FD}"/>
    <cellStyle name="Calculation 3 5 5 4 2 5" xfId="14257" xr:uid="{3ED2636D-15A7-43D6-88BD-F851811CCAE7}"/>
    <cellStyle name="Calculation 3 5 5 4 2 5 2" xfId="14258" xr:uid="{DE7AFF0D-3D07-4960-87D2-8F46DE814239}"/>
    <cellStyle name="Calculation 3 5 5 4 2 5 3" xfId="14259" xr:uid="{A2BA9322-BDC7-4F53-922C-76323541C533}"/>
    <cellStyle name="Calculation 3 5 5 4 2 6" xfId="14260" xr:uid="{525D2BCA-07A5-4402-8575-12B17126823B}"/>
    <cellStyle name="Calculation 3 5 5 4 2 6 2" xfId="14261" xr:uid="{FB96FA13-824A-4916-B0B6-5408F49BCCCF}"/>
    <cellStyle name="Calculation 3 5 5 4 2 6 3" xfId="14262" xr:uid="{AFBCB4F7-C70F-4A21-9661-1682E5B864A8}"/>
    <cellStyle name="Calculation 3 5 5 4 2 7" xfId="14263" xr:uid="{BA5FB837-6A5C-4BCC-9D87-0743D21CA1D2}"/>
    <cellStyle name="Calculation 3 5 5 4 2 7 2" xfId="14264" xr:uid="{7C26BAA0-79BB-4A51-9355-99099BED990A}"/>
    <cellStyle name="Calculation 3 5 5 4 2 7 3" xfId="14265" xr:uid="{93E9BBAC-05A9-44F8-9240-B2399DA5D75C}"/>
    <cellStyle name="Calculation 3 5 5 4 2 8" xfId="14266" xr:uid="{58536E87-944C-400A-91B2-DD292480563C}"/>
    <cellStyle name="Calculation 3 5 5 4 2 9" xfId="14267" xr:uid="{8FFF7BB6-3FF4-41C0-B792-FD6F5A48246B}"/>
    <cellStyle name="Calculation 3 5 5 4 3" xfId="14268" xr:uid="{2EEF27D9-1ECF-4E59-A0F4-28C79879ACA0}"/>
    <cellStyle name="Calculation 3 5 5 4 3 2" xfId="14269" xr:uid="{43F60D10-0EAF-489E-8B48-756FA5B2B389}"/>
    <cellStyle name="Calculation 3 5 5 4 3 3" xfId="14270" xr:uid="{6B88877F-1EFC-4D7D-B333-03EB3C1787A8}"/>
    <cellStyle name="Calculation 3 5 5 4 4" xfId="14271" xr:uid="{2E3EA5DE-40D9-48BE-AC4E-6091A35CF2B8}"/>
    <cellStyle name="Calculation 3 5 5 4 4 2" xfId="14272" xr:uid="{F9C91383-69C6-4691-A9B1-4A06A1E68720}"/>
    <cellStyle name="Calculation 3 5 5 4 4 3" xfId="14273" xr:uid="{93BB7F2F-B3A2-4292-A5C9-182A105315B5}"/>
    <cellStyle name="Calculation 3 5 5 4 5" xfId="14274" xr:uid="{F70E83C8-DB17-45C1-87E5-244CB3F3A2DB}"/>
    <cellStyle name="Calculation 3 5 5 4 5 2" xfId="14275" xr:uid="{A19E7E79-016E-426C-BB87-FDFE1441C6BC}"/>
    <cellStyle name="Calculation 3 5 5 4 5 3" xfId="14276" xr:uid="{A8A6E4EC-A11E-40DE-A02A-5749556FD598}"/>
    <cellStyle name="Calculation 3 5 5 4 6" xfId="14277" xr:uid="{2C57CC8B-5206-4519-B632-EACB963A73AC}"/>
    <cellStyle name="Calculation 3 5 5 4 6 2" xfId="14278" xr:uid="{CBD424CC-0C1F-4847-8D41-04012E864E79}"/>
    <cellStyle name="Calculation 3 5 5 4 6 3" xfId="14279" xr:uid="{3B5988A8-06DB-42F1-842C-6F31F2CE05B9}"/>
    <cellStyle name="Calculation 3 5 5 4 7" xfId="14280" xr:uid="{209E107E-EB96-4E33-9432-02484C5F348C}"/>
    <cellStyle name="Calculation 3 5 5 4 7 2" xfId="14281" xr:uid="{9242DD25-FD70-4A46-8400-AB4B1C1D3A16}"/>
    <cellStyle name="Calculation 3 5 5 4 7 3" xfId="14282" xr:uid="{02077ED8-98AA-4DDF-9EFB-3BACD4902E0E}"/>
    <cellStyle name="Calculation 3 5 5 4 8" xfId="14283" xr:uid="{0E3EC583-CB11-4123-BD3B-C646ED2763D1}"/>
    <cellStyle name="Calculation 3 5 5 4 8 2" xfId="14284" xr:uid="{6564CE61-45B7-4CBB-B8CC-1B8754CF63B2}"/>
    <cellStyle name="Calculation 3 5 5 4 8 3" xfId="14285" xr:uid="{3513AA65-222F-4DF0-9D29-40EFF489F72E}"/>
    <cellStyle name="Calculation 3 5 5 4 9" xfId="14286" xr:uid="{7EB8E1B0-68E7-43A8-A173-2339908E5231}"/>
    <cellStyle name="Calculation 3 5 5 5" xfId="14287" xr:uid="{9C92E316-5B71-40D7-8875-8FDCB42CE328}"/>
    <cellStyle name="Calculation 3 5 5 5 2" xfId="14288" xr:uid="{5348823F-6004-4DCF-ADAC-212996B49528}"/>
    <cellStyle name="Calculation 3 5 5 5 2 2" xfId="14289" xr:uid="{7AAFC2F4-D1D6-41B8-848C-5C695CF8D6FD}"/>
    <cellStyle name="Calculation 3 5 5 5 2 3" xfId="14290" xr:uid="{7F371E40-34F5-4ACA-AD2B-B73C33EDC3DB}"/>
    <cellStyle name="Calculation 3 5 5 5 3" xfId="14291" xr:uid="{5091CAEB-1D99-45CD-9CD4-87745CC75489}"/>
    <cellStyle name="Calculation 3 5 5 5 3 2" xfId="14292" xr:uid="{04615E96-2B26-4259-BB68-A9787EC05E46}"/>
    <cellStyle name="Calculation 3 5 5 5 3 3" xfId="14293" xr:uid="{598D9FD7-0D5F-4880-8A34-A7890A39E6AA}"/>
    <cellStyle name="Calculation 3 5 5 5 4" xfId="14294" xr:uid="{FDEE6355-EDFC-4414-AC45-66A88058B3D6}"/>
    <cellStyle name="Calculation 3 5 5 5 4 2" xfId="14295" xr:uid="{28220913-641D-43E7-8C33-0BCFD0AC76EB}"/>
    <cellStyle name="Calculation 3 5 5 5 4 3" xfId="14296" xr:uid="{096A06B7-7817-4434-8817-F48B8E6275B0}"/>
    <cellStyle name="Calculation 3 5 5 5 5" xfId="14297" xr:uid="{1DBC6A8E-3454-40D7-A93B-7FDDE39DD08E}"/>
    <cellStyle name="Calculation 3 5 5 5 5 2" xfId="14298" xr:uid="{CD74E623-BE1A-4D51-AE53-DFBFB28CDB8D}"/>
    <cellStyle name="Calculation 3 5 5 5 5 3" xfId="14299" xr:uid="{7061C2E3-F8BC-4828-B48F-3648A1D2F316}"/>
    <cellStyle name="Calculation 3 5 5 5 6" xfId="14300" xr:uid="{F877133A-7239-4674-B995-BFB90C52C379}"/>
    <cellStyle name="Calculation 3 5 5 5 6 2" xfId="14301" xr:uid="{A96587B5-7CCD-450E-95C5-2CA531BDF735}"/>
    <cellStyle name="Calculation 3 5 5 5 6 3" xfId="14302" xr:uid="{FDF06C4A-D162-42B7-ACFF-A46AF2E6E2E1}"/>
    <cellStyle name="Calculation 3 5 5 5 7" xfId="14303" xr:uid="{F08449AE-74C5-4D95-80C4-7DBE10B3C070}"/>
    <cellStyle name="Calculation 3 5 5 5 7 2" xfId="14304" xr:uid="{EE38DF47-30F9-4BE4-BB79-35CC42073D00}"/>
    <cellStyle name="Calculation 3 5 5 5 7 3" xfId="14305" xr:uid="{66FD42F7-9E56-416A-B924-2A9A5EA8C298}"/>
    <cellStyle name="Calculation 3 5 5 5 8" xfId="14306" xr:uid="{9B6910B0-3DEC-493B-BFAF-F11377F0EE25}"/>
    <cellStyle name="Calculation 3 5 5 5 9" xfId="14307" xr:uid="{83B32EEF-5CAD-463F-B7C2-4C3461ABD682}"/>
    <cellStyle name="Calculation 3 5 5 6" xfId="14308" xr:uid="{27E1B636-78B4-493C-99DC-66D17CBE8A6A}"/>
    <cellStyle name="Calculation 3 5 5 6 2" xfId="14309" xr:uid="{E73B83F1-BA6A-40B4-B073-EFC5C0CE1041}"/>
    <cellStyle name="Calculation 3 5 5 6 3" xfId="14310" xr:uid="{D0D81625-E4DE-44ED-AA75-B569D1E62091}"/>
    <cellStyle name="Calculation 3 5 5 7" xfId="14311" xr:uid="{5ED3E0A6-8A7E-4294-8F63-5C98FE4AB07D}"/>
    <cellStyle name="Calculation 3 5 5 7 2" xfId="14312" xr:uid="{58C370F4-B89A-4790-971F-C397F6356D77}"/>
    <cellStyle name="Calculation 3 5 5 7 3" xfId="14313" xr:uid="{DF5E5CEA-04B8-432D-90AA-AA1DB9C61AFC}"/>
    <cellStyle name="Calculation 3 5 5 8" xfId="14314" xr:uid="{C5162A58-FC42-4C68-ADE1-D92DEA2F1A6E}"/>
    <cellStyle name="Calculation 3 5 5 8 2" xfId="14315" xr:uid="{92E12615-EA6C-44EC-B9A5-358C381AD786}"/>
    <cellStyle name="Calculation 3 5 5 8 3" xfId="14316" xr:uid="{6FBF96B7-6929-4C52-B1C1-1582A18C5C70}"/>
    <cellStyle name="Calculation 3 5 5 9" xfId="14317" xr:uid="{6D5ABC37-753C-46EC-91B8-6B15EF18B42D}"/>
    <cellStyle name="Calculation 3 5 5 9 2" xfId="14318" xr:uid="{3704A995-7695-4751-AD30-5066BE60A0AB}"/>
    <cellStyle name="Calculation 3 5 5 9 3" xfId="14319" xr:uid="{2F522BA5-7E03-4074-A888-FF8A1F6BB557}"/>
    <cellStyle name="Calculation 3 5 6" xfId="14320" xr:uid="{E9C26397-5DDF-461A-9F06-3AE5C4FB4F47}"/>
    <cellStyle name="Calculation 3 5 6 10" xfId="14321" xr:uid="{8CDBB4B9-7892-42B9-8905-412824285755}"/>
    <cellStyle name="Calculation 3 5 6 2" xfId="14322" xr:uid="{91DEAFE7-C1F1-416C-ADD2-6B53A7622318}"/>
    <cellStyle name="Calculation 3 5 6 2 2" xfId="14323" xr:uid="{084F10D5-FEE9-478A-990C-4D92C298F84C}"/>
    <cellStyle name="Calculation 3 5 6 2 2 2" xfId="14324" xr:uid="{73055DDD-6B0E-402F-9725-D342D29ECFAE}"/>
    <cellStyle name="Calculation 3 5 6 2 2 3" xfId="14325" xr:uid="{D67AD729-3F81-4651-B445-C9C0CC17E843}"/>
    <cellStyle name="Calculation 3 5 6 2 3" xfId="14326" xr:uid="{0175C76A-30F1-469E-AB23-FB5193A1CF5C}"/>
    <cellStyle name="Calculation 3 5 6 2 3 2" xfId="14327" xr:uid="{DBFAC35B-1301-4F08-9DCB-75369CD59690}"/>
    <cellStyle name="Calculation 3 5 6 2 3 3" xfId="14328" xr:uid="{9D82D1E7-2BA5-4412-8F0E-FD1CCAB7D3AF}"/>
    <cellStyle name="Calculation 3 5 6 2 4" xfId="14329" xr:uid="{CB98C35F-5CBA-42FD-8290-F2C124545D4D}"/>
    <cellStyle name="Calculation 3 5 6 2 4 2" xfId="14330" xr:uid="{C4E71040-5700-4142-B8A9-F7915EA43E2B}"/>
    <cellStyle name="Calculation 3 5 6 2 4 3" xfId="14331" xr:uid="{B6B7D943-471C-441F-8133-20E1449F6EFE}"/>
    <cellStyle name="Calculation 3 5 6 2 5" xfId="14332" xr:uid="{6C26674B-232E-46FD-A3B5-E3977F5010B2}"/>
    <cellStyle name="Calculation 3 5 6 2 5 2" xfId="14333" xr:uid="{CDBA6615-E8B7-4DF6-AA20-BE581B133F66}"/>
    <cellStyle name="Calculation 3 5 6 2 5 3" xfId="14334" xr:uid="{639E5F98-C943-464B-9664-9B5656088BA7}"/>
    <cellStyle name="Calculation 3 5 6 2 6" xfId="14335" xr:uid="{3CFCDC72-1893-4B10-9C07-23B3CE9B792A}"/>
    <cellStyle name="Calculation 3 5 6 2 6 2" xfId="14336" xr:uid="{45639D7D-A051-456D-BAB2-D5BC60E92E11}"/>
    <cellStyle name="Calculation 3 5 6 2 6 3" xfId="14337" xr:uid="{C2F4C7C4-B836-4FBC-9781-C809148C492E}"/>
    <cellStyle name="Calculation 3 5 6 2 7" xfId="14338" xr:uid="{43022B7C-829E-4A91-8EA6-DDA22A701EC7}"/>
    <cellStyle name="Calculation 3 5 6 2 7 2" xfId="14339" xr:uid="{B9FB2478-D2FC-4DB3-81E2-DA0ADBC3ED00}"/>
    <cellStyle name="Calculation 3 5 6 2 7 3" xfId="14340" xr:uid="{DA5D027F-D3A9-4A23-BA30-10B227D74658}"/>
    <cellStyle name="Calculation 3 5 6 2 8" xfId="14341" xr:uid="{9DB397D7-8584-4738-A0C8-3575CEA61891}"/>
    <cellStyle name="Calculation 3 5 6 2 9" xfId="14342" xr:uid="{943A9650-8F40-4310-BA2D-88613D20CC10}"/>
    <cellStyle name="Calculation 3 5 6 3" xfId="14343" xr:uid="{0F9FDE00-32F1-47CD-AC74-D97C281064A9}"/>
    <cellStyle name="Calculation 3 5 6 3 2" xfId="14344" xr:uid="{D5911ABF-85A7-42B9-A7FF-942A02552E68}"/>
    <cellStyle name="Calculation 3 5 6 3 3" xfId="14345" xr:uid="{1A38BB06-8795-4749-BBD8-C683F7AD3761}"/>
    <cellStyle name="Calculation 3 5 6 4" xfId="14346" xr:uid="{C3A373C2-69EF-468C-B283-CD2A517B181C}"/>
    <cellStyle name="Calculation 3 5 6 4 2" xfId="14347" xr:uid="{4C2AD2A5-C485-4F7E-872E-1218294CBECA}"/>
    <cellStyle name="Calculation 3 5 6 4 3" xfId="14348" xr:uid="{7E5D3AB3-390D-4CA3-B387-6590B9116902}"/>
    <cellStyle name="Calculation 3 5 6 5" xfId="14349" xr:uid="{20E1CE67-D511-433E-973E-D689605D2320}"/>
    <cellStyle name="Calculation 3 5 6 5 2" xfId="14350" xr:uid="{424B849E-7518-44DD-9C9D-D0A55F3A1776}"/>
    <cellStyle name="Calculation 3 5 6 5 3" xfId="14351" xr:uid="{D43134AE-AC06-43C9-94DC-DF3F0DAD99D0}"/>
    <cellStyle name="Calculation 3 5 6 6" xfId="14352" xr:uid="{B846FF08-48B9-4B23-9311-DE6BADA118E8}"/>
    <cellStyle name="Calculation 3 5 6 6 2" xfId="14353" xr:uid="{0AF7B234-B862-46FA-A32C-9578B99E948A}"/>
    <cellStyle name="Calculation 3 5 6 6 3" xfId="14354" xr:uid="{1CB3F74B-6A21-4E16-AE38-8E58EECCA9D8}"/>
    <cellStyle name="Calculation 3 5 6 7" xfId="14355" xr:uid="{9FCF7765-3F33-4EBF-8A8F-E0ED5DD5795D}"/>
    <cellStyle name="Calculation 3 5 6 7 2" xfId="14356" xr:uid="{E85C1D7C-4ADB-48B3-BC7F-352967CD8DD4}"/>
    <cellStyle name="Calculation 3 5 6 7 3" xfId="14357" xr:uid="{93EA3271-5529-4E96-B49B-E613BB17EA87}"/>
    <cellStyle name="Calculation 3 5 6 8" xfId="14358" xr:uid="{1E976BE4-7D54-4B7D-9CEE-56C8BAA20F22}"/>
    <cellStyle name="Calculation 3 5 6 8 2" xfId="14359" xr:uid="{241CE48A-DD07-47D9-BAB2-CF103B11D179}"/>
    <cellStyle name="Calculation 3 5 6 8 3" xfId="14360" xr:uid="{C3BF4E03-B3C5-4FA0-B5E2-A499C89D9F71}"/>
    <cellStyle name="Calculation 3 5 6 9" xfId="14361" xr:uid="{447CBBAB-8263-41C4-AC05-51BC3857E881}"/>
    <cellStyle name="Calculation 3 5 7" xfId="14362" xr:uid="{BC736D07-6212-4494-A556-95AF3FBA653F}"/>
    <cellStyle name="Calculation 3 5 7 10" xfId="14363" xr:uid="{1FC6858B-C541-4B13-AB8C-D0F4DE8718F3}"/>
    <cellStyle name="Calculation 3 5 7 2" xfId="14364" xr:uid="{ED7C5DCC-BE4F-46CE-ACEE-C69437664F71}"/>
    <cellStyle name="Calculation 3 5 7 2 2" xfId="14365" xr:uid="{5379F3BC-CF3A-42D8-9323-7838144042E7}"/>
    <cellStyle name="Calculation 3 5 7 2 2 2" xfId="14366" xr:uid="{007DDFE2-3A9B-403F-82C3-2FC5DB3FBAB4}"/>
    <cellStyle name="Calculation 3 5 7 2 2 3" xfId="14367" xr:uid="{86D34BE1-3508-48B2-BD34-C50744213161}"/>
    <cellStyle name="Calculation 3 5 7 2 3" xfId="14368" xr:uid="{CC759BDA-9819-44AA-AE77-B5DCD4EAD2AF}"/>
    <cellStyle name="Calculation 3 5 7 2 3 2" xfId="14369" xr:uid="{7978E89F-8EEF-4517-8BF7-F7CDEC12FAF9}"/>
    <cellStyle name="Calculation 3 5 7 2 3 3" xfId="14370" xr:uid="{C32EA4CB-7CF4-4843-B3C2-BE9B047CD823}"/>
    <cellStyle name="Calculation 3 5 7 2 4" xfId="14371" xr:uid="{B33003D0-7869-4019-BD1D-F2B9F23A6745}"/>
    <cellStyle name="Calculation 3 5 7 2 4 2" xfId="14372" xr:uid="{063AF86D-98A4-41C9-A121-D345D8DF6C28}"/>
    <cellStyle name="Calculation 3 5 7 2 4 3" xfId="14373" xr:uid="{5DEA425A-4B3A-4868-8607-AD4F403054B4}"/>
    <cellStyle name="Calculation 3 5 7 2 5" xfId="14374" xr:uid="{C31C89A0-3545-43ED-966A-9A0A1A76C205}"/>
    <cellStyle name="Calculation 3 5 7 2 5 2" xfId="14375" xr:uid="{0A807075-91D2-4828-A573-85D286AC4A68}"/>
    <cellStyle name="Calculation 3 5 7 2 5 3" xfId="14376" xr:uid="{AA502F92-D6F0-45DE-8FDD-C9677BCE44C4}"/>
    <cellStyle name="Calculation 3 5 7 2 6" xfId="14377" xr:uid="{6E1FCF3A-3CCF-4CE0-9FD1-A1E719D5A7E6}"/>
    <cellStyle name="Calculation 3 5 7 2 6 2" xfId="14378" xr:uid="{4DAA5EDF-CFCA-4888-9F13-78D14FE77A76}"/>
    <cellStyle name="Calculation 3 5 7 2 6 3" xfId="14379" xr:uid="{EE5DF294-6264-4D88-A7E1-A99725E474CE}"/>
    <cellStyle name="Calculation 3 5 7 2 7" xfId="14380" xr:uid="{8F966F57-9FFE-47D0-9792-A82E4DF0EF64}"/>
    <cellStyle name="Calculation 3 5 7 2 7 2" xfId="14381" xr:uid="{F74C904E-D4EE-49E1-B685-3CA2098D53E4}"/>
    <cellStyle name="Calculation 3 5 7 2 7 3" xfId="14382" xr:uid="{23402E31-CCEE-4FBC-BBD2-29CD90F33C19}"/>
    <cellStyle name="Calculation 3 5 7 2 8" xfId="14383" xr:uid="{DDEE11C8-CCDA-4B6D-8E17-998B8115E1BC}"/>
    <cellStyle name="Calculation 3 5 7 2 9" xfId="14384" xr:uid="{536C7478-A7E4-45FA-A79B-8FBFE5C7AA73}"/>
    <cellStyle name="Calculation 3 5 7 3" xfId="14385" xr:uid="{B707B0E4-6F52-4B2D-A6CF-1ED5AA699444}"/>
    <cellStyle name="Calculation 3 5 7 3 2" xfId="14386" xr:uid="{8DE52B19-B93F-4114-BBE4-7DA3CBD6DA71}"/>
    <cellStyle name="Calculation 3 5 7 3 3" xfId="14387" xr:uid="{7CFE78B0-14D7-4D4E-A4A5-6583EB23EDA1}"/>
    <cellStyle name="Calculation 3 5 7 4" xfId="14388" xr:uid="{EAF69FB6-E043-4767-B691-EF2E52C6B783}"/>
    <cellStyle name="Calculation 3 5 7 4 2" xfId="14389" xr:uid="{DC1F73D2-4B28-407B-A99C-26C7916A0AE4}"/>
    <cellStyle name="Calculation 3 5 7 4 3" xfId="14390" xr:uid="{824AB528-AF26-46A1-A2AE-E5AD49E9665A}"/>
    <cellStyle name="Calculation 3 5 7 5" xfId="14391" xr:uid="{EFDE9B5B-5F33-42A1-8FA4-A5C6686F84A9}"/>
    <cellStyle name="Calculation 3 5 7 5 2" xfId="14392" xr:uid="{EE2EA3C7-1273-48A3-9854-10D6A1CA6B30}"/>
    <cellStyle name="Calculation 3 5 7 5 3" xfId="14393" xr:uid="{3595FCEF-C239-4C42-8004-3D9482D0D037}"/>
    <cellStyle name="Calculation 3 5 7 6" xfId="14394" xr:uid="{10563182-D100-406B-8001-2465B9BC2E08}"/>
    <cellStyle name="Calculation 3 5 7 6 2" xfId="14395" xr:uid="{EF4AF3F6-5F83-469E-9E4A-489280070677}"/>
    <cellStyle name="Calculation 3 5 7 6 3" xfId="14396" xr:uid="{385AD9C1-EA6A-4BE2-9835-048C2231A694}"/>
    <cellStyle name="Calculation 3 5 7 7" xfId="14397" xr:uid="{55E90C06-276E-4C1A-AEA4-359B42128B09}"/>
    <cellStyle name="Calculation 3 5 7 7 2" xfId="14398" xr:uid="{B83B9295-FE9A-4BB0-92AB-6F63253B1271}"/>
    <cellStyle name="Calculation 3 5 7 7 3" xfId="14399" xr:uid="{02B38D20-4713-4A7C-A28C-B61BC374FABD}"/>
    <cellStyle name="Calculation 3 5 7 8" xfId="14400" xr:uid="{6A9FCAFD-4817-41D3-B707-68AAC80B49B5}"/>
    <cellStyle name="Calculation 3 5 7 8 2" xfId="14401" xr:uid="{FABE1B44-7B4B-4167-9AED-7D193F6775CE}"/>
    <cellStyle name="Calculation 3 5 7 8 3" xfId="14402" xr:uid="{6450524B-9A34-41F8-AB10-E30AE6E9EA3F}"/>
    <cellStyle name="Calculation 3 5 7 9" xfId="14403" xr:uid="{5CD5A0CF-8B93-4B01-B179-2AB2A93B1787}"/>
    <cellStyle name="Calculation 3 5 8" xfId="14404" xr:uid="{A259E707-DFA9-4A96-A434-5EB3CC452FF1}"/>
    <cellStyle name="Calculation 3 5 8 10" xfId="14405" xr:uid="{DB17371D-C826-47A6-B2DB-A48498C7FF11}"/>
    <cellStyle name="Calculation 3 5 8 2" xfId="14406" xr:uid="{32D0AE61-A477-453F-A15A-0540F17A7579}"/>
    <cellStyle name="Calculation 3 5 8 2 2" xfId="14407" xr:uid="{CD250671-CD44-464C-BDE9-45791A65DE67}"/>
    <cellStyle name="Calculation 3 5 8 2 2 2" xfId="14408" xr:uid="{1DA59E0F-5A32-42C9-A019-F0F2ACC6FFC4}"/>
    <cellStyle name="Calculation 3 5 8 2 2 3" xfId="14409" xr:uid="{461F41E4-66EE-416C-AC9F-C88CFC2F67B0}"/>
    <cellStyle name="Calculation 3 5 8 2 3" xfId="14410" xr:uid="{2786021B-8A3D-4734-9FA0-D8A41136EECE}"/>
    <cellStyle name="Calculation 3 5 8 2 3 2" xfId="14411" xr:uid="{68071578-84C7-4E22-9D5B-456B6ACA5F30}"/>
    <cellStyle name="Calculation 3 5 8 2 3 3" xfId="14412" xr:uid="{9A2BBCB5-4A22-4B55-B83D-81923F99C581}"/>
    <cellStyle name="Calculation 3 5 8 2 4" xfId="14413" xr:uid="{24AD862B-B9A0-4B60-B7F7-3CA57908C18B}"/>
    <cellStyle name="Calculation 3 5 8 2 4 2" xfId="14414" xr:uid="{0D7A797F-4A6C-4644-80AC-B6F67601CF50}"/>
    <cellStyle name="Calculation 3 5 8 2 4 3" xfId="14415" xr:uid="{336C4669-5521-41B9-8B9F-84E4F4353758}"/>
    <cellStyle name="Calculation 3 5 8 2 5" xfId="14416" xr:uid="{F4097973-6CC1-4125-9F6D-D962D24BE785}"/>
    <cellStyle name="Calculation 3 5 8 2 5 2" xfId="14417" xr:uid="{2EA6EFBD-4A00-455B-A7E1-00A6A5BB2CC8}"/>
    <cellStyle name="Calculation 3 5 8 2 5 3" xfId="14418" xr:uid="{5AA979B7-5C76-4D36-AD28-44F8CD703CF6}"/>
    <cellStyle name="Calculation 3 5 8 2 6" xfId="14419" xr:uid="{42B05F38-FDDC-4104-ACFD-CBD1CDAD310F}"/>
    <cellStyle name="Calculation 3 5 8 2 6 2" xfId="14420" xr:uid="{6AF3E6C2-4EAF-496F-9E2E-217E7BE59203}"/>
    <cellStyle name="Calculation 3 5 8 2 6 3" xfId="14421" xr:uid="{C88F6A64-8FCC-48E0-AF09-293FC02B038D}"/>
    <cellStyle name="Calculation 3 5 8 2 7" xfId="14422" xr:uid="{BED0C1A3-0E09-4A17-8E1F-3870018948FD}"/>
    <cellStyle name="Calculation 3 5 8 2 7 2" xfId="14423" xr:uid="{E3339581-509E-4F6A-9440-71FBBE88409F}"/>
    <cellStyle name="Calculation 3 5 8 2 7 3" xfId="14424" xr:uid="{1B24AFE1-B843-44DF-A82B-AE23B2A11355}"/>
    <cellStyle name="Calculation 3 5 8 2 8" xfId="14425" xr:uid="{24E67792-4889-4360-ACA1-8FA30BE64EC9}"/>
    <cellStyle name="Calculation 3 5 8 2 9" xfId="14426" xr:uid="{082696A7-5330-44CA-9158-4238650951CD}"/>
    <cellStyle name="Calculation 3 5 8 3" xfId="14427" xr:uid="{DF1DFEFE-9299-40F2-9D88-791F204B5EFC}"/>
    <cellStyle name="Calculation 3 5 8 3 2" xfId="14428" xr:uid="{5A2B9694-EFFF-4D0F-823F-65B6A1BC5B3B}"/>
    <cellStyle name="Calculation 3 5 8 3 3" xfId="14429" xr:uid="{9E8A8B6C-1C0E-4420-AA05-B1A248CFECD2}"/>
    <cellStyle name="Calculation 3 5 8 4" xfId="14430" xr:uid="{51627AE6-834A-4F71-A52C-B31BC30EA8D2}"/>
    <cellStyle name="Calculation 3 5 8 4 2" xfId="14431" xr:uid="{3DF0D5CF-83CB-476A-8175-838249C61751}"/>
    <cellStyle name="Calculation 3 5 8 4 3" xfId="14432" xr:uid="{046C3DD2-9EAD-4849-AB17-605D72EB7E3E}"/>
    <cellStyle name="Calculation 3 5 8 5" xfId="14433" xr:uid="{DCD0F060-3A2F-48A5-B5CA-944EE582908F}"/>
    <cellStyle name="Calculation 3 5 8 5 2" xfId="14434" xr:uid="{A9C7E27F-8C62-4751-AD98-A07739D7A0F3}"/>
    <cellStyle name="Calculation 3 5 8 5 3" xfId="14435" xr:uid="{C85BCC6C-CF45-4E7A-A971-55B76DEE8DC5}"/>
    <cellStyle name="Calculation 3 5 8 6" xfId="14436" xr:uid="{8A433BE4-1C68-40FE-AA4F-66A7F4DFF01F}"/>
    <cellStyle name="Calculation 3 5 8 6 2" xfId="14437" xr:uid="{50218363-2384-4BAA-8EDE-8E2554C78DA7}"/>
    <cellStyle name="Calculation 3 5 8 6 3" xfId="14438" xr:uid="{B3B1D81E-B6C4-4AE7-A348-CA14C87B2708}"/>
    <cellStyle name="Calculation 3 5 8 7" xfId="14439" xr:uid="{B2602569-9B45-4B2A-8049-42B35B5F19AD}"/>
    <cellStyle name="Calculation 3 5 8 7 2" xfId="14440" xr:uid="{9006E6AB-E818-4E9C-858C-38A11F87FBDA}"/>
    <cellStyle name="Calculation 3 5 8 7 3" xfId="14441" xr:uid="{E0A75BA8-2426-473F-886F-ED2F7728430C}"/>
    <cellStyle name="Calculation 3 5 8 8" xfId="14442" xr:uid="{4B5D90E1-CB9D-4997-BA09-066CC1F5E471}"/>
    <cellStyle name="Calculation 3 5 8 8 2" xfId="14443" xr:uid="{2D30001D-B1EB-4E6C-852A-C3BD338734E7}"/>
    <cellStyle name="Calculation 3 5 8 8 3" xfId="14444" xr:uid="{1DE2DFCD-0F58-4DEA-8687-AFA1F76E018F}"/>
    <cellStyle name="Calculation 3 5 8 9" xfId="14445" xr:uid="{FF072092-4EF3-4BF9-A5DD-97713E053C47}"/>
    <cellStyle name="Calculation 3 5 9" xfId="14446" xr:uid="{988242EA-2E83-4ED8-9FDF-BA35C178B660}"/>
    <cellStyle name="Calculation 3 5 9 2" xfId="14447" xr:uid="{12C1E089-81B6-4369-95C7-2A1C864E7466}"/>
    <cellStyle name="Calculation 3 5 9 2 2" xfId="14448" xr:uid="{102081BD-BCD6-4290-B87B-9FC7C68E202B}"/>
    <cellStyle name="Calculation 3 5 9 2 3" xfId="14449" xr:uid="{EDFE560A-3E92-44E7-9631-A25A22F17FEA}"/>
    <cellStyle name="Calculation 3 5 9 3" xfId="14450" xr:uid="{7BBD05CA-E026-4DFB-9A69-C2D952784B73}"/>
    <cellStyle name="Calculation 3 5 9 3 2" xfId="14451" xr:uid="{85F2A5B2-F449-4F83-B24B-C7AF01D91A59}"/>
    <cellStyle name="Calculation 3 5 9 3 3" xfId="14452" xr:uid="{8B83477C-B938-4901-AFDA-B930991B437F}"/>
    <cellStyle name="Calculation 3 5 9 4" xfId="14453" xr:uid="{32A28294-D621-436E-9F19-FE89D931BE2C}"/>
    <cellStyle name="Calculation 3 5 9 4 2" xfId="14454" xr:uid="{95957B0E-239A-40E0-9058-C25933111BF6}"/>
    <cellStyle name="Calculation 3 5 9 4 3" xfId="14455" xr:uid="{26BD232D-FDBA-457F-BF35-E053D5266598}"/>
    <cellStyle name="Calculation 3 5 9 5" xfId="14456" xr:uid="{1AD11124-8612-40E2-8CC3-F902CB0C6857}"/>
    <cellStyle name="Calculation 3 5 9 5 2" xfId="14457" xr:uid="{883D1AD4-C44F-4E98-8C00-3D022787C971}"/>
    <cellStyle name="Calculation 3 5 9 5 3" xfId="14458" xr:uid="{14A10AC6-495F-4436-B8A3-2125C5D087C8}"/>
    <cellStyle name="Calculation 3 5 9 6" xfId="14459" xr:uid="{CC942402-AE97-42D4-9584-4DD2183038AC}"/>
    <cellStyle name="Calculation 3 5 9 6 2" xfId="14460" xr:uid="{821C0CD1-409A-4C8C-AA59-CA44AEF327A9}"/>
    <cellStyle name="Calculation 3 5 9 6 3" xfId="14461" xr:uid="{16B9B4BC-AE16-41D3-9C8F-7595FFC4CCC3}"/>
    <cellStyle name="Calculation 3 5 9 7" xfId="14462" xr:uid="{F74021B3-AB84-4C98-82D4-F8FCF0815639}"/>
    <cellStyle name="Calculation 3 5 9 7 2" xfId="14463" xr:uid="{73D24749-C190-4935-B92B-CEE16AA71AFE}"/>
    <cellStyle name="Calculation 3 5 9 7 3" xfId="14464" xr:uid="{5BBBB519-BA4A-4529-98D1-A88518225215}"/>
    <cellStyle name="Calculation 3 5 9 8" xfId="14465" xr:uid="{08533402-6F69-48F0-B93E-68F7D8068128}"/>
    <cellStyle name="Calculation 3 5 9 9" xfId="14466" xr:uid="{40A4609D-F6E0-4DC0-B764-1964186AE721}"/>
    <cellStyle name="Calculation 3 6" xfId="14467" xr:uid="{0D045E92-1719-44A0-8E92-5C8F67A55733}"/>
    <cellStyle name="Calculation 3 6 2" xfId="14468" xr:uid="{1622B098-19C7-437E-9D88-EA989F13279D}"/>
    <cellStyle name="Calculation 3 6 2 2" xfId="14469" xr:uid="{00054627-81E8-4F7A-A498-B1D8AC5197C0}"/>
    <cellStyle name="Calculation 3 6 2 2 2" xfId="14470" xr:uid="{5D025074-D685-4058-A1FE-7C8A67BACEA7}"/>
    <cellStyle name="Calculation 3 6 2 2 3" xfId="14471" xr:uid="{B249C784-0B73-4B19-91AA-695D7B518F7F}"/>
    <cellStyle name="Calculation 3 6 2 3" xfId="14472" xr:uid="{FC5597E8-16BD-4AE6-8745-F6D0E881E959}"/>
    <cellStyle name="Calculation 3 6 2 3 2" xfId="14473" xr:uid="{59EFE770-8B79-405F-8D9A-93E0286ABD60}"/>
    <cellStyle name="Calculation 3 6 2 3 3" xfId="14474" xr:uid="{6AEC0425-CFA6-4C99-BDF4-234D49362AE2}"/>
    <cellStyle name="Calculation 3 6 2 4" xfId="14475" xr:uid="{8E862BF9-C1CD-4B59-8EF9-15E522DE7506}"/>
    <cellStyle name="Calculation 3 6 2 4 2" xfId="14476" xr:uid="{ADDCB2E8-7D4B-4339-BDB9-632D5C7AFE78}"/>
    <cellStyle name="Calculation 3 6 2 4 3" xfId="14477" xr:uid="{C45A66C6-6103-4525-A5DF-644B5BBC54CE}"/>
    <cellStyle name="Calculation 3 6 2 5" xfId="14478" xr:uid="{5F531458-748E-4954-A216-28636D43A180}"/>
    <cellStyle name="Calculation 3 6 2 5 2" xfId="14479" xr:uid="{1A60BE80-6B7B-42DE-A39A-3C61C664F6EE}"/>
    <cellStyle name="Calculation 3 6 2 5 3" xfId="14480" xr:uid="{2DC4CA48-5BE4-420B-B1C1-659052B2A5A9}"/>
    <cellStyle name="Calculation 3 6 2 6" xfId="14481" xr:uid="{654A7FC9-C82D-4532-94D4-1B0EF3ADCF05}"/>
    <cellStyle name="Calculation 3 6 2 6 2" xfId="14482" xr:uid="{E857B215-8FA4-4A5D-AC80-144CE191A855}"/>
    <cellStyle name="Calculation 3 6 2 6 3" xfId="14483" xr:uid="{1DCB970F-ACF4-4FD0-B538-2D06E04710CE}"/>
    <cellStyle name="Calculation 3 6 2 7" xfId="14484" xr:uid="{C562B80E-81CA-4920-9FA6-0EE553962B82}"/>
    <cellStyle name="Calculation 3 6 2 7 2" xfId="14485" xr:uid="{D1A3F279-FA79-476E-A59F-26F61BCF173D}"/>
    <cellStyle name="Calculation 3 6 2 7 3" xfId="14486" xr:uid="{9D9A829C-24A7-492A-8B76-F15AE607D20A}"/>
    <cellStyle name="Calculation 3 6 2 8" xfId="14487" xr:uid="{1FA45F38-649C-46A7-8D1D-86EABBEECFD6}"/>
    <cellStyle name="Calculation 3 6 2 9" xfId="14488" xr:uid="{A6C5F2D2-CB1D-4ED3-8060-6C720BE11B22}"/>
    <cellStyle name="Calculation 3 6 3" xfId="14489" xr:uid="{9202532D-70DF-431A-A2AE-8227AB69DFDF}"/>
    <cellStyle name="Calculation 3 6 3 2" xfId="14490" xr:uid="{926FF85C-11FA-4075-8E87-CCA84A44F91D}"/>
    <cellStyle name="Calculation 3 6 3 3" xfId="14491" xr:uid="{3FDEC1D4-0F3A-465C-9C29-4F9398ED8F66}"/>
    <cellStyle name="Calculation 3 6 4" xfId="14492" xr:uid="{C847CCA5-4117-450B-804C-8640796AA3B9}"/>
    <cellStyle name="Calculation 3 6 4 2" xfId="14493" xr:uid="{1D3B2FC5-CDD9-409C-9ACD-7CA7D61CF586}"/>
    <cellStyle name="Calculation 3 6 4 3" xfId="14494" xr:uid="{995DEBDA-74C8-4CEC-B2BE-C38C024AE8FE}"/>
    <cellStyle name="Calculation 3 6 5" xfId="14495" xr:uid="{8050AF20-1D5E-441D-BF03-4A7A67817D97}"/>
    <cellStyle name="Calculation 3 6 5 2" xfId="14496" xr:uid="{10E0CAAB-4B0C-4A37-BF7B-86799D7FC0C4}"/>
    <cellStyle name="Calculation 3 6 5 3" xfId="14497" xr:uid="{974CF000-6789-4DB1-93FE-74CF50F4429D}"/>
    <cellStyle name="Calculation 3 6 6" xfId="14498" xr:uid="{65683908-9337-4770-BDA9-5A22F79AAD8B}"/>
    <cellStyle name="Calculation 3 6 6 2" xfId="14499" xr:uid="{710BCE9E-EC4F-4CF7-A932-EBE5DCDAF20F}"/>
    <cellStyle name="Calculation 3 6 6 3" xfId="14500" xr:uid="{03B6AD81-0D02-4CF8-AC99-D41C8F8C46E1}"/>
    <cellStyle name="Calculation 3 6 7" xfId="14501" xr:uid="{CDFB179D-E8D2-41D4-B07C-F9ED4DCDD57A}"/>
    <cellStyle name="Calculation 3 6 7 2" xfId="14502" xr:uid="{68FD8787-A66B-484D-9022-37DC1743982C}"/>
    <cellStyle name="Calculation 3 6 7 3" xfId="14503" xr:uid="{BFF230CF-55F3-408B-9A02-28A8566648AB}"/>
    <cellStyle name="Calculation 3 6 8" xfId="14504" xr:uid="{CB6DA3A2-A44D-4D24-9A62-7AE62616DCDC}"/>
    <cellStyle name="Calculation 3 6 8 2" xfId="14505" xr:uid="{6586E962-8CD0-45ED-A07C-F58B28BEE334}"/>
    <cellStyle name="Calculation 3 6 8 3" xfId="14506" xr:uid="{2F009186-EB86-4182-9326-73AA4A8BA9B7}"/>
    <cellStyle name="Calculation 3 6 9" xfId="44327" xr:uid="{457C91FF-452C-4DA7-9C2E-3943AB2BED29}"/>
    <cellStyle name="Calculation 3 7" xfId="14507" xr:uid="{399A0939-179B-49E5-9274-8BAD75106A7E}"/>
    <cellStyle name="Calculation 3 7 10" xfId="14508" xr:uid="{3EF588BB-AADA-408E-B632-69AC1C2B8A1F}"/>
    <cellStyle name="Calculation 3 7 2" xfId="14509" xr:uid="{1FD62016-482D-4D03-B3F0-C64694FF859E}"/>
    <cellStyle name="Calculation 3 7 2 2" xfId="14510" xr:uid="{CB00376E-6FF4-4953-950F-F247D01024D7}"/>
    <cellStyle name="Calculation 3 7 2 2 2" xfId="14511" xr:uid="{8A6F3040-03E0-4A48-96AD-0EA3A444DE32}"/>
    <cellStyle name="Calculation 3 7 2 2 3" xfId="14512" xr:uid="{F0FC43FF-EE73-4647-B931-D3EE977074BC}"/>
    <cellStyle name="Calculation 3 7 2 3" xfId="14513" xr:uid="{07919FCB-BFBE-47BF-8BF0-5CCAFD08D14E}"/>
    <cellStyle name="Calculation 3 7 2 3 2" xfId="14514" xr:uid="{EDB2635C-E0C8-4C4B-B2C3-1AEC29CF18D8}"/>
    <cellStyle name="Calculation 3 7 2 3 3" xfId="14515" xr:uid="{2174960F-2255-4174-BEFD-2547A6633628}"/>
    <cellStyle name="Calculation 3 7 2 4" xfId="14516" xr:uid="{C46CB705-6BC2-4953-BEE9-A58655D4C2BA}"/>
    <cellStyle name="Calculation 3 7 2 4 2" xfId="14517" xr:uid="{5E17D060-5C49-4F19-A127-84F95F18511C}"/>
    <cellStyle name="Calculation 3 7 2 4 3" xfId="14518" xr:uid="{A325DA12-2410-4592-9CE4-053B8D9D8010}"/>
    <cellStyle name="Calculation 3 7 2 5" xfId="14519" xr:uid="{56B8C666-AF90-4004-BA25-413F9B30CFB8}"/>
    <cellStyle name="Calculation 3 7 2 5 2" xfId="14520" xr:uid="{B6FCC230-A1D1-4A60-B68D-7AF04FC56507}"/>
    <cellStyle name="Calculation 3 7 2 5 3" xfId="14521" xr:uid="{44A3E075-A52A-4347-8071-13FD5B68590C}"/>
    <cellStyle name="Calculation 3 7 2 6" xfId="14522" xr:uid="{EC09E3A6-1886-49EB-8964-7064C12ABDE0}"/>
    <cellStyle name="Calculation 3 7 2 6 2" xfId="14523" xr:uid="{0FFE2016-66E9-41A3-8BA5-00D324C8CF2B}"/>
    <cellStyle name="Calculation 3 7 2 6 3" xfId="14524" xr:uid="{AAA7F962-53D5-465B-80BF-7858FBD88FD2}"/>
    <cellStyle name="Calculation 3 7 2 7" xfId="14525" xr:uid="{58D8503F-F25D-445E-9977-00C86FB19700}"/>
    <cellStyle name="Calculation 3 7 2 7 2" xfId="14526" xr:uid="{A323E077-3895-4658-B73C-41333660F69F}"/>
    <cellStyle name="Calculation 3 7 2 7 3" xfId="14527" xr:uid="{21CB805F-3808-4DE1-A94E-8149F740FFE2}"/>
    <cellStyle name="Calculation 3 7 2 8" xfId="14528" xr:uid="{E6E3C98A-CD97-45AD-B46D-E930E45D4779}"/>
    <cellStyle name="Calculation 3 7 2 9" xfId="14529" xr:uid="{3F943036-9A58-4251-8D81-FD3EE1E494A0}"/>
    <cellStyle name="Calculation 3 7 3" xfId="14530" xr:uid="{8CDFF3B8-6CEF-4EE0-A6DC-A393DE1A2CD0}"/>
    <cellStyle name="Calculation 3 7 3 2" xfId="14531" xr:uid="{04D2BF0A-FDCA-4CC7-ABE1-C8253A047553}"/>
    <cellStyle name="Calculation 3 7 3 3" xfId="14532" xr:uid="{6AAC0A22-35C1-4284-A5DE-FFD545E03D5F}"/>
    <cellStyle name="Calculation 3 7 4" xfId="14533" xr:uid="{E6999769-FA3D-4FEB-A1FB-E05ABB3AA2B8}"/>
    <cellStyle name="Calculation 3 7 4 2" xfId="14534" xr:uid="{97991FFF-9D5D-4F7F-92C3-2B257D2DB54C}"/>
    <cellStyle name="Calculation 3 7 4 3" xfId="14535" xr:uid="{C6596976-811C-4209-809E-1C69EC62F85D}"/>
    <cellStyle name="Calculation 3 7 5" xfId="14536" xr:uid="{DA859408-E1FA-448F-B6A9-A1C3445B0D15}"/>
    <cellStyle name="Calculation 3 7 5 2" xfId="14537" xr:uid="{83BE4EC9-2927-431D-B515-DBC29509D262}"/>
    <cellStyle name="Calculation 3 7 5 3" xfId="14538" xr:uid="{60985F09-6BB2-47BD-B390-CEAF4504903A}"/>
    <cellStyle name="Calculation 3 7 6" xfId="14539" xr:uid="{825F0DB1-5257-414A-85DB-2E88788A49AC}"/>
    <cellStyle name="Calculation 3 7 6 2" xfId="14540" xr:uid="{81BA1148-485B-42D3-8551-182D9B98F6AC}"/>
    <cellStyle name="Calculation 3 7 6 3" xfId="14541" xr:uid="{2B860C07-3F82-4F34-B980-48B6A4D6F579}"/>
    <cellStyle name="Calculation 3 7 7" xfId="14542" xr:uid="{6A1EB694-F939-4E31-AA48-30064429E807}"/>
    <cellStyle name="Calculation 3 7 7 2" xfId="14543" xr:uid="{A89D9EA2-41BB-48DD-B4BD-3186201AEF2A}"/>
    <cellStyle name="Calculation 3 7 7 3" xfId="14544" xr:uid="{9B30D334-E0AD-4BA2-8CF3-2817AF13FD1A}"/>
    <cellStyle name="Calculation 3 7 8" xfId="14545" xr:uid="{D4BC1577-F94A-46A8-937C-069AF1191286}"/>
    <cellStyle name="Calculation 3 7 8 2" xfId="14546" xr:uid="{1EDCFE3C-F9BD-458D-A07F-3E64A9406CC7}"/>
    <cellStyle name="Calculation 3 7 8 3" xfId="14547" xr:uid="{24BD1C62-F3FF-47A6-9467-EC85F866680A}"/>
    <cellStyle name="Calculation 3 7 9" xfId="14548" xr:uid="{D6807BE1-BAD2-4CD7-A6E7-6189B65272AF}"/>
    <cellStyle name="Calculation 3 8" xfId="14549" xr:uid="{FBB6CA36-CDE4-4494-A4AF-8F8FD77C1761}"/>
    <cellStyle name="Calculation 3 8 10" xfId="14550" xr:uid="{27ADD8B1-94CA-488C-B64C-52804FF69C10}"/>
    <cellStyle name="Calculation 3 8 2" xfId="14551" xr:uid="{645B159E-E64C-4A1B-829E-237FDA8EF365}"/>
    <cellStyle name="Calculation 3 8 2 2" xfId="14552" xr:uid="{6229A190-5209-4BBF-A48A-783D81B0E98E}"/>
    <cellStyle name="Calculation 3 8 2 2 2" xfId="14553" xr:uid="{3889A558-0206-4B80-9D64-025F5F40C91D}"/>
    <cellStyle name="Calculation 3 8 2 2 3" xfId="14554" xr:uid="{7F45948D-09CB-4008-8727-ACC81683A59C}"/>
    <cellStyle name="Calculation 3 8 2 3" xfId="14555" xr:uid="{3F3EE660-A04B-4CD2-A518-6C789FC95B7C}"/>
    <cellStyle name="Calculation 3 8 2 3 2" xfId="14556" xr:uid="{C60E13BB-576B-4B72-83F4-526488AF905E}"/>
    <cellStyle name="Calculation 3 8 2 3 3" xfId="14557" xr:uid="{FE91017B-E8B6-4BB8-9161-621AE8DD29AD}"/>
    <cellStyle name="Calculation 3 8 2 4" xfId="14558" xr:uid="{A60FB3B4-52E2-4B26-A4DE-06CF7B162603}"/>
    <cellStyle name="Calculation 3 8 2 4 2" xfId="14559" xr:uid="{902BD3EE-5F07-4D91-BAB0-BFC5C1B2B4C1}"/>
    <cellStyle name="Calculation 3 8 2 4 3" xfId="14560" xr:uid="{A1B2846C-BF2A-4E34-8B24-4DD504FF0825}"/>
    <cellStyle name="Calculation 3 8 2 5" xfId="14561" xr:uid="{9F8E2183-D1D9-4165-8548-225BE42708F8}"/>
    <cellStyle name="Calculation 3 8 2 5 2" xfId="14562" xr:uid="{7CBDCC52-7A15-4A11-857B-9B5503BA1D7E}"/>
    <cellStyle name="Calculation 3 8 2 5 3" xfId="14563" xr:uid="{863E2721-C033-45AA-A3B6-1A372118176D}"/>
    <cellStyle name="Calculation 3 8 2 6" xfId="14564" xr:uid="{95A1E2D2-D0FA-45AF-B95A-599F5BFFF093}"/>
    <cellStyle name="Calculation 3 8 2 6 2" xfId="14565" xr:uid="{68B635F6-DE72-43DC-83BC-4C5A0A565712}"/>
    <cellStyle name="Calculation 3 8 2 6 3" xfId="14566" xr:uid="{B86FB09C-7CD3-4C01-9838-2A17CFCA49C1}"/>
    <cellStyle name="Calculation 3 8 2 7" xfId="14567" xr:uid="{B1D32BB8-138F-42B1-AA2D-C7E7EF3AAB9C}"/>
    <cellStyle name="Calculation 3 8 2 7 2" xfId="14568" xr:uid="{47BB7AC2-AB15-4BCF-8579-4AD82AAA4AD2}"/>
    <cellStyle name="Calculation 3 8 2 7 3" xfId="14569" xr:uid="{9BF6FA28-D260-41EB-ACB1-2D2FF3C512DA}"/>
    <cellStyle name="Calculation 3 8 2 8" xfId="14570" xr:uid="{16434C5D-4E04-48E1-B6B8-765011C573E5}"/>
    <cellStyle name="Calculation 3 8 2 9" xfId="14571" xr:uid="{2BD32BD0-C6C9-4845-B5DA-0565442FEE30}"/>
    <cellStyle name="Calculation 3 8 3" xfId="14572" xr:uid="{6E6DB704-A912-4BF1-972A-EB6132A492E5}"/>
    <cellStyle name="Calculation 3 8 3 2" xfId="14573" xr:uid="{69C5F7A2-2091-4457-9045-385EBCF7C404}"/>
    <cellStyle name="Calculation 3 8 3 3" xfId="14574" xr:uid="{ED21C85A-96D2-4411-911C-2F8FED7ACE08}"/>
    <cellStyle name="Calculation 3 8 4" xfId="14575" xr:uid="{AEDCFCC6-9492-48D6-8CC8-611EAC21292B}"/>
    <cellStyle name="Calculation 3 8 4 2" xfId="14576" xr:uid="{11BF6B81-4DA7-43B4-86C4-3BDCAD0241F2}"/>
    <cellStyle name="Calculation 3 8 4 3" xfId="14577" xr:uid="{23715474-EF3D-4BEF-B8BB-1430A6F137A7}"/>
    <cellStyle name="Calculation 3 8 5" xfId="14578" xr:uid="{BDC99A45-6D3C-4C45-833C-2E1D0C44A49F}"/>
    <cellStyle name="Calculation 3 8 5 2" xfId="14579" xr:uid="{32E1A2EF-3E92-44F5-A162-CEFE4E79DD44}"/>
    <cellStyle name="Calculation 3 8 5 3" xfId="14580" xr:uid="{62F30689-F4AB-4A81-B3B9-2614E7E6C50C}"/>
    <cellStyle name="Calculation 3 8 6" xfId="14581" xr:uid="{67B0A0A7-56D4-4591-8A04-A024FDF4C5DA}"/>
    <cellStyle name="Calculation 3 8 6 2" xfId="14582" xr:uid="{2CC22DF9-94C8-4813-8C9C-8D8296EE9986}"/>
    <cellStyle name="Calculation 3 8 6 3" xfId="14583" xr:uid="{ED2E7B18-6465-4297-9DA3-0C83AED54A05}"/>
    <cellStyle name="Calculation 3 8 7" xfId="14584" xr:uid="{4502933D-9302-40D2-8D45-803F16C6A543}"/>
    <cellStyle name="Calculation 3 8 7 2" xfId="14585" xr:uid="{11F670AD-94C0-4601-BBF4-BA2549D16A74}"/>
    <cellStyle name="Calculation 3 8 7 3" xfId="14586" xr:uid="{DBB2B637-D8A1-4174-8522-38622F469425}"/>
    <cellStyle name="Calculation 3 8 8" xfId="14587" xr:uid="{A0CACA99-49A1-49C8-A453-1B99E141B423}"/>
    <cellStyle name="Calculation 3 8 8 2" xfId="14588" xr:uid="{BA25D67D-994A-4608-91F9-869C33FA5A11}"/>
    <cellStyle name="Calculation 3 8 8 3" xfId="14589" xr:uid="{ED3E1058-ECAF-460D-845A-B831451D34F3}"/>
    <cellStyle name="Calculation 3 8 9" xfId="14590" xr:uid="{32A07012-46A1-464B-B5BE-912D0E9FE30E}"/>
    <cellStyle name="Calculation 3 9" xfId="14591" xr:uid="{44286584-C9B5-456E-8075-94198FF56873}"/>
    <cellStyle name="Calculation 3 9 2" xfId="14592" xr:uid="{6B516BD5-6275-4DCE-9C5F-DC7B95E4B116}"/>
    <cellStyle name="Calculation 3 9 2 2" xfId="14593" xr:uid="{F17A65BC-FFD9-4EB8-A7F8-B5B2EDCDE831}"/>
    <cellStyle name="Calculation 3 9 2 3" xfId="14594" xr:uid="{316619C9-FA19-485B-808C-A7CB671E0497}"/>
    <cellStyle name="Calculation 3 9 3" xfId="14595" xr:uid="{00B7983B-79B0-496E-8A3C-7D71F21A95C7}"/>
    <cellStyle name="Calculation 3 9 3 2" xfId="14596" xr:uid="{7AA30B67-9703-4656-970D-FD92116081BB}"/>
    <cellStyle name="Calculation 3 9 3 3" xfId="14597" xr:uid="{F05F7C36-4B9D-47F5-895F-3B6E9568A472}"/>
    <cellStyle name="Calculation 3 9 4" xfId="14598" xr:uid="{B835ABD4-4580-448B-9109-5698FB90B925}"/>
    <cellStyle name="Calculation 3 9 4 2" xfId="14599" xr:uid="{C867FF98-310C-413F-BE58-3BCE54ACD058}"/>
    <cellStyle name="Calculation 3 9 4 3" xfId="14600" xr:uid="{20E1A20A-C1DA-433D-9B0E-07BF0632C335}"/>
    <cellStyle name="Calculation 3 9 5" xfId="14601" xr:uid="{89EF3E7B-4111-492F-8675-510994A84E9F}"/>
    <cellStyle name="Calculation 3 9 5 2" xfId="14602" xr:uid="{CEB8A04A-279A-4CCD-B63E-840B44BF2042}"/>
    <cellStyle name="Calculation 3 9 5 3" xfId="14603" xr:uid="{99A1B327-A739-43CE-9B8C-750DC6CD9FFB}"/>
    <cellStyle name="Calculation 3 9 6" xfId="14604" xr:uid="{5DD2C1A9-5776-4EE4-9043-7EDE86404A82}"/>
    <cellStyle name="Calculation 3 9 6 2" xfId="14605" xr:uid="{C14B2A69-3154-478B-8F5F-AB68503C1921}"/>
    <cellStyle name="Calculation 3 9 6 3" xfId="14606" xr:uid="{ACF658E2-3B54-4E4C-A4B7-13F13B894910}"/>
    <cellStyle name="Calculation 3 9 7" xfId="14607" xr:uid="{F13A45BD-8321-4FEC-BE65-86D16295EEDE}"/>
    <cellStyle name="Calculation 3 9 7 2" xfId="14608" xr:uid="{62A7BE6A-F1A9-40DD-AE7F-4764CACC0BEB}"/>
    <cellStyle name="Calculation 3 9 7 3" xfId="14609" xr:uid="{BA14C4D2-48DE-4A52-90A9-3C7BED8CA90B}"/>
    <cellStyle name="Calculation 3 9 8" xfId="14610" xr:uid="{CA562942-F12B-4C7F-B966-9BCA8AFD4B04}"/>
    <cellStyle name="Calculation 3 9 9" xfId="14611" xr:uid="{1618CAB5-3375-4BDD-82A9-59A8DD0138B3}"/>
    <cellStyle name="Calculation 4" xfId="1168" xr:uid="{00000000-0005-0000-0000-000078000000}"/>
    <cellStyle name="Calculation 4 10" xfId="14612" xr:uid="{B256CF9F-61A3-46D0-B341-F2DA6DD3980C}"/>
    <cellStyle name="Calculation 4 10 2" xfId="14613" xr:uid="{5935A362-3F28-4955-8AAC-55E5F1290B86}"/>
    <cellStyle name="Calculation 4 10 3" xfId="14614" xr:uid="{A36CB27C-F8FA-472F-BF54-48E66E90869B}"/>
    <cellStyle name="Calculation 4 11" xfId="14615" xr:uid="{74029976-6648-40E5-B273-7E6F66C00B6C}"/>
    <cellStyle name="Calculation 4 11 2" xfId="14616" xr:uid="{B1D26178-C73B-4B1D-A06D-7BF68A626609}"/>
    <cellStyle name="Calculation 4 11 3" xfId="14617" xr:uid="{23BE034D-3177-416E-94C9-7A31609BEE8A}"/>
    <cellStyle name="Calculation 4 12" xfId="14618" xr:uid="{A9B617C6-30CE-4A10-B760-8A238E75E030}"/>
    <cellStyle name="Calculation 4 12 2" xfId="14619" xr:uid="{55D140B4-ABB8-4D7E-95D0-758BFE82FC74}"/>
    <cellStyle name="Calculation 4 12 3" xfId="14620" xr:uid="{6A16D5F4-8819-4C43-B8E8-A18EF332FA66}"/>
    <cellStyle name="Calculation 4 13" xfId="14621" xr:uid="{4C7D609B-CC97-46A1-B4AE-0931F2071143}"/>
    <cellStyle name="Calculation 4 14" xfId="14622" xr:uid="{6F8CD235-D0A9-4FCE-BE5B-B9EC79BB8DAD}"/>
    <cellStyle name="Calculation 4 2" xfId="1616" xr:uid="{E30BB528-D294-4E0B-A194-CEACB5CE52F2}"/>
    <cellStyle name="Calculation 4 3" xfId="14623" xr:uid="{3467BA99-8FEB-431D-914E-C78466F90949}"/>
    <cellStyle name="Calculation 4 3 10" xfId="14624" xr:uid="{F2EBA4B7-3949-4ADA-9BAD-791B82892CC5}"/>
    <cellStyle name="Calculation 4 3 10 2" xfId="14625" xr:uid="{3F9D65F3-5D7A-4C30-B4C8-0AE5E987FAFB}"/>
    <cellStyle name="Calculation 4 3 10 3" xfId="14626" xr:uid="{EB7CAE0E-79AC-470C-81DE-E4B43878A79E}"/>
    <cellStyle name="Calculation 4 3 11" xfId="14627" xr:uid="{AEA67A5B-C03D-4C89-A2FE-CC38A80E59F9}"/>
    <cellStyle name="Calculation 4 3 11 2" xfId="14628" xr:uid="{AF726ECC-A171-4074-A423-1335EE676FEA}"/>
    <cellStyle name="Calculation 4 3 11 3" xfId="14629" xr:uid="{0B1BB0C9-DC35-479A-BD7E-46A102CA56DD}"/>
    <cellStyle name="Calculation 4 3 12" xfId="14630" xr:uid="{3ADCB4BC-049B-4546-A856-AA7B871847AB}"/>
    <cellStyle name="Calculation 4 3 12 2" xfId="14631" xr:uid="{7D31A444-CC3B-4F9E-B632-8E30E4836718}"/>
    <cellStyle name="Calculation 4 3 12 3" xfId="14632" xr:uid="{47913E1C-CF43-4C0C-86E7-F4EA664C7C5B}"/>
    <cellStyle name="Calculation 4 3 13" xfId="14633" xr:uid="{4997E05D-ECAA-4911-94E8-724BB990C9C4}"/>
    <cellStyle name="Calculation 4 3 13 2" xfId="14634" xr:uid="{237BA7D9-9E1C-4CD7-87F9-6A96F2BA3AF9}"/>
    <cellStyle name="Calculation 4 3 13 3" xfId="14635" xr:uid="{F6965256-EA78-4B5B-A387-BCF2790553EE}"/>
    <cellStyle name="Calculation 4 3 14" xfId="44328" xr:uid="{4C43961C-D3F4-4570-9841-AA2C841A4AA2}"/>
    <cellStyle name="Calculation 4 3 2" xfId="14636" xr:uid="{7545ADA9-07C9-46DE-B2C8-FD147346187B}"/>
    <cellStyle name="Calculation 4 3 2 10" xfId="44329" xr:uid="{1555B0C0-26FB-4883-8D93-853695181C6D}"/>
    <cellStyle name="Calculation 4 3 2 2" xfId="14637" xr:uid="{6AB8D9C9-BE1D-4F8E-AEB4-D32B143F1262}"/>
    <cellStyle name="Calculation 4 3 2 2 10" xfId="14638" xr:uid="{19E1FCBF-BC1F-458D-AF9C-A565AA8ED739}"/>
    <cellStyle name="Calculation 4 3 2 2 2" xfId="14639" xr:uid="{D629D706-AB2D-47C0-B643-484B0E748AF3}"/>
    <cellStyle name="Calculation 4 3 2 2 2 2" xfId="14640" xr:uid="{F8190602-8687-40DC-A8D6-0056692FD98A}"/>
    <cellStyle name="Calculation 4 3 2 2 2 2 2" xfId="14641" xr:uid="{4CC6BD07-64BD-4EB4-8D73-B52E16D1B25F}"/>
    <cellStyle name="Calculation 4 3 2 2 2 2 3" xfId="14642" xr:uid="{A0DC1B9B-67B4-429B-91FD-CED3F8D1BFB5}"/>
    <cellStyle name="Calculation 4 3 2 2 2 3" xfId="14643" xr:uid="{68752063-C31D-4F18-B11E-E02339213988}"/>
    <cellStyle name="Calculation 4 3 2 2 2 3 2" xfId="14644" xr:uid="{742700E1-5A0E-41DC-963B-348BFAD65A7E}"/>
    <cellStyle name="Calculation 4 3 2 2 2 3 3" xfId="14645" xr:uid="{35E382A2-7745-47D6-B183-B9C8F88F0768}"/>
    <cellStyle name="Calculation 4 3 2 2 2 4" xfId="14646" xr:uid="{D8C09DB9-5BAB-4DB7-85E1-3643A90596DB}"/>
    <cellStyle name="Calculation 4 3 2 2 2 4 2" xfId="14647" xr:uid="{958535F6-39CC-4333-912D-8C563BADB973}"/>
    <cellStyle name="Calculation 4 3 2 2 2 4 3" xfId="14648" xr:uid="{DF3A43E9-F2F3-436A-8CAC-A77619714B24}"/>
    <cellStyle name="Calculation 4 3 2 2 2 5" xfId="14649" xr:uid="{06B26840-7226-4A9C-9C20-CB822A1AE31B}"/>
    <cellStyle name="Calculation 4 3 2 2 2 5 2" xfId="14650" xr:uid="{827B885C-DEDB-4060-9959-66653D5682B3}"/>
    <cellStyle name="Calculation 4 3 2 2 2 5 3" xfId="14651" xr:uid="{84E1F25D-D4FF-4BC6-A23A-26F826DBA889}"/>
    <cellStyle name="Calculation 4 3 2 2 2 6" xfId="14652" xr:uid="{38B5160A-AE48-4329-8188-8DB18DA6B3D4}"/>
    <cellStyle name="Calculation 4 3 2 2 2 6 2" xfId="14653" xr:uid="{CEFA7069-856D-462C-B4D9-F9880F4EF319}"/>
    <cellStyle name="Calculation 4 3 2 2 2 6 3" xfId="14654" xr:uid="{A7512F77-3DA4-44BA-8C7F-31E433B48E94}"/>
    <cellStyle name="Calculation 4 3 2 2 2 7" xfId="14655" xr:uid="{A5B0BC4C-BF0C-4A86-B390-48D7AE2A7B94}"/>
    <cellStyle name="Calculation 4 3 2 2 2 7 2" xfId="14656" xr:uid="{59B3DF74-291B-48F0-AAF8-A672851B9EF1}"/>
    <cellStyle name="Calculation 4 3 2 2 2 7 3" xfId="14657" xr:uid="{3F6A4C6D-A792-4227-BE02-696DCA4BA657}"/>
    <cellStyle name="Calculation 4 3 2 2 2 8" xfId="14658" xr:uid="{EE6836EB-40C9-4A36-917E-61F7D064927D}"/>
    <cellStyle name="Calculation 4 3 2 2 2 9" xfId="14659" xr:uid="{6F6C43EB-9C8B-4338-B86B-5FAB09972B9A}"/>
    <cellStyle name="Calculation 4 3 2 2 3" xfId="14660" xr:uid="{CDF39B06-7701-4C6A-A07F-ADA905520FA4}"/>
    <cellStyle name="Calculation 4 3 2 2 3 2" xfId="14661" xr:uid="{52CAB7DD-8E50-4F1E-AC46-5B486DC59820}"/>
    <cellStyle name="Calculation 4 3 2 2 3 3" xfId="14662" xr:uid="{D4F3416B-2EF1-4662-811A-C71527FD7B52}"/>
    <cellStyle name="Calculation 4 3 2 2 4" xfId="14663" xr:uid="{8BA550DA-C8F9-472C-A28B-98051786A0A1}"/>
    <cellStyle name="Calculation 4 3 2 2 4 2" xfId="14664" xr:uid="{ED05EC1D-107D-4F45-9380-A227BC311540}"/>
    <cellStyle name="Calculation 4 3 2 2 4 3" xfId="14665" xr:uid="{392FA233-E6BA-422D-943D-67987115639E}"/>
    <cellStyle name="Calculation 4 3 2 2 5" xfId="14666" xr:uid="{931528BC-8443-4B89-9B2B-AE552E939715}"/>
    <cellStyle name="Calculation 4 3 2 2 5 2" xfId="14667" xr:uid="{A73EFA01-1DA6-4BD0-A5D7-78B54C9DEFCF}"/>
    <cellStyle name="Calculation 4 3 2 2 5 3" xfId="14668" xr:uid="{E79CEA83-9032-4D6E-8A47-477384719253}"/>
    <cellStyle name="Calculation 4 3 2 2 6" xfId="14669" xr:uid="{EF19AA16-B37A-44DF-80F7-51382F533893}"/>
    <cellStyle name="Calculation 4 3 2 2 6 2" xfId="14670" xr:uid="{764CA5AA-FB63-4930-8326-0B056B4416DE}"/>
    <cellStyle name="Calculation 4 3 2 2 6 3" xfId="14671" xr:uid="{0E8475A4-9EC4-4236-974B-73FEC7C5917B}"/>
    <cellStyle name="Calculation 4 3 2 2 7" xfId="14672" xr:uid="{01E464AC-6753-47C2-9E96-387C51780CBB}"/>
    <cellStyle name="Calculation 4 3 2 2 7 2" xfId="14673" xr:uid="{925F150C-D10C-4531-9168-157DCDC102A0}"/>
    <cellStyle name="Calculation 4 3 2 2 7 3" xfId="14674" xr:uid="{EA73E5C1-F8FF-4E4E-848F-84C84957DD4E}"/>
    <cellStyle name="Calculation 4 3 2 2 8" xfId="14675" xr:uid="{D16F1CA0-6DB8-48B7-A63A-0C0AD8FA191D}"/>
    <cellStyle name="Calculation 4 3 2 2 8 2" xfId="14676" xr:uid="{C64B4503-FF24-4A44-A7CB-A8A1140C9210}"/>
    <cellStyle name="Calculation 4 3 2 2 8 3" xfId="14677" xr:uid="{A52FD1ED-1938-43B1-84F0-C1C6DF037A23}"/>
    <cellStyle name="Calculation 4 3 2 2 9" xfId="14678" xr:uid="{4AD2F8A5-F392-4D91-9056-32D05C3ADEAF}"/>
    <cellStyle name="Calculation 4 3 2 3" xfId="14679" xr:uid="{35AF901D-8078-4491-95F8-022EDC78EA2D}"/>
    <cellStyle name="Calculation 4 3 2 3 10" xfId="14680" xr:uid="{7AD5A6A5-A982-40B0-B9AE-1A917F508F64}"/>
    <cellStyle name="Calculation 4 3 2 3 2" xfId="14681" xr:uid="{6F688B9B-64DA-47C4-AD27-5FD9E0A46FDF}"/>
    <cellStyle name="Calculation 4 3 2 3 2 2" xfId="14682" xr:uid="{6333745B-3C11-418C-9EE2-41EA3129E4F1}"/>
    <cellStyle name="Calculation 4 3 2 3 2 2 2" xfId="14683" xr:uid="{A382D755-AC55-4455-AD5B-0DFCBA040824}"/>
    <cellStyle name="Calculation 4 3 2 3 2 2 3" xfId="14684" xr:uid="{5F0187D9-E447-4295-8BE0-F1E0749A68B0}"/>
    <cellStyle name="Calculation 4 3 2 3 2 3" xfId="14685" xr:uid="{68D1E375-31E9-4C36-AFCD-27E98B9E0D89}"/>
    <cellStyle name="Calculation 4 3 2 3 2 3 2" xfId="14686" xr:uid="{4EB4C69E-E058-4D9A-B806-680018A8C794}"/>
    <cellStyle name="Calculation 4 3 2 3 2 3 3" xfId="14687" xr:uid="{170498FC-6EEF-4364-A7C1-AE90C65ED00F}"/>
    <cellStyle name="Calculation 4 3 2 3 2 4" xfId="14688" xr:uid="{E386770B-94F2-435D-BAA2-9AE67522CC44}"/>
    <cellStyle name="Calculation 4 3 2 3 2 4 2" xfId="14689" xr:uid="{DAEB1CBB-1EAC-4C51-BE68-DC0E5C7E119B}"/>
    <cellStyle name="Calculation 4 3 2 3 2 4 3" xfId="14690" xr:uid="{18EF9E2C-68FA-49C6-88B1-0C18E0355B8A}"/>
    <cellStyle name="Calculation 4 3 2 3 2 5" xfId="14691" xr:uid="{C2AFD28F-9AD8-47D4-A4BE-F2757F430BAB}"/>
    <cellStyle name="Calculation 4 3 2 3 2 5 2" xfId="14692" xr:uid="{23F6BD56-D988-432D-8137-888EEE08170C}"/>
    <cellStyle name="Calculation 4 3 2 3 2 5 3" xfId="14693" xr:uid="{B9A01589-AAF9-4E0A-BDF5-34D35957A704}"/>
    <cellStyle name="Calculation 4 3 2 3 2 6" xfId="14694" xr:uid="{81149E89-AFA6-4665-94D2-A117F12C5156}"/>
    <cellStyle name="Calculation 4 3 2 3 2 6 2" xfId="14695" xr:uid="{14F6B971-6AB3-435C-9DBE-8C364A3846A9}"/>
    <cellStyle name="Calculation 4 3 2 3 2 6 3" xfId="14696" xr:uid="{E70AD913-D050-4873-8EE8-1739B07431F6}"/>
    <cellStyle name="Calculation 4 3 2 3 2 7" xfId="14697" xr:uid="{39031B41-46DB-42D5-96D2-042C42DAAFB6}"/>
    <cellStyle name="Calculation 4 3 2 3 2 7 2" xfId="14698" xr:uid="{56F324D0-2399-4BD8-8142-621FEB17EC8C}"/>
    <cellStyle name="Calculation 4 3 2 3 2 7 3" xfId="14699" xr:uid="{9B819E80-6B0F-4D47-B329-C29B8BC32C52}"/>
    <cellStyle name="Calculation 4 3 2 3 2 8" xfId="14700" xr:uid="{6E0FF400-A01A-4B5A-A3D8-316D9B66A983}"/>
    <cellStyle name="Calculation 4 3 2 3 2 9" xfId="14701" xr:uid="{BD02F5CA-B717-4223-8A3A-E582DC3E6FEC}"/>
    <cellStyle name="Calculation 4 3 2 3 3" xfId="14702" xr:uid="{9956F996-58C2-4412-A3C8-EC05DA3A15FF}"/>
    <cellStyle name="Calculation 4 3 2 3 3 2" xfId="14703" xr:uid="{BB3F2BB1-97FD-4D7A-ADFD-4976D73DB512}"/>
    <cellStyle name="Calculation 4 3 2 3 3 3" xfId="14704" xr:uid="{F7A16C2B-7847-4820-8991-F7817EEE3807}"/>
    <cellStyle name="Calculation 4 3 2 3 4" xfId="14705" xr:uid="{4C2FA9C6-7ECB-43DD-B9AE-B70444770AD8}"/>
    <cellStyle name="Calculation 4 3 2 3 4 2" xfId="14706" xr:uid="{57A167E2-A737-41D3-B0A8-1A544FC9B74C}"/>
    <cellStyle name="Calculation 4 3 2 3 4 3" xfId="14707" xr:uid="{B4ECE4F6-2234-4021-A5F7-BD2839077D06}"/>
    <cellStyle name="Calculation 4 3 2 3 5" xfId="14708" xr:uid="{2CD74895-D446-498C-8321-BDB0020C299E}"/>
    <cellStyle name="Calculation 4 3 2 3 5 2" xfId="14709" xr:uid="{B569E274-7A98-4F50-AA28-456296AB8430}"/>
    <cellStyle name="Calculation 4 3 2 3 5 3" xfId="14710" xr:uid="{ED7355DF-6B14-48EA-97F5-7CDB75060A60}"/>
    <cellStyle name="Calculation 4 3 2 3 6" xfId="14711" xr:uid="{E2F30B5C-E9FF-4AFA-A7E4-2F8757BCDD21}"/>
    <cellStyle name="Calculation 4 3 2 3 6 2" xfId="14712" xr:uid="{9985C173-EE62-4EBF-AA73-597A0CF58F70}"/>
    <cellStyle name="Calculation 4 3 2 3 6 3" xfId="14713" xr:uid="{04C8394A-4962-489D-86DB-55E2A0AA78C8}"/>
    <cellStyle name="Calculation 4 3 2 3 7" xfId="14714" xr:uid="{6A2DECE8-A00E-4AA6-BF05-6A9E854D475D}"/>
    <cellStyle name="Calculation 4 3 2 3 7 2" xfId="14715" xr:uid="{07E61560-CA37-483B-9F6D-41E0BE987114}"/>
    <cellStyle name="Calculation 4 3 2 3 7 3" xfId="14716" xr:uid="{D834359E-5E94-489F-BD3A-B4EC747A4A40}"/>
    <cellStyle name="Calculation 4 3 2 3 8" xfId="14717" xr:uid="{04129651-9BED-4226-9155-6C09464F7997}"/>
    <cellStyle name="Calculation 4 3 2 3 8 2" xfId="14718" xr:uid="{79C4B4B9-BCA5-481C-89EA-D7F3AA29606F}"/>
    <cellStyle name="Calculation 4 3 2 3 8 3" xfId="14719" xr:uid="{53A530F0-E0CD-4E23-8707-4F8D9648FF7C}"/>
    <cellStyle name="Calculation 4 3 2 3 9" xfId="14720" xr:uid="{A0E68B8E-14A7-4847-BE04-292C5E7ED471}"/>
    <cellStyle name="Calculation 4 3 2 4" xfId="14721" xr:uid="{B4048B00-F55B-4DF6-96F8-0C2FF48D2804}"/>
    <cellStyle name="Calculation 4 3 2 4 10" xfId="14722" xr:uid="{6F5FA384-7513-403D-8572-AAE3AA908FC6}"/>
    <cellStyle name="Calculation 4 3 2 4 2" xfId="14723" xr:uid="{795F3660-EA99-4338-BF2E-5F647273DF9F}"/>
    <cellStyle name="Calculation 4 3 2 4 2 2" xfId="14724" xr:uid="{6D21DF65-737D-4D98-923F-C9E983F397D3}"/>
    <cellStyle name="Calculation 4 3 2 4 2 2 2" xfId="14725" xr:uid="{819A147C-13D8-4182-9E18-EC15802D5CE8}"/>
    <cellStyle name="Calculation 4 3 2 4 2 2 3" xfId="14726" xr:uid="{BD8C474B-2B9E-463E-A25C-9CC57DE764E6}"/>
    <cellStyle name="Calculation 4 3 2 4 2 3" xfId="14727" xr:uid="{C7D3E203-04E9-4FE8-A1F8-F0BEE111FA75}"/>
    <cellStyle name="Calculation 4 3 2 4 2 3 2" xfId="14728" xr:uid="{3C22B1F6-E9C5-46C1-B298-B3FFE0B37601}"/>
    <cellStyle name="Calculation 4 3 2 4 2 3 3" xfId="14729" xr:uid="{ED0CC4C2-DB99-42C8-9A4D-94FA2707D7B8}"/>
    <cellStyle name="Calculation 4 3 2 4 2 4" xfId="14730" xr:uid="{2F06D254-9724-432A-BD79-DB60716EEECD}"/>
    <cellStyle name="Calculation 4 3 2 4 2 4 2" xfId="14731" xr:uid="{C484EC75-FB66-4B41-87C9-569E9F465CE2}"/>
    <cellStyle name="Calculation 4 3 2 4 2 4 3" xfId="14732" xr:uid="{D7E8B6A9-FAE2-4CD2-8F72-19DDA20916C0}"/>
    <cellStyle name="Calculation 4 3 2 4 2 5" xfId="14733" xr:uid="{9266E59D-2F79-425B-A046-2DA009FF7950}"/>
    <cellStyle name="Calculation 4 3 2 4 2 5 2" xfId="14734" xr:uid="{7FF1DDF0-93AC-4979-9A61-D3BE6C3ECAB7}"/>
    <cellStyle name="Calculation 4 3 2 4 2 5 3" xfId="14735" xr:uid="{1148351F-F2DB-423E-B4D2-6D8C060C0D1A}"/>
    <cellStyle name="Calculation 4 3 2 4 2 6" xfId="14736" xr:uid="{17DD9943-241C-4C8E-8BD8-6381742F67B7}"/>
    <cellStyle name="Calculation 4 3 2 4 2 6 2" xfId="14737" xr:uid="{8129475C-3EEB-4FFA-9E1D-555E6C3A96E0}"/>
    <cellStyle name="Calculation 4 3 2 4 2 6 3" xfId="14738" xr:uid="{7CC9DBD5-42E3-4C18-8F3E-4CE834D4BC6C}"/>
    <cellStyle name="Calculation 4 3 2 4 2 7" xfId="14739" xr:uid="{A08C83CD-899D-4E85-A43D-21BB5F45D06D}"/>
    <cellStyle name="Calculation 4 3 2 4 2 7 2" xfId="14740" xr:uid="{A6DA6703-797F-42EE-B385-95FAB2D40649}"/>
    <cellStyle name="Calculation 4 3 2 4 2 7 3" xfId="14741" xr:uid="{E0758192-9351-461E-85CA-AC2E8FF754B7}"/>
    <cellStyle name="Calculation 4 3 2 4 2 8" xfId="14742" xr:uid="{CA2D7B26-BF21-4280-8F88-56142F38B46D}"/>
    <cellStyle name="Calculation 4 3 2 4 2 9" xfId="14743" xr:uid="{ED3EAF21-47F6-4564-AE73-B3EFE95440A7}"/>
    <cellStyle name="Calculation 4 3 2 4 3" xfId="14744" xr:uid="{FA97582A-7329-4049-BF7D-6E983F4AFC6A}"/>
    <cellStyle name="Calculation 4 3 2 4 3 2" xfId="14745" xr:uid="{D55D58EE-1414-45CB-B90C-E8A4E048BA98}"/>
    <cellStyle name="Calculation 4 3 2 4 3 3" xfId="14746" xr:uid="{47C4C443-F78B-4CE0-89CB-5E354706C8D9}"/>
    <cellStyle name="Calculation 4 3 2 4 4" xfId="14747" xr:uid="{CB8C16F9-EBC7-4E18-BDF6-E38473F673AE}"/>
    <cellStyle name="Calculation 4 3 2 4 4 2" xfId="14748" xr:uid="{68CC5A64-C3FA-4F40-98B0-C5E30DDAAB90}"/>
    <cellStyle name="Calculation 4 3 2 4 4 3" xfId="14749" xr:uid="{7961FA22-4B64-4FF3-A3B0-E0499C3B734C}"/>
    <cellStyle name="Calculation 4 3 2 4 5" xfId="14750" xr:uid="{864196AA-E273-42DC-B275-D8E423E7C6D6}"/>
    <cellStyle name="Calculation 4 3 2 4 5 2" xfId="14751" xr:uid="{951F7C0C-DAF5-42F6-8C87-B306AE3080A2}"/>
    <cellStyle name="Calculation 4 3 2 4 5 3" xfId="14752" xr:uid="{569E995C-83E1-4677-9D4E-D0C1B664DCB3}"/>
    <cellStyle name="Calculation 4 3 2 4 6" xfId="14753" xr:uid="{C9326175-93AE-439D-9668-96CF8E20E683}"/>
    <cellStyle name="Calculation 4 3 2 4 6 2" xfId="14754" xr:uid="{4FD40B9B-C4F4-44CE-8D12-905572CD0265}"/>
    <cellStyle name="Calculation 4 3 2 4 6 3" xfId="14755" xr:uid="{0476D3B4-AC85-4D51-B720-C27625421A2B}"/>
    <cellStyle name="Calculation 4 3 2 4 7" xfId="14756" xr:uid="{F9F0B6DC-2C67-44C6-A96D-F0C28A35F26A}"/>
    <cellStyle name="Calculation 4 3 2 4 7 2" xfId="14757" xr:uid="{95EE6EE3-AE6D-45FD-A9E6-583096FD2C3A}"/>
    <cellStyle name="Calculation 4 3 2 4 7 3" xfId="14758" xr:uid="{5131F363-C420-4840-8BAC-F6B7054BEE6A}"/>
    <cellStyle name="Calculation 4 3 2 4 8" xfId="14759" xr:uid="{F254E60A-5F96-4D23-8825-C7FC3ED7D381}"/>
    <cellStyle name="Calculation 4 3 2 4 8 2" xfId="14760" xr:uid="{D90107E2-2918-43FB-AB73-39B9297532D9}"/>
    <cellStyle name="Calculation 4 3 2 4 8 3" xfId="14761" xr:uid="{F10F28FC-BE0C-487A-94E6-DC7C623D9A49}"/>
    <cellStyle name="Calculation 4 3 2 4 9" xfId="14762" xr:uid="{243FC94F-53AE-4A23-A39E-5ED4D7E8AA84}"/>
    <cellStyle name="Calculation 4 3 2 5" xfId="14763" xr:uid="{9D559035-2761-43A9-B1C1-5DFE2BB80924}"/>
    <cellStyle name="Calculation 4 3 2 5 2" xfId="14764" xr:uid="{9291FAC6-6833-43D1-BB48-FDC66C06FEDA}"/>
    <cellStyle name="Calculation 4 3 2 5 2 2" xfId="14765" xr:uid="{FB040BCE-2708-4E17-A59A-C4F8EE6A6232}"/>
    <cellStyle name="Calculation 4 3 2 5 2 3" xfId="14766" xr:uid="{F7CCCF42-E0D2-4CC6-A585-690219A3C00B}"/>
    <cellStyle name="Calculation 4 3 2 5 3" xfId="14767" xr:uid="{1625D547-7979-45D2-93F1-A3FC7CFE6A95}"/>
    <cellStyle name="Calculation 4 3 2 5 3 2" xfId="14768" xr:uid="{4085EA86-7A53-4626-BFDE-27DE1A1CCEE4}"/>
    <cellStyle name="Calculation 4 3 2 5 3 3" xfId="14769" xr:uid="{E21A24E3-D71C-41C6-B196-3A38BDA34CCD}"/>
    <cellStyle name="Calculation 4 3 2 5 4" xfId="14770" xr:uid="{A79BDE3A-9DEB-4B2F-A58C-928F6AFD74AD}"/>
    <cellStyle name="Calculation 4 3 2 5 4 2" xfId="14771" xr:uid="{6429FEA9-E784-401B-8BDD-C603E6A7D8FE}"/>
    <cellStyle name="Calculation 4 3 2 5 4 3" xfId="14772" xr:uid="{96FDE688-AC0B-4362-ADC9-9C0875D1DC0F}"/>
    <cellStyle name="Calculation 4 3 2 5 5" xfId="14773" xr:uid="{507537F7-A280-4266-8669-ACAED61C6FE0}"/>
    <cellStyle name="Calculation 4 3 2 5 5 2" xfId="14774" xr:uid="{6BDDB817-D846-4F29-A696-8B6EDA056839}"/>
    <cellStyle name="Calculation 4 3 2 5 5 3" xfId="14775" xr:uid="{D2BBD33A-677A-4C61-B313-D2EFBBC3745A}"/>
    <cellStyle name="Calculation 4 3 2 5 6" xfId="14776" xr:uid="{BC580D41-6511-4882-B992-3CDC07D0CDDB}"/>
    <cellStyle name="Calculation 4 3 2 5 6 2" xfId="14777" xr:uid="{A0C3C5DD-C049-47B3-B486-CCF77F797CF7}"/>
    <cellStyle name="Calculation 4 3 2 5 6 3" xfId="14778" xr:uid="{2587EE98-A6ED-4FB9-A098-6F966F18F6DE}"/>
    <cellStyle name="Calculation 4 3 2 5 7" xfId="14779" xr:uid="{EDFBBC19-AD72-47CD-AA08-676184F70E91}"/>
    <cellStyle name="Calculation 4 3 2 5 7 2" xfId="14780" xr:uid="{DC5902DB-C288-494C-8617-26E29B1A019E}"/>
    <cellStyle name="Calculation 4 3 2 5 7 3" xfId="14781" xr:uid="{146147F4-DAC6-41B5-A5C5-C13EE9FEBE84}"/>
    <cellStyle name="Calculation 4 3 2 5 8" xfId="14782" xr:uid="{1246B32E-9F19-4DF3-A9B5-8AD2A11F5877}"/>
    <cellStyle name="Calculation 4 3 2 5 9" xfId="14783" xr:uid="{C8594A0F-6175-46A2-8C97-50251D03CC7B}"/>
    <cellStyle name="Calculation 4 3 2 6" xfId="14784" xr:uid="{7C129588-B22B-4E63-9319-2C6F5D49FA7E}"/>
    <cellStyle name="Calculation 4 3 2 6 2" xfId="14785" xr:uid="{B364BBA5-6847-4763-AA34-996D7755692E}"/>
    <cellStyle name="Calculation 4 3 2 6 3" xfId="14786" xr:uid="{80E9A7CE-4642-4B49-A841-E02DDC41F8E5}"/>
    <cellStyle name="Calculation 4 3 2 7" xfId="14787" xr:uid="{A5DF20C4-83BD-44C6-B932-DE0A78EBBF44}"/>
    <cellStyle name="Calculation 4 3 2 7 2" xfId="14788" xr:uid="{08976510-8B36-43AE-8C26-A91A22007B89}"/>
    <cellStyle name="Calculation 4 3 2 7 3" xfId="14789" xr:uid="{F4885275-CEDB-44B2-AD8A-66A01F817B80}"/>
    <cellStyle name="Calculation 4 3 2 8" xfId="14790" xr:uid="{B9A72BB8-323F-4B8F-8F4C-681DA65C571D}"/>
    <cellStyle name="Calculation 4 3 2 8 2" xfId="14791" xr:uid="{A980002B-52F5-49ED-97F4-4D580192BD8A}"/>
    <cellStyle name="Calculation 4 3 2 8 3" xfId="14792" xr:uid="{F014A8B5-5209-4CFC-A057-B70E201E5CBB}"/>
    <cellStyle name="Calculation 4 3 2 9" xfId="14793" xr:uid="{04C69C2B-0340-4813-A38A-9D33112C0B36}"/>
    <cellStyle name="Calculation 4 3 2 9 2" xfId="14794" xr:uid="{6A8A9AB4-E9E0-4298-B25B-B32D35542ACB}"/>
    <cellStyle name="Calculation 4 3 2 9 3" xfId="14795" xr:uid="{6EF02BB2-E6B9-4F50-9819-B5ED9A118F5F}"/>
    <cellStyle name="Calculation 4 3 3" xfId="14796" xr:uid="{CDC8093F-5005-4D19-B224-76082910ED14}"/>
    <cellStyle name="Calculation 4 3 3 10" xfId="44330" xr:uid="{02106F24-C7A6-4556-9D08-69178FAA1C85}"/>
    <cellStyle name="Calculation 4 3 3 2" xfId="14797" xr:uid="{AE7A9F34-4FDD-4850-B806-F53B43812902}"/>
    <cellStyle name="Calculation 4 3 3 2 10" xfId="14798" xr:uid="{8799CD79-3D6E-4457-960C-6BA16B235259}"/>
    <cellStyle name="Calculation 4 3 3 2 2" xfId="14799" xr:uid="{D65E8265-0D39-43A6-BCC0-894F865DC342}"/>
    <cellStyle name="Calculation 4 3 3 2 2 2" xfId="14800" xr:uid="{BD18B055-7434-420B-8314-25CD49A426C5}"/>
    <cellStyle name="Calculation 4 3 3 2 2 2 2" xfId="14801" xr:uid="{0E22A584-1AEF-4086-96A4-9543DA001D08}"/>
    <cellStyle name="Calculation 4 3 3 2 2 2 3" xfId="14802" xr:uid="{6A5AD05E-E297-4711-A46A-8462D3AD9949}"/>
    <cellStyle name="Calculation 4 3 3 2 2 3" xfId="14803" xr:uid="{512D2626-1B3B-468B-90EB-BC5B34C69751}"/>
    <cellStyle name="Calculation 4 3 3 2 2 3 2" xfId="14804" xr:uid="{16182AEF-39AD-418B-A0B5-FE61A05630AA}"/>
    <cellStyle name="Calculation 4 3 3 2 2 3 3" xfId="14805" xr:uid="{68AAE8DD-6532-4DE3-802E-8EE28EF397CD}"/>
    <cellStyle name="Calculation 4 3 3 2 2 4" xfId="14806" xr:uid="{B66EF755-4073-4159-8223-072DF0E894D7}"/>
    <cellStyle name="Calculation 4 3 3 2 2 4 2" xfId="14807" xr:uid="{FDBE64F4-87BB-4A1F-9546-BFAE2855E6DA}"/>
    <cellStyle name="Calculation 4 3 3 2 2 4 3" xfId="14808" xr:uid="{1879882C-4C7D-4327-822C-24E65C2F7B25}"/>
    <cellStyle name="Calculation 4 3 3 2 2 5" xfId="14809" xr:uid="{A6873690-D8B1-4A2F-B902-6A571016BE4F}"/>
    <cellStyle name="Calculation 4 3 3 2 2 5 2" xfId="14810" xr:uid="{E3342BA7-B439-41E5-B0BE-98CA154766C9}"/>
    <cellStyle name="Calculation 4 3 3 2 2 5 3" xfId="14811" xr:uid="{B3A31B7C-3FEA-4708-A271-92C4DB64FC2E}"/>
    <cellStyle name="Calculation 4 3 3 2 2 6" xfId="14812" xr:uid="{E293F91B-5BE0-4929-AACC-8AB540EF6201}"/>
    <cellStyle name="Calculation 4 3 3 2 2 6 2" xfId="14813" xr:uid="{E466F86D-0970-411A-8DF1-58B1A9B5CAFD}"/>
    <cellStyle name="Calculation 4 3 3 2 2 6 3" xfId="14814" xr:uid="{161153A5-3791-4FFF-AB47-2A490D471C42}"/>
    <cellStyle name="Calculation 4 3 3 2 2 7" xfId="14815" xr:uid="{D0516234-5101-4258-847C-91EC6674E03B}"/>
    <cellStyle name="Calculation 4 3 3 2 2 7 2" xfId="14816" xr:uid="{84A974A8-F6E2-4E14-A4CA-EB6A33FC855C}"/>
    <cellStyle name="Calculation 4 3 3 2 2 7 3" xfId="14817" xr:uid="{CBAC6C66-14B2-4983-960A-A5FEE5191CCB}"/>
    <cellStyle name="Calculation 4 3 3 2 2 8" xfId="14818" xr:uid="{BFE3E36A-81CC-46AA-8FF4-7668A944530D}"/>
    <cellStyle name="Calculation 4 3 3 2 2 9" xfId="14819" xr:uid="{E59C0E6C-F08B-4A0B-AD00-9658AC278251}"/>
    <cellStyle name="Calculation 4 3 3 2 3" xfId="14820" xr:uid="{66DE5958-E3FC-4330-A7FF-AAEA49F611C3}"/>
    <cellStyle name="Calculation 4 3 3 2 3 2" xfId="14821" xr:uid="{50650EEB-0C2E-42F6-A1D3-6B61BF3780F5}"/>
    <cellStyle name="Calculation 4 3 3 2 3 3" xfId="14822" xr:uid="{CDCC0981-7507-4984-B5CB-7A8D035E967C}"/>
    <cellStyle name="Calculation 4 3 3 2 4" xfId="14823" xr:uid="{472EA902-22CF-447E-BA78-DCA092602533}"/>
    <cellStyle name="Calculation 4 3 3 2 4 2" xfId="14824" xr:uid="{E6A51492-43C3-47CA-AAEA-0DE1809D13FC}"/>
    <cellStyle name="Calculation 4 3 3 2 4 3" xfId="14825" xr:uid="{15D683CC-8A71-43FB-9730-E00CAE0FEAE3}"/>
    <cellStyle name="Calculation 4 3 3 2 5" xfId="14826" xr:uid="{E22FC1B5-E88B-48D8-B4FF-7E4E775A440E}"/>
    <cellStyle name="Calculation 4 3 3 2 5 2" xfId="14827" xr:uid="{A89725BE-05FC-4611-B77E-C61AC06D432A}"/>
    <cellStyle name="Calculation 4 3 3 2 5 3" xfId="14828" xr:uid="{00988439-7C4E-48C5-87DE-A8933BE87C85}"/>
    <cellStyle name="Calculation 4 3 3 2 6" xfId="14829" xr:uid="{B30C6E7E-F558-4187-A9F1-09912282A4B2}"/>
    <cellStyle name="Calculation 4 3 3 2 6 2" xfId="14830" xr:uid="{FB214789-FB1F-4C66-8382-2FC2A7EFC580}"/>
    <cellStyle name="Calculation 4 3 3 2 6 3" xfId="14831" xr:uid="{88049B3B-983A-401A-83AD-35991482A099}"/>
    <cellStyle name="Calculation 4 3 3 2 7" xfId="14832" xr:uid="{FECC145E-7029-4892-82CD-0B480B0D9CDD}"/>
    <cellStyle name="Calculation 4 3 3 2 7 2" xfId="14833" xr:uid="{04B46B9E-EC7A-42DF-BB89-4B4D9EF1AA28}"/>
    <cellStyle name="Calculation 4 3 3 2 7 3" xfId="14834" xr:uid="{3B421B55-1261-447A-824D-B4555D8DDE54}"/>
    <cellStyle name="Calculation 4 3 3 2 8" xfId="14835" xr:uid="{F692CDFA-A887-409E-ACEF-6D49641F7A53}"/>
    <cellStyle name="Calculation 4 3 3 2 8 2" xfId="14836" xr:uid="{6C935D56-5F73-4BA8-990D-ED251AA677AB}"/>
    <cellStyle name="Calculation 4 3 3 2 8 3" xfId="14837" xr:uid="{7CC905F1-4776-4702-82B7-95159ED587B5}"/>
    <cellStyle name="Calculation 4 3 3 2 9" xfId="14838" xr:uid="{E5F046F5-BD4B-4129-BA55-29D112FCF464}"/>
    <cellStyle name="Calculation 4 3 3 3" xfId="14839" xr:uid="{B013AF47-7067-40E9-9005-F573A0487558}"/>
    <cellStyle name="Calculation 4 3 3 3 10" xfId="14840" xr:uid="{5D9AA2F3-6086-4509-8CF2-E8154AAD7D39}"/>
    <cellStyle name="Calculation 4 3 3 3 2" xfId="14841" xr:uid="{B470E9BF-779F-45C1-B63D-CD4721BDC014}"/>
    <cellStyle name="Calculation 4 3 3 3 2 2" xfId="14842" xr:uid="{1A3B8884-052A-4508-A9C8-39B619D6C0FE}"/>
    <cellStyle name="Calculation 4 3 3 3 2 2 2" xfId="14843" xr:uid="{68214CA5-1219-478D-84F0-72DE8A96AC8E}"/>
    <cellStyle name="Calculation 4 3 3 3 2 2 3" xfId="14844" xr:uid="{913FAEDA-1FFC-4669-B35A-81F55AD4368E}"/>
    <cellStyle name="Calculation 4 3 3 3 2 3" xfId="14845" xr:uid="{59F4116A-D8FA-488C-8C1A-4E51BEABFFB7}"/>
    <cellStyle name="Calculation 4 3 3 3 2 3 2" xfId="14846" xr:uid="{DA10FC2F-D600-4021-BDBB-3DABBC380521}"/>
    <cellStyle name="Calculation 4 3 3 3 2 3 3" xfId="14847" xr:uid="{A58F5321-B964-4A6A-AB14-513A4D2E3CEE}"/>
    <cellStyle name="Calculation 4 3 3 3 2 4" xfId="14848" xr:uid="{C1146441-31D5-4BA2-93DC-D5BDA4B58236}"/>
    <cellStyle name="Calculation 4 3 3 3 2 4 2" xfId="14849" xr:uid="{799F2BC1-E656-4C2C-8FA6-99A5B4DF5551}"/>
    <cellStyle name="Calculation 4 3 3 3 2 4 3" xfId="14850" xr:uid="{D9B248D6-733F-41DF-B3DC-DB8B27B468E5}"/>
    <cellStyle name="Calculation 4 3 3 3 2 5" xfId="14851" xr:uid="{AFB63171-4302-4FB8-AE83-CC54AC729CB3}"/>
    <cellStyle name="Calculation 4 3 3 3 2 5 2" xfId="14852" xr:uid="{4D14AEF8-D735-4C21-B588-042DAB3D8D70}"/>
    <cellStyle name="Calculation 4 3 3 3 2 5 3" xfId="14853" xr:uid="{65B65035-F355-4E98-91CC-CD5810CD933E}"/>
    <cellStyle name="Calculation 4 3 3 3 2 6" xfId="14854" xr:uid="{D674EDF8-4091-4AEE-9829-EC272D879B55}"/>
    <cellStyle name="Calculation 4 3 3 3 2 6 2" xfId="14855" xr:uid="{55CB9072-4CA1-4E06-9CFD-9DA0D59710B0}"/>
    <cellStyle name="Calculation 4 3 3 3 2 6 3" xfId="14856" xr:uid="{C387FD88-6282-4DFC-BD7C-1E385C822B3D}"/>
    <cellStyle name="Calculation 4 3 3 3 2 7" xfId="14857" xr:uid="{FFC62689-FBE4-4120-9CBC-158DBC19C9EE}"/>
    <cellStyle name="Calculation 4 3 3 3 2 7 2" xfId="14858" xr:uid="{F8C21D72-FB45-4775-8297-360FD223DAEE}"/>
    <cellStyle name="Calculation 4 3 3 3 2 7 3" xfId="14859" xr:uid="{A7EF4B8B-2D32-4824-86C7-8C284C83219B}"/>
    <cellStyle name="Calculation 4 3 3 3 2 8" xfId="14860" xr:uid="{2BFF490E-F340-4769-913D-E8D68666A0A0}"/>
    <cellStyle name="Calculation 4 3 3 3 2 9" xfId="14861" xr:uid="{34C6CA05-4FBA-4DC2-81B6-A5A5695183D7}"/>
    <cellStyle name="Calculation 4 3 3 3 3" xfId="14862" xr:uid="{98A40E7A-F9CF-4EDE-BAD9-1D4BC703F74C}"/>
    <cellStyle name="Calculation 4 3 3 3 3 2" xfId="14863" xr:uid="{E2161352-4122-4815-B98D-295924D0D8AD}"/>
    <cellStyle name="Calculation 4 3 3 3 3 3" xfId="14864" xr:uid="{FA8021FB-D80D-4DFB-B68F-0198545EFBBE}"/>
    <cellStyle name="Calculation 4 3 3 3 4" xfId="14865" xr:uid="{81955974-A541-45D0-BD5D-B1755EB716E3}"/>
    <cellStyle name="Calculation 4 3 3 3 4 2" xfId="14866" xr:uid="{5FA63906-2424-4332-A3CF-5B290C4890DC}"/>
    <cellStyle name="Calculation 4 3 3 3 4 3" xfId="14867" xr:uid="{2996AC8C-09AF-46F9-9D9E-873021A6F2A1}"/>
    <cellStyle name="Calculation 4 3 3 3 5" xfId="14868" xr:uid="{65B9CC58-E68D-40E4-AEC3-2D65872D729C}"/>
    <cellStyle name="Calculation 4 3 3 3 5 2" xfId="14869" xr:uid="{9BEE5BDA-49F7-43AA-B7EE-C70D72036B4E}"/>
    <cellStyle name="Calculation 4 3 3 3 5 3" xfId="14870" xr:uid="{DC21F4B0-C441-4D83-9229-92F6DDFF53E9}"/>
    <cellStyle name="Calculation 4 3 3 3 6" xfId="14871" xr:uid="{2712EBD5-04D7-4434-A601-7CB58BEC1115}"/>
    <cellStyle name="Calculation 4 3 3 3 6 2" xfId="14872" xr:uid="{1300081E-B74E-40AC-AA9B-BA68CDF4613F}"/>
    <cellStyle name="Calculation 4 3 3 3 6 3" xfId="14873" xr:uid="{D0EB866A-3999-4C5B-B2FE-9D99D6A770B9}"/>
    <cellStyle name="Calculation 4 3 3 3 7" xfId="14874" xr:uid="{81878668-6D44-454B-A72E-E6650DBD4E3A}"/>
    <cellStyle name="Calculation 4 3 3 3 7 2" xfId="14875" xr:uid="{74048458-67F0-45D6-ADF1-F4EEA32B7A5E}"/>
    <cellStyle name="Calculation 4 3 3 3 7 3" xfId="14876" xr:uid="{4E7A9EF2-AE8C-4E64-8463-A9F3ED6ADBC3}"/>
    <cellStyle name="Calculation 4 3 3 3 8" xfId="14877" xr:uid="{58968C63-DCD6-4370-BD39-64B54F21B1DB}"/>
    <cellStyle name="Calculation 4 3 3 3 8 2" xfId="14878" xr:uid="{1BE0BB27-7F18-4CCE-942D-540278D5B01B}"/>
    <cellStyle name="Calculation 4 3 3 3 8 3" xfId="14879" xr:uid="{F25F0408-087A-4064-8BB8-C8B18933C2A7}"/>
    <cellStyle name="Calculation 4 3 3 3 9" xfId="14880" xr:uid="{B5F63A73-792E-4324-9246-9F7DBF57B3E2}"/>
    <cellStyle name="Calculation 4 3 3 4" xfId="14881" xr:uid="{94A87E03-7A3E-4665-A838-967EBCAF6C67}"/>
    <cellStyle name="Calculation 4 3 3 4 10" xfId="14882" xr:uid="{1CB43367-847C-464E-A3D6-40EE4DB58D85}"/>
    <cellStyle name="Calculation 4 3 3 4 2" xfId="14883" xr:uid="{1CA076CD-4B21-4059-A238-28E4E43AA7EF}"/>
    <cellStyle name="Calculation 4 3 3 4 2 2" xfId="14884" xr:uid="{186C4B15-53EB-467C-BE9B-C433ACCC35D0}"/>
    <cellStyle name="Calculation 4 3 3 4 2 2 2" xfId="14885" xr:uid="{9A3FB1B1-0088-4842-BE6A-6F2CBA5806F8}"/>
    <cellStyle name="Calculation 4 3 3 4 2 2 3" xfId="14886" xr:uid="{639D8A1C-01C4-4D88-8838-267C4AB76FC1}"/>
    <cellStyle name="Calculation 4 3 3 4 2 3" xfId="14887" xr:uid="{0B42BAE2-11DC-4B61-A8E9-F507C4B8AD71}"/>
    <cellStyle name="Calculation 4 3 3 4 2 3 2" xfId="14888" xr:uid="{38597F57-9E10-49F8-ACC8-F3D45FE3E132}"/>
    <cellStyle name="Calculation 4 3 3 4 2 3 3" xfId="14889" xr:uid="{DD359533-0562-4C53-9B5A-705BA7BCDAC1}"/>
    <cellStyle name="Calculation 4 3 3 4 2 4" xfId="14890" xr:uid="{C9319A32-5A78-45B0-A038-E557900CAA9C}"/>
    <cellStyle name="Calculation 4 3 3 4 2 4 2" xfId="14891" xr:uid="{94E6161F-A9DD-40E7-82D2-72443E39E780}"/>
    <cellStyle name="Calculation 4 3 3 4 2 4 3" xfId="14892" xr:uid="{6B1E3266-D162-484C-8818-FBE6E589E0AB}"/>
    <cellStyle name="Calculation 4 3 3 4 2 5" xfId="14893" xr:uid="{0C873910-8156-4160-8D32-206C2F67130A}"/>
    <cellStyle name="Calculation 4 3 3 4 2 5 2" xfId="14894" xr:uid="{0B107870-32A7-48A8-8EAB-414F4A8696BB}"/>
    <cellStyle name="Calculation 4 3 3 4 2 5 3" xfId="14895" xr:uid="{A924BD37-A544-4B17-B1AA-CA8457B08530}"/>
    <cellStyle name="Calculation 4 3 3 4 2 6" xfId="14896" xr:uid="{F8D640C1-B992-48B9-9EAE-CE4D9C5DFD32}"/>
    <cellStyle name="Calculation 4 3 3 4 2 6 2" xfId="14897" xr:uid="{A698A2C9-3EB6-48A7-81F1-A7FDA67A5F2F}"/>
    <cellStyle name="Calculation 4 3 3 4 2 6 3" xfId="14898" xr:uid="{D97617AE-C633-48E5-A91C-3B48F15BDC96}"/>
    <cellStyle name="Calculation 4 3 3 4 2 7" xfId="14899" xr:uid="{0F3D793B-89D7-43DC-9DB6-50008163F8C3}"/>
    <cellStyle name="Calculation 4 3 3 4 2 7 2" xfId="14900" xr:uid="{83C6E1D1-9733-4789-A60A-29F77713CAD2}"/>
    <cellStyle name="Calculation 4 3 3 4 2 7 3" xfId="14901" xr:uid="{90EE1F44-4227-427F-A007-E9EF46E35F62}"/>
    <cellStyle name="Calculation 4 3 3 4 2 8" xfId="14902" xr:uid="{D85A0448-25EF-4003-9ABA-ABE6BF2E0623}"/>
    <cellStyle name="Calculation 4 3 3 4 2 9" xfId="14903" xr:uid="{253316B8-3BCB-401C-90E9-6507ABB08BA1}"/>
    <cellStyle name="Calculation 4 3 3 4 3" xfId="14904" xr:uid="{6097B85A-8D89-4DE6-9E2E-5A5D11A5FBBA}"/>
    <cellStyle name="Calculation 4 3 3 4 3 2" xfId="14905" xr:uid="{65A89271-34D1-496E-BBB2-AB5388DAD4E5}"/>
    <cellStyle name="Calculation 4 3 3 4 3 3" xfId="14906" xr:uid="{A85C10EE-359E-4473-8FD1-9E6E951CC850}"/>
    <cellStyle name="Calculation 4 3 3 4 4" xfId="14907" xr:uid="{8B4F37BA-1E10-45E8-B42C-57E61B79245B}"/>
    <cellStyle name="Calculation 4 3 3 4 4 2" xfId="14908" xr:uid="{5E18E14A-A5D6-40AC-8AAA-7F814E2C7594}"/>
    <cellStyle name="Calculation 4 3 3 4 4 3" xfId="14909" xr:uid="{B5300C90-7CB2-432B-ABAA-0B8C198973A2}"/>
    <cellStyle name="Calculation 4 3 3 4 5" xfId="14910" xr:uid="{2941E035-2471-4BFF-8385-208E69063AF0}"/>
    <cellStyle name="Calculation 4 3 3 4 5 2" xfId="14911" xr:uid="{8752942D-A1F6-43EA-BCF0-9F6CC3B2606A}"/>
    <cellStyle name="Calculation 4 3 3 4 5 3" xfId="14912" xr:uid="{8CD9DB96-F991-4103-8007-233AFBF1D36F}"/>
    <cellStyle name="Calculation 4 3 3 4 6" xfId="14913" xr:uid="{811326DB-98F0-45EA-A8F7-19A6390606A8}"/>
    <cellStyle name="Calculation 4 3 3 4 6 2" xfId="14914" xr:uid="{C2C2AB79-A5F3-423C-A929-41B37E655EEE}"/>
    <cellStyle name="Calculation 4 3 3 4 6 3" xfId="14915" xr:uid="{9EAE4279-FA9E-421B-9EA3-E02850601893}"/>
    <cellStyle name="Calculation 4 3 3 4 7" xfId="14916" xr:uid="{1A48B2D3-C64D-4B21-A66F-BCEA5D735BE2}"/>
    <cellStyle name="Calculation 4 3 3 4 7 2" xfId="14917" xr:uid="{C2C53316-861C-4455-AA80-A658D8C2101D}"/>
    <cellStyle name="Calculation 4 3 3 4 7 3" xfId="14918" xr:uid="{05A575AA-5665-46F7-9473-6832A5651A8C}"/>
    <cellStyle name="Calculation 4 3 3 4 8" xfId="14919" xr:uid="{910E2AD2-5658-4945-A618-C7646715E846}"/>
    <cellStyle name="Calculation 4 3 3 4 8 2" xfId="14920" xr:uid="{62DF8EBA-279E-4E80-BD13-A09F974968CA}"/>
    <cellStyle name="Calculation 4 3 3 4 8 3" xfId="14921" xr:uid="{1AAD88C5-5BCD-4249-B2A0-1B7C858C8504}"/>
    <cellStyle name="Calculation 4 3 3 4 9" xfId="14922" xr:uid="{8757B934-24FE-4946-B5B1-69973312EA3A}"/>
    <cellStyle name="Calculation 4 3 3 5" xfId="14923" xr:uid="{87E7E5D6-B1E7-47D0-BC78-8A8AD7491168}"/>
    <cellStyle name="Calculation 4 3 3 5 2" xfId="14924" xr:uid="{871D742B-346C-4A2A-8580-C6786CADB0B9}"/>
    <cellStyle name="Calculation 4 3 3 5 2 2" xfId="14925" xr:uid="{A9F862EE-4874-4714-8169-8A15E50B1BAD}"/>
    <cellStyle name="Calculation 4 3 3 5 2 3" xfId="14926" xr:uid="{1DAC269D-E81B-4D7D-B37B-50CE999E1D04}"/>
    <cellStyle name="Calculation 4 3 3 5 3" xfId="14927" xr:uid="{0CE04C5A-B54D-4ECF-A630-285FBE3EBCBB}"/>
    <cellStyle name="Calculation 4 3 3 5 3 2" xfId="14928" xr:uid="{E29913D5-A5FC-4B48-B091-42C4F1EE64E8}"/>
    <cellStyle name="Calculation 4 3 3 5 3 3" xfId="14929" xr:uid="{E9B242DC-069F-4F47-B949-D0BB2DE27B59}"/>
    <cellStyle name="Calculation 4 3 3 5 4" xfId="14930" xr:uid="{6DFF9271-B497-48C2-A498-A44DCE7CAD7D}"/>
    <cellStyle name="Calculation 4 3 3 5 4 2" xfId="14931" xr:uid="{87B75E78-F476-47B9-BEBF-2D726D18C5D5}"/>
    <cellStyle name="Calculation 4 3 3 5 4 3" xfId="14932" xr:uid="{A304D51C-615B-4C65-80C4-00169BC308EF}"/>
    <cellStyle name="Calculation 4 3 3 5 5" xfId="14933" xr:uid="{6644129F-A573-43D0-97FA-340B710B022C}"/>
    <cellStyle name="Calculation 4 3 3 5 5 2" xfId="14934" xr:uid="{A55B7AFD-DAAB-467E-959E-AC34E7A821CF}"/>
    <cellStyle name="Calculation 4 3 3 5 5 3" xfId="14935" xr:uid="{24F9CBF1-ACEE-48EF-95BB-F27A02E45282}"/>
    <cellStyle name="Calculation 4 3 3 5 6" xfId="14936" xr:uid="{1A28942F-A843-4C1C-B80B-00FDBC0E047E}"/>
    <cellStyle name="Calculation 4 3 3 5 6 2" xfId="14937" xr:uid="{3F11C6D0-B49B-4A51-BF34-0AEC17BE35EE}"/>
    <cellStyle name="Calculation 4 3 3 5 6 3" xfId="14938" xr:uid="{2A9578CA-AC7B-4096-8CEB-5310C2B3C5AA}"/>
    <cellStyle name="Calculation 4 3 3 5 7" xfId="14939" xr:uid="{B2137115-CA61-4400-B30F-541F20688B45}"/>
    <cellStyle name="Calculation 4 3 3 5 7 2" xfId="14940" xr:uid="{DC6F2A68-D1D7-4EB8-B174-44627C7D68E3}"/>
    <cellStyle name="Calculation 4 3 3 5 7 3" xfId="14941" xr:uid="{976A3E89-62F8-43D9-87A3-B3BF74735574}"/>
    <cellStyle name="Calculation 4 3 3 5 8" xfId="14942" xr:uid="{AD5AE4A0-9B4A-4123-BFC0-8FCF9968A4FD}"/>
    <cellStyle name="Calculation 4 3 3 5 9" xfId="14943" xr:uid="{5A68B27F-7E91-4AF4-9456-536DF9EB7692}"/>
    <cellStyle name="Calculation 4 3 3 6" xfId="14944" xr:uid="{65663999-39BB-4B7B-AFFA-76F638E97DB0}"/>
    <cellStyle name="Calculation 4 3 3 6 2" xfId="14945" xr:uid="{575B43B6-D4FF-4FA6-91A3-B11323563B22}"/>
    <cellStyle name="Calculation 4 3 3 6 3" xfId="14946" xr:uid="{55BD7311-289C-4FC8-BA72-AFEFC83D2580}"/>
    <cellStyle name="Calculation 4 3 3 7" xfId="14947" xr:uid="{A643CC27-77FF-48E7-BD53-FEA768EFEDCF}"/>
    <cellStyle name="Calculation 4 3 3 7 2" xfId="14948" xr:uid="{7ECE195F-7483-4B2B-B7A7-C31A3CDF9543}"/>
    <cellStyle name="Calculation 4 3 3 7 3" xfId="14949" xr:uid="{30A92A7C-DF3E-42A0-9589-87EED02B9815}"/>
    <cellStyle name="Calculation 4 3 3 8" xfId="14950" xr:uid="{7EC5C4E1-7E25-40E9-A50B-AA11F78373B1}"/>
    <cellStyle name="Calculation 4 3 3 8 2" xfId="14951" xr:uid="{5AE11537-A222-4993-98B6-13E0188BDAD5}"/>
    <cellStyle name="Calculation 4 3 3 8 3" xfId="14952" xr:uid="{B6FDD556-91D4-487A-883D-6B638FBB82C2}"/>
    <cellStyle name="Calculation 4 3 3 9" xfId="14953" xr:uid="{9FB54161-B127-4266-9780-FF7BB0F03CBC}"/>
    <cellStyle name="Calculation 4 3 3 9 2" xfId="14954" xr:uid="{C451D867-ED63-47BB-A999-9D47D24D896A}"/>
    <cellStyle name="Calculation 4 3 3 9 3" xfId="14955" xr:uid="{8DE43170-4C6A-4B27-A562-7BFDE1BCE8D8}"/>
    <cellStyle name="Calculation 4 3 4" xfId="14956" xr:uid="{64EFF486-FC22-4AC8-81A2-7B87D0786603}"/>
    <cellStyle name="Calculation 4 3 4 10" xfId="44331" xr:uid="{9D9BBA8F-6F22-46A0-93F0-A74501643648}"/>
    <cellStyle name="Calculation 4 3 4 2" xfId="14957" xr:uid="{FAD675FE-E1C9-42CF-A265-867F1D1D1F25}"/>
    <cellStyle name="Calculation 4 3 4 2 10" xfId="14958" xr:uid="{C424EE85-7B5A-4BE3-A0FB-4814DF704585}"/>
    <cellStyle name="Calculation 4 3 4 2 2" xfId="14959" xr:uid="{B477A88B-38D7-4548-B8A7-77572E020CC5}"/>
    <cellStyle name="Calculation 4 3 4 2 2 2" xfId="14960" xr:uid="{3151FA86-E758-437A-A090-0DD494E9C4D0}"/>
    <cellStyle name="Calculation 4 3 4 2 2 2 2" xfId="14961" xr:uid="{9DE1FA09-7289-4729-A3DE-E56E93A2A69E}"/>
    <cellStyle name="Calculation 4 3 4 2 2 2 3" xfId="14962" xr:uid="{FAF8C936-1E81-4332-BEE2-65CF3CCB47A1}"/>
    <cellStyle name="Calculation 4 3 4 2 2 3" xfId="14963" xr:uid="{E4699FD0-CDD7-4B06-B23C-86009B686BE7}"/>
    <cellStyle name="Calculation 4 3 4 2 2 3 2" xfId="14964" xr:uid="{4BBE6359-5BE8-408A-882D-0564FB5B4FE9}"/>
    <cellStyle name="Calculation 4 3 4 2 2 3 3" xfId="14965" xr:uid="{AFDCEDFB-C2A6-4A12-A773-2639A3600D30}"/>
    <cellStyle name="Calculation 4 3 4 2 2 4" xfId="14966" xr:uid="{E9876162-6EB3-4D98-8A33-1CCCBFE90033}"/>
    <cellStyle name="Calculation 4 3 4 2 2 4 2" xfId="14967" xr:uid="{E81F87D6-D61E-4851-B25E-26007A9E8217}"/>
    <cellStyle name="Calculation 4 3 4 2 2 4 3" xfId="14968" xr:uid="{AB484A87-96A8-41BE-9F07-53D9E3BBEA73}"/>
    <cellStyle name="Calculation 4 3 4 2 2 5" xfId="14969" xr:uid="{034FB523-0559-495F-A37C-FED36B32783F}"/>
    <cellStyle name="Calculation 4 3 4 2 2 5 2" xfId="14970" xr:uid="{D2DDADF7-5EFD-4BC1-AEB5-C56B5D49B593}"/>
    <cellStyle name="Calculation 4 3 4 2 2 5 3" xfId="14971" xr:uid="{0816567A-7427-4020-8EB7-2EA91B92FC87}"/>
    <cellStyle name="Calculation 4 3 4 2 2 6" xfId="14972" xr:uid="{5B141758-317A-427B-870F-1289DCF84926}"/>
    <cellStyle name="Calculation 4 3 4 2 2 6 2" xfId="14973" xr:uid="{7AEC300D-23FD-49F8-A476-2F782FA80FC9}"/>
    <cellStyle name="Calculation 4 3 4 2 2 6 3" xfId="14974" xr:uid="{F12AE32E-95C2-4776-84A0-BBFC08065444}"/>
    <cellStyle name="Calculation 4 3 4 2 2 7" xfId="14975" xr:uid="{8A595FE7-61F6-4684-B717-FF68AE627BCF}"/>
    <cellStyle name="Calculation 4 3 4 2 2 7 2" xfId="14976" xr:uid="{0AD54437-07C6-43A6-9603-B1DF5BA18AB3}"/>
    <cellStyle name="Calculation 4 3 4 2 2 7 3" xfId="14977" xr:uid="{AE994CBE-70BF-4F2E-AACA-EB569CF79B1C}"/>
    <cellStyle name="Calculation 4 3 4 2 2 8" xfId="14978" xr:uid="{3EFDDA8A-4DC8-4EEE-A5DF-6E560BD28AB3}"/>
    <cellStyle name="Calculation 4 3 4 2 2 9" xfId="14979" xr:uid="{DDB1BAC8-608F-4437-BA01-A6C08D561E65}"/>
    <cellStyle name="Calculation 4 3 4 2 3" xfId="14980" xr:uid="{6B107DAE-4559-4BD0-BB00-EFD78A947ADD}"/>
    <cellStyle name="Calculation 4 3 4 2 3 2" xfId="14981" xr:uid="{26105F52-6509-42F7-BE19-117F2CFF41B4}"/>
    <cellStyle name="Calculation 4 3 4 2 3 3" xfId="14982" xr:uid="{8AF238A7-5D5A-4ED5-BD47-96B35D1F6C91}"/>
    <cellStyle name="Calculation 4 3 4 2 4" xfId="14983" xr:uid="{D11E64B4-ECDE-41FA-8565-1B98DA793EFE}"/>
    <cellStyle name="Calculation 4 3 4 2 4 2" xfId="14984" xr:uid="{10C94696-9934-4D15-964C-900F4FD44E6E}"/>
    <cellStyle name="Calculation 4 3 4 2 4 3" xfId="14985" xr:uid="{0B5E7169-1293-46BA-9F69-8836A03A0348}"/>
    <cellStyle name="Calculation 4 3 4 2 5" xfId="14986" xr:uid="{0C59D002-E3C2-4588-BD00-B1CDCAB91313}"/>
    <cellStyle name="Calculation 4 3 4 2 5 2" xfId="14987" xr:uid="{33734DE5-326A-4A05-B72B-53022865D0ED}"/>
    <cellStyle name="Calculation 4 3 4 2 5 3" xfId="14988" xr:uid="{D595B881-B1EF-4237-849F-51DD6B47214B}"/>
    <cellStyle name="Calculation 4 3 4 2 6" xfId="14989" xr:uid="{FFCA88C1-1B93-4DE2-9AEF-2CAAFBE0D7B1}"/>
    <cellStyle name="Calculation 4 3 4 2 6 2" xfId="14990" xr:uid="{079F5FEF-BCDE-4B15-8B2B-EB74BBAA954E}"/>
    <cellStyle name="Calculation 4 3 4 2 6 3" xfId="14991" xr:uid="{2AE264C8-72B9-4197-A43C-CB6000C96A5A}"/>
    <cellStyle name="Calculation 4 3 4 2 7" xfId="14992" xr:uid="{001CD57D-F4D0-479B-89CA-D8643D6CC6FB}"/>
    <cellStyle name="Calculation 4 3 4 2 7 2" xfId="14993" xr:uid="{C184EDBD-D0B3-496A-BA91-DD52CE1A1B91}"/>
    <cellStyle name="Calculation 4 3 4 2 7 3" xfId="14994" xr:uid="{D71BA664-134B-4023-9AC3-DDCE9DC5627D}"/>
    <cellStyle name="Calculation 4 3 4 2 8" xfId="14995" xr:uid="{84334770-422C-4D9A-BE61-991D2C41AC37}"/>
    <cellStyle name="Calculation 4 3 4 2 8 2" xfId="14996" xr:uid="{C106D7A5-3025-42EB-9CEF-11C645F0E4A4}"/>
    <cellStyle name="Calculation 4 3 4 2 8 3" xfId="14997" xr:uid="{1AC6A9FB-D6A4-4FD3-887D-F056153462D4}"/>
    <cellStyle name="Calculation 4 3 4 2 9" xfId="14998" xr:uid="{123EE008-E0BE-4192-B1F3-8F16A3F32BA0}"/>
    <cellStyle name="Calculation 4 3 4 3" xfId="14999" xr:uid="{B373EE31-9114-4378-BE86-476D1365D65E}"/>
    <cellStyle name="Calculation 4 3 4 3 10" xfId="15000" xr:uid="{EAB354E5-7335-47AC-A0C8-D78F0C7D0DBB}"/>
    <cellStyle name="Calculation 4 3 4 3 2" xfId="15001" xr:uid="{75450E3B-ADC4-41C3-AA97-A3AB7033EA41}"/>
    <cellStyle name="Calculation 4 3 4 3 2 2" xfId="15002" xr:uid="{2C2C9889-9587-4249-8662-CDC976741F97}"/>
    <cellStyle name="Calculation 4 3 4 3 2 2 2" xfId="15003" xr:uid="{A5328AF4-C60E-4590-914D-E1D7B09EACF7}"/>
    <cellStyle name="Calculation 4 3 4 3 2 2 3" xfId="15004" xr:uid="{D0854753-24B0-483B-9A0E-49258E22640D}"/>
    <cellStyle name="Calculation 4 3 4 3 2 3" xfId="15005" xr:uid="{4E1F1439-4AC5-4A57-9C81-1029C9792D44}"/>
    <cellStyle name="Calculation 4 3 4 3 2 3 2" xfId="15006" xr:uid="{C491F591-B727-4085-99B2-A32281E62658}"/>
    <cellStyle name="Calculation 4 3 4 3 2 3 3" xfId="15007" xr:uid="{5F210CC4-84C5-40B7-923A-20E6D601EA84}"/>
    <cellStyle name="Calculation 4 3 4 3 2 4" xfId="15008" xr:uid="{848A2876-4456-4BE7-BDE2-912CA8087DD2}"/>
    <cellStyle name="Calculation 4 3 4 3 2 4 2" xfId="15009" xr:uid="{E1455C38-6899-44CE-999D-4CB56B457C79}"/>
    <cellStyle name="Calculation 4 3 4 3 2 4 3" xfId="15010" xr:uid="{0360208A-1361-4B85-8DDB-63163781BF70}"/>
    <cellStyle name="Calculation 4 3 4 3 2 5" xfId="15011" xr:uid="{C120B235-7A30-40BD-870F-66F748953083}"/>
    <cellStyle name="Calculation 4 3 4 3 2 5 2" xfId="15012" xr:uid="{AE30F8F8-8343-4A0E-AA0A-62DA0095B8FB}"/>
    <cellStyle name="Calculation 4 3 4 3 2 5 3" xfId="15013" xr:uid="{89391690-F0D7-46F4-A875-8EA90A243A44}"/>
    <cellStyle name="Calculation 4 3 4 3 2 6" xfId="15014" xr:uid="{B826815C-4350-49BA-9F17-1B1C7F339A8D}"/>
    <cellStyle name="Calculation 4 3 4 3 2 6 2" xfId="15015" xr:uid="{E723D92E-D175-4751-AFBE-A56D78D4433E}"/>
    <cellStyle name="Calculation 4 3 4 3 2 6 3" xfId="15016" xr:uid="{1F53C6BD-9DEC-42CD-8C11-2437411DCE62}"/>
    <cellStyle name="Calculation 4 3 4 3 2 7" xfId="15017" xr:uid="{EA31E73B-15F2-4B77-A830-E472F71E9B22}"/>
    <cellStyle name="Calculation 4 3 4 3 2 7 2" xfId="15018" xr:uid="{2DF51620-3B77-4E96-8FBB-FBC390065B30}"/>
    <cellStyle name="Calculation 4 3 4 3 2 7 3" xfId="15019" xr:uid="{014C154A-2A8B-485B-9CBB-5BD78386D98E}"/>
    <cellStyle name="Calculation 4 3 4 3 2 8" xfId="15020" xr:uid="{AA73CFD0-93E1-455E-8AA3-EC0A5A288A54}"/>
    <cellStyle name="Calculation 4 3 4 3 2 9" xfId="15021" xr:uid="{C8129B64-41CA-4F6A-8773-DAD56E770A7C}"/>
    <cellStyle name="Calculation 4 3 4 3 3" xfId="15022" xr:uid="{2B859339-6367-4825-92D9-93E55F29B01D}"/>
    <cellStyle name="Calculation 4 3 4 3 3 2" xfId="15023" xr:uid="{A78615ED-7628-4153-8446-1FFE92B9B51C}"/>
    <cellStyle name="Calculation 4 3 4 3 3 3" xfId="15024" xr:uid="{0E20913B-2B6E-4FAC-9F63-39D22FF3A5C5}"/>
    <cellStyle name="Calculation 4 3 4 3 4" xfId="15025" xr:uid="{40ABC46D-0FB1-4878-AB2A-F1321340AC8E}"/>
    <cellStyle name="Calculation 4 3 4 3 4 2" xfId="15026" xr:uid="{1A2094D5-2A3F-4253-AF35-A63452B60A72}"/>
    <cellStyle name="Calculation 4 3 4 3 4 3" xfId="15027" xr:uid="{679ECE50-D95B-4975-9DAD-653EA9668686}"/>
    <cellStyle name="Calculation 4 3 4 3 5" xfId="15028" xr:uid="{965B7A52-920C-4749-AC90-B749ED515B1F}"/>
    <cellStyle name="Calculation 4 3 4 3 5 2" xfId="15029" xr:uid="{3D7565D8-4231-4615-93EF-F75B6BE53947}"/>
    <cellStyle name="Calculation 4 3 4 3 5 3" xfId="15030" xr:uid="{F36C83DF-2BA9-41C1-9A2D-EEC0083F6258}"/>
    <cellStyle name="Calculation 4 3 4 3 6" xfId="15031" xr:uid="{202F05D7-1D94-4F59-806D-377A4D737138}"/>
    <cellStyle name="Calculation 4 3 4 3 6 2" xfId="15032" xr:uid="{F9239B80-A6C9-4CF1-B17B-24F165C8733E}"/>
    <cellStyle name="Calculation 4 3 4 3 6 3" xfId="15033" xr:uid="{1347DA76-B9D4-4CF8-885C-54ABD4E07711}"/>
    <cellStyle name="Calculation 4 3 4 3 7" xfId="15034" xr:uid="{D2BCE6C2-E9B2-4E7D-83B9-AD9346E130DD}"/>
    <cellStyle name="Calculation 4 3 4 3 7 2" xfId="15035" xr:uid="{F961F89A-5206-4BB0-B61E-17A9E57E95C1}"/>
    <cellStyle name="Calculation 4 3 4 3 7 3" xfId="15036" xr:uid="{A222206C-5668-4EBF-8664-CC1FE7D11EB9}"/>
    <cellStyle name="Calculation 4 3 4 3 8" xfId="15037" xr:uid="{ACFD236C-EA4D-40C2-8CAE-E24CF2BB3A67}"/>
    <cellStyle name="Calculation 4 3 4 3 8 2" xfId="15038" xr:uid="{EB529B79-CA38-4D78-83A8-2207EE793682}"/>
    <cellStyle name="Calculation 4 3 4 3 8 3" xfId="15039" xr:uid="{B764D719-8C4C-4EA0-A852-23E989903649}"/>
    <cellStyle name="Calculation 4 3 4 3 9" xfId="15040" xr:uid="{6FE5309A-5820-477F-BBDC-07B8EE6D5EFB}"/>
    <cellStyle name="Calculation 4 3 4 4" xfId="15041" xr:uid="{0F02CFCA-380F-489A-B331-FCF295B2EA38}"/>
    <cellStyle name="Calculation 4 3 4 4 10" xfId="15042" xr:uid="{325446DD-96F7-41E7-AFB0-E88EEDB2146E}"/>
    <cellStyle name="Calculation 4 3 4 4 2" xfId="15043" xr:uid="{858C76A9-0064-4FE5-B300-1E8CACC97180}"/>
    <cellStyle name="Calculation 4 3 4 4 2 2" xfId="15044" xr:uid="{1F0F5CF0-89F0-43D9-A91C-06EDCCCE50AD}"/>
    <cellStyle name="Calculation 4 3 4 4 2 2 2" xfId="15045" xr:uid="{43423D01-4E97-4A36-B4EC-3F3E9E624C9D}"/>
    <cellStyle name="Calculation 4 3 4 4 2 2 3" xfId="15046" xr:uid="{32EA9E44-3748-4D37-AD78-35EE9391D8F5}"/>
    <cellStyle name="Calculation 4 3 4 4 2 3" xfId="15047" xr:uid="{7B560F09-27AC-4E48-9215-31777BF100BF}"/>
    <cellStyle name="Calculation 4 3 4 4 2 3 2" xfId="15048" xr:uid="{A3FEEDB0-F59D-41A0-B2E7-287E929AC7C0}"/>
    <cellStyle name="Calculation 4 3 4 4 2 3 3" xfId="15049" xr:uid="{D6EB32B9-F19F-4F1A-9238-7084C331B262}"/>
    <cellStyle name="Calculation 4 3 4 4 2 4" xfId="15050" xr:uid="{F00467F1-AE3E-4B75-823C-88F80256E28F}"/>
    <cellStyle name="Calculation 4 3 4 4 2 4 2" xfId="15051" xr:uid="{AA4EFD15-54AD-4F4B-BC38-FD8134234D82}"/>
    <cellStyle name="Calculation 4 3 4 4 2 4 3" xfId="15052" xr:uid="{9904D35D-2348-42E7-96DD-C9B08ECAD9EC}"/>
    <cellStyle name="Calculation 4 3 4 4 2 5" xfId="15053" xr:uid="{55A9EEDA-3A22-4428-8F39-D859B0459F27}"/>
    <cellStyle name="Calculation 4 3 4 4 2 5 2" xfId="15054" xr:uid="{51275968-98ED-4E68-BDCD-282557A1080B}"/>
    <cellStyle name="Calculation 4 3 4 4 2 5 3" xfId="15055" xr:uid="{A118502A-F8EE-457B-B3F6-1DCD6A70E147}"/>
    <cellStyle name="Calculation 4 3 4 4 2 6" xfId="15056" xr:uid="{83530D42-494F-4596-A684-D8FE9C21BD51}"/>
    <cellStyle name="Calculation 4 3 4 4 2 6 2" xfId="15057" xr:uid="{81C3F99C-4C1C-48E5-9D06-E473450D1C0D}"/>
    <cellStyle name="Calculation 4 3 4 4 2 6 3" xfId="15058" xr:uid="{E7BC652E-F1EB-4FA2-A262-5EAB5AF67D83}"/>
    <cellStyle name="Calculation 4 3 4 4 2 7" xfId="15059" xr:uid="{51EFC832-7930-4C8E-99A9-41245C588EF1}"/>
    <cellStyle name="Calculation 4 3 4 4 2 7 2" xfId="15060" xr:uid="{977B4179-2C9E-4A3A-87BF-9CBBC370EAC3}"/>
    <cellStyle name="Calculation 4 3 4 4 2 7 3" xfId="15061" xr:uid="{9FB5AD51-99F6-4EA1-818F-DE80D0DDA754}"/>
    <cellStyle name="Calculation 4 3 4 4 2 8" xfId="15062" xr:uid="{38359525-05E8-456B-A896-69DA9220345B}"/>
    <cellStyle name="Calculation 4 3 4 4 2 9" xfId="15063" xr:uid="{706903A3-2AB7-413B-AB53-9E1B76860381}"/>
    <cellStyle name="Calculation 4 3 4 4 3" xfId="15064" xr:uid="{4B1E572A-8CE1-48C6-B570-1F8CC3A44E95}"/>
    <cellStyle name="Calculation 4 3 4 4 3 2" xfId="15065" xr:uid="{B6B06591-BBC1-4F1F-A5FA-180690A4A9E3}"/>
    <cellStyle name="Calculation 4 3 4 4 3 3" xfId="15066" xr:uid="{CC7F2610-8785-49D7-846E-F9ACF1EB906E}"/>
    <cellStyle name="Calculation 4 3 4 4 4" xfId="15067" xr:uid="{D1DBA9E6-CF9F-4F97-8038-54880D0BDB7D}"/>
    <cellStyle name="Calculation 4 3 4 4 4 2" xfId="15068" xr:uid="{601675FF-521F-4567-9461-EE0F11A5C89A}"/>
    <cellStyle name="Calculation 4 3 4 4 4 3" xfId="15069" xr:uid="{0D0D51B1-3A0F-48FD-A2E2-4E1DE8583E40}"/>
    <cellStyle name="Calculation 4 3 4 4 5" xfId="15070" xr:uid="{F852C7A7-B37F-4B3B-BF88-2E633915C967}"/>
    <cellStyle name="Calculation 4 3 4 4 5 2" xfId="15071" xr:uid="{423BA012-9D91-4D99-8EDB-A1BC1065772C}"/>
    <cellStyle name="Calculation 4 3 4 4 5 3" xfId="15072" xr:uid="{7805C363-923F-450F-865B-31DCCC52ACD8}"/>
    <cellStyle name="Calculation 4 3 4 4 6" xfId="15073" xr:uid="{77F312BC-11D6-4D5F-9860-29620DA38D5C}"/>
    <cellStyle name="Calculation 4 3 4 4 6 2" xfId="15074" xr:uid="{130CA3AE-EB88-403C-BCF6-2B2E0A961E98}"/>
    <cellStyle name="Calculation 4 3 4 4 6 3" xfId="15075" xr:uid="{F07ACD97-C6DF-410C-AFE2-D31539530484}"/>
    <cellStyle name="Calculation 4 3 4 4 7" xfId="15076" xr:uid="{A251BC0A-B147-412A-A094-6DF92D9CCD61}"/>
    <cellStyle name="Calculation 4 3 4 4 7 2" xfId="15077" xr:uid="{C7BE02BB-57FA-41E4-8638-560E09077A92}"/>
    <cellStyle name="Calculation 4 3 4 4 7 3" xfId="15078" xr:uid="{3080E240-9CEF-4487-9437-A7E66462AC5D}"/>
    <cellStyle name="Calculation 4 3 4 4 8" xfId="15079" xr:uid="{B278ACE2-A4FC-4B5B-83A4-ED938B8AF839}"/>
    <cellStyle name="Calculation 4 3 4 4 8 2" xfId="15080" xr:uid="{FDDE4302-3E0D-4D63-833C-8757789FD5B5}"/>
    <cellStyle name="Calculation 4 3 4 4 8 3" xfId="15081" xr:uid="{3E3527AB-9EA6-4F4E-B148-D0ADD566B7AB}"/>
    <cellStyle name="Calculation 4 3 4 4 9" xfId="15082" xr:uid="{C0F3E713-A44C-47DA-842A-762EE1A8FE07}"/>
    <cellStyle name="Calculation 4 3 4 5" xfId="15083" xr:uid="{A68BF053-CD67-4CEB-9F38-F6D2B2A03CD3}"/>
    <cellStyle name="Calculation 4 3 4 5 2" xfId="15084" xr:uid="{6E86D6E7-1B39-46A1-898A-AA81467E217C}"/>
    <cellStyle name="Calculation 4 3 4 5 2 2" xfId="15085" xr:uid="{433DE5EF-FA66-4390-AC62-DC8BF787A455}"/>
    <cellStyle name="Calculation 4 3 4 5 2 3" xfId="15086" xr:uid="{0B6E849B-E1D2-41BB-8500-C3399243CB98}"/>
    <cellStyle name="Calculation 4 3 4 5 3" xfId="15087" xr:uid="{E977E956-6534-4E47-816C-052741638466}"/>
    <cellStyle name="Calculation 4 3 4 5 3 2" xfId="15088" xr:uid="{D3A71FC3-8EF7-4A21-9F53-BE9C1BABBB10}"/>
    <cellStyle name="Calculation 4 3 4 5 3 3" xfId="15089" xr:uid="{6EF902CC-8177-4A5B-8709-B1E5147949CC}"/>
    <cellStyle name="Calculation 4 3 4 5 4" xfId="15090" xr:uid="{D216EBFE-3694-4481-A990-80A88BDD3DB1}"/>
    <cellStyle name="Calculation 4 3 4 5 4 2" xfId="15091" xr:uid="{133FE4A3-F0BD-43E3-94B6-437E8D8A36B9}"/>
    <cellStyle name="Calculation 4 3 4 5 4 3" xfId="15092" xr:uid="{93877832-7C7F-4756-B745-3E8580A28652}"/>
    <cellStyle name="Calculation 4 3 4 5 5" xfId="15093" xr:uid="{731C7D4D-3A1E-4A8F-BC66-B04BDC16D0F9}"/>
    <cellStyle name="Calculation 4 3 4 5 5 2" xfId="15094" xr:uid="{C71BB6E1-51A4-44FC-B34D-865F235A0ED5}"/>
    <cellStyle name="Calculation 4 3 4 5 5 3" xfId="15095" xr:uid="{6E43752E-F5A7-44A3-A668-895839B05E45}"/>
    <cellStyle name="Calculation 4 3 4 5 6" xfId="15096" xr:uid="{5578DE17-9769-4FA8-B235-83C0B33F31BD}"/>
    <cellStyle name="Calculation 4 3 4 5 6 2" xfId="15097" xr:uid="{95B961E7-566F-4021-BC3A-D591F798F85A}"/>
    <cellStyle name="Calculation 4 3 4 5 6 3" xfId="15098" xr:uid="{AD22EC8F-B340-4778-A60C-FA9A920DF0DD}"/>
    <cellStyle name="Calculation 4 3 4 5 7" xfId="15099" xr:uid="{A694491D-8E5C-4FFA-9885-EA630674700E}"/>
    <cellStyle name="Calculation 4 3 4 5 7 2" xfId="15100" xr:uid="{EFAF263A-6DB3-4EFF-A843-2A4CF791BC29}"/>
    <cellStyle name="Calculation 4 3 4 5 7 3" xfId="15101" xr:uid="{95D80782-DB52-493B-9E9F-A8089D4393A4}"/>
    <cellStyle name="Calculation 4 3 4 5 8" xfId="15102" xr:uid="{35288954-E598-450A-A9A2-C4818257B87B}"/>
    <cellStyle name="Calculation 4 3 4 5 9" xfId="15103" xr:uid="{35AFCDBF-9C48-4346-825E-35D7D4D90F5B}"/>
    <cellStyle name="Calculation 4 3 4 6" xfId="15104" xr:uid="{4C670F83-33A6-4E77-9FF0-8342A4534324}"/>
    <cellStyle name="Calculation 4 3 4 6 2" xfId="15105" xr:uid="{7B300FBF-936B-4720-9420-201920EA4C0B}"/>
    <cellStyle name="Calculation 4 3 4 6 3" xfId="15106" xr:uid="{95D0BA5A-EA8D-4D3E-8601-059027EA4F35}"/>
    <cellStyle name="Calculation 4 3 4 7" xfId="15107" xr:uid="{C34381DF-2BC1-4DAF-B47F-5C4183DCC366}"/>
    <cellStyle name="Calculation 4 3 4 7 2" xfId="15108" xr:uid="{C3CB519F-60B1-4AC3-BCD9-D613557E39D4}"/>
    <cellStyle name="Calculation 4 3 4 7 3" xfId="15109" xr:uid="{63365622-10E3-4F43-8908-AA2A9EA3FEC0}"/>
    <cellStyle name="Calculation 4 3 4 8" xfId="15110" xr:uid="{37124EAE-E1AD-469E-82C9-D5B86C027175}"/>
    <cellStyle name="Calculation 4 3 4 8 2" xfId="15111" xr:uid="{0FC5AE74-F507-45E6-A617-8F0576C0FE28}"/>
    <cellStyle name="Calculation 4 3 4 8 3" xfId="15112" xr:uid="{AB735781-92BE-4AF6-A74E-776D9D3FDBFF}"/>
    <cellStyle name="Calculation 4 3 4 9" xfId="15113" xr:uid="{66760E75-4BAC-4A6E-9063-A7382229AF9C}"/>
    <cellStyle name="Calculation 4 3 4 9 2" xfId="15114" xr:uid="{B0DC4B48-79B3-4D74-87C1-DEC23B39784E}"/>
    <cellStyle name="Calculation 4 3 4 9 3" xfId="15115" xr:uid="{7C6D13AD-1526-4DE3-86FD-FE4B31C2777B}"/>
    <cellStyle name="Calculation 4 3 5" xfId="15116" xr:uid="{5FD775DA-701B-403A-9CB9-20DE72563F2C}"/>
    <cellStyle name="Calculation 4 3 5 10" xfId="44332" xr:uid="{EC13C24F-884E-4F3B-9F5F-DAF35C1B2CBA}"/>
    <cellStyle name="Calculation 4 3 5 2" xfId="15117" xr:uid="{A06A94F4-3D31-4057-840B-D7024284FDDF}"/>
    <cellStyle name="Calculation 4 3 5 2 10" xfId="15118" xr:uid="{E37E18E0-B1AE-47CA-8FBA-6E0C8F423A9D}"/>
    <cellStyle name="Calculation 4 3 5 2 2" xfId="15119" xr:uid="{AEF390F9-6231-43FD-8DD0-D7F9C6645EF6}"/>
    <cellStyle name="Calculation 4 3 5 2 2 2" xfId="15120" xr:uid="{18814A54-7F8E-480A-993E-171A184085E8}"/>
    <cellStyle name="Calculation 4 3 5 2 2 2 2" xfId="15121" xr:uid="{200076ED-7830-4240-BBA7-18C47C1CFA31}"/>
    <cellStyle name="Calculation 4 3 5 2 2 2 3" xfId="15122" xr:uid="{D72AFF61-124B-404E-BBE6-67B5713961BB}"/>
    <cellStyle name="Calculation 4 3 5 2 2 3" xfId="15123" xr:uid="{80101A78-D970-4628-97F3-5F455103C783}"/>
    <cellStyle name="Calculation 4 3 5 2 2 3 2" xfId="15124" xr:uid="{AA81C53D-C636-425E-8CEF-17F591AA399E}"/>
    <cellStyle name="Calculation 4 3 5 2 2 3 3" xfId="15125" xr:uid="{5C8E79EA-4DCA-4F11-AF8A-20A65B59F6AB}"/>
    <cellStyle name="Calculation 4 3 5 2 2 4" xfId="15126" xr:uid="{D6C64655-0446-4602-AAAE-BA5AC1F3F073}"/>
    <cellStyle name="Calculation 4 3 5 2 2 4 2" xfId="15127" xr:uid="{71852587-E30D-4C6C-9D72-58EB028427F1}"/>
    <cellStyle name="Calculation 4 3 5 2 2 4 3" xfId="15128" xr:uid="{DECFC4B0-B7EC-4C9E-A9D3-A1592CBB0FBE}"/>
    <cellStyle name="Calculation 4 3 5 2 2 5" xfId="15129" xr:uid="{66504E7A-3905-4E53-9A7B-852410CB04AA}"/>
    <cellStyle name="Calculation 4 3 5 2 2 5 2" xfId="15130" xr:uid="{FE2F4A74-0DE4-4B7D-9EFC-26C413865B45}"/>
    <cellStyle name="Calculation 4 3 5 2 2 5 3" xfId="15131" xr:uid="{79FF7283-FEF7-4BAE-9F1F-0283BB8684E7}"/>
    <cellStyle name="Calculation 4 3 5 2 2 6" xfId="15132" xr:uid="{539B2CDE-4616-4A32-9E9C-49EDFF364F94}"/>
    <cellStyle name="Calculation 4 3 5 2 2 6 2" xfId="15133" xr:uid="{EDBA257A-8D1C-49EA-9F78-FD394EDA9241}"/>
    <cellStyle name="Calculation 4 3 5 2 2 6 3" xfId="15134" xr:uid="{886BE205-CFF6-444C-9A34-4FDFEAF782AA}"/>
    <cellStyle name="Calculation 4 3 5 2 2 7" xfId="15135" xr:uid="{D9133192-8ACF-4A10-982D-76AEFACDBA95}"/>
    <cellStyle name="Calculation 4 3 5 2 2 7 2" xfId="15136" xr:uid="{EBCD55AF-09FE-469D-BA32-BC11E18FB224}"/>
    <cellStyle name="Calculation 4 3 5 2 2 7 3" xfId="15137" xr:uid="{6B30E171-1125-4533-AF93-30BBA0EE855F}"/>
    <cellStyle name="Calculation 4 3 5 2 2 8" xfId="15138" xr:uid="{955CD673-CEB0-4EA1-80FF-2D71245AC1CE}"/>
    <cellStyle name="Calculation 4 3 5 2 2 9" xfId="15139" xr:uid="{69E9F928-3237-4A81-AA53-9B7EFCC35882}"/>
    <cellStyle name="Calculation 4 3 5 2 3" xfId="15140" xr:uid="{4C7F6D4B-690E-4DDA-AC57-B69C0062B083}"/>
    <cellStyle name="Calculation 4 3 5 2 3 2" xfId="15141" xr:uid="{74E14F17-9FDF-4868-A6EE-37F3A107475D}"/>
    <cellStyle name="Calculation 4 3 5 2 3 3" xfId="15142" xr:uid="{DD853F39-30A1-4889-91B3-B4F0AFA5FF6B}"/>
    <cellStyle name="Calculation 4 3 5 2 4" xfId="15143" xr:uid="{2D2F6B72-837B-418A-9DF7-2124D14C59D0}"/>
    <cellStyle name="Calculation 4 3 5 2 4 2" xfId="15144" xr:uid="{0F054BD8-52BE-4311-BB7D-188FAF22DB25}"/>
    <cellStyle name="Calculation 4 3 5 2 4 3" xfId="15145" xr:uid="{0BB3B8C0-0933-4981-AE90-1BAC1CEF2DBB}"/>
    <cellStyle name="Calculation 4 3 5 2 5" xfId="15146" xr:uid="{EC1CFC24-0F5E-446F-801D-1159572B9075}"/>
    <cellStyle name="Calculation 4 3 5 2 5 2" xfId="15147" xr:uid="{A96AAC03-3AB0-476D-99A2-C8E31E86000F}"/>
    <cellStyle name="Calculation 4 3 5 2 5 3" xfId="15148" xr:uid="{3ECE0F33-8AA3-4F3C-A518-4F0F8397AB7E}"/>
    <cellStyle name="Calculation 4 3 5 2 6" xfId="15149" xr:uid="{65CAF05E-F9E1-425C-B92D-FB8B071EC765}"/>
    <cellStyle name="Calculation 4 3 5 2 6 2" xfId="15150" xr:uid="{4F37C402-10DC-4DBE-8069-1F433A0539A5}"/>
    <cellStyle name="Calculation 4 3 5 2 6 3" xfId="15151" xr:uid="{2A56BFA6-530F-4F41-85D8-13FD12BB0647}"/>
    <cellStyle name="Calculation 4 3 5 2 7" xfId="15152" xr:uid="{4EC2E007-9CE5-4E0B-9ED1-AA6AD2FD0F3F}"/>
    <cellStyle name="Calculation 4 3 5 2 7 2" xfId="15153" xr:uid="{74441054-AC18-4A19-A0AD-73F9F125230E}"/>
    <cellStyle name="Calculation 4 3 5 2 7 3" xfId="15154" xr:uid="{338A87FD-DA3C-4297-A7CF-6CC6F52F7FEE}"/>
    <cellStyle name="Calculation 4 3 5 2 8" xfId="15155" xr:uid="{73FFD7D7-EB8D-4D5F-931B-3B442E16571A}"/>
    <cellStyle name="Calculation 4 3 5 2 8 2" xfId="15156" xr:uid="{41360D5A-D054-497F-9F74-3413D9093C41}"/>
    <cellStyle name="Calculation 4 3 5 2 8 3" xfId="15157" xr:uid="{BE171CCE-B7DA-4B55-AC8C-485A77926B05}"/>
    <cellStyle name="Calculation 4 3 5 2 9" xfId="15158" xr:uid="{4A293459-7415-42E0-AAB1-9C86641BF3C3}"/>
    <cellStyle name="Calculation 4 3 5 3" xfId="15159" xr:uid="{05831094-D89E-491A-BED5-2A0DD18465FB}"/>
    <cellStyle name="Calculation 4 3 5 3 10" xfId="15160" xr:uid="{5175D215-EAFA-4907-AAAB-B5E5A3A4DB89}"/>
    <cellStyle name="Calculation 4 3 5 3 2" xfId="15161" xr:uid="{11D984DF-5826-4AF0-913F-828B10BF65DC}"/>
    <cellStyle name="Calculation 4 3 5 3 2 2" xfId="15162" xr:uid="{20CFF34F-ABCC-4AEC-ACD9-9DE3EE7134EC}"/>
    <cellStyle name="Calculation 4 3 5 3 2 2 2" xfId="15163" xr:uid="{61AF64B5-C480-43F6-BC30-3E57086CEEE9}"/>
    <cellStyle name="Calculation 4 3 5 3 2 2 3" xfId="15164" xr:uid="{69C157E4-E421-4068-A490-689A0C7F1529}"/>
    <cellStyle name="Calculation 4 3 5 3 2 3" xfId="15165" xr:uid="{73CD0EB6-598A-4022-9C69-BE61209E2C57}"/>
    <cellStyle name="Calculation 4 3 5 3 2 3 2" xfId="15166" xr:uid="{954BE024-4ECD-4E73-8724-2026796DFF5E}"/>
    <cellStyle name="Calculation 4 3 5 3 2 3 3" xfId="15167" xr:uid="{20ECCFF0-9AC0-40A6-A635-701CBBC8C0DA}"/>
    <cellStyle name="Calculation 4 3 5 3 2 4" xfId="15168" xr:uid="{14BC722B-CDA9-44BD-962B-403D1818E012}"/>
    <cellStyle name="Calculation 4 3 5 3 2 4 2" xfId="15169" xr:uid="{FBD4F2E8-B3DA-4A54-8F1C-0002C6CBDCD4}"/>
    <cellStyle name="Calculation 4 3 5 3 2 4 3" xfId="15170" xr:uid="{DA64F1F9-FE1D-4798-85D3-9E45169C50DA}"/>
    <cellStyle name="Calculation 4 3 5 3 2 5" xfId="15171" xr:uid="{6C18DD41-BF90-405F-8177-6EE05E946CCF}"/>
    <cellStyle name="Calculation 4 3 5 3 2 5 2" xfId="15172" xr:uid="{AA784CC1-769E-4AB1-9190-7EDAAB48A4B1}"/>
    <cellStyle name="Calculation 4 3 5 3 2 5 3" xfId="15173" xr:uid="{32BDCBF0-EE93-4651-9393-C9BB7BDF1529}"/>
    <cellStyle name="Calculation 4 3 5 3 2 6" xfId="15174" xr:uid="{37266ADA-AB13-4875-A12B-93C073187024}"/>
    <cellStyle name="Calculation 4 3 5 3 2 6 2" xfId="15175" xr:uid="{0E753DBB-E22A-482F-9A27-5A86B5A81B3D}"/>
    <cellStyle name="Calculation 4 3 5 3 2 6 3" xfId="15176" xr:uid="{26464A2A-CBE0-401D-89CA-9E9F30A4318E}"/>
    <cellStyle name="Calculation 4 3 5 3 2 7" xfId="15177" xr:uid="{63C0C35E-0E0D-4460-B964-AB1A1670082F}"/>
    <cellStyle name="Calculation 4 3 5 3 2 7 2" xfId="15178" xr:uid="{F9640C04-8B25-4512-8096-EB6E05A190EB}"/>
    <cellStyle name="Calculation 4 3 5 3 2 7 3" xfId="15179" xr:uid="{F1C97770-983B-4EF9-866D-7E1CB191513E}"/>
    <cellStyle name="Calculation 4 3 5 3 2 8" xfId="15180" xr:uid="{DA495BEF-72A7-4F12-8623-71B261B68B97}"/>
    <cellStyle name="Calculation 4 3 5 3 2 9" xfId="15181" xr:uid="{CD1C4C37-1E26-4625-8E71-9A4E1C21E3E3}"/>
    <cellStyle name="Calculation 4 3 5 3 3" xfId="15182" xr:uid="{03C972FA-934F-4586-B87D-32F35E6C7829}"/>
    <cellStyle name="Calculation 4 3 5 3 3 2" xfId="15183" xr:uid="{39812861-2B8B-4E6B-A150-58B9136DBF96}"/>
    <cellStyle name="Calculation 4 3 5 3 3 3" xfId="15184" xr:uid="{D8CD3C75-C80C-4E5F-856E-DEB26831FA4F}"/>
    <cellStyle name="Calculation 4 3 5 3 4" xfId="15185" xr:uid="{457F3C70-30A8-4380-8DA1-942E09D00535}"/>
    <cellStyle name="Calculation 4 3 5 3 4 2" xfId="15186" xr:uid="{57829865-3888-4934-BD13-37701D8D91A7}"/>
    <cellStyle name="Calculation 4 3 5 3 4 3" xfId="15187" xr:uid="{359F6E85-19C7-420C-8463-8F47146159C4}"/>
    <cellStyle name="Calculation 4 3 5 3 5" xfId="15188" xr:uid="{6A1F4BA6-D856-4941-911B-6DE43E9CD547}"/>
    <cellStyle name="Calculation 4 3 5 3 5 2" xfId="15189" xr:uid="{AFE31C0E-E7D0-4D59-A6D2-AB2CAFB5082C}"/>
    <cellStyle name="Calculation 4 3 5 3 5 3" xfId="15190" xr:uid="{73E7C1FC-8373-41FC-95DD-E99EA1B68F81}"/>
    <cellStyle name="Calculation 4 3 5 3 6" xfId="15191" xr:uid="{B9CEAAB5-66EF-4D27-803D-E20BBE7589C2}"/>
    <cellStyle name="Calculation 4 3 5 3 6 2" xfId="15192" xr:uid="{F891CE85-8321-4FE7-8ADF-26C0E808966E}"/>
    <cellStyle name="Calculation 4 3 5 3 6 3" xfId="15193" xr:uid="{BA429282-6986-426C-B83B-2AD4AE4D6256}"/>
    <cellStyle name="Calculation 4 3 5 3 7" xfId="15194" xr:uid="{141EF624-B295-49F4-B3E8-5F9E3755D82B}"/>
    <cellStyle name="Calculation 4 3 5 3 7 2" xfId="15195" xr:uid="{C10978BB-77F7-4450-A9EC-613E06B3AB02}"/>
    <cellStyle name="Calculation 4 3 5 3 7 3" xfId="15196" xr:uid="{6FE1ED70-BF79-488E-B667-11C3F06853F1}"/>
    <cellStyle name="Calculation 4 3 5 3 8" xfId="15197" xr:uid="{ECAA890D-F63E-4FA8-9159-8395FD72FAE4}"/>
    <cellStyle name="Calculation 4 3 5 3 8 2" xfId="15198" xr:uid="{E70DFE88-4633-46A2-84D1-412425A40C28}"/>
    <cellStyle name="Calculation 4 3 5 3 8 3" xfId="15199" xr:uid="{6ECCA10B-BFB7-4140-A579-B3356A575012}"/>
    <cellStyle name="Calculation 4 3 5 3 9" xfId="15200" xr:uid="{AA22486E-ADBA-4A6C-AF99-F62068EA029F}"/>
    <cellStyle name="Calculation 4 3 5 4" xfId="15201" xr:uid="{C51B136C-AE33-4BAC-9F8A-D927942AFDF8}"/>
    <cellStyle name="Calculation 4 3 5 4 10" xfId="15202" xr:uid="{AC61133F-AFEE-4076-9425-2DC586F9D18E}"/>
    <cellStyle name="Calculation 4 3 5 4 2" xfId="15203" xr:uid="{11C40BD4-FE39-4C71-B1BF-A7839E35CDD4}"/>
    <cellStyle name="Calculation 4 3 5 4 2 2" xfId="15204" xr:uid="{352EA0D6-F413-42C6-AE2F-E88EF3EC3ECE}"/>
    <cellStyle name="Calculation 4 3 5 4 2 2 2" xfId="15205" xr:uid="{3C078C5D-FF7A-45E4-9C9D-2612870BDF82}"/>
    <cellStyle name="Calculation 4 3 5 4 2 2 3" xfId="15206" xr:uid="{1E574EFA-7543-4201-ACF3-DA8CDE616E74}"/>
    <cellStyle name="Calculation 4 3 5 4 2 3" xfId="15207" xr:uid="{9345A0FA-516F-4062-A31E-B8A1B18D7D94}"/>
    <cellStyle name="Calculation 4 3 5 4 2 3 2" xfId="15208" xr:uid="{7DD57D6D-D472-4644-B353-6F51606D2493}"/>
    <cellStyle name="Calculation 4 3 5 4 2 3 3" xfId="15209" xr:uid="{E2A7B6CD-D649-4260-BA1E-62FED8F33539}"/>
    <cellStyle name="Calculation 4 3 5 4 2 4" xfId="15210" xr:uid="{8810D9C7-8A3E-419E-BA5C-15053DC71148}"/>
    <cellStyle name="Calculation 4 3 5 4 2 4 2" xfId="15211" xr:uid="{3186C3B2-A177-4B02-B57A-EDEB9027780D}"/>
    <cellStyle name="Calculation 4 3 5 4 2 4 3" xfId="15212" xr:uid="{AACB3CF5-CED3-43CA-9434-7A3697025FDA}"/>
    <cellStyle name="Calculation 4 3 5 4 2 5" xfId="15213" xr:uid="{52ED0DA1-2AB2-4029-9891-F6B8AABBEC0D}"/>
    <cellStyle name="Calculation 4 3 5 4 2 5 2" xfId="15214" xr:uid="{D311B910-6BEA-46A8-B9D5-2C9237140695}"/>
    <cellStyle name="Calculation 4 3 5 4 2 5 3" xfId="15215" xr:uid="{FBB67352-65B9-4A9B-848B-D87711DA5168}"/>
    <cellStyle name="Calculation 4 3 5 4 2 6" xfId="15216" xr:uid="{11D47221-792F-47AC-935C-378639D9CD12}"/>
    <cellStyle name="Calculation 4 3 5 4 2 6 2" xfId="15217" xr:uid="{A3966458-66E0-4D1D-B6B8-D4F68F6AE0A6}"/>
    <cellStyle name="Calculation 4 3 5 4 2 6 3" xfId="15218" xr:uid="{A7B088C8-0D14-462B-93E1-70DC4D5F6960}"/>
    <cellStyle name="Calculation 4 3 5 4 2 7" xfId="15219" xr:uid="{ECCBFAA2-BA50-4645-9C46-918E20159FCC}"/>
    <cellStyle name="Calculation 4 3 5 4 2 7 2" xfId="15220" xr:uid="{0825355F-8B89-4CED-A327-CF73DB000D84}"/>
    <cellStyle name="Calculation 4 3 5 4 2 7 3" xfId="15221" xr:uid="{6B03D398-D27B-457C-BD9D-B0F2C2C4F40D}"/>
    <cellStyle name="Calculation 4 3 5 4 2 8" xfId="15222" xr:uid="{2173B00E-9EB8-4A8B-8B68-0192E69CBB91}"/>
    <cellStyle name="Calculation 4 3 5 4 2 9" xfId="15223" xr:uid="{D14DAD54-1273-4531-AB86-8E726D0D31D8}"/>
    <cellStyle name="Calculation 4 3 5 4 3" xfId="15224" xr:uid="{36DA5949-83D4-443A-B813-99A8F4404E4C}"/>
    <cellStyle name="Calculation 4 3 5 4 3 2" xfId="15225" xr:uid="{63D6F5F3-3F34-45AE-A12F-CA64BED3B60B}"/>
    <cellStyle name="Calculation 4 3 5 4 3 3" xfId="15226" xr:uid="{8877CA00-32B7-4973-B41B-7D880AE2963D}"/>
    <cellStyle name="Calculation 4 3 5 4 4" xfId="15227" xr:uid="{11D0B334-B6F8-41FC-9BB9-BF2B13400E67}"/>
    <cellStyle name="Calculation 4 3 5 4 4 2" xfId="15228" xr:uid="{AFC83F18-194F-4F1E-A8BD-80D947154E7B}"/>
    <cellStyle name="Calculation 4 3 5 4 4 3" xfId="15229" xr:uid="{A7B5EE8F-926D-4483-9DCD-1C5F2D970287}"/>
    <cellStyle name="Calculation 4 3 5 4 5" xfId="15230" xr:uid="{70897BDE-45C3-417D-95FE-0234F6A451A7}"/>
    <cellStyle name="Calculation 4 3 5 4 5 2" xfId="15231" xr:uid="{6D0E3406-740A-490B-AB70-73AD9B03B1D8}"/>
    <cellStyle name="Calculation 4 3 5 4 5 3" xfId="15232" xr:uid="{EF7B1493-8529-45FC-AF2A-5A4E8E6CFEF3}"/>
    <cellStyle name="Calculation 4 3 5 4 6" xfId="15233" xr:uid="{2A796B8D-0032-4A9C-9327-3A636FEB8468}"/>
    <cellStyle name="Calculation 4 3 5 4 6 2" xfId="15234" xr:uid="{4F89DEE7-D827-4D6A-A045-286EAC8F2E61}"/>
    <cellStyle name="Calculation 4 3 5 4 6 3" xfId="15235" xr:uid="{8C3E470E-647A-4D01-9725-44827253BA51}"/>
    <cellStyle name="Calculation 4 3 5 4 7" xfId="15236" xr:uid="{F74B3DD5-CADA-47A7-9BDC-1F04E6DDB67A}"/>
    <cellStyle name="Calculation 4 3 5 4 7 2" xfId="15237" xr:uid="{CD831043-5575-4B35-A01D-8E6C1BCA10BA}"/>
    <cellStyle name="Calculation 4 3 5 4 7 3" xfId="15238" xr:uid="{088D2B92-9809-4857-9F7F-4ED8D5CDEE80}"/>
    <cellStyle name="Calculation 4 3 5 4 8" xfId="15239" xr:uid="{D8488C80-90AC-4DB5-A29A-2FCB04792183}"/>
    <cellStyle name="Calculation 4 3 5 4 8 2" xfId="15240" xr:uid="{0893C638-6DC0-49B3-979A-B085F29E34C0}"/>
    <cellStyle name="Calculation 4 3 5 4 8 3" xfId="15241" xr:uid="{A4CDB533-E382-448B-892A-FE06598CB29F}"/>
    <cellStyle name="Calculation 4 3 5 4 9" xfId="15242" xr:uid="{746BFFCB-76AD-4282-BD01-7907DE167ED8}"/>
    <cellStyle name="Calculation 4 3 5 5" xfId="15243" xr:uid="{36FF0226-BA65-4FE0-B259-0704F54B8217}"/>
    <cellStyle name="Calculation 4 3 5 5 2" xfId="15244" xr:uid="{A9510CE2-1382-4DFA-B30F-D00F79872495}"/>
    <cellStyle name="Calculation 4 3 5 5 2 2" xfId="15245" xr:uid="{E59D8F8E-1F36-4F5B-913D-A1EC98B4D7DA}"/>
    <cellStyle name="Calculation 4 3 5 5 2 3" xfId="15246" xr:uid="{3B40CC6A-6C75-48D3-9CF1-E5D70DE3B36A}"/>
    <cellStyle name="Calculation 4 3 5 5 3" xfId="15247" xr:uid="{BB5E1AF9-6DA7-41C8-A2DE-A5463F4DFFD7}"/>
    <cellStyle name="Calculation 4 3 5 5 3 2" xfId="15248" xr:uid="{DAC16FDA-4DF1-4510-AB38-AFDD8E1D06C3}"/>
    <cellStyle name="Calculation 4 3 5 5 3 3" xfId="15249" xr:uid="{3ACFE6ED-4EA0-4B39-9E72-E0DEB67D7AAC}"/>
    <cellStyle name="Calculation 4 3 5 5 4" xfId="15250" xr:uid="{75E9742D-B0EA-4120-A576-38B7FF7C83A0}"/>
    <cellStyle name="Calculation 4 3 5 5 4 2" xfId="15251" xr:uid="{FE2A5559-9AB7-41F6-9EA1-54C9A8E2BB7C}"/>
    <cellStyle name="Calculation 4 3 5 5 4 3" xfId="15252" xr:uid="{925979C1-67B4-49AA-995A-D1CD5DA1F470}"/>
    <cellStyle name="Calculation 4 3 5 5 5" xfId="15253" xr:uid="{D3397AAB-AEFE-41D0-9422-0A5C418F70D2}"/>
    <cellStyle name="Calculation 4 3 5 5 5 2" xfId="15254" xr:uid="{99A06079-C771-4EAF-ADFB-37FA73FBDAE3}"/>
    <cellStyle name="Calculation 4 3 5 5 5 3" xfId="15255" xr:uid="{3B2C6D9A-AA3C-4EA1-BDCA-1479AF18A676}"/>
    <cellStyle name="Calculation 4 3 5 5 6" xfId="15256" xr:uid="{09EAEAF0-0D7E-4662-81B7-5D29F27359BF}"/>
    <cellStyle name="Calculation 4 3 5 5 6 2" xfId="15257" xr:uid="{A4A6F782-6B31-419A-9B6A-6C89AB14C50A}"/>
    <cellStyle name="Calculation 4 3 5 5 6 3" xfId="15258" xr:uid="{5A4FA1F9-CC29-4410-A941-DC3987E78113}"/>
    <cellStyle name="Calculation 4 3 5 5 7" xfId="15259" xr:uid="{B36ADF79-91AB-4222-9962-C715AC140929}"/>
    <cellStyle name="Calculation 4 3 5 5 7 2" xfId="15260" xr:uid="{AE7CC10D-1928-4E8C-A3D4-F619881A942F}"/>
    <cellStyle name="Calculation 4 3 5 5 7 3" xfId="15261" xr:uid="{2F8C14D8-632C-45D6-A0D3-088C7AA7F202}"/>
    <cellStyle name="Calculation 4 3 5 5 8" xfId="15262" xr:uid="{B036533C-E6D5-48E9-85BD-0A2DFF2906F4}"/>
    <cellStyle name="Calculation 4 3 5 5 9" xfId="15263" xr:uid="{6F998961-33EB-4D6F-92D0-BEFDDDFDB87A}"/>
    <cellStyle name="Calculation 4 3 5 6" xfId="15264" xr:uid="{A7BFD080-D885-4133-A02F-910A432D405E}"/>
    <cellStyle name="Calculation 4 3 5 6 2" xfId="15265" xr:uid="{3E8A771B-182C-4D78-B691-AA2A2C0C41C4}"/>
    <cellStyle name="Calculation 4 3 5 6 3" xfId="15266" xr:uid="{1032E12C-D2AB-4B1F-B7EA-52BBF5F25E47}"/>
    <cellStyle name="Calculation 4 3 5 7" xfId="15267" xr:uid="{45C891A9-EBFC-459C-8769-9E3DB01E1531}"/>
    <cellStyle name="Calculation 4 3 5 7 2" xfId="15268" xr:uid="{FC858295-EE7C-4209-893E-6A9C84EEE607}"/>
    <cellStyle name="Calculation 4 3 5 7 3" xfId="15269" xr:uid="{1018438F-7276-4BD0-B07F-B853939FBCC2}"/>
    <cellStyle name="Calculation 4 3 5 8" xfId="15270" xr:uid="{830C48CE-07C7-4926-8BD7-E78366F47339}"/>
    <cellStyle name="Calculation 4 3 5 8 2" xfId="15271" xr:uid="{C4FB9FA9-E780-4145-8B72-3BA331D95335}"/>
    <cellStyle name="Calculation 4 3 5 8 3" xfId="15272" xr:uid="{CEDFE7E2-D489-4A6A-BB90-5CFD8A54BAE2}"/>
    <cellStyle name="Calculation 4 3 5 9" xfId="15273" xr:uid="{3F46DC62-788B-45F0-9A91-9AD5536CC00E}"/>
    <cellStyle name="Calculation 4 3 5 9 2" xfId="15274" xr:uid="{89542FBE-4323-4F3D-9961-1CD5E295D6C9}"/>
    <cellStyle name="Calculation 4 3 5 9 3" xfId="15275" xr:uid="{115DDCE4-A5F4-42F5-A5B7-AB1DE228567E}"/>
    <cellStyle name="Calculation 4 3 6" xfId="15276" xr:uid="{854824C6-FADA-4F00-BF4D-45E82710BD91}"/>
    <cellStyle name="Calculation 4 3 6 10" xfId="15277" xr:uid="{C77CCF1D-E70F-4A06-A534-352A202ABCA1}"/>
    <cellStyle name="Calculation 4 3 6 2" xfId="15278" xr:uid="{2E1E4FF7-4481-4B82-BF9C-4E12F1DFD935}"/>
    <cellStyle name="Calculation 4 3 6 2 2" xfId="15279" xr:uid="{4A6C6CA0-E61D-4C41-955F-AF16AE2CBF79}"/>
    <cellStyle name="Calculation 4 3 6 2 2 2" xfId="15280" xr:uid="{11241315-8F28-42AC-B069-5FABBC9F9537}"/>
    <cellStyle name="Calculation 4 3 6 2 2 3" xfId="15281" xr:uid="{BA412003-7C8B-4268-BD17-58890488B0C5}"/>
    <cellStyle name="Calculation 4 3 6 2 3" xfId="15282" xr:uid="{454C08BB-E694-456F-84C0-8E010363BB01}"/>
    <cellStyle name="Calculation 4 3 6 2 3 2" xfId="15283" xr:uid="{E50E8F2A-DC86-4FA7-80CE-BD9FF7823B6D}"/>
    <cellStyle name="Calculation 4 3 6 2 3 3" xfId="15284" xr:uid="{EBF50108-39A5-4F68-831B-02F63059C7C9}"/>
    <cellStyle name="Calculation 4 3 6 2 4" xfId="15285" xr:uid="{B8BC1E06-7FEC-4D15-BD50-D9201CBB23BB}"/>
    <cellStyle name="Calculation 4 3 6 2 4 2" xfId="15286" xr:uid="{379455F3-86C2-4F3C-B10F-ABF4684A0349}"/>
    <cellStyle name="Calculation 4 3 6 2 4 3" xfId="15287" xr:uid="{53E49349-6287-4B85-8050-D030615357C3}"/>
    <cellStyle name="Calculation 4 3 6 2 5" xfId="15288" xr:uid="{0C945A53-8F20-457B-A8AB-0E00663E6E6E}"/>
    <cellStyle name="Calculation 4 3 6 2 5 2" xfId="15289" xr:uid="{D1764BD3-3884-4122-BBB1-DD1561D4E429}"/>
    <cellStyle name="Calculation 4 3 6 2 5 3" xfId="15290" xr:uid="{7798B6E5-145E-4005-94B0-60E99EA26C6C}"/>
    <cellStyle name="Calculation 4 3 6 2 6" xfId="15291" xr:uid="{95FDC41D-1E56-49E7-BBF4-973DC5655406}"/>
    <cellStyle name="Calculation 4 3 6 2 6 2" xfId="15292" xr:uid="{DB055216-9008-4FC7-A1FC-C00DB3267FBF}"/>
    <cellStyle name="Calculation 4 3 6 2 6 3" xfId="15293" xr:uid="{E6E9308D-A2A5-4885-9CCF-8FB398C76581}"/>
    <cellStyle name="Calculation 4 3 6 2 7" xfId="15294" xr:uid="{F3085695-2422-4A06-B295-60B55162A277}"/>
    <cellStyle name="Calculation 4 3 6 2 7 2" xfId="15295" xr:uid="{99A172DA-CFA0-4549-9BB6-8F1E2B1D5478}"/>
    <cellStyle name="Calculation 4 3 6 2 7 3" xfId="15296" xr:uid="{F6D67889-CF82-4387-A8DF-02C3D9FDDF8E}"/>
    <cellStyle name="Calculation 4 3 6 2 8" xfId="15297" xr:uid="{7E50EEA1-3728-42DC-AC1B-3900C12BB80B}"/>
    <cellStyle name="Calculation 4 3 6 2 9" xfId="15298" xr:uid="{5564C0E6-7179-4732-9F38-0136D9A438D9}"/>
    <cellStyle name="Calculation 4 3 6 3" xfId="15299" xr:uid="{D06D4DDB-4B24-427D-8AEF-B08366390342}"/>
    <cellStyle name="Calculation 4 3 6 3 2" xfId="15300" xr:uid="{64156F80-E208-4274-A6E3-EFB97AEABC10}"/>
    <cellStyle name="Calculation 4 3 6 3 3" xfId="15301" xr:uid="{3B08E2B5-93F2-4D63-A58F-84987A883B2A}"/>
    <cellStyle name="Calculation 4 3 6 4" xfId="15302" xr:uid="{B77CE907-9980-400F-8CD4-C0A55DC9E376}"/>
    <cellStyle name="Calculation 4 3 6 4 2" xfId="15303" xr:uid="{FA4A3730-CE0D-4913-ADC5-080231678B92}"/>
    <cellStyle name="Calculation 4 3 6 4 3" xfId="15304" xr:uid="{3298C789-C266-4E2E-9CC1-D36454F7DA17}"/>
    <cellStyle name="Calculation 4 3 6 5" xfId="15305" xr:uid="{0CF8543B-D47C-4285-BF84-525228E1C3DF}"/>
    <cellStyle name="Calculation 4 3 6 5 2" xfId="15306" xr:uid="{449F318F-E9E7-414E-9F23-2E6D75CB836B}"/>
    <cellStyle name="Calculation 4 3 6 5 3" xfId="15307" xr:uid="{2FC1F757-6F9D-4385-B87E-E2D51990F05E}"/>
    <cellStyle name="Calculation 4 3 6 6" xfId="15308" xr:uid="{33C65343-1009-42D1-98E1-6E82831C054D}"/>
    <cellStyle name="Calculation 4 3 6 6 2" xfId="15309" xr:uid="{CAC76350-A539-4C8C-B624-027DE95C700C}"/>
    <cellStyle name="Calculation 4 3 6 6 3" xfId="15310" xr:uid="{4DF2A689-91AA-4385-A6B6-4D5BCDFB8907}"/>
    <cellStyle name="Calculation 4 3 6 7" xfId="15311" xr:uid="{89D1EB34-7172-47FF-98BD-03AC8612F825}"/>
    <cellStyle name="Calculation 4 3 6 7 2" xfId="15312" xr:uid="{B747C656-71A9-4F53-815A-B5E63FEDAC74}"/>
    <cellStyle name="Calculation 4 3 6 7 3" xfId="15313" xr:uid="{81EE214D-683B-4064-A18B-7FED90484783}"/>
    <cellStyle name="Calculation 4 3 6 8" xfId="15314" xr:uid="{16309A08-2921-45DF-861A-19752E272B85}"/>
    <cellStyle name="Calculation 4 3 6 8 2" xfId="15315" xr:uid="{1C2337C1-17B2-4CDA-AEF6-7B04B6477D6B}"/>
    <cellStyle name="Calculation 4 3 6 8 3" xfId="15316" xr:uid="{80915CF5-2367-494C-808E-347F1BB0FD1C}"/>
    <cellStyle name="Calculation 4 3 6 9" xfId="15317" xr:uid="{C44DBB23-1547-44BD-8ED7-2A68FA77B54E}"/>
    <cellStyle name="Calculation 4 3 7" xfId="15318" xr:uid="{1548321D-8EC0-4A8E-B190-FD73150BDF2B}"/>
    <cellStyle name="Calculation 4 3 7 10" xfId="15319" xr:uid="{FA9F6496-E89C-4FDF-8590-6F30C785BF73}"/>
    <cellStyle name="Calculation 4 3 7 2" xfId="15320" xr:uid="{920921E3-C90F-476D-9AC5-ED6993ADD1EE}"/>
    <cellStyle name="Calculation 4 3 7 2 2" xfId="15321" xr:uid="{BD3046DA-35E5-42D0-A533-4BCAA410CDC7}"/>
    <cellStyle name="Calculation 4 3 7 2 2 2" xfId="15322" xr:uid="{D3BAFC18-75F7-4635-918E-BAA9430EC09F}"/>
    <cellStyle name="Calculation 4 3 7 2 2 3" xfId="15323" xr:uid="{55C4A0FD-9AA8-4E63-93C4-10493E6451A9}"/>
    <cellStyle name="Calculation 4 3 7 2 3" xfId="15324" xr:uid="{73789043-51BC-46FB-AA08-31D68DBAC995}"/>
    <cellStyle name="Calculation 4 3 7 2 3 2" xfId="15325" xr:uid="{8EAB8395-A8EF-4E4D-BB88-EE2EE5941BB9}"/>
    <cellStyle name="Calculation 4 3 7 2 3 3" xfId="15326" xr:uid="{17BEFBF8-0776-49BF-9486-89ACA40F6C6C}"/>
    <cellStyle name="Calculation 4 3 7 2 4" xfId="15327" xr:uid="{2BF9F4E3-CA32-4E62-BDB1-2EF0FEAE7C86}"/>
    <cellStyle name="Calculation 4 3 7 2 4 2" xfId="15328" xr:uid="{DEF6CC38-4C1C-43C4-B3E4-7F09D32BE45B}"/>
    <cellStyle name="Calculation 4 3 7 2 4 3" xfId="15329" xr:uid="{6FC72BBB-7893-4501-BB1B-CA1CEF2DEF88}"/>
    <cellStyle name="Calculation 4 3 7 2 5" xfId="15330" xr:uid="{8D9269AD-6F08-4DD1-9E24-963C22E9A4FE}"/>
    <cellStyle name="Calculation 4 3 7 2 5 2" xfId="15331" xr:uid="{038D6C58-1121-4BA6-8B1A-260839ACA58D}"/>
    <cellStyle name="Calculation 4 3 7 2 5 3" xfId="15332" xr:uid="{25153B89-4360-40F1-B96B-35278660E8C6}"/>
    <cellStyle name="Calculation 4 3 7 2 6" xfId="15333" xr:uid="{09435415-D906-4CF2-8DE4-D853D0BB64A8}"/>
    <cellStyle name="Calculation 4 3 7 2 6 2" xfId="15334" xr:uid="{D89C2F77-EE23-4007-8313-167EC6BF96BE}"/>
    <cellStyle name="Calculation 4 3 7 2 6 3" xfId="15335" xr:uid="{7EFE71CA-B0EB-4CC2-BE9D-63B99E048FCA}"/>
    <cellStyle name="Calculation 4 3 7 2 7" xfId="15336" xr:uid="{7DD510DD-1470-456F-BB21-0D0B92C6B5AB}"/>
    <cellStyle name="Calculation 4 3 7 2 7 2" xfId="15337" xr:uid="{10A529C8-B1B0-4DC0-B207-B734E0B04998}"/>
    <cellStyle name="Calculation 4 3 7 2 7 3" xfId="15338" xr:uid="{84C2E6DF-ED9E-440F-9709-87A5512C0FB7}"/>
    <cellStyle name="Calculation 4 3 7 2 8" xfId="15339" xr:uid="{CB4DFA51-44DA-4876-AFEC-849FF63EE7E9}"/>
    <cellStyle name="Calculation 4 3 7 2 9" xfId="15340" xr:uid="{50D5B488-FEC3-4737-8A73-F62C3229B6CA}"/>
    <cellStyle name="Calculation 4 3 7 3" xfId="15341" xr:uid="{40AE3780-6839-4CB4-987C-1A753FF3CD12}"/>
    <cellStyle name="Calculation 4 3 7 3 2" xfId="15342" xr:uid="{613091B4-A801-4240-BE45-08D2E11581F2}"/>
    <cellStyle name="Calculation 4 3 7 3 3" xfId="15343" xr:uid="{5E2D6F50-6AEB-4E94-8D0C-203BD1AB4888}"/>
    <cellStyle name="Calculation 4 3 7 4" xfId="15344" xr:uid="{43870EB4-64FD-4A33-98BF-4A10B331D4EE}"/>
    <cellStyle name="Calculation 4 3 7 4 2" xfId="15345" xr:uid="{B17AF56B-E02A-4783-B867-4CC4FFB9C867}"/>
    <cellStyle name="Calculation 4 3 7 4 3" xfId="15346" xr:uid="{46083C63-46A9-47B1-BF37-84E1318983A2}"/>
    <cellStyle name="Calculation 4 3 7 5" xfId="15347" xr:uid="{A8E03465-42CB-4260-9D88-9D74D8CD0913}"/>
    <cellStyle name="Calculation 4 3 7 5 2" xfId="15348" xr:uid="{FD7E6EA0-DF0E-4675-85F0-CB6981791531}"/>
    <cellStyle name="Calculation 4 3 7 5 3" xfId="15349" xr:uid="{D65399BD-29F5-4BF8-95C5-012ADFA92031}"/>
    <cellStyle name="Calculation 4 3 7 6" xfId="15350" xr:uid="{222C1933-1E81-4304-AE57-4A90C8801667}"/>
    <cellStyle name="Calculation 4 3 7 6 2" xfId="15351" xr:uid="{B038EA56-5162-4D5E-B10C-F56D2F10306C}"/>
    <cellStyle name="Calculation 4 3 7 6 3" xfId="15352" xr:uid="{2C5E5137-0A48-48F3-95F6-7895008A1DF6}"/>
    <cellStyle name="Calculation 4 3 7 7" xfId="15353" xr:uid="{2532E854-2C20-4B15-BF47-4C59CA285D5F}"/>
    <cellStyle name="Calculation 4 3 7 7 2" xfId="15354" xr:uid="{65A68ED8-9E2A-40C7-A33C-E092ED630A70}"/>
    <cellStyle name="Calculation 4 3 7 7 3" xfId="15355" xr:uid="{185CFEE6-362B-4174-BB01-F42F700C4C45}"/>
    <cellStyle name="Calculation 4 3 7 8" xfId="15356" xr:uid="{7A47B113-36CE-4CD2-B9ED-1EB84F29B780}"/>
    <cellStyle name="Calculation 4 3 7 8 2" xfId="15357" xr:uid="{37CD4665-CD7E-41AE-A7E6-2E28A5649FBA}"/>
    <cellStyle name="Calculation 4 3 7 8 3" xfId="15358" xr:uid="{D41DB6E6-6157-4EC1-8F0D-C8D679345BC4}"/>
    <cellStyle name="Calculation 4 3 7 9" xfId="15359" xr:uid="{2F2E2A19-D11B-4E99-AC50-196504CC7B41}"/>
    <cellStyle name="Calculation 4 3 8" xfId="15360" xr:uid="{83959617-526F-4902-9193-033A1102BEAA}"/>
    <cellStyle name="Calculation 4 3 8 10" xfId="15361" xr:uid="{BB02D8F3-CCF7-4724-92F4-9232992C32F7}"/>
    <cellStyle name="Calculation 4 3 8 2" xfId="15362" xr:uid="{DE61B866-1EC3-4FB9-A9AF-CFE1DE225EA4}"/>
    <cellStyle name="Calculation 4 3 8 2 2" xfId="15363" xr:uid="{D6EF7595-70CC-4861-9851-E67AE702CB0B}"/>
    <cellStyle name="Calculation 4 3 8 2 2 2" xfId="15364" xr:uid="{D474CBEA-CAAA-419E-BB83-AF900DD1F5A2}"/>
    <cellStyle name="Calculation 4 3 8 2 2 3" xfId="15365" xr:uid="{4E8AA4BB-F3D6-4E23-813B-D8EA2A913D1A}"/>
    <cellStyle name="Calculation 4 3 8 2 3" xfId="15366" xr:uid="{44F65B0E-5CCB-4E6F-97B3-70B796E297D0}"/>
    <cellStyle name="Calculation 4 3 8 2 3 2" xfId="15367" xr:uid="{F6838C9D-7E94-4E7A-B52B-1A442CB6E301}"/>
    <cellStyle name="Calculation 4 3 8 2 3 3" xfId="15368" xr:uid="{C74B8078-8CB6-46CF-9690-4B0C26317976}"/>
    <cellStyle name="Calculation 4 3 8 2 4" xfId="15369" xr:uid="{914348E0-625A-4D3E-8D5A-C616B2FCFBD8}"/>
    <cellStyle name="Calculation 4 3 8 2 4 2" xfId="15370" xr:uid="{0B66741B-5F95-4C67-B4A5-0C2F81B88763}"/>
    <cellStyle name="Calculation 4 3 8 2 4 3" xfId="15371" xr:uid="{8037F70F-E930-4441-95B3-743DE9DC856E}"/>
    <cellStyle name="Calculation 4 3 8 2 5" xfId="15372" xr:uid="{CD5FF637-A0F2-4CEA-AD4D-F9A6F16329B7}"/>
    <cellStyle name="Calculation 4 3 8 2 5 2" xfId="15373" xr:uid="{428F4414-47AB-4F06-8721-5CECDD16B190}"/>
    <cellStyle name="Calculation 4 3 8 2 5 3" xfId="15374" xr:uid="{D8215428-59C3-45FE-90D2-8345E92417C0}"/>
    <cellStyle name="Calculation 4 3 8 2 6" xfId="15375" xr:uid="{7C3AA93A-F2A9-4BCF-A08C-F4185CAB169C}"/>
    <cellStyle name="Calculation 4 3 8 2 6 2" xfId="15376" xr:uid="{B6DEF6ED-008A-412D-9C5B-B75078F89FD7}"/>
    <cellStyle name="Calculation 4 3 8 2 6 3" xfId="15377" xr:uid="{06D06459-E7DE-4BE1-9D70-304BA592FE3A}"/>
    <cellStyle name="Calculation 4 3 8 2 7" xfId="15378" xr:uid="{21DB63A8-026A-4B27-93C1-5FD425C0C5BE}"/>
    <cellStyle name="Calculation 4 3 8 2 7 2" xfId="15379" xr:uid="{216F9BD3-EDD1-4907-893D-7E9B41ADBD05}"/>
    <cellStyle name="Calculation 4 3 8 2 7 3" xfId="15380" xr:uid="{CAE0367D-E73D-4938-A57A-6260EB26303F}"/>
    <cellStyle name="Calculation 4 3 8 2 8" xfId="15381" xr:uid="{197ECA56-961A-4797-A898-C21FBC62803C}"/>
    <cellStyle name="Calculation 4 3 8 2 9" xfId="15382" xr:uid="{30D0841A-890D-4327-95C4-6FD7184A71D2}"/>
    <cellStyle name="Calculation 4 3 8 3" xfId="15383" xr:uid="{3B20D1D1-F7AA-4172-A6B2-4165897D89BF}"/>
    <cellStyle name="Calculation 4 3 8 3 2" xfId="15384" xr:uid="{75265F40-EB16-4BC6-8F3B-466EF3537A80}"/>
    <cellStyle name="Calculation 4 3 8 3 3" xfId="15385" xr:uid="{C426C0C4-6BB8-4D56-9E7F-5CBC9CC45A36}"/>
    <cellStyle name="Calculation 4 3 8 4" xfId="15386" xr:uid="{F593A9B6-B7BC-4227-A84F-781E59B8382E}"/>
    <cellStyle name="Calculation 4 3 8 4 2" xfId="15387" xr:uid="{78899843-5629-41B0-9784-70CA4E455F14}"/>
    <cellStyle name="Calculation 4 3 8 4 3" xfId="15388" xr:uid="{2934DE3A-B7E2-4C2C-A7AF-E0B27F5B71CA}"/>
    <cellStyle name="Calculation 4 3 8 5" xfId="15389" xr:uid="{06E14402-236B-4007-BE8B-6D31A2E517CC}"/>
    <cellStyle name="Calculation 4 3 8 5 2" xfId="15390" xr:uid="{7F61EB20-5E76-45C6-AD74-4A5FBA29E3F2}"/>
    <cellStyle name="Calculation 4 3 8 5 3" xfId="15391" xr:uid="{7F09FA7D-E823-4AC6-8308-A834D98008BB}"/>
    <cellStyle name="Calculation 4 3 8 6" xfId="15392" xr:uid="{DF6E356A-4E9A-46C3-AE7A-8B3338E190BB}"/>
    <cellStyle name="Calculation 4 3 8 6 2" xfId="15393" xr:uid="{D7DEB55F-40C8-4969-AD67-197031782169}"/>
    <cellStyle name="Calculation 4 3 8 6 3" xfId="15394" xr:uid="{A0E69086-495D-42CF-90F3-E953118820EB}"/>
    <cellStyle name="Calculation 4 3 8 7" xfId="15395" xr:uid="{EB3453E7-2D81-4EDB-952F-68096EFAE293}"/>
    <cellStyle name="Calculation 4 3 8 7 2" xfId="15396" xr:uid="{8902DE67-652B-4B24-8092-E86FA6737D8A}"/>
    <cellStyle name="Calculation 4 3 8 7 3" xfId="15397" xr:uid="{B006B134-FA37-4E8A-85E4-F75D27017B4C}"/>
    <cellStyle name="Calculation 4 3 8 8" xfId="15398" xr:uid="{6E13AC66-C1B7-46D0-A67C-AA3219652B1D}"/>
    <cellStyle name="Calculation 4 3 8 8 2" xfId="15399" xr:uid="{B0C3EC18-8AA6-4EB3-B19F-A142DE63F62D}"/>
    <cellStyle name="Calculation 4 3 8 8 3" xfId="15400" xr:uid="{BB915EC0-C0BE-409F-98C5-43C9F4D229AF}"/>
    <cellStyle name="Calculation 4 3 8 9" xfId="15401" xr:uid="{F9B48E4A-48BD-49F7-A936-36628CAC1BBF}"/>
    <cellStyle name="Calculation 4 3 9" xfId="15402" xr:uid="{55964534-F9AF-402B-AD0B-C87984398A32}"/>
    <cellStyle name="Calculation 4 3 9 2" xfId="15403" xr:uid="{B14F4045-EBC7-4658-BDD3-EEF812A02017}"/>
    <cellStyle name="Calculation 4 3 9 2 2" xfId="15404" xr:uid="{981585D6-1298-4EB2-A16F-5C30B7EBAC43}"/>
    <cellStyle name="Calculation 4 3 9 2 3" xfId="15405" xr:uid="{9DBDC7A1-9B63-434F-950A-5CC9AAB93E2A}"/>
    <cellStyle name="Calculation 4 3 9 3" xfId="15406" xr:uid="{4C99FBD5-C9BA-489D-BAD0-5AF2E305E37E}"/>
    <cellStyle name="Calculation 4 3 9 3 2" xfId="15407" xr:uid="{BA6D915D-8207-4C5A-BAAD-F70F51E0E68B}"/>
    <cellStyle name="Calculation 4 3 9 3 3" xfId="15408" xr:uid="{8AA17E12-8CB8-42C5-9BAC-BD763E64CDB5}"/>
    <cellStyle name="Calculation 4 3 9 4" xfId="15409" xr:uid="{8756E234-4776-4CC8-9CC5-7EF3FF7313ED}"/>
    <cellStyle name="Calculation 4 3 9 4 2" xfId="15410" xr:uid="{7BA20C63-B847-43C8-901F-1883A7456182}"/>
    <cellStyle name="Calculation 4 3 9 4 3" xfId="15411" xr:uid="{1CA9D06A-9DA2-4150-95EE-2DCE36D3E42D}"/>
    <cellStyle name="Calculation 4 3 9 5" xfId="15412" xr:uid="{C09967F8-5BA1-49F3-9A28-F8FDC4AD4DF4}"/>
    <cellStyle name="Calculation 4 3 9 5 2" xfId="15413" xr:uid="{FCC8C6AF-6B32-4FC7-A191-B2C82B69000D}"/>
    <cellStyle name="Calculation 4 3 9 5 3" xfId="15414" xr:uid="{091811A4-4717-43B7-A553-3DAF55EEE2C8}"/>
    <cellStyle name="Calculation 4 3 9 6" xfId="15415" xr:uid="{990C1A1F-7A4B-4479-AC25-2E19453BC0F6}"/>
    <cellStyle name="Calculation 4 3 9 6 2" xfId="15416" xr:uid="{DF6B9DAB-0194-4116-BC93-CF4EF7225DB6}"/>
    <cellStyle name="Calculation 4 3 9 6 3" xfId="15417" xr:uid="{F320164A-B34F-4BA1-B7EC-AA88BAD7FC77}"/>
    <cellStyle name="Calculation 4 3 9 7" xfId="15418" xr:uid="{32E5CF2D-4823-4E0C-B51E-E7A78FDAD993}"/>
    <cellStyle name="Calculation 4 3 9 7 2" xfId="15419" xr:uid="{C11C7E26-01CB-43A0-87AA-BFFEDED51E84}"/>
    <cellStyle name="Calculation 4 3 9 7 3" xfId="15420" xr:uid="{5962C82A-A017-4D58-B91E-F784C1A371A0}"/>
    <cellStyle name="Calculation 4 3 9 8" xfId="15421" xr:uid="{F60CF1F8-491D-4493-B893-0ABF6DFF80BB}"/>
    <cellStyle name="Calculation 4 3 9 9" xfId="15422" xr:uid="{0A41D00B-133B-4BC7-A903-8B7675691CEF}"/>
    <cellStyle name="Calculation 4 4" xfId="15423" xr:uid="{BFB39341-6702-4994-94E8-62F94934912A}"/>
    <cellStyle name="Calculation 4 4 10" xfId="15424" xr:uid="{4887B5B9-ABE5-4F23-A688-83603E631F31}"/>
    <cellStyle name="Calculation 4 4 10 2" xfId="15425" xr:uid="{468C7C01-AE80-4F86-BBD2-8EF3DD24BBBE}"/>
    <cellStyle name="Calculation 4 4 10 3" xfId="15426" xr:uid="{FC335AB8-C811-490C-A218-38A4499C4C9A}"/>
    <cellStyle name="Calculation 4 4 11" xfId="15427" xr:uid="{32885618-022F-4A5B-BBA0-7A860F8BA166}"/>
    <cellStyle name="Calculation 4 4 11 2" xfId="15428" xr:uid="{9C1DEFD1-34EF-44AD-AA0B-0618C5577A39}"/>
    <cellStyle name="Calculation 4 4 11 3" xfId="15429" xr:uid="{3ED9CF94-94B5-47F0-BE2C-4A5A1FDD79E3}"/>
    <cellStyle name="Calculation 4 4 12" xfId="44333" xr:uid="{B4F2797D-A2D2-439A-8462-7A183A772705}"/>
    <cellStyle name="Calculation 4 4 2" xfId="15430" xr:uid="{30254138-AD61-4BC4-B75A-F03CC776D9BC}"/>
    <cellStyle name="Calculation 4 4 2 10" xfId="15431" xr:uid="{A959171F-BAF9-4B01-9034-21EF46571377}"/>
    <cellStyle name="Calculation 4 4 2 2" xfId="15432" xr:uid="{9F9DAC7D-570E-4A65-94CA-C741AE3E38DF}"/>
    <cellStyle name="Calculation 4 4 2 2 2" xfId="15433" xr:uid="{2C87EEE2-FF9A-4B54-93CA-233096E8A47F}"/>
    <cellStyle name="Calculation 4 4 2 2 2 2" xfId="15434" xr:uid="{15342C63-514D-4DC6-A2DB-1364136021B6}"/>
    <cellStyle name="Calculation 4 4 2 2 2 3" xfId="15435" xr:uid="{9939942F-5EB0-4C2A-A10D-33FDF9A9A5F7}"/>
    <cellStyle name="Calculation 4 4 2 2 3" xfId="15436" xr:uid="{5E869D77-0DAE-46FF-A294-C1C6C908CC22}"/>
    <cellStyle name="Calculation 4 4 2 2 3 2" xfId="15437" xr:uid="{AC6B1D33-E782-4454-AE91-8E16779941AA}"/>
    <cellStyle name="Calculation 4 4 2 2 3 3" xfId="15438" xr:uid="{73EA127A-B4BD-447D-ABAF-5AF0A0117156}"/>
    <cellStyle name="Calculation 4 4 2 2 4" xfId="15439" xr:uid="{7F43D94B-82AA-4461-8EA6-F1D9E11AF7EE}"/>
    <cellStyle name="Calculation 4 4 2 2 4 2" xfId="15440" xr:uid="{7DD3E536-D074-4345-8486-2D1974B6FA0A}"/>
    <cellStyle name="Calculation 4 4 2 2 4 3" xfId="15441" xr:uid="{FFB810CF-4103-4CDC-811C-27FB7563B679}"/>
    <cellStyle name="Calculation 4 4 2 2 5" xfId="15442" xr:uid="{70F7DE58-A04F-42F8-AA64-F83C99F40799}"/>
    <cellStyle name="Calculation 4 4 2 2 5 2" xfId="15443" xr:uid="{F49C9174-17A0-4E0C-AE3B-9469699C6AE1}"/>
    <cellStyle name="Calculation 4 4 2 2 5 3" xfId="15444" xr:uid="{70A9E1B8-CA40-4BFA-B07F-8AC5E461931A}"/>
    <cellStyle name="Calculation 4 4 2 2 6" xfId="15445" xr:uid="{DFDAF63B-F9DB-4276-875C-F6930106F964}"/>
    <cellStyle name="Calculation 4 4 2 2 6 2" xfId="15446" xr:uid="{8B8FE167-76FC-4215-AB91-9617A42A485A}"/>
    <cellStyle name="Calculation 4 4 2 2 6 3" xfId="15447" xr:uid="{1ED6CCDA-F16C-4458-86F7-152DB92E7DE2}"/>
    <cellStyle name="Calculation 4 4 2 2 7" xfId="15448" xr:uid="{9DA01BB5-BBE5-4979-8AE9-BDDD8F3F4231}"/>
    <cellStyle name="Calculation 4 4 2 2 7 2" xfId="15449" xr:uid="{55661500-CA5E-4ABF-9FA2-DE619F50FEE1}"/>
    <cellStyle name="Calculation 4 4 2 2 7 3" xfId="15450" xr:uid="{3F6E7D99-85C1-4972-800F-3C9353C3825B}"/>
    <cellStyle name="Calculation 4 4 2 2 8" xfId="15451" xr:uid="{336D9298-E989-48CD-A483-D2CE9833D05E}"/>
    <cellStyle name="Calculation 4 4 2 2 9" xfId="15452" xr:uid="{59A8F7CD-F8E0-4C47-A563-D444A0D6560C}"/>
    <cellStyle name="Calculation 4 4 2 3" xfId="15453" xr:uid="{E4CD83B2-AA2C-44D9-B3B1-2A63CABD4CFA}"/>
    <cellStyle name="Calculation 4 4 2 3 2" xfId="15454" xr:uid="{E32FC440-C71F-4750-8268-D078F44C03E1}"/>
    <cellStyle name="Calculation 4 4 2 3 3" xfId="15455" xr:uid="{52C77469-44AB-4C47-B269-01450869A709}"/>
    <cellStyle name="Calculation 4 4 2 4" xfId="15456" xr:uid="{4D17859F-47C9-45B2-B616-7A4A86A85761}"/>
    <cellStyle name="Calculation 4 4 2 4 2" xfId="15457" xr:uid="{2499CF3F-1986-4CBE-9C4C-E6DF50FB8E4E}"/>
    <cellStyle name="Calculation 4 4 2 4 3" xfId="15458" xr:uid="{ECAE55E7-4CCC-48AD-BAA3-DCA190BE0F21}"/>
    <cellStyle name="Calculation 4 4 2 5" xfId="15459" xr:uid="{6D7751B5-5D1E-466F-9834-C363CC6EAA74}"/>
    <cellStyle name="Calculation 4 4 2 5 2" xfId="15460" xr:uid="{49B49B6B-0C47-471D-BD88-272972673621}"/>
    <cellStyle name="Calculation 4 4 2 5 3" xfId="15461" xr:uid="{1B08BB99-2B91-4A44-B893-01D573496ACF}"/>
    <cellStyle name="Calculation 4 4 2 6" xfId="15462" xr:uid="{7EB656BC-5D71-4990-A95B-CA2A171775F5}"/>
    <cellStyle name="Calculation 4 4 2 6 2" xfId="15463" xr:uid="{0ECE2B5C-E4AB-468A-861F-166C33B000D6}"/>
    <cellStyle name="Calculation 4 4 2 6 3" xfId="15464" xr:uid="{86A28895-D196-4EEB-AEBE-8F631D4DC46B}"/>
    <cellStyle name="Calculation 4 4 2 7" xfId="15465" xr:uid="{F9140F26-A533-4A86-A6C9-C8E6E6767E52}"/>
    <cellStyle name="Calculation 4 4 2 7 2" xfId="15466" xr:uid="{B7D12034-A573-454B-AD28-4768A805C610}"/>
    <cellStyle name="Calculation 4 4 2 7 3" xfId="15467" xr:uid="{C6477932-4DA1-4606-A510-61F4FC67031B}"/>
    <cellStyle name="Calculation 4 4 2 8" xfId="15468" xr:uid="{32D67ED4-2794-469F-9CD1-FD2CAE1009DE}"/>
    <cellStyle name="Calculation 4 4 2 8 2" xfId="15469" xr:uid="{41D1BB4C-264A-4541-8CF3-2A8C1AFC1D94}"/>
    <cellStyle name="Calculation 4 4 2 8 3" xfId="15470" xr:uid="{B9016CAD-6207-45F2-BE3E-77604B0E609F}"/>
    <cellStyle name="Calculation 4 4 2 9" xfId="15471" xr:uid="{6B9F3580-1AFE-455E-B770-E3C23DEA9CAD}"/>
    <cellStyle name="Calculation 4 4 3" xfId="15472" xr:uid="{E1EFCF8F-FCD8-4CDB-A1EB-F1D02E1ECCB8}"/>
    <cellStyle name="Calculation 4 4 3 10" xfId="15473" xr:uid="{57F2C48B-3404-444A-9C5F-CC9F9AD0DAEF}"/>
    <cellStyle name="Calculation 4 4 3 2" xfId="15474" xr:uid="{90E16CAC-3DE0-422E-81C9-3A90538B320A}"/>
    <cellStyle name="Calculation 4 4 3 2 2" xfId="15475" xr:uid="{84DB3266-662A-40EB-8624-96EE599497E6}"/>
    <cellStyle name="Calculation 4 4 3 2 2 2" xfId="15476" xr:uid="{E2217C1D-082E-4E3C-BB74-BC07399818CA}"/>
    <cellStyle name="Calculation 4 4 3 2 2 3" xfId="15477" xr:uid="{04BE59EB-5EDC-4487-8187-21A8327D9B08}"/>
    <cellStyle name="Calculation 4 4 3 2 3" xfId="15478" xr:uid="{3A68EC4B-EB6E-4C0A-B70D-0818D32FE33B}"/>
    <cellStyle name="Calculation 4 4 3 2 3 2" xfId="15479" xr:uid="{43DDB568-11E3-400E-A8EA-B560305800DA}"/>
    <cellStyle name="Calculation 4 4 3 2 3 3" xfId="15480" xr:uid="{0D9C9292-29D9-4118-B10C-E3E58DF593C6}"/>
    <cellStyle name="Calculation 4 4 3 2 4" xfId="15481" xr:uid="{443DED1D-78D6-437B-9E01-88D32502889B}"/>
    <cellStyle name="Calculation 4 4 3 2 4 2" xfId="15482" xr:uid="{3E50A418-9BE9-4B72-9E5C-7389930983A4}"/>
    <cellStyle name="Calculation 4 4 3 2 4 3" xfId="15483" xr:uid="{62C13B94-214D-42A9-A878-1FBA83F22659}"/>
    <cellStyle name="Calculation 4 4 3 2 5" xfId="15484" xr:uid="{C504EB40-778E-43AF-BD5A-9066F4B54352}"/>
    <cellStyle name="Calculation 4 4 3 2 5 2" xfId="15485" xr:uid="{C41BD616-A60C-4306-BC76-E3C96B50B323}"/>
    <cellStyle name="Calculation 4 4 3 2 5 3" xfId="15486" xr:uid="{68C99E97-7A8E-492D-A891-4F00BDAB10B5}"/>
    <cellStyle name="Calculation 4 4 3 2 6" xfId="15487" xr:uid="{50B32918-DB09-47A3-9BDB-290E5F1FEFB2}"/>
    <cellStyle name="Calculation 4 4 3 2 6 2" xfId="15488" xr:uid="{97E86F21-13EA-4973-BC1B-CA17A0B4A318}"/>
    <cellStyle name="Calculation 4 4 3 2 6 3" xfId="15489" xr:uid="{946A0755-7F7C-46D1-AEEB-B9D763745F44}"/>
    <cellStyle name="Calculation 4 4 3 2 7" xfId="15490" xr:uid="{9BCB335D-4CBF-478F-BD70-EA72BD0FC481}"/>
    <cellStyle name="Calculation 4 4 3 2 7 2" xfId="15491" xr:uid="{1A4B4D30-2F76-459C-A435-3A07A2825926}"/>
    <cellStyle name="Calculation 4 4 3 2 7 3" xfId="15492" xr:uid="{1153D1B5-CBD3-496F-A2D3-3F8EBD6EB3C3}"/>
    <cellStyle name="Calculation 4 4 3 2 8" xfId="15493" xr:uid="{64B61FB8-B2F9-453D-A881-076C31DF4457}"/>
    <cellStyle name="Calculation 4 4 3 2 9" xfId="15494" xr:uid="{FAB1411D-EE51-4317-80D9-3F5A4855633F}"/>
    <cellStyle name="Calculation 4 4 3 3" xfId="15495" xr:uid="{660DF6AC-96F0-4DF2-B34C-D4E4D7EB23A6}"/>
    <cellStyle name="Calculation 4 4 3 3 2" xfId="15496" xr:uid="{05A88B0B-0FA8-427B-8A37-B82393947EDC}"/>
    <cellStyle name="Calculation 4 4 3 3 3" xfId="15497" xr:uid="{A7E59291-841A-4902-838E-B2142B1AC37E}"/>
    <cellStyle name="Calculation 4 4 3 4" xfId="15498" xr:uid="{ECA13911-7969-4248-A359-A162F08B6BD0}"/>
    <cellStyle name="Calculation 4 4 3 4 2" xfId="15499" xr:uid="{FDAD0954-3196-455E-8317-FDCC2F404E85}"/>
    <cellStyle name="Calculation 4 4 3 4 3" xfId="15500" xr:uid="{789F36D1-2AC2-4289-8DD5-2F47336FCB7E}"/>
    <cellStyle name="Calculation 4 4 3 5" xfId="15501" xr:uid="{D38B0F18-976E-4116-BFA2-6A09FD18E398}"/>
    <cellStyle name="Calculation 4 4 3 5 2" xfId="15502" xr:uid="{B6D7E504-DC95-493E-9A0E-756124FFF6EE}"/>
    <cellStyle name="Calculation 4 4 3 5 3" xfId="15503" xr:uid="{BA5C36B3-2C43-4A34-879E-E84685282E61}"/>
    <cellStyle name="Calculation 4 4 3 6" xfId="15504" xr:uid="{51D12C3B-F567-4BC8-B699-187CA0DDF88F}"/>
    <cellStyle name="Calculation 4 4 3 6 2" xfId="15505" xr:uid="{893996F9-D99B-482E-9045-13AA80670414}"/>
    <cellStyle name="Calculation 4 4 3 6 3" xfId="15506" xr:uid="{8DE5D363-DA0A-4421-BD32-D68B44819F0A}"/>
    <cellStyle name="Calculation 4 4 3 7" xfId="15507" xr:uid="{023BC7FC-8002-4624-AC2C-3EAE1580C7DD}"/>
    <cellStyle name="Calculation 4 4 3 7 2" xfId="15508" xr:uid="{97A3DC8E-02F2-4CCC-9774-0130BE1F5F6C}"/>
    <cellStyle name="Calculation 4 4 3 7 3" xfId="15509" xr:uid="{03212F83-308D-4009-82D2-A572BEA15776}"/>
    <cellStyle name="Calculation 4 4 3 8" xfId="15510" xr:uid="{D4F4FF86-3EAB-402D-B3B5-F7BE0FAD7077}"/>
    <cellStyle name="Calculation 4 4 3 8 2" xfId="15511" xr:uid="{9F41C428-2568-429E-8CC0-5FFCC968FA3D}"/>
    <cellStyle name="Calculation 4 4 3 8 3" xfId="15512" xr:uid="{D5139775-E144-41F3-8C4F-B992ABF46652}"/>
    <cellStyle name="Calculation 4 4 3 9" xfId="15513" xr:uid="{18FE37DC-B33F-4AD8-A3CC-27EB8A15C6F1}"/>
    <cellStyle name="Calculation 4 4 4" xfId="15514" xr:uid="{D2B12E5B-6CE0-4655-8E81-9272F966C2E0}"/>
    <cellStyle name="Calculation 4 4 4 10" xfId="15515" xr:uid="{3B6C540F-7827-47AE-820E-D3CE038B84E6}"/>
    <cellStyle name="Calculation 4 4 4 2" xfId="15516" xr:uid="{CFB2656E-5ED1-4020-841A-B85F3F62D1B8}"/>
    <cellStyle name="Calculation 4 4 4 2 2" xfId="15517" xr:uid="{E0600BE0-DD7A-4E7F-86F5-8F23B7BD066B}"/>
    <cellStyle name="Calculation 4 4 4 2 2 2" xfId="15518" xr:uid="{D59A4D4F-EE8A-498F-9DDE-AD4E32DCFA35}"/>
    <cellStyle name="Calculation 4 4 4 2 2 3" xfId="15519" xr:uid="{2F63A8E8-015E-4177-9F34-DAFF1CE66A8F}"/>
    <cellStyle name="Calculation 4 4 4 2 3" xfId="15520" xr:uid="{961C2F19-76BB-458E-B21C-DEF7AD31D4EC}"/>
    <cellStyle name="Calculation 4 4 4 2 3 2" xfId="15521" xr:uid="{4B5BC815-1245-42BE-A036-2902674F6BB7}"/>
    <cellStyle name="Calculation 4 4 4 2 3 3" xfId="15522" xr:uid="{74C5A6FD-FFFB-49A1-9CAE-B4C814A2BFA8}"/>
    <cellStyle name="Calculation 4 4 4 2 4" xfId="15523" xr:uid="{7BE076C7-9E5A-46D6-90F6-07625B6D1558}"/>
    <cellStyle name="Calculation 4 4 4 2 4 2" xfId="15524" xr:uid="{E6B4B3DF-5657-476B-BC02-6E3868B648D5}"/>
    <cellStyle name="Calculation 4 4 4 2 4 3" xfId="15525" xr:uid="{98F90E9F-7585-4C07-8918-A30D17125851}"/>
    <cellStyle name="Calculation 4 4 4 2 5" xfId="15526" xr:uid="{5C8466B8-40A5-4194-B040-38328D72A409}"/>
    <cellStyle name="Calculation 4 4 4 2 5 2" xfId="15527" xr:uid="{69315B48-DD1B-4DD6-9B5B-F5134FE8F3AC}"/>
    <cellStyle name="Calculation 4 4 4 2 5 3" xfId="15528" xr:uid="{8D75F06C-1A13-4510-8EAA-19C7E04BA4E3}"/>
    <cellStyle name="Calculation 4 4 4 2 6" xfId="15529" xr:uid="{C5EDCD94-1A3B-480F-BC98-593C7FC0A377}"/>
    <cellStyle name="Calculation 4 4 4 2 6 2" xfId="15530" xr:uid="{0C380A9F-0949-43AD-B4A7-38711704E627}"/>
    <cellStyle name="Calculation 4 4 4 2 6 3" xfId="15531" xr:uid="{23A570DB-4F02-4C6B-AA36-5C7BA4755C3A}"/>
    <cellStyle name="Calculation 4 4 4 2 7" xfId="15532" xr:uid="{D5F6E02C-349F-4970-AF9A-97515D1FE0D1}"/>
    <cellStyle name="Calculation 4 4 4 2 7 2" xfId="15533" xr:uid="{6330407C-E1DB-475C-BD07-7C8225008D3F}"/>
    <cellStyle name="Calculation 4 4 4 2 7 3" xfId="15534" xr:uid="{ED333980-2186-4C15-AC6F-0584E13EB7F7}"/>
    <cellStyle name="Calculation 4 4 4 2 8" xfId="15535" xr:uid="{F48B9795-B5A6-4300-B97B-D0788B2FA222}"/>
    <cellStyle name="Calculation 4 4 4 2 9" xfId="15536" xr:uid="{332BD20E-AE7D-4F05-848B-20D4620B5DF9}"/>
    <cellStyle name="Calculation 4 4 4 3" xfId="15537" xr:uid="{1F3F7375-D740-4504-A910-ECB5622D6DBA}"/>
    <cellStyle name="Calculation 4 4 4 3 2" xfId="15538" xr:uid="{A18FFCA1-7EB6-4EEE-9305-09967E05277A}"/>
    <cellStyle name="Calculation 4 4 4 3 3" xfId="15539" xr:uid="{4CB9D0D5-5D8F-45F7-AB46-A63B2F473885}"/>
    <cellStyle name="Calculation 4 4 4 4" xfId="15540" xr:uid="{DD826872-3183-4F62-95EE-42222A0D2971}"/>
    <cellStyle name="Calculation 4 4 4 4 2" xfId="15541" xr:uid="{7D0E9CBB-701E-4CDA-9E20-C110BA7F3527}"/>
    <cellStyle name="Calculation 4 4 4 4 3" xfId="15542" xr:uid="{D470552D-8F83-4D2A-A1F3-807DF255A2FB}"/>
    <cellStyle name="Calculation 4 4 4 5" xfId="15543" xr:uid="{2B67FAB9-B110-4EE1-8A73-A8AE790D727A}"/>
    <cellStyle name="Calculation 4 4 4 5 2" xfId="15544" xr:uid="{8AA86C4D-D00A-498A-AC93-1530E772F541}"/>
    <cellStyle name="Calculation 4 4 4 5 3" xfId="15545" xr:uid="{AE9FF634-2558-4E61-BD82-C1932AC62854}"/>
    <cellStyle name="Calculation 4 4 4 6" xfId="15546" xr:uid="{3EA1CC2B-3941-4670-955E-C5442B16D50E}"/>
    <cellStyle name="Calculation 4 4 4 6 2" xfId="15547" xr:uid="{18B9AF84-89D6-4C45-BD49-224A85A923DA}"/>
    <cellStyle name="Calculation 4 4 4 6 3" xfId="15548" xr:uid="{70077F0C-E5BB-4706-B95E-F0D41A606036}"/>
    <cellStyle name="Calculation 4 4 4 7" xfId="15549" xr:uid="{AE579506-323A-4D06-9B5A-B7A807498575}"/>
    <cellStyle name="Calculation 4 4 4 7 2" xfId="15550" xr:uid="{568324BE-0F43-4691-A26F-CA79A647A0AB}"/>
    <cellStyle name="Calculation 4 4 4 7 3" xfId="15551" xr:uid="{10D1F6A5-46AA-47D3-A576-543143819DFB}"/>
    <cellStyle name="Calculation 4 4 4 8" xfId="15552" xr:uid="{0AF92518-48DC-4E4B-82BC-8C4840CFFA43}"/>
    <cellStyle name="Calculation 4 4 4 8 2" xfId="15553" xr:uid="{5B5EA0F9-F009-4071-A075-DA1D1459BEFD}"/>
    <cellStyle name="Calculation 4 4 4 8 3" xfId="15554" xr:uid="{40470EF5-D1D4-4321-8BF1-448A78B1ED1B}"/>
    <cellStyle name="Calculation 4 4 4 9" xfId="15555" xr:uid="{0DE6F401-C25F-44B8-84C2-38659BF24D79}"/>
    <cellStyle name="Calculation 4 4 5" xfId="15556" xr:uid="{26B207E4-63A5-4B56-B428-FCB804D5E5E7}"/>
    <cellStyle name="Calculation 4 4 5 2" xfId="15557" xr:uid="{E0FE8CC8-9230-425F-8D4D-3475082657A4}"/>
    <cellStyle name="Calculation 4 4 5 2 2" xfId="15558" xr:uid="{9F900FA3-08DF-4CDF-8970-11BC1268E467}"/>
    <cellStyle name="Calculation 4 4 5 2 3" xfId="15559" xr:uid="{0FF33161-AE8F-420B-A396-2E96159EA7BD}"/>
    <cellStyle name="Calculation 4 4 5 3" xfId="15560" xr:uid="{ADBB348C-0B45-4E7A-A72A-E71209E095AF}"/>
    <cellStyle name="Calculation 4 4 5 3 2" xfId="15561" xr:uid="{63FC85F3-2F66-4D59-86B5-C87CB1A4B861}"/>
    <cellStyle name="Calculation 4 4 5 3 3" xfId="15562" xr:uid="{2DAE7D11-5B99-4913-98F5-926DCD49D9C6}"/>
    <cellStyle name="Calculation 4 4 5 4" xfId="15563" xr:uid="{AD2BDB1E-41F7-4408-8FFC-DED4548C0C48}"/>
    <cellStyle name="Calculation 4 4 5 4 2" xfId="15564" xr:uid="{A74B0156-6CCA-4027-82A9-62D95A5F4F63}"/>
    <cellStyle name="Calculation 4 4 5 4 3" xfId="15565" xr:uid="{D51226DF-1528-48D2-93B5-02F45A877BD9}"/>
    <cellStyle name="Calculation 4 4 5 5" xfId="15566" xr:uid="{3B0D069E-A1E1-45C8-A160-32F60FAA4B28}"/>
    <cellStyle name="Calculation 4 4 5 5 2" xfId="15567" xr:uid="{B1161399-6408-449A-9458-4C77612C7B77}"/>
    <cellStyle name="Calculation 4 4 5 5 3" xfId="15568" xr:uid="{6110FEE0-595E-4018-8E7E-B345FE603C1F}"/>
    <cellStyle name="Calculation 4 4 5 6" xfId="15569" xr:uid="{C766122C-C844-4903-9040-2CBFF48733EC}"/>
    <cellStyle name="Calculation 4 4 5 6 2" xfId="15570" xr:uid="{F1822B04-D000-4D83-AEE7-471257226F00}"/>
    <cellStyle name="Calculation 4 4 5 6 3" xfId="15571" xr:uid="{E493EA34-046C-4C53-8C26-0D9F72DD8617}"/>
    <cellStyle name="Calculation 4 4 5 7" xfId="15572" xr:uid="{91C14934-4C5F-4151-8EE3-706FEBF7C965}"/>
    <cellStyle name="Calculation 4 4 5 7 2" xfId="15573" xr:uid="{0F4592B6-97D9-40A4-B505-F89B0FD7D60A}"/>
    <cellStyle name="Calculation 4 4 5 7 3" xfId="15574" xr:uid="{6E17FBF8-669F-420E-9C32-65E26CDC94D0}"/>
    <cellStyle name="Calculation 4 4 5 8" xfId="15575" xr:uid="{D635E1D4-6017-42C8-A614-376A14961CED}"/>
    <cellStyle name="Calculation 4 4 5 9" xfId="15576" xr:uid="{75139B6A-B43D-4342-95B3-78F215A7BF78}"/>
    <cellStyle name="Calculation 4 4 6" xfId="15577" xr:uid="{8871BA95-FEC7-4853-BB19-3F75E8C6CC22}"/>
    <cellStyle name="Calculation 4 4 6 2" xfId="15578" xr:uid="{E3DFA7AD-52F4-453A-B08B-AB1C155388CD}"/>
    <cellStyle name="Calculation 4 4 6 3" xfId="15579" xr:uid="{908B4DBB-76D1-4710-BFA3-1CA500B04D6C}"/>
    <cellStyle name="Calculation 4 4 7" xfId="15580" xr:uid="{696E3D72-4163-4B27-A484-6B9061B7A52F}"/>
    <cellStyle name="Calculation 4 4 7 2" xfId="15581" xr:uid="{1B1ABAEB-33C9-42F4-9482-3C2B690FD90D}"/>
    <cellStyle name="Calculation 4 4 7 3" xfId="15582" xr:uid="{E9B3FEA0-024E-4316-9782-955E06903552}"/>
    <cellStyle name="Calculation 4 4 8" xfId="15583" xr:uid="{D945292D-66A5-4314-B352-ADA9CB93C850}"/>
    <cellStyle name="Calculation 4 4 8 2" xfId="15584" xr:uid="{85006F72-D471-462C-A641-64E4143FDFA8}"/>
    <cellStyle name="Calculation 4 4 8 3" xfId="15585" xr:uid="{2848C240-89E0-45B8-95DA-51FCA3651397}"/>
    <cellStyle name="Calculation 4 4 9" xfId="15586" xr:uid="{7DF20B37-1466-44B8-8EBE-B8BAF6FABC80}"/>
    <cellStyle name="Calculation 4 4 9 2" xfId="15587" xr:uid="{EF7755EB-493F-499E-9C19-6B280DD0C469}"/>
    <cellStyle name="Calculation 4 4 9 3" xfId="15588" xr:uid="{5A7A3B98-B77F-4617-AFF3-BB7AEA570A39}"/>
    <cellStyle name="Calculation 4 5" xfId="15589" xr:uid="{7254CB40-957B-4CD6-B1B9-0D308B770612}"/>
    <cellStyle name="Calculation 4 5 10" xfId="15590" xr:uid="{6FBEB17D-DF80-49E1-A879-BD8F2C090153}"/>
    <cellStyle name="Calculation 4 5 2" xfId="15591" xr:uid="{80D3FAD0-636F-46F6-A98A-A9431972D299}"/>
    <cellStyle name="Calculation 4 5 2 2" xfId="15592" xr:uid="{7143A57C-42BA-47F6-B491-68C016CD4080}"/>
    <cellStyle name="Calculation 4 5 2 2 2" xfId="15593" xr:uid="{9057FC94-601D-441D-8A76-EE3A21E67619}"/>
    <cellStyle name="Calculation 4 5 2 2 3" xfId="15594" xr:uid="{F4B51413-44C2-47DE-B67C-9E9DE435A87D}"/>
    <cellStyle name="Calculation 4 5 2 3" xfId="15595" xr:uid="{29035231-1D9D-48D9-8409-66F4FD5993D2}"/>
    <cellStyle name="Calculation 4 5 2 3 2" xfId="15596" xr:uid="{D3115A58-56B7-429C-A7C7-65130E800224}"/>
    <cellStyle name="Calculation 4 5 2 3 3" xfId="15597" xr:uid="{96459EBE-7492-4082-8055-44B54F9E8D58}"/>
    <cellStyle name="Calculation 4 5 2 4" xfId="15598" xr:uid="{93D9CB53-041D-4EFD-B9DA-8120524F4BA4}"/>
    <cellStyle name="Calculation 4 5 2 4 2" xfId="15599" xr:uid="{A71AB489-2031-4DEC-B781-D637481A8CD1}"/>
    <cellStyle name="Calculation 4 5 2 4 3" xfId="15600" xr:uid="{CD129FB0-8A37-4153-8010-6C8AB3F2720F}"/>
    <cellStyle name="Calculation 4 5 2 5" xfId="15601" xr:uid="{40FCEAFA-81C7-4111-9217-C6B83E9BBC4E}"/>
    <cellStyle name="Calculation 4 5 2 5 2" xfId="15602" xr:uid="{95C1FA8B-8453-4251-AF95-5E1728CA3D54}"/>
    <cellStyle name="Calculation 4 5 2 5 3" xfId="15603" xr:uid="{22BEE90D-950D-4123-AE3E-0AB3CD746B25}"/>
    <cellStyle name="Calculation 4 5 2 6" xfId="15604" xr:uid="{0A7FD416-722D-41EC-B102-1D3B3E5F38C8}"/>
    <cellStyle name="Calculation 4 5 2 6 2" xfId="15605" xr:uid="{30D8226B-8BF0-434F-8E8A-B66D62EE8662}"/>
    <cellStyle name="Calculation 4 5 2 6 3" xfId="15606" xr:uid="{D250BA51-82DB-4081-921F-53F21BB7E67A}"/>
    <cellStyle name="Calculation 4 5 2 7" xfId="15607" xr:uid="{36895263-C9C1-454F-B821-0271176D1911}"/>
    <cellStyle name="Calculation 4 5 2 7 2" xfId="15608" xr:uid="{ACE3A752-BED5-41C1-B533-D9668F2B0F73}"/>
    <cellStyle name="Calculation 4 5 2 7 3" xfId="15609" xr:uid="{2334C4CF-EA87-467E-AB81-05D4F39A25FC}"/>
    <cellStyle name="Calculation 4 5 2 8" xfId="15610" xr:uid="{724C8D2C-6A7E-4BEC-A322-6225C942B5A1}"/>
    <cellStyle name="Calculation 4 5 2 9" xfId="15611" xr:uid="{0A10A4B8-038E-466F-AC01-FD9AD9311A26}"/>
    <cellStyle name="Calculation 4 5 3" xfId="15612" xr:uid="{AE8E1B89-EEBB-447E-BB43-F2920796FF81}"/>
    <cellStyle name="Calculation 4 5 3 2" xfId="15613" xr:uid="{8E122754-63EB-475F-98C9-C71D99FB2CD0}"/>
    <cellStyle name="Calculation 4 5 3 3" xfId="15614" xr:uid="{5CDB6262-C25A-4C2C-AD61-C03942DA6C02}"/>
    <cellStyle name="Calculation 4 5 4" xfId="15615" xr:uid="{9CA7EC16-8DA6-4D68-A06A-A8AA4D1F62FA}"/>
    <cellStyle name="Calculation 4 5 4 2" xfId="15616" xr:uid="{2761AC6F-2E6D-4272-9311-DF65F66F7E3E}"/>
    <cellStyle name="Calculation 4 5 4 3" xfId="15617" xr:uid="{06327B62-503C-4A3A-877E-8B05B9E71415}"/>
    <cellStyle name="Calculation 4 5 5" xfId="15618" xr:uid="{2BC897E7-1D8A-44BD-A142-DAD5744C3832}"/>
    <cellStyle name="Calculation 4 5 5 2" xfId="15619" xr:uid="{B5AFE4E3-2FD1-49AB-A342-B265B81E8ED7}"/>
    <cellStyle name="Calculation 4 5 5 3" xfId="15620" xr:uid="{782F1242-EAEA-4906-BAEF-4593F8D5D07F}"/>
    <cellStyle name="Calculation 4 5 6" xfId="15621" xr:uid="{50834E23-24DE-4AA4-AFE1-B55EF667406A}"/>
    <cellStyle name="Calculation 4 5 6 2" xfId="15622" xr:uid="{40E20969-1EC9-417D-8A63-8B11C5A2D697}"/>
    <cellStyle name="Calculation 4 5 6 3" xfId="15623" xr:uid="{28298AA0-96FB-40D6-A078-DE4727DB037C}"/>
    <cellStyle name="Calculation 4 5 7" xfId="15624" xr:uid="{20A3EAF3-5A69-4899-B1C0-B71FC0E84408}"/>
    <cellStyle name="Calculation 4 5 7 2" xfId="15625" xr:uid="{0E1341C5-D201-48BB-B91E-9B6DBB2C4E1B}"/>
    <cellStyle name="Calculation 4 5 7 3" xfId="15626" xr:uid="{E206D7E4-E572-45A8-86C1-DB9E2E99CF00}"/>
    <cellStyle name="Calculation 4 5 8" xfId="15627" xr:uid="{FC914D7A-C350-4DBE-A474-F54ECE5ACFD2}"/>
    <cellStyle name="Calculation 4 5 8 2" xfId="15628" xr:uid="{5C961129-C8E8-4079-8D2B-A70682A11D97}"/>
    <cellStyle name="Calculation 4 5 8 3" xfId="15629" xr:uid="{C947E203-A841-4039-9598-0218B73346B4}"/>
    <cellStyle name="Calculation 4 5 9" xfId="15630" xr:uid="{44676250-2A09-4D63-89F9-9F9FBD31CADA}"/>
    <cellStyle name="Calculation 4 6" xfId="15631" xr:uid="{494160A4-A947-4666-8195-D9002F791034}"/>
    <cellStyle name="Calculation 4 6 10" xfId="15632" xr:uid="{D957FB0A-9987-498E-81B2-1C06712FFD11}"/>
    <cellStyle name="Calculation 4 6 2" xfId="15633" xr:uid="{6FBC0DB2-9657-4475-BBF7-0CFCD8FEB0D6}"/>
    <cellStyle name="Calculation 4 6 2 2" xfId="15634" xr:uid="{1E6BF573-F772-46C5-9868-82D5BDE69DB4}"/>
    <cellStyle name="Calculation 4 6 2 2 2" xfId="15635" xr:uid="{4A53B7FF-102C-4A20-9429-D3AFF4A70688}"/>
    <cellStyle name="Calculation 4 6 2 2 3" xfId="15636" xr:uid="{0AB71485-8F4D-492E-B883-E580FCB512AA}"/>
    <cellStyle name="Calculation 4 6 2 3" xfId="15637" xr:uid="{4F61A7F6-469F-47AF-9415-F1938E487165}"/>
    <cellStyle name="Calculation 4 6 2 3 2" xfId="15638" xr:uid="{87959962-3E8E-4F16-92CF-82C0FEAFA455}"/>
    <cellStyle name="Calculation 4 6 2 3 3" xfId="15639" xr:uid="{26E8E611-3857-42B5-A0F9-C6BF6FF89240}"/>
    <cellStyle name="Calculation 4 6 2 4" xfId="15640" xr:uid="{3D72D869-4271-4E37-A144-5846C5D3A87C}"/>
    <cellStyle name="Calculation 4 6 2 4 2" xfId="15641" xr:uid="{89D1B978-E3A7-4676-A261-6CF9E90126C0}"/>
    <cellStyle name="Calculation 4 6 2 4 3" xfId="15642" xr:uid="{479295C0-C76C-4D8F-A989-97926827B00E}"/>
    <cellStyle name="Calculation 4 6 2 5" xfId="15643" xr:uid="{CB9984DC-5BDA-4FF0-A3CE-4BD9B340B824}"/>
    <cellStyle name="Calculation 4 6 2 5 2" xfId="15644" xr:uid="{20AE59BD-88FE-4148-B1E1-275C04B5115C}"/>
    <cellStyle name="Calculation 4 6 2 5 3" xfId="15645" xr:uid="{CB43C1FD-12C0-4C06-AE05-06B692A8694B}"/>
    <cellStyle name="Calculation 4 6 2 6" xfId="15646" xr:uid="{4E6EDD1A-C068-4D08-B2DF-27BFF56D9222}"/>
    <cellStyle name="Calculation 4 6 2 6 2" xfId="15647" xr:uid="{1E9F5693-5878-455D-A9FB-9A1CAEF090A1}"/>
    <cellStyle name="Calculation 4 6 2 6 3" xfId="15648" xr:uid="{FD12C822-82B7-4D77-BED8-E773437E55F3}"/>
    <cellStyle name="Calculation 4 6 2 7" xfId="15649" xr:uid="{2E0BC2E0-B852-4DF1-B78E-78DC2EB4E9C8}"/>
    <cellStyle name="Calculation 4 6 2 7 2" xfId="15650" xr:uid="{5F2D4B9B-B366-4321-AC17-0F679BC87BF1}"/>
    <cellStyle name="Calculation 4 6 2 7 3" xfId="15651" xr:uid="{6E81F1A4-CCE4-40B4-8C9E-EF6F6F936F50}"/>
    <cellStyle name="Calculation 4 6 2 8" xfId="15652" xr:uid="{5F637CFC-A714-4782-9BD0-2EF2C8DFF139}"/>
    <cellStyle name="Calculation 4 6 2 9" xfId="15653" xr:uid="{464292B8-5B41-4A1A-B0BC-4BD7057E2D05}"/>
    <cellStyle name="Calculation 4 6 3" xfId="15654" xr:uid="{9AC594C4-F770-441E-B1D0-938A3C879CB3}"/>
    <cellStyle name="Calculation 4 6 3 2" xfId="15655" xr:uid="{06E33400-C5FD-4B09-B0C3-8A1E99108757}"/>
    <cellStyle name="Calculation 4 6 3 3" xfId="15656" xr:uid="{75C74E8A-628A-4E69-AA43-311EE3133C4A}"/>
    <cellStyle name="Calculation 4 6 4" xfId="15657" xr:uid="{DA0A9465-C98D-4CAB-AED6-3975896638E8}"/>
    <cellStyle name="Calculation 4 6 4 2" xfId="15658" xr:uid="{7C8A451E-D6E8-415F-B59C-A8896BC1BD31}"/>
    <cellStyle name="Calculation 4 6 4 3" xfId="15659" xr:uid="{D5FFFE2A-E664-4A47-AA68-8F4AD90C5DCF}"/>
    <cellStyle name="Calculation 4 6 5" xfId="15660" xr:uid="{9871FB5A-4868-4129-A090-D6F6C55692D5}"/>
    <cellStyle name="Calculation 4 6 5 2" xfId="15661" xr:uid="{480FDEC4-3338-481B-AA8D-D8C71B81FBA6}"/>
    <cellStyle name="Calculation 4 6 5 3" xfId="15662" xr:uid="{A4562646-BF4B-44BB-8DDD-2C33603EF807}"/>
    <cellStyle name="Calculation 4 6 6" xfId="15663" xr:uid="{F58BD831-9060-499E-B69B-4F056CFF0F6F}"/>
    <cellStyle name="Calculation 4 6 6 2" xfId="15664" xr:uid="{58C7348C-1363-441B-A8AB-24F6FC6A2C8F}"/>
    <cellStyle name="Calculation 4 6 6 3" xfId="15665" xr:uid="{9072CBA2-7BCA-4AA7-A411-A606F161AF36}"/>
    <cellStyle name="Calculation 4 6 7" xfId="15666" xr:uid="{89570802-CA40-45D5-8D61-7479816FB867}"/>
    <cellStyle name="Calculation 4 6 7 2" xfId="15667" xr:uid="{2D520680-6C06-4F99-8AAB-FF3B412A8831}"/>
    <cellStyle name="Calculation 4 6 7 3" xfId="15668" xr:uid="{4724DECE-2A3D-4326-8076-F7ED6F8C3A79}"/>
    <cellStyle name="Calculation 4 6 8" xfId="15669" xr:uid="{2368D846-FB17-4052-B7CE-EA52ACF00F3D}"/>
    <cellStyle name="Calculation 4 6 8 2" xfId="15670" xr:uid="{D3CDEA66-D2C4-4458-95FD-74F45D3439A7}"/>
    <cellStyle name="Calculation 4 6 8 3" xfId="15671" xr:uid="{B4FDCB70-2527-4A7D-9048-5767E83AA701}"/>
    <cellStyle name="Calculation 4 6 9" xfId="15672" xr:uid="{748B1341-0DCC-4C56-8FCC-16A71F6D5AE7}"/>
    <cellStyle name="Calculation 4 7" xfId="15673" xr:uid="{047A4281-AB2F-46C3-AF1D-DA1CF6A2A61D}"/>
    <cellStyle name="Calculation 4 7 10" xfId="15674" xr:uid="{089A1F6F-DF0A-4E13-8FD8-B417D0734455}"/>
    <cellStyle name="Calculation 4 7 2" xfId="15675" xr:uid="{D79E5949-2137-41F9-AFC9-8E6370E85375}"/>
    <cellStyle name="Calculation 4 7 2 2" xfId="15676" xr:uid="{E73377BA-7242-4809-8275-1A2BED10C93F}"/>
    <cellStyle name="Calculation 4 7 2 2 2" xfId="15677" xr:uid="{61B770A4-273B-4146-837A-D4B2E730B70C}"/>
    <cellStyle name="Calculation 4 7 2 2 3" xfId="15678" xr:uid="{9AE04CF6-6179-41B3-9FBF-4F3475D48CC3}"/>
    <cellStyle name="Calculation 4 7 2 3" xfId="15679" xr:uid="{A2487DA1-62B9-4A5E-AB2F-3774BA2BE1E7}"/>
    <cellStyle name="Calculation 4 7 2 3 2" xfId="15680" xr:uid="{E7E64395-87E9-4574-9F66-3E3EF92D9E43}"/>
    <cellStyle name="Calculation 4 7 2 3 3" xfId="15681" xr:uid="{BF804D67-B849-49FD-BF73-6E6507A17072}"/>
    <cellStyle name="Calculation 4 7 2 4" xfId="15682" xr:uid="{A115EAD6-8C8F-4140-8BCA-057100005CB2}"/>
    <cellStyle name="Calculation 4 7 2 4 2" xfId="15683" xr:uid="{C37DB09C-991B-4BFF-B2FD-C4E109EF0093}"/>
    <cellStyle name="Calculation 4 7 2 4 3" xfId="15684" xr:uid="{1308012F-3B8F-48D3-AE33-2448A92F8FFD}"/>
    <cellStyle name="Calculation 4 7 2 5" xfId="15685" xr:uid="{234C09A7-95DE-4930-890D-602438DAB32A}"/>
    <cellStyle name="Calculation 4 7 2 5 2" xfId="15686" xr:uid="{907B4581-768F-4588-B809-6511FB5385FC}"/>
    <cellStyle name="Calculation 4 7 2 5 3" xfId="15687" xr:uid="{539D1ED2-6CF1-4BAB-90AE-B4CE95C93D0A}"/>
    <cellStyle name="Calculation 4 7 2 6" xfId="15688" xr:uid="{E9AC2018-CEB9-4E77-AA43-2BE09A5DECCF}"/>
    <cellStyle name="Calculation 4 7 2 6 2" xfId="15689" xr:uid="{7E577DAD-B6D5-4ACC-9181-E77BA50148B1}"/>
    <cellStyle name="Calculation 4 7 2 6 3" xfId="15690" xr:uid="{45FC11C8-D897-4AE2-AFB6-F5020AF0B8CE}"/>
    <cellStyle name="Calculation 4 7 2 7" xfId="15691" xr:uid="{03555C35-D4ED-4B8E-B7A1-E382E80383B2}"/>
    <cellStyle name="Calculation 4 7 2 7 2" xfId="15692" xr:uid="{98604A31-8484-46C6-9900-6B3E54A43960}"/>
    <cellStyle name="Calculation 4 7 2 7 3" xfId="15693" xr:uid="{15832FAF-2CAF-48BF-8F08-A85857E25054}"/>
    <cellStyle name="Calculation 4 7 2 8" xfId="15694" xr:uid="{74E93903-287C-4D14-B31D-6F16E050C526}"/>
    <cellStyle name="Calculation 4 7 2 9" xfId="15695" xr:uid="{AA663B2B-64C5-40D4-9920-ACB491E09E35}"/>
    <cellStyle name="Calculation 4 7 3" xfId="15696" xr:uid="{720AA922-1B3E-4514-B788-DF1F2B415A3A}"/>
    <cellStyle name="Calculation 4 7 3 2" xfId="15697" xr:uid="{290A6138-BB95-412C-AA3D-AC1126EB0DCC}"/>
    <cellStyle name="Calculation 4 7 3 3" xfId="15698" xr:uid="{5933CB6B-CE86-4E99-8327-F4358C2A3193}"/>
    <cellStyle name="Calculation 4 7 4" xfId="15699" xr:uid="{9526D895-414B-4A02-9F94-C7499F87FEDA}"/>
    <cellStyle name="Calculation 4 7 4 2" xfId="15700" xr:uid="{AC837362-9633-4BB9-BB1E-DD8A72704657}"/>
    <cellStyle name="Calculation 4 7 4 3" xfId="15701" xr:uid="{D224FC26-5E14-4A7D-84AA-C92C1CDE2256}"/>
    <cellStyle name="Calculation 4 7 5" xfId="15702" xr:uid="{C78E37DF-3CA9-4AFC-A11F-87FB2E6702EB}"/>
    <cellStyle name="Calculation 4 7 5 2" xfId="15703" xr:uid="{25B09E17-805D-4CA8-9DEC-9BB2519C6CD0}"/>
    <cellStyle name="Calculation 4 7 5 3" xfId="15704" xr:uid="{8F512F50-16B2-472A-A424-5BCEFF5CAAB1}"/>
    <cellStyle name="Calculation 4 7 6" xfId="15705" xr:uid="{1EED396E-1956-41F1-80CE-17D427AC706C}"/>
    <cellStyle name="Calculation 4 7 6 2" xfId="15706" xr:uid="{AFF3BC7A-52D2-483C-9152-3BCCF0438E1D}"/>
    <cellStyle name="Calculation 4 7 6 3" xfId="15707" xr:uid="{78CCE0BB-79F8-456A-83B5-996398B9C760}"/>
    <cellStyle name="Calculation 4 7 7" xfId="15708" xr:uid="{1C654AE0-FFB8-4B87-9F0F-F48A1EA21F4D}"/>
    <cellStyle name="Calculation 4 7 7 2" xfId="15709" xr:uid="{24D0D46A-1148-4258-B8EE-165A8272D6F1}"/>
    <cellStyle name="Calculation 4 7 7 3" xfId="15710" xr:uid="{CC4C118C-DA48-4A14-9609-A66B58F502C1}"/>
    <cellStyle name="Calculation 4 7 8" xfId="15711" xr:uid="{36151699-6F3D-479E-8B53-022E2AD070CE}"/>
    <cellStyle name="Calculation 4 7 8 2" xfId="15712" xr:uid="{1E3D9463-3D6A-4796-A31F-5CB27476FB60}"/>
    <cellStyle name="Calculation 4 7 8 3" xfId="15713" xr:uid="{3177DD28-A458-46C2-8037-06AA18586815}"/>
    <cellStyle name="Calculation 4 7 9" xfId="15714" xr:uid="{3AFF5E44-6B41-4195-8EDD-DFA0F8C78ABA}"/>
    <cellStyle name="Calculation 4 8" xfId="15715" xr:uid="{920C76B8-AEB0-4367-AE03-2D184CDA1E50}"/>
    <cellStyle name="Calculation 4 8 2" xfId="15716" xr:uid="{DF96F3D9-B698-4483-B0E5-1091B0D54FD9}"/>
    <cellStyle name="Calculation 4 8 2 2" xfId="15717" xr:uid="{2207857C-DF7D-41B7-AF72-DBAD66407643}"/>
    <cellStyle name="Calculation 4 8 2 3" xfId="15718" xr:uid="{F04A4418-A6D1-451F-BB41-42890275E51B}"/>
    <cellStyle name="Calculation 4 8 3" xfId="15719" xr:uid="{8BDF8498-7EB5-432D-9ACF-A40BF0E44698}"/>
    <cellStyle name="Calculation 4 8 3 2" xfId="15720" xr:uid="{F48E5A47-FA07-42F4-8529-85723D4BA973}"/>
    <cellStyle name="Calculation 4 8 3 3" xfId="15721" xr:uid="{6F6E16E0-01AD-4420-AB1D-71C2EFE9E9E5}"/>
    <cellStyle name="Calculation 4 8 4" xfId="15722" xr:uid="{197B211A-4AA8-4AE1-B7D0-89BA183DD65B}"/>
    <cellStyle name="Calculation 4 8 4 2" xfId="15723" xr:uid="{129C51F1-0CCF-472A-AA1C-4191812924E0}"/>
    <cellStyle name="Calculation 4 8 4 3" xfId="15724" xr:uid="{5F4087AA-ACC4-4B3A-88D9-8E186DFD5815}"/>
    <cellStyle name="Calculation 4 8 5" xfId="15725" xr:uid="{909B39FC-C5A1-4C18-96A3-5FBAF043EDC2}"/>
    <cellStyle name="Calculation 4 8 5 2" xfId="15726" xr:uid="{E1DC9B64-DB24-4478-A010-08336194527E}"/>
    <cellStyle name="Calculation 4 8 5 3" xfId="15727" xr:uid="{02EB363D-5BE5-4FB2-AC40-8D5E6F14E77F}"/>
    <cellStyle name="Calculation 4 8 6" xfId="15728" xr:uid="{8CD47799-9995-4FB6-AF0D-BF12F8FDD436}"/>
    <cellStyle name="Calculation 4 8 6 2" xfId="15729" xr:uid="{3B867AC3-5BBC-42E9-8121-BD32DB8BDECF}"/>
    <cellStyle name="Calculation 4 8 6 3" xfId="15730" xr:uid="{BBB84CA1-EC1A-456C-9F38-AE1054DDEF62}"/>
    <cellStyle name="Calculation 4 8 7" xfId="15731" xr:uid="{D7E90A57-89D8-4FDB-A44A-3D55D374102F}"/>
    <cellStyle name="Calculation 4 8 7 2" xfId="15732" xr:uid="{7AA1CDC7-44AD-4118-A81D-614203123F9C}"/>
    <cellStyle name="Calculation 4 8 7 3" xfId="15733" xr:uid="{B773C0C1-D44F-4871-AA64-19B8272F7357}"/>
    <cellStyle name="Calculation 4 8 8" xfId="15734" xr:uid="{D0787A08-82F2-4118-8CA9-A601E2F91626}"/>
    <cellStyle name="Calculation 4 8 9" xfId="15735" xr:uid="{B2AA9F76-619F-4845-883C-68C9C0203AD6}"/>
    <cellStyle name="Calculation 4 9" xfId="15736" xr:uid="{2C23DA32-0F29-4C9F-B7D9-07FABF172141}"/>
    <cellStyle name="Calculation 4 9 2" xfId="15737" xr:uid="{3C906932-6FEB-415B-8AAC-2642A465D083}"/>
    <cellStyle name="Calculation 4 9 3" xfId="15738" xr:uid="{FE331886-A2B5-40AA-97E8-C0AB4721D0F8}"/>
    <cellStyle name="Check Cell 2" xfId="900" xr:uid="{00000000-0005-0000-0000-000079000000}"/>
    <cellStyle name="Check Cell 2 2" xfId="1617" xr:uid="{0CFC8156-4046-40AA-B968-8BDFBE53E855}"/>
    <cellStyle name="Check Cell 2 2 2" xfId="15739" xr:uid="{786EE482-54C5-4249-972B-27E98C088D09}"/>
    <cellStyle name="Check Cell 2 3" xfId="1618" xr:uid="{25EC0814-584E-4F40-BDAC-98259AE98BFE}"/>
    <cellStyle name="Check Cell 2 4" xfId="1619" xr:uid="{388ACE87-6968-43DD-A1BE-86BADCA7C530}"/>
    <cellStyle name="Check Cell 2 4 2" xfId="15740" xr:uid="{B7C13860-FFA4-42A6-878A-05305F45C2D6}"/>
    <cellStyle name="Check Cell 2 5" xfId="46454" xr:uid="{915A2C05-C9D5-466C-AAEC-7F1ACCDAC46C}"/>
    <cellStyle name="Check Cell 3" xfId="1169" xr:uid="{00000000-0005-0000-0000-00007A000000}"/>
    <cellStyle name="Check Cell 4" xfId="1620" xr:uid="{C3B437A3-CA75-4E55-B709-6CCC26A4282A}"/>
    <cellStyle name="Check Cell 4 2" xfId="15741" xr:uid="{DBBFA9D9-52A5-4C2D-A248-E93B11CE83EC}"/>
    <cellStyle name="Color" xfId="1170" xr:uid="{00000000-0005-0000-0000-00007B000000}"/>
    <cellStyle name="combo" xfId="901" xr:uid="{00000000-0005-0000-0000-00007C000000}"/>
    <cellStyle name="Comma" xfId="1" builtinId="3"/>
    <cellStyle name="Comma 10" xfId="24" xr:uid="{00000000-0005-0000-0000-00007E000000}"/>
    <cellStyle name="Comma 10 2" xfId="182" xr:uid="{00000000-0005-0000-0000-00007F000000}"/>
    <cellStyle name="Comma 10 2 2" xfId="1171" xr:uid="{00000000-0005-0000-0000-000080000000}"/>
    <cellStyle name="Comma 11" xfId="25" xr:uid="{00000000-0005-0000-0000-000081000000}"/>
    <cellStyle name="Comma 11 2" xfId="1007" xr:uid="{00000000-0005-0000-0000-000082000000}"/>
    <cellStyle name="Comma 11 2 2" xfId="1008" xr:uid="{00000000-0005-0000-0000-000083000000}"/>
    <cellStyle name="Comma 11 2 2 2" xfId="1621" xr:uid="{14C00417-C432-4813-8194-4F8297D32C1B}"/>
    <cellStyle name="Comma 11 2 2 2 2" xfId="15742" xr:uid="{32077FB4-6526-44E4-94B5-83A99209C67F}"/>
    <cellStyle name="Comma 11 2 2 2 2 2" xfId="15743" xr:uid="{1C630F7D-C4EE-4983-960B-EEEDDCA28B54}"/>
    <cellStyle name="Comma 11 2 2 2 2 2 2" xfId="15744" xr:uid="{D27BADC5-06B5-4DAB-A2A0-290DAED0B644}"/>
    <cellStyle name="Comma 11 2 2 2 2 2 3" xfId="15745" xr:uid="{C1E84E59-E2AC-4E32-A565-CE9437F2994A}"/>
    <cellStyle name="Comma 11 2 2 2 2 3" xfId="15746" xr:uid="{0F89404F-7997-4E25-AE81-04B096AC5C85}"/>
    <cellStyle name="Comma 11 2 2 2 2 3 2" xfId="15747" xr:uid="{EC0AD82D-F0E4-4FD9-A094-8AE0540A3FF3}"/>
    <cellStyle name="Comma 11 2 2 2 2 3 3" xfId="15748" xr:uid="{267D1698-7103-4DC9-BFA2-4685A2AD4DCE}"/>
    <cellStyle name="Comma 11 2 2 2 2 4" xfId="15749" xr:uid="{36EC463C-D526-4F92-AA3D-4D03364447AB}"/>
    <cellStyle name="Comma 11 2 2 2 2 5" xfId="15750" xr:uid="{655FECCC-5AA3-4EE6-9C20-ECF308957E10}"/>
    <cellStyle name="Comma 11 2 2 2 3" xfId="15751" xr:uid="{BE5A4FEF-6769-4163-BC99-0D6EBD8E6E1D}"/>
    <cellStyle name="Comma 11 2 2 2 3 2" xfId="15752" xr:uid="{2ED0652E-0315-4CA6-AD13-0594D291E0B4}"/>
    <cellStyle name="Comma 11 2 2 2 3 3" xfId="15753" xr:uid="{FC45ABEA-E169-4893-A9B8-6625375218F1}"/>
    <cellStyle name="Comma 11 2 2 2 4" xfId="15754" xr:uid="{68374275-9C5C-438D-8212-A3F3B1B9C847}"/>
    <cellStyle name="Comma 11 2 2 2 4 2" xfId="15755" xr:uid="{A9AC6ACD-29EA-4C07-AFF8-990F41461B6F}"/>
    <cellStyle name="Comma 11 2 2 2 4 3" xfId="15756" xr:uid="{CEA291A8-36C2-4CB7-AD9C-A756425994D0}"/>
    <cellStyle name="Comma 11 2 2 2 5" xfId="15757" xr:uid="{3539D42C-787D-44F6-A83A-1279D4B7E398}"/>
    <cellStyle name="Comma 11 2 2 2 6" xfId="15758" xr:uid="{E2BEF8B4-0066-4A79-A2E3-192088424AD6}"/>
    <cellStyle name="Comma 11 2 2 2 7" xfId="45145" xr:uid="{D8017FF1-158D-4EEE-93C1-F62454091387}"/>
    <cellStyle name="Comma 11 2 2 3" xfId="15759" xr:uid="{BA3160FD-6BA6-4D1F-B122-B0F485040C15}"/>
    <cellStyle name="Comma 11 2 2 3 2" xfId="15760" xr:uid="{5B3CE9E8-BC4E-452B-9F5A-69C35E588AAB}"/>
    <cellStyle name="Comma 11 2 2 3 2 2" xfId="15761" xr:uid="{F11957B6-B324-4027-8747-CD26976F370B}"/>
    <cellStyle name="Comma 11 2 2 3 2 3" xfId="15762" xr:uid="{4C6CE07F-613E-40CE-81D5-1B4BFC2BAE06}"/>
    <cellStyle name="Comma 11 2 2 3 3" xfId="15763" xr:uid="{98BB5385-5D88-46FC-95CF-0DC78235D154}"/>
    <cellStyle name="Comma 11 2 2 3 3 2" xfId="15764" xr:uid="{351CEACB-1D2D-4923-92A3-DE944DADAD4A}"/>
    <cellStyle name="Comma 11 2 2 3 3 3" xfId="15765" xr:uid="{B6C7D3E3-DFF9-4988-9F25-6FF1809648D6}"/>
    <cellStyle name="Comma 11 2 2 3 4" xfId="15766" xr:uid="{A51EA3FA-4F90-47E8-B8C0-2A8170D4C78E}"/>
    <cellStyle name="Comma 11 2 2 3 5" xfId="15767" xr:uid="{1CC97EB5-340B-4D61-AC83-FCA9FA63B991}"/>
    <cellStyle name="Comma 11 2 2 4" xfId="15768" xr:uid="{F3C857E3-71DE-4356-AE46-2A14AD4CA4C5}"/>
    <cellStyle name="Comma 11 2 2 4 2" xfId="15769" xr:uid="{C4A1F203-A5F9-4B3E-9C9A-9D723FD60017}"/>
    <cellStyle name="Comma 11 2 2 4 3" xfId="15770" xr:uid="{5D2F1BCD-579D-49EF-8962-A7884D8AAD8B}"/>
    <cellStyle name="Comma 11 2 2 5" xfId="15771" xr:uid="{6ED29EA7-44A4-4F04-ABB4-D178DCE28ACB}"/>
    <cellStyle name="Comma 11 2 2 5 2" xfId="15772" xr:uid="{1E6B497E-E72F-4CCF-BC42-CFBC1FF9EA49}"/>
    <cellStyle name="Comma 11 2 2 5 3" xfId="15773" xr:uid="{5B0514BE-7322-4D38-A9F6-02702EAFD1D3}"/>
    <cellStyle name="Comma 11 2 2 6" xfId="15774" xr:uid="{3EA775B6-C0D0-43E2-A089-BA12A93FC129}"/>
    <cellStyle name="Comma 11 2 2 7" xfId="15775" xr:uid="{3E7C7FEF-6C09-402B-ACAF-70541772F7C6}"/>
    <cellStyle name="Comma 11 2 2 8" xfId="45146" xr:uid="{7BBABD9B-C8ED-45FE-91AF-AF5EA105CFEC}"/>
    <cellStyle name="Comma 11 2 3" xfId="1622" xr:uid="{DBED97FB-5B1E-4B75-AB70-D23687768518}"/>
    <cellStyle name="Comma 11 2 3 2" xfId="15776" xr:uid="{32C9FDE1-35A3-45EA-AC6F-7C844C78467E}"/>
    <cellStyle name="Comma 11 2 3 2 2" xfId="15777" xr:uid="{D2C676D9-157A-4170-94C9-F11CE9EAC026}"/>
    <cellStyle name="Comma 11 2 3 2 2 2" xfId="15778" xr:uid="{5298C85A-6692-4730-AD25-4C11DFA966DF}"/>
    <cellStyle name="Comma 11 2 3 2 2 3" xfId="15779" xr:uid="{891D2982-86C4-4746-96F8-53EE490527D3}"/>
    <cellStyle name="Comma 11 2 3 2 3" xfId="15780" xr:uid="{468D4D3D-6557-4361-8CBB-07A76E0DF5E8}"/>
    <cellStyle name="Comma 11 2 3 2 3 2" xfId="15781" xr:uid="{CFF6A1B2-8367-44D8-AA9E-356B1DA56334}"/>
    <cellStyle name="Comma 11 2 3 2 3 3" xfId="15782" xr:uid="{BDEACDB0-F698-4885-8AD0-F2087D8C12C2}"/>
    <cellStyle name="Comma 11 2 3 2 4" xfId="15783" xr:uid="{5EAD4B53-62F7-4DFA-B555-96AEBB124FB9}"/>
    <cellStyle name="Comma 11 2 3 2 5" xfId="15784" xr:uid="{53BE7B27-F156-4869-AC6D-8338C462F070}"/>
    <cellStyle name="Comma 11 2 3 3" xfId="15785" xr:uid="{31313443-41DE-4DDD-9257-31648F6F680A}"/>
    <cellStyle name="Comma 11 2 3 3 2" xfId="15786" xr:uid="{4D977DC2-0C00-4E2E-9EB2-B782971F9D3D}"/>
    <cellStyle name="Comma 11 2 3 3 3" xfId="15787" xr:uid="{98959E06-AD9D-4EC5-8B46-4AA1BBF21066}"/>
    <cellStyle name="Comma 11 2 3 4" xfId="15788" xr:uid="{0BC824BB-19A5-407B-B652-06255477C449}"/>
    <cellStyle name="Comma 11 2 3 4 2" xfId="15789" xr:uid="{35B50E72-CCB5-462E-BA76-43835DDDFB91}"/>
    <cellStyle name="Comma 11 2 3 4 3" xfId="15790" xr:uid="{9FE79F0B-7E92-4810-A5B4-DD7F6BBF1495}"/>
    <cellStyle name="Comma 11 2 3 5" xfId="15791" xr:uid="{D5EBA956-7A10-4F88-835E-D9A237546D16}"/>
    <cellStyle name="Comma 11 2 3 6" xfId="15792" xr:uid="{D4BF6C4F-AC32-43F3-A27C-3D0A116ED356}"/>
    <cellStyle name="Comma 11 2 3 7" xfId="45147" xr:uid="{BF5BA5AD-482E-4069-90B4-2FF722F5C523}"/>
    <cellStyle name="Comma 11 2 4" xfId="15793" xr:uid="{66B8B516-4F62-4827-8608-6D3A8E650661}"/>
    <cellStyle name="Comma 11 2 4 2" xfId="15794" xr:uid="{EF086AB8-E42C-4A7F-90DA-E5132F8C4CAC}"/>
    <cellStyle name="Comma 11 2 4 2 2" xfId="15795" xr:uid="{9F60E8FB-56E0-4F63-813D-EE19661532F4}"/>
    <cellStyle name="Comma 11 2 4 2 3" xfId="15796" xr:uid="{286B92C5-C1A9-4931-9B2E-0E52FF13FB8D}"/>
    <cellStyle name="Comma 11 2 4 3" xfId="15797" xr:uid="{8F43E8F9-4755-440D-865E-B51255813676}"/>
    <cellStyle name="Comma 11 2 4 3 2" xfId="15798" xr:uid="{0094C119-AF89-4F6A-BF71-6C31EE02C39A}"/>
    <cellStyle name="Comma 11 2 4 3 3" xfId="15799" xr:uid="{8A4EA2D4-91E2-415A-9345-E66F0EBA2CEA}"/>
    <cellStyle name="Comma 11 2 4 4" xfId="15800" xr:uid="{74D1CCDC-CAA3-4ABE-A93E-34CCA81A0CC8}"/>
    <cellStyle name="Comma 11 2 4 5" xfId="15801" xr:uid="{318E95F7-6169-4CE4-881E-5A01749C6B7A}"/>
    <cellStyle name="Comma 11 2 5" xfId="15802" xr:uid="{5685D30D-8698-4047-9DA2-7BA5A8FD275C}"/>
    <cellStyle name="Comma 11 2 5 2" xfId="15803" xr:uid="{6A50FD1D-ECD2-4DA2-B618-C4436BB208F2}"/>
    <cellStyle name="Comma 11 2 5 3" xfId="15804" xr:uid="{C8A6FA3F-4BE6-48DE-BDDF-F27F789114F2}"/>
    <cellStyle name="Comma 11 2 6" xfId="15805" xr:uid="{C6045315-2DFE-4EAC-926D-DA6E738E9823}"/>
    <cellStyle name="Comma 11 2 6 2" xfId="15806" xr:uid="{44BE3726-CE33-4632-91AA-E8207659B9C0}"/>
    <cellStyle name="Comma 11 2 6 3" xfId="15807" xr:uid="{9EB2332D-CC41-4DA3-A033-596E8A281FEE}"/>
    <cellStyle name="Comma 11 2 7" xfId="15808" xr:uid="{32A37143-A43A-4D94-AAC0-643670DFBD84}"/>
    <cellStyle name="Comma 11 2 8" xfId="15809" xr:uid="{46598122-C57A-4F3D-BE1D-32F8F8095DC0}"/>
    <cellStyle name="Comma 11 2 9" xfId="1383" xr:uid="{CE6F5406-D89A-4F0F-BEE4-44C142BB9732}"/>
    <cellStyle name="Comma 11 3" xfId="1009" xr:uid="{00000000-0005-0000-0000-000084000000}"/>
    <cellStyle name="Comma 11 3 2" xfId="1623" xr:uid="{06E16F61-706F-4BF8-8EFF-A93434D8F447}"/>
    <cellStyle name="Comma 11 3 2 2" xfId="15810" xr:uid="{98104B98-1CBC-461E-B5AB-610C1EF45F3A}"/>
    <cellStyle name="Comma 11 3 2 2 2" xfId="15811" xr:uid="{D0598B23-D188-4613-A2ED-7D561EDEF480}"/>
    <cellStyle name="Comma 11 3 2 2 2 2" xfId="15812" xr:uid="{710605E9-888A-43C9-8E0F-532423544870}"/>
    <cellStyle name="Comma 11 3 2 2 2 3" xfId="15813" xr:uid="{8BD52247-E527-4601-B45B-508074227C69}"/>
    <cellStyle name="Comma 11 3 2 2 3" xfId="15814" xr:uid="{EA8171A2-E9C5-4889-B48D-4B13924C431A}"/>
    <cellStyle name="Comma 11 3 2 2 3 2" xfId="15815" xr:uid="{E3318014-5E1A-4BC4-B743-3CE503308A3D}"/>
    <cellStyle name="Comma 11 3 2 2 3 3" xfId="15816" xr:uid="{9BA6AC12-A6D3-4400-B672-F2C05B7EF503}"/>
    <cellStyle name="Comma 11 3 2 2 4" xfId="15817" xr:uid="{E0FF624A-A27F-4013-90AD-603FD8A91FF2}"/>
    <cellStyle name="Comma 11 3 2 2 5" xfId="15818" xr:uid="{0DA86F79-6C7B-4C96-979B-4899CEC001EF}"/>
    <cellStyle name="Comma 11 3 2 3" xfId="15819" xr:uid="{55841625-A12D-44E4-AC5F-913FBEA85ADB}"/>
    <cellStyle name="Comma 11 3 2 3 2" xfId="15820" xr:uid="{157D69BB-B8A5-4C7E-A314-D09A53DD58BB}"/>
    <cellStyle name="Comma 11 3 2 3 3" xfId="15821" xr:uid="{80365061-41F8-4E87-A5F8-BE59A16A6876}"/>
    <cellStyle name="Comma 11 3 2 4" xfId="15822" xr:uid="{6BA023E6-C7EA-47D6-832E-74554FE274A0}"/>
    <cellStyle name="Comma 11 3 2 4 2" xfId="15823" xr:uid="{B69B978D-204E-4E30-BB14-C2FB89700BC4}"/>
    <cellStyle name="Comma 11 3 2 4 3" xfId="15824" xr:uid="{69D07F3D-F757-45DD-BAA7-853B7596207B}"/>
    <cellStyle name="Comma 11 3 2 5" xfId="15825" xr:uid="{BBC1C689-D83C-49F7-8C7E-A59528F5F819}"/>
    <cellStyle name="Comma 11 3 2 6" xfId="15826" xr:uid="{23871AD6-7939-47A3-AAFA-D0BB27A1B1EF}"/>
    <cellStyle name="Comma 11 3 2 7" xfId="45148" xr:uid="{96C09EC4-9BB1-4779-8B5E-B428588C4125}"/>
    <cellStyle name="Comma 11 3 3" xfId="15827" xr:uid="{F8A1FE59-CE85-42EE-86F0-FEA1F5343E32}"/>
    <cellStyle name="Comma 11 3 3 2" xfId="15828" xr:uid="{CC0C9658-E0A7-4C7B-AE13-2AA2B7F204C1}"/>
    <cellStyle name="Comma 11 3 3 2 2" xfId="15829" xr:uid="{E54DEA93-3E1A-4E63-BD18-B2F625BE2157}"/>
    <cellStyle name="Comma 11 3 3 2 3" xfId="15830" xr:uid="{FF790A2F-1CFB-4A72-984D-766275F36A3B}"/>
    <cellStyle name="Comma 11 3 3 3" xfId="15831" xr:uid="{1BA4EC47-ECD4-4248-94AB-598C6D6BD6EB}"/>
    <cellStyle name="Comma 11 3 3 3 2" xfId="15832" xr:uid="{0C98AD1A-DFCC-40CE-89E8-F39CBA9CE229}"/>
    <cellStyle name="Comma 11 3 3 3 3" xfId="15833" xr:uid="{4E075837-CA4B-4D1D-99BE-D637E108A43E}"/>
    <cellStyle name="Comma 11 3 3 4" xfId="15834" xr:uid="{6A9E6C3F-B730-40B4-8D1F-0248C1A96A03}"/>
    <cellStyle name="Comma 11 3 3 5" xfId="15835" xr:uid="{2B5F6413-6F77-4611-A2AF-9D1246D9C153}"/>
    <cellStyle name="Comma 11 3 4" xfId="15836" xr:uid="{35D421F3-D951-4E1B-BA77-F2CC9DA4AB6F}"/>
    <cellStyle name="Comma 11 3 4 2" xfId="15837" xr:uid="{52E5E884-FAE8-4721-9D09-9C1D270F51CB}"/>
    <cellStyle name="Comma 11 3 4 3" xfId="15838" xr:uid="{B2582971-C26F-4A91-90E6-FF3F0B1E08B6}"/>
    <cellStyle name="Comma 11 3 5" xfId="15839" xr:uid="{46E2E571-DA0C-4C0A-82F8-E756C3DFFD42}"/>
    <cellStyle name="Comma 11 3 5 2" xfId="15840" xr:uid="{6498D356-B635-44E9-9A65-7D4D9A6C6974}"/>
    <cellStyle name="Comma 11 3 5 3" xfId="15841" xr:uid="{D95CAF8C-9D99-4E8D-8B4E-35743A9A53AD}"/>
    <cellStyle name="Comma 11 3 6" xfId="15842" xr:uid="{2884787A-AB65-4EA6-9AE4-8C93E009F42D}"/>
    <cellStyle name="Comma 11 3 7" xfId="15843" xr:uid="{EE563567-4004-487D-95EA-057A00F7A7BE}"/>
    <cellStyle name="Comma 11 3 8" xfId="45149" xr:uid="{9CF96ED3-D77A-4E61-9CC2-5BC425784B67}"/>
    <cellStyle name="Comma 11 4" xfId="1624" xr:uid="{9283E3AA-3A31-40D1-A04F-A10BF4508CCD}"/>
    <cellStyle name="Comma 11 4 2" xfId="15844" xr:uid="{76D676D9-080C-415F-BBA0-EF9B727A82AD}"/>
    <cellStyle name="Comma 11 4 2 2" xfId="15845" xr:uid="{D805F76F-18EF-4BBF-81A1-14DFC04F359E}"/>
    <cellStyle name="Comma 11 4 2 2 2" xfId="15846" xr:uid="{10F458D0-7FB3-451E-B297-4BA752E3735E}"/>
    <cellStyle name="Comma 11 4 2 2 3" xfId="15847" xr:uid="{51F4B3D4-D4C8-4159-A671-511EBF040C36}"/>
    <cellStyle name="Comma 11 4 2 3" xfId="15848" xr:uid="{EB8057F8-6309-4FEC-82F4-5ECD243FDE9F}"/>
    <cellStyle name="Comma 11 4 2 3 2" xfId="15849" xr:uid="{EDB651D6-D51E-4646-BA34-11AF4506C01A}"/>
    <cellStyle name="Comma 11 4 2 3 3" xfId="15850" xr:uid="{04469B33-0844-460E-B78F-8E492B2FC225}"/>
    <cellStyle name="Comma 11 4 2 4" xfId="15851" xr:uid="{203D883F-C03B-4BA4-ABF1-CF677E1D00E3}"/>
    <cellStyle name="Comma 11 4 2 5" xfId="15852" xr:uid="{D09C4430-E682-4B31-9CEF-ED8FB91653CF}"/>
    <cellStyle name="Comma 11 4 3" xfId="15853" xr:uid="{FCC48F16-BF1F-4AB1-981D-345212406BAA}"/>
    <cellStyle name="Comma 11 4 3 2" xfId="15854" xr:uid="{18DA8DC8-40A9-4C72-84E1-8B65DF85527C}"/>
    <cellStyle name="Comma 11 4 3 3" xfId="15855" xr:uid="{5434097C-8F37-4CA3-9E3B-3283794566DE}"/>
    <cellStyle name="Comma 11 4 4" xfId="15856" xr:uid="{6D26AE43-0ED5-4305-8E98-71D679C2E5AC}"/>
    <cellStyle name="Comma 11 4 4 2" xfId="15857" xr:uid="{F8946973-7BB8-436A-A446-774B30D211E5}"/>
    <cellStyle name="Comma 11 4 4 3" xfId="15858" xr:uid="{6BD50C97-6010-4735-A7F9-FE0DF7FA84E4}"/>
    <cellStyle name="Comma 11 4 5" xfId="15859" xr:uid="{0D8017EF-3786-460B-BC85-181400861007}"/>
    <cellStyle name="Comma 11 4 6" xfId="15860" xr:uid="{33F73963-B111-41C8-9D88-E53CFE03D9F0}"/>
    <cellStyle name="Comma 11 4 7" xfId="45150" xr:uid="{BA74C96B-766A-4D23-81C7-DBC00BCCE8AA}"/>
    <cellStyle name="Comma 11 5" xfId="15861" xr:uid="{A245315D-D77A-4A87-80BC-42B16D9229AC}"/>
    <cellStyle name="Comma 11 5 2" xfId="15862" xr:uid="{F6700C7B-A9BC-4460-850E-A458DD3B4250}"/>
    <cellStyle name="Comma 11 5 2 2" xfId="15863" xr:uid="{8B357D7B-6482-410F-8384-3EC2CCD181CD}"/>
    <cellStyle name="Comma 11 5 2 3" xfId="15864" xr:uid="{7A2DEEE0-5345-43D5-A287-2AF712384E65}"/>
    <cellStyle name="Comma 11 5 3" xfId="15865" xr:uid="{BB132B3D-BFC1-499A-8466-E917F1C792C8}"/>
    <cellStyle name="Comma 11 5 3 2" xfId="15866" xr:uid="{D6147477-AF18-45AE-A9DC-50AF6AA2021C}"/>
    <cellStyle name="Comma 11 5 3 3" xfId="15867" xr:uid="{0FAE0613-3287-46D2-BD91-79792E856D04}"/>
    <cellStyle name="Comma 11 5 4" xfId="15868" xr:uid="{126596C2-FEFD-446C-8689-F3169AD98ED4}"/>
    <cellStyle name="Comma 11 5 5" xfId="15869" xr:uid="{3F9D16E4-DD28-4A13-908C-9E16B8F3C4A1}"/>
    <cellStyle name="Comma 11 6" xfId="15870" xr:uid="{222E05EA-FFB3-4D43-BB61-7F436B3B8A88}"/>
    <cellStyle name="Comma 11 6 2" xfId="15871" xr:uid="{31F08EDD-7F1B-4E02-8AF6-80E61919D932}"/>
    <cellStyle name="Comma 11 6 3" xfId="15872" xr:uid="{3856C716-37A9-41EA-A433-5A0AA509B3EB}"/>
    <cellStyle name="Comma 11 7" xfId="15873" xr:uid="{88CD8337-A6C5-4601-9F91-9F8B9CE84D8F}"/>
    <cellStyle name="Comma 11 7 2" xfId="15874" xr:uid="{05A5C630-2886-4D4F-B4B9-2541A77D2741}"/>
    <cellStyle name="Comma 11 7 3" xfId="15875" xr:uid="{9EDC3A1E-D5E4-4BE0-9567-AAD80D5C8BB3}"/>
    <cellStyle name="Comma 11 8" xfId="15876" xr:uid="{EF79C5A2-171B-47D2-805A-FEBD40D1804B}"/>
    <cellStyle name="Comma 11 9" xfId="15877" xr:uid="{DD862AD8-5177-4DA5-8486-BE2C570BEEFA}"/>
    <cellStyle name="Comma 12" xfId="26" xr:uid="{00000000-0005-0000-0000-000085000000}"/>
    <cellStyle name="Comma 12 2" xfId="1172" xr:uid="{00000000-0005-0000-0000-000086000000}"/>
    <cellStyle name="Comma 12 2 2" xfId="1173" xr:uid="{00000000-0005-0000-0000-000087000000}"/>
    <cellStyle name="Comma 12 2 2 2" xfId="15878" xr:uid="{E9EBEB4B-10C7-41CE-A090-08C860DC5383}"/>
    <cellStyle name="Comma 12 2 2 2 2" xfId="15879" xr:uid="{27410CFC-C89C-4EE4-A419-5ECF497BDDA0}"/>
    <cellStyle name="Comma 12 2 2 2 2 2" xfId="15880" xr:uid="{D94D3D02-AB1B-47C4-91E7-D2184C80AA8E}"/>
    <cellStyle name="Comma 12 2 2 2 2 3" xfId="15881" xr:uid="{F16604AD-0A47-446A-AC4B-2637ECE038A0}"/>
    <cellStyle name="Comma 12 2 2 2 3" xfId="15882" xr:uid="{319710E2-3E88-4ED3-9D68-F42FCB12D245}"/>
    <cellStyle name="Comma 12 2 2 2 3 2" xfId="15883" xr:uid="{304E2673-8186-447E-A0F2-CC40629048DD}"/>
    <cellStyle name="Comma 12 2 2 2 3 3" xfId="15884" xr:uid="{A456D4DB-6B51-4BC6-B218-E84DDE07987F}"/>
    <cellStyle name="Comma 12 2 2 2 4" xfId="15885" xr:uid="{E8AF788F-1B31-4FFA-8303-ED9031E2761B}"/>
    <cellStyle name="Comma 12 2 2 2 5" xfId="15886" xr:uid="{87DA4759-6DF7-43F8-8204-25A762809177}"/>
    <cellStyle name="Comma 12 2 2 3" xfId="15887" xr:uid="{B322A442-6C12-4BBA-8C73-B721E0E2961C}"/>
    <cellStyle name="Comma 12 2 2 3 2" xfId="15888" xr:uid="{A9AA1524-F270-4EED-BF08-9FF55828024C}"/>
    <cellStyle name="Comma 12 2 2 3 3" xfId="15889" xr:uid="{FE19B3CA-0BB6-4CBE-A749-8546ECF354CC}"/>
    <cellStyle name="Comma 12 2 2 4" xfId="15890" xr:uid="{89D8E870-16F1-452F-82CF-198063C5A5F2}"/>
    <cellStyle name="Comma 12 2 2 4 2" xfId="15891" xr:uid="{77C1B112-C3E2-435F-85E7-94F171FB986D}"/>
    <cellStyle name="Comma 12 2 2 4 3" xfId="15892" xr:uid="{92300660-0411-4434-A43F-D1CFE154295E}"/>
    <cellStyle name="Comma 12 2 2 5" xfId="15893" xr:uid="{5AADABD9-E273-4B7F-980A-E6455704B5DF}"/>
    <cellStyle name="Comma 12 2 2 6" xfId="15894" xr:uid="{7FD863B3-B2D8-4941-96B0-B8B38299AC5A}"/>
    <cellStyle name="Comma 12 2 3" xfId="15895" xr:uid="{2D2CF993-3539-472D-A85C-C6AC8455A8D1}"/>
    <cellStyle name="Comma 12 2 3 2" xfId="15896" xr:uid="{E067C9E6-1EF6-4E14-AC43-BB7CBCA2C6FF}"/>
    <cellStyle name="Comma 12 2 3 2 2" xfId="15897" xr:uid="{CEFE52EE-8A03-4388-AA7B-6002EAC586CC}"/>
    <cellStyle name="Comma 12 2 3 2 3" xfId="15898" xr:uid="{2AD747E5-251E-4212-AA75-206827141EAB}"/>
    <cellStyle name="Comma 12 2 3 3" xfId="15899" xr:uid="{F793084F-B493-4FFD-91F5-0444EEA73B9A}"/>
    <cellStyle name="Comma 12 2 3 3 2" xfId="15900" xr:uid="{F33D4E4F-4F78-4865-863E-15EA181F4077}"/>
    <cellStyle name="Comma 12 2 3 3 3" xfId="15901" xr:uid="{8203E2FD-1194-400A-9ED7-A50E7CA09C90}"/>
    <cellStyle name="Comma 12 2 3 4" xfId="15902" xr:uid="{B7CC4FF6-8242-44FE-AAC4-23BB0CBE9BFB}"/>
    <cellStyle name="Comma 12 2 3 5" xfId="15903" xr:uid="{0D512CA7-DFCE-4E4D-82DC-105F0E694F9A}"/>
    <cellStyle name="Comma 12 2 4" xfId="15904" xr:uid="{0FB7A147-04D9-4142-8066-FB066B95A265}"/>
    <cellStyle name="Comma 12 2 4 2" xfId="15905" xr:uid="{96F1B88E-6C3F-4628-8CA9-4D15F4C5BE62}"/>
    <cellStyle name="Comma 12 2 4 3" xfId="15906" xr:uid="{669CD349-935F-4299-B4DC-7B187D49C626}"/>
    <cellStyle name="Comma 12 2 5" xfId="15907" xr:uid="{DE5DEE4E-996A-4BF1-AE9F-8D5951AB728E}"/>
    <cellStyle name="Comma 12 2 5 2" xfId="15908" xr:uid="{3163A86E-3E8B-423E-93AE-AA624E9A5729}"/>
    <cellStyle name="Comma 12 2 5 3" xfId="15909" xr:uid="{E31E2F1A-60FB-4BBA-85FA-F24AFF6D936E}"/>
    <cellStyle name="Comma 12 2 6" xfId="15910" xr:uid="{F316E822-5420-4052-94EF-77E2DC09CCDC}"/>
    <cellStyle name="Comma 12 2 7" xfId="15911" xr:uid="{B1B66D4D-8346-4762-B239-AC58FF6F9C52}"/>
    <cellStyle name="Comma 12 3" xfId="1174" xr:uid="{00000000-0005-0000-0000-000088000000}"/>
    <cellStyle name="Comma 12 4" xfId="1175" xr:uid="{00000000-0005-0000-0000-000089000000}"/>
    <cellStyle name="Comma 12 5" xfId="1176" xr:uid="{00000000-0005-0000-0000-00008A000000}"/>
    <cellStyle name="Comma 12 6" xfId="15912" xr:uid="{94467233-AABE-4E45-A322-D6E87BD1DF34}"/>
    <cellStyle name="Comma 12 7" xfId="46455" xr:uid="{9BB4243E-F546-4B3B-B048-CA14042687A8}"/>
    <cellStyle name="Comma 13" xfId="27" xr:uid="{00000000-0005-0000-0000-00008B000000}"/>
    <cellStyle name="Comma 13 10" xfId="46456" xr:uid="{F2641B94-005F-4479-87D5-4F9E03F0DE8B}"/>
    <cellStyle name="Comma 13 11" xfId="1384" xr:uid="{83D5CB16-9762-4DC1-8D82-F07AF5010896}"/>
    <cellStyle name="Comma 13 2" xfId="1177" xr:uid="{00000000-0005-0000-0000-00008C000000}"/>
    <cellStyle name="Comma 13 2 2" xfId="15913" xr:uid="{1D716ACA-3798-4A62-ADC2-64AAB407060E}"/>
    <cellStyle name="Comma 13 2 2 2" xfId="15914" xr:uid="{21750FD0-B4ED-4A80-AB07-998C03FC2C64}"/>
    <cellStyle name="Comma 13 2 2 2 2" xfId="15915" xr:uid="{3D910B8C-781E-4E9D-82A7-BF269136BF99}"/>
    <cellStyle name="Comma 13 2 2 2 2 2" xfId="15916" xr:uid="{F68346F8-7077-44C5-B348-F270CE14D951}"/>
    <cellStyle name="Comma 13 2 2 2 2 3" xfId="15917" xr:uid="{F55A94C2-AE8F-4E40-8C61-0493459990A0}"/>
    <cellStyle name="Comma 13 2 2 2 3" xfId="15918" xr:uid="{6662D04B-FC3A-4E18-85F8-D458E0BDDFA6}"/>
    <cellStyle name="Comma 13 2 2 2 3 2" xfId="15919" xr:uid="{7D7D0D70-0525-4465-85AF-4DAC533DA3D0}"/>
    <cellStyle name="Comma 13 2 2 2 3 3" xfId="15920" xr:uid="{EDF32A56-35CC-4982-A670-1C368018478B}"/>
    <cellStyle name="Comma 13 2 2 2 4" xfId="15921" xr:uid="{04B24E74-DAED-42C6-81D6-068A6004899A}"/>
    <cellStyle name="Comma 13 2 2 2 5" xfId="15922" xr:uid="{C0B1954B-D3C7-406D-82FE-3FD57ED2AC13}"/>
    <cellStyle name="Comma 13 2 2 3" xfId="15923" xr:uid="{71A283BD-480C-41B8-A31F-07C6D082AAD1}"/>
    <cellStyle name="Comma 13 2 2 3 2" xfId="15924" xr:uid="{69C9D00A-F5CC-4FAF-84B6-FC92F445575B}"/>
    <cellStyle name="Comma 13 2 2 3 3" xfId="15925" xr:uid="{5EA7598E-037D-4605-8EE6-6005DB42CBE4}"/>
    <cellStyle name="Comma 13 2 2 4" xfId="15926" xr:uid="{4F91D541-137E-4A09-A9D1-6D15D60CAE03}"/>
    <cellStyle name="Comma 13 2 2 4 2" xfId="15927" xr:uid="{23CF4131-1587-4447-AC97-2D9518C51137}"/>
    <cellStyle name="Comma 13 2 2 4 3" xfId="15928" xr:uid="{4340AA44-CF22-4561-B21F-47CF88147C8C}"/>
    <cellStyle name="Comma 13 2 2 5" xfId="15929" xr:uid="{2A84E005-AB3E-4915-9952-40C950121B92}"/>
    <cellStyle name="Comma 13 2 2 6" xfId="15930" xr:uid="{42C8D8C9-F00B-4CBE-9FD8-31E3301A8ADE}"/>
    <cellStyle name="Comma 13 2 3" xfId="15931" xr:uid="{795132BE-9ACB-45B7-A45C-87D79CB843E2}"/>
    <cellStyle name="Comma 13 2 3 2" xfId="15932" xr:uid="{769B572A-8126-4183-BA45-AD0A3E8291FE}"/>
    <cellStyle name="Comma 13 2 3 2 2" xfId="15933" xr:uid="{B4F2F4CD-FA89-425C-B271-81C07297F94A}"/>
    <cellStyle name="Comma 13 2 3 2 3" xfId="15934" xr:uid="{2FDA4AD8-8BDE-42A4-85C5-ED5455219B02}"/>
    <cellStyle name="Comma 13 2 3 3" xfId="15935" xr:uid="{046AB33F-0018-4E86-889C-98B77C341881}"/>
    <cellStyle name="Comma 13 2 3 3 2" xfId="15936" xr:uid="{BAA9C7BE-A646-473B-BBAB-209AB83186DF}"/>
    <cellStyle name="Comma 13 2 3 3 3" xfId="15937" xr:uid="{DB24D766-BD5D-4168-B32F-03513756995C}"/>
    <cellStyle name="Comma 13 2 3 4" xfId="15938" xr:uid="{56E528AC-51AE-488D-8E8D-CC6476D934F0}"/>
    <cellStyle name="Comma 13 2 3 5" xfId="15939" xr:uid="{BE4E75FE-EDE3-4FF7-9121-DDC59781967F}"/>
    <cellStyle name="Comma 13 2 4" xfId="15940" xr:uid="{5F2728E3-E161-40DB-B167-56AEA8444FC2}"/>
    <cellStyle name="Comma 13 2 4 2" xfId="15941" xr:uid="{83C9B9C2-DC4F-4DC8-AAFD-AEA1770FCE9B}"/>
    <cellStyle name="Comma 13 2 4 3" xfId="15942" xr:uid="{EC914BBD-C5BD-4E76-9287-9140DAE53A7B}"/>
    <cellStyle name="Comma 13 2 5" xfId="15943" xr:uid="{BE95DB92-F514-428A-9CCC-E0AC96563DCA}"/>
    <cellStyle name="Comma 13 2 5 2" xfId="15944" xr:uid="{BD35FCBB-CDE0-425E-BE4E-2B1760A05717}"/>
    <cellStyle name="Comma 13 2 5 3" xfId="15945" xr:uid="{F43D1531-84F4-469E-917F-3F8BBDC51A23}"/>
    <cellStyle name="Comma 13 2 6" xfId="15946" xr:uid="{9CE09D4D-3AC9-4B19-90F3-FE79D2C4FCDD}"/>
    <cellStyle name="Comma 13 2 7" xfId="15947" xr:uid="{FB8A5D60-950F-46D8-A005-B46EBDD08AA3}"/>
    <cellStyle name="Comma 13 2 8" xfId="45151" xr:uid="{A1C33547-F0E4-4618-B448-21613C021EED}"/>
    <cellStyle name="Comma 13 2 9" xfId="1385" xr:uid="{D7E1DF27-07A4-4BC6-8575-A69BDC8FF524}"/>
    <cellStyle name="Comma 13 3" xfId="1178" xr:uid="{00000000-0005-0000-0000-00008D000000}"/>
    <cellStyle name="Comma 13 3 2" xfId="15948" xr:uid="{0B5B7692-8FA0-4ABB-88D1-6A2AFB0D8023}"/>
    <cellStyle name="Comma 13 3 2 2" xfId="15949" xr:uid="{0C446ECF-DA1B-4E31-8FF0-DE64D44AECAF}"/>
    <cellStyle name="Comma 13 3 2 2 2" xfId="15950" xr:uid="{3AD32DC6-16A0-4414-8851-DC6D0C8F35CB}"/>
    <cellStyle name="Comma 13 3 2 2 3" xfId="15951" xr:uid="{51945F41-E299-4665-B10C-AA9561AB15F5}"/>
    <cellStyle name="Comma 13 3 2 3" xfId="15952" xr:uid="{4756BC47-AB48-4AF9-9C49-95A1F03709AF}"/>
    <cellStyle name="Comma 13 3 2 3 2" xfId="15953" xr:uid="{B391E823-8E8F-46E9-B1C3-67D42B6C12AA}"/>
    <cellStyle name="Comma 13 3 2 3 3" xfId="15954" xr:uid="{1F1984CA-8911-4611-A1C9-88289C3A6FDA}"/>
    <cellStyle name="Comma 13 3 2 4" xfId="15955" xr:uid="{051F6E7E-B61A-4F32-8900-7A9844330576}"/>
    <cellStyle name="Comma 13 3 2 5" xfId="15956" xr:uid="{5EC9403F-EA15-45C1-AD56-7EBBDB6C01F2}"/>
    <cellStyle name="Comma 13 3 3" xfId="15957" xr:uid="{E9F1A1F3-D74C-41B9-9E7F-86265063E4DA}"/>
    <cellStyle name="Comma 13 3 3 2" xfId="15958" xr:uid="{BCA204A6-5023-441C-BBEC-F7E45E573290}"/>
    <cellStyle name="Comma 13 3 3 3" xfId="15959" xr:uid="{781B3D65-AF98-4307-8755-B2A98FBB1681}"/>
    <cellStyle name="Comma 13 3 4" xfId="15960" xr:uid="{8322E4B7-53CE-4400-BA5A-16CEFD897756}"/>
    <cellStyle name="Comma 13 3 4 2" xfId="15961" xr:uid="{3924270E-6072-4A00-83C4-11DADEAE055B}"/>
    <cellStyle name="Comma 13 3 4 3" xfId="15962" xr:uid="{274F7543-8601-45BD-9FBB-E16C781F2DBB}"/>
    <cellStyle name="Comma 13 3 5" xfId="15963" xr:uid="{6580B20E-91A8-4018-9CF7-DEEE6893CBC6}"/>
    <cellStyle name="Comma 13 3 6" xfId="15964" xr:uid="{96E471EF-C0B8-4C37-9E92-F55103BB6EBA}"/>
    <cellStyle name="Comma 13 4" xfId="15965" xr:uid="{C2E491BD-5D0B-40C3-8483-1C68FB6ECACA}"/>
    <cellStyle name="Comma 13 4 2" xfId="15966" xr:uid="{8FC0DABA-DBED-4CE2-A95A-0017329F5FE8}"/>
    <cellStyle name="Comma 13 4 2 2" xfId="15967" xr:uid="{C76CFF41-5CA0-4C01-BC6F-0FC9035F47FA}"/>
    <cellStyle name="Comma 13 4 2 3" xfId="15968" xr:uid="{312071D0-9142-4299-9F21-C34D3846DA12}"/>
    <cellStyle name="Comma 13 4 3" xfId="15969" xr:uid="{DABA9535-3934-499D-BB85-6AB89576F75E}"/>
    <cellStyle name="Comma 13 4 3 2" xfId="15970" xr:uid="{EDC1DD35-2896-4269-96BD-4F72025ABDAB}"/>
    <cellStyle name="Comma 13 4 3 3" xfId="15971" xr:uid="{C70E58CF-485C-4AD3-9FDE-1D810CB860B2}"/>
    <cellStyle name="Comma 13 4 4" xfId="15972" xr:uid="{ABA8300A-99E7-4D2A-A8CC-EA3A65EDFA1E}"/>
    <cellStyle name="Comma 13 4 5" xfId="15973" xr:uid="{A1E557B0-38EF-4277-BF70-2897EF97B3FF}"/>
    <cellStyle name="Comma 13 4 6" xfId="44334" xr:uid="{019DBC36-2C94-48CB-B286-02E88B823485}"/>
    <cellStyle name="Comma 13 5" xfId="15974" xr:uid="{85B8162B-00F5-4E04-8747-97B9B9AEF42B}"/>
    <cellStyle name="Comma 13 5 2" xfId="15975" xr:uid="{AFB8F47A-0391-4867-9CEB-5498E023C4A4}"/>
    <cellStyle name="Comma 13 5 3" xfId="15976" xr:uid="{2F4D641A-0E7F-4DBA-89B2-79E84E292188}"/>
    <cellStyle name="Comma 13 6" xfId="15977" xr:uid="{C19DB90D-804C-4BA4-9759-51C48DE32795}"/>
    <cellStyle name="Comma 13 6 2" xfId="15978" xr:uid="{E8CA7DD6-98DB-4AF9-A308-58FA02C42208}"/>
    <cellStyle name="Comma 13 6 3" xfId="15979" xr:uid="{F2F24372-3C66-4DAB-AEF7-DCC49806B453}"/>
    <cellStyle name="Comma 13 7" xfId="15980" xr:uid="{0DBAF2C0-0E8B-4EFB-9C8B-6401AD8782DA}"/>
    <cellStyle name="Comma 13 8" xfId="15981" xr:uid="{33412ACA-DDBB-4BC6-897A-8FDB32FFF326}"/>
    <cellStyle name="Comma 13 9" xfId="44335" xr:uid="{214A630E-8749-4DB5-BB70-12617D21A9DB}"/>
    <cellStyle name="Comma 14" xfId="28" xr:uid="{00000000-0005-0000-0000-00008E000000}"/>
    <cellStyle name="Comma 14 2" xfId="1625" xr:uid="{097C182D-CFA6-4941-8E4E-EDB38449F578}"/>
    <cellStyle name="Comma 15" xfId="29" xr:uid="{00000000-0005-0000-0000-00008F000000}"/>
    <cellStyle name="Comma 15 2" xfId="1179" xr:uid="{00000000-0005-0000-0000-000090000000}"/>
    <cellStyle name="Comma 15 2 2" xfId="15982" xr:uid="{023DA67F-3E1B-4531-BED2-07EDA74D56BF}"/>
    <cellStyle name="Comma 15 2 3" xfId="45152" xr:uid="{97F72282-8FE4-41F9-A7C8-2DF3DC2B2CD8}"/>
    <cellStyle name="Comma 15 3" xfId="1180" xr:uid="{00000000-0005-0000-0000-000091000000}"/>
    <cellStyle name="Comma 15 4" xfId="15983" xr:uid="{1E276B0A-D0B6-4BB1-A845-7FEE0EFC24D1}"/>
    <cellStyle name="Comma 15 5" xfId="46457" xr:uid="{B7D6B1C0-1703-4309-A27D-A1D5CE609FC8}"/>
    <cellStyle name="Comma 16" xfId="30" xr:uid="{00000000-0005-0000-0000-000092000000}"/>
    <cellStyle name="Comma 16 2" xfId="1626" xr:uid="{3D575F4A-67ED-402F-BF10-C3FA2EA63802}"/>
    <cellStyle name="Comma 16 2 2" xfId="15984" xr:uid="{D6B3BBCC-0DE8-42AD-82C3-2DDE1701F57E}"/>
    <cellStyle name="Comma 16 2 2 2" xfId="15985" xr:uid="{03370675-CEFA-4B93-81D4-2F5F5CCFEF5F}"/>
    <cellStyle name="Comma 16 2 2 3" xfId="15986" xr:uid="{1321F265-8D36-4653-BF1D-32C237FAB611}"/>
    <cellStyle name="Comma 16 2 3" xfId="15987" xr:uid="{FE3CDF36-7825-440F-BD0A-9CA07FE76933}"/>
    <cellStyle name="Comma 16 2 3 2" xfId="15988" xr:uid="{0889C4D3-A6AD-4ECB-9EF9-7C6595C97F86}"/>
    <cellStyle name="Comma 16 2 3 3" xfId="15989" xr:uid="{CECF9318-2061-4659-ADB9-20D16AC4DB32}"/>
    <cellStyle name="Comma 16 2 4" xfId="15990" xr:uid="{92AEECCD-C514-44C5-A87C-3E23D67EBB25}"/>
    <cellStyle name="Comma 16 2 5" xfId="15991" xr:uid="{C654A4D1-C9A5-47FC-835F-2A300AC00192}"/>
    <cellStyle name="Comma 16 3" xfId="1627" xr:uid="{09DF8E24-5262-48DB-B76E-483FF71F7951}"/>
    <cellStyle name="Comma 16 3 2" xfId="15992" xr:uid="{19FBD513-C274-4A4D-86DD-20E97A36FC5F}"/>
    <cellStyle name="Comma 16 3 3" xfId="15993" xr:uid="{E58F5E75-FF07-4B32-A741-6C97AAFDF126}"/>
    <cellStyle name="Comma 16 4" xfId="15994" xr:uid="{A0A4691B-23A9-4EDB-9288-CD3C26BFAD82}"/>
    <cellStyle name="Comma 16 4 2" xfId="15995" xr:uid="{4F5A44AF-E2A6-46AD-A1D4-E3731FFABC6B}"/>
    <cellStyle name="Comma 16 4 3" xfId="15996" xr:uid="{57736150-B633-4EEA-ABA8-E3B798388E5C}"/>
    <cellStyle name="Comma 16 5" xfId="15997" xr:uid="{DE36E22E-C7CB-4804-B9F0-865F3BE92B97}"/>
    <cellStyle name="Comma 16 6" xfId="15998" xr:uid="{B64B2FF5-FC9C-4BCA-BDA0-6F1C35E04517}"/>
    <cellStyle name="Comma 17" xfId="840" xr:uid="{00000000-0005-0000-0000-000093000000}"/>
    <cellStyle name="Comma 17 2" xfId="1003" xr:uid="{00000000-0005-0000-0000-000094000000}"/>
    <cellStyle name="Comma 17 2 2" xfId="1628" xr:uid="{E86CE1E9-A363-4B24-AA47-B2956C4746AD}"/>
    <cellStyle name="Comma 17 3" xfId="1181" xr:uid="{00000000-0005-0000-0000-000095000000}"/>
    <cellStyle name="Comma 17 3 2" xfId="15999" xr:uid="{AEFACD4A-4344-4A63-A5C3-0EB67FCD6DB4}"/>
    <cellStyle name="Comma 17 4" xfId="902" xr:uid="{00000000-0005-0000-0000-000096000000}"/>
    <cellStyle name="Comma 17 4 2" xfId="1629" xr:uid="{174CD6F9-5F44-4AE3-BD37-381B00BD368B}"/>
    <cellStyle name="Comma 17 5" xfId="16000" xr:uid="{33A0E264-DFEE-4370-A6FF-E113C8F22420}"/>
    <cellStyle name="Comma 17 6" xfId="42753" xr:uid="{74CDA2F6-940D-49AA-9B78-1C17C1D9A2CC}"/>
    <cellStyle name="Comma 18" xfId="903" xr:uid="{00000000-0005-0000-0000-000097000000}"/>
    <cellStyle name="Comma 18 2" xfId="1182" xr:uid="{00000000-0005-0000-0000-000098000000}"/>
    <cellStyle name="Comma 18 2 2" xfId="1630" xr:uid="{F21ED1FB-39B1-4786-BC7C-D020E68A6E2E}"/>
    <cellStyle name="Comma 18 3" xfId="1183" xr:uid="{00000000-0005-0000-0000-000099000000}"/>
    <cellStyle name="Comma 18 4" xfId="1631" xr:uid="{DB74EE85-C550-4F1B-A619-E91A9552A6E5}"/>
    <cellStyle name="Comma 18 5" xfId="16001" xr:uid="{BD7E6601-B9CC-4B00-B864-3BA16A659960}"/>
    <cellStyle name="Comma 18 6" xfId="1386" xr:uid="{5BD4E96D-7EA2-43DD-A9D1-258881BAF9CA}"/>
    <cellStyle name="Comma 19" xfId="904" xr:uid="{00000000-0005-0000-0000-00009A000000}"/>
    <cellStyle name="Comma 19 2" xfId="1632" xr:uid="{46ACFAA2-4144-4CD7-B23E-277BF6AB2DF3}"/>
    <cellStyle name="Comma 19 2 2" xfId="16002" xr:uid="{9CD143C7-B1DC-468F-8BC5-D1B814264B97}"/>
    <cellStyle name="Comma 19 3" xfId="1633" xr:uid="{9A6CEA0D-4E1B-4830-8A94-D40947E86F40}"/>
    <cellStyle name="Comma 19 4" xfId="1634" xr:uid="{7F9AF810-E601-4519-B536-FD81CD350221}"/>
    <cellStyle name="Comma 19 4 2" xfId="42840" xr:uid="{D463FD04-A72C-4232-A680-D86AC3FE1986}"/>
    <cellStyle name="Comma 19 4 3" xfId="45153" xr:uid="{E76BAA06-0168-4E0C-B8EC-3C418DF556D6}"/>
    <cellStyle name="Comma 19 5" xfId="16003" xr:uid="{43FD2376-A7A9-4F60-8CCD-85B27A4BE3C7}"/>
    <cellStyle name="Comma 19 5 2" xfId="42839" xr:uid="{2DAB20D8-8B24-423E-B4DB-8055A0C89138}"/>
    <cellStyle name="Comma 19 5 3" xfId="45154" xr:uid="{1C41B561-23C9-4CDC-B402-5C613F23103B}"/>
    <cellStyle name="Comma 19 6" xfId="39253" xr:uid="{0BD54444-873B-4531-9C2F-1D6A88B2C35D}"/>
    <cellStyle name="Comma 19 7" xfId="45155" xr:uid="{6AA79FC0-9CFC-49C5-8CDA-465C9AE1CF3A}"/>
    <cellStyle name="Comma 2" xfId="31" xr:uid="{00000000-0005-0000-0000-00009B000000}"/>
    <cellStyle name="Comma 2 2" xfId="32" xr:uid="{00000000-0005-0000-0000-00009C000000}"/>
    <cellStyle name="Comma 2 2 2" xfId="146" xr:uid="{00000000-0005-0000-0000-00009D000000}"/>
    <cellStyle name="Comma 2 2 2 2" xfId="1184" xr:uid="{00000000-0005-0000-0000-00009E000000}"/>
    <cellStyle name="Comma 2 2 2 2 2" xfId="1635" xr:uid="{70A39F8D-00CD-4FE8-B38B-540F15FBFBFA}"/>
    <cellStyle name="Comma 2 2 2 2 2 2" xfId="16004" xr:uid="{30A3C4E5-6562-4A7D-8BF8-F77AD8EFF00D}"/>
    <cellStyle name="Comma 2 2 2 2 3" xfId="16005" xr:uid="{FED13772-4DF8-4E3E-AFC7-F6DB14CCD560}"/>
    <cellStyle name="Comma 2 2 2 2 4" xfId="16006" xr:uid="{2F71F341-3DD7-4A72-9013-ABCB0D3B55E8}"/>
    <cellStyle name="Comma 2 2 2 2 5" xfId="45156" xr:uid="{E08577B8-AAF7-4931-BC2F-2AF2C035536A}"/>
    <cellStyle name="Comma 2 2 2 3" xfId="1458" xr:uid="{D174E6F2-5E48-4D35-909D-04253854EAC4}"/>
    <cellStyle name="Comma 2 2 2 4" xfId="16007" xr:uid="{EEAC36F3-8800-4E08-B761-4B66A1B06948}"/>
    <cellStyle name="Comma 2 2 2 5" xfId="46458" xr:uid="{3D07F3B3-D02E-4AE4-8C12-32B8EFBA7AB0}"/>
    <cellStyle name="Comma 2 2 2 6" xfId="1381" xr:uid="{4A07FD39-DB24-4444-848D-5C9F7765610D}"/>
    <cellStyle name="Comma 2 2 3" xfId="1185" xr:uid="{00000000-0005-0000-0000-00009F000000}"/>
    <cellStyle name="Comma 2 2 3 2" xfId="16008" xr:uid="{9BF32969-30B4-4CFD-8AFA-BEB8788CC4BA}"/>
    <cellStyle name="Comma 2 2 3 3" xfId="16009" xr:uid="{0C900D6C-3E78-45F9-9646-5E816407F129}"/>
    <cellStyle name="Comma 2 2 4" xfId="2811" xr:uid="{54D3C9C6-A05E-45F6-B84A-C2E7CBE4C699}"/>
    <cellStyle name="Comma 2 2 4 2" xfId="16010" xr:uid="{5476A4E8-E402-469E-8DC5-423A62584674}"/>
    <cellStyle name="Comma 2 2 4 3" xfId="16011" xr:uid="{A4BAA879-31EA-4B72-9A99-ACCD4100C9B1}"/>
    <cellStyle name="Comma 2 2 4 4" xfId="44336" xr:uid="{97D64403-8874-48DB-A51F-B982203455B1}"/>
    <cellStyle name="Comma 2 2 5" xfId="44175" xr:uid="{FAB5F272-F0F8-4C45-9852-4621B1E0573B}"/>
    <cellStyle name="Comma 2 2 6" xfId="46459" xr:uid="{0C5C0F6F-7F55-4134-869D-C54493F689B4}"/>
    <cellStyle name="Comma 2 2 7" xfId="1377" xr:uid="{BC19706F-81A4-424B-980F-77471EC60AF5}"/>
    <cellStyle name="Comma 2 3" xfId="33" xr:uid="{00000000-0005-0000-0000-0000A0000000}"/>
    <cellStyle name="Comma 2 3 2" xfId="1459" xr:uid="{4833F94C-074D-46F6-B9F4-717F4FAB11AC}"/>
    <cellStyle name="Comma 2 3 2 2" xfId="16012" xr:uid="{3791EFC4-4A1B-40C3-920C-0F62A41E8C99}"/>
    <cellStyle name="Comma 2 3 2 3" xfId="42808" xr:uid="{CB04E2A8-AEBB-4E5C-91DF-EFE294FD5F06}"/>
    <cellStyle name="Comma 2 3 2 4" xfId="45157" xr:uid="{9070695B-9FDC-461D-81CE-196D646FA428}"/>
    <cellStyle name="Comma 2 3 3" xfId="2812" xr:uid="{701FBCE9-1182-41CB-8152-525264EFE773}"/>
    <cellStyle name="Comma 2 3 3 2" xfId="42765" xr:uid="{7E73751B-F376-4C07-9EB2-DFCF90495744}"/>
    <cellStyle name="Comma 2 3 3 3" xfId="45158" xr:uid="{0DEA821B-18D6-410E-A144-80F9559AED71}"/>
    <cellStyle name="Comma 2 4" xfId="905" xr:uid="{00000000-0005-0000-0000-0000A1000000}"/>
    <cellStyle name="Comma 2 4 2" xfId="1186" xr:uid="{00000000-0005-0000-0000-0000A2000000}"/>
    <cellStyle name="Comma 2 4 2 2" xfId="1473" xr:uid="{B7B79EB2-D5A5-4BFD-BA7D-34660A78C1C2}"/>
    <cellStyle name="Comma 2 4 2 2 2" xfId="39254" xr:uid="{9661066E-24D0-4028-8A35-6E282EEAEEC6}"/>
    <cellStyle name="Comma 2 4 2 3" xfId="16013" xr:uid="{3013B354-6CAA-49C1-BDF4-8518B2CAD04B}"/>
    <cellStyle name="Comma 2 4 3" xfId="1187" xr:uid="{00000000-0005-0000-0000-0000A3000000}"/>
    <cellStyle name="Comma 2 4 4" xfId="1636" xr:uid="{2AB7F6E1-0310-4616-9547-EAEF20A44C53}"/>
    <cellStyle name="Comma 2 4 5" xfId="16014" xr:uid="{D8D6C61E-A087-40BC-82B6-CF127CA0117A}"/>
    <cellStyle name="Comma 2 4 6" xfId="16015" xr:uid="{4F7DEF9F-8C7C-4142-BB53-3B40AB3718AD}"/>
    <cellStyle name="Comma 2 4 7" xfId="46460" xr:uid="{E381B933-BE36-4B64-959C-ECEE2B4961BD}"/>
    <cellStyle name="Comma 2 4 8" xfId="1387" xr:uid="{947DA359-570D-4637-99ED-1DEBCA4CDA6F}"/>
    <cellStyle name="Comma 2 5" xfId="1188" xr:uid="{00000000-0005-0000-0000-0000A4000000}"/>
    <cellStyle name="Comma 2 5 2" xfId="1474" xr:uid="{030F1738-D622-4CE6-B3D3-6F2205152035}"/>
    <cellStyle name="Comma 2 5 3" xfId="2813" xr:uid="{A92B340D-DBC9-4014-9B9D-8261CCBD7B01}"/>
    <cellStyle name="Comma 2 5 4" xfId="45159" xr:uid="{E879B5FF-150D-465D-B687-0A27067E382E}"/>
    <cellStyle name="Comma 2 6" xfId="1189" xr:uid="{00000000-0005-0000-0000-0000A5000000}"/>
    <cellStyle name="Comma 2 6 2" xfId="1190" xr:uid="{00000000-0005-0000-0000-0000A6000000}"/>
    <cellStyle name="Comma 2 6 2 2" xfId="1637" xr:uid="{5F181063-34C3-40FE-A0F9-F0C10AEC21D7}"/>
    <cellStyle name="Comma 2 6 3" xfId="1638" xr:uid="{E914CEE0-506B-4361-AC5D-4ECAFAA08D38}"/>
    <cellStyle name="Comma 2 6 3 2" xfId="16016" xr:uid="{3E21A8D6-0C71-43DA-847E-F7AEB7401D45}"/>
    <cellStyle name="Comma 2 6 3 3" xfId="39255" xr:uid="{10A70219-F00D-4E2B-AE05-E71BD0DA5EF2}"/>
    <cellStyle name="Comma 2 6 4" xfId="1639" xr:uid="{2F2F38BF-87FC-4257-A140-97C46F56A210}"/>
    <cellStyle name="Comma 2 6 4 2" xfId="42841" xr:uid="{C9D1A273-5D10-4E78-B77C-97E117689429}"/>
    <cellStyle name="Comma 2 6 4 3" xfId="45160" xr:uid="{828F0126-D162-409F-AEF3-AFFAA39E1ADC}"/>
    <cellStyle name="Comma 2 6 5" xfId="39256" xr:uid="{20A9F6AF-176B-40F2-8F5D-75432573B543}"/>
    <cellStyle name="Comma 2 7" xfId="1640" xr:uid="{47ADD4A2-CF9D-474F-899B-F1A13F8C5308}"/>
    <cellStyle name="Comma 2 7 2" xfId="1641" xr:uid="{7A8031FA-88A0-4783-994C-7DD9A9153F8C}"/>
    <cellStyle name="Comma 2 7 3" xfId="16017" xr:uid="{3615C057-A154-4C69-B571-C6B683E75FD9}"/>
    <cellStyle name="Comma 2 7 3 2" xfId="42842" xr:uid="{9C3DBB68-B464-4FD1-A6D5-D36557E9CE64}"/>
    <cellStyle name="Comma 2 7 3 3" xfId="45161" xr:uid="{46B6B3A0-20BD-4B7A-A540-7211EBED2275}"/>
    <cellStyle name="Comma 2 7 4" xfId="16018" xr:uid="{26B55DDE-7D21-4D96-BAB4-0709EC80084F}"/>
    <cellStyle name="Comma 2 7 5" xfId="16019" xr:uid="{209D9E51-FCDE-46CC-86DB-DBD2B9987074}"/>
    <cellStyle name="Comma 2 7 6" xfId="46461" xr:uid="{A553B0D4-9257-4D4F-B74C-F2783ACB67D8}"/>
    <cellStyle name="Comma 2 8" xfId="1518" xr:uid="{E3636375-93A7-4411-9C4F-82E92D70B302}"/>
    <cellStyle name="Comma 2 8 2" xfId="16020" xr:uid="{50DE7363-103C-4596-B30E-0133F4DDDA68}"/>
    <cellStyle name="Comma 2 8 3" xfId="45162" xr:uid="{EDFF7301-D318-4957-8835-6F44AF474364}"/>
    <cellStyle name="Comma 2 8 4" xfId="46462" xr:uid="{A5673F64-70CF-4D4E-89B8-044DC598884D}"/>
    <cellStyle name="Comma 2 9" xfId="1642" xr:uid="{656F7BBB-AA5D-4C29-A326-79B61A4DFC00}"/>
    <cellStyle name="Comma 2 9 2" xfId="16021" xr:uid="{9E751F6A-069E-4A8E-A92E-5CE58492E78E}"/>
    <cellStyle name="Comma 20" xfId="1191" xr:uid="{00000000-0005-0000-0000-0000A7000000}"/>
    <cellStyle name="Comma 20 2" xfId="1643" xr:uid="{4936193C-1449-42C4-9610-B3008CF66A09}"/>
    <cellStyle name="Comma 20 2 2" xfId="16022" xr:uid="{FBCD74B5-C57A-4D87-97FA-DC903DF9C4B9}"/>
    <cellStyle name="Comma 20 2 3" xfId="45163" xr:uid="{26DC20E1-5BCA-454B-B8C3-2246785EE4B3}"/>
    <cellStyle name="Comma 20 2 4" xfId="46463" xr:uid="{C37D805E-2DC0-4E66-B5F9-14E4D6BB6802}"/>
    <cellStyle name="Comma 20 3" xfId="16023" xr:uid="{F478F0F2-E59C-4E9C-8BB0-32822093F356}"/>
    <cellStyle name="Comma 20 4" xfId="16024" xr:uid="{0A39EC49-6913-4009-B08D-47DC4F40BE4E}"/>
    <cellStyle name="Comma 21" xfId="1192" xr:uid="{00000000-0005-0000-0000-0000A8000000}"/>
    <cellStyle name="Comma 21 2" xfId="1193" xr:uid="{00000000-0005-0000-0000-0000A9000000}"/>
    <cellStyle name="Comma 21 3" xfId="1471" xr:uid="{DF66E5F8-D76B-46B1-B9BF-42831A979E23}"/>
    <cellStyle name="Comma 21 3 2" xfId="16025" xr:uid="{C9A4C684-264E-440A-9E3B-5841FED9C297}"/>
    <cellStyle name="Comma 21 4" xfId="1519" xr:uid="{E15F32CF-2D88-4518-AC68-DB176878A4D9}"/>
    <cellStyle name="Comma 21 5" xfId="45164" xr:uid="{6B51A78C-9693-494F-8CAA-B8EDB82EA554}"/>
    <cellStyle name="Comma 22" xfId="1352" xr:uid="{00000000-0005-0000-0000-0000AA000000}"/>
    <cellStyle name="Comma 22 2" xfId="16026" xr:uid="{DEF1997F-6C6F-4AE9-B0AC-AF176E3D1CF8}"/>
    <cellStyle name="Comma 22 3" xfId="1644" xr:uid="{A9486456-06FD-49A8-B1C3-5757D60B21C2}"/>
    <cellStyle name="Comma 23" xfId="1355" xr:uid="{00000000-0005-0000-0000-0000AB000000}"/>
    <cellStyle name="Comma 23 2" xfId="1645" xr:uid="{EBE7F601-79AC-41D6-91CA-4CF11E44F085}"/>
    <cellStyle name="Comma 24" xfId="1646" xr:uid="{FC6D583B-5DBD-4BE1-B427-24316893890C}"/>
    <cellStyle name="Comma 24 2" xfId="16027" xr:uid="{9692B85D-0795-4D9A-873A-DCBD12CB8D4A}"/>
    <cellStyle name="Comma 24 2 2" xfId="42843" xr:uid="{83AF28EE-1D1D-475C-87A9-7E08499A92FA}"/>
    <cellStyle name="Comma 24 2 3" xfId="45165" xr:uid="{8E2A3730-7AD5-4D1D-BDF7-80D4C4814F2B}"/>
    <cellStyle name="Comma 24 3" xfId="45166" xr:uid="{57D0BBE1-2467-449C-8771-903C53900362}"/>
    <cellStyle name="Comma 25" xfId="1647" xr:uid="{D7E3CF15-436F-4536-8744-B6593B49C432}"/>
    <cellStyle name="Comma 25 2" xfId="1648" xr:uid="{7CA8C6BA-E526-4AF5-B4EA-CD61BA928610}"/>
    <cellStyle name="Comma 25 2 2" xfId="16028" xr:uid="{FCCEA6B9-494E-494F-AD6A-8376D7A7B0D4}"/>
    <cellStyle name="Comma 25 2 2 2" xfId="42844" xr:uid="{C4EBC6C2-1B8A-46DB-9C33-CF7BE72A6B6E}"/>
    <cellStyle name="Comma 25 2 2 3" xfId="45167" xr:uid="{A98B074B-714F-4582-A2B2-D17A90215D6C}"/>
    <cellStyle name="Comma 25 2 3" xfId="45168" xr:uid="{99E52FBE-8ACF-4CC0-98AD-F7904A08305B}"/>
    <cellStyle name="Comma 26" xfId="1649" xr:uid="{6A244B7C-2DEB-447E-A4A4-9147C6F80A40}"/>
    <cellStyle name="Comma 27" xfId="1650" xr:uid="{7972C44B-48FB-41C6-A35A-0A1170522354}"/>
    <cellStyle name="Comma 28" xfId="1651" xr:uid="{16DE50BD-0F25-4488-BDEF-40D2465AC85B}"/>
    <cellStyle name="Comma 28 2" xfId="42845" xr:uid="{8530BAE4-98AC-43B6-A6BC-43C710DB89C0}"/>
    <cellStyle name="Comma 28 3" xfId="45169" xr:uid="{E1089EDB-ADAC-4C35-A417-6F29536906C6}"/>
    <cellStyle name="Comma 29" xfId="1652" xr:uid="{B92D26EB-46CE-402D-86D4-4380A827DB2E}"/>
    <cellStyle name="Comma 29 2" xfId="16029" xr:uid="{05E5C5FA-D784-4FD1-A88A-CD7232534FB2}"/>
    <cellStyle name="Comma 3" xfId="34" xr:uid="{00000000-0005-0000-0000-0000AC000000}"/>
    <cellStyle name="Comma 3 2" xfId="35" xr:uid="{00000000-0005-0000-0000-0000AD000000}"/>
    <cellStyle name="Comma 3 2 2" xfId="36" xr:uid="{00000000-0005-0000-0000-0000AE000000}"/>
    <cellStyle name="Comma 3 3" xfId="37" xr:uid="{00000000-0005-0000-0000-0000AF000000}"/>
    <cellStyle name="Comma 3 4" xfId="906" xr:uid="{00000000-0005-0000-0000-0000B0000000}"/>
    <cellStyle name="Comma 3 5" xfId="39257" xr:uid="{A5EC9E87-0C95-4994-8E87-D387CCD2998F}"/>
    <cellStyle name="Comma 3 6" xfId="44176" xr:uid="{459AA13B-9FE9-44B5-A60A-09B232536CF5}"/>
    <cellStyle name="Comma 3 7" xfId="46573" xr:uid="{A69919DB-A767-4A89-8F89-740108B9CCB5}"/>
    <cellStyle name="Comma 3_2186" xfId="16030" xr:uid="{2414A4B6-865B-41EA-9081-D187615D59AB}"/>
    <cellStyle name="Comma 30" xfId="16031" xr:uid="{B8DAC813-9094-4321-87D8-8CF32F7D9800}"/>
    <cellStyle name="Comma 30 2" xfId="42764" xr:uid="{E8509758-34CB-453D-AFC2-19D3E593B5EA}"/>
    <cellStyle name="Comma 30 3" xfId="45170" xr:uid="{F9B068C1-560F-462D-8C73-33EE2BC638A0}"/>
    <cellStyle name="Comma 31" xfId="16032" xr:uid="{E5BE62F8-DB11-4FE1-9013-B3AA23B742B2}"/>
    <cellStyle name="Comma 32" xfId="16033" xr:uid="{E025BE26-BF31-4FDE-B061-11F9B4CE00BE}"/>
    <cellStyle name="Comma 33" xfId="44188" xr:uid="{3CE345E0-16D8-47A0-9213-E7E2F0BA2529}"/>
    <cellStyle name="Comma 34" xfId="44189" xr:uid="{A936724A-FB10-49F3-ACA5-C89884299D8E}"/>
    <cellStyle name="Comma 35" xfId="44190" xr:uid="{DA8F0F60-4BEA-416D-84D4-2D28BA7F886F}"/>
    <cellStyle name="Comma 36" xfId="44191" xr:uid="{1A4A604A-4AC7-4DDC-94E6-28177D5063E8}"/>
    <cellStyle name="Comma 37" xfId="44192" xr:uid="{C69767AC-DAFA-43B2-B8FE-F61533F9F0FC}"/>
    <cellStyle name="Comma 38" xfId="44193" xr:uid="{8C2865E0-B094-4B2D-97C6-A7750D3DCF5E}"/>
    <cellStyle name="Comma 39" xfId="44194" xr:uid="{9989B9DE-1BD7-4016-96F1-E7B8A1F0CCF3}"/>
    <cellStyle name="Comma 4" xfId="38" xr:uid="{00000000-0005-0000-0000-0000B1000000}"/>
    <cellStyle name="Comma 4 10" xfId="1653" xr:uid="{374D41AF-18DD-41C1-A207-6FADB01442AE}"/>
    <cellStyle name="Comma 4 10 2" xfId="2815" xr:uid="{8D92A052-52F1-4108-8D05-2E91BF57205F}"/>
    <cellStyle name="Comma 4 10 2 2" xfId="3044" xr:uid="{552661D8-2D78-4473-BDC4-E2929866D045}"/>
    <cellStyle name="Comma 4 10 2 2 2" xfId="4066" xr:uid="{19D1179C-5A45-45F3-9DB9-4E534C67958C}"/>
    <cellStyle name="Comma 4 10 2 2 3" xfId="3553" xr:uid="{F3FDFC85-309F-483A-B193-D0755BC1AF5E}"/>
    <cellStyle name="Comma 4 10 2 3" xfId="3805" xr:uid="{811128DA-5C22-4D93-A20C-022D0B8454D5}"/>
    <cellStyle name="Comma 4 10 2 4" xfId="3288" xr:uid="{54B05484-B3B4-4BCE-A40C-8A48452E6AA5}"/>
    <cellStyle name="Comma 4 10 3" xfId="3043" xr:uid="{EBBAC9C4-EF26-4A7A-B568-5DC09BAB2093}"/>
    <cellStyle name="Comma 4 10 3 2" xfId="4065" xr:uid="{46CCE4AA-B038-4F62-849B-6DE59F4885AC}"/>
    <cellStyle name="Comma 4 10 3 3" xfId="3552" xr:uid="{8DFEADEC-094E-4015-8270-835FBB30201E}"/>
    <cellStyle name="Comma 4 10 4" xfId="3804" xr:uid="{484C3969-D902-498E-B160-CEFF4460FBCF}"/>
    <cellStyle name="Comma 4 10 5" xfId="3287" xr:uid="{3A5177B7-37F1-469F-BFFF-B83749293ECD}"/>
    <cellStyle name="Comma 4 10 6" xfId="2814" xr:uid="{B0872D82-1FDC-41D8-B044-C4E79295A6B1}"/>
    <cellStyle name="Comma 4 11" xfId="1654" xr:uid="{71BD585E-0685-4E9C-A377-D2B2D2E24284}"/>
    <cellStyle name="Comma 4 11 2" xfId="3045" xr:uid="{AE5A4449-7992-4D83-A4DD-C2F5CB4FE3C1}"/>
    <cellStyle name="Comma 4 11 2 2" xfId="4067" xr:uid="{2416BF3A-A3C1-45FF-8F2F-17A5EA803E35}"/>
    <cellStyle name="Comma 4 11 2 3" xfId="3554" xr:uid="{C2CD31A0-1460-4A0D-A827-05B330D3436D}"/>
    <cellStyle name="Comma 4 11 3" xfId="3806" xr:uid="{CCFF16BE-C549-4309-AACD-69851A9307FE}"/>
    <cellStyle name="Comma 4 11 4" xfId="3289" xr:uid="{E6C87060-0E48-4CC7-BF1E-7E7F597D4908}"/>
    <cellStyle name="Comma 4 11 5" xfId="2816" xr:uid="{CD9FF1BE-A60B-4AF4-A509-A62C8426FD36}"/>
    <cellStyle name="Comma 4 12" xfId="1655" xr:uid="{8ACA19F6-A326-4241-9607-10F730A82E20}"/>
    <cellStyle name="Comma 4 12 2" xfId="4055" xr:uid="{9EDF0C63-39AC-4EA4-883B-E7860946502F}"/>
    <cellStyle name="Comma 4 12 3" xfId="3542" xr:uid="{FF7A8A11-2E61-4D0A-A945-1D930390A666}"/>
    <cellStyle name="Comma 4 12 4" xfId="45171" xr:uid="{B1DDE66D-455F-498B-AB43-450E1F97B397}"/>
    <cellStyle name="Comma 4 13" xfId="3803" xr:uid="{6F55BFC9-E770-401E-9D7B-B837A3D77EBD}"/>
    <cellStyle name="Comma 4 14" xfId="3286" xr:uid="{A761717B-59CA-4807-BD58-77A0C19D525C}"/>
    <cellStyle name="Comma 4 15" xfId="45172" xr:uid="{7EA8AA2E-6013-430F-8BF9-EA866BF671CC}"/>
    <cellStyle name="Comma 4 2" xfId="39" xr:uid="{00000000-0005-0000-0000-0000B2000000}"/>
    <cellStyle name="Comma 4 2 10" xfId="3036" xr:uid="{F01F7423-8CE2-4601-84BB-0234DF77BDE4}"/>
    <cellStyle name="Comma 4 2 10 2" xfId="4056" xr:uid="{D3145088-2FEC-4607-BEEB-162302F80864}"/>
    <cellStyle name="Comma 4 2 10 3" xfId="3543" xr:uid="{B3539794-0911-4EBA-AAA3-D0EB20724CF7}"/>
    <cellStyle name="Comma 4 2 11" xfId="3807" xr:uid="{394DB8DF-9420-49C3-83D3-EAB812E175C0}"/>
    <cellStyle name="Comma 4 2 12" xfId="3290" xr:uid="{3DFAA5FA-5AAA-4484-801F-2B366084FDED}"/>
    <cellStyle name="Comma 4 2 2" xfId="120" xr:uid="{00000000-0005-0000-0000-0000B3000000}"/>
    <cellStyle name="Comma 4 2 2 10" xfId="39258" xr:uid="{96D492A6-4E11-4724-8759-FC61C1385006}"/>
    <cellStyle name="Comma 4 2 2 11" xfId="45173" xr:uid="{79DE6E07-E966-4A4B-991A-26654AC0E9E4}"/>
    <cellStyle name="Comma 4 2 2 2" xfId="155" xr:uid="{00000000-0005-0000-0000-0000B4000000}"/>
    <cellStyle name="Comma 4 2 2 2 2" xfId="183" xr:uid="{00000000-0005-0000-0000-0000B5000000}"/>
    <cellStyle name="Comma 4 2 2 2 2 2" xfId="2818" xr:uid="{CD1B4493-113F-46BB-8F3A-5C145EB826B9}"/>
    <cellStyle name="Comma 4 2 2 2 2 2 2" xfId="3048" xr:uid="{23A62A6C-3F2C-4321-ACEB-410D80C63FB7}"/>
    <cellStyle name="Comma 4 2 2 2 2 2 2 2" xfId="4070" xr:uid="{AB6A23C0-62B3-424C-ABD0-1EE53D9C93E8}"/>
    <cellStyle name="Comma 4 2 2 2 2 2 2 3" xfId="3557" xr:uid="{C1BAD8F3-2BF4-4A2F-B588-DE08ADA1E941}"/>
    <cellStyle name="Comma 4 2 2 2 2 2 3" xfId="3811" xr:uid="{058E0A8E-3F25-4C91-BB47-E1B948DEC853}"/>
    <cellStyle name="Comma 4 2 2 2 2 2 3 2" xfId="16034" xr:uid="{6678F3FD-F69F-4810-B9B4-BCFC37D70C94}"/>
    <cellStyle name="Comma 4 2 2 2 2 2 3 3" xfId="16035" xr:uid="{7378E0BB-1AEC-45CD-8702-7B36FDDA3DE3}"/>
    <cellStyle name="Comma 4 2 2 2 2 2 4" xfId="3294" xr:uid="{C598E1FB-7CDC-4E54-A54F-2C6421534B31}"/>
    <cellStyle name="Comma 4 2 2 2 2 2 5" xfId="16036" xr:uid="{F250C3FF-9DAA-4629-AED3-91D790EB6E6A}"/>
    <cellStyle name="Comma 4 2 2 2 2 3" xfId="3047" xr:uid="{A14B0B19-7153-458D-9D54-C30FDDDACDD8}"/>
    <cellStyle name="Comma 4 2 2 2 2 3 2" xfId="4069" xr:uid="{C96477CF-A967-4221-B9CF-100825CE758D}"/>
    <cellStyle name="Comma 4 2 2 2 2 3 3" xfId="3556" xr:uid="{2B30E2F4-BF88-489D-9ED3-073CA63AA23B}"/>
    <cellStyle name="Comma 4 2 2 2 2 4" xfId="3810" xr:uid="{FA4FD6B6-C1E2-4E15-9508-8214001B101F}"/>
    <cellStyle name="Comma 4 2 2 2 2 4 2" xfId="16037" xr:uid="{192500D3-4287-40F1-9519-4AE4EB3EC234}"/>
    <cellStyle name="Comma 4 2 2 2 2 4 3" xfId="16038" xr:uid="{77A85C53-E2BA-4C86-A291-A677512613B8}"/>
    <cellStyle name="Comma 4 2 2 2 2 5" xfId="3293" xr:uid="{99128B76-9AF8-4B26-9B44-094EA494134B}"/>
    <cellStyle name="Comma 4 2 2 2 2 6" xfId="2817" xr:uid="{8E71B4F0-1EB7-415A-BAA8-FB6451310557}"/>
    <cellStyle name="Comma 4 2 2 2 2 7" xfId="1656" xr:uid="{CAF0BDC7-C382-45CD-8323-87B1DF7E3A31}"/>
    <cellStyle name="Comma 4 2 2 2 3" xfId="184" xr:uid="{00000000-0005-0000-0000-0000B6000000}"/>
    <cellStyle name="Comma 4 2 2 2 3 2" xfId="2819" xr:uid="{EC01736D-45C2-4ED0-A47A-4E2E370570AC}"/>
    <cellStyle name="Comma 4 2 2 2 3 2 2" xfId="3050" xr:uid="{FDDE6B31-CA17-4E5E-8442-2FF833B9A69E}"/>
    <cellStyle name="Comma 4 2 2 2 3 2 2 2" xfId="4072" xr:uid="{A440A29D-0968-4403-AFA3-C5F81744F4D4}"/>
    <cellStyle name="Comma 4 2 2 2 3 2 2 3" xfId="3559" xr:uid="{4447F674-AB5E-422A-BE30-AC67340500F1}"/>
    <cellStyle name="Comma 4 2 2 2 3 2 3" xfId="3813" xr:uid="{EEA0B4C8-83BF-47E5-92E9-002DEE0EA5C4}"/>
    <cellStyle name="Comma 4 2 2 2 3 2 4" xfId="3296" xr:uid="{12237FE6-0625-430C-BE61-72069F864268}"/>
    <cellStyle name="Comma 4 2 2 2 3 3" xfId="3049" xr:uid="{4D1BA282-E7DB-4E0F-9FE9-946FB0189AFD}"/>
    <cellStyle name="Comma 4 2 2 2 3 3 2" xfId="4071" xr:uid="{6A298C6C-BF03-4810-8DB0-B9E44535BD9C}"/>
    <cellStyle name="Comma 4 2 2 2 3 3 3" xfId="3558" xr:uid="{EA2CF34B-54F2-4543-AA24-6D804A08C743}"/>
    <cellStyle name="Comma 4 2 2 2 3 4" xfId="3812" xr:uid="{4256B124-A9FF-4D3A-8A6D-B46A7D7D0754}"/>
    <cellStyle name="Comma 4 2 2 2 3 5" xfId="3295" xr:uid="{667EF801-39C3-4BA3-858B-4E911D5577EF}"/>
    <cellStyle name="Comma 4 2 2 2 4" xfId="2820" xr:uid="{12806646-5963-4425-8F78-7B20205AEA9B}"/>
    <cellStyle name="Comma 4 2 2 2 4 2" xfId="3051" xr:uid="{E6257673-5548-4E85-B9B9-5E3AE0E21FB0}"/>
    <cellStyle name="Comma 4 2 2 2 4 2 2" xfId="4073" xr:uid="{F4AB1072-3F33-49CE-87C7-CBDDD0DE9615}"/>
    <cellStyle name="Comma 4 2 2 2 4 2 3" xfId="3560" xr:uid="{8DACD94B-34CA-41EA-9D89-BDDC92F7B8F1}"/>
    <cellStyle name="Comma 4 2 2 2 4 3" xfId="3814" xr:uid="{2F10589E-A2E9-4ED0-8725-F8E9554B80DE}"/>
    <cellStyle name="Comma 4 2 2 2 4 4" xfId="3297" xr:uid="{B0730A3D-2778-4FEF-8275-F79FDEA50D25}"/>
    <cellStyle name="Comma 4 2 2 2 5" xfId="3046" xr:uid="{E98FD57F-7779-4D2B-A339-C2465F252BB4}"/>
    <cellStyle name="Comma 4 2 2 2 5 2" xfId="4068" xr:uid="{97728C99-EDC1-435B-A4E7-62B30B3E0BFD}"/>
    <cellStyle name="Comma 4 2 2 2 5 3" xfId="3555" xr:uid="{EE8D1094-6A3D-4027-90ED-21EE81D672D3}"/>
    <cellStyle name="Comma 4 2 2 2 6" xfId="3809" xr:uid="{342D062E-0C98-4132-AE14-0103DFC86295}"/>
    <cellStyle name="Comma 4 2 2 2 7" xfId="3292" xr:uid="{69C4CBE9-1A5D-4407-AA0D-6A86C0057B67}"/>
    <cellStyle name="Comma 4 2 2 2 8" xfId="16039" xr:uid="{5D838967-0E02-4ECE-AD4E-86FDA795E1BC}"/>
    <cellStyle name="Comma 4 2 2 2 9" xfId="46464" xr:uid="{045DABF7-F7CC-428A-BFB8-3097A2C9C9A8}"/>
    <cellStyle name="Comma 4 2 2 3" xfId="185" xr:uid="{00000000-0005-0000-0000-0000B7000000}"/>
    <cellStyle name="Comma 4 2 2 3 2" xfId="1010" xr:uid="{00000000-0005-0000-0000-0000B8000000}"/>
    <cellStyle name="Comma 4 2 2 3 2 2" xfId="3053" xr:uid="{AC4840DE-EAC3-4D9D-916A-85E97984242A}"/>
    <cellStyle name="Comma 4 2 2 3 2 2 2" xfId="4075" xr:uid="{9DD4922E-0FC1-4F9B-8CB7-C95ACA06931F}"/>
    <cellStyle name="Comma 4 2 2 3 2 2 2 2" xfId="16040" xr:uid="{B1AB2F89-6ED2-4940-82C7-8AE67418AC30}"/>
    <cellStyle name="Comma 4 2 2 3 2 2 2 3" xfId="16041" xr:uid="{4864685C-85D0-4134-B406-48B6C8188440}"/>
    <cellStyle name="Comma 4 2 2 3 2 2 3" xfId="3562" xr:uid="{89357F3D-09CF-4EFB-8FFA-D8BC0A579543}"/>
    <cellStyle name="Comma 4 2 2 3 2 2 3 2" xfId="16042" xr:uid="{12F17D05-B7DA-42B5-8F5C-D637C82C2A96}"/>
    <cellStyle name="Comma 4 2 2 3 2 2 3 3" xfId="16043" xr:uid="{0AB22814-BF7E-4492-B170-4D35706DFDC2}"/>
    <cellStyle name="Comma 4 2 2 3 2 2 4" xfId="16044" xr:uid="{B25C9A33-5BFD-4109-873C-76F4DCAC6CC8}"/>
    <cellStyle name="Comma 4 2 2 3 2 2 5" xfId="16045" xr:uid="{C9D43ACC-273D-4450-8E37-57D2ECD53E20}"/>
    <cellStyle name="Comma 4 2 2 3 2 3" xfId="3816" xr:uid="{0781F2E9-E6C7-4DFC-9756-F01AA98CDECA}"/>
    <cellStyle name="Comma 4 2 2 3 2 3 2" xfId="16046" xr:uid="{48677025-5A2D-4587-80D4-B7832514ACA6}"/>
    <cellStyle name="Comma 4 2 2 3 2 3 3" xfId="16047" xr:uid="{CA4231CE-7E0C-42F7-AABB-9FC32EB61BB5}"/>
    <cellStyle name="Comma 4 2 2 3 2 4" xfId="3299" xr:uid="{8EB341DB-EAB8-495D-92F2-1F26A0BF92B4}"/>
    <cellStyle name="Comma 4 2 2 3 2 4 2" xfId="16048" xr:uid="{E5F43BB0-60BD-409E-B9A6-4402F7000E15}"/>
    <cellStyle name="Comma 4 2 2 3 2 4 3" xfId="16049" xr:uid="{49DF0936-1D31-47C1-AA72-25176D62CDD7}"/>
    <cellStyle name="Comma 4 2 2 3 2 5" xfId="16050" xr:uid="{117C86BA-7220-4D98-A0A1-A80A0C1C2C1D}"/>
    <cellStyle name="Comma 4 2 2 3 2 6" xfId="16051" xr:uid="{BD81C9E7-FDD4-4A27-9577-EC522E854538}"/>
    <cellStyle name="Comma 4 2 2 3 2 7" xfId="45174" xr:uid="{3032E0FE-5C71-4B96-84B5-665D096815C9}"/>
    <cellStyle name="Comma 4 2 2 3 3" xfId="3052" xr:uid="{5836E840-2E16-4C1E-B162-9EE54C0F3176}"/>
    <cellStyle name="Comma 4 2 2 3 3 2" xfId="4074" xr:uid="{4C6BE064-DC51-4C7F-8CC5-5ECB22733C80}"/>
    <cellStyle name="Comma 4 2 2 3 3 2 2" xfId="16052" xr:uid="{FADBDC71-623E-4ED9-9B92-E0E3D0E7A8AB}"/>
    <cellStyle name="Comma 4 2 2 3 3 2 3" xfId="16053" xr:uid="{6ED08D78-6526-4CC4-AB93-669C299B32F8}"/>
    <cellStyle name="Comma 4 2 2 3 3 3" xfId="3561" xr:uid="{6CBADA8D-76C4-42EA-8F8E-094C0820F181}"/>
    <cellStyle name="Comma 4 2 2 3 3 3 2" xfId="16054" xr:uid="{22E1A070-B93F-4C9F-8EE0-6BC0866364AA}"/>
    <cellStyle name="Comma 4 2 2 3 3 3 3" xfId="16055" xr:uid="{F2430BCF-E2D2-47C0-A78E-0C56B2FF7218}"/>
    <cellStyle name="Comma 4 2 2 3 3 4" xfId="16056" xr:uid="{9800E96C-FCA5-4340-986A-5E4DD8DA6D0E}"/>
    <cellStyle name="Comma 4 2 2 3 3 5" xfId="16057" xr:uid="{A105E7AC-AA72-4036-9158-81EF5E1CBD49}"/>
    <cellStyle name="Comma 4 2 2 3 4" xfId="3815" xr:uid="{3EDE1A55-BAD2-4571-9B14-E5FC626E161D}"/>
    <cellStyle name="Comma 4 2 2 3 4 2" xfId="16058" xr:uid="{473AE23E-41D7-4ADB-95B4-466BAA984BBA}"/>
    <cellStyle name="Comma 4 2 2 3 4 3" xfId="16059" xr:uid="{41D097F8-6161-49E1-95FA-46F89EC17A7D}"/>
    <cellStyle name="Comma 4 2 2 3 5" xfId="3298" xr:uid="{33D7CC0F-88B0-47B4-9CB2-E641A5EED98A}"/>
    <cellStyle name="Comma 4 2 2 3 5 2" xfId="16060" xr:uid="{767AF64F-21D6-4FF0-9FB8-CCEA174153F3}"/>
    <cellStyle name="Comma 4 2 2 3 5 3" xfId="16061" xr:uid="{81B5DC83-263E-4503-8F2B-8AFC74FC7A6C}"/>
    <cellStyle name="Comma 4 2 2 3 6" xfId="16062" xr:uid="{7C8CB047-A2C5-4C6C-9DFB-8433E7D57B51}"/>
    <cellStyle name="Comma 4 2 2 3 7" xfId="16063" xr:uid="{DE1A467E-1858-4C4E-8162-C90E1E1C88D9}"/>
    <cellStyle name="Comma 4 2 2 3 8" xfId="45175" xr:uid="{CE9D9A59-8912-414B-92E8-8E5894E11A94}"/>
    <cellStyle name="Comma 4 2 2 4" xfId="1657" xr:uid="{C91E7228-17D9-4E94-B471-6D69530757CA}"/>
    <cellStyle name="Comma 4 2 2 4 2" xfId="2821" xr:uid="{DAEDE654-D3AD-48A0-8560-B08DDC4EFAB8}"/>
    <cellStyle name="Comma 4 2 2 4 2 2" xfId="3055" xr:uid="{83B727F5-A483-47F4-83B4-7513C2F953F6}"/>
    <cellStyle name="Comma 4 2 2 4 2 2 2" xfId="4077" xr:uid="{6DF606C5-CA0C-4CBC-8A84-4625FD33310C}"/>
    <cellStyle name="Comma 4 2 2 4 2 2 3" xfId="3564" xr:uid="{A5244E24-B379-4630-8D63-B5DE23A360D0}"/>
    <cellStyle name="Comma 4 2 2 4 2 3" xfId="3818" xr:uid="{38EE7EEC-5586-4C3E-8855-699D7EAF51B5}"/>
    <cellStyle name="Comma 4 2 2 4 2 3 2" xfId="16064" xr:uid="{A57B7661-DFD3-44BC-9366-05E79137040C}"/>
    <cellStyle name="Comma 4 2 2 4 2 3 3" xfId="16065" xr:uid="{EBE6B1C5-B072-478F-8125-CC8E8F087509}"/>
    <cellStyle name="Comma 4 2 2 4 2 4" xfId="3301" xr:uid="{DE52F2AC-E6AA-45C3-8000-0E3E64E2A8F4}"/>
    <cellStyle name="Comma 4 2 2 4 2 5" xfId="16066" xr:uid="{1E825F82-52C2-4E9D-A140-2E1986905F07}"/>
    <cellStyle name="Comma 4 2 2 4 3" xfId="3054" xr:uid="{E0C3BEE8-73F3-4B04-96A5-27327A6BF1A9}"/>
    <cellStyle name="Comma 4 2 2 4 3 2" xfId="4076" xr:uid="{DAC50921-CD8A-41FD-8A02-53D204D63158}"/>
    <cellStyle name="Comma 4 2 2 4 3 3" xfId="3563" xr:uid="{16AAD86E-E7E9-43F1-9D09-B91737930CFB}"/>
    <cellStyle name="Comma 4 2 2 4 4" xfId="3817" xr:uid="{0654736A-FC15-4FF6-B1FE-6E60E1BDBABC}"/>
    <cellStyle name="Comma 4 2 2 4 4 2" xfId="16067" xr:uid="{77989F48-C332-46B9-B19C-DB256517E333}"/>
    <cellStyle name="Comma 4 2 2 4 4 3" xfId="16068" xr:uid="{199229EA-1406-40A4-8DBB-058A0DB096CD}"/>
    <cellStyle name="Comma 4 2 2 4 5" xfId="3300" xr:uid="{6AD8FFFC-8380-43F9-ABD3-30AFC53D47BE}"/>
    <cellStyle name="Comma 4 2 2 4 6" xfId="16069" xr:uid="{D0271AFB-441B-46B4-87F6-FD8097B96E9C}"/>
    <cellStyle name="Comma 4 2 2 4 7" xfId="45176" xr:uid="{1620E74A-E8D9-4B45-85C5-85F4AA15FB60}"/>
    <cellStyle name="Comma 4 2 2 5" xfId="2822" xr:uid="{E5152587-B6ED-44C6-934D-FE76B7A51075}"/>
    <cellStyle name="Comma 4 2 2 5 2" xfId="3056" xr:uid="{E20680D6-A3BC-4F56-B1FF-3DACBDFE5FD6}"/>
    <cellStyle name="Comma 4 2 2 5 2 2" xfId="4078" xr:uid="{4F892B75-B2A3-4802-BE87-8E962FB9F6A7}"/>
    <cellStyle name="Comma 4 2 2 5 2 3" xfId="3565" xr:uid="{9501B026-C11E-4412-AEDD-3AEE9F747A9C}"/>
    <cellStyle name="Comma 4 2 2 5 3" xfId="3819" xr:uid="{D8609EC8-A8C6-4A22-AA25-9DAF5F1A6D98}"/>
    <cellStyle name="Comma 4 2 2 5 3 2" xfId="16070" xr:uid="{C7046C84-4389-455E-B8AB-BD435D791DA5}"/>
    <cellStyle name="Comma 4 2 2 5 3 3" xfId="16071" xr:uid="{FFD980F2-8FB4-4405-9521-810BAB245067}"/>
    <cellStyle name="Comma 4 2 2 5 4" xfId="3302" xr:uid="{789FAC38-549B-4958-A9FA-422B318BD269}"/>
    <cellStyle name="Comma 4 2 2 5 5" xfId="16072" xr:uid="{BAE9B475-6408-4AF7-9337-155C9A130F40}"/>
    <cellStyle name="Comma 4 2 2 6" xfId="3041" xr:uid="{EE329AEB-42AF-4ACC-8608-3E74F3BA52B9}"/>
    <cellStyle name="Comma 4 2 2 6 2" xfId="4061" xr:uid="{C94A7325-7A15-4A2F-A2A9-8F6EE0D0E135}"/>
    <cellStyle name="Comma 4 2 2 6 3" xfId="3548" xr:uid="{EFA06CD1-9499-4F15-8BDB-A1E03114EF2B}"/>
    <cellStyle name="Comma 4 2 2 7" xfId="3808" xr:uid="{A8B81C88-3B61-402F-B3F6-DC9C1C7E38E2}"/>
    <cellStyle name="Comma 4 2 2 7 2" xfId="16073" xr:uid="{F1A1A6C4-877D-44C0-B011-063230907F98}"/>
    <cellStyle name="Comma 4 2 2 7 3" xfId="16074" xr:uid="{907AC4DA-E9F4-4D4E-B7CD-7134E71D7C87}"/>
    <cellStyle name="Comma 4 2 2 8" xfId="3291" xr:uid="{AC9C7FCA-501C-422B-806B-9550D36CB7DC}"/>
    <cellStyle name="Comma 4 2 2 9" xfId="16075" xr:uid="{518032C9-9010-4C55-85FE-B45F2E841202}"/>
    <cellStyle name="Comma 4 2 3" xfId="156" xr:uid="{00000000-0005-0000-0000-0000B9000000}"/>
    <cellStyle name="Comma 4 2 3 2" xfId="854" xr:uid="{00000000-0005-0000-0000-0000BA000000}"/>
    <cellStyle name="Comma 4 2 3 2 2" xfId="2823" xr:uid="{D086AACD-EFEB-4CC9-B216-A5691184B607}"/>
    <cellStyle name="Comma 4 2 3 2 2 2" xfId="2824" xr:uid="{A11B0180-F9A0-4D6C-BB97-BD486F748EE3}"/>
    <cellStyle name="Comma 4 2 3 2 2 2 2" xfId="3060" xr:uid="{6E33B702-3A99-454E-A23A-590A4307B47C}"/>
    <cellStyle name="Comma 4 2 3 2 2 2 2 2" xfId="4082" xr:uid="{1AC1CCB1-81DA-4EFF-9047-1464E5BB5725}"/>
    <cellStyle name="Comma 4 2 3 2 2 2 2 3" xfId="3569" xr:uid="{B264F5D1-3632-473A-AF0B-C8E647C37ADD}"/>
    <cellStyle name="Comma 4 2 3 2 2 2 3" xfId="3823" xr:uid="{D5F91927-2F00-4855-9FBF-15CA05B0136F}"/>
    <cellStyle name="Comma 4 2 3 2 2 2 4" xfId="3306" xr:uid="{8CB1B9D4-BD8A-489B-B7DE-4E93312BECCA}"/>
    <cellStyle name="Comma 4 2 3 2 2 3" xfId="3059" xr:uid="{C0D1B473-3461-47A7-8769-D478630230CF}"/>
    <cellStyle name="Comma 4 2 3 2 2 3 2" xfId="4081" xr:uid="{EBF68F26-18AB-434C-99FC-B813EBB46D9F}"/>
    <cellStyle name="Comma 4 2 3 2 2 3 3" xfId="3568" xr:uid="{849182E6-C891-4A1B-AC8A-198AF713F8A7}"/>
    <cellStyle name="Comma 4 2 3 2 2 4" xfId="3822" xr:uid="{A6544063-2A6A-422B-A82D-22BF1CF01E9B}"/>
    <cellStyle name="Comma 4 2 3 2 2 5" xfId="3305" xr:uid="{73784A10-8F79-4C2A-A760-4FC3FC71D301}"/>
    <cellStyle name="Comma 4 2 3 2 3" xfId="2825" xr:uid="{ECD4E253-3419-4EF1-848A-22405ECC9706}"/>
    <cellStyle name="Comma 4 2 3 2 3 2" xfId="2826" xr:uid="{2F8F460F-2EB0-4D36-82E8-E0422E088762}"/>
    <cellStyle name="Comma 4 2 3 2 3 2 2" xfId="3062" xr:uid="{16E1B151-16EF-4F34-A4ED-79E938D6C29A}"/>
    <cellStyle name="Comma 4 2 3 2 3 2 2 2" xfId="4084" xr:uid="{180E8C1B-E63D-47F7-B883-CEFE74F168DB}"/>
    <cellStyle name="Comma 4 2 3 2 3 2 2 3" xfId="3571" xr:uid="{8B34B8D5-4DB7-4BE6-8D20-813F56F33AEA}"/>
    <cellStyle name="Comma 4 2 3 2 3 2 3" xfId="3825" xr:uid="{4098FA91-1AD8-441B-ABC1-47FAC992345E}"/>
    <cellStyle name="Comma 4 2 3 2 3 2 4" xfId="3308" xr:uid="{3A9CBA5B-8469-4913-98D2-1E161AFE8556}"/>
    <cellStyle name="Comma 4 2 3 2 3 3" xfId="3061" xr:uid="{696858A8-AA9D-4FF7-95F8-AC78AA2A23FA}"/>
    <cellStyle name="Comma 4 2 3 2 3 3 2" xfId="4083" xr:uid="{8A0415DE-D2AD-46E7-AF78-9DFDFB8E926E}"/>
    <cellStyle name="Comma 4 2 3 2 3 3 3" xfId="3570" xr:uid="{3F7FB531-B288-4D41-9711-9A81517B2D12}"/>
    <cellStyle name="Comma 4 2 3 2 3 4" xfId="3824" xr:uid="{5E257238-F202-4A2C-9F2F-15F8E18CCD9F}"/>
    <cellStyle name="Comma 4 2 3 2 3 5" xfId="3307" xr:uid="{FF1C1346-2C25-4E2A-8E0A-5B0F14F0C60F}"/>
    <cellStyle name="Comma 4 2 3 2 4" xfId="2827" xr:uid="{B5EAC477-4470-41D7-A480-0DDF5B2FFCA5}"/>
    <cellStyle name="Comma 4 2 3 2 4 2" xfId="3063" xr:uid="{32CAC52D-BDB3-4406-B659-A37E461F88F2}"/>
    <cellStyle name="Comma 4 2 3 2 4 2 2" xfId="4085" xr:uid="{6E659693-DB68-4766-8B69-35977B429F2F}"/>
    <cellStyle name="Comma 4 2 3 2 4 2 3" xfId="3572" xr:uid="{29A4BE48-D83B-43E7-94F0-C8A7B34013E0}"/>
    <cellStyle name="Comma 4 2 3 2 4 3" xfId="3826" xr:uid="{B4E11305-B8B3-42B2-A751-BBEB18F9A2EA}"/>
    <cellStyle name="Comma 4 2 3 2 4 4" xfId="3309" xr:uid="{926497BF-5CC0-4A8C-B294-9969613C4883}"/>
    <cellStyle name="Comma 4 2 3 2 5" xfId="3058" xr:uid="{8A808091-69FE-4A62-95B0-C3D291E1D813}"/>
    <cellStyle name="Comma 4 2 3 2 5 2" xfId="4080" xr:uid="{71D780E1-263B-40D5-9D5F-9E04A663A2F4}"/>
    <cellStyle name="Comma 4 2 3 2 5 3" xfId="3567" xr:uid="{72AE0693-CD5F-4FC0-B796-F8735D5EF039}"/>
    <cellStyle name="Comma 4 2 3 2 6" xfId="3821" xr:uid="{D006B757-3604-445F-883D-E4876A5D8FA8}"/>
    <cellStyle name="Comma 4 2 3 2 7" xfId="3304" xr:uid="{D96FBE4E-3692-4586-8410-32DA13168379}"/>
    <cellStyle name="Comma 4 2 3 2 8" xfId="45177" xr:uid="{B0FB76BD-91A2-440A-98C5-DC1D1E1175D0}"/>
    <cellStyle name="Comma 4 2 3 3" xfId="2828" xr:uid="{6CF36FD5-DD14-47E9-8D19-1957C0485958}"/>
    <cellStyle name="Comma 4 2 3 3 2" xfId="2829" xr:uid="{605E2E0B-E730-4532-9914-72823B7D665B}"/>
    <cellStyle name="Comma 4 2 3 3 2 2" xfId="3065" xr:uid="{FC0F7F35-DAAB-4E4A-8E18-2D17CFA1D5A4}"/>
    <cellStyle name="Comma 4 2 3 3 2 2 2" xfId="4087" xr:uid="{44DA6333-29B8-4F9A-B9E4-B5EDC5B41476}"/>
    <cellStyle name="Comma 4 2 3 3 2 2 3" xfId="3574" xr:uid="{95FFFB94-B6F2-41AE-982B-4910036BC5C6}"/>
    <cellStyle name="Comma 4 2 3 3 2 3" xfId="3828" xr:uid="{1AAD9AF8-BC43-4E30-9AD0-6A98C7EA1656}"/>
    <cellStyle name="Comma 4 2 3 3 2 4" xfId="3311" xr:uid="{FAFD867A-D3BE-47CB-A92F-2EB6FA9CC1F1}"/>
    <cellStyle name="Comma 4 2 3 3 3" xfId="3064" xr:uid="{E9C235AE-2061-4716-BA57-AC6D44A74A67}"/>
    <cellStyle name="Comma 4 2 3 3 3 2" xfId="4086" xr:uid="{93CC77E6-6115-40E4-AE05-F6BBAD73FC58}"/>
    <cellStyle name="Comma 4 2 3 3 3 3" xfId="3573" xr:uid="{DD1B6104-E51D-4821-B822-D6D5F9BF8FDA}"/>
    <cellStyle name="Comma 4 2 3 3 4" xfId="3827" xr:uid="{4063D23C-91B0-46AD-BA78-FAB5F53CC27A}"/>
    <cellStyle name="Comma 4 2 3 3 5" xfId="3310" xr:uid="{6F2B95A3-5D79-4B88-A6AB-4538652EAEFE}"/>
    <cellStyle name="Comma 4 2 3 4" xfId="2830" xr:uid="{D43ADFAA-D8D9-44C1-8D4D-66FAB9E322C4}"/>
    <cellStyle name="Comma 4 2 3 4 2" xfId="2831" xr:uid="{94E45818-8F96-41E2-B2E0-052F18A8D7C0}"/>
    <cellStyle name="Comma 4 2 3 4 2 2" xfId="3067" xr:uid="{AB1DE77E-399A-4474-A385-A019C734234F}"/>
    <cellStyle name="Comma 4 2 3 4 2 2 2" xfId="4089" xr:uid="{CDFE91FB-D5EB-4A84-8CD1-B7C586EEB78E}"/>
    <cellStyle name="Comma 4 2 3 4 2 2 3" xfId="3576" xr:uid="{C83D75B5-841F-41DA-B428-11EA3CAED61E}"/>
    <cellStyle name="Comma 4 2 3 4 2 3" xfId="3830" xr:uid="{40662457-83D3-4275-A1E0-C510ABE801C2}"/>
    <cellStyle name="Comma 4 2 3 4 2 4" xfId="3313" xr:uid="{FAD8A4B4-C969-4EE2-9B0E-839F21A73DE2}"/>
    <cellStyle name="Comma 4 2 3 4 3" xfId="3066" xr:uid="{9BBDB40A-8E9B-4EEE-B6F6-7FCEAAF66E70}"/>
    <cellStyle name="Comma 4 2 3 4 3 2" xfId="4088" xr:uid="{7EE89F49-069B-4EBC-A2A4-52DC48B06E89}"/>
    <cellStyle name="Comma 4 2 3 4 3 3" xfId="3575" xr:uid="{6F9BD12A-1E7A-4662-B609-9E89AD5CE727}"/>
    <cellStyle name="Comma 4 2 3 4 4" xfId="3829" xr:uid="{0B336957-79CE-4367-AD0A-FC5DCF2ADE5F}"/>
    <cellStyle name="Comma 4 2 3 4 5" xfId="3312" xr:uid="{CE9D3F9C-8F6E-4FAC-81CB-EE4AB13D99FA}"/>
    <cellStyle name="Comma 4 2 3 5" xfId="2832" xr:uid="{A1D92639-CD98-447F-8F33-2E8E37882C17}"/>
    <cellStyle name="Comma 4 2 3 5 2" xfId="3068" xr:uid="{E61E19A5-2B3D-477A-94F3-CEF9AB808AF7}"/>
    <cellStyle name="Comma 4 2 3 5 2 2" xfId="4090" xr:uid="{1B7CD1B3-60F3-4C3C-B4D6-60A706694071}"/>
    <cellStyle name="Comma 4 2 3 5 2 3" xfId="3577" xr:uid="{BC8842FB-9F49-4E4F-B29F-FFD284089F5E}"/>
    <cellStyle name="Comma 4 2 3 5 3" xfId="3831" xr:uid="{0B1964C0-90B4-4F2B-9559-C762896962CE}"/>
    <cellStyle name="Comma 4 2 3 5 4" xfId="3314" xr:uid="{E19029C5-7901-40D4-8D82-F02A5E5A7BE3}"/>
    <cellStyle name="Comma 4 2 3 6" xfId="3057" xr:uid="{64DE2B15-233D-446F-BD77-57FFC566EF06}"/>
    <cellStyle name="Comma 4 2 3 6 2" xfId="4079" xr:uid="{D30B6E04-B873-47E7-9555-E53F766B8D30}"/>
    <cellStyle name="Comma 4 2 3 6 3" xfId="3566" xr:uid="{843C83E8-4F64-4851-ABDC-67B74228C055}"/>
    <cellStyle name="Comma 4 2 3 7" xfId="3820" xr:uid="{45973434-DEB9-4558-844D-11612BC6E489}"/>
    <cellStyle name="Comma 4 2 3 8" xfId="3303" xr:uid="{EB9ABDE2-9B86-443D-86CF-0FD9BAC5FACC}"/>
    <cellStyle name="Comma 4 2 3 9" xfId="45178" xr:uid="{355D04B2-1B28-490A-90C1-43B5E3812FFD}"/>
    <cellStyle name="Comma 4 2 4" xfId="1011" xr:uid="{00000000-0005-0000-0000-0000BB000000}"/>
    <cellStyle name="Comma 4 2 4 2" xfId="1194" xr:uid="{00000000-0005-0000-0000-0000BC000000}"/>
    <cellStyle name="Comma 4 2 4 2 2" xfId="2834" xr:uid="{CA3D8D86-A120-423F-B9B1-93D328E899DF}"/>
    <cellStyle name="Comma 4 2 4 2 2 2" xfId="2835" xr:uid="{E547AEBD-FB3D-4342-A109-DBA9277D6615}"/>
    <cellStyle name="Comma 4 2 4 2 2 2 2" xfId="3072" xr:uid="{96081DC2-B28A-450F-A7B5-C21668E29F7C}"/>
    <cellStyle name="Comma 4 2 4 2 2 2 2 2" xfId="4094" xr:uid="{D9EF3F20-86B3-42BD-B405-D77B19269FFE}"/>
    <cellStyle name="Comma 4 2 4 2 2 2 2 3" xfId="3581" xr:uid="{F0180387-F8E9-4F8F-8688-E162908B974C}"/>
    <cellStyle name="Comma 4 2 4 2 2 2 3" xfId="3835" xr:uid="{F9AD7021-F99A-45E8-ACF9-93DF779CCE05}"/>
    <cellStyle name="Comma 4 2 4 2 2 2 4" xfId="3318" xr:uid="{D9948B69-20E3-4766-8040-90C89862C799}"/>
    <cellStyle name="Comma 4 2 4 2 2 3" xfId="3071" xr:uid="{06C695C0-5405-4ABB-8421-B6ADD742B240}"/>
    <cellStyle name="Comma 4 2 4 2 2 3 2" xfId="4093" xr:uid="{66107C18-D1D4-46DA-97BD-0441DD97D0D3}"/>
    <cellStyle name="Comma 4 2 4 2 2 3 3" xfId="3580" xr:uid="{8E2A03AF-39A5-4D0B-94D3-0B500DE21B88}"/>
    <cellStyle name="Comma 4 2 4 2 2 4" xfId="3834" xr:uid="{3C51FFBB-8ECB-431D-97D6-0866950DE744}"/>
    <cellStyle name="Comma 4 2 4 2 2 5" xfId="3317" xr:uid="{049B707E-E3EA-4EEF-AF60-726068C3B806}"/>
    <cellStyle name="Comma 4 2 4 2 2 6" xfId="16076" xr:uid="{D939EBB0-D4E8-4062-A211-850B468D826D}"/>
    <cellStyle name="Comma 4 2 4 2 2 7" xfId="44337" xr:uid="{B321D64D-A11A-458B-AFE7-0011028D2F5D}"/>
    <cellStyle name="Comma 4 2 4 2 3" xfId="2836" xr:uid="{BC50E3E4-8D9E-407A-9DF2-710BEBDBCDAF}"/>
    <cellStyle name="Comma 4 2 4 2 3 2" xfId="2837" xr:uid="{99F0C76B-7886-4FC4-9F96-7DA1A197BE08}"/>
    <cellStyle name="Comma 4 2 4 2 3 2 2" xfId="3074" xr:uid="{42AF0C02-BF4E-4CD3-9432-6E8D2B02C58F}"/>
    <cellStyle name="Comma 4 2 4 2 3 2 2 2" xfId="4096" xr:uid="{DCBC5894-A3E8-4F17-9829-5BDA454AABA5}"/>
    <cellStyle name="Comma 4 2 4 2 3 2 2 3" xfId="3583" xr:uid="{C27BBF4D-B8E2-41B6-842D-48F2F1C02F6B}"/>
    <cellStyle name="Comma 4 2 4 2 3 2 3" xfId="3837" xr:uid="{E3CD055E-4A39-43E4-86E1-7075B525B121}"/>
    <cellStyle name="Comma 4 2 4 2 3 2 4" xfId="3320" xr:uid="{6B121EA8-9255-4AAF-8377-C649208AD306}"/>
    <cellStyle name="Comma 4 2 4 2 3 3" xfId="3073" xr:uid="{38C3F0E7-2B37-4FB0-A0A1-70A6018C367A}"/>
    <cellStyle name="Comma 4 2 4 2 3 3 2" xfId="4095" xr:uid="{1C6576C8-8C20-45AA-9E66-6667B0B81F15}"/>
    <cellStyle name="Comma 4 2 4 2 3 3 3" xfId="3582" xr:uid="{6B7F0115-980B-4F1E-BE59-E614C075093C}"/>
    <cellStyle name="Comma 4 2 4 2 3 4" xfId="3836" xr:uid="{569A02B9-DF05-4352-A84E-88C10157F450}"/>
    <cellStyle name="Comma 4 2 4 2 3 5" xfId="3319" xr:uid="{2B3A7E11-27A1-490B-A6BE-B17088D16233}"/>
    <cellStyle name="Comma 4 2 4 2 4" xfId="2838" xr:uid="{758A8E86-1A1F-4455-9813-0D5E2DE3191D}"/>
    <cellStyle name="Comma 4 2 4 2 4 2" xfId="3075" xr:uid="{E42B96C4-B3F9-4088-9256-41A997CF43E5}"/>
    <cellStyle name="Comma 4 2 4 2 4 2 2" xfId="4097" xr:uid="{77C186EF-99FB-4A0C-A86D-7B42FC693870}"/>
    <cellStyle name="Comma 4 2 4 2 4 2 3" xfId="3584" xr:uid="{8C87E377-63BD-42FC-85CB-17FCF7057A10}"/>
    <cellStyle name="Comma 4 2 4 2 4 3" xfId="3838" xr:uid="{8EF4C3BE-37D9-4457-9D6E-6CC9275AAF9B}"/>
    <cellStyle name="Comma 4 2 4 2 4 4" xfId="3321" xr:uid="{60012EC6-E5C2-41BF-98FE-5C008BDC888F}"/>
    <cellStyle name="Comma 4 2 4 2 5" xfId="3070" xr:uid="{F63CE6E7-4721-4B04-8EC6-08CA3F934321}"/>
    <cellStyle name="Comma 4 2 4 2 5 2" xfId="4092" xr:uid="{7D6CE44E-7268-48E8-A651-0E8A8E35802A}"/>
    <cellStyle name="Comma 4 2 4 2 5 3" xfId="3579" xr:uid="{B76420F7-A123-4ECB-9666-B329D0E9DEA8}"/>
    <cellStyle name="Comma 4 2 4 2 6" xfId="3833" xr:uid="{FF57BCC8-6727-47F0-9A6F-4EE880733D5A}"/>
    <cellStyle name="Comma 4 2 4 2 7" xfId="3316" xr:uid="{F52E1E8A-6B50-44E4-94C0-A189A5B9FFE8}"/>
    <cellStyle name="Comma 4 2 4 2 8" xfId="2833" xr:uid="{D1BB94A7-EA7E-4202-8ABF-0439AB915E57}"/>
    <cellStyle name="Comma 4 2 4 3" xfId="1658" xr:uid="{9084A718-DD5D-44AB-AB8F-A4F7957292BD}"/>
    <cellStyle name="Comma 4 2 4 3 2" xfId="2840" xr:uid="{66634E98-F2A8-4037-B6BE-A0500A2AABB7}"/>
    <cellStyle name="Comma 4 2 4 3 2 2" xfId="3077" xr:uid="{92BB2CD8-CFC9-4ED8-9959-A38DC0FA3813}"/>
    <cellStyle name="Comma 4 2 4 3 2 2 2" xfId="4099" xr:uid="{B8B0EA36-E0A2-440B-AFEE-7E2EE769A586}"/>
    <cellStyle name="Comma 4 2 4 3 2 2 3" xfId="3586" xr:uid="{A7B9F53D-B8A4-4EB0-89B3-C4F115BBBCE1}"/>
    <cellStyle name="Comma 4 2 4 3 2 3" xfId="3840" xr:uid="{814DBE65-78B6-4823-90C9-8C59C18BF51C}"/>
    <cellStyle name="Comma 4 2 4 3 2 4" xfId="3323" xr:uid="{8AD2F429-9ACA-44EF-8130-9A32B694A2E0}"/>
    <cellStyle name="Comma 4 2 4 3 3" xfId="3076" xr:uid="{22F96966-1D15-41FC-ABFB-D4CA89DE282E}"/>
    <cellStyle name="Comma 4 2 4 3 3 2" xfId="4098" xr:uid="{013FFAB7-5F98-4F1E-B15C-36EF0616F232}"/>
    <cellStyle name="Comma 4 2 4 3 3 3" xfId="3585" xr:uid="{27BC1087-C1F5-4B5E-A6BB-3FC33C9B1045}"/>
    <cellStyle name="Comma 4 2 4 3 4" xfId="3839" xr:uid="{7D05522D-A00D-42FF-B4C3-EA390F53D23B}"/>
    <cellStyle name="Comma 4 2 4 3 5" xfId="3322" xr:uid="{EFD500BC-D262-4DDD-9687-C038A0CADEC4}"/>
    <cellStyle name="Comma 4 2 4 3 6" xfId="2839" xr:uid="{B5C42B00-C559-43AF-9368-DE75828B0A26}"/>
    <cellStyle name="Comma 4 2 4 4" xfId="2841" xr:uid="{F5A56215-DFBA-43A5-8E53-9D3BC2EDC88C}"/>
    <cellStyle name="Comma 4 2 4 4 2" xfId="2842" xr:uid="{209947D9-DD32-4EC4-8D50-38306FDCA1F3}"/>
    <cellStyle name="Comma 4 2 4 4 2 2" xfId="3079" xr:uid="{E1AA6241-6553-4165-AB23-ED55BA0C39A7}"/>
    <cellStyle name="Comma 4 2 4 4 2 2 2" xfId="4101" xr:uid="{EEF7DD48-7AC2-459C-90E0-E4A0D098EE62}"/>
    <cellStyle name="Comma 4 2 4 4 2 2 3" xfId="3588" xr:uid="{7EC01599-76EE-40E1-868D-97B8F280A9A8}"/>
    <cellStyle name="Comma 4 2 4 4 2 3" xfId="3842" xr:uid="{A8C6D4AC-8324-415F-B97C-F386619C6864}"/>
    <cellStyle name="Comma 4 2 4 4 2 4" xfId="3325" xr:uid="{21E925A0-F607-4540-9F8C-D79EA9D1F4CB}"/>
    <cellStyle name="Comma 4 2 4 4 3" xfId="3078" xr:uid="{FF393683-EA90-4097-9581-37FAF0FCC99D}"/>
    <cellStyle name="Comma 4 2 4 4 3 2" xfId="4100" xr:uid="{BA940AA3-DA80-47DE-AB01-A8CA06648882}"/>
    <cellStyle name="Comma 4 2 4 4 3 3" xfId="3587" xr:uid="{62C480AD-D3A4-4827-96FC-1DFCC92CFE8D}"/>
    <cellStyle name="Comma 4 2 4 4 4" xfId="3841" xr:uid="{1C12C9D5-BEDB-4025-B69F-CF6E77D74DAB}"/>
    <cellStyle name="Comma 4 2 4 4 5" xfId="3324" xr:uid="{BBBBA5DA-64DC-4FFE-8E66-120B54AB29B4}"/>
    <cellStyle name="Comma 4 2 4 5" xfId="2843" xr:uid="{6152AE08-D35C-444F-9C91-89AF44E1DE82}"/>
    <cellStyle name="Comma 4 2 4 5 2" xfId="3080" xr:uid="{D0E7F8B0-B3C1-43A4-AAB3-FF9E4B5D5C20}"/>
    <cellStyle name="Comma 4 2 4 5 2 2" xfId="4102" xr:uid="{A31EFDAD-DFE9-4A5B-8772-3DB23E91DB44}"/>
    <cellStyle name="Comma 4 2 4 5 2 3" xfId="3589" xr:uid="{A44F007F-9DDD-4574-85AD-7B49BA6CE569}"/>
    <cellStyle name="Comma 4 2 4 5 3" xfId="3843" xr:uid="{32FCCF74-90F9-477C-8126-5D66F76D648E}"/>
    <cellStyle name="Comma 4 2 4 5 4" xfId="3326" xr:uid="{8FAEB59B-769F-4E99-B905-56B7CBF6CF2A}"/>
    <cellStyle name="Comma 4 2 4 6" xfId="3069" xr:uid="{BFD51749-1308-4A61-98F2-C2EE2606CFD9}"/>
    <cellStyle name="Comma 4 2 4 6 2" xfId="4091" xr:uid="{6B34E8B0-FEDE-420B-A890-8C94C56A7BB8}"/>
    <cellStyle name="Comma 4 2 4 6 3" xfId="3578" xr:uid="{7A33AD39-1B56-4A40-A8D3-9E9DF1224727}"/>
    <cellStyle name="Comma 4 2 4 7" xfId="3832" xr:uid="{06675E83-6F50-4ED7-8500-4849D7379C24}"/>
    <cellStyle name="Comma 4 2 4 8" xfId="3315" xr:uid="{2C9973FF-0C42-4EA0-A59E-C57894CD7ABE}"/>
    <cellStyle name="Comma 4 2 4 9" xfId="45179" xr:uid="{5B06DC3B-08F9-489C-8A49-D01225DEBFDD}"/>
    <cellStyle name="Comma 4 2 5" xfId="1357" xr:uid="{00000000-0005-0000-0000-0000BD000000}"/>
    <cellStyle name="Comma 4 2 5 2" xfId="2792" xr:uid="{D143DBCE-579D-4D20-9E1C-F3D8DD612562}"/>
    <cellStyle name="Comma 4 2 5 2 2" xfId="2844" xr:uid="{0B15DD1A-DE35-4AE4-B306-825E50D234B0}"/>
    <cellStyle name="Comma 4 2 5 2 2 2" xfId="2845" xr:uid="{F797B6F9-3A80-4D46-948E-CBE9AE1E9B29}"/>
    <cellStyle name="Comma 4 2 5 2 2 2 2" xfId="3084" xr:uid="{C763BC91-ED96-4C76-B7F8-A6A64F6B9608}"/>
    <cellStyle name="Comma 4 2 5 2 2 2 2 2" xfId="4106" xr:uid="{C4C39042-C3A0-407D-AD60-A361195981CD}"/>
    <cellStyle name="Comma 4 2 5 2 2 2 2 3" xfId="3593" xr:uid="{F72152B8-7D9A-40B2-9E55-7B9287FD1E5C}"/>
    <cellStyle name="Comma 4 2 5 2 2 2 3" xfId="3847" xr:uid="{B8A2A61B-EBC2-4761-88F0-D45E19266F52}"/>
    <cellStyle name="Comma 4 2 5 2 2 2 4" xfId="3330" xr:uid="{6B9170B0-D547-48B0-9F9A-EB88101370CD}"/>
    <cellStyle name="Comma 4 2 5 2 2 3" xfId="3083" xr:uid="{048F0096-68B9-47AC-A9C3-8B8C358AA820}"/>
    <cellStyle name="Comma 4 2 5 2 2 3 2" xfId="4105" xr:uid="{689F91E1-9636-4E0D-B58F-88CC76B97C27}"/>
    <cellStyle name="Comma 4 2 5 2 2 3 3" xfId="3592" xr:uid="{2DD8E63A-66F5-472F-BD8C-833017A823BB}"/>
    <cellStyle name="Comma 4 2 5 2 2 4" xfId="3846" xr:uid="{28B00F98-A42E-44A8-9D3F-9F716369F142}"/>
    <cellStyle name="Comma 4 2 5 2 2 5" xfId="3329" xr:uid="{78D3D670-AF26-4508-A08A-D7B1F229FDC6}"/>
    <cellStyle name="Comma 4 2 5 2 3" xfId="2846" xr:uid="{13DD7120-9C9F-4873-A589-1BADD55E3D48}"/>
    <cellStyle name="Comma 4 2 5 2 3 2" xfId="2847" xr:uid="{5F310951-A643-4178-A7D2-4F8AF62833C0}"/>
    <cellStyle name="Comma 4 2 5 2 3 2 2" xfId="3086" xr:uid="{8322DA6D-2D6D-4A6B-9D79-E8912654691B}"/>
    <cellStyle name="Comma 4 2 5 2 3 2 2 2" xfId="4108" xr:uid="{946D65CC-4095-4813-9AA5-E71C4F7F0A5D}"/>
    <cellStyle name="Comma 4 2 5 2 3 2 2 3" xfId="3595" xr:uid="{A3E27FB4-296E-4100-951E-6F80C9D80393}"/>
    <cellStyle name="Comma 4 2 5 2 3 2 3" xfId="3849" xr:uid="{89C29DB3-2662-41C8-AAAE-506517B3EB6C}"/>
    <cellStyle name="Comma 4 2 5 2 3 2 4" xfId="3332" xr:uid="{89EDA055-DE00-425B-9142-9EFD0B8A1F12}"/>
    <cellStyle name="Comma 4 2 5 2 3 3" xfId="3085" xr:uid="{3187114B-E6B3-461D-8127-4A17D9859A42}"/>
    <cellStyle name="Comma 4 2 5 2 3 3 2" xfId="4107" xr:uid="{D2D960A5-A8F2-4A49-B1AB-EE28F8145AFC}"/>
    <cellStyle name="Comma 4 2 5 2 3 3 3" xfId="3594" xr:uid="{748DE07C-DCCE-49F7-AF5B-0C7DEA3116E7}"/>
    <cellStyle name="Comma 4 2 5 2 3 4" xfId="3848" xr:uid="{076BFE3B-2C2F-4C62-B064-7E9BFCE8048B}"/>
    <cellStyle name="Comma 4 2 5 2 3 5" xfId="3331" xr:uid="{73867702-2CC4-4C0E-A040-B02DEF504737}"/>
    <cellStyle name="Comma 4 2 5 2 4" xfId="2848" xr:uid="{57B9368D-66AF-436C-963C-918097C2E452}"/>
    <cellStyle name="Comma 4 2 5 2 4 2" xfId="3087" xr:uid="{2ECB27EE-C3C3-4D9C-922F-E782F939C18F}"/>
    <cellStyle name="Comma 4 2 5 2 4 2 2" xfId="4109" xr:uid="{F1A3CCD0-01AB-4D3A-B7C2-9257AA50FBDF}"/>
    <cellStyle name="Comma 4 2 5 2 4 2 3" xfId="3596" xr:uid="{CD03662D-97CE-473E-80CB-A497659548CD}"/>
    <cellStyle name="Comma 4 2 5 2 4 3" xfId="3850" xr:uid="{A0618CD8-ACC2-4A6C-8538-7B7DF53979CC}"/>
    <cellStyle name="Comma 4 2 5 2 4 4" xfId="3333" xr:uid="{662AA7FC-6D6B-463C-B976-46E4CC2CAFF2}"/>
    <cellStyle name="Comma 4 2 5 2 5" xfId="3082" xr:uid="{56B58FC6-EB66-4F87-8B04-A4286368110C}"/>
    <cellStyle name="Comma 4 2 5 2 5 2" xfId="4104" xr:uid="{54F0F43D-E409-4535-A0D4-C2076C2C1DF2}"/>
    <cellStyle name="Comma 4 2 5 2 5 3" xfId="3591" xr:uid="{1712F42A-186F-4BAA-BEFB-DFE9508463C0}"/>
    <cellStyle name="Comma 4 2 5 2 6" xfId="3845" xr:uid="{E390EC68-8EEC-4021-B9F6-DF46751C985F}"/>
    <cellStyle name="Comma 4 2 5 2 7" xfId="3328" xr:uid="{6213FBE7-7E44-4BDE-B1A9-B86A9319372F}"/>
    <cellStyle name="Comma 4 2 5 2 8" xfId="45180" xr:uid="{29050187-F770-4ACB-9666-AA6EBA3C0ADC}"/>
    <cellStyle name="Comma 4 2 5 3" xfId="2849" xr:uid="{CEB2F0A7-9E18-4250-8BF8-DF709658DC93}"/>
    <cellStyle name="Comma 4 2 5 3 2" xfId="2850" xr:uid="{924B1633-B6C9-488E-A0D2-14414E5B1690}"/>
    <cellStyle name="Comma 4 2 5 3 2 2" xfId="3089" xr:uid="{CECEBDB0-C342-4E18-A5F1-460877979F99}"/>
    <cellStyle name="Comma 4 2 5 3 2 2 2" xfId="4111" xr:uid="{A5672FC7-C361-4B93-A562-416B6AF47F5A}"/>
    <cellStyle name="Comma 4 2 5 3 2 2 3" xfId="3598" xr:uid="{37930F2D-7D12-4A56-B0BB-995982853556}"/>
    <cellStyle name="Comma 4 2 5 3 2 3" xfId="3852" xr:uid="{68C0A52A-D96E-43AE-A0BC-F45B2EB5D9EB}"/>
    <cellStyle name="Comma 4 2 5 3 2 4" xfId="3335" xr:uid="{1AD40EB3-AE44-40F0-9920-A7E6167315B8}"/>
    <cellStyle name="Comma 4 2 5 3 3" xfId="3088" xr:uid="{C055D69A-14BD-4807-A5E4-82A1C2D1CD56}"/>
    <cellStyle name="Comma 4 2 5 3 3 2" xfId="4110" xr:uid="{9492457E-521C-4B5D-8B4A-F8FB9EF2E8DF}"/>
    <cellStyle name="Comma 4 2 5 3 3 3" xfId="3597" xr:uid="{9BB1CB5C-7A51-47F9-9CF8-06AFFAB79713}"/>
    <cellStyle name="Comma 4 2 5 3 4" xfId="3851" xr:uid="{F8383E8B-EA1F-47E5-9849-C0B608E77169}"/>
    <cellStyle name="Comma 4 2 5 3 5" xfId="3334" xr:uid="{F45BE164-ACAE-4EA7-869C-073C5155F2E3}"/>
    <cellStyle name="Comma 4 2 5 4" xfId="2851" xr:uid="{B3279596-1E7A-4BA4-9005-47A7610A3D72}"/>
    <cellStyle name="Comma 4 2 5 4 2" xfId="2852" xr:uid="{F3A2EF7F-6C2C-46A6-872D-042CD25622C4}"/>
    <cellStyle name="Comma 4 2 5 4 2 2" xfId="3091" xr:uid="{D771FB90-2E5A-453F-9484-B7A8F405A9B3}"/>
    <cellStyle name="Comma 4 2 5 4 2 2 2" xfId="4113" xr:uid="{C4C8F878-B526-4433-9F93-DAD55B52EDF0}"/>
    <cellStyle name="Comma 4 2 5 4 2 2 3" xfId="3600" xr:uid="{61BADCDF-FD75-4A87-834F-721AB7A170CF}"/>
    <cellStyle name="Comma 4 2 5 4 2 3" xfId="3854" xr:uid="{6E3AA0F4-494A-442D-8412-E4AF51A2AC2C}"/>
    <cellStyle name="Comma 4 2 5 4 2 4" xfId="3337" xr:uid="{4397A9FC-84A6-4429-A2EF-F35E0FEEAE2C}"/>
    <cellStyle name="Comma 4 2 5 4 3" xfId="3090" xr:uid="{3E481170-DAAC-4430-9620-6A5CDD3F9F03}"/>
    <cellStyle name="Comma 4 2 5 4 3 2" xfId="4112" xr:uid="{876CFB02-55B6-496F-9829-37D8CF899F4B}"/>
    <cellStyle name="Comma 4 2 5 4 3 3" xfId="3599" xr:uid="{9473C581-A954-4F6B-9F9F-1B6D5463C4E3}"/>
    <cellStyle name="Comma 4 2 5 4 4" xfId="3853" xr:uid="{CA106F2D-7396-4606-9CC1-9D0AB7C5DEFE}"/>
    <cellStyle name="Comma 4 2 5 4 5" xfId="3336" xr:uid="{818D3417-F47A-4300-8023-F4A2A585512B}"/>
    <cellStyle name="Comma 4 2 5 5" xfId="2853" xr:uid="{4B7DDE36-1DB5-4F56-BE4C-15FABC7FCC79}"/>
    <cellStyle name="Comma 4 2 5 5 2" xfId="3092" xr:uid="{5C444BE5-2871-4E8E-9993-4788AB6487E3}"/>
    <cellStyle name="Comma 4 2 5 5 2 2" xfId="4114" xr:uid="{9A3A7DE8-25D5-4A41-BB71-0DEA9301F7F2}"/>
    <cellStyle name="Comma 4 2 5 5 2 3" xfId="3601" xr:uid="{6CA6507D-805D-4CB0-AA8B-7EB34234477D}"/>
    <cellStyle name="Comma 4 2 5 5 3" xfId="3855" xr:uid="{ECADF48E-C32E-457C-8E96-976F9DCC2003}"/>
    <cellStyle name="Comma 4 2 5 5 4" xfId="3338" xr:uid="{305AE93A-82CD-495A-B26D-E381937796FC}"/>
    <cellStyle name="Comma 4 2 5 6" xfId="3081" xr:uid="{4916E770-605F-4D15-B158-2F7CBC610C0C}"/>
    <cellStyle name="Comma 4 2 5 6 2" xfId="4103" xr:uid="{3EE5E869-B16E-4D88-B1F6-44D996CBF8C9}"/>
    <cellStyle name="Comma 4 2 5 6 3" xfId="3590" xr:uid="{91B9D5D4-BF5E-45E9-9903-225FE7AAFE08}"/>
    <cellStyle name="Comma 4 2 5 7" xfId="3844" xr:uid="{B01A2832-FE73-4804-AF54-A9A5A2CC0CF8}"/>
    <cellStyle name="Comma 4 2 5 8" xfId="3327" xr:uid="{8B44C9F3-4D4A-46FA-A7B1-ACA6DDDAD433}"/>
    <cellStyle name="Comma 4 2 5 9" xfId="1659" xr:uid="{89541476-3138-468D-B056-CFF4B7B74DCD}"/>
    <cellStyle name="Comma 4 2 6" xfId="1660" xr:uid="{7960E49F-4DFF-4EBF-B5FB-E3278A2C2251}"/>
    <cellStyle name="Comma 4 2 6 2" xfId="2854" xr:uid="{F792937A-F611-4A82-A13C-4C993A0C68AC}"/>
    <cellStyle name="Comma 4 2 6 2 2" xfId="2855" xr:uid="{212B4258-704A-4BB1-94EE-BE8C1A891456}"/>
    <cellStyle name="Comma 4 2 6 2 2 2" xfId="3095" xr:uid="{20D6F524-8A4E-4670-A566-7573D9561F1D}"/>
    <cellStyle name="Comma 4 2 6 2 2 2 2" xfId="4117" xr:uid="{7B692AF1-85DC-4FFF-91AE-BE8E4BCE0AEB}"/>
    <cellStyle name="Comma 4 2 6 2 2 2 3" xfId="3604" xr:uid="{D125A530-E1D5-4A95-8865-3BD1810464A9}"/>
    <cellStyle name="Comma 4 2 6 2 2 3" xfId="3858" xr:uid="{00A081B6-FA86-4623-8E03-0156EF86AE79}"/>
    <cellStyle name="Comma 4 2 6 2 2 4" xfId="3341" xr:uid="{F9AB3BCA-4447-4B0A-8044-564668B803CD}"/>
    <cellStyle name="Comma 4 2 6 2 3" xfId="3094" xr:uid="{68CA4E22-759F-42F1-8C8F-144399C59C92}"/>
    <cellStyle name="Comma 4 2 6 2 3 2" xfId="4116" xr:uid="{366B1B35-FA2E-4AF5-855C-3F6C7678689D}"/>
    <cellStyle name="Comma 4 2 6 2 3 3" xfId="3603" xr:uid="{D304DDAB-A463-4EFC-92E6-ADA23A77E263}"/>
    <cellStyle name="Comma 4 2 6 2 4" xfId="3857" xr:uid="{CD08FC59-D34D-4BDA-9ADF-46F8407EFA4C}"/>
    <cellStyle name="Comma 4 2 6 2 5" xfId="3340" xr:uid="{3F892989-A60F-4CEE-AA85-5A2276CF6F82}"/>
    <cellStyle name="Comma 4 2 6 3" xfId="2856" xr:uid="{9C3547E3-BCA2-4782-89B4-78C5C4842CCB}"/>
    <cellStyle name="Comma 4 2 6 3 2" xfId="2857" xr:uid="{26949F61-DF83-4489-92B0-F2B59D11DBDB}"/>
    <cellStyle name="Comma 4 2 6 3 2 2" xfId="3097" xr:uid="{B22AE3EB-EE01-4771-8E2B-F79B0FAE07F4}"/>
    <cellStyle name="Comma 4 2 6 3 2 2 2" xfId="4119" xr:uid="{794DD8E5-6B23-4F0F-8293-241262100546}"/>
    <cellStyle name="Comma 4 2 6 3 2 2 3" xfId="3606" xr:uid="{8AF55F0B-A006-453A-8650-B1ED33632821}"/>
    <cellStyle name="Comma 4 2 6 3 2 3" xfId="3860" xr:uid="{671E6A19-E096-49DD-9923-C75BBF871402}"/>
    <cellStyle name="Comma 4 2 6 3 2 4" xfId="3343" xr:uid="{CA652FB0-CD2C-43FB-A61F-EC9771DFC54C}"/>
    <cellStyle name="Comma 4 2 6 3 3" xfId="3096" xr:uid="{8FDFC7EC-0C54-4922-8FB1-0245A705DFD4}"/>
    <cellStyle name="Comma 4 2 6 3 3 2" xfId="4118" xr:uid="{2A3E0ECE-FEAA-4084-A242-408287764C16}"/>
    <cellStyle name="Comma 4 2 6 3 3 3" xfId="3605" xr:uid="{17827333-D27A-422D-8759-A42EF214FCB9}"/>
    <cellStyle name="Comma 4 2 6 3 4" xfId="3859" xr:uid="{C1EC02E8-40E3-4769-9066-15C872D4762C}"/>
    <cellStyle name="Comma 4 2 6 3 5" xfId="3342" xr:uid="{42A21B1E-B55B-46C4-B0A2-04B2477CDEAA}"/>
    <cellStyle name="Comma 4 2 6 4" xfId="2858" xr:uid="{3DF53F53-FD45-4A12-963B-7009595702DC}"/>
    <cellStyle name="Comma 4 2 6 4 2" xfId="3098" xr:uid="{D6525188-2B7A-4D5E-B67B-7809E542A40F}"/>
    <cellStyle name="Comma 4 2 6 4 2 2" xfId="4120" xr:uid="{43EAD634-7949-4FA5-A749-F0D01E3BAF21}"/>
    <cellStyle name="Comma 4 2 6 4 2 3" xfId="3607" xr:uid="{989A00AA-9229-4414-B91D-B8B8E41975A8}"/>
    <cellStyle name="Comma 4 2 6 4 3" xfId="3861" xr:uid="{A2BEF7EE-4399-4117-A1E3-EAEF091BBCC8}"/>
    <cellStyle name="Comma 4 2 6 4 4" xfId="3344" xr:uid="{0E8FD1BE-9C1B-4113-B32D-8AA377E6FEE5}"/>
    <cellStyle name="Comma 4 2 6 5" xfId="3093" xr:uid="{1881F053-0070-4713-A98C-EE1A476AD275}"/>
    <cellStyle name="Comma 4 2 6 5 2" xfId="4115" xr:uid="{491C49C8-EB15-4FD8-BC56-AAC8D549C059}"/>
    <cellStyle name="Comma 4 2 6 5 3" xfId="3602" xr:uid="{C60AE917-A8FF-4E1A-B6D2-242786031022}"/>
    <cellStyle name="Comma 4 2 6 6" xfId="3856" xr:uid="{21E1C0BF-DAE3-422D-B319-40096F2204EE}"/>
    <cellStyle name="Comma 4 2 6 7" xfId="3339" xr:uid="{C7880CF3-5216-414B-8C06-5D206B70C8AA}"/>
    <cellStyle name="Comma 4 2 6 8" xfId="45181" xr:uid="{E09593B7-3685-47DA-AC78-AFCB9758B98E}"/>
    <cellStyle name="Comma 4 2 7" xfId="2859" xr:uid="{2860ECFF-E229-4BDD-BBBA-3CFCA60FA0F3}"/>
    <cellStyle name="Comma 4 2 7 2" xfId="2860" xr:uid="{050ABE8F-D536-4E17-BE40-E170B16BBE34}"/>
    <cellStyle name="Comma 4 2 7 2 2" xfId="3100" xr:uid="{D9C5801A-D7BB-4DAF-8353-166BEA2077E9}"/>
    <cellStyle name="Comma 4 2 7 2 2 2" xfId="4122" xr:uid="{D76E237D-2B64-49FA-90C6-2C0CDEDD486F}"/>
    <cellStyle name="Comma 4 2 7 2 2 3" xfId="3609" xr:uid="{4F4954A6-A867-4DBB-A428-62AE7434EB21}"/>
    <cellStyle name="Comma 4 2 7 2 3" xfId="3863" xr:uid="{80FE25FB-BB28-47AF-98F0-3A9B43BE3865}"/>
    <cellStyle name="Comma 4 2 7 2 4" xfId="3346" xr:uid="{91B2D89D-8541-4BF8-8346-93C32269AF92}"/>
    <cellStyle name="Comma 4 2 7 3" xfId="3099" xr:uid="{116825EE-6CA3-47E4-9152-0C66C6139085}"/>
    <cellStyle name="Comma 4 2 7 3 2" xfId="4121" xr:uid="{93550377-9559-4ED3-92E0-5E0D57820CAA}"/>
    <cellStyle name="Comma 4 2 7 3 3" xfId="3608" xr:uid="{EC338F43-744B-4107-91E2-43B186FD2C96}"/>
    <cellStyle name="Comma 4 2 7 4" xfId="3862" xr:uid="{1AB05D9B-0A9B-4C04-AC9F-D1EFEF48821B}"/>
    <cellStyle name="Comma 4 2 7 5" xfId="3345" xr:uid="{1078F732-477F-42D5-A5F5-13C894DCF464}"/>
    <cellStyle name="Comma 4 2 8" xfId="2861" xr:uid="{6F335447-A393-4C78-B4F2-529D21F04846}"/>
    <cellStyle name="Comma 4 2 8 2" xfId="2862" xr:uid="{AB996EEB-E58D-45E7-8FE4-2ADA65A132E3}"/>
    <cellStyle name="Comma 4 2 8 2 2" xfId="3102" xr:uid="{D8F71BE1-69A2-440E-B30B-09CEA55F4CE5}"/>
    <cellStyle name="Comma 4 2 8 2 2 2" xfId="4124" xr:uid="{F78E9E9B-D2C8-4B1E-8AAD-D9E41EF0EC11}"/>
    <cellStyle name="Comma 4 2 8 2 2 3" xfId="3611" xr:uid="{3CD89C93-EAE5-401F-B018-EA16C793DCCE}"/>
    <cellStyle name="Comma 4 2 8 2 3" xfId="3865" xr:uid="{0CB43A6D-F6EA-46B0-9BF6-C9FD28C2BD98}"/>
    <cellStyle name="Comma 4 2 8 2 4" xfId="3348" xr:uid="{E06A4553-1EF8-4B94-8E47-E0A6E7424AB1}"/>
    <cellStyle name="Comma 4 2 8 3" xfId="3101" xr:uid="{B857F4F7-92FB-414F-A560-0E1FAB19FAA4}"/>
    <cellStyle name="Comma 4 2 8 3 2" xfId="4123" xr:uid="{ACFC8F96-52B2-463D-9CC8-950DD7C21E32}"/>
    <cellStyle name="Comma 4 2 8 3 3" xfId="3610" xr:uid="{3998B505-A800-4969-8CA1-E390D38648A1}"/>
    <cellStyle name="Comma 4 2 8 4" xfId="3864" xr:uid="{2355F929-2586-4C2E-AF0D-64719DB702BF}"/>
    <cellStyle name="Comma 4 2 8 5" xfId="3347" xr:uid="{78A1DC18-4066-42F0-86A3-64B977AC4847}"/>
    <cellStyle name="Comma 4 2 9" xfId="2863" xr:uid="{5CE15CA0-3194-4206-9A0D-8B43A90CDD6E}"/>
    <cellStyle name="Comma 4 2 9 2" xfId="3103" xr:uid="{DE0BF170-9511-416C-9469-EEE12BF823DF}"/>
    <cellStyle name="Comma 4 2 9 2 2" xfId="4125" xr:uid="{7682A2C6-544F-4282-8916-008CB81F9E79}"/>
    <cellStyle name="Comma 4 2 9 2 3" xfId="3612" xr:uid="{5DF4D74C-FBE9-4AC4-866C-9E31A95D1DDB}"/>
    <cellStyle name="Comma 4 2 9 3" xfId="3866" xr:uid="{2B8C802A-933C-4981-8940-3228F23ADFF6}"/>
    <cellStyle name="Comma 4 2 9 4" xfId="3349" xr:uid="{E6EFDA2A-F2A9-4125-A642-2EB49C062906}"/>
    <cellStyle name="Comma 4 3" xfId="40" xr:uid="{00000000-0005-0000-0000-0000BE000000}"/>
    <cellStyle name="Comma 4 3 10" xfId="1661" xr:uid="{D78E77DE-F59F-4CE7-8B7B-4F95380F520B}"/>
    <cellStyle name="Comma 4 3 10 2" xfId="42846" xr:uid="{342D820E-A02D-459A-A71D-935D9278130A}"/>
    <cellStyle name="Comma 4 3 10 3" xfId="45182" xr:uid="{175A690E-8A87-44F0-9B87-BD4159A1379C}"/>
    <cellStyle name="Comma 4 3 11" xfId="3350" xr:uid="{1B1A93BA-F49A-4691-BEBD-E9742F956062}"/>
    <cellStyle name="Comma 4 3 2" xfId="121" xr:uid="{00000000-0005-0000-0000-0000BF000000}"/>
    <cellStyle name="Comma 4 3 2 2" xfId="186" xr:uid="{00000000-0005-0000-0000-0000C0000000}"/>
    <cellStyle name="Comma 4 3 2 2 2" xfId="187" xr:uid="{00000000-0005-0000-0000-0000C1000000}"/>
    <cellStyle name="Comma 4 3 2 2 2 2" xfId="188" xr:uid="{00000000-0005-0000-0000-0000C2000000}"/>
    <cellStyle name="Comma 4 3 2 2 2 2 2" xfId="3106" xr:uid="{4218946F-726D-4101-9C47-605383F46374}"/>
    <cellStyle name="Comma 4 3 2 2 2 2 2 2" xfId="4128" xr:uid="{8917D5FE-F427-4EDC-90F5-AF4B8E450B94}"/>
    <cellStyle name="Comma 4 3 2 2 2 2 2 3" xfId="3615" xr:uid="{4C3A53D8-9917-42AC-BB09-C7D1C2703DA0}"/>
    <cellStyle name="Comma 4 3 2 2 2 2 3" xfId="3869" xr:uid="{5BE968DE-F7E5-434C-A3EB-D00F7D4D5117}"/>
    <cellStyle name="Comma 4 3 2 2 2 2 4" xfId="3354" xr:uid="{20DAA3A5-4718-42ED-8838-558143FD1FAF}"/>
    <cellStyle name="Comma 4 3 2 2 2 3" xfId="3105" xr:uid="{22ED7BA2-7E47-4A83-A717-35E5D3218ED4}"/>
    <cellStyle name="Comma 4 3 2 2 2 3 2" xfId="4127" xr:uid="{886F0672-DAC4-427F-BBE2-A4FF19786BF8}"/>
    <cellStyle name="Comma 4 3 2 2 2 3 3" xfId="3614" xr:uid="{C308D859-7EA2-453A-8184-EE36C81F82A8}"/>
    <cellStyle name="Comma 4 3 2 2 2 4" xfId="3868" xr:uid="{F451CA92-79ED-4E5F-BFB1-252EB21F8E79}"/>
    <cellStyle name="Comma 4 3 2 2 2 5" xfId="3353" xr:uid="{27ECFD25-91D3-47BB-9754-A823091264FC}"/>
    <cellStyle name="Comma 4 3 2 2 2 6" xfId="2864" xr:uid="{D46EFE42-60E6-45D6-A2E7-DCF709EF70EE}"/>
    <cellStyle name="Comma 4 3 2 2 2 7" xfId="1662" xr:uid="{B6523EA1-C25B-4C8A-81E1-D574B356E5D2}"/>
    <cellStyle name="Comma 4 3 2 2 3" xfId="189" xr:uid="{00000000-0005-0000-0000-0000C3000000}"/>
    <cellStyle name="Comma 4 3 2 2 3 2" xfId="2866" xr:uid="{81CFC503-1B77-4FAD-8650-CD7324CAC805}"/>
    <cellStyle name="Comma 4 3 2 2 3 2 2" xfId="3108" xr:uid="{CA0DEC96-60D9-4D13-87E4-BD746171069B}"/>
    <cellStyle name="Comma 4 3 2 2 3 2 2 2" xfId="4130" xr:uid="{E8E68FD8-14B7-413C-BF06-E98444F665B7}"/>
    <cellStyle name="Comma 4 3 2 2 3 2 2 3" xfId="3617" xr:uid="{07C316E2-107A-454F-A80F-DA7AA305D452}"/>
    <cellStyle name="Comma 4 3 2 2 3 2 3" xfId="3871" xr:uid="{AC156668-C17B-415B-8C7E-9E4743CB87E8}"/>
    <cellStyle name="Comma 4 3 2 2 3 2 4" xfId="3356" xr:uid="{7564ACE0-9BE6-48A5-8508-EEF0017A2A1D}"/>
    <cellStyle name="Comma 4 3 2 2 3 3" xfId="3107" xr:uid="{981DFFCD-3004-42A1-805A-D4C2B6331D95}"/>
    <cellStyle name="Comma 4 3 2 2 3 3 2" xfId="4129" xr:uid="{38AC345F-D0EC-43F4-8B1B-BB3762E9BA1A}"/>
    <cellStyle name="Comma 4 3 2 2 3 3 3" xfId="3616" xr:uid="{85B1BB39-EF30-4219-B360-F8DA3C127732}"/>
    <cellStyle name="Comma 4 3 2 2 3 4" xfId="3870" xr:uid="{74115FC4-43F9-492E-A623-DB97885D9CB4}"/>
    <cellStyle name="Comma 4 3 2 2 3 5" xfId="3355" xr:uid="{E34275B6-29B5-46E1-A76F-C5ED62E5F134}"/>
    <cellStyle name="Comma 4 3 2 2 3 6" xfId="2865" xr:uid="{48CBA1C2-91F3-41B7-9C37-6000008E42AC}"/>
    <cellStyle name="Comma 4 3 2 2 3 7" xfId="1663" xr:uid="{2291F9FE-3628-4497-96DE-B2EC056FCE41}"/>
    <cellStyle name="Comma 4 3 2 2 4" xfId="190" xr:uid="{00000000-0005-0000-0000-0000C4000000}"/>
    <cellStyle name="Comma 4 3 2 2 4 2" xfId="3109" xr:uid="{60A7981E-34B8-41B6-B479-BBD504904016}"/>
    <cellStyle name="Comma 4 3 2 2 4 2 2" xfId="4131" xr:uid="{4151F32D-6F70-4D31-B06B-920508327575}"/>
    <cellStyle name="Comma 4 3 2 2 4 2 3" xfId="3618" xr:uid="{1A037D0F-6BE3-4A58-91A8-99BFF036BC8B}"/>
    <cellStyle name="Comma 4 3 2 2 4 3" xfId="3872" xr:uid="{F03159CC-E9AB-4005-B666-C80A5DF1B5EF}"/>
    <cellStyle name="Comma 4 3 2 2 4 4" xfId="3357" xr:uid="{E24649E0-9D02-4D3A-8536-AF257C8C1ED7}"/>
    <cellStyle name="Comma 4 3 2 2 5" xfId="3104" xr:uid="{8660E608-EDFD-4C1C-A837-EE5DBE1A0FAD}"/>
    <cellStyle name="Comma 4 3 2 2 5 2" xfId="4126" xr:uid="{6090BC3D-8AEC-4834-9321-2FB8B08CF8C5}"/>
    <cellStyle name="Comma 4 3 2 2 5 3" xfId="3613" xr:uid="{49A8CA21-0317-44D9-9372-D34644CED064}"/>
    <cellStyle name="Comma 4 3 2 2 6" xfId="3867" xr:uid="{A34B8652-9FD0-48CC-9589-F6D1FDED5FDD}"/>
    <cellStyle name="Comma 4 3 2 2 7" xfId="3352" xr:uid="{67288E58-4DA9-4451-BFDB-519D352AF840}"/>
    <cellStyle name="Comma 4 3 2 2 8" xfId="45183" xr:uid="{F8BB7101-4D2D-45C9-B4C6-347D7D17EC23}"/>
    <cellStyle name="Comma 4 3 2 3" xfId="191" xr:uid="{00000000-0005-0000-0000-0000C5000000}"/>
    <cellStyle name="Comma 4 3 2 3 2" xfId="192" xr:uid="{00000000-0005-0000-0000-0000C6000000}"/>
    <cellStyle name="Comma 4 3 2 3 2 2" xfId="3111" xr:uid="{7CACEC28-AFA3-47E6-B5AB-B58530DEF144}"/>
    <cellStyle name="Comma 4 3 2 3 2 2 2" xfId="4133" xr:uid="{72CA65A8-FE9C-4173-AF3A-31BDDA040D04}"/>
    <cellStyle name="Comma 4 3 2 3 2 2 3" xfId="3620" xr:uid="{1BE60FB4-7CE2-497A-9794-818616EEF41B}"/>
    <cellStyle name="Comma 4 3 2 3 2 3" xfId="3874" xr:uid="{56B218B5-724A-475B-9484-B17834312680}"/>
    <cellStyle name="Comma 4 3 2 3 2 4" xfId="3359" xr:uid="{F1A05319-7E15-43F9-AA7C-5983B79B1225}"/>
    <cellStyle name="Comma 4 3 2 3 2 5" xfId="2868" xr:uid="{BF965B67-292A-4454-B4C1-59A439E9CF07}"/>
    <cellStyle name="Comma 4 3 2 3 2 6" xfId="1665" xr:uid="{216033C9-9E3F-4BAC-8049-B8C5D500CE11}"/>
    <cellStyle name="Comma 4 3 2 3 3" xfId="193" xr:uid="{00000000-0005-0000-0000-0000C7000000}"/>
    <cellStyle name="Comma 4 3 2 3 3 2" xfId="4132" xr:uid="{DB1BE793-8316-443E-B9D7-F908162AE80C}"/>
    <cellStyle name="Comma 4 3 2 3 3 3" xfId="3619" xr:uid="{D908AA78-5410-4DD0-B4EA-8351306EB221}"/>
    <cellStyle name="Comma 4 3 2 3 3 4" xfId="3110" xr:uid="{80668B36-1C78-40CE-85C9-5CB28BA9A44B}"/>
    <cellStyle name="Comma 4 3 2 3 3 5" xfId="1666" xr:uid="{D08A4485-839A-4181-9E1F-EAA4B11D70E1}"/>
    <cellStyle name="Comma 4 3 2 3 4" xfId="3873" xr:uid="{DFB7072A-785A-4E61-820E-FFE09375A39C}"/>
    <cellStyle name="Comma 4 3 2 3 5" xfId="3358" xr:uid="{549A1DE1-E59D-4EB5-BB64-1395C1CECC69}"/>
    <cellStyle name="Comma 4 3 2 3 6" xfId="2867" xr:uid="{31F2C51F-A846-42C8-AB5F-B4E781F0FD8A}"/>
    <cellStyle name="Comma 4 3 2 3 7" xfId="1664" xr:uid="{F8B0ADB2-3246-4BBE-8F25-7C0636B71541}"/>
    <cellStyle name="Comma 4 3 2 4" xfId="194" xr:uid="{00000000-0005-0000-0000-0000C8000000}"/>
    <cellStyle name="Comma 4 3 2 4 2" xfId="195" xr:uid="{00000000-0005-0000-0000-0000C9000000}"/>
    <cellStyle name="Comma 4 3 2 4 2 2" xfId="3112" xr:uid="{2CB42D2E-FDAE-42AE-9803-91B5A7721FCC}"/>
    <cellStyle name="Comma 4 3 2 4 2 2 2" xfId="4135" xr:uid="{8F444501-37B2-4094-82FB-15945F193817}"/>
    <cellStyle name="Comma 4 3 2 4 2 2 3" xfId="3622" xr:uid="{BB36003A-07AC-429B-AF56-9A17F9DD41F5}"/>
    <cellStyle name="Comma 4 3 2 4 2 3" xfId="3876" xr:uid="{F2E1B8A0-1F85-473D-ACF7-B873B0533B9D}"/>
    <cellStyle name="Comma 4 3 2 4 2 4" xfId="3361" xr:uid="{D2C4A0B6-4C22-4642-9058-D5F794806FA7}"/>
    <cellStyle name="Comma 4 3 2 4 3" xfId="196" xr:uid="{00000000-0005-0000-0000-0000CA000000}"/>
    <cellStyle name="Comma 4 3 2 4 3 2" xfId="4134" xr:uid="{323F172C-18AB-42C8-A9A0-B4161C294D87}"/>
    <cellStyle name="Comma 4 3 2 4 3 3" xfId="3621" xr:uid="{88CA13BD-405D-40E4-B7C7-8F352E4CBD88}"/>
    <cellStyle name="Comma 4 3 2 4 4" xfId="3875" xr:uid="{F59FF4E0-FA31-4A9F-823E-264F17EA82BF}"/>
    <cellStyle name="Comma 4 3 2 4 5" xfId="3360" xr:uid="{DBB96914-33F9-45E7-BAAB-AB87C3FCF810}"/>
    <cellStyle name="Comma 4 3 2 4 6" xfId="2869" xr:uid="{39FB5831-8A21-4337-92B2-A065FD21A0E3}"/>
    <cellStyle name="Comma 4 3 2 4 7" xfId="1667" xr:uid="{4663E67F-0793-4204-A3C8-51ECA9A2A82F}"/>
    <cellStyle name="Comma 4 3 2 5" xfId="197" xr:uid="{00000000-0005-0000-0000-0000CB000000}"/>
    <cellStyle name="Comma 4 3 2 5 2" xfId="198" xr:uid="{00000000-0005-0000-0000-0000CC000000}"/>
    <cellStyle name="Comma 4 3 2 5 2 2" xfId="4136" xr:uid="{A1BDAFAE-268B-4298-9DF3-DE14822DA16B}"/>
    <cellStyle name="Comma 4 3 2 5 2 3" xfId="3623" xr:uid="{059617D8-A7C3-424D-B10A-84C82641E2BB}"/>
    <cellStyle name="Comma 4 3 2 5 3" xfId="3877" xr:uid="{CA2C0639-811C-4EE5-82EA-F57FDFE7F0A0}"/>
    <cellStyle name="Comma 4 3 2 5 4" xfId="3362" xr:uid="{7DC054E6-4832-416B-8D30-76ECDFBD1D40}"/>
    <cellStyle name="Comma 4 3 2 5 5" xfId="2870" xr:uid="{4ACB059A-7818-482E-AD1C-E45A15D90654}"/>
    <cellStyle name="Comma 4 3 2 5 6" xfId="1668" xr:uid="{A13E6BB3-0709-4611-AEB1-2EF40DEDC844}"/>
    <cellStyle name="Comma 4 3 2 6" xfId="199" xr:uid="{00000000-0005-0000-0000-0000CD000000}"/>
    <cellStyle name="Comma 4 3 2 6 2" xfId="4062" xr:uid="{06C5331E-1B6F-4A0F-9555-9AD9A5E9F6AB}"/>
    <cellStyle name="Comma 4 3 2 6 3" xfId="3549" xr:uid="{71F6879F-6CCA-4D31-B7E7-7A73E990AE52}"/>
    <cellStyle name="Comma 4 3 2 6 4" xfId="45184" xr:uid="{D2D04F89-37D6-41CA-B04A-1EA5758A4F0E}"/>
    <cellStyle name="Comma 4 3 2 7" xfId="200" xr:uid="{00000000-0005-0000-0000-0000CE000000}"/>
    <cellStyle name="Comma 4 3 2 8" xfId="3351" xr:uid="{3618DBDE-27FE-456B-84E0-2046372D623F}"/>
    <cellStyle name="Comma 4 3 2 9" xfId="45185" xr:uid="{522A9260-D64A-4C50-AF65-D45053EE2152}"/>
    <cellStyle name="Comma 4 3 3" xfId="157" xr:uid="{00000000-0005-0000-0000-0000CF000000}"/>
    <cellStyle name="Comma 4 3 3 2" xfId="201" xr:uid="{00000000-0005-0000-0000-0000D0000000}"/>
    <cellStyle name="Comma 4 3 3 2 2" xfId="202" xr:uid="{00000000-0005-0000-0000-0000D1000000}"/>
    <cellStyle name="Comma 4 3 3 2 2 2" xfId="2871" xr:uid="{65A6CAB6-3844-4FBA-8ED5-AD3343CBE9F6}"/>
    <cellStyle name="Comma 4 3 3 2 2 2 2" xfId="3116" xr:uid="{2A062AB0-E361-468D-9F6C-2B9952D6D91B}"/>
    <cellStyle name="Comma 4 3 3 2 2 2 2 2" xfId="4140" xr:uid="{EC5F5807-046B-4F42-A709-25C599CDDC47}"/>
    <cellStyle name="Comma 4 3 3 2 2 2 2 3" xfId="3627" xr:uid="{B98A65D3-6E6E-4E30-8398-CFD9193325F3}"/>
    <cellStyle name="Comma 4 3 3 2 2 2 3" xfId="3881" xr:uid="{A6EE9E13-55F3-4BF8-B48C-830614A0C314}"/>
    <cellStyle name="Comma 4 3 3 2 2 2 4" xfId="3366" xr:uid="{52BFA424-BCC2-4235-AEBB-D683583B7978}"/>
    <cellStyle name="Comma 4 3 3 2 2 3" xfId="3115" xr:uid="{F16AB1E9-AC06-4B95-B91D-698DCFC56ADE}"/>
    <cellStyle name="Comma 4 3 3 2 2 3 2" xfId="4139" xr:uid="{26F9F6D7-78CF-4B67-923F-C51850083FC8}"/>
    <cellStyle name="Comma 4 3 3 2 2 3 3" xfId="3626" xr:uid="{9059A8E0-80FC-4AD6-A387-73DFFEB971A1}"/>
    <cellStyle name="Comma 4 3 3 2 2 4" xfId="3880" xr:uid="{D98AC548-4A8C-4BC1-8FB2-1981303CB25E}"/>
    <cellStyle name="Comma 4 3 3 2 2 5" xfId="3365" xr:uid="{D7B950BB-89A7-40E4-92B7-963FD1A219DB}"/>
    <cellStyle name="Comma 4 3 3 2 3" xfId="2872" xr:uid="{246286CF-A7B7-4C03-94A6-58ED541E29CC}"/>
    <cellStyle name="Comma 4 3 3 2 3 2" xfId="2873" xr:uid="{361CBAF7-7ECE-44A0-8735-BE70A9849E7C}"/>
    <cellStyle name="Comma 4 3 3 2 3 2 2" xfId="3118" xr:uid="{B52A1818-ECFF-4913-A04B-F3ACF90D9440}"/>
    <cellStyle name="Comma 4 3 3 2 3 2 2 2" xfId="4142" xr:uid="{7D5794A8-01A8-4A24-8B8C-703CF94A3FC2}"/>
    <cellStyle name="Comma 4 3 3 2 3 2 2 3" xfId="3629" xr:uid="{93CE36A0-6ACC-4479-AF65-4B0BD105D0D9}"/>
    <cellStyle name="Comma 4 3 3 2 3 2 3" xfId="3883" xr:uid="{146514FF-B708-413E-8461-28F1B2A386A8}"/>
    <cellStyle name="Comma 4 3 3 2 3 2 4" xfId="3368" xr:uid="{6FA8490F-DD6F-4860-857D-8FA1C7D07AE3}"/>
    <cellStyle name="Comma 4 3 3 2 3 3" xfId="3117" xr:uid="{5479525B-B200-4FB7-9095-55B7C4A63A6F}"/>
    <cellStyle name="Comma 4 3 3 2 3 3 2" xfId="4141" xr:uid="{DA477025-7D2C-48C0-AA37-58270CE60BFC}"/>
    <cellStyle name="Comma 4 3 3 2 3 3 3" xfId="3628" xr:uid="{8B9F2D80-59C7-4559-B610-94CC21033188}"/>
    <cellStyle name="Comma 4 3 3 2 3 4" xfId="3882" xr:uid="{C0F20781-0B57-47B1-8EDB-84D7FA312EB6}"/>
    <cellStyle name="Comma 4 3 3 2 3 5" xfId="3367" xr:uid="{5F059298-DE4F-4ED0-97EC-B15371230B2C}"/>
    <cellStyle name="Comma 4 3 3 2 4" xfId="2874" xr:uid="{B1635715-B041-4EE5-A1BE-FED369844DF6}"/>
    <cellStyle name="Comma 4 3 3 2 4 2" xfId="3119" xr:uid="{8C634C69-F649-42AB-AC34-E87E49B58A57}"/>
    <cellStyle name="Comma 4 3 3 2 4 2 2" xfId="4143" xr:uid="{E101D6CB-D1CF-4FD9-82CB-BE31D6E002DE}"/>
    <cellStyle name="Comma 4 3 3 2 4 2 3" xfId="3630" xr:uid="{FB672C97-7720-4504-9447-7574A689D2A8}"/>
    <cellStyle name="Comma 4 3 3 2 4 3" xfId="3884" xr:uid="{44FCFC7F-0D56-4BD2-8712-A2E805B84E45}"/>
    <cellStyle name="Comma 4 3 3 2 4 4" xfId="3369" xr:uid="{D92D6D8B-FD46-4D5D-9A3E-1DF99F2EADDE}"/>
    <cellStyle name="Comma 4 3 3 2 5" xfId="3114" xr:uid="{DFF13358-7122-4A9A-8711-DB37B116AC4B}"/>
    <cellStyle name="Comma 4 3 3 2 5 2" xfId="4138" xr:uid="{10621DAF-5FE1-4039-84D1-658D3D92967A}"/>
    <cellStyle name="Comma 4 3 3 2 5 3" xfId="3625" xr:uid="{4506EBDB-A64D-4070-94BD-B5128DF04136}"/>
    <cellStyle name="Comma 4 3 3 2 6" xfId="3879" xr:uid="{0B3AD526-8591-41EE-9478-F4E925B0CEB2}"/>
    <cellStyle name="Comma 4 3 3 2 7" xfId="3364" xr:uid="{D05CE486-12EF-4C73-9279-EE31E621AAB6}"/>
    <cellStyle name="Comma 4 3 3 2 8" xfId="45186" xr:uid="{1BA28CDA-5674-40B7-A6F4-2646B81E7F23}"/>
    <cellStyle name="Comma 4 3 3 3" xfId="203" xr:uid="{00000000-0005-0000-0000-0000D2000000}"/>
    <cellStyle name="Comma 4 3 3 3 2" xfId="2876" xr:uid="{5EAD14F1-610F-4D28-BB7A-7873A51800CD}"/>
    <cellStyle name="Comma 4 3 3 3 2 2" xfId="3121" xr:uid="{914D588D-E5AD-4EA3-A5C4-A02713B2DF5C}"/>
    <cellStyle name="Comma 4 3 3 3 2 2 2" xfId="4145" xr:uid="{7C78E6A3-3E75-4483-BA6C-28059E3C5983}"/>
    <cellStyle name="Comma 4 3 3 3 2 2 3" xfId="3632" xr:uid="{86050059-5641-4785-89E8-A0AEB09B46CC}"/>
    <cellStyle name="Comma 4 3 3 3 2 3" xfId="3886" xr:uid="{2E0ED6B3-5434-406B-849B-3FE01650576C}"/>
    <cellStyle name="Comma 4 3 3 3 2 4" xfId="3371" xr:uid="{74B9D74B-5385-480D-905B-7DA93D134F78}"/>
    <cellStyle name="Comma 4 3 3 3 3" xfId="3120" xr:uid="{E9FA5AAD-E436-4CDE-871A-3E8D7CFBB350}"/>
    <cellStyle name="Comma 4 3 3 3 3 2" xfId="4144" xr:uid="{D6E840A9-4672-4CD2-9891-3FA7A57E1568}"/>
    <cellStyle name="Comma 4 3 3 3 3 3" xfId="3631" xr:uid="{B3F72373-C4C2-404D-97A9-00754E482A2B}"/>
    <cellStyle name="Comma 4 3 3 3 4" xfId="3885" xr:uid="{0B84A934-5BC5-4874-81BE-A47DC63B7F7B}"/>
    <cellStyle name="Comma 4 3 3 3 5" xfId="3370" xr:uid="{C269F35D-7FA1-426F-9182-06A36678DF22}"/>
    <cellStyle name="Comma 4 3 3 3 6" xfId="2875" xr:uid="{2FA9BCB1-AF56-4827-BBF6-7DB6E9378F09}"/>
    <cellStyle name="Comma 4 3 3 3 7" xfId="1669" xr:uid="{370BB2EA-342B-4039-B891-63BE5FC029DE}"/>
    <cellStyle name="Comma 4 3 3 4" xfId="204" xr:uid="{00000000-0005-0000-0000-0000D3000000}"/>
    <cellStyle name="Comma 4 3 3 4 2" xfId="2877" xr:uid="{695EA32D-B64A-426C-90E2-DD7C8A4843D8}"/>
    <cellStyle name="Comma 4 3 3 4 2 2" xfId="3123" xr:uid="{F7E8FFB0-5DF4-4176-9EAA-D6ECBA1C9880}"/>
    <cellStyle name="Comma 4 3 3 4 2 2 2" xfId="4147" xr:uid="{4B8B5A3B-569A-43B4-A405-8979C1CB9206}"/>
    <cellStyle name="Comma 4 3 3 4 2 2 3" xfId="3634" xr:uid="{C92A55CE-6D24-4874-8112-19417B5DBE69}"/>
    <cellStyle name="Comma 4 3 3 4 2 3" xfId="3888" xr:uid="{967343A5-78DA-4402-B9BA-39BABD821129}"/>
    <cellStyle name="Comma 4 3 3 4 2 4" xfId="3373" xr:uid="{89FF8447-92FA-4E03-A3C7-D28DF453FF6C}"/>
    <cellStyle name="Comma 4 3 3 4 3" xfId="3122" xr:uid="{B033B663-4E5E-44D3-81AB-003F9A7B0D24}"/>
    <cellStyle name="Comma 4 3 3 4 3 2" xfId="4146" xr:uid="{C0F1E4BA-3410-4101-8698-285E163E3603}"/>
    <cellStyle name="Comma 4 3 3 4 3 3" xfId="3633" xr:uid="{C255B5B7-F768-4D4A-B557-E645BA271DBC}"/>
    <cellStyle name="Comma 4 3 3 4 4" xfId="3887" xr:uid="{2AFC0D77-8C63-4E9F-9726-9329EEAA4D50}"/>
    <cellStyle name="Comma 4 3 3 4 5" xfId="3372" xr:uid="{C0C0CC61-CBE5-41EA-9FC6-A2E08EF7E75A}"/>
    <cellStyle name="Comma 4 3 3 4 6" xfId="45187" xr:uid="{D8AF52C9-93A7-46EE-8B7A-B1405D0D1271}"/>
    <cellStyle name="Comma 4 3 3 5" xfId="2878" xr:uid="{D37CEB34-9F83-4725-9C5A-4CA894B4000D}"/>
    <cellStyle name="Comma 4 3 3 5 2" xfId="3124" xr:uid="{58DC6CE3-2C2B-411D-A08C-F7AA0F15F9C0}"/>
    <cellStyle name="Comma 4 3 3 5 2 2" xfId="4148" xr:uid="{B8D6E8EF-2D2B-4006-B9B8-F56431D8A525}"/>
    <cellStyle name="Comma 4 3 3 5 2 3" xfId="3635" xr:uid="{BD08CE07-C486-4DB0-8200-63500854F462}"/>
    <cellStyle name="Comma 4 3 3 5 3" xfId="3889" xr:uid="{8D516F0C-878C-4794-8FE4-0C7D33D75263}"/>
    <cellStyle name="Comma 4 3 3 5 4" xfId="3374" xr:uid="{CB10A276-8F68-44C2-84F8-5C0D5EE724B7}"/>
    <cellStyle name="Comma 4 3 3 6" xfId="3113" xr:uid="{B24AE1D5-7DED-4466-AD66-533AA3319801}"/>
    <cellStyle name="Comma 4 3 3 6 2" xfId="4137" xr:uid="{97BDDEB3-3991-4E94-A250-DD758E9D1D73}"/>
    <cellStyle name="Comma 4 3 3 6 3" xfId="3624" xr:uid="{B88A61F5-0097-4099-ADB9-3A858257885B}"/>
    <cellStyle name="Comma 4 3 3 7" xfId="3878" xr:uid="{04FE1CE6-D0CD-4296-91DB-486055080C23}"/>
    <cellStyle name="Comma 4 3 3 8" xfId="3363" xr:uid="{D1C6E2C6-0EE9-4F2F-8DF0-5507E68BDDB9}"/>
    <cellStyle name="Comma 4 3 3 9" xfId="45188" xr:uid="{B2A84395-D855-45C4-BBA5-74EB2F7B6518}"/>
    <cellStyle name="Comma 4 3 4" xfId="205" xr:uid="{00000000-0005-0000-0000-0000D4000000}"/>
    <cellStyle name="Comma 4 3 4 2" xfId="206" xr:uid="{00000000-0005-0000-0000-0000D5000000}"/>
    <cellStyle name="Comma 4 3 4 2 2" xfId="2879" xr:uid="{5D462FD4-AF1E-4753-A4D3-7AFFA196FBC3}"/>
    <cellStyle name="Comma 4 3 4 2 2 2" xfId="2880" xr:uid="{70AB88E8-2171-4A7E-B87A-937C364C16F6}"/>
    <cellStyle name="Comma 4 3 4 2 2 2 2" xfId="3128" xr:uid="{302C42A9-E3BF-451E-BDDD-6CE1D2F26E8E}"/>
    <cellStyle name="Comma 4 3 4 2 2 2 2 2" xfId="4152" xr:uid="{03394667-84AE-47E1-8C5C-59254C4E6718}"/>
    <cellStyle name="Comma 4 3 4 2 2 2 2 3" xfId="3639" xr:uid="{BF893E2D-5C62-47E6-ABB4-19BCDDC52D5F}"/>
    <cellStyle name="Comma 4 3 4 2 2 2 3" xfId="3893" xr:uid="{D9A9A64B-8788-4B3B-A9A4-1A5EE4CB3E2B}"/>
    <cellStyle name="Comma 4 3 4 2 2 2 4" xfId="3378" xr:uid="{0D45B063-A09A-4E5E-8BDD-E2BB5CC9F777}"/>
    <cellStyle name="Comma 4 3 4 2 2 3" xfId="3127" xr:uid="{E2EE31D8-3DB3-41A2-9EEA-C0C81CED1AA7}"/>
    <cellStyle name="Comma 4 3 4 2 2 3 2" xfId="4151" xr:uid="{596FA6E2-10F9-4B14-BF68-0D2E2632A8A2}"/>
    <cellStyle name="Comma 4 3 4 2 2 3 3" xfId="3638" xr:uid="{82D602E3-9124-4454-BA96-E35F56EF16DC}"/>
    <cellStyle name="Comma 4 3 4 2 2 4" xfId="3892" xr:uid="{E06B522F-95A1-4F5C-94C2-11671179ABFA}"/>
    <cellStyle name="Comma 4 3 4 2 2 5" xfId="3377" xr:uid="{730D244C-EE82-4B77-9623-3907FF7EA073}"/>
    <cellStyle name="Comma 4 3 4 2 3" xfId="2881" xr:uid="{82369FB1-C473-45DD-953A-73E766AD4C59}"/>
    <cellStyle name="Comma 4 3 4 2 3 2" xfId="2882" xr:uid="{DE32D126-3316-4483-A257-5EACDDAF9DEC}"/>
    <cellStyle name="Comma 4 3 4 2 3 2 2" xfId="3130" xr:uid="{B697EA21-1D25-429F-A62D-DBF61337A95B}"/>
    <cellStyle name="Comma 4 3 4 2 3 2 2 2" xfId="4154" xr:uid="{67A88199-9F20-465D-8762-097899553FC0}"/>
    <cellStyle name="Comma 4 3 4 2 3 2 2 3" xfId="3641" xr:uid="{BB650AD0-6ED9-4306-878F-F6D38A6B5E16}"/>
    <cellStyle name="Comma 4 3 4 2 3 2 3" xfId="3895" xr:uid="{782DA103-F5FD-45B2-A5E1-CB825E38B92E}"/>
    <cellStyle name="Comma 4 3 4 2 3 2 4" xfId="3380" xr:uid="{A5D90BAB-4AAF-4531-8285-2E68DB0616CA}"/>
    <cellStyle name="Comma 4 3 4 2 3 3" xfId="3129" xr:uid="{E188E440-C7BF-439A-A99E-E0937348D6B9}"/>
    <cellStyle name="Comma 4 3 4 2 3 3 2" xfId="4153" xr:uid="{6C80E691-2228-4259-980B-B89D47D85662}"/>
    <cellStyle name="Comma 4 3 4 2 3 3 3" xfId="3640" xr:uid="{CC19D322-9919-4B01-BCAD-E8DF11F3C568}"/>
    <cellStyle name="Comma 4 3 4 2 3 4" xfId="3894" xr:uid="{6DEC5FCE-CAE6-4DA6-B879-0351ABCE4D8E}"/>
    <cellStyle name="Comma 4 3 4 2 3 5" xfId="3379" xr:uid="{738173C1-5004-4407-B0AD-79D4E7FEAF94}"/>
    <cellStyle name="Comma 4 3 4 2 4" xfId="2883" xr:uid="{4BA95B96-D4A9-496E-B307-5F56926407CB}"/>
    <cellStyle name="Comma 4 3 4 2 4 2" xfId="3131" xr:uid="{F82A871B-9E9C-424B-9476-4F9C18295256}"/>
    <cellStyle name="Comma 4 3 4 2 4 2 2" xfId="4155" xr:uid="{B07E1A2F-AA3E-422D-85C1-592D6622C866}"/>
    <cellStyle name="Comma 4 3 4 2 4 2 3" xfId="3642" xr:uid="{B6E600AF-FE67-468C-8238-AC96233DC1D4}"/>
    <cellStyle name="Comma 4 3 4 2 4 3" xfId="3896" xr:uid="{A32F0A9E-4E17-483F-9483-3B3436158553}"/>
    <cellStyle name="Comma 4 3 4 2 4 4" xfId="3381" xr:uid="{993A075B-63C4-466F-97F6-34793D9D0A2E}"/>
    <cellStyle name="Comma 4 3 4 2 5" xfId="3126" xr:uid="{156EF4F9-3325-4EF2-96D8-8A022C99E2B3}"/>
    <cellStyle name="Comma 4 3 4 2 5 2" xfId="4150" xr:uid="{E6AA27D2-9606-4F6F-81E6-4BBD244AF4CB}"/>
    <cellStyle name="Comma 4 3 4 2 5 3" xfId="3637" xr:uid="{A43418E8-2217-4BC2-A163-DDB09E980C2B}"/>
    <cellStyle name="Comma 4 3 4 2 6" xfId="3891" xr:uid="{6598E521-A90F-47F2-9673-DEF458332087}"/>
    <cellStyle name="Comma 4 3 4 2 7" xfId="3376" xr:uid="{6161354B-DE5E-409D-BFF8-565EA626A329}"/>
    <cellStyle name="Comma 4 3 4 2 8" xfId="45189" xr:uid="{88287692-E4E9-4920-AFED-676EC6A76BB8}"/>
    <cellStyle name="Comma 4 3 4 3" xfId="207" xr:uid="{00000000-0005-0000-0000-0000D6000000}"/>
    <cellStyle name="Comma 4 3 4 3 2" xfId="2885" xr:uid="{63FF8361-3429-4F7A-A344-000BE79092B5}"/>
    <cellStyle name="Comma 4 3 4 3 2 2" xfId="3133" xr:uid="{C98ED012-E358-4BE9-8C15-704685A48B79}"/>
    <cellStyle name="Comma 4 3 4 3 2 2 2" xfId="4157" xr:uid="{3DE63B72-93AF-4666-9DB1-CFC176393871}"/>
    <cellStyle name="Comma 4 3 4 3 2 2 3" xfId="3644" xr:uid="{912F9110-2344-4EF4-A72C-3580E33E0753}"/>
    <cellStyle name="Comma 4 3 4 3 2 3" xfId="3898" xr:uid="{4D8ECADF-8F59-4DEA-A7C7-E4BD5B7BBE07}"/>
    <cellStyle name="Comma 4 3 4 3 2 4" xfId="3383" xr:uid="{8AADC1C3-D440-4016-82BC-DBAB80D5F752}"/>
    <cellStyle name="Comma 4 3 4 3 3" xfId="3132" xr:uid="{F120A789-A6D9-43A5-B5F0-C912930A09D5}"/>
    <cellStyle name="Comma 4 3 4 3 3 2" xfId="4156" xr:uid="{351CFF7A-B8A1-4461-A29E-A3D6D6E8A903}"/>
    <cellStyle name="Comma 4 3 4 3 3 3" xfId="3643" xr:uid="{0AE8931E-DF2D-44EB-9031-0C3F96934970}"/>
    <cellStyle name="Comma 4 3 4 3 4" xfId="3897" xr:uid="{6FDDB5C5-858A-4B3C-B117-E59ED1A06083}"/>
    <cellStyle name="Comma 4 3 4 3 5" xfId="3382" xr:uid="{65BD5092-5E99-401F-A83C-310C97D337B3}"/>
    <cellStyle name="Comma 4 3 4 3 6" xfId="2884" xr:uid="{DBD84635-FB9F-42C9-B7DE-9BD955E9D124}"/>
    <cellStyle name="Comma 4 3 4 3 7" xfId="1670" xr:uid="{2234C92A-DD1C-4E16-84CF-6B687EDDC6A0}"/>
    <cellStyle name="Comma 4 3 4 4" xfId="2886" xr:uid="{179F6271-51EF-4D69-A02A-D53F7EE8933E}"/>
    <cellStyle name="Comma 4 3 4 4 2" xfId="2887" xr:uid="{8E4CB6E3-5C21-447D-A8AD-11A6A79A8501}"/>
    <cellStyle name="Comma 4 3 4 4 2 2" xfId="3135" xr:uid="{39B3587E-D1DB-4E58-9EEE-B71559AC90B5}"/>
    <cellStyle name="Comma 4 3 4 4 2 2 2" xfId="4159" xr:uid="{1C17C7D7-9371-410C-BCD3-8B75A1D49747}"/>
    <cellStyle name="Comma 4 3 4 4 2 2 3" xfId="3646" xr:uid="{CE8E41FF-A560-4A01-A9F4-45CA30FDA20F}"/>
    <cellStyle name="Comma 4 3 4 4 2 3" xfId="3900" xr:uid="{0ECEF3CF-FD4B-4901-87F6-D2B7C75DAD33}"/>
    <cellStyle name="Comma 4 3 4 4 2 4" xfId="3385" xr:uid="{DC021AD0-5AE8-465B-A8AB-0A13C26CAB74}"/>
    <cellStyle name="Comma 4 3 4 4 3" xfId="3134" xr:uid="{1602BE87-9BAD-44CB-8BFD-682B6BB907F9}"/>
    <cellStyle name="Comma 4 3 4 4 3 2" xfId="4158" xr:uid="{2B42CFA5-E223-45C6-BED2-61F3984A3797}"/>
    <cellStyle name="Comma 4 3 4 4 3 3" xfId="3645" xr:uid="{93FA0054-2464-45AA-BA3D-E5A636DFC9FF}"/>
    <cellStyle name="Comma 4 3 4 4 4" xfId="3899" xr:uid="{77B070B4-BFF6-48AF-AAEE-250106B35198}"/>
    <cellStyle name="Comma 4 3 4 4 5" xfId="3384" xr:uid="{C53EC830-8DD4-49EE-A538-20C8449D8E80}"/>
    <cellStyle name="Comma 4 3 4 5" xfId="2888" xr:uid="{F95E5074-5F2E-4938-AA30-4B5F3055EDCA}"/>
    <cellStyle name="Comma 4 3 4 5 2" xfId="3136" xr:uid="{89F7BBD1-0195-4891-87EA-24BB99B92C66}"/>
    <cellStyle name="Comma 4 3 4 5 2 2" xfId="4160" xr:uid="{D62543F9-774A-4BFF-AA26-15D86FEA4CE4}"/>
    <cellStyle name="Comma 4 3 4 5 2 3" xfId="3647" xr:uid="{B5F66979-5506-4CDF-90BB-1E880D3D708E}"/>
    <cellStyle name="Comma 4 3 4 5 3" xfId="3901" xr:uid="{EEF42397-0356-46DF-9BAB-4A56A9A7973A}"/>
    <cellStyle name="Comma 4 3 4 5 4" xfId="3386" xr:uid="{1B14E953-E2E7-4BF3-A4A1-888CD64AF2D4}"/>
    <cellStyle name="Comma 4 3 4 6" xfId="3125" xr:uid="{FB456D6F-2F30-4DBE-B78A-418925AE5ACF}"/>
    <cellStyle name="Comma 4 3 4 6 2" xfId="4149" xr:uid="{0EDEB80D-C108-434F-9680-923BE23B4535}"/>
    <cellStyle name="Comma 4 3 4 6 3" xfId="3636" xr:uid="{FE237F30-BA35-4789-A2B7-6C8A151EA6EA}"/>
    <cellStyle name="Comma 4 3 4 7" xfId="3890" xr:uid="{2FBDFD1A-371C-40EC-A3D0-31772E4BA11F}"/>
    <cellStyle name="Comma 4 3 4 8" xfId="3375" xr:uid="{F40487B7-6AF6-4C47-879F-5D7D70434D65}"/>
    <cellStyle name="Comma 4 3 4 9" xfId="1456" xr:uid="{7F77CF99-D6DB-434D-B1D5-37E797A3B6DD}"/>
    <cellStyle name="Comma 4 3 5" xfId="208" xr:uid="{00000000-0005-0000-0000-0000D7000000}"/>
    <cellStyle name="Comma 4 3 5 2" xfId="209" xr:uid="{00000000-0005-0000-0000-0000D8000000}"/>
    <cellStyle name="Comma 4 3 5 2 2" xfId="2891" xr:uid="{D0B81160-9D92-4EEC-9005-984754965341}"/>
    <cellStyle name="Comma 4 3 5 2 2 2" xfId="3139" xr:uid="{75834A87-1748-43DF-988A-2D09C6DDE236}"/>
    <cellStyle name="Comma 4 3 5 2 2 2 2" xfId="4163" xr:uid="{EEF8BE92-C301-4EBC-9B7E-7BA5BDCE4DEF}"/>
    <cellStyle name="Comma 4 3 5 2 2 2 3" xfId="3650" xr:uid="{831A4C9F-3631-436C-811A-FA92BCC6216D}"/>
    <cellStyle name="Comma 4 3 5 2 2 3" xfId="3904" xr:uid="{606CE19D-F61D-404A-BD6B-C52419292B4F}"/>
    <cellStyle name="Comma 4 3 5 2 2 4" xfId="3389" xr:uid="{197E529B-B2B4-4C33-BF80-BDC66DEA5A99}"/>
    <cellStyle name="Comma 4 3 5 2 3" xfId="3138" xr:uid="{B59574A2-D34A-438D-8B19-05ED6EDCC2C4}"/>
    <cellStyle name="Comma 4 3 5 2 3 2" xfId="4162" xr:uid="{279F7078-F715-436D-A500-D765EC8DD8B3}"/>
    <cellStyle name="Comma 4 3 5 2 3 3" xfId="3649" xr:uid="{19A5274B-D88B-400A-9460-00C2B7096C8C}"/>
    <cellStyle name="Comma 4 3 5 2 4" xfId="3903" xr:uid="{3C719461-2477-41A1-B035-64BC780AB390}"/>
    <cellStyle name="Comma 4 3 5 2 5" xfId="3388" xr:uid="{D8686CA2-D20A-4ACA-B1CD-B51D1D1AC70B}"/>
    <cellStyle name="Comma 4 3 5 2 6" xfId="2890" xr:uid="{E4C83FEC-B094-4DE2-8DDB-C1F50F168533}"/>
    <cellStyle name="Comma 4 3 5 2 7" xfId="1672" xr:uid="{95D723F8-9B76-46CE-A5F1-4D2CD2DCE98D}"/>
    <cellStyle name="Comma 4 3 5 3" xfId="210" xr:uid="{00000000-0005-0000-0000-0000D9000000}"/>
    <cellStyle name="Comma 4 3 5 3 2" xfId="2893" xr:uid="{DBCCF9E9-32E9-4600-8B86-DEA61F65EA45}"/>
    <cellStyle name="Comma 4 3 5 3 2 2" xfId="3141" xr:uid="{D3644F6E-30BD-4006-89F0-1025AB7E66C1}"/>
    <cellStyle name="Comma 4 3 5 3 2 2 2" xfId="4165" xr:uid="{9CFAAB88-41C8-43EA-B117-C9153B513020}"/>
    <cellStyle name="Comma 4 3 5 3 2 2 3" xfId="3652" xr:uid="{2F45224F-8F80-4B03-99DA-DC1C1836E664}"/>
    <cellStyle name="Comma 4 3 5 3 2 3" xfId="3906" xr:uid="{AA0FF0D5-9EF9-47F1-A3B0-CE1F6C8EBD1B}"/>
    <cellStyle name="Comma 4 3 5 3 2 4" xfId="3391" xr:uid="{1EDF2C6E-C49B-46E4-8AD5-C69C147BB469}"/>
    <cellStyle name="Comma 4 3 5 3 3" xfId="3140" xr:uid="{76248F4B-28FC-4A2B-AA0B-C5D9FC90E4D7}"/>
    <cellStyle name="Comma 4 3 5 3 3 2" xfId="4164" xr:uid="{813513DD-EC12-4666-BD70-655069E2C629}"/>
    <cellStyle name="Comma 4 3 5 3 3 3" xfId="3651" xr:uid="{2F5FBD32-46AA-4D68-897E-3CC4EBF418D7}"/>
    <cellStyle name="Comma 4 3 5 3 4" xfId="3905" xr:uid="{1CB4BD8F-BECB-49BB-9B37-08E87BC1F3C8}"/>
    <cellStyle name="Comma 4 3 5 3 5" xfId="3390" xr:uid="{919DE7CF-0D45-456A-91AC-68F730BAF1EC}"/>
    <cellStyle name="Comma 4 3 5 3 6" xfId="2892" xr:uid="{BEBCCAF8-794D-4D4B-B870-77E80429C9CE}"/>
    <cellStyle name="Comma 4 3 5 3 7" xfId="1673" xr:uid="{5D9AFB35-4A85-4975-A5ED-2278F99A92D7}"/>
    <cellStyle name="Comma 4 3 5 4" xfId="2894" xr:uid="{F3594119-81D4-448F-A958-3CD44D67B620}"/>
    <cellStyle name="Comma 4 3 5 4 2" xfId="3142" xr:uid="{8FED9755-B684-468E-9859-EE632E27DA6E}"/>
    <cellStyle name="Comma 4 3 5 4 2 2" xfId="4166" xr:uid="{ACB0FB18-A21E-4DFA-B11D-1A8264A126F5}"/>
    <cellStyle name="Comma 4 3 5 4 2 3" xfId="3653" xr:uid="{E5EB062B-D400-4BB6-96E0-FAA791065B9C}"/>
    <cellStyle name="Comma 4 3 5 4 3" xfId="3907" xr:uid="{D2DED1E0-14D8-4DAE-BC05-F8DCD87222B7}"/>
    <cellStyle name="Comma 4 3 5 4 4" xfId="3392" xr:uid="{586CDC26-C996-4BB5-9D65-329E8705E480}"/>
    <cellStyle name="Comma 4 3 5 5" xfId="3137" xr:uid="{D1D294D9-1D32-4C47-AFD0-91B6BC1ECEA9}"/>
    <cellStyle name="Comma 4 3 5 5 2" xfId="4161" xr:uid="{86C6C1C2-BC37-4E8A-B3DC-F4665F692B62}"/>
    <cellStyle name="Comma 4 3 5 5 3" xfId="3648" xr:uid="{00BF1187-4441-4643-A56A-D85536736C75}"/>
    <cellStyle name="Comma 4 3 5 6" xfId="3902" xr:uid="{4D7EEF14-0A63-41E6-8CF7-7658CF6E7685}"/>
    <cellStyle name="Comma 4 3 5 7" xfId="3387" xr:uid="{85E1DAB6-3747-4618-8EC7-E3FCA9097AD1}"/>
    <cellStyle name="Comma 4 3 5 8" xfId="2889" xr:uid="{CA546646-B319-48A3-B673-FF12F13AFEE3}"/>
    <cellStyle name="Comma 4 3 5 9" xfId="1671" xr:uid="{CA91B1B6-EDBC-4C2E-A1E9-CC7E2159164B}"/>
    <cellStyle name="Comma 4 3 6" xfId="211" xr:uid="{00000000-0005-0000-0000-0000DA000000}"/>
    <cellStyle name="Comma 4 3 6 2" xfId="212" xr:uid="{00000000-0005-0000-0000-0000DB000000}"/>
    <cellStyle name="Comma 4 3 6 2 2" xfId="3144" xr:uid="{BB13AD6F-205D-4438-B2C5-97CB39E0CDF6}"/>
    <cellStyle name="Comma 4 3 6 2 2 2" xfId="4168" xr:uid="{CA0D0677-FBAC-4850-8A00-30AD8CB74DAD}"/>
    <cellStyle name="Comma 4 3 6 2 2 3" xfId="3655" xr:uid="{FA7E484D-80CC-42B6-924E-D40C3D71D4C4}"/>
    <cellStyle name="Comma 4 3 6 2 3" xfId="3909" xr:uid="{CADA9165-0084-4A50-9989-64EDCB4C9717}"/>
    <cellStyle name="Comma 4 3 6 2 4" xfId="3394" xr:uid="{EFB11EF7-AA90-4AF8-A267-F2B9A5E3D613}"/>
    <cellStyle name="Comma 4 3 6 3" xfId="3143" xr:uid="{9967AA47-3C9F-4A42-AC8B-99175C38E11B}"/>
    <cellStyle name="Comma 4 3 6 3 2" xfId="4167" xr:uid="{549ECC4F-88AB-4FD3-BB44-7320023626AE}"/>
    <cellStyle name="Comma 4 3 6 3 3" xfId="3654" xr:uid="{D822556C-F366-4EDA-AB5C-7111C0799BF4}"/>
    <cellStyle name="Comma 4 3 6 4" xfId="3908" xr:uid="{B04129EF-AC0E-47A7-8CE3-41AC5652FE7B}"/>
    <cellStyle name="Comma 4 3 6 5" xfId="3393" xr:uid="{5701BB06-22CD-4F17-A6D5-8AB2B93B6CE7}"/>
    <cellStyle name="Comma 4 3 6 6" xfId="2895" xr:uid="{4A879C61-DF54-4B08-BE92-863A42C41ABC}"/>
    <cellStyle name="Comma 4 3 6 7" xfId="1674" xr:uid="{27D9913F-C24B-4DA7-B67F-F6DB4160F341}"/>
    <cellStyle name="Comma 4 3 7" xfId="213" xr:uid="{00000000-0005-0000-0000-0000DC000000}"/>
    <cellStyle name="Comma 4 3 7 2" xfId="2897" xr:uid="{C971CB98-0C43-476E-B8CB-4877003F7460}"/>
    <cellStyle name="Comma 4 3 7 2 2" xfId="3146" xr:uid="{65351F47-4E78-4A2E-A5C7-C6471E02442D}"/>
    <cellStyle name="Comma 4 3 7 2 2 2" xfId="4170" xr:uid="{977AB52A-668D-4D90-B35F-1509185523B5}"/>
    <cellStyle name="Comma 4 3 7 2 2 3" xfId="3657" xr:uid="{ADF9121E-B5AE-47F0-9701-5D8E3FB6D2C7}"/>
    <cellStyle name="Comma 4 3 7 2 3" xfId="3911" xr:uid="{B999DA6D-046C-45CA-AF12-94EE9CF442B9}"/>
    <cellStyle name="Comma 4 3 7 2 4" xfId="3396" xr:uid="{5F512E92-55EC-4445-A5B2-482818262BCC}"/>
    <cellStyle name="Comma 4 3 7 3" xfId="3145" xr:uid="{3E4BFCF1-6D35-48D4-8FEC-20ED3ECD8B45}"/>
    <cellStyle name="Comma 4 3 7 3 2" xfId="4169" xr:uid="{7F594360-A0B0-4C6D-8D0E-A82FF5BD3330}"/>
    <cellStyle name="Comma 4 3 7 3 3" xfId="3656" xr:uid="{A0A2007F-EA4B-4FE0-90BA-5412987C9060}"/>
    <cellStyle name="Comma 4 3 7 4" xfId="3910" xr:uid="{67622617-EC36-4CBC-9779-3F0507E37677}"/>
    <cellStyle name="Comma 4 3 7 5" xfId="3395" xr:uid="{06B71209-FEBF-45AD-BFAC-3EF74F713C53}"/>
    <cellStyle name="Comma 4 3 7 6" xfId="2896" xr:uid="{2DA95A30-B241-413F-B720-6936CD12B39F}"/>
    <cellStyle name="Comma 4 3 7 7" xfId="1675" xr:uid="{7CFC2D4C-356E-433E-81DD-EAC92E45F13D}"/>
    <cellStyle name="Comma 4 3 8" xfId="214" xr:uid="{00000000-0005-0000-0000-0000DD000000}"/>
    <cellStyle name="Comma 4 3 8 2" xfId="3147" xr:uid="{928AFABB-0D51-4BEF-BDE4-C2FD7D97A00D}"/>
    <cellStyle name="Comma 4 3 8 2 2" xfId="4171" xr:uid="{6B9E8170-7FF9-4D1D-A87D-AA6E84D119FD}"/>
    <cellStyle name="Comma 4 3 8 2 3" xfId="3658" xr:uid="{C98C899B-E26C-4602-BAE6-157F5BC68945}"/>
    <cellStyle name="Comma 4 3 8 3" xfId="3912" xr:uid="{BA4B3B3C-36E2-4EFD-AC84-84858546AB92}"/>
    <cellStyle name="Comma 4 3 8 4" xfId="3397" xr:uid="{6CFBD231-6DC1-49D4-9183-311C7C31D9AE}"/>
    <cellStyle name="Comma 4 3 8 5" xfId="2898" xr:uid="{5276A939-0CB1-4F6F-A275-9B1225E03D3B}"/>
    <cellStyle name="Comma 4 3 8 6" xfId="1676" xr:uid="{0C6FDC9B-CF70-44F7-A7E0-8E3970192962}"/>
    <cellStyle name="Comma 4 3 9" xfId="1677" xr:uid="{66AF2640-EA5C-4A6E-BB0A-0903593D2FD7}"/>
    <cellStyle name="Comma 4 3 9 2" xfId="4057" xr:uid="{43612AD5-BEF2-4C81-877E-3A7D6595F6EC}"/>
    <cellStyle name="Comma 4 3 9 3" xfId="3544" xr:uid="{C41F600A-A196-4F6B-A0F5-52718DA4A924}"/>
    <cellStyle name="Comma 4 3 9 4" xfId="3037" xr:uid="{C35E7B61-A66F-4F39-B170-F725A4FCFDEB}"/>
    <cellStyle name="Comma 4 4" xfId="41" xr:uid="{00000000-0005-0000-0000-0000DE000000}"/>
    <cellStyle name="Comma 4 4 10" xfId="1678" xr:uid="{0F440CAE-5E94-4C13-B5EE-5FDBBBC84951}"/>
    <cellStyle name="Comma 4 4 10 2" xfId="42847" xr:uid="{42FF63C0-55B0-4B05-BB16-B4A110AA0A87}"/>
    <cellStyle name="Comma 4 4 10 3" xfId="45190" xr:uid="{AED9B0DB-53B9-49DC-A253-2201547D8A3B}"/>
    <cellStyle name="Comma 4 4 11" xfId="3398" xr:uid="{ABC7B547-0E8D-4D18-881C-BF49CE4B5ECF}"/>
    <cellStyle name="Comma 4 4 2" xfId="122" xr:uid="{00000000-0005-0000-0000-0000DF000000}"/>
    <cellStyle name="Comma 4 4 2 2" xfId="215" xr:uid="{00000000-0005-0000-0000-0000E0000000}"/>
    <cellStyle name="Comma 4 4 2 2 2" xfId="216" xr:uid="{00000000-0005-0000-0000-0000E1000000}"/>
    <cellStyle name="Comma 4 4 2 2 2 2" xfId="217" xr:uid="{00000000-0005-0000-0000-0000E2000000}"/>
    <cellStyle name="Comma 4 4 2 2 2 2 2" xfId="3150" xr:uid="{9C48D994-841B-4455-99F3-167E6049391D}"/>
    <cellStyle name="Comma 4 4 2 2 2 2 2 2" xfId="4174" xr:uid="{7F7474BD-F7A2-4D2D-8A4C-9FA77CD87843}"/>
    <cellStyle name="Comma 4 4 2 2 2 2 2 3" xfId="3661" xr:uid="{B553AA21-14D9-43FF-92A4-CC2922804003}"/>
    <cellStyle name="Comma 4 4 2 2 2 2 3" xfId="3915" xr:uid="{5535E904-F95F-4491-A036-3416C6A41ABB}"/>
    <cellStyle name="Comma 4 4 2 2 2 2 4" xfId="3402" xr:uid="{F497B0C8-9F5D-4E34-B895-E5FEB0AFC77F}"/>
    <cellStyle name="Comma 4 4 2 2 2 3" xfId="3149" xr:uid="{0FD7E988-C117-465B-870E-B721F385D3BD}"/>
    <cellStyle name="Comma 4 4 2 2 2 3 2" xfId="4173" xr:uid="{B53CBA69-0E9F-4C66-B50F-521CDA96C527}"/>
    <cellStyle name="Comma 4 4 2 2 2 3 3" xfId="3660" xr:uid="{54A541B7-4ADF-462C-9A3A-50C9436D8109}"/>
    <cellStyle name="Comma 4 4 2 2 2 4" xfId="3914" xr:uid="{F5F429B0-E61D-425C-94BD-D31388B14FBC}"/>
    <cellStyle name="Comma 4 4 2 2 2 5" xfId="3401" xr:uid="{A57F7EE1-800E-4BFD-9A46-9DB4B60F2473}"/>
    <cellStyle name="Comma 4 4 2 2 2 6" xfId="2899" xr:uid="{F6EBAFA1-E8E3-46D3-9353-3B56363BB69B}"/>
    <cellStyle name="Comma 4 4 2 2 2 7" xfId="1679" xr:uid="{2A866773-2AB5-4B2D-907E-05BAB4B760DE}"/>
    <cellStyle name="Comma 4 4 2 2 3" xfId="218" xr:uid="{00000000-0005-0000-0000-0000E3000000}"/>
    <cellStyle name="Comma 4 4 2 2 3 2" xfId="2901" xr:uid="{F6ADEDA7-63EB-4C77-BEA8-1A350A47D3FC}"/>
    <cellStyle name="Comma 4 4 2 2 3 2 2" xfId="3152" xr:uid="{41587962-B3F8-424F-B2B1-2B734D0D2903}"/>
    <cellStyle name="Comma 4 4 2 2 3 2 2 2" xfId="4176" xr:uid="{595FBD67-2DBE-4E89-9D76-37AA468F25A7}"/>
    <cellStyle name="Comma 4 4 2 2 3 2 2 3" xfId="3663" xr:uid="{96EF107A-9C03-46FC-A007-9A5CED20EAA9}"/>
    <cellStyle name="Comma 4 4 2 2 3 2 3" xfId="3917" xr:uid="{37EBF66C-06CE-481A-8D61-F533586FD865}"/>
    <cellStyle name="Comma 4 4 2 2 3 2 4" xfId="3404" xr:uid="{8E33A9BB-0E30-4FD6-8DAB-497FEAC9AC75}"/>
    <cellStyle name="Comma 4 4 2 2 3 3" xfId="3151" xr:uid="{94124617-AC17-40F8-973D-56311FD02071}"/>
    <cellStyle name="Comma 4 4 2 2 3 3 2" xfId="4175" xr:uid="{93F41377-E887-46B3-BFE8-7AE72431ACDB}"/>
    <cellStyle name="Comma 4 4 2 2 3 3 3" xfId="3662" xr:uid="{86D7534D-4223-477F-B642-4F12B812221B}"/>
    <cellStyle name="Comma 4 4 2 2 3 4" xfId="3916" xr:uid="{22CA06EE-24C4-45C1-8F0B-3290DF8C856A}"/>
    <cellStyle name="Comma 4 4 2 2 3 5" xfId="3403" xr:uid="{3F6C662B-EC75-4575-B7D7-C9CEBF99267A}"/>
    <cellStyle name="Comma 4 4 2 2 3 6" xfId="2900" xr:uid="{22A048A7-AFBB-4070-B901-7781B55412CA}"/>
    <cellStyle name="Comma 4 4 2 2 3 7" xfId="1680" xr:uid="{31FF4A0A-D7BD-4430-8818-B9146A5655B1}"/>
    <cellStyle name="Comma 4 4 2 2 4" xfId="219" xr:uid="{00000000-0005-0000-0000-0000E4000000}"/>
    <cellStyle name="Comma 4 4 2 2 4 2" xfId="3153" xr:uid="{88B2844E-84EE-4748-BC81-F134ABDC45F1}"/>
    <cellStyle name="Comma 4 4 2 2 4 2 2" xfId="4177" xr:uid="{8BFFFB5E-25E9-43F5-B73E-5898DA7FD0F8}"/>
    <cellStyle name="Comma 4 4 2 2 4 2 3" xfId="3664" xr:uid="{8C8FCADC-62B2-41BD-83DE-9433B66B34CF}"/>
    <cellStyle name="Comma 4 4 2 2 4 3" xfId="3918" xr:uid="{BF812402-0DD6-4023-B4B0-D7EB5941D1D1}"/>
    <cellStyle name="Comma 4 4 2 2 4 4" xfId="3405" xr:uid="{221BCCB0-D509-478F-BF24-4BA79468ED3D}"/>
    <cellStyle name="Comma 4 4 2 2 5" xfId="3148" xr:uid="{794D7F52-81C7-4371-9616-CF6109BA6671}"/>
    <cellStyle name="Comma 4 4 2 2 5 2" xfId="4172" xr:uid="{E968C82A-5C08-495B-8EE1-0952CA5CA8B0}"/>
    <cellStyle name="Comma 4 4 2 2 5 3" xfId="3659" xr:uid="{7B7FDE00-8E9C-4FCB-9EB4-67756115A2F5}"/>
    <cellStyle name="Comma 4 4 2 2 6" xfId="3913" xr:uid="{9B9BFEE2-77F2-4F48-938A-A109CC3AD815}"/>
    <cellStyle name="Comma 4 4 2 2 7" xfId="3400" xr:uid="{148BC2D4-BFBA-4317-95CD-ACADA325C935}"/>
    <cellStyle name="Comma 4 4 2 2 8" xfId="45191" xr:uid="{88A07B21-9F52-4000-BB2B-724BCFB31D79}"/>
    <cellStyle name="Comma 4 4 2 3" xfId="220" xr:uid="{00000000-0005-0000-0000-0000E5000000}"/>
    <cellStyle name="Comma 4 4 2 3 2" xfId="221" xr:uid="{00000000-0005-0000-0000-0000E6000000}"/>
    <cellStyle name="Comma 4 4 2 3 2 2" xfId="3155" xr:uid="{F143A4D0-41D8-450A-BC13-85326B619065}"/>
    <cellStyle name="Comma 4 4 2 3 2 2 2" xfId="4179" xr:uid="{D89917E8-16C0-4368-8276-B1D2304B22E2}"/>
    <cellStyle name="Comma 4 4 2 3 2 2 3" xfId="3666" xr:uid="{45346F01-B94C-480E-8EA2-75C73DED30A3}"/>
    <cellStyle name="Comma 4 4 2 3 2 3" xfId="3920" xr:uid="{5A6ABFDA-3B7B-4FD4-8972-AB7433AD994A}"/>
    <cellStyle name="Comma 4 4 2 3 2 4" xfId="3407" xr:uid="{BD17D776-28B7-4A05-8307-57048BA9479D}"/>
    <cellStyle name="Comma 4 4 2 3 2 5" xfId="2903" xr:uid="{96BBA082-73FE-42AD-8419-81581EA7E2B2}"/>
    <cellStyle name="Comma 4 4 2 3 2 6" xfId="1682" xr:uid="{D2906025-E8C0-473D-9548-494E3BC3482A}"/>
    <cellStyle name="Comma 4 4 2 3 3" xfId="222" xr:uid="{00000000-0005-0000-0000-0000E7000000}"/>
    <cellStyle name="Comma 4 4 2 3 3 2" xfId="4178" xr:uid="{80708B9C-4B39-4762-B5D8-66E4A82EA2E4}"/>
    <cellStyle name="Comma 4 4 2 3 3 3" xfId="3665" xr:uid="{62423C7C-1F09-40C5-8301-762D502913E5}"/>
    <cellStyle name="Comma 4 4 2 3 3 4" xfId="3154" xr:uid="{FACB5F95-5BCE-469A-928B-1BAB341887BC}"/>
    <cellStyle name="Comma 4 4 2 3 3 5" xfId="1683" xr:uid="{A55CD99F-1BD4-4762-9389-82B8876D3898}"/>
    <cellStyle name="Comma 4 4 2 3 4" xfId="3919" xr:uid="{2023FDAE-4FD2-4F95-95CF-F376B35AEC1E}"/>
    <cellStyle name="Comma 4 4 2 3 5" xfId="3406" xr:uid="{AE38CE7F-95C3-4263-9706-7B847384B1C4}"/>
    <cellStyle name="Comma 4 4 2 3 6" xfId="2902" xr:uid="{9119A774-107B-4CC6-B942-9B93575C103C}"/>
    <cellStyle name="Comma 4 4 2 3 7" xfId="1681" xr:uid="{2A62F29B-BFCE-4834-AFD8-EF628A2169AE}"/>
    <cellStyle name="Comma 4 4 2 4" xfId="223" xr:uid="{00000000-0005-0000-0000-0000E8000000}"/>
    <cellStyle name="Comma 4 4 2 4 2" xfId="224" xr:uid="{00000000-0005-0000-0000-0000E9000000}"/>
    <cellStyle name="Comma 4 4 2 4 2 2" xfId="3156" xr:uid="{EC057700-3208-4C99-83D2-29352147BAC7}"/>
    <cellStyle name="Comma 4 4 2 4 2 2 2" xfId="4181" xr:uid="{086D9110-91A1-43F3-9379-0A43255A2B06}"/>
    <cellStyle name="Comma 4 4 2 4 2 2 3" xfId="3668" xr:uid="{95396608-09EB-40A5-95C3-482D548AD986}"/>
    <cellStyle name="Comma 4 4 2 4 2 3" xfId="3922" xr:uid="{4C40823A-10A3-4E8C-8E15-C09BBC4639DD}"/>
    <cellStyle name="Comma 4 4 2 4 2 4" xfId="3409" xr:uid="{6BFB06D7-CA3A-40CF-9681-00A588A4E26F}"/>
    <cellStyle name="Comma 4 4 2 4 3" xfId="225" xr:uid="{00000000-0005-0000-0000-0000EA000000}"/>
    <cellStyle name="Comma 4 4 2 4 3 2" xfId="4180" xr:uid="{26CF0794-A384-41B3-A605-5431475E4B20}"/>
    <cellStyle name="Comma 4 4 2 4 3 3" xfId="3667" xr:uid="{D1E75922-26C8-41BE-91E5-D9141910BFE6}"/>
    <cellStyle name="Comma 4 4 2 4 4" xfId="3921" xr:uid="{BA05ADB4-18AC-40E0-8B77-680965396822}"/>
    <cellStyle name="Comma 4 4 2 4 5" xfId="3408" xr:uid="{E81B15A4-7B98-4337-97B9-E4528EC76556}"/>
    <cellStyle name="Comma 4 4 2 4 6" xfId="2904" xr:uid="{8A2666B5-4ED5-49B9-B8B4-DA9FDE4B7828}"/>
    <cellStyle name="Comma 4 4 2 4 7" xfId="1684" xr:uid="{BB207613-C5DD-43B1-8808-85B4B496C5B6}"/>
    <cellStyle name="Comma 4 4 2 5" xfId="226" xr:uid="{00000000-0005-0000-0000-0000EB000000}"/>
    <cellStyle name="Comma 4 4 2 5 2" xfId="227" xr:uid="{00000000-0005-0000-0000-0000EC000000}"/>
    <cellStyle name="Comma 4 4 2 5 2 2" xfId="4182" xr:uid="{3A9BFA9A-F46A-4253-B6CB-700663D82390}"/>
    <cellStyle name="Comma 4 4 2 5 2 3" xfId="3669" xr:uid="{BA075C32-EC5E-45D9-A203-E2F2949C1100}"/>
    <cellStyle name="Comma 4 4 2 5 3" xfId="3923" xr:uid="{E09A606D-D234-4276-9B80-AC774AEA4263}"/>
    <cellStyle name="Comma 4 4 2 5 4" xfId="3410" xr:uid="{F145638A-2A05-49FD-8FC2-588160BCD7C7}"/>
    <cellStyle name="Comma 4 4 2 5 5" xfId="2905" xr:uid="{932EE2BF-2CC4-476F-9A5C-475F903B2D37}"/>
    <cellStyle name="Comma 4 4 2 5 6" xfId="1685" xr:uid="{6411639F-4807-49FC-AC7D-E311423F780E}"/>
    <cellStyle name="Comma 4 4 2 6" xfId="228" xr:uid="{00000000-0005-0000-0000-0000ED000000}"/>
    <cellStyle name="Comma 4 4 2 6 2" xfId="4063" xr:uid="{8593314E-00DC-40AC-B30E-FFFA90398452}"/>
    <cellStyle name="Comma 4 4 2 6 3" xfId="3550" xr:uid="{A5DE870F-38F7-4A13-B660-D02DCD627A88}"/>
    <cellStyle name="Comma 4 4 2 6 4" xfId="45192" xr:uid="{5DD2346F-A3D4-48CB-92AC-2C0618A7A3FB}"/>
    <cellStyle name="Comma 4 4 2 7" xfId="229" xr:uid="{00000000-0005-0000-0000-0000EE000000}"/>
    <cellStyle name="Comma 4 4 2 8" xfId="3399" xr:uid="{514DCA5A-BBF8-4408-9FE2-F9984C293EF3}"/>
    <cellStyle name="Comma 4 4 2 9" xfId="45193" xr:uid="{2A64CF8F-DE4B-465B-A445-FE07F63C7A02}"/>
    <cellStyle name="Comma 4 4 3" xfId="158" xr:uid="{00000000-0005-0000-0000-0000EF000000}"/>
    <cellStyle name="Comma 4 4 3 2" xfId="230" xr:uid="{00000000-0005-0000-0000-0000F0000000}"/>
    <cellStyle name="Comma 4 4 3 2 2" xfId="231" xr:uid="{00000000-0005-0000-0000-0000F1000000}"/>
    <cellStyle name="Comma 4 4 3 2 2 2" xfId="2906" xr:uid="{658F3501-122D-4750-8272-7AAF6449BC78}"/>
    <cellStyle name="Comma 4 4 3 2 2 2 2" xfId="3160" xr:uid="{A1487CA0-3BA7-4710-9649-C54ED276A176}"/>
    <cellStyle name="Comma 4 4 3 2 2 2 2 2" xfId="4186" xr:uid="{6BBD9AB9-450F-4D66-9454-52DB644C8374}"/>
    <cellStyle name="Comma 4 4 3 2 2 2 2 3" xfId="3673" xr:uid="{F5513BAA-EEC5-4E1B-9C00-3094F680BD05}"/>
    <cellStyle name="Comma 4 4 3 2 2 2 3" xfId="3927" xr:uid="{11B2D5E5-E435-42B9-B680-8AFB1910406F}"/>
    <cellStyle name="Comma 4 4 3 2 2 2 4" xfId="3414" xr:uid="{0DA28714-E244-434C-96B1-7AD007357BF9}"/>
    <cellStyle name="Comma 4 4 3 2 2 3" xfId="3159" xr:uid="{823039AC-E2CE-4784-8174-A2D6670FC3B1}"/>
    <cellStyle name="Comma 4 4 3 2 2 3 2" xfId="4185" xr:uid="{F555F387-3E07-4C8F-B805-E65082673150}"/>
    <cellStyle name="Comma 4 4 3 2 2 3 3" xfId="3672" xr:uid="{FEB581F4-77EB-438D-B86E-5EDDB5C32525}"/>
    <cellStyle name="Comma 4 4 3 2 2 4" xfId="3926" xr:uid="{D4CDEB66-CB63-4A35-BB6F-E546FA567227}"/>
    <cellStyle name="Comma 4 4 3 2 2 5" xfId="3413" xr:uid="{C6ECD892-E003-4CE1-8CDC-40BB30CF37A6}"/>
    <cellStyle name="Comma 4 4 3 2 3" xfId="2907" xr:uid="{EC696218-927C-43C4-B961-C064260C05A9}"/>
    <cellStyle name="Comma 4 4 3 2 3 2" xfId="2908" xr:uid="{BD7FD9FB-F90A-46FB-8FCE-7D0C655C0C12}"/>
    <cellStyle name="Comma 4 4 3 2 3 2 2" xfId="3162" xr:uid="{6009CD9B-813E-4141-B52B-725E0C5FE978}"/>
    <cellStyle name="Comma 4 4 3 2 3 2 2 2" xfId="4188" xr:uid="{945D1694-C1BE-4E24-A002-F3A366DF2847}"/>
    <cellStyle name="Comma 4 4 3 2 3 2 2 3" xfId="3675" xr:uid="{6710235B-40DB-4862-A72C-D70B57089D85}"/>
    <cellStyle name="Comma 4 4 3 2 3 2 3" xfId="3929" xr:uid="{D1D9F6A5-0D1E-4ADA-8513-376F8E30DED8}"/>
    <cellStyle name="Comma 4 4 3 2 3 2 4" xfId="3416" xr:uid="{764E750C-6388-4DAA-B243-553BA09E86E4}"/>
    <cellStyle name="Comma 4 4 3 2 3 3" xfId="3161" xr:uid="{257825B4-CB19-4AEC-A3D1-2C96C2FCC2C0}"/>
    <cellStyle name="Comma 4 4 3 2 3 3 2" xfId="4187" xr:uid="{8E0F05D2-3058-4667-AFA9-7440E30BCCD0}"/>
    <cellStyle name="Comma 4 4 3 2 3 3 3" xfId="3674" xr:uid="{DE03EC11-8C57-433A-8733-0572A37CB4DA}"/>
    <cellStyle name="Comma 4 4 3 2 3 4" xfId="3928" xr:uid="{4723DE2A-FD0B-4C04-A028-952462F7D227}"/>
    <cellStyle name="Comma 4 4 3 2 3 5" xfId="3415" xr:uid="{D8158F47-18DB-43A7-9A17-558F77A3C1A0}"/>
    <cellStyle name="Comma 4 4 3 2 4" xfId="2909" xr:uid="{56AA5B20-14E3-4524-943A-85151B5BDCB2}"/>
    <cellStyle name="Comma 4 4 3 2 4 2" xfId="3163" xr:uid="{99C326CD-7B76-4308-B07F-E7F71C60B642}"/>
    <cellStyle name="Comma 4 4 3 2 4 2 2" xfId="4189" xr:uid="{1D3C5E75-0037-469F-B734-AB760CC6D48E}"/>
    <cellStyle name="Comma 4 4 3 2 4 2 3" xfId="3676" xr:uid="{FCACAF2F-E18D-4E76-A873-652C35F29354}"/>
    <cellStyle name="Comma 4 4 3 2 4 3" xfId="3930" xr:uid="{2CFF957A-1F7C-4113-9F72-887BC4F88358}"/>
    <cellStyle name="Comma 4 4 3 2 4 4" xfId="3417" xr:uid="{1FE038E2-1E0C-4BDC-95AC-3B404B14E787}"/>
    <cellStyle name="Comma 4 4 3 2 5" xfId="3158" xr:uid="{2B4806B6-C7E6-4A7A-9D84-F6794B2D2811}"/>
    <cellStyle name="Comma 4 4 3 2 5 2" xfId="4184" xr:uid="{01396679-B6DC-4261-94AE-514980029045}"/>
    <cellStyle name="Comma 4 4 3 2 5 3" xfId="3671" xr:uid="{30EC1C4C-427C-4369-B740-A4717C9B6719}"/>
    <cellStyle name="Comma 4 4 3 2 6" xfId="3925" xr:uid="{43BEF4EF-7F91-4A50-8911-D18DF23B42D5}"/>
    <cellStyle name="Comma 4 4 3 2 7" xfId="3412" xr:uid="{523459FC-8F3F-4166-91DE-9E616FA1D48B}"/>
    <cellStyle name="Comma 4 4 3 2 8" xfId="45194" xr:uid="{2905D8E1-4C2E-4BAC-AF1B-0FA42C5F1BE3}"/>
    <cellStyle name="Comma 4 4 3 3" xfId="232" xr:uid="{00000000-0005-0000-0000-0000F2000000}"/>
    <cellStyle name="Comma 4 4 3 3 2" xfId="2911" xr:uid="{A49B019D-84C8-4967-B551-29BEDBFD150A}"/>
    <cellStyle name="Comma 4 4 3 3 2 2" xfId="3165" xr:uid="{58D15C40-3736-47D5-AB7C-8CBA2DBD9A33}"/>
    <cellStyle name="Comma 4 4 3 3 2 2 2" xfId="4191" xr:uid="{F73064B5-E56A-4F85-B70D-30A4BBBC35AD}"/>
    <cellStyle name="Comma 4 4 3 3 2 2 3" xfId="3678" xr:uid="{C6522B83-986B-4FD5-9F89-FC160C59E1E8}"/>
    <cellStyle name="Comma 4 4 3 3 2 3" xfId="3932" xr:uid="{C869A734-864A-4F45-B07A-E26CF1703564}"/>
    <cellStyle name="Comma 4 4 3 3 2 4" xfId="3419" xr:uid="{C37297C0-A8BF-4CDF-9FB1-4030FF816DD2}"/>
    <cellStyle name="Comma 4 4 3 3 3" xfId="3164" xr:uid="{162764DB-C903-4A98-901A-37678F5ECA97}"/>
    <cellStyle name="Comma 4 4 3 3 3 2" xfId="4190" xr:uid="{A8F81762-8385-4076-9459-A7E087CBDC15}"/>
    <cellStyle name="Comma 4 4 3 3 3 3" xfId="3677" xr:uid="{6921749D-691B-4A51-907F-C735BA3CA124}"/>
    <cellStyle name="Comma 4 4 3 3 4" xfId="3931" xr:uid="{E20977C9-07DE-4AAA-99C3-1DCDDBCDCA48}"/>
    <cellStyle name="Comma 4 4 3 3 5" xfId="3418" xr:uid="{B498643F-92E9-4816-A59A-BAD95AFDA8E9}"/>
    <cellStyle name="Comma 4 4 3 3 6" xfId="2910" xr:uid="{1C2C583A-322E-45E0-A647-EC8B2897C436}"/>
    <cellStyle name="Comma 4 4 3 3 7" xfId="1686" xr:uid="{3A024307-D666-4C79-BDE4-86F8A2F8B3B6}"/>
    <cellStyle name="Comma 4 4 3 4" xfId="233" xr:uid="{00000000-0005-0000-0000-0000F3000000}"/>
    <cellStyle name="Comma 4 4 3 4 2" xfId="2912" xr:uid="{6B27384F-2F63-41E3-9E5F-F173D725EB1C}"/>
    <cellStyle name="Comma 4 4 3 4 2 2" xfId="3167" xr:uid="{AD2F568D-2973-4DA9-8A4F-BA8D228837AE}"/>
    <cellStyle name="Comma 4 4 3 4 2 2 2" xfId="4193" xr:uid="{77041D1A-CA5C-4252-A301-D32AD63DDEB2}"/>
    <cellStyle name="Comma 4 4 3 4 2 2 3" xfId="3680" xr:uid="{35A7A9C6-7A8A-49D4-94AA-2BBE52E0E8C4}"/>
    <cellStyle name="Comma 4 4 3 4 2 3" xfId="3934" xr:uid="{54F42282-111A-473B-BC5E-3ADD5AA651ED}"/>
    <cellStyle name="Comma 4 4 3 4 2 4" xfId="3421" xr:uid="{8068D49F-B78E-44AC-8E77-6FFFCC788D6C}"/>
    <cellStyle name="Comma 4 4 3 4 3" xfId="3166" xr:uid="{98276E25-A876-40BE-9A1B-FFA209DFF192}"/>
    <cellStyle name="Comma 4 4 3 4 3 2" xfId="4192" xr:uid="{AB10690C-6100-421D-BB61-82252BB2AB90}"/>
    <cellStyle name="Comma 4 4 3 4 3 3" xfId="3679" xr:uid="{27534EBE-5893-4349-899E-98E89E4F937E}"/>
    <cellStyle name="Comma 4 4 3 4 4" xfId="3933" xr:uid="{5B901E5D-6933-45B1-AC0E-59FD3391FE44}"/>
    <cellStyle name="Comma 4 4 3 4 5" xfId="3420" xr:uid="{180A537A-A540-4E68-9D21-E8D1AADA3B06}"/>
    <cellStyle name="Comma 4 4 3 4 6" xfId="45195" xr:uid="{6F3BF33F-1BB8-4D64-ABE8-4D701F87ECFE}"/>
    <cellStyle name="Comma 4 4 3 5" xfId="2913" xr:uid="{AEBE00B6-6DE2-416D-B28C-A43452F9499E}"/>
    <cellStyle name="Comma 4 4 3 5 2" xfId="3168" xr:uid="{39536706-ED1E-4C20-A817-FE76D86BC742}"/>
    <cellStyle name="Comma 4 4 3 5 2 2" xfId="4194" xr:uid="{D08C4F2F-007C-44B0-A5A3-087EE159FCAD}"/>
    <cellStyle name="Comma 4 4 3 5 2 3" xfId="3681" xr:uid="{03FDE6E9-BFB2-45EB-ABAB-126AAED66492}"/>
    <cellStyle name="Comma 4 4 3 5 3" xfId="3935" xr:uid="{C09DA2FB-6801-4157-AB8C-88C0B55328A7}"/>
    <cellStyle name="Comma 4 4 3 5 4" xfId="3422" xr:uid="{33AA8F82-1786-4156-8107-E095FE696FF2}"/>
    <cellStyle name="Comma 4 4 3 6" xfId="3157" xr:uid="{CB467B42-7764-4F8A-80CE-6D52F31D6DDC}"/>
    <cellStyle name="Comma 4 4 3 6 2" xfId="4183" xr:uid="{561E7BF9-F4D9-47E3-9B57-B2B7941288BF}"/>
    <cellStyle name="Comma 4 4 3 6 3" xfId="3670" xr:uid="{D8F0FD03-D420-4BB4-99C1-D2EE96DB0258}"/>
    <cellStyle name="Comma 4 4 3 7" xfId="3924" xr:uid="{F532E886-DC7C-4758-8BA5-FF0E7D888073}"/>
    <cellStyle name="Comma 4 4 3 8" xfId="3411" xr:uid="{B2F69988-C4C4-46C1-9DCD-757284627226}"/>
    <cellStyle name="Comma 4 4 3 9" xfId="45196" xr:uid="{70283879-0F68-4AEE-94C4-0A81F903BB09}"/>
    <cellStyle name="Comma 4 4 4" xfId="234" xr:uid="{00000000-0005-0000-0000-0000F4000000}"/>
    <cellStyle name="Comma 4 4 4 2" xfId="235" xr:uid="{00000000-0005-0000-0000-0000F5000000}"/>
    <cellStyle name="Comma 4 4 4 2 2" xfId="2914" xr:uid="{6303EB96-2861-4708-8AA3-488770D479D3}"/>
    <cellStyle name="Comma 4 4 4 2 2 2" xfId="2915" xr:uid="{05C13221-9514-4CE4-A245-CFFB03A22323}"/>
    <cellStyle name="Comma 4 4 4 2 2 2 2" xfId="3172" xr:uid="{818D7E6C-88E9-461D-9852-829AEB150618}"/>
    <cellStyle name="Comma 4 4 4 2 2 2 2 2" xfId="4198" xr:uid="{40C81D4E-F61D-4C34-AA06-E891B64E870F}"/>
    <cellStyle name="Comma 4 4 4 2 2 2 2 3" xfId="3685" xr:uid="{97CF417F-6E25-4928-BE68-18E75E09BE6F}"/>
    <cellStyle name="Comma 4 4 4 2 2 2 3" xfId="3939" xr:uid="{B4A46654-307A-4F04-8765-A834C7226A3D}"/>
    <cellStyle name="Comma 4 4 4 2 2 2 4" xfId="3426" xr:uid="{CEED5B99-7356-4701-BD01-7BFE60990BBE}"/>
    <cellStyle name="Comma 4 4 4 2 2 3" xfId="3171" xr:uid="{E74D97D1-6E3B-449B-9F45-5F05C4DA07BA}"/>
    <cellStyle name="Comma 4 4 4 2 2 3 2" xfId="4197" xr:uid="{6870AFE2-ED3F-4D32-9651-E7B200CD4E19}"/>
    <cellStyle name="Comma 4 4 4 2 2 3 3" xfId="3684" xr:uid="{07D1B8DF-12D2-4FEB-87C9-606A6BCBCA59}"/>
    <cellStyle name="Comma 4 4 4 2 2 4" xfId="3938" xr:uid="{A2552F5E-EAF9-4ED6-B3B1-5314334A8516}"/>
    <cellStyle name="Comma 4 4 4 2 2 5" xfId="3425" xr:uid="{F30AFCD6-20A4-4683-A87E-B24B5F795630}"/>
    <cellStyle name="Comma 4 4 4 2 3" xfId="2916" xr:uid="{D50C5E17-2B6C-4677-9EE6-217AF80E64F7}"/>
    <cellStyle name="Comma 4 4 4 2 3 2" xfId="2917" xr:uid="{4B78A932-B8B4-4F2D-9CB3-318D1CCF4894}"/>
    <cellStyle name="Comma 4 4 4 2 3 2 2" xfId="3174" xr:uid="{F1B3E48E-4E57-4B2C-A9AC-15B8D0540672}"/>
    <cellStyle name="Comma 4 4 4 2 3 2 2 2" xfId="4200" xr:uid="{DC88CD24-B805-41D5-A211-3CD7D9864561}"/>
    <cellStyle name="Comma 4 4 4 2 3 2 2 3" xfId="3687" xr:uid="{A6C38797-448E-4EB6-9B1E-2C2A89042970}"/>
    <cellStyle name="Comma 4 4 4 2 3 2 3" xfId="3941" xr:uid="{A22A416B-765D-41D7-BA55-216684B5DE9D}"/>
    <cellStyle name="Comma 4 4 4 2 3 2 4" xfId="3428" xr:uid="{F56F1566-8EDE-45F3-93CE-0A694ADA97A3}"/>
    <cellStyle name="Comma 4 4 4 2 3 3" xfId="3173" xr:uid="{C2397502-0BEF-40FA-B054-AD99CB2BE572}"/>
    <cellStyle name="Comma 4 4 4 2 3 3 2" xfId="4199" xr:uid="{471B44C6-9BFD-4DAA-B5A3-42621B852BBD}"/>
    <cellStyle name="Comma 4 4 4 2 3 3 3" xfId="3686" xr:uid="{45C657CA-BFF3-42D4-90FB-B3C44FC3C24F}"/>
    <cellStyle name="Comma 4 4 4 2 3 4" xfId="3940" xr:uid="{AAD715AE-2DBC-4511-99E5-45144C1BF02C}"/>
    <cellStyle name="Comma 4 4 4 2 3 5" xfId="3427" xr:uid="{34E17BD7-A8FB-49C8-B27F-6F9A4618AE12}"/>
    <cellStyle name="Comma 4 4 4 2 4" xfId="2918" xr:uid="{05D26CF6-1861-42E2-BD51-303CD582B4FA}"/>
    <cellStyle name="Comma 4 4 4 2 4 2" xfId="3175" xr:uid="{FC7C5B98-91A8-494A-A906-89F0721E64FA}"/>
    <cellStyle name="Comma 4 4 4 2 4 2 2" xfId="4201" xr:uid="{2E7285B5-D5C1-4D00-81BB-DCEB68ADDE61}"/>
    <cellStyle name="Comma 4 4 4 2 4 2 3" xfId="3688" xr:uid="{19C6FC12-A2FB-4578-B8BD-DB008B311E36}"/>
    <cellStyle name="Comma 4 4 4 2 4 3" xfId="3942" xr:uid="{2307DE26-8611-4324-9D54-09138AC0B81A}"/>
    <cellStyle name="Comma 4 4 4 2 4 4" xfId="3429" xr:uid="{CF4690D5-8AA2-40D1-A9A8-9BD86C58EA4A}"/>
    <cellStyle name="Comma 4 4 4 2 5" xfId="3170" xr:uid="{2763D980-8B8A-4BDC-9B27-B4B6E511C4E7}"/>
    <cellStyle name="Comma 4 4 4 2 5 2" xfId="4196" xr:uid="{1EFEE1AF-3B68-44DE-8E0B-37E4B559F16A}"/>
    <cellStyle name="Comma 4 4 4 2 5 3" xfId="3683" xr:uid="{6A6E1410-5D89-4A0F-97E1-B2C89BEA856F}"/>
    <cellStyle name="Comma 4 4 4 2 6" xfId="3937" xr:uid="{0AE294CC-0A3E-4991-80A0-2D3DE875B769}"/>
    <cellStyle name="Comma 4 4 4 2 7" xfId="3424" xr:uid="{260E16BD-7D86-42DF-AE71-8B784F21DE89}"/>
    <cellStyle name="Comma 4 4 4 2 8" xfId="45197" xr:uid="{2569468A-6D52-4530-81C1-0F8ACD152BC7}"/>
    <cellStyle name="Comma 4 4 4 3" xfId="236" xr:uid="{00000000-0005-0000-0000-0000F6000000}"/>
    <cellStyle name="Comma 4 4 4 3 2" xfId="2920" xr:uid="{DEA98190-6450-4331-9883-AE5267E7A5F2}"/>
    <cellStyle name="Comma 4 4 4 3 2 2" xfId="3177" xr:uid="{6D4C9448-8A6C-43C1-AEDF-1616119B8C4D}"/>
    <cellStyle name="Comma 4 4 4 3 2 2 2" xfId="4203" xr:uid="{BE16C6D4-A472-4C8F-AB34-7FFBD9DF0E99}"/>
    <cellStyle name="Comma 4 4 4 3 2 2 3" xfId="3690" xr:uid="{1A499A06-23BC-4DAB-82C1-334695C6B1F7}"/>
    <cellStyle name="Comma 4 4 4 3 2 3" xfId="3944" xr:uid="{A57CB672-FF3B-4C41-A403-C320ABB14F18}"/>
    <cellStyle name="Comma 4 4 4 3 2 4" xfId="3431" xr:uid="{4039A83C-B562-4DEF-9EA1-8080CF1757F2}"/>
    <cellStyle name="Comma 4 4 4 3 3" xfId="3176" xr:uid="{C029DEF1-F4F5-4FBC-881A-54DF5ECDF302}"/>
    <cellStyle name="Comma 4 4 4 3 3 2" xfId="4202" xr:uid="{C3339E4D-EDDA-4FC9-A06F-7CC3F62663FD}"/>
    <cellStyle name="Comma 4 4 4 3 3 3" xfId="3689" xr:uid="{821615B6-9C73-4909-AE35-DB8F21EEAB4B}"/>
    <cellStyle name="Comma 4 4 4 3 4" xfId="3943" xr:uid="{24EF1C30-C1CD-4598-9FA1-9AE3005FA89E}"/>
    <cellStyle name="Comma 4 4 4 3 5" xfId="3430" xr:uid="{41AB7525-A250-4928-B4B0-266A7B174C7A}"/>
    <cellStyle name="Comma 4 4 4 3 6" xfId="2919" xr:uid="{CE317DFC-28EB-4E57-9701-7D907FE963C1}"/>
    <cellStyle name="Comma 4 4 4 3 7" xfId="1687" xr:uid="{DDA852AA-2242-4B21-90B8-01BE884AF942}"/>
    <cellStyle name="Comma 4 4 4 4" xfId="2921" xr:uid="{2A37E130-A4A0-48D5-8114-1B7EA45888BB}"/>
    <cellStyle name="Comma 4 4 4 4 2" xfId="2922" xr:uid="{05D0F41A-945E-4744-965B-5A4D1D36D6AA}"/>
    <cellStyle name="Comma 4 4 4 4 2 2" xfId="3179" xr:uid="{ADDCEF6B-EDC1-4AC7-89EE-7F516F111039}"/>
    <cellStyle name="Comma 4 4 4 4 2 2 2" xfId="4205" xr:uid="{8BF73887-61F6-47CD-BB67-A0425D20CB90}"/>
    <cellStyle name="Comma 4 4 4 4 2 2 3" xfId="3692" xr:uid="{A645D735-EF27-4C94-9B48-86D37792A6FC}"/>
    <cellStyle name="Comma 4 4 4 4 2 3" xfId="3946" xr:uid="{1958434F-9027-4936-99C8-896FF576955C}"/>
    <cellStyle name="Comma 4 4 4 4 2 4" xfId="3433" xr:uid="{356D42DA-5BB1-4A1B-BEDB-6E82622E67E7}"/>
    <cellStyle name="Comma 4 4 4 4 3" xfId="3178" xr:uid="{2D9AFB84-8A26-40DE-9C16-68E3DC4438D5}"/>
    <cellStyle name="Comma 4 4 4 4 3 2" xfId="4204" xr:uid="{930EB954-D749-454C-9849-0A5B726F2001}"/>
    <cellStyle name="Comma 4 4 4 4 3 3" xfId="3691" xr:uid="{D278CC3C-D618-42CB-A7E7-4995E0AFE2A6}"/>
    <cellStyle name="Comma 4 4 4 4 4" xfId="3945" xr:uid="{9F6A0BE1-F0DD-4FB7-8FB1-03E1506DD6DD}"/>
    <cellStyle name="Comma 4 4 4 4 5" xfId="3432" xr:uid="{D6EE488A-2AAB-4D69-B560-DC4B89D47E77}"/>
    <cellStyle name="Comma 4 4 4 5" xfId="2923" xr:uid="{F67665F1-B7FE-43E1-AEF3-B4AFFD664E25}"/>
    <cellStyle name="Comma 4 4 4 5 2" xfId="3180" xr:uid="{A1CBC7AF-7874-482C-B7CC-6BC944423314}"/>
    <cellStyle name="Comma 4 4 4 5 2 2" xfId="4206" xr:uid="{B2F17F7D-FD9F-46D8-9C1D-5BA33E318FA0}"/>
    <cellStyle name="Comma 4 4 4 5 2 3" xfId="3693" xr:uid="{C00952DF-C4ED-4A07-84B6-4D0841448CFA}"/>
    <cellStyle name="Comma 4 4 4 5 3" xfId="3947" xr:uid="{F2946E40-A562-4B18-B208-3C88E2F1FB88}"/>
    <cellStyle name="Comma 4 4 4 5 4" xfId="3434" xr:uid="{36086297-04F4-4355-8617-0829D4B4C553}"/>
    <cellStyle name="Comma 4 4 4 6" xfId="3169" xr:uid="{C0FE4608-CC3A-4E4F-812B-A640E253C3C5}"/>
    <cellStyle name="Comma 4 4 4 6 2" xfId="4195" xr:uid="{82FC71F9-2C7F-40E7-9A82-BE1420C3EF6F}"/>
    <cellStyle name="Comma 4 4 4 6 3" xfId="3682" xr:uid="{0B4C41EE-5719-4DA3-BA5B-C29BDD0DB4BC}"/>
    <cellStyle name="Comma 4 4 4 7" xfId="3936" xr:uid="{F348D29E-A9A7-4C2A-BB1A-017C77CCD4C5}"/>
    <cellStyle name="Comma 4 4 4 8" xfId="3423" xr:uid="{61AE8687-C758-4140-B655-6A126677EAD0}"/>
    <cellStyle name="Comma 4 4 4 9" xfId="1457" xr:uid="{769F7DBC-0DC5-4570-B4EE-3DF854ECC560}"/>
    <cellStyle name="Comma 4 4 5" xfId="237" xr:uid="{00000000-0005-0000-0000-0000F7000000}"/>
    <cellStyle name="Comma 4 4 5 2" xfId="238" xr:uid="{00000000-0005-0000-0000-0000F8000000}"/>
    <cellStyle name="Comma 4 4 5 2 2" xfId="2926" xr:uid="{7E6768C7-71FB-4152-AFB3-B5D552B41E3D}"/>
    <cellStyle name="Comma 4 4 5 2 2 2" xfId="3183" xr:uid="{3D8E3CBA-F4BF-4AF7-A857-E81399EEF2BF}"/>
    <cellStyle name="Comma 4 4 5 2 2 2 2" xfId="4209" xr:uid="{DF4E1450-4F05-4DB2-9409-4C56AEA9279D}"/>
    <cellStyle name="Comma 4 4 5 2 2 2 3" xfId="3696" xr:uid="{8EB9682C-BD46-4CD2-B331-2B7E707F5207}"/>
    <cellStyle name="Comma 4 4 5 2 2 3" xfId="3950" xr:uid="{CFB0B18F-3E0A-42FE-9674-E176D9BC94F8}"/>
    <cellStyle name="Comma 4 4 5 2 2 4" xfId="3437" xr:uid="{515C2EC0-6511-4026-BD01-D420B76F5BA9}"/>
    <cellStyle name="Comma 4 4 5 2 3" xfId="3182" xr:uid="{15787060-C538-4B2F-B9AC-AF70A6C40B1B}"/>
    <cellStyle name="Comma 4 4 5 2 3 2" xfId="4208" xr:uid="{401112AE-58FC-4CE7-9879-9F6A88326274}"/>
    <cellStyle name="Comma 4 4 5 2 3 3" xfId="3695" xr:uid="{C52887D8-7A5F-48D4-87D5-C4A8DD8A0C56}"/>
    <cellStyle name="Comma 4 4 5 2 4" xfId="3949" xr:uid="{376CBE1B-F121-49FF-AE83-8F2511C8DC81}"/>
    <cellStyle name="Comma 4 4 5 2 5" xfId="3436" xr:uid="{4AEEF393-9E1D-41F5-9ADC-44D4EB1764F6}"/>
    <cellStyle name="Comma 4 4 5 2 6" xfId="2925" xr:uid="{A513635B-58A2-4F97-8FE0-D7C56B1B3590}"/>
    <cellStyle name="Comma 4 4 5 2 7" xfId="1689" xr:uid="{6C52D838-70F4-44C9-A3D5-5249CE53FFAC}"/>
    <cellStyle name="Comma 4 4 5 3" xfId="239" xr:uid="{00000000-0005-0000-0000-0000F9000000}"/>
    <cellStyle name="Comma 4 4 5 3 2" xfId="2928" xr:uid="{F2239866-636E-4E66-B741-1DAA0C149A02}"/>
    <cellStyle name="Comma 4 4 5 3 2 2" xfId="3185" xr:uid="{541F0F75-0D4C-49D5-9930-5E2EF72DC13E}"/>
    <cellStyle name="Comma 4 4 5 3 2 2 2" xfId="4211" xr:uid="{099BB3AF-7B23-4281-B36A-AE4558DD8CC4}"/>
    <cellStyle name="Comma 4 4 5 3 2 2 3" xfId="3698" xr:uid="{5EB0E56B-04F1-49F9-81DC-BC1FFA74BE5D}"/>
    <cellStyle name="Comma 4 4 5 3 2 3" xfId="3952" xr:uid="{954B4C1B-9005-44A8-B6CD-8B2E9B91C83E}"/>
    <cellStyle name="Comma 4 4 5 3 2 4" xfId="3439" xr:uid="{F4166396-A5E2-4A2D-9778-62EBFF0BC18A}"/>
    <cellStyle name="Comma 4 4 5 3 3" xfId="3184" xr:uid="{9C1C7F2B-EBDE-401D-A3D8-DC6D4D17DD04}"/>
    <cellStyle name="Comma 4 4 5 3 3 2" xfId="4210" xr:uid="{EB3D8CB0-0ED8-4422-955A-D0979E47A471}"/>
    <cellStyle name="Comma 4 4 5 3 3 3" xfId="3697" xr:uid="{E477A0B5-7F22-4FB9-85FC-CDDB76AF0F6C}"/>
    <cellStyle name="Comma 4 4 5 3 4" xfId="3951" xr:uid="{05D00BBB-4BB0-45BD-91CC-A77569F38778}"/>
    <cellStyle name="Comma 4 4 5 3 5" xfId="3438" xr:uid="{D716A7F6-9780-47A6-A5B5-7285684DCB07}"/>
    <cellStyle name="Comma 4 4 5 3 6" xfId="2927" xr:uid="{7DD7928A-86B9-494A-B64B-83952381206C}"/>
    <cellStyle name="Comma 4 4 5 3 7" xfId="1690" xr:uid="{4693D832-9916-4CDB-921D-8B6E3C35FF08}"/>
    <cellStyle name="Comma 4 4 5 4" xfId="2929" xr:uid="{6738A322-F560-464C-929C-C6AB446E78A9}"/>
    <cellStyle name="Comma 4 4 5 4 2" xfId="3186" xr:uid="{05985299-7C78-421C-990B-3FB9DB48E804}"/>
    <cellStyle name="Comma 4 4 5 4 2 2" xfId="4212" xr:uid="{7C238F76-7F16-4687-8E52-59BED578E1A6}"/>
    <cellStyle name="Comma 4 4 5 4 2 3" xfId="3699" xr:uid="{8B901FD5-F6FF-4DB9-A44F-07EA55A55F68}"/>
    <cellStyle name="Comma 4 4 5 4 3" xfId="3953" xr:uid="{0516B956-1521-43D0-AF2D-3D26E4AE7C8F}"/>
    <cellStyle name="Comma 4 4 5 4 4" xfId="3440" xr:uid="{A44C9075-362F-4D04-9CB3-5B63BB6C0726}"/>
    <cellStyle name="Comma 4 4 5 5" xfId="3181" xr:uid="{D197F1A6-F1A4-40C1-8EB7-E562243008BD}"/>
    <cellStyle name="Comma 4 4 5 5 2" xfId="4207" xr:uid="{97367153-1589-44D9-8E5D-40EB3C9CE51E}"/>
    <cellStyle name="Comma 4 4 5 5 3" xfId="3694" xr:uid="{01BE0CFC-6943-4402-8A4E-3B89147E5B39}"/>
    <cellStyle name="Comma 4 4 5 6" xfId="3948" xr:uid="{AEB0F48F-6BA4-4921-A858-13752AA19D43}"/>
    <cellStyle name="Comma 4 4 5 7" xfId="3435" xr:uid="{4B31B1DD-FB2F-4FB3-BFC9-126DF074FE5E}"/>
    <cellStyle name="Comma 4 4 5 8" xfId="2924" xr:uid="{9E55E965-0AE0-4BA9-9332-269476C3E89F}"/>
    <cellStyle name="Comma 4 4 5 9" xfId="1688" xr:uid="{F9571018-2A3D-480C-B11C-A87ABA231547}"/>
    <cellStyle name="Comma 4 4 6" xfId="240" xr:uid="{00000000-0005-0000-0000-0000FA000000}"/>
    <cellStyle name="Comma 4 4 6 2" xfId="241" xr:uid="{00000000-0005-0000-0000-0000FB000000}"/>
    <cellStyle name="Comma 4 4 6 2 2" xfId="3188" xr:uid="{51A78F7C-3077-40A4-910C-5A63732C9CB7}"/>
    <cellStyle name="Comma 4 4 6 2 2 2" xfId="4214" xr:uid="{E2700BDD-57D7-42F6-95F1-45DF6BCAFC76}"/>
    <cellStyle name="Comma 4 4 6 2 2 3" xfId="3701" xr:uid="{86489E25-2C9F-4C0C-A4AE-2D329667FC57}"/>
    <cellStyle name="Comma 4 4 6 2 3" xfId="3955" xr:uid="{9D32EE9A-A2DB-4B54-966E-3753C9150CAF}"/>
    <cellStyle name="Comma 4 4 6 2 4" xfId="3442" xr:uid="{7E47037C-071E-4028-A7AE-43FE62BA4AD0}"/>
    <cellStyle name="Comma 4 4 6 3" xfId="3187" xr:uid="{A7162A3B-07D0-4460-BBB7-DF94B43D893A}"/>
    <cellStyle name="Comma 4 4 6 3 2" xfId="4213" xr:uid="{606F7C81-1AEC-4E26-8F24-40190994D78B}"/>
    <cellStyle name="Comma 4 4 6 3 3" xfId="3700" xr:uid="{8AB86359-9109-4D78-BE3A-22E79BF84437}"/>
    <cellStyle name="Comma 4 4 6 4" xfId="3954" xr:uid="{9082F7D4-8A52-469F-AD54-1A48A91019DE}"/>
    <cellStyle name="Comma 4 4 6 5" xfId="3441" xr:uid="{1B238EB2-DEC6-4061-9F50-EE1F63CF5909}"/>
    <cellStyle name="Comma 4 4 6 6" xfId="2930" xr:uid="{66324935-152A-406F-9B35-0A783C5B4592}"/>
    <cellStyle name="Comma 4 4 6 7" xfId="1691" xr:uid="{23C31D1B-C48A-4A69-B9AC-7F7B6FF6C427}"/>
    <cellStyle name="Comma 4 4 7" xfId="242" xr:uid="{00000000-0005-0000-0000-0000FC000000}"/>
    <cellStyle name="Comma 4 4 7 2" xfId="2932" xr:uid="{1CFA4D3C-9CA0-46F3-9BF6-D52C08B1E093}"/>
    <cellStyle name="Comma 4 4 7 2 2" xfId="3190" xr:uid="{5F879505-C6D5-4647-94F5-77E60BF4F474}"/>
    <cellStyle name="Comma 4 4 7 2 2 2" xfId="4216" xr:uid="{7EEB107B-25EA-4DE0-9E88-B4014C84255E}"/>
    <cellStyle name="Comma 4 4 7 2 2 3" xfId="3703" xr:uid="{769C514B-382B-47B0-80A2-8C5713E07060}"/>
    <cellStyle name="Comma 4 4 7 2 3" xfId="3957" xr:uid="{ED18035D-6FFA-4C33-91D8-4A2BA8748D60}"/>
    <cellStyle name="Comma 4 4 7 2 4" xfId="3444" xr:uid="{917037BB-BCFC-44FD-8B56-C61B52908989}"/>
    <cellStyle name="Comma 4 4 7 3" xfId="3189" xr:uid="{C66E80FA-FAD9-47AB-973D-CCE624154BC8}"/>
    <cellStyle name="Comma 4 4 7 3 2" xfId="4215" xr:uid="{7F5FB7FB-FDEF-4C2B-9143-381AD2F87278}"/>
    <cellStyle name="Comma 4 4 7 3 3" xfId="3702" xr:uid="{7D4E56CB-8D85-4A2B-AB7A-22959A1DE39A}"/>
    <cellStyle name="Comma 4 4 7 4" xfId="3956" xr:uid="{F521F052-C73F-4C91-897D-75784D463940}"/>
    <cellStyle name="Comma 4 4 7 5" xfId="3443" xr:uid="{B6833B4C-A52B-4327-B47F-39592F2D25E2}"/>
    <cellStyle name="Comma 4 4 7 6" xfId="2931" xr:uid="{9FBC7650-1471-4C04-BA62-CBB72B2C1CE7}"/>
    <cellStyle name="Comma 4 4 7 7" xfId="1692" xr:uid="{002D5DFD-81A9-4457-A5D1-EB38847AF1F1}"/>
    <cellStyle name="Comma 4 4 8" xfId="243" xr:uid="{00000000-0005-0000-0000-0000FD000000}"/>
    <cellStyle name="Comma 4 4 8 2" xfId="3191" xr:uid="{A16CA599-4283-4353-BCEF-CEB215235C45}"/>
    <cellStyle name="Comma 4 4 8 2 2" xfId="4217" xr:uid="{E4A3865A-C7C5-45E7-B374-126A44BE6460}"/>
    <cellStyle name="Comma 4 4 8 2 3" xfId="3704" xr:uid="{93FBDE31-91B3-433B-9A91-0809A71AC738}"/>
    <cellStyle name="Comma 4 4 8 3" xfId="3958" xr:uid="{D8B6C264-4DBD-43E5-A535-FA81FB308B39}"/>
    <cellStyle name="Comma 4 4 8 4" xfId="3445" xr:uid="{AF4E177A-BB5E-4342-9EE1-9444E6CD409C}"/>
    <cellStyle name="Comma 4 4 8 5" xfId="2933" xr:uid="{E6F6E9AA-21A4-49BF-B457-00B1FE3E288A}"/>
    <cellStyle name="Comma 4 4 8 6" xfId="1693" xr:uid="{3DFA676E-0900-4161-B292-0488D567161D}"/>
    <cellStyle name="Comma 4 4 9" xfId="1694" xr:uid="{158DB433-85A7-4808-AE59-7969090E6979}"/>
    <cellStyle name="Comma 4 4 9 2" xfId="4058" xr:uid="{3A8C4457-CE76-4F16-8E14-A868B2FD3847}"/>
    <cellStyle name="Comma 4 4 9 3" xfId="3545" xr:uid="{844A9433-547A-4A0D-812E-967D903E2D1B}"/>
    <cellStyle name="Comma 4 4 9 4" xfId="3038" xr:uid="{251CFDDC-E83C-4777-BD95-935671A225FF}"/>
    <cellStyle name="Comma 4 5" xfId="42" xr:uid="{00000000-0005-0000-0000-0000FE000000}"/>
    <cellStyle name="Comma 4 5 2" xfId="244" xr:uid="{00000000-0005-0000-0000-0000FF000000}"/>
    <cellStyle name="Comma 4 5 2 2" xfId="245" xr:uid="{00000000-0005-0000-0000-000000010000}"/>
    <cellStyle name="Comma 4 5 2 2 2" xfId="2934" xr:uid="{87471450-4E87-49A1-9D7C-D9AAD68B74C9}"/>
    <cellStyle name="Comma 4 5 2 2 2 2" xfId="3194" xr:uid="{A6DEAF13-8C20-45D0-AE97-E84740DAA917}"/>
    <cellStyle name="Comma 4 5 2 2 2 2 2" xfId="4220" xr:uid="{E2F1ABE1-025C-4402-8D16-BEE8562C811B}"/>
    <cellStyle name="Comma 4 5 2 2 2 2 3" xfId="3707" xr:uid="{4E50B68C-2721-4583-9F5F-CF89C6276248}"/>
    <cellStyle name="Comma 4 5 2 2 2 3" xfId="3962" xr:uid="{123DDAEC-BB7C-42C0-988D-F1B010BF3FBE}"/>
    <cellStyle name="Comma 4 5 2 2 2 4" xfId="3449" xr:uid="{92CC7C09-02B5-4465-84FF-E9639E221E4A}"/>
    <cellStyle name="Comma 4 5 2 2 3" xfId="3193" xr:uid="{1AE4CD7C-A8E8-48E0-BC20-856C5F313D76}"/>
    <cellStyle name="Comma 4 5 2 2 3 2" xfId="4219" xr:uid="{A9CBEDDD-FE59-4C29-A034-9D84983E030C}"/>
    <cellStyle name="Comma 4 5 2 2 3 3" xfId="3706" xr:uid="{1A0BBD8D-A2D6-401F-B175-90F7FB497C93}"/>
    <cellStyle name="Comma 4 5 2 2 4" xfId="3961" xr:uid="{300CF043-1049-475D-8C53-63F17F207501}"/>
    <cellStyle name="Comma 4 5 2 2 5" xfId="3448" xr:uid="{13334A05-80BA-4DF2-A6B6-BBEF65145F6F}"/>
    <cellStyle name="Comma 4 5 2 2 6" xfId="45198" xr:uid="{EC348AEB-A33E-4B40-80C5-965FCFCAEC10}"/>
    <cellStyle name="Comma 4 5 2 3" xfId="246" xr:uid="{00000000-0005-0000-0000-000001010000}"/>
    <cellStyle name="Comma 4 5 2 3 2" xfId="2935" xr:uid="{C7ECF3B0-B749-40FF-959B-05916E1854B1}"/>
    <cellStyle name="Comma 4 5 2 3 2 2" xfId="3196" xr:uid="{0550D297-6ED2-4297-822A-CB9F91DF1C89}"/>
    <cellStyle name="Comma 4 5 2 3 2 2 2" xfId="4222" xr:uid="{87CE88D5-3735-4637-B1DC-4D4182573462}"/>
    <cellStyle name="Comma 4 5 2 3 2 2 3" xfId="3709" xr:uid="{63507F21-01F4-4449-A93C-B5CF4CEF4661}"/>
    <cellStyle name="Comma 4 5 2 3 2 3" xfId="3964" xr:uid="{FD8053A1-F21A-4BF3-9755-78968B274A61}"/>
    <cellStyle name="Comma 4 5 2 3 2 4" xfId="3451" xr:uid="{A5F73298-401A-44ED-8604-66F54F4E81C7}"/>
    <cellStyle name="Comma 4 5 2 3 3" xfId="3195" xr:uid="{73E0ADBC-84AC-4816-A551-944BAA31CAF2}"/>
    <cellStyle name="Comma 4 5 2 3 3 2" xfId="4221" xr:uid="{699B4897-4215-4204-969B-4A8DCC7BA040}"/>
    <cellStyle name="Comma 4 5 2 3 3 3" xfId="3708" xr:uid="{F1E3DE66-DC83-48F1-8C7F-DB5067B22F71}"/>
    <cellStyle name="Comma 4 5 2 3 4" xfId="3963" xr:uid="{107CC1B5-97B8-4468-9A0F-5897FC21BAAB}"/>
    <cellStyle name="Comma 4 5 2 3 5" xfId="3450" xr:uid="{A57A799A-9064-4185-9C25-8696F6E78EC3}"/>
    <cellStyle name="Comma 4 5 2 4" xfId="2936" xr:uid="{A2EB25A5-2762-41B2-B6A5-B9B6DD0E65D3}"/>
    <cellStyle name="Comma 4 5 2 4 2" xfId="3197" xr:uid="{46035561-8944-497F-BC79-9CA4767E19E2}"/>
    <cellStyle name="Comma 4 5 2 4 2 2" xfId="4223" xr:uid="{22834181-7841-4821-A9CE-FAD754C3B22D}"/>
    <cellStyle name="Comma 4 5 2 4 2 3" xfId="3710" xr:uid="{5CBAF352-A02E-4B5B-AFED-5F09DBDC2431}"/>
    <cellStyle name="Comma 4 5 2 4 3" xfId="3965" xr:uid="{335DB4CD-8977-4C24-AC12-E932D59756A2}"/>
    <cellStyle name="Comma 4 5 2 4 4" xfId="3452" xr:uid="{963BB02A-860C-480E-B85D-2C9839B7C2ED}"/>
    <cellStyle name="Comma 4 5 2 5" xfId="3192" xr:uid="{798132F7-E1DB-4E69-9E03-241EFE7E01C2}"/>
    <cellStyle name="Comma 4 5 2 5 2" xfId="4218" xr:uid="{52038801-37FA-4E54-A9C6-BD177924E1F3}"/>
    <cellStyle name="Comma 4 5 2 5 3" xfId="3705" xr:uid="{932EE340-AD6E-41F5-930F-67EAAE86C3B1}"/>
    <cellStyle name="Comma 4 5 2 6" xfId="3960" xr:uid="{DF22C5F9-C4AD-4997-B8A3-5DD6830CE63A}"/>
    <cellStyle name="Comma 4 5 2 7" xfId="3447" xr:uid="{6703FCFD-00EB-43A2-A850-239391525F49}"/>
    <cellStyle name="Comma 4 5 2 8" xfId="45199" xr:uid="{AB944801-27DA-48A6-8A40-EBA2C5F03F6C}"/>
    <cellStyle name="Comma 4 5 3" xfId="247" xr:uid="{00000000-0005-0000-0000-000002010000}"/>
    <cellStyle name="Comma 4 5 3 2" xfId="2938" xr:uid="{5E24CF96-6CB8-44D1-96F4-0F1AA405666C}"/>
    <cellStyle name="Comma 4 5 3 2 2" xfId="3199" xr:uid="{6DADF518-3FC2-419A-BA01-B3D765F4B7CF}"/>
    <cellStyle name="Comma 4 5 3 2 2 2" xfId="4225" xr:uid="{9176A1E0-6028-4AE9-B81B-6674C6BD3566}"/>
    <cellStyle name="Comma 4 5 3 2 2 3" xfId="3712" xr:uid="{AC47EE0F-148B-4AAB-8BCF-566F3ABB3230}"/>
    <cellStyle name="Comma 4 5 3 2 3" xfId="3967" xr:uid="{50696243-D075-45E9-8736-5EFF29665DCB}"/>
    <cellStyle name="Comma 4 5 3 2 4" xfId="3454" xr:uid="{7458236E-FE08-4F59-94B6-59D601C1FEC0}"/>
    <cellStyle name="Comma 4 5 3 3" xfId="3198" xr:uid="{7842F468-AE83-4B85-A601-983DD655360E}"/>
    <cellStyle name="Comma 4 5 3 3 2" xfId="4224" xr:uid="{21C38E1D-A2BF-4825-A7C0-202D6AEBA0A0}"/>
    <cellStyle name="Comma 4 5 3 3 3" xfId="3711" xr:uid="{900420EC-C0A8-4E65-B467-BAC0C94CA28D}"/>
    <cellStyle name="Comma 4 5 3 4" xfId="3966" xr:uid="{4CAE3259-FA1F-4A6C-BD3B-4D8E7EB286CD}"/>
    <cellStyle name="Comma 4 5 3 5" xfId="3453" xr:uid="{7C717645-539A-4BF2-80A7-8E584F799282}"/>
    <cellStyle name="Comma 4 5 3 6" xfId="2937" xr:uid="{44492FF3-E148-4851-9AE3-7810498044FA}"/>
    <cellStyle name="Comma 4 5 3 7" xfId="42809" xr:uid="{CD7F3006-8DF6-41C1-9B04-B78511DF4230}"/>
    <cellStyle name="Comma 4 5 3 8" xfId="45200" xr:uid="{35DB79C5-C221-4C2D-AE62-D8B9F92EBF1F}"/>
    <cellStyle name="Comma 4 5 4" xfId="154" xr:uid="{00000000-0005-0000-0000-000003010000}"/>
    <cellStyle name="Comma 4 5 4 2" xfId="2940" xr:uid="{7AB84018-A5FA-49F1-8247-0A6F9D004B26}"/>
    <cellStyle name="Comma 4 5 4 2 2" xfId="3201" xr:uid="{4782C05F-AC50-46AC-89D3-0E808DDE19AD}"/>
    <cellStyle name="Comma 4 5 4 2 2 2" xfId="4227" xr:uid="{9C420520-5BED-4779-925B-82176E2BA154}"/>
    <cellStyle name="Comma 4 5 4 2 2 3" xfId="3714" xr:uid="{F0DBFE47-5263-4173-ACC1-0B04CC3A0AD2}"/>
    <cellStyle name="Comma 4 5 4 2 3" xfId="3969" xr:uid="{C523416B-FB97-4D10-AAF6-FDC05746BA60}"/>
    <cellStyle name="Comma 4 5 4 2 4" xfId="3456" xr:uid="{F18C95FE-00D0-47E5-A4F0-22CE00D15FE2}"/>
    <cellStyle name="Comma 4 5 4 3" xfId="3200" xr:uid="{25590D76-1774-4707-B184-359DB5F82C85}"/>
    <cellStyle name="Comma 4 5 4 3 2" xfId="4226" xr:uid="{179F688B-4EF3-4D0E-87AE-B674589D4637}"/>
    <cellStyle name="Comma 4 5 4 3 3" xfId="3713" xr:uid="{E122E0C3-B2DB-4095-8C83-1C26B7E6EE51}"/>
    <cellStyle name="Comma 4 5 4 4" xfId="3968" xr:uid="{E94628E0-601F-46F4-8305-B6C31CFD0D0F}"/>
    <cellStyle name="Comma 4 5 4 5" xfId="3455" xr:uid="{594B8F57-3B18-411C-BA3E-410C609D0A38}"/>
    <cellStyle name="Comma 4 5 4 6" xfId="2939" xr:uid="{C291F70E-7EEF-4DF6-B7E8-F507DEEEF6B1}"/>
    <cellStyle name="Comma 4 5 4 7" xfId="1695" xr:uid="{AD5ADF7C-C28D-4A5D-B911-421DAED20803}"/>
    <cellStyle name="Comma 4 5 5" xfId="2941" xr:uid="{BDD6312D-55D9-4F56-80B0-DD1B6400C621}"/>
    <cellStyle name="Comma 4 5 5 2" xfId="3202" xr:uid="{B5A50555-DEC5-4387-8113-4BC4483CC867}"/>
    <cellStyle name="Comma 4 5 5 2 2" xfId="4228" xr:uid="{A99E7674-1B2A-4F78-82FE-F101A6F95DD9}"/>
    <cellStyle name="Comma 4 5 5 2 3" xfId="3715" xr:uid="{F9FBF9BA-DFB3-4E63-8E06-F33018FA2964}"/>
    <cellStyle name="Comma 4 5 5 3" xfId="3970" xr:uid="{AE9F73CF-299F-41D4-BCEC-EDE152997A1C}"/>
    <cellStyle name="Comma 4 5 5 4" xfId="3457" xr:uid="{20B588D1-DCD1-4063-8C1B-B788A03EA0FA}"/>
    <cellStyle name="Comma 4 5 6" xfId="3040" xr:uid="{968428E0-1665-42E8-8856-2A5D87BA3C14}"/>
    <cellStyle name="Comma 4 5 6 2" xfId="4060" xr:uid="{21A4C025-DF43-4E42-A391-6D5272F1FE09}"/>
    <cellStyle name="Comma 4 5 6 3" xfId="3547" xr:uid="{51FAC42E-9803-4206-A8D2-E2AB190DB403}"/>
    <cellStyle name="Comma 4 5 7" xfId="3959" xr:uid="{1DDD8437-2E6B-4DF1-AECA-B8726695A76B}"/>
    <cellStyle name="Comma 4 5 8" xfId="3446" xr:uid="{6E1714A2-D08B-441A-BAFE-5D28D77B5EAD}"/>
    <cellStyle name="Comma 4 5 9" xfId="46551" xr:uid="{D263AE38-4B75-4E66-8AFF-632E6EC78EF1}"/>
    <cellStyle name="Comma 4 6" xfId="159" xr:uid="{00000000-0005-0000-0000-000004010000}"/>
    <cellStyle name="Comma 4 6 10" xfId="1388" xr:uid="{DB378F91-0FFE-4CF1-AEAE-2FEB9E6AD3F7}"/>
    <cellStyle name="Comma 4 6 2" xfId="853" xr:uid="{00000000-0005-0000-0000-000005010000}"/>
    <cellStyle name="Comma 4 6 2 2" xfId="2942" xr:uid="{488E815C-8BD9-4548-965A-C4DD80DFEF11}"/>
    <cellStyle name="Comma 4 6 2 2 2" xfId="2943" xr:uid="{2185002E-177E-4267-B95C-7B35AE189002}"/>
    <cellStyle name="Comma 4 6 2 2 2 2" xfId="3206" xr:uid="{46D3ECA6-DFA2-4DB3-8EF5-F7EA7168F480}"/>
    <cellStyle name="Comma 4 6 2 2 2 2 2" xfId="4232" xr:uid="{BBAC1A91-B42A-4B9B-9EF4-25F96B6CD3A0}"/>
    <cellStyle name="Comma 4 6 2 2 2 2 3" xfId="3719" xr:uid="{83C33CC4-4F69-41F0-9A80-3A5861DF720A}"/>
    <cellStyle name="Comma 4 6 2 2 2 3" xfId="3974" xr:uid="{A5EFCC8D-7510-4F9B-82A2-4485838040A6}"/>
    <cellStyle name="Comma 4 6 2 2 2 4" xfId="3461" xr:uid="{3F23F95F-8C20-45E7-B2E8-75078D595F3F}"/>
    <cellStyle name="Comma 4 6 2 2 3" xfId="3205" xr:uid="{5A93C65F-EE58-41ED-BEEC-155D94204A1C}"/>
    <cellStyle name="Comma 4 6 2 2 3 2" xfId="4231" xr:uid="{F5CC2723-1A5B-4FF6-9739-24BC7F4622BD}"/>
    <cellStyle name="Comma 4 6 2 2 3 3" xfId="3718" xr:uid="{71DBD214-5450-499E-8D46-DBB81FD3E50F}"/>
    <cellStyle name="Comma 4 6 2 2 4" xfId="3973" xr:uid="{04C68DBB-B93D-46E5-A3C9-7DF3B49458A0}"/>
    <cellStyle name="Comma 4 6 2 2 5" xfId="3460" xr:uid="{3066A6CA-504C-4FDA-8238-F64C34267E6F}"/>
    <cellStyle name="Comma 4 6 2 3" xfId="2944" xr:uid="{D4F62FFF-CEFA-43B5-B24C-B3350FA141BB}"/>
    <cellStyle name="Comma 4 6 2 3 2" xfId="2945" xr:uid="{1F30E7FB-AB27-46E8-A4F2-54CA2770CB36}"/>
    <cellStyle name="Comma 4 6 2 3 2 2" xfId="3208" xr:uid="{1DEA9E0D-DB0F-4E45-B48A-1B553AF40609}"/>
    <cellStyle name="Comma 4 6 2 3 2 2 2" xfId="4234" xr:uid="{5F9E216A-04CC-4778-9FC7-639B3D1ED3BA}"/>
    <cellStyle name="Comma 4 6 2 3 2 2 3" xfId="3721" xr:uid="{E2F7DD0B-990D-40D5-AEB9-3B62A88E1C74}"/>
    <cellStyle name="Comma 4 6 2 3 2 3" xfId="3976" xr:uid="{1F9F17EA-0757-4AA2-BDFE-1B61380A37AC}"/>
    <cellStyle name="Comma 4 6 2 3 2 4" xfId="3463" xr:uid="{F4140B15-BE19-4703-B13D-6F8A78794884}"/>
    <cellStyle name="Comma 4 6 2 3 3" xfId="3207" xr:uid="{01DAA1D0-758D-4912-9F96-1E0A1423CB3F}"/>
    <cellStyle name="Comma 4 6 2 3 3 2" xfId="4233" xr:uid="{120297B2-CF33-450C-AF17-14BAFC242FAE}"/>
    <cellStyle name="Comma 4 6 2 3 3 3" xfId="3720" xr:uid="{4DF2C231-1D23-4625-99D8-76722306B401}"/>
    <cellStyle name="Comma 4 6 2 3 4" xfId="3975" xr:uid="{8E57A348-2BB3-43FE-B127-1368D8C92641}"/>
    <cellStyle name="Comma 4 6 2 3 5" xfId="3462" xr:uid="{E2E01734-33E3-4980-832A-8829BA492926}"/>
    <cellStyle name="Comma 4 6 2 4" xfId="2946" xr:uid="{A977095A-89B3-4B4F-A205-7F6836EFAE0A}"/>
    <cellStyle name="Comma 4 6 2 4 2" xfId="3209" xr:uid="{86D8BC05-5C1D-4265-8F33-96563F1A9D82}"/>
    <cellStyle name="Comma 4 6 2 4 2 2" xfId="4235" xr:uid="{5B89EEDD-7262-4032-AD58-130426EAB0B3}"/>
    <cellStyle name="Comma 4 6 2 4 2 3" xfId="3722" xr:uid="{3AF7C859-2E9E-4BEB-B969-D578BCFFC6AC}"/>
    <cellStyle name="Comma 4 6 2 4 3" xfId="3977" xr:uid="{72D2E121-2296-48E3-8543-6BAE4052F39E}"/>
    <cellStyle name="Comma 4 6 2 4 4" xfId="3464" xr:uid="{79130E73-8DB1-42DA-ABF1-2B26A9B898B2}"/>
    <cellStyle name="Comma 4 6 2 5" xfId="3204" xr:uid="{8A4B11CA-2F42-413A-A05D-EA07A6A08935}"/>
    <cellStyle name="Comma 4 6 2 5 2" xfId="4230" xr:uid="{02D91D33-52C9-4543-93CA-CE94E265AAB1}"/>
    <cellStyle name="Comma 4 6 2 5 3" xfId="3717" xr:uid="{17DA0488-E1EC-45CB-8CAF-A11F981D4F6E}"/>
    <cellStyle name="Comma 4 6 2 6" xfId="3972" xr:uid="{4807F8A3-85AD-4B33-8C5D-7B7FC09F1E05}"/>
    <cellStyle name="Comma 4 6 2 7" xfId="3459" xr:uid="{528FD10E-C598-4E1C-AD37-3F94B4D5F3E7}"/>
    <cellStyle name="Comma 4 6 2 8" xfId="45201" xr:uid="{E927C412-3487-4FF1-BD2D-60AAFF1D9A35}"/>
    <cellStyle name="Comma 4 6 3" xfId="1696" xr:uid="{D1F08924-04A7-4B24-8764-55EB1B53124B}"/>
    <cellStyle name="Comma 4 6 3 2" xfId="2948" xr:uid="{0FAB8211-6562-4B6C-ADE6-2BA911E39428}"/>
    <cellStyle name="Comma 4 6 3 2 2" xfId="3211" xr:uid="{9F4A45C8-0F68-4251-81CB-23B2B28DC9E0}"/>
    <cellStyle name="Comma 4 6 3 2 2 2" xfId="4237" xr:uid="{C4292FD7-E587-47B0-81AB-49537DAFC713}"/>
    <cellStyle name="Comma 4 6 3 2 2 3" xfId="3724" xr:uid="{D994ED6D-3F70-4028-AF32-E248DB833F59}"/>
    <cellStyle name="Comma 4 6 3 2 3" xfId="3979" xr:uid="{5B2BB259-678E-4A74-9F97-27BC22947175}"/>
    <cellStyle name="Comma 4 6 3 2 4" xfId="3466" xr:uid="{7E11B247-A1D0-4512-9DC0-2E72FE99E5E0}"/>
    <cellStyle name="Comma 4 6 3 3" xfId="3210" xr:uid="{AC3A81EF-1F25-474C-AD3A-8A4850F25DE7}"/>
    <cellStyle name="Comma 4 6 3 3 2" xfId="4236" xr:uid="{DE8A6C1C-000B-47D0-8395-CC9E2BCE9727}"/>
    <cellStyle name="Comma 4 6 3 3 3" xfId="3723" xr:uid="{B7889308-CEB2-4A2E-8A6F-A17774F9767F}"/>
    <cellStyle name="Comma 4 6 3 4" xfId="3978" xr:uid="{096B5DDB-E945-4D70-A305-5C4B5F1A6BB8}"/>
    <cellStyle name="Comma 4 6 3 5" xfId="3465" xr:uid="{73CB060E-06E2-4D2D-89A2-ECEE6B6D6096}"/>
    <cellStyle name="Comma 4 6 3 6" xfId="2947" xr:uid="{33C758AC-8665-436B-9880-A928EB71D68D}"/>
    <cellStyle name="Comma 4 6 4" xfId="2949" xr:uid="{27740349-C2C2-4789-8EC4-081882E2DD06}"/>
    <cellStyle name="Comma 4 6 4 2" xfId="2950" xr:uid="{8E299CD4-0034-4CC0-9A90-08EE09B27B04}"/>
    <cellStyle name="Comma 4 6 4 2 2" xfId="3213" xr:uid="{F9C5290C-BD63-4ECD-8641-21D5E9115A26}"/>
    <cellStyle name="Comma 4 6 4 2 2 2" xfId="4239" xr:uid="{61B8CE1C-4D4D-49F6-9801-598D61C64347}"/>
    <cellStyle name="Comma 4 6 4 2 2 3" xfId="3726" xr:uid="{F9F15663-B8C3-4519-A4C7-89B3DE9CF0F8}"/>
    <cellStyle name="Comma 4 6 4 2 3" xfId="3981" xr:uid="{3DB6E415-3923-4A71-AB69-EF74F00AE529}"/>
    <cellStyle name="Comma 4 6 4 2 4" xfId="3468" xr:uid="{28D0AF83-00B8-4C22-A36D-79EA0509E2CC}"/>
    <cellStyle name="Comma 4 6 4 3" xfId="3212" xr:uid="{7A843797-E025-4FD6-B7E2-6B9F9E4CE45C}"/>
    <cellStyle name="Comma 4 6 4 3 2" xfId="4238" xr:uid="{E99D4287-BE27-461A-BE09-F73DCA159EE0}"/>
    <cellStyle name="Comma 4 6 4 3 3" xfId="3725" xr:uid="{D6C27F74-665B-40BA-BAAD-ED274E283BE8}"/>
    <cellStyle name="Comma 4 6 4 4" xfId="3980" xr:uid="{A6D88562-33B9-4F1E-BC10-5CBE82FB5AAB}"/>
    <cellStyle name="Comma 4 6 4 5" xfId="3467" xr:uid="{2C475330-2367-4ACE-8CE7-20A0F59573EB}"/>
    <cellStyle name="Comma 4 6 4 6" xfId="42766" xr:uid="{4D0E8261-165B-41F3-8944-64A01C4BA69D}"/>
    <cellStyle name="Comma 4 6 4 7" xfId="45202" xr:uid="{AD8AA817-8B4C-47FE-8BEB-ED7CDBCDEED0}"/>
    <cellStyle name="Comma 4 6 5" xfId="2951" xr:uid="{4172D0B3-281B-4562-913F-51ED25AA047B}"/>
    <cellStyle name="Comma 4 6 5 2" xfId="3214" xr:uid="{7E1B99A6-64AD-4061-AEFF-6BA77317AF78}"/>
    <cellStyle name="Comma 4 6 5 2 2" xfId="4240" xr:uid="{611A8507-0FBF-4A8A-881A-4DA2624FEE18}"/>
    <cellStyle name="Comma 4 6 5 2 3" xfId="3727" xr:uid="{AC1D4D35-C01B-4E07-BDD7-01441BB17DEC}"/>
    <cellStyle name="Comma 4 6 5 3" xfId="3982" xr:uid="{22F36494-FAB4-4DBB-AB0C-17030E6A2165}"/>
    <cellStyle name="Comma 4 6 5 4" xfId="3469" xr:uid="{3896B5BD-96DD-461B-AB21-3BBF44C43732}"/>
    <cellStyle name="Comma 4 6 6" xfId="3203" xr:uid="{A3135D9A-EA7B-4B47-B7C7-B9E2E6260ACF}"/>
    <cellStyle name="Comma 4 6 6 2" xfId="4229" xr:uid="{253AD10F-F175-439A-AF76-28DAB6CF066A}"/>
    <cellStyle name="Comma 4 6 6 3" xfId="3716" xr:uid="{050DF14B-98F8-4515-B75F-B394B8367DDE}"/>
    <cellStyle name="Comma 4 6 7" xfId="3971" xr:uid="{403056A4-D391-40C8-8FD6-867D287F9F63}"/>
    <cellStyle name="Comma 4 6 8" xfId="3458" xr:uid="{992B942F-1617-4446-B7BF-CCE15359364F}"/>
    <cellStyle name="Comma 4 6 9" xfId="46465" xr:uid="{66D66C11-727A-4634-9DC9-382A17223625}"/>
    <cellStyle name="Comma 4 7" xfId="1037" xr:uid="{00000000-0005-0000-0000-000006010000}"/>
    <cellStyle name="Comma 4 7 2" xfId="2791" xr:uid="{AD205EBF-AA36-461F-9755-22A2D3445860}"/>
    <cellStyle name="Comma 4 7 2 2" xfId="2952" xr:uid="{14FCD962-7610-45AE-81C6-7DD85ECBB748}"/>
    <cellStyle name="Comma 4 7 2 2 2" xfId="2953" xr:uid="{27B7F543-D284-4FF5-B270-0473CD5C7D02}"/>
    <cellStyle name="Comma 4 7 2 2 2 2" xfId="3218" xr:uid="{8C3F088B-FAA1-4DB5-933B-67D9F4397C65}"/>
    <cellStyle name="Comma 4 7 2 2 2 2 2" xfId="4244" xr:uid="{81A335EC-4909-49FE-9B3C-8486FCBFE47F}"/>
    <cellStyle name="Comma 4 7 2 2 2 2 3" xfId="3731" xr:uid="{0534AAD1-6702-475D-96D0-DE91D47B4E19}"/>
    <cellStyle name="Comma 4 7 2 2 2 3" xfId="3986" xr:uid="{1E497079-221D-43CE-9597-62CEA5300F66}"/>
    <cellStyle name="Comma 4 7 2 2 2 4" xfId="3473" xr:uid="{DDB6B4E0-EA46-4B6D-A506-105B5F92FDDF}"/>
    <cellStyle name="Comma 4 7 2 2 3" xfId="3217" xr:uid="{D2B25BDD-4DF6-46A2-96F7-5AB75CB8BF18}"/>
    <cellStyle name="Comma 4 7 2 2 3 2" xfId="4243" xr:uid="{03AD3CBF-269A-4FBC-A380-52C694186706}"/>
    <cellStyle name="Comma 4 7 2 2 3 3" xfId="3730" xr:uid="{C2DEBE97-A386-4DD4-AB5B-96D998307C93}"/>
    <cellStyle name="Comma 4 7 2 2 4" xfId="3985" xr:uid="{21632B1A-82C1-4128-938B-2195EC5CE8C7}"/>
    <cellStyle name="Comma 4 7 2 2 5" xfId="3472" xr:uid="{D2A06E6A-2EDF-4B10-807D-E29D0108147D}"/>
    <cellStyle name="Comma 4 7 2 3" xfId="2954" xr:uid="{CC70E4C4-C48C-41E8-BDC8-8E3648D0C840}"/>
    <cellStyle name="Comma 4 7 2 3 2" xfId="2955" xr:uid="{D3DAC75A-E3D6-4144-BBAB-164B44CAA0AF}"/>
    <cellStyle name="Comma 4 7 2 3 2 2" xfId="3220" xr:uid="{DE9A7F66-37FA-42AB-9445-8BC54C3D88DA}"/>
    <cellStyle name="Comma 4 7 2 3 2 2 2" xfId="4246" xr:uid="{5D79BF9F-D2A5-4D62-B7B1-34417F79D599}"/>
    <cellStyle name="Comma 4 7 2 3 2 2 3" xfId="3733" xr:uid="{F0C4F6E7-366C-455F-AD09-A1996C28B4E8}"/>
    <cellStyle name="Comma 4 7 2 3 2 3" xfId="3988" xr:uid="{51C51F30-C775-4BB4-86B5-F3A09E00B6C4}"/>
    <cellStyle name="Comma 4 7 2 3 2 4" xfId="3475" xr:uid="{67EFC513-D75D-4184-BC84-D0C4175930A5}"/>
    <cellStyle name="Comma 4 7 2 3 3" xfId="3219" xr:uid="{12E339E4-8029-4AFB-8023-62646114CC3B}"/>
    <cellStyle name="Comma 4 7 2 3 3 2" xfId="4245" xr:uid="{CE26B5BE-4AA1-412E-BFD0-6DDD5DBE45E2}"/>
    <cellStyle name="Comma 4 7 2 3 3 3" xfId="3732" xr:uid="{5F3B86E9-0482-4C6E-928D-3BE9B8DD2C14}"/>
    <cellStyle name="Comma 4 7 2 3 4" xfId="3987" xr:uid="{0137B9A6-AD67-4C34-BAEC-7D9B2B58CD73}"/>
    <cellStyle name="Comma 4 7 2 3 5" xfId="3474" xr:uid="{AB8732C0-460E-4AEF-A0DE-803B541EBFDB}"/>
    <cellStyle name="Comma 4 7 2 4" xfId="2956" xr:uid="{24B09914-B5F0-4B1A-88B7-77F5756B1BDF}"/>
    <cellStyle name="Comma 4 7 2 4 2" xfId="3221" xr:uid="{CAB3D852-0E20-4F04-B196-EA543075F9C7}"/>
    <cellStyle name="Comma 4 7 2 4 2 2" xfId="4247" xr:uid="{BB3E22D6-2135-4DDA-94E3-B0D4548177C4}"/>
    <cellStyle name="Comma 4 7 2 4 2 3" xfId="3734" xr:uid="{52A499F4-A0D9-4772-A1E6-03982B0546DB}"/>
    <cellStyle name="Comma 4 7 2 4 3" xfId="3989" xr:uid="{AB44B499-655F-4946-A47A-2F4893850D68}"/>
    <cellStyle name="Comma 4 7 2 4 4" xfId="3476" xr:uid="{4D1FFCAC-C419-4737-9911-44CA4D07D9FF}"/>
    <cellStyle name="Comma 4 7 2 5" xfId="3216" xr:uid="{BEFC2294-FD18-49EB-B20F-D5B8A6CEC815}"/>
    <cellStyle name="Comma 4 7 2 5 2" xfId="4242" xr:uid="{507E6F92-9339-420B-A9AB-E205F2BA3EA9}"/>
    <cellStyle name="Comma 4 7 2 5 3" xfId="3729" xr:uid="{624265BC-FD53-41A0-B6F5-300F9CFA3B9D}"/>
    <cellStyle name="Comma 4 7 2 6" xfId="3984" xr:uid="{F5494C34-2212-4C73-B6CE-037B07213DA3}"/>
    <cellStyle name="Comma 4 7 2 7" xfId="3471" xr:uid="{B37027E8-C625-4509-8DF4-B297855A8773}"/>
    <cellStyle name="Comma 4 7 2 8" xfId="45203" xr:uid="{AEB8395E-C5E6-4403-AF34-7F582A10D932}"/>
    <cellStyle name="Comma 4 7 3" xfId="2957" xr:uid="{412DBC79-03D8-48B2-9605-052B83110B03}"/>
    <cellStyle name="Comma 4 7 3 2" xfId="2958" xr:uid="{22D87791-FFB9-4EBB-97B8-9591AAECE22A}"/>
    <cellStyle name="Comma 4 7 3 2 2" xfId="3223" xr:uid="{8B2CDD06-E670-4987-9EC4-138C344F2D26}"/>
    <cellStyle name="Comma 4 7 3 2 2 2" xfId="4249" xr:uid="{AA8FFF3E-E299-45A4-82F2-50BBAF378ADB}"/>
    <cellStyle name="Comma 4 7 3 2 2 3" xfId="3736" xr:uid="{79AEDAAB-F713-40F8-9302-C1CDDB4CAEFA}"/>
    <cellStyle name="Comma 4 7 3 2 3" xfId="3991" xr:uid="{4919648D-1A39-47E6-9969-176DC69B4883}"/>
    <cellStyle name="Comma 4 7 3 2 4" xfId="3478" xr:uid="{66175012-984C-4FF4-B4B5-2DF7911C5C35}"/>
    <cellStyle name="Comma 4 7 3 3" xfId="3222" xr:uid="{785A2F26-9788-45D0-A3A5-A003A17EBE09}"/>
    <cellStyle name="Comma 4 7 3 3 2" xfId="4248" xr:uid="{32E24C29-31E8-4F57-8054-3B9598F04270}"/>
    <cellStyle name="Comma 4 7 3 3 3" xfId="3735" xr:uid="{ACCB3525-C9A1-41AB-8898-D8B2AEE5EF56}"/>
    <cellStyle name="Comma 4 7 3 4" xfId="3990" xr:uid="{089BE561-B547-4AFC-8627-CC7C226648FB}"/>
    <cellStyle name="Comma 4 7 3 5" xfId="3477" xr:uid="{6A2A56BE-32E6-4380-A6C0-0B9EF541D9BE}"/>
    <cellStyle name="Comma 4 7 4" xfId="2959" xr:uid="{0E6788A0-99C1-4C4E-BFF7-505E289F803A}"/>
    <cellStyle name="Comma 4 7 4 2" xfId="2960" xr:uid="{7BDE4800-0592-40A9-B390-5996AC7F4652}"/>
    <cellStyle name="Comma 4 7 4 2 2" xfId="3225" xr:uid="{FBBEF6D1-9A5A-4EB8-8431-30E7FAB72D0F}"/>
    <cellStyle name="Comma 4 7 4 2 2 2" xfId="4251" xr:uid="{236400C8-D9E6-4EBF-BF31-E7BB093B7A0D}"/>
    <cellStyle name="Comma 4 7 4 2 2 3" xfId="3738" xr:uid="{4C3E7DA2-7FD5-4E47-A3B6-F5960B23BCE3}"/>
    <cellStyle name="Comma 4 7 4 2 3" xfId="3993" xr:uid="{4F0D8C94-1325-4480-B933-7CC78DDDEFD9}"/>
    <cellStyle name="Comma 4 7 4 2 4" xfId="3480" xr:uid="{E6923DC0-B7FB-49AA-BA0B-839DC607BFB8}"/>
    <cellStyle name="Comma 4 7 4 3" xfId="3224" xr:uid="{49E365DC-D8B6-472A-BC2E-D7DB9370F2B6}"/>
    <cellStyle name="Comma 4 7 4 3 2" xfId="4250" xr:uid="{F777F8DE-6274-4B4C-AB6B-F4B772E87F04}"/>
    <cellStyle name="Comma 4 7 4 3 3" xfId="3737" xr:uid="{AC0C821C-F9C6-4FF9-822B-A30D95567B4C}"/>
    <cellStyle name="Comma 4 7 4 4" xfId="3992" xr:uid="{A288BC4A-B7F0-4360-BD75-6C5BB91F578D}"/>
    <cellStyle name="Comma 4 7 4 5" xfId="3479" xr:uid="{8630C04F-EDF6-4908-AC0C-CD387D7BC9C4}"/>
    <cellStyle name="Comma 4 7 5" xfId="2961" xr:uid="{3E011327-8918-4DC7-A529-684EA2AB0657}"/>
    <cellStyle name="Comma 4 7 5 2" xfId="3226" xr:uid="{93628F80-ED00-488C-A6D8-B814000029EC}"/>
    <cellStyle name="Comma 4 7 5 2 2" xfId="4252" xr:uid="{CB13E046-59C7-4383-81EB-E5C06BF8D2C1}"/>
    <cellStyle name="Comma 4 7 5 2 3" xfId="3739" xr:uid="{A76DD75F-1791-455D-96A2-282CB377FD16}"/>
    <cellStyle name="Comma 4 7 5 3" xfId="3994" xr:uid="{D47F5595-D8F8-4F6F-BFEA-1E13596ADCAB}"/>
    <cellStyle name="Comma 4 7 5 4" xfId="3481" xr:uid="{A54E4C1B-B570-485F-B966-27643E946DC6}"/>
    <cellStyle name="Comma 4 7 6" xfId="3215" xr:uid="{182BC270-E7E4-4163-AB07-BF3738BC8F5D}"/>
    <cellStyle name="Comma 4 7 6 2" xfId="4241" xr:uid="{0062E470-C264-4172-868A-1165889DC2B2}"/>
    <cellStyle name="Comma 4 7 6 3" xfId="3728" xr:uid="{81D03D03-5DFE-42DA-ADCF-E647357F4982}"/>
    <cellStyle name="Comma 4 7 7" xfId="3983" xr:uid="{3D56F11A-AB7B-4181-9169-20EC5F923CB3}"/>
    <cellStyle name="Comma 4 7 8" xfId="3470" xr:uid="{76703130-9782-43F6-9BF6-E21E145A4B5B}"/>
    <cellStyle name="Comma 4 7 9" xfId="45204" xr:uid="{1492CCA8-4EC7-490B-BE9D-801801C0D9ED}"/>
    <cellStyle name="Comma 4 8" xfId="1358" xr:uid="{00000000-0005-0000-0000-000007010000}"/>
    <cellStyle name="Comma 4 8 2" xfId="2963" xr:uid="{BF32A927-9830-4FC4-ABBD-35D788726DE0}"/>
    <cellStyle name="Comma 4 8 2 2" xfId="2964" xr:uid="{C71AB9EA-BFF5-408D-861D-50D503149D66}"/>
    <cellStyle name="Comma 4 8 2 2 2" xfId="3229" xr:uid="{878484C8-391C-485A-B8A3-F806097619B5}"/>
    <cellStyle name="Comma 4 8 2 2 2 2" xfId="4255" xr:uid="{44709BB5-0457-470B-8F47-05180B482EF4}"/>
    <cellStyle name="Comma 4 8 2 2 2 3" xfId="3742" xr:uid="{719A46DE-7FCD-4381-BF53-B83472C1A39F}"/>
    <cellStyle name="Comma 4 8 2 2 3" xfId="3997" xr:uid="{6AEFB92B-C929-42FB-ABA6-D28AD830A294}"/>
    <cellStyle name="Comma 4 8 2 2 4" xfId="3484" xr:uid="{47347831-67AE-4575-8D56-38B0A9DC7C59}"/>
    <cellStyle name="Comma 4 8 2 3" xfId="3228" xr:uid="{6C76C323-D4F3-4598-B9C5-49DEB825B820}"/>
    <cellStyle name="Comma 4 8 2 3 2" xfId="4254" xr:uid="{ED50B085-1800-4E76-AD8D-4A7D04DB12D0}"/>
    <cellStyle name="Comma 4 8 2 3 3" xfId="3741" xr:uid="{471A0508-6D81-4344-981E-AEBD1B2A7165}"/>
    <cellStyle name="Comma 4 8 2 4" xfId="3996" xr:uid="{42D48206-A09C-40B1-AC93-8F2DEFC408F9}"/>
    <cellStyle name="Comma 4 8 2 5" xfId="3483" xr:uid="{AFB67765-58FD-45F1-AB62-B4B54666A37A}"/>
    <cellStyle name="Comma 4 8 3" xfId="2965" xr:uid="{37236FE0-4715-41F0-B36B-589CEC898745}"/>
    <cellStyle name="Comma 4 8 3 2" xfId="2966" xr:uid="{A643A6E5-B90B-42D0-B321-33B22BA3ECE8}"/>
    <cellStyle name="Comma 4 8 3 2 2" xfId="3231" xr:uid="{A893D37A-5533-4D22-9B33-B60BC31F38B3}"/>
    <cellStyle name="Comma 4 8 3 2 2 2" xfId="4257" xr:uid="{544E8DE2-E16E-4927-AF38-A97192CBF37B}"/>
    <cellStyle name="Comma 4 8 3 2 2 3" xfId="3744" xr:uid="{37AFA54F-D3B5-45BD-82A4-BCA4D5A968F9}"/>
    <cellStyle name="Comma 4 8 3 2 3" xfId="3999" xr:uid="{E123F862-90E9-42D2-9BAA-97EEBC9A69F9}"/>
    <cellStyle name="Comma 4 8 3 2 4" xfId="3486" xr:uid="{B0411DF5-4F66-485F-93EA-2187F0E8302B}"/>
    <cellStyle name="Comma 4 8 3 3" xfId="3230" xr:uid="{5E8A0BDA-3C6B-49B0-8412-E39D4C2BEAFC}"/>
    <cellStyle name="Comma 4 8 3 3 2" xfId="4256" xr:uid="{557F6794-7AF1-47D1-AFB2-3BAE6336C014}"/>
    <cellStyle name="Comma 4 8 3 3 3" xfId="3743" xr:uid="{4D52C204-C567-48E6-9574-5631A7082CBC}"/>
    <cellStyle name="Comma 4 8 3 4" xfId="3998" xr:uid="{D6FFEB65-DA23-4488-8662-A42D015F79DD}"/>
    <cellStyle name="Comma 4 8 3 5" xfId="3485" xr:uid="{2FCB1F33-9F7E-4ACA-999D-CF31E775D368}"/>
    <cellStyle name="Comma 4 8 4" xfId="2967" xr:uid="{394E3300-FA25-4BA4-98B9-66AABF70DF7C}"/>
    <cellStyle name="Comma 4 8 4 2" xfId="3232" xr:uid="{C2EE7A6D-DAF8-4D33-A65C-16B62DFB45C1}"/>
    <cellStyle name="Comma 4 8 4 2 2" xfId="4258" xr:uid="{1598C314-46F3-4516-A2BE-8603B324FDA4}"/>
    <cellStyle name="Comma 4 8 4 2 3" xfId="3745" xr:uid="{FA71F669-032F-49B3-8035-B512C5E00CDA}"/>
    <cellStyle name="Comma 4 8 4 3" xfId="4000" xr:uid="{3357F456-8F02-47E2-89EC-7979EF6895D8}"/>
    <cellStyle name="Comma 4 8 4 4" xfId="3487" xr:uid="{CF718404-18F4-48FB-962F-0E2E195C9EE9}"/>
    <cellStyle name="Comma 4 8 5" xfId="3227" xr:uid="{48E5B36C-7691-4369-8987-645C2AB8326F}"/>
    <cellStyle name="Comma 4 8 5 2" xfId="4253" xr:uid="{E467656F-DF93-41D5-88BA-C1B7817BB478}"/>
    <cellStyle name="Comma 4 8 5 3" xfId="3740" xr:uid="{0F87D423-4DF3-4427-9157-8610C754986F}"/>
    <cellStyle name="Comma 4 8 6" xfId="3995" xr:uid="{25DEAC30-22C7-45BB-AEFD-20ACF12E5647}"/>
    <cellStyle name="Comma 4 8 7" xfId="3482" xr:uid="{B2947AE0-75F6-4CF5-9954-A067CCDBC2B6}"/>
    <cellStyle name="Comma 4 8 8" xfId="2962" xr:uid="{006A5826-F887-4681-B421-C1A65080A63C}"/>
    <cellStyle name="Comma 4 8 9" xfId="1697" xr:uid="{8990605A-A4C8-44F0-9917-BAC1FD2C4E02}"/>
    <cellStyle name="Comma 4 9" xfId="1698" xr:uid="{C176185E-48B9-413E-BDE9-2C009412EA56}"/>
    <cellStyle name="Comma 4 9 2" xfId="2969" xr:uid="{AFCD0F5D-B69B-461C-85D6-EB2833D0A58F}"/>
    <cellStyle name="Comma 4 9 2 2" xfId="3234" xr:uid="{D1C04689-127D-4CAC-A4A0-129395993D22}"/>
    <cellStyle name="Comma 4 9 2 2 2" xfId="4260" xr:uid="{3D42D6BF-6578-468E-86BF-5F83E501D059}"/>
    <cellStyle name="Comma 4 9 2 2 3" xfId="3747" xr:uid="{60792711-3D26-46DC-A246-DD70C9E53F04}"/>
    <cellStyle name="Comma 4 9 2 3" xfId="4002" xr:uid="{942F7E18-4DA5-49BF-A3F0-68C5F7BA9B9B}"/>
    <cellStyle name="Comma 4 9 2 4" xfId="3489" xr:uid="{D35D7B2C-F0F1-4A69-BD45-572B065F38FB}"/>
    <cellStyle name="Comma 4 9 3" xfId="3233" xr:uid="{538BAB6B-C01B-46CB-B122-AF22194EB328}"/>
    <cellStyle name="Comma 4 9 3 2" xfId="4259" xr:uid="{626CAD2C-BEA6-4871-A6BB-47C456D3B0F9}"/>
    <cellStyle name="Comma 4 9 3 3" xfId="3746" xr:uid="{8625774F-5A04-4665-8CBF-9E493EB4F8BC}"/>
    <cellStyle name="Comma 4 9 4" xfId="4001" xr:uid="{FAD349B3-FF59-4422-9C53-93D916F1AADB}"/>
    <cellStyle name="Comma 4 9 5" xfId="3488" xr:uid="{3E27C9F5-62FC-4829-8F37-1BE81B1F12D7}"/>
    <cellStyle name="Comma 4 9 6" xfId="2968" xr:uid="{0FBD1283-B1F2-488C-BBBD-7DD6FBA815CD}"/>
    <cellStyle name="Comma 4_2186" xfId="16077" xr:uid="{436B98EA-6616-433E-A42B-505AE31B785D}"/>
    <cellStyle name="Comma 40" xfId="44195" xr:uid="{9BCC8B0F-9FB9-4938-9298-94497C1802A2}"/>
    <cellStyle name="Comma 41" xfId="44196" xr:uid="{F0C66766-EAE5-4056-9B29-6E178962E62F}"/>
    <cellStyle name="Comma 42" xfId="44197" xr:uid="{8000FBB3-AE58-484A-810B-C59703B4026D}"/>
    <cellStyle name="Comma 43" xfId="44198" xr:uid="{538C5C50-63BD-4857-AC55-17F28BF5445A}"/>
    <cellStyle name="Comma 44" xfId="45205" xr:uid="{C3030FC1-7355-4E7E-881E-6F36B0CDBC98}"/>
    <cellStyle name="Comma 45" xfId="45206" xr:uid="{1A06306B-0E56-4CCB-B191-CCB71FB69C60}"/>
    <cellStyle name="Comma 5" xfId="43" xr:uid="{00000000-0005-0000-0000-000008010000}"/>
    <cellStyle name="Comma 5 10" xfId="4003" xr:uid="{2571B60D-CE27-4299-BF03-9DA3830028E6}"/>
    <cellStyle name="Comma 5 11" xfId="3490" xr:uid="{90D5D926-8C6D-4D4F-8D0D-9AE42C6B4F7B}"/>
    <cellStyle name="Comma 5 2" xfId="123" xr:uid="{00000000-0005-0000-0000-000009010000}"/>
    <cellStyle name="Comma 5 2 10" xfId="45207" xr:uid="{F95416A2-AD41-4381-8DC4-33FA7776DA69}"/>
    <cellStyle name="Comma 5 2 2" xfId="248" xr:uid="{00000000-0005-0000-0000-00000A010000}"/>
    <cellStyle name="Comma 5 2 2 2" xfId="249" xr:uid="{00000000-0005-0000-0000-00000B010000}"/>
    <cellStyle name="Comma 5 2 2 2 2" xfId="1699" xr:uid="{C05CF618-A18E-449A-B32D-2E29BB405FC9}"/>
    <cellStyle name="Comma 5 2 2 2 2 2" xfId="3237" xr:uid="{E0D65404-8703-4DA6-9DD2-1873F9463AB0}"/>
    <cellStyle name="Comma 5 2 2 2 2 2 2" xfId="4263" xr:uid="{6ED8C4B1-BA1E-46BB-8558-A4EB2C9DAD91}"/>
    <cellStyle name="Comma 5 2 2 2 2 2 2 2" xfId="16078" xr:uid="{59C1B734-FFD3-43F7-81AB-CB1AA663A1F6}"/>
    <cellStyle name="Comma 5 2 2 2 2 2 2 3" xfId="16079" xr:uid="{750FFD98-BCE7-4667-9DA3-75E11B8B6E7B}"/>
    <cellStyle name="Comma 5 2 2 2 2 2 3" xfId="3750" xr:uid="{B692797D-38DE-48E7-98AB-32D17EF5EBC0}"/>
    <cellStyle name="Comma 5 2 2 2 2 2 3 2" xfId="16080" xr:uid="{944C4EE3-56CC-49FA-95FF-A3F715C470C5}"/>
    <cellStyle name="Comma 5 2 2 2 2 2 3 3" xfId="16081" xr:uid="{370CA6C8-DC64-4AB7-BAB2-12E4DC104FA6}"/>
    <cellStyle name="Comma 5 2 2 2 2 2 4" xfId="16082" xr:uid="{576E976A-3EDD-4092-B767-906DA41D9D39}"/>
    <cellStyle name="Comma 5 2 2 2 2 2 5" xfId="16083" xr:uid="{DF38FF6E-8E36-4A29-B63B-6D3AA6A21D09}"/>
    <cellStyle name="Comma 5 2 2 2 2 3" xfId="4007" xr:uid="{A50875B9-BC03-4FC9-BE9F-F6E342678376}"/>
    <cellStyle name="Comma 5 2 2 2 2 3 2" xfId="16084" xr:uid="{C151CD90-50C5-428A-BA54-26D75D59D787}"/>
    <cellStyle name="Comma 5 2 2 2 2 3 3" xfId="16085" xr:uid="{71B616C1-1CD0-4304-9CBA-88F3DF27344A}"/>
    <cellStyle name="Comma 5 2 2 2 2 4" xfId="3494" xr:uid="{C1D5B369-9555-45A5-9E7A-CD02E95AD725}"/>
    <cellStyle name="Comma 5 2 2 2 2 4 2" xfId="16086" xr:uid="{C169DCB4-B873-49C5-9F36-82C6DFF322AF}"/>
    <cellStyle name="Comma 5 2 2 2 2 4 3" xfId="16087" xr:uid="{44D8D765-AE67-4458-AA87-BCAAA2013783}"/>
    <cellStyle name="Comma 5 2 2 2 2 5" xfId="16088" xr:uid="{EEC863BE-19AC-41B5-95B7-EDD7014B271C}"/>
    <cellStyle name="Comma 5 2 2 2 2 6" xfId="16089" xr:uid="{98839447-3DD6-4E65-BB70-E840F4B7482C}"/>
    <cellStyle name="Comma 5 2 2 2 2 7" xfId="45208" xr:uid="{7F297252-E4D9-4B9B-B4CC-F566AC502B78}"/>
    <cellStyle name="Comma 5 2 2 2 3" xfId="3236" xr:uid="{80B8FCD5-724E-437F-AE86-2E8BED624F42}"/>
    <cellStyle name="Comma 5 2 2 2 3 2" xfId="4262" xr:uid="{C1787ECC-8235-4495-B577-5CCE0DE4C7EF}"/>
    <cellStyle name="Comma 5 2 2 2 3 2 2" xfId="16090" xr:uid="{B7B53DC1-F076-4BC8-B47B-E9D3A63E7856}"/>
    <cellStyle name="Comma 5 2 2 2 3 2 3" xfId="16091" xr:uid="{941F9BAF-51E2-4DAB-95EE-176C305E4DC3}"/>
    <cellStyle name="Comma 5 2 2 2 3 3" xfId="3749" xr:uid="{767DA184-C79B-4D5D-AF77-E768BF1F9092}"/>
    <cellStyle name="Comma 5 2 2 2 3 3 2" xfId="16092" xr:uid="{F92DE0A6-C155-4792-9FA1-A98F97F8558C}"/>
    <cellStyle name="Comma 5 2 2 2 3 3 3" xfId="16093" xr:uid="{48896A02-4B85-4751-81A3-EBE6E78E1F52}"/>
    <cellStyle name="Comma 5 2 2 2 3 4" xfId="16094" xr:uid="{5A409FC3-3918-49DC-98E4-7BFE3D4AA3F1}"/>
    <cellStyle name="Comma 5 2 2 2 3 5" xfId="16095" xr:uid="{1CBE1024-6DCC-4569-8783-7CD76AD1013A}"/>
    <cellStyle name="Comma 5 2 2 2 4" xfId="4006" xr:uid="{9AE4CB56-460D-4174-8C1A-2245DA63F1D8}"/>
    <cellStyle name="Comma 5 2 2 2 4 2" xfId="16096" xr:uid="{25956CDE-47B3-46BA-B420-B79D47531CF8}"/>
    <cellStyle name="Comma 5 2 2 2 4 3" xfId="16097" xr:uid="{4E389F52-9D93-438E-B34D-B59743A5DEE0}"/>
    <cellStyle name="Comma 5 2 2 2 5" xfId="3493" xr:uid="{13E17C96-BB3D-4B50-98CB-1EA46B01369C}"/>
    <cellStyle name="Comma 5 2 2 2 5 2" xfId="16098" xr:uid="{D055334B-307B-45F0-BC21-11EA211AEEF7}"/>
    <cellStyle name="Comma 5 2 2 2 5 3" xfId="16099" xr:uid="{C67333F5-5876-4193-A7D8-7FCE90A7C2B2}"/>
    <cellStyle name="Comma 5 2 2 2 6" xfId="16100" xr:uid="{FE99BC6E-961B-4823-9647-C8B571347E0C}"/>
    <cellStyle name="Comma 5 2 2 2 7" xfId="16101" xr:uid="{E9BEE69E-F764-4DA9-88F0-D6851FA75519}"/>
    <cellStyle name="Comma 5 2 2 2 8" xfId="45209" xr:uid="{FE8FB5DA-E612-462C-8C6F-1DF6518C394D}"/>
    <cellStyle name="Comma 5 2 2 3" xfId="250" xr:uid="{00000000-0005-0000-0000-00000C010000}"/>
    <cellStyle name="Comma 5 2 2 3 2" xfId="2970" xr:uid="{6F942E63-F56E-4E6B-94B3-DA2AAD2A0C73}"/>
    <cellStyle name="Comma 5 2 2 3 2 2" xfId="3239" xr:uid="{EB32F972-60B5-48AB-88D1-FFFAB71999BF}"/>
    <cellStyle name="Comma 5 2 2 3 2 2 2" xfId="4265" xr:uid="{A9915B0F-B4D7-4A8F-991E-682723BD8602}"/>
    <cellStyle name="Comma 5 2 2 3 2 2 3" xfId="3752" xr:uid="{CAA27FDE-5A40-40F5-9DE6-8D5D41435103}"/>
    <cellStyle name="Comma 5 2 2 3 2 3" xfId="4009" xr:uid="{99865BBF-8C7A-4874-81E9-0F10185F8251}"/>
    <cellStyle name="Comma 5 2 2 3 2 3 2" xfId="16102" xr:uid="{2C00A082-A55A-42C1-818F-D2E304F47765}"/>
    <cellStyle name="Comma 5 2 2 3 2 3 3" xfId="16103" xr:uid="{DD117159-94C3-4EBB-AFC8-DFFD3B79D1E0}"/>
    <cellStyle name="Comma 5 2 2 3 2 4" xfId="3496" xr:uid="{26CD1D73-286E-4200-9A3A-E8A21138CBCB}"/>
    <cellStyle name="Comma 5 2 2 3 2 5" xfId="16104" xr:uid="{5A466AB9-645A-4325-81B3-BC44AC4C0F84}"/>
    <cellStyle name="Comma 5 2 2 3 3" xfId="3238" xr:uid="{42068A84-EC5C-4D09-821F-9007BD9C677C}"/>
    <cellStyle name="Comma 5 2 2 3 3 2" xfId="4264" xr:uid="{1623ADAE-1B9F-4D21-8C70-991D14EFA582}"/>
    <cellStyle name="Comma 5 2 2 3 3 3" xfId="3751" xr:uid="{9ABE70D0-B9EA-4D5F-A5EB-4D1A5F3985FC}"/>
    <cellStyle name="Comma 5 2 2 3 4" xfId="4008" xr:uid="{FEB8A840-F4FA-457D-8D37-63627F703CE0}"/>
    <cellStyle name="Comma 5 2 2 3 4 2" xfId="16105" xr:uid="{206AF3C9-98A8-40CF-8A16-E23A9F3D3DBB}"/>
    <cellStyle name="Comma 5 2 2 3 4 3" xfId="16106" xr:uid="{23DD98B7-3052-4B3D-A3FC-BF84BC11B325}"/>
    <cellStyle name="Comma 5 2 2 3 5" xfId="3495" xr:uid="{507F7871-A7A9-4FA3-8ABF-CE00B62EE17B}"/>
    <cellStyle name="Comma 5 2 2 3 6" xfId="16107" xr:uid="{8038814E-78C3-42D1-B979-27A1260BF4BB}"/>
    <cellStyle name="Comma 5 2 2 3 7" xfId="45210" xr:uid="{36919D42-2C1A-4AE0-849E-A509FC4255F3}"/>
    <cellStyle name="Comma 5 2 2 4" xfId="2971" xr:uid="{9CF9653F-816C-4897-BD9A-0C22B2EB7E86}"/>
    <cellStyle name="Comma 5 2 2 4 2" xfId="3240" xr:uid="{925DEF27-873E-4D79-BBA9-27C30604E4CC}"/>
    <cellStyle name="Comma 5 2 2 4 2 2" xfId="4266" xr:uid="{36EBCDC1-AD95-43A7-B97B-61648AC36379}"/>
    <cellStyle name="Comma 5 2 2 4 2 3" xfId="3753" xr:uid="{B176C363-9CE0-4FE2-82B5-269FFBC3E61D}"/>
    <cellStyle name="Comma 5 2 2 4 3" xfId="4010" xr:uid="{EB4ABFB2-B2E5-4CFE-96D8-FB6A9C3E4E17}"/>
    <cellStyle name="Comma 5 2 2 4 3 2" xfId="16108" xr:uid="{4A8D5050-5391-4778-BF05-97E169B3909C}"/>
    <cellStyle name="Comma 5 2 2 4 3 3" xfId="16109" xr:uid="{F505F57F-31B0-4DC7-B0FC-06313C83A8D8}"/>
    <cellStyle name="Comma 5 2 2 4 4" xfId="3497" xr:uid="{86989AB8-42F4-4A20-83E0-45C72C1E990E}"/>
    <cellStyle name="Comma 5 2 2 4 5" xfId="16110" xr:uid="{F8037ED6-931B-41FA-B32B-194150F8A67B}"/>
    <cellStyle name="Comma 5 2 2 5" xfId="3235" xr:uid="{EAF4D88A-B83B-4975-9C3B-27324BBED913}"/>
    <cellStyle name="Comma 5 2 2 5 2" xfId="4261" xr:uid="{16034DC9-6BF9-428D-80BE-660C3ABEB2E9}"/>
    <cellStyle name="Comma 5 2 2 5 3" xfId="3748" xr:uid="{1C5B3823-CC93-4BA7-8195-E8903B19826B}"/>
    <cellStyle name="Comma 5 2 2 6" xfId="4005" xr:uid="{DAEB084A-85B7-4A34-A496-76FF41FF280E}"/>
    <cellStyle name="Comma 5 2 2 6 2" xfId="16111" xr:uid="{B64B1FCE-6DAC-42A5-B3F5-156C8262008E}"/>
    <cellStyle name="Comma 5 2 2 6 3" xfId="16112" xr:uid="{041657E2-ACB9-40DA-94E8-8E84BE190DA1}"/>
    <cellStyle name="Comma 5 2 2 7" xfId="3492" xr:uid="{503A8BC8-FF15-48FF-BD2B-2C8D5883B273}"/>
    <cellStyle name="Comma 5 2 2 8" xfId="16113" xr:uid="{C3D8BF57-C5B7-4228-A9D5-43B4549849C5}"/>
    <cellStyle name="Comma 5 2 2 9" xfId="45211" xr:uid="{06E46B24-9C14-4C68-B915-3D98406FECEC}"/>
    <cellStyle name="Comma 5 2 3" xfId="251" xr:uid="{00000000-0005-0000-0000-00000D010000}"/>
    <cellStyle name="Comma 5 2 3 2" xfId="1012" xr:uid="{00000000-0005-0000-0000-00000E010000}"/>
    <cellStyle name="Comma 5 2 3 2 2" xfId="3242" xr:uid="{3861FD2E-2C7D-4CD0-838C-34500A1ADC09}"/>
    <cellStyle name="Comma 5 2 3 2 2 2" xfId="4268" xr:uid="{6BF8CA00-51A1-4B54-9827-A0B36C4D1CEF}"/>
    <cellStyle name="Comma 5 2 3 2 2 2 2" xfId="16114" xr:uid="{422BAB20-0FFD-410D-9906-0CA88450ECAD}"/>
    <cellStyle name="Comma 5 2 3 2 2 2 3" xfId="16115" xr:uid="{7E6B0C2C-059D-4089-8260-2E84D4D52354}"/>
    <cellStyle name="Comma 5 2 3 2 2 3" xfId="3755" xr:uid="{7ADDCE0A-A297-45D3-B944-18D652021691}"/>
    <cellStyle name="Comma 5 2 3 2 2 3 2" xfId="16116" xr:uid="{E83BDCF6-FBDD-4286-822D-734CCCE612D3}"/>
    <cellStyle name="Comma 5 2 3 2 2 3 3" xfId="16117" xr:uid="{E97FF63B-008E-4E72-9AD8-73FB0658413E}"/>
    <cellStyle name="Comma 5 2 3 2 2 4" xfId="16118" xr:uid="{66235DA4-1772-4E04-9620-ABF4F68F3C64}"/>
    <cellStyle name="Comma 5 2 3 2 2 5" xfId="16119" xr:uid="{9B3FF62B-1C88-4DE9-A342-F8B328182985}"/>
    <cellStyle name="Comma 5 2 3 2 3" xfId="4012" xr:uid="{7EB445ED-8BCC-4D1C-B2DA-1CAFDD1728F4}"/>
    <cellStyle name="Comma 5 2 3 2 3 2" xfId="16120" xr:uid="{9F52D335-D09C-4D63-8E14-F7210E6B9204}"/>
    <cellStyle name="Comma 5 2 3 2 3 3" xfId="16121" xr:uid="{EFDB7521-5A0B-4CB2-BCB7-317A543DAA00}"/>
    <cellStyle name="Comma 5 2 3 2 4" xfId="3499" xr:uid="{D96837CE-6CCC-4A4D-8007-CCEA21359BDC}"/>
    <cellStyle name="Comma 5 2 3 2 4 2" xfId="16122" xr:uid="{164E32D0-AC57-442B-A069-3E8DB086395C}"/>
    <cellStyle name="Comma 5 2 3 2 4 3" xfId="16123" xr:uid="{12970D3C-D373-43FB-A093-10394E63E50F}"/>
    <cellStyle name="Comma 5 2 3 2 5" xfId="2972" xr:uid="{15FBBA88-2998-40C5-9053-8E0D411B15C8}"/>
    <cellStyle name="Comma 5 2 3 2 6" xfId="16124" xr:uid="{CF388B4D-2763-4947-9135-3FEF77CA160E}"/>
    <cellStyle name="Comma 5 2 3 2 7" xfId="1700" xr:uid="{8DCF4845-89CE-45DB-AE3B-ED8F678789AF}"/>
    <cellStyle name="Comma 5 2 3 3" xfId="3241" xr:uid="{725D40BB-3C35-44E3-93D2-D712786D787B}"/>
    <cellStyle name="Comma 5 2 3 3 2" xfId="4267" xr:uid="{A62213D1-EE25-4CF1-A814-F084B58023E9}"/>
    <cellStyle name="Comma 5 2 3 3 2 2" xfId="16125" xr:uid="{3E6C328D-E4AD-4B4D-BCF9-DCBDB8BE224B}"/>
    <cellStyle name="Comma 5 2 3 3 2 3" xfId="16126" xr:uid="{2A4F464B-BC9A-4403-ADBD-1A9A7A5C871A}"/>
    <cellStyle name="Comma 5 2 3 3 3" xfId="3754" xr:uid="{AC95BCBB-E6AA-4E7C-9780-9BFE88ED066A}"/>
    <cellStyle name="Comma 5 2 3 3 3 2" xfId="16127" xr:uid="{5FCBD05D-7A79-41BF-A282-60105B16DC43}"/>
    <cellStyle name="Comma 5 2 3 3 3 3" xfId="16128" xr:uid="{A673389D-CCF1-4FF2-AED6-7281D23100B4}"/>
    <cellStyle name="Comma 5 2 3 3 4" xfId="16129" xr:uid="{C966DFED-5CED-4B72-BCF7-7E84BDF9557D}"/>
    <cellStyle name="Comma 5 2 3 3 5" xfId="16130" xr:uid="{366FAC60-C72F-4ADC-AA6B-B9032EFA2AD0}"/>
    <cellStyle name="Comma 5 2 3 3 6" xfId="16131" xr:uid="{08822351-CF56-4BA8-9CBA-5248A05BBAC9}"/>
    <cellStyle name="Comma 5 2 3 3 7" xfId="44338" xr:uid="{CDA796AB-C273-4336-9C2D-7D26CE1B6051}"/>
    <cellStyle name="Comma 5 2 3 4" xfId="4011" xr:uid="{12E1612B-6BBB-4672-8394-15A7E3A409D8}"/>
    <cellStyle name="Comma 5 2 3 4 2" xfId="16132" xr:uid="{2519582F-1B50-4A22-BBAB-2D7B2FE419AC}"/>
    <cellStyle name="Comma 5 2 3 4 3" xfId="16133" xr:uid="{A8FC9083-C495-4295-B5B6-DC8B65240D46}"/>
    <cellStyle name="Comma 5 2 3 5" xfId="3498" xr:uid="{E491EE84-96D8-4A47-B473-8320F7DB3B45}"/>
    <cellStyle name="Comma 5 2 3 5 2" xfId="16134" xr:uid="{002410CD-82B9-48EF-BA40-7710ABD85C98}"/>
    <cellStyle name="Comma 5 2 3 5 3" xfId="16135" xr:uid="{E1129AB7-6E8F-4C88-BC68-E7405A64789D}"/>
    <cellStyle name="Comma 5 2 3 6" xfId="16136" xr:uid="{A27AE6CB-23B0-4989-B06D-56141CB24205}"/>
    <cellStyle name="Comma 5 2 3 7" xfId="16137" xr:uid="{980D561A-C3CC-419F-92DC-66AF2F2BA1FE}"/>
    <cellStyle name="Comma 5 2 3 8" xfId="46466" xr:uid="{8179E8AA-ABF7-48EB-AC1B-69F6E9CF8CFF}"/>
    <cellStyle name="Comma 5 2 4" xfId="1701" xr:uid="{C4DC570C-1267-4B55-B5CF-FAC9E19FD826}"/>
    <cellStyle name="Comma 5 2 4 2" xfId="2973" xr:uid="{EC63E1D7-DE9F-487A-A0B6-2F0B72CFF91F}"/>
    <cellStyle name="Comma 5 2 4 2 2" xfId="3244" xr:uid="{CA380FB8-A2B6-4046-AFC9-3E23E570F66B}"/>
    <cellStyle name="Comma 5 2 4 2 2 2" xfId="4270" xr:uid="{29815D9F-FD9E-4D90-B17D-D63F495DE098}"/>
    <cellStyle name="Comma 5 2 4 2 2 3" xfId="3757" xr:uid="{495C9129-802B-4044-9EDE-F6F127896090}"/>
    <cellStyle name="Comma 5 2 4 2 3" xfId="4014" xr:uid="{AEB003F1-5806-4BF7-9C63-5EA91A964E84}"/>
    <cellStyle name="Comma 5 2 4 2 3 2" xfId="16138" xr:uid="{C38E8B3D-DF7B-4E5C-934E-1D56642980E6}"/>
    <cellStyle name="Comma 5 2 4 2 3 3" xfId="16139" xr:uid="{E8F049C6-ECFF-40B2-8FF7-7F4F2B5F9971}"/>
    <cellStyle name="Comma 5 2 4 2 4" xfId="3501" xr:uid="{DC48E27C-A302-4D7A-BCEF-7CD209EE70C8}"/>
    <cellStyle name="Comma 5 2 4 2 5" xfId="16140" xr:uid="{4763A1A8-40B4-4D3D-8C89-8F50FEEA5C6E}"/>
    <cellStyle name="Comma 5 2 4 3" xfId="3243" xr:uid="{17B84B08-BB88-4DD1-9C38-0333112CE270}"/>
    <cellStyle name="Comma 5 2 4 3 2" xfId="4269" xr:uid="{79263FB6-25F4-4897-86FD-1E1D679CB80C}"/>
    <cellStyle name="Comma 5 2 4 3 3" xfId="3756" xr:uid="{5BF5C56C-34C4-40FB-8B77-EA4BA281EF1A}"/>
    <cellStyle name="Comma 5 2 4 4" xfId="4013" xr:uid="{C1E501BF-2D1F-4393-8A6F-4F56107AB529}"/>
    <cellStyle name="Comma 5 2 4 4 2" xfId="16141" xr:uid="{11284EA5-2DC6-4238-BFC0-9B567F88F200}"/>
    <cellStyle name="Comma 5 2 4 4 3" xfId="16142" xr:uid="{193C5785-0CDA-4426-BADA-A3BC729A1A43}"/>
    <cellStyle name="Comma 5 2 4 5" xfId="3500" xr:uid="{AC9F7097-FF15-4918-B06F-9A81A4B43EB8}"/>
    <cellStyle name="Comma 5 2 4 6" xfId="16143" xr:uid="{93519B0A-268B-4350-BDA8-A298371E8C79}"/>
    <cellStyle name="Comma 5 2 4 7" xfId="45212" xr:uid="{D496D5E5-6B1D-4EFB-AEC7-49E13DAB82E3}"/>
    <cellStyle name="Comma 5 2 5" xfId="2974" xr:uid="{9D9343F0-BE02-4CB0-83E6-A8D9B81951F8}"/>
    <cellStyle name="Comma 5 2 5 2" xfId="3245" xr:uid="{E493B738-C43D-4249-A0DB-D7AEE2184751}"/>
    <cellStyle name="Comma 5 2 5 2 2" xfId="4271" xr:uid="{D1D6BDCF-5B84-44FD-A24C-6C8F30803BBB}"/>
    <cellStyle name="Comma 5 2 5 2 3" xfId="3758" xr:uid="{6C08AD78-C9E0-429A-8F38-715E4522140D}"/>
    <cellStyle name="Comma 5 2 5 3" xfId="4015" xr:uid="{8573F4D7-932E-4CC3-923A-FF2B335C6FFF}"/>
    <cellStyle name="Comma 5 2 5 3 2" xfId="16144" xr:uid="{F76C4D7F-407F-469B-A5D2-FA5256F5112F}"/>
    <cellStyle name="Comma 5 2 5 3 3" xfId="16145" xr:uid="{8899218F-74BF-4CEE-8459-FA9777B15C6A}"/>
    <cellStyle name="Comma 5 2 5 4" xfId="3502" xr:uid="{610BD579-2FA4-4074-8E51-A2AC46175EEC}"/>
    <cellStyle name="Comma 5 2 5 5" xfId="16146" xr:uid="{E9C2A1B7-08B9-4495-8FC0-D5B8EC993A2B}"/>
    <cellStyle name="Comma 5 2 6" xfId="3042" xr:uid="{62EE5D30-B6E7-4ACB-9C02-4151E767A000}"/>
    <cellStyle name="Comma 5 2 6 2" xfId="4064" xr:uid="{77B82937-031E-48ED-97D6-9E47ADC9A645}"/>
    <cellStyle name="Comma 5 2 6 3" xfId="3551" xr:uid="{8A0658A9-ADF4-4F43-BB18-7906C393F797}"/>
    <cellStyle name="Comma 5 2 7" xfId="4004" xr:uid="{A0320A53-41DB-4EAA-BF3D-6571D042D3B6}"/>
    <cellStyle name="Comma 5 2 7 2" xfId="16147" xr:uid="{B1AB48E3-B745-4789-9232-1EE88E623C1D}"/>
    <cellStyle name="Comma 5 2 7 3" xfId="16148" xr:uid="{EC844842-CEF6-4813-B491-FE90DD32329E}"/>
    <cellStyle name="Comma 5 2 8" xfId="3491" xr:uid="{B910114E-4FC3-4666-BF10-763520D70169}"/>
    <cellStyle name="Comma 5 2 9" xfId="16149" xr:uid="{5F03DE5B-63A2-4FB0-9998-4CBDD08E62FF}"/>
    <cellStyle name="Comma 5 3" xfId="160" xr:uid="{00000000-0005-0000-0000-00000F010000}"/>
    <cellStyle name="Comma 5 3 2" xfId="856" xr:uid="{00000000-0005-0000-0000-000010010000}"/>
    <cellStyle name="Comma 5 3 2 2" xfId="1702" xr:uid="{5FEFC6C8-B580-4849-A18A-83EA12741FD3}"/>
    <cellStyle name="Comma 5 3 2 2 2" xfId="2975" xr:uid="{1D6118F2-50D2-44C6-8E2C-0036300464FE}"/>
    <cellStyle name="Comma 5 3 2 2 2 2" xfId="3249" xr:uid="{F220E72F-6489-4C3D-B2EC-8D422E3A887E}"/>
    <cellStyle name="Comma 5 3 2 2 2 2 2" xfId="4275" xr:uid="{9B0295C5-9C37-44B9-BAD7-3AF5A31A9319}"/>
    <cellStyle name="Comma 5 3 2 2 2 2 3" xfId="3762" xr:uid="{2606345D-3847-4C8B-921E-152255CE22EF}"/>
    <cellStyle name="Comma 5 3 2 2 2 3" xfId="4019" xr:uid="{A12F3BCA-D3B0-418A-B83B-3D91E8CB33BE}"/>
    <cellStyle name="Comma 5 3 2 2 2 3 2" xfId="16150" xr:uid="{8FDFF138-639B-46AD-BDA8-479A537A14F9}"/>
    <cellStyle name="Comma 5 3 2 2 2 3 3" xfId="16151" xr:uid="{D65EE183-9753-49E2-A008-4BADBF3A09E2}"/>
    <cellStyle name="Comma 5 3 2 2 2 4" xfId="3506" xr:uid="{195048B5-3DDC-40EA-A6DA-203214BB0671}"/>
    <cellStyle name="Comma 5 3 2 2 2 5" xfId="16152" xr:uid="{57490D6B-DC39-4012-AC87-EDDB9D549719}"/>
    <cellStyle name="Comma 5 3 2 2 3" xfId="3248" xr:uid="{191ABDE5-1046-4B3F-A9E9-A95F9C2AB52C}"/>
    <cellStyle name="Comma 5 3 2 2 3 2" xfId="4274" xr:uid="{313F61C8-711B-4D16-968C-43FF2E3F0791}"/>
    <cellStyle name="Comma 5 3 2 2 3 3" xfId="3761" xr:uid="{C1FC2642-BAFD-4682-B467-8A717FA4BDF0}"/>
    <cellStyle name="Comma 5 3 2 2 4" xfId="4018" xr:uid="{192BBFA0-6B73-4B94-9891-3AAAE606A89F}"/>
    <cellStyle name="Comma 5 3 2 2 4 2" xfId="16153" xr:uid="{DD6AB957-3B60-4972-BF1A-05A549966BAF}"/>
    <cellStyle name="Comma 5 3 2 2 4 3" xfId="16154" xr:uid="{511482EF-B153-4372-85B7-F3EDFF19A506}"/>
    <cellStyle name="Comma 5 3 2 2 5" xfId="3505" xr:uid="{10DDE90E-8112-45AE-B74A-EB197EBCEBF6}"/>
    <cellStyle name="Comma 5 3 2 2 6" xfId="16155" xr:uid="{D87D206B-D84C-4A8C-BEEB-4ACF59F79300}"/>
    <cellStyle name="Comma 5 3 2 2 7" xfId="45213" xr:uid="{EBD2C584-F2C2-4409-B953-A24F0DC45059}"/>
    <cellStyle name="Comma 5 3 2 3" xfId="2976" xr:uid="{05A7616A-CD0B-4A8C-97C1-19C8AA937D68}"/>
    <cellStyle name="Comma 5 3 2 3 2" xfId="2977" xr:uid="{B7A30CD1-10B0-4314-BACB-111CE3200C15}"/>
    <cellStyle name="Comma 5 3 2 3 2 2" xfId="3251" xr:uid="{9AA793BB-3028-45EF-A853-89DC4D2CCC48}"/>
    <cellStyle name="Comma 5 3 2 3 2 2 2" xfId="4277" xr:uid="{D71B126C-5ED3-4DAB-A220-EEA4FAE8C5E8}"/>
    <cellStyle name="Comma 5 3 2 3 2 2 3" xfId="3764" xr:uid="{40FE87F3-7E78-4024-84AD-C8AD7875BD31}"/>
    <cellStyle name="Comma 5 3 2 3 2 3" xfId="4021" xr:uid="{EEE842E6-3A91-4E74-9C93-6B6104613CFB}"/>
    <cellStyle name="Comma 5 3 2 3 2 4" xfId="3508" xr:uid="{696AE82C-62B2-4FAF-B275-0917D4C87C24}"/>
    <cellStyle name="Comma 5 3 2 3 3" xfId="3250" xr:uid="{5B0F5E9C-2B83-4655-A096-B30616F695BF}"/>
    <cellStyle name="Comma 5 3 2 3 3 2" xfId="4276" xr:uid="{571100D5-466B-4807-8260-8E91D6788675}"/>
    <cellStyle name="Comma 5 3 2 3 3 3" xfId="3763" xr:uid="{0B9F3AD5-5FE3-4E8F-97E5-8EFE5D01AE11}"/>
    <cellStyle name="Comma 5 3 2 3 4" xfId="4020" xr:uid="{96975DEB-6186-4CDD-9885-00BFFF882EC1}"/>
    <cellStyle name="Comma 5 3 2 3 5" xfId="3507" xr:uid="{3388C426-30F9-4E4B-B557-EFCC612A52B1}"/>
    <cellStyle name="Comma 5 3 2 4" xfId="2978" xr:uid="{A55D929D-FDA3-400D-9743-FBFD09BEFAE8}"/>
    <cellStyle name="Comma 5 3 2 4 2" xfId="3252" xr:uid="{234948D0-6C8B-4838-BC6F-5A3C0ADE76F6}"/>
    <cellStyle name="Comma 5 3 2 4 2 2" xfId="4278" xr:uid="{CCFE7938-708B-467D-BE4B-64D5577EB79C}"/>
    <cellStyle name="Comma 5 3 2 4 2 3" xfId="3765" xr:uid="{3EA15256-7793-4CF0-B782-180ABF469DC7}"/>
    <cellStyle name="Comma 5 3 2 4 3" xfId="4022" xr:uid="{360D17C5-AC5A-43E7-A62D-8A7B74CC80F0}"/>
    <cellStyle name="Comma 5 3 2 4 4" xfId="3509" xr:uid="{1E0ABD80-02B8-4E01-A757-37B4F97A1A73}"/>
    <cellStyle name="Comma 5 3 2 5" xfId="3247" xr:uid="{106E60EC-1F7B-4436-B807-4F1F97A093FD}"/>
    <cellStyle name="Comma 5 3 2 5 2" xfId="4273" xr:uid="{C2652314-1AF7-4411-B2A1-500835FB5E0D}"/>
    <cellStyle name="Comma 5 3 2 5 3" xfId="3760" xr:uid="{55CCCFEF-5F49-4D2E-8083-1A3728FF80A9}"/>
    <cellStyle name="Comma 5 3 2 6" xfId="4017" xr:uid="{E74A9E7D-0FE1-4643-8A6F-EB6CF0F00FE7}"/>
    <cellStyle name="Comma 5 3 2 7" xfId="3504" xr:uid="{46BF148D-89BF-4AA4-8853-142AA730C0B7}"/>
    <cellStyle name="Comma 5 3 2 8" xfId="45214" xr:uid="{31953663-84A0-4EB6-BFDF-EEBBB00CD24B}"/>
    <cellStyle name="Comma 5 3 3" xfId="1703" xr:uid="{0719C11E-AF2D-44EB-8702-5B7FCF6E24D0}"/>
    <cellStyle name="Comma 5 3 3 2" xfId="2979" xr:uid="{9C49934C-E5A3-4458-B9D4-CD9D350FBCA7}"/>
    <cellStyle name="Comma 5 3 3 2 2" xfId="3254" xr:uid="{CD3E85D3-BBA4-4160-A6CD-28A1C4D4CF2B}"/>
    <cellStyle name="Comma 5 3 3 2 2 2" xfId="4280" xr:uid="{92A5499C-0673-41E0-9184-0D7C20F38A58}"/>
    <cellStyle name="Comma 5 3 3 2 2 3" xfId="3767" xr:uid="{89CBB748-F7FF-4E79-AE2B-45396B14104C}"/>
    <cellStyle name="Comma 5 3 3 2 3" xfId="4024" xr:uid="{497C6928-18F7-4B4E-AB1D-0D993D3DC7EB}"/>
    <cellStyle name="Comma 5 3 3 2 3 2" xfId="16156" xr:uid="{7254BEBB-90C3-412E-B5A2-4C2F528B01D7}"/>
    <cellStyle name="Comma 5 3 3 2 3 3" xfId="16157" xr:uid="{515FBF82-B4A3-40E9-81CF-619D2DF329E3}"/>
    <cellStyle name="Comma 5 3 3 2 4" xfId="3511" xr:uid="{2C02C712-9939-4E65-94D7-6D8064111550}"/>
    <cellStyle name="Comma 5 3 3 2 5" xfId="16158" xr:uid="{DEF24C07-EA83-4322-B82B-BB6C1EA26268}"/>
    <cellStyle name="Comma 5 3 3 3" xfId="3253" xr:uid="{9BFDFF0D-FE79-4088-9F67-47B92D3EA12E}"/>
    <cellStyle name="Comma 5 3 3 3 2" xfId="4279" xr:uid="{D87D6ED3-6F03-4D39-98F3-50883926F581}"/>
    <cellStyle name="Comma 5 3 3 3 3" xfId="3766" xr:uid="{E137AD1D-CE2B-43CF-A482-91564E438560}"/>
    <cellStyle name="Comma 5 3 3 4" xfId="4023" xr:uid="{D353440F-CED7-46D0-83F0-00AD01E7E682}"/>
    <cellStyle name="Comma 5 3 3 4 2" xfId="16159" xr:uid="{368F6E09-AC99-4F90-BF9B-A6FDB67114FF}"/>
    <cellStyle name="Comma 5 3 3 4 3" xfId="16160" xr:uid="{74BFE536-4B77-445C-919B-F81698A54C0C}"/>
    <cellStyle name="Comma 5 3 3 5" xfId="3510" xr:uid="{2D290D39-F7DC-4573-BB53-3238A7EBDAB7}"/>
    <cellStyle name="Comma 5 3 3 6" xfId="16161" xr:uid="{DF8B0FC0-654E-40A6-9845-766AA83745D1}"/>
    <cellStyle name="Comma 5 3 3 7" xfId="45215" xr:uid="{EB78F9A7-2A7D-45C1-BA6B-99311DFFC8D0}"/>
    <cellStyle name="Comma 5 3 4" xfId="1704" xr:uid="{E45A63CE-01A8-41F1-A725-01DD69FFC3EE}"/>
    <cellStyle name="Comma 5 3 4 2" xfId="2980" xr:uid="{DEFE00A1-7A58-45D8-838E-A16A31937E87}"/>
    <cellStyle name="Comma 5 3 4 2 2" xfId="3256" xr:uid="{87445619-32FA-4DA7-BBAE-F1F5E6690C98}"/>
    <cellStyle name="Comma 5 3 4 2 2 2" xfId="4282" xr:uid="{93479704-4497-4500-88D3-58E03F933DC1}"/>
    <cellStyle name="Comma 5 3 4 2 2 3" xfId="3769" xr:uid="{1E3A3626-2DEC-4065-B7C3-34F766497734}"/>
    <cellStyle name="Comma 5 3 4 2 3" xfId="4026" xr:uid="{5A34BEC7-DD0A-42DE-A865-84134C7FE631}"/>
    <cellStyle name="Comma 5 3 4 2 4" xfId="3513" xr:uid="{FF755EA9-B66D-4DCC-A19B-E5573D412C45}"/>
    <cellStyle name="Comma 5 3 4 3" xfId="3255" xr:uid="{8DE9F62F-7964-484F-B790-EC6004107D2A}"/>
    <cellStyle name="Comma 5 3 4 3 2" xfId="4281" xr:uid="{EA0374E1-491B-4DD7-9454-409D4C07229F}"/>
    <cellStyle name="Comma 5 3 4 3 3" xfId="3768" xr:uid="{DFE1945F-4FF5-46F5-8883-66511BAB7DF3}"/>
    <cellStyle name="Comma 5 3 4 4" xfId="4025" xr:uid="{68189808-4699-4A62-A041-AD6AF922F251}"/>
    <cellStyle name="Comma 5 3 4 5" xfId="3512" xr:uid="{7F5AFF35-B959-4CA8-B7AF-0F1DDB61D7AE}"/>
    <cellStyle name="Comma 5 3 4 6" xfId="45216" xr:uid="{0B84FC67-F4AF-44AE-916A-CC60F6336E6E}"/>
    <cellStyle name="Comma 5 3 5" xfId="2981" xr:uid="{8CE23B12-9474-4F46-B5F3-DE301C121382}"/>
    <cellStyle name="Comma 5 3 5 2" xfId="3257" xr:uid="{77F2BCC4-34BB-433A-92F2-537C291B8C88}"/>
    <cellStyle name="Comma 5 3 5 2 2" xfId="4283" xr:uid="{BA5F7FF1-BF18-48F0-A4BC-413E20371CE9}"/>
    <cellStyle name="Comma 5 3 5 2 3" xfId="3770" xr:uid="{C5ACC053-6A6D-43FD-AAF0-6B7F74785FF9}"/>
    <cellStyle name="Comma 5 3 5 3" xfId="4027" xr:uid="{1036CF79-BA7E-4915-B2C9-B1A8958FB877}"/>
    <cellStyle name="Comma 5 3 5 4" xfId="3514" xr:uid="{0804B5C9-0E28-45B6-B0A8-B084280F9356}"/>
    <cellStyle name="Comma 5 3 6" xfId="3246" xr:uid="{C4AC5567-A14B-46F8-82FF-69D727420155}"/>
    <cellStyle name="Comma 5 3 6 2" xfId="4272" xr:uid="{D955EF59-90FC-4F4E-AA88-2290D671FB1E}"/>
    <cellStyle name="Comma 5 3 6 3" xfId="3759" xr:uid="{07A07915-8510-4D06-A270-D0BD5350068F}"/>
    <cellStyle name="Comma 5 3 7" xfId="4016" xr:uid="{1726065F-30B2-4A67-8695-0536AC96FCC2}"/>
    <cellStyle name="Comma 5 3 8" xfId="3503" xr:uid="{9EF3CDFD-B6B4-456B-B768-3A7ED3D65EE1}"/>
    <cellStyle name="Comma 5 3 9" xfId="45217" xr:uid="{D2933F92-0D9E-408C-AE27-66C2A0F892FD}"/>
    <cellStyle name="Comma 5 4" xfId="1013" xr:uid="{00000000-0005-0000-0000-000011010000}"/>
    <cellStyle name="Comma 5 4 2" xfId="1705" xr:uid="{1B703BC6-159F-4C9B-BA27-FDBE21E3B936}"/>
    <cellStyle name="Comma 5 4 2 2" xfId="2982" xr:uid="{92A0AD5C-DF63-46DA-BEFC-4EB5600B54B4}"/>
    <cellStyle name="Comma 5 4 2 2 2" xfId="2983" xr:uid="{E091819D-0061-42A7-B430-BC9F58B428B8}"/>
    <cellStyle name="Comma 5 4 2 2 2 2" xfId="3261" xr:uid="{CD6FBAA0-563B-42FF-8A74-736C0884B089}"/>
    <cellStyle name="Comma 5 4 2 2 2 2 2" xfId="4287" xr:uid="{B8F3A020-3FAF-40D6-9B1D-93B8367508ED}"/>
    <cellStyle name="Comma 5 4 2 2 2 2 3" xfId="3774" xr:uid="{8E82EE6D-459E-4FEF-A8DD-C9AB08505628}"/>
    <cellStyle name="Comma 5 4 2 2 2 3" xfId="4031" xr:uid="{6E7FD9FF-CE39-4EDF-AE05-1F8C50D53F1A}"/>
    <cellStyle name="Comma 5 4 2 2 2 3 2" xfId="16162" xr:uid="{564F99ED-83E5-44EC-B336-B8928DD1EE04}"/>
    <cellStyle name="Comma 5 4 2 2 2 3 3" xfId="16163" xr:uid="{A9CCE7AF-01E7-4F9D-8E5C-DE5DF52370A1}"/>
    <cellStyle name="Comma 5 4 2 2 2 4" xfId="3518" xr:uid="{64280606-B260-4D32-B0FB-5774D3094E73}"/>
    <cellStyle name="Comma 5 4 2 2 2 5" xfId="16164" xr:uid="{00C76CBB-63F0-4F27-8026-72B779D01EC9}"/>
    <cellStyle name="Comma 5 4 2 2 3" xfId="3260" xr:uid="{B61D76B5-5EB2-4059-B85A-597E1DB0D65E}"/>
    <cellStyle name="Comma 5 4 2 2 3 2" xfId="4286" xr:uid="{43E5913A-0F41-4A01-8E6D-89751DFAAEEF}"/>
    <cellStyle name="Comma 5 4 2 2 3 3" xfId="3773" xr:uid="{9EEFA697-A99D-46FF-8231-446F030247B1}"/>
    <cellStyle name="Comma 5 4 2 2 4" xfId="4030" xr:uid="{DDB6E222-B409-4031-87CF-4A3ABD305CDA}"/>
    <cellStyle name="Comma 5 4 2 2 4 2" xfId="16165" xr:uid="{E7972049-48F4-460D-B99A-83D5B3EDC44D}"/>
    <cellStyle name="Comma 5 4 2 2 4 3" xfId="16166" xr:uid="{D973D15E-A873-48F0-9256-FF8A9D916B07}"/>
    <cellStyle name="Comma 5 4 2 2 5" xfId="3517" xr:uid="{44193512-1051-4429-8509-74A4CFFCB9B0}"/>
    <cellStyle name="Comma 5 4 2 2 6" xfId="16167" xr:uid="{C608EB34-2C37-4954-BB88-596794ABD09D}"/>
    <cellStyle name="Comma 5 4 2 3" xfId="2984" xr:uid="{16FBF26E-4BF4-4CF3-B29F-7E9DCEAD3B44}"/>
    <cellStyle name="Comma 5 4 2 3 2" xfId="2985" xr:uid="{1BFBD966-0AEC-4348-A887-8DDE3CAC8E38}"/>
    <cellStyle name="Comma 5 4 2 3 2 2" xfId="3263" xr:uid="{BA75AC14-1A01-4543-B6F8-94023CE99B87}"/>
    <cellStyle name="Comma 5 4 2 3 2 2 2" xfId="4289" xr:uid="{06B0E4B8-613C-4932-A7FF-B43EA59E7AF5}"/>
    <cellStyle name="Comma 5 4 2 3 2 2 3" xfId="3776" xr:uid="{C2F547B5-00D8-4E6E-9A45-19AFA366B55C}"/>
    <cellStyle name="Comma 5 4 2 3 2 3" xfId="4033" xr:uid="{B028BDA2-86E1-49B8-A234-099EE034ED50}"/>
    <cellStyle name="Comma 5 4 2 3 2 4" xfId="3520" xr:uid="{5ED47BF9-2EE2-4B15-83B1-308817DCF7A1}"/>
    <cellStyle name="Comma 5 4 2 3 3" xfId="3262" xr:uid="{7437DDF6-5717-4AFF-B966-B9E97362A298}"/>
    <cellStyle name="Comma 5 4 2 3 3 2" xfId="4288" xr:uid="{ED068613-2AFB-499B-B2E3-903660D393B6}"/>
    <cellStyle name="Comma 5 4 2 3 3 3" xfId="3775" xr:uid="{FCEE1881-62CE-4DB5-B66F-96764268EF98}"/>
    <cellStyle name="Comma 5 4 2 3 4" xfId="4032" xr:uid="{D6273CF7-6F96-4D44-9456-6A5751C7DD2B}"/>
    <cellStyle name="Comma 5 4 2 3 5" xfId="3519" xr:uid="{94C54A9F-22B2-4ABD-BEBA-2589144E6C26}"/>
    <cellStyle name="Comma 5 4 2 4" xfId="2986" xr:uid="{165D2F9F-F2CA-45E8-81BF-7B52A23004FA}"/>
    <cellStyle name="Comma 5 4 2 4 2" xfId="3264" xr:uid="{08826127-4404-4EFF-B4D7-B3FAB7E176E2}"/>
    <cellStyle name="Comma 5 4 2 4 2 2" xfId="4290" xr:uid="{35DFEEAB-571E-4892-8E2A-58F2C818AEB6}"/>
    <cellStyle name="Comma 5 4 2 4 2 3" xfId="3777" xr:uid="{5B13C822-00CE-4CF1-802D-01F144323BEE}"/>
    <cellStyle name="Comma 5 4 2 4 3" xfId="4034" xr:uid="{4FC85891-29C4-46C2-AC46-27E27E07BD21}"/>
    <cellStyle name="Comma 5 4 2 4 4" xfId="3521" xr:uid="{DD329FC3-8833-43F7-8436-160C7B26D322}"/>
    <cellStyle name="Comma 5 4 2 5" xfId="3259" xr:uid="{F4781EAA-4135-4F87-A50E-D16C4F539E11}"/>
    <cellStyle name="Comma 5 4 2 5 2" xfId="4285" xr:uid="{C2377F66-A876-4DC3-9161-CCE431ED6A9A}"/>
    <cellStyle name="Comma 5 4 2 5 3" xfId="3772" xr:uid="{33442A6D-92CF-49C1-BBC1-207360F5B1C9}"/>
    <cellStyle name="Comma 5 4 2 6" xfId="4029" xr:uid="{DA972C04-4EE8-4BA7-BA70-9D20C6708ECB}"/>
    <cellStyle name="Comma 5 4 2 7" xfId="3516" xr:uid="{FB076CDA-3075-40A6-A20E-A7E90231F71E}"/>
    <cellStyle name="Comma 5 4 2 8" xfId="45218" xr:uid="{5B774CC6-5713-41C8-8C95-E6E26A26B5E8}"/>
    <cellStyle name="Comma 5 4 3" xfId="1706" xr:uid="{6889606F-2D7C-4793-95EC-BAF2DC2E63CB}"/>
    <cellStyle name="Comma 5 4 3 2" xfId="2988" xr:uid="{6C9BE27E-2BAA-428E-A276-6F6271EEEED3}"/>
    <cellStyle name="Comma 5 4 3 2 2" xfId="3266" xr:uid="{0ECF2E81-D0CE-4313-8B1E-B51081897834}"/>
    <cellStyle name="Comma 5 4 3 2 2 2" xfId="4292" xr:uid="{689F60F7-8255-4921-8771-D1AC3501A5B8}"/>
    <cellStyle name="Comma 5 4 3 2 2 3" xfId="3779" xr:uid="{1B2A76A3-5B46-4A66-9182-266F3F56FB27}"/>
    <cellStyle name="Comma 5 4 3 2 3" xfId="4036" xr:uid="{E8BA9270-8A1C-408F-97C0-84280BA203CB}"/>
    <cellStyle name="Comma 5 4 3 2 3 2" xfId="16168" xr:uid="{931560F1-376D-480B-B71F-4EBF5A801C70}"/>
    <cellStyle name="Comma 5 4 3 2 3 3" xfId="16169" xr:uid="{192439A0-441B-4565-B657-18F31B9D0A83}"/>
    <cellStyle name="Comma 5 4 3 2 4" xfId="3523" xr:uid="{CCD4A8F3-B9F4-4B07-A32B-9B301BB99D40}"/>
    <cellStyle name="Comma 5 4 3 2 5" xfId="16170" xr:uid="{24A8E2EF-D88C-45B6-82A6-35556A72F325}"/>
    <cellStyle name="Comma 5 4 3 3" xfId="3265" xr:uid="{8024A7FC-7380-4056-8327-9092A32214BB}"/>
    <cellStyle name="Comma 5 4 3 3 2" xfId="4291" xr:uid="{B77800C0-97D8-45D0-B9E5-3FEA566ED82A}"/>
    <cellStyle name="Comma 5 4 3 3 3" xfId="3778" xr:uid="{63F7555F-7248-44CD-B806-5B68506D2496}"/>
    <cellStyle name="Comma 5 4 3 4" xfId="4035" xr:uid="{86BAAAC7-1081-4330-AC6A-90818E417BC3}"/>
    <cellStyle name="Comma 5 4 3 4 2" xfId="16171" xr:uid="{4EEFA7B6-8196-4B69-9B69-7CB12DE47953}"/>
    <cellStyle name="Comma 5 4 3 4 3" xfId="16172" xr:uid="{6176D038-C3F9-44C5-8021-0223B5F8323C}"/>
    <cellStyle name="Comma 5 4 3 5" xfId="3522" xr:uid="{2A073008-7777-4FC6-877D-16BDEDE07EBC}"/>
    <cellStyle name="Comma 5 4 3 6" xfId="2987" xr:uid="{F57C4022-B076-4DEB-A5FE-FCBD55DC7AD6}"/>
    <cellStyle name="Comma 5 4 4" xfId="2989" xr:uid="{03FB1925-41B0-400C-B0F2-CF0A6B778FCD}"/>
    <cellStyle name="Comma 5 4 4 2" xfId="2990" xr:uid="{8872A6D8-2AB2-4171-A60C-E70836F0287B}"/>
    <cellStyle name="Comma 5 4 4 2 2" xfId="3268" xr:uid="{52030A2C-F629-4FD4-A2F1-D1532ADF2D09}"/>
    <cellStyle name="Comma 5 4 4 2 2 2" xfId="4294" xr:uid="{EA4F9593-75DC-4470-A070-FAB3E7CE4FF9}"/>
    <cellStyle name="Comma 5 4 4 2 2 3" xfId="3781" xr:uid="{E6330EAF-0272-43FB-804B-4254CA868672}"/>
    <cellStyle name="Comma 5 4 4 2 3" xfId="4038" xr:uid="{CF002B67-1EC0-4FCF-ADCE-C2D55A81A80E}"/>
    <cellStyle name="Comma 5 4 4 2 4" xfId="3525" xr:uid="{E2F4B0C0-9DFE-4A82-B5D5-A90BD038C73F}"/>
    <cellStyle name="Comma 5 4 4 3" xfId="3267" xr:uid="{2DA7A9FA-69B5-4552-BE34-B7879E1BEDF7}"/>
    <cellStyle name="Comma 5 4 4 3 2" xfId="4293" xr:uid="{5119287A-1DF1-4E4D-A781-306129B2E75D}"/>
    <cellStyle name="Comma 5 4 4 3 3" xfId="3780" xr:uid="{979EC0A0-D025-47C4-BD07-6AA21A322DBD}"/>
    <cellStyle name="Comma 5 4 4 4" xfId="4037" xr:uid="{AB5CE61F-2EA4-408A-97FA-A4A58D3E91E5}"/>
    <cellStyle name="Comma 5 4 4 5" xfId="3524" xr:uid="{70DE1697-B7AA-4843-9490-986159B1A97B}"/>
    <cellStyle name="Comma 5 4 4 6" xfId="16173" xr:uid="{BF937F28-7E3A-41A6-8B91-7710D767393C}"/>
    <cellStyle name="Comma 5 4 4 7" xfId="44339" xr:uid="{0C73813A-79BA-48BC-9813-EC4470104606}"/>
    <cellStyle name="Comma 5 4 5" xfId="2991" xr:uid="{23D46AA4-C872-48EB-958D-791B636DBB69}"/>
    <cellStyle name="Comma 5 4 5 2" xfId="3269" xr:uid="{90D4E8E7-9759-4BEF-B554-AF91D1CBE764}"/>
    <cellStyle name="Comma 5 4 5 2 2" xfId="4295" xr:uid="{8395A9CC-3E08-488B-B1E6-C37577F54FC7}"/>
    <cellStyle name="Comma 5 4 5 2 3" xfId="3782" xr:uid="{CB6CEE95-A8DC-43AA-8B09-1860308779E3}"/>
    <cellStyle name="Comma 5 4 5 3" xfId="4039" xr:uid="{4796F35F-FB45-44E8-829A-F41D4E6DE1A4}"/>
    <cellStyle name="Comma 5 4 5 4" xfId="3526" xr:uid="{7AF263D0-3219-4876-81C2-6DD62640E625}"/>
    <cellStyle name="Comma 5 4 6" xfId="3258" xr:uid="{96A6552E-29A4-493D-B012-B8F0DFA81208}"/>
    <cellStyle name="Comma 5 4 6 2" xfId="4284" xr:uid="{2E8A8B7A-490D-4B46-AF09-F7D446B27692}"/>
    <cellStyle name="Comma 5 4 6 3" xfId="3771" xr:uid="{703569EC-8F2C-404A-806B-3E267B4069D9}"/>
    <cellStyle name="Comma 5 4 7" xfId="4028" xr:uid="{151DA727-EEF8-445C-A1F9-9008212BBDBE}"/>
    <cellStyle name="Comma 5 4 8" xfId="3515" xr:uid="{BAE2BA18-846B-4FA9-9598-9B271CFBE508}"/>
    <cellStyle name="Comma 5 4 9" xfId="1389" xr:uid="{579B57C8-1F9B-42D9-9B3E-91C1E551EDE5}"/>
    <cellStyle name="Comma 5 5" xfId="1014" xr:uid="{00000000-0005-0000-0000-000012010000}"/>
    <cellStyle name="Comma 5 5 2" xfId="1707" xr:uid="{6D5D809F-02BE-4809-943F-822CA20E8474}"/>
    <cellStyle name="Comma 5 5 2 2" xfId="2992" xr:uid="{81E97AE9-95A9-4AAF-A44C-0E4F86B9B783}"/>
    <cellStyle name="Comma 5 5 2 2 2" xfId="3272" xr:uid="{B9E10A60-1219-4558-84BE-41B918FF4560}"/>
    <cellStyle name="Comma 5 5 2 2 2 2" xfId="4298" xr:uid="{B460F8E4-4A62-4545-9EB2-150CC8823BDE}"/>
    <cellStyle name="Comma 5 5 2 2 2 3" xfId="3785" xr:uid="{A14E9EE2-B763-4665-B4EB-D11FAD5EDA31}"/>
    <cellStyle name="Comma 5 5 2 2 3" xfId="4042" xr:uid="{7FEACD43-BBAE-44B4-8A1A-F17C896E9CBB}"/>
    <cellStyle name="Comma 5 5 2 2 3 2" xfId="16174" xr:uid="{147A8766-6829-4690-9C4D-0DE74DA0CFFC}"/>
    <cellStyle name="Comma 5 5 2 2 3 3" xfId="16175" xr:uid="{3F68CF6E-9C5E-4CBC-A538-3C1EB13D9CC3}"/>
    <cellStyle name="Comma 5 5 2 2 4" xfId="3529" xr:uid="{F609F48A-8DF1-45E6-9A4A-B66BE6490333}"/>
    <cellStyle name="Comma 5 5 2 2 5" xfId="16176" xr:uid="{8F45802F-7F08-4956-A133-9A29CA89EFBA}"/>
    <cellStyle name="Comma 5 5 2 3" xfId="3271" xr:uid="{2B09388E-46BA-4692-9344-E9E309619FFA}"/>
    <cellStyle name="Comma 5 5 2 3 2" xfId="4297" xr:uid="{D31CE651-FCFF-4AB0-999F-183957574A78}"/>
    <cellStyle name="Comma 5 5 2 3 3" xfId="3784" xr:uid="{A93CEA09-D615-4E74-89D2-AF9378043560}"/>
    <cellStyle name="Comma 5 5 2 4" xfId="4041" xr:uid="{1C8116D1-B68C-47A6-83D6-AC7DAA0DF498}"/>
    <cellStyle name="Comma 5 5 2 4 2" xfId="16177" xr:uid="{583BFFD3-A490-4D6E-B8B0-6DB1099EFEA6}"/>
    <cellStyle name="Comma 5 5 2 4 3" xfId="16178" xr:uid="{876BC0EF-8926-4FA1-9AFE-9161C8F28A53}"/>
    <cellStyle name="Comma 5 5 2 5" xfId="3528" xr:uid="{F81F43AF-F1B8-4EC8-9F3F-1C17E7F17F3A}"/>
    <cellStyle name="Comma 5 5 2 6" xfId="16179" xr:uid="{676B57DC-54EA-49F6-940D-93325EFF4AAF}"/>
    <cellStyle name="Comma 5 5 2 7" xfId="45219" xr:uid="{B0716FA9-5714-4895-9072-8504D47C6C96}"/>
    <cellStyle name="Comma 5 5 3" xfId="2993" xr:uid="{310E496C-5AA9-421C-9BD0-98A545A0BC85}"/>
    <cellStyle name="Comma 5 5 3 2" xfId="2994" xr:uid="{717B24AF-C264-400D-8C2C-A7CE70D35758}"/>
    <cellStyle name="Comma 5 5 3 2 2" xfId="3274" xr:uid="{606CDD8E-0237-4801-B93D-C7A7BECB9C6D}"/>
    <cellStyle name="Comma 5 5 3 2 2 2" xfId="4300" xr:uid="{DC77E322-F62B-48BB-8554-934D1F363EBB}"/>
    <cellStyle name="Comma 5 5 3 2 2 3" xfId="3787" xr:uid="{69C8DD9C-DE68-4769-8217-B1A5CFB5699F}"/>
    <cellStyle name="Comma 5 5 3 2 3" xfId="4044" xr:uid="{407BD65F-1578-4A87-9EF5-A903BDF8C1E5}"/>
    <cellStyle name="Comma 5 5 3 2 4" xfId="3531" xr:uid="{0EDC9235-E9C7-4168-92E7-234303D01232}"/>
    <cellStyle name="Comma 5 5 3 3" xfId="3273" xr:uid="{0FFCB037-CE50-4821-BA06-5462A4476ECF}"/>
    <cellStyle name="Comma 5 5 3 3 2" xfId="4299" xr:uid="{5EA4F931-56C9-4DDE-9F77-61B2CFC23F87}"/>
    <cellStyle name="Comma 5 5 3 3 3" xfId="3786" xr:uid="{E9FE8C34-E180-499D-98EA-A9026170CE2C}"/>
    <cellStyle name="Comma 5 5 3 4" xfId="4043" xr:uid="{3814BC70-828C-469E-9884-52029D0CBE20}"/>
    <cellStyle name="Comma 5 5 3 5" xfId="3530" xr:uid="{63C38658-B2F6-4621-9DF6-87F6B5ACFFE6}"/>
    <cellStyle name="Comma 5 5 4" xfId="2995" xr:uid="{3A8D4986-AC71-4FB2-9337-450257750FC4}"/>
    <cellStyle name="Comma 5 5 4 2" xfId="3275" xr:uid="{D342DA58-EB66-4868-BBEE-86B156C71342}"/>
    <cellStyle name="Comma 5 5 4 2 2" xfId="4301" xr:uid="{2865A097-1494-4A70-9BF2-1A0BC0B4577C}"/>
    <cellStyle name="Comma 5 5 4 2 3" xfId="3788" xr:uid="{FD63A3E3-25E4-463F-BE4D-B5DDEEE7079A}"/>
    <cellStyle name="Comma 5 5 4 3" xfId="4045" xr:uid="{7EB2E59C-4A6E-4B7B-8E93-0EE4603627EA}"/>
    <cellStyle name="Comma 5 5 4 4" xfId="3532" xr:uid="{B7B9CC5A-3BB7-4448-BA9A-E058CDAF9EAA}"/>
    <cellStyle name="Comma 5 5 5" xfId="3270" xr:uid="{846F75B8-B3FB-4518-B561-5D21FD3E7F97}"/>
    <cellStyle name="Comma 5 5 5 2" xfId="4296" xr:uid="{1C3EE782-9445-435C-9918-8F433DD3B934}"/>
    <cellStyle name="Comma 5 5 5 3" xfId="3783" xr:uid="{D430851A-ED2A-4312-9263-7CE8F1F2040A}"/>
    <cellStyle name="Comma 5 5 6" xfId="4040" xr:uid="{09263C96-4F29-421E-9414-9E03BCBB5005}"/>
    <cellStyle name="Comma 5 5 7" xfId="3527" xr:uid="{1E77B9CB-ABCB-4505-92F9-6100727ACF9D}"/>
    <cellStyle name="Comma 5 5 8" xfId="1390" xr:uid="{5728C149-295B-416B-87AE-9A191DF98A4C}"/>
    <cellStyle name="Comma 5 6" xfId="1708" xr:uid="{504E6149-E7BB-446B-AAFB-4E659202C9A6}"/>
    <cellStyle name="Comma 5 6 2" xfId="2996" xr:uid="{E8C93241-BC01-4F24-922D-64EF0D940E2A}"/>
    <cellStyle name="Comma 5 6 2 2" xfId="3277" xr:uid="{FDA02DCE-6666-4F4F-93EC-1034244B05E2}"/>
    <cellStyle name="Comma 5 6 2 2 2" xfId="4303" xr:uid="{03EE8A31-A395-4D3C-8B3A-9397D2FEABF3}"/>
    <cellStyle name="Comma 5 6 2 2 3" xfId="3790" xr:uid="{E07241CF-FABA-40AC-818F-9799CE0C2F10}"/>
    <cellStyle name="Comma 5 6 2 3" xfId="4047" xr:uid="{FD80E77E-B43E-4AD1-AA7C-9828535F4B0B}"/>
    <cellStyle name="Comma 5 6 2 3 2" xfId="16180" xr:uid="{6EA4806B-3443-4F51-B71C-F74B663E20C3}"/>
    <cellStyle name="Comma 5 6 2 3 3" xfId="16181" xr:uid="{BCC7FCF6-8F3C-4398-B5CA-ED267146E98B}"/>
    <cellStyle name="Comma 5 6 2 4" xfId="3534" xr:uid="{3D2A9025-02A7-4E40-93D5-43D43DF2C254}"/>
    <cellStyle name="Comma 5 6 2 5" xfId="16182" xr:uid="{2B26094C-FDBE-4FCA-8F2A-368D013D434E}"/>
    <cellStyle name="Comma 5 6 3" xfId="3276" xr:uid="{821F9965-3A7F-4C65-B61F-030F0554B783}"/>
    <cellStyle name="Comma 5 6 3 2" xfId="4302" xr:uid="{D3FBBF5A-533F-4A60-B943-E97811930158}"/>
    <cellStyle name="Comma 5 6 3 3" xfId="3789" xr:uid="{11D0F426-B9B7-45BF-9564-65480FE101FD}"/>
    <cellStyle name="Comma 5 6 4" xfId="4046" xr:uid="{BA7A0AA3-C5A0-4842-9056-654C20F8E2C8}"/>
    <cellStyle name="Comma 5 6 4 2" xfId="16183" xr:uid="{72A98922-6921-44AA-AD54-9FD9E165B4CF}"/>
    <cellStyle name="Comma 5 6 4 3" xfId="16184" xr:uid="{9B7EFDF1-06E5-4312-AC7E-27D1D3051484}"/>
    <cellStyle name="Comma 5 6 5" xfId="3533" xr:uid="{C26A3EEE-0494-4484-8D1C-FA0AC79197AF}"/>
    <cellStyle name="Comma 5 6 6" xfId="16185" xr:uid="{728BB6A5-0C43-4E70-9441-41E1CC832989}"/>
    <cellStyle name="Comma 5 6 7" xfId="45220" xr:uid="{053359EA-E679-4F57-8DBA-39A9E9A8844B}"/>
    <cellStyle name="Comma 5 7" xfId="2997" xr:uid="{B4465C3A-C1CA-400B-BEA9-953763DCFE94}"/>
    <cellStyle name="Comma 5 7 2" xfId="2998" xr:uid="{B083FD27-610E-4C8E-9B11-5E49FC91273C}"/>
    <cellStyle name="Comma 5 7 2 2" xfId="3279" xr:uid="{0C9C0649-C60B-4A92-AC67-1FB20D66FA76}"/>
    <cellStyle name="Comma 5 7 2 2 2" xfId="4305" xr:uid="{544B12BF-4750-4AFF-A33D-A966656B604A}"/>
    <cellStyle name="Comma 5 7 2 2 3" xfId="3792" xr:uid="{5F349A29-FF0D-46FE-992A-544D7B68BD3B}"/>
    <cellStyle name="Comma 5 7 2 3" xfId="4049" xr:uid="{F0E7D179-8902-4EFB-8D1C-985FC44787E8}"/>
    <cellStyle name="Comma 5 7 2 4" xfId="3536" xr:uid="{0935CFCE-E648-4E07-8FA6-05FC6D787FCE}"/>
    <cellStyle name="Comma 5 7 3" xfId="3278" xr:uid="{1D74597E-EBDA-488D-B544-BD57F1CD1F17}"/>
    <cellStyle name="Comma 5 7 3 2" xfId="4304" xr:uid="{A756D072-3111-494E-9618-EBFFBA5777EC}"/>
    <cellStyle name="Comma 5 7 3 3" xfId="3791" xr:uid="{B4316892-06BD-4DD1-9019-363C5C96E117}"/>
    <cellStyle name="Comma 5 7 4" xfId="4048" xr:uid="{7340CADA-B051-4FAC-800B-897BC86C9F5F}"/>
    <cellStyle name="Comma 5 7 5" xfId="3535" xr:uid="{AD167539-9642-4CD5-B956-5E82D744CAC3}"/>
    <cellStyle name="Comma 5 8" xfId="2999" xr:uid="{40E9E762-BB6B-4262-8ED7-36F103E7AC6D}"/>
    <cellStyle name="Comma 5 8 2" xfId="3280" xr:uid="{C8CC0084-52CA-4988-AA2D-8AD98854AA7D}"/>
    <cellStyle name="Comma 5 8 2 2" xfId="4306" xr:uid="{65B57BF6-895E-43B2-A586-DBFA706B1553}"/>
    <cellStyle name="Comma 5 8 2 3" xfId="3793" xr:uid="{0FF328D2-B3A3-442C-9963-AAFE6FE67D59}"/>
    <cellStyle name="Comma 5 8 3" xfId="4050" xr:uid="{585A38DF-7510-4320-BD49-EB45BEB6284A}"/>
    <cellStyle name="Comma 5 8 4" xfId="3537" xr:uid="{3243C7C4-C24E-4CE8-9E62-2DEB4680C87C}"/>
    <cellStyle name="Comma 5 9" xfId="3039" xr:uid="{5684F5C3-1ACF-48F4-887B-41F4CD678271}"/>
    <cellStyle name="Comma 5 9 2" xfId="4059" xr:uid="{DB8F4ABA-F913-49DA-AF00-E700DF118C37}"/>
    <cellStyle name="Comma 5 9 3" xfId="3546" xr:uid="{4D675440-577C-4D7C-A9C8-A8967F941222}"/>
    <cellStyle name="Comma 6" xfId="44" xr:uid="{00000000-0005-0000-0000-000013010000}"/>
    <cellStyle name="Comma 6 10" xfId="16186" xr:uid="{48C5024A-53C6-46C4-9755-6DD737B1421C}"/>
    <cellStyle name="Comma 6 11" xfId="16187" xr:uid="{D6C7543C-515E-4C72-83DF-92648A316BC0}"/>
    <cellStyle name="Comma 6 12" xfId="46552" xr:uid="{A8934AB3-5578-4774-9FA1-2DE0B27AD1F2}"/>
    <cellStyle name="Comma 6 2" xfId="252" xr:uid="{00000000-0005-0000-0000-000014010000}"/>
    <cellStyle name="Comma 6 2 2" xfId="253" xr:uid="{00000000-0005-0000-0000-000015010000}"/>
    <cellStyle name="Comma 6 2 2 2" xfId="254" xr:uid="{00000000-0005-0000-0000-000016010000}"/>
    <cellStyle name="Comma 6 2 2 2 2" xfId="255" xr:uid="{00000000-0005-0000-0000-000017010000}"/>
    <cellStyle name="Comma 6 2 2 2 2 2" xfId="16188" xr:uid="{F60B29FD-B1D2-4842-89F6-FEF54623F3B7}"/>
    <cellStyle name="Comma 6 2 2 2 2 2 2" xfId="16189" xr:uid="{BBDD23C8-EE10-4F63-AD21-0234A60963F0}"/>
    <cellStyle name="Comma 6 2 2 2 2 2 2 2" xfId="16190" xr:uid="{4492373C-1163-4BA4-8732-ABC6F8E59A31}"/>
    <cellStyle name="Comma 6 2 2 2 2 2 2 3" xfId="16191" xr:uid="{AA465E30-A6A3-4A80-9443-506DCDD8983A}"/>
    <cellStyle name="Comma 6 2 2 2 2 2 3" xfId="16192" xr:uid="{7AD1A7EF-A2A4-4D4A-B583-255BE3974F80}"/>
    <cellStyle name="Comma 6 2 2 2 2 2 3 2" xfId="16193" xr:uid="{CE656758-634B-4E5E-85DF-5A0A92B9FAC6}"/>
    <cellStyle name="Comma 6 2 2 2 2 2 3 3" xfId="16194" xr:uid="{4DF59CCC-CC9F-4AD2-972D-5AFCC2DF52E2}"/>
    <cellStyle name="Comma 6 2 2 2 2 2 4" xfId="16195" xr:uid="{4B52872D-0275-4067-8C7B-2B58343B478D}"/>
    <cellStyle name="Comma 6 2 2 2 2 2 5" xfId="16196" xr:uid="{99968B1A-CB65-4BC6-875C-74B88DABAECA}"/>
    <cellStyle name="Comma 6 2 2 2 2 3" xfId="16197" xr:uid="{360AA8C0-945C-45BA-A7F0-35B2E287E9EE}"/>
    <cellStyle name="Comma 6 2 2 2 2 3 2" xfId="16198" xr:uid="{E2C3732A-AD44-48B9-B810-1FE1C889FD24}"/>
    <cellStyle name="Comma 6 2 2 2 2 3 3" xfId="16199" xr:uid="{E040A4F4-8DB8-46B2-9A1B-95E001C696C1}"/>
    <cellStyle name="Comma 6 2 2 2 2 4" xfId="16200" xr:uid="{E8301E94-5617-4625-BB0D-5B1C4E71B492}"/>
    <cellStyle name="Comma 6 2 2 2 2 4 2" xfId="16201" xr:uid="{A2732A80-FB5B-4F63-B1DD-AF6EA87EF4CE}"/>
    <cellStyle name="Comma 6 2 2 2 2 4 3" xfId="16202" xr:uid="{FEC1F6AA-4DB8-4807-8291-62F1CA6143B6}"/>
    <cellStyle name="Comma 6 2 2 2 2 5" xfId="16203" xr:uid="{A7DEB4D6-EE54-4AE7-81B5-45E4D791396E}"/>
    <cellStyle name="Comma 6 2 2 2 2 6" xfId="16204" xr:uid="{55CD4976-D8E0-446C-84F9-AE421A8D0317}"/>
    <cellStyle name="Comma 6 2 2 2 2 7" xfId="1709" xr:uid="{C3E5AB2C-F1FB-4D42-B257-F88A1FAA1DFB}"/>
    <cellStyle name="Comma 6 2 2 2 3" xfId="16205" xr:uid="{6202ABA8-87EC-48D6-BB4F-110CDA13024E}"/>
    <cellStyle name="Comma 6 2 2 2 3 2" xfId="16206" xr:uid="{61C820E1-BE7C-4DE0-AC22-3AB342FA2EA0}"/>
    <cellStyle name="Comma 6 2 2 2 3 2 2" xfId="16207" xr:uid="{445A3427-AC4B-47D9-B91B-FBA2BBF30AE8}"/>
    <cellStyle name="Comma 6 2 2 2 3 2 3" xfId="16208" xr:uid="{0841C89B-CDBA-4947-BEEE-750D6635AB02}"/>
    <cellStyle name="Comma 6 2 2 2 3 3" xfId="16209" xr:uid="{073E1EA2-7BE1-43BF-8EA3-15FDA5CA9C03}"/>
    <cellStyle name="Comma 6 2 2 2 3 3 2" xfId="16210" xr:uid="{2A8C151C-8F2C-4C54-A4CC-0BE670536A71}"/>
    <cellStyle name="Comma 6 2 2 2 3 3 3" xfId="16211" xr:uid="{B205EE96-83C6-4391-A727-6CF77E2A08AE}"/>
    <cellStyle name="Comma 6 2 2 2 3 4" xfId="16212" xr:uid="{DE5EE097-0A69-400D-8F07-D8FBB7B38C59}"/>
    <cellStyle name="Comma 6 2 2 2 3 5" xfId="16213" xr:uid="{B0B261BF-E639-4F8D-AA04-4A016C1D2D81}"/>
    <cellStyle name="Comma 6 2 2 2 4" xfId="16214" xr:uid="{09B2F1D8-9610-4F7F-87A5-183D61C1F175}"/>
    <cellStyle name="Comma 6 2 2 2 4 2" xfId="16215" xr:uid="{502379D1-E643-4DD9-B365-87903133BE9B}"/>
    <cellStyle name="Comma 6 2 2 2 4 3" xfId="16216" xr:uid="{7FD525A7-FA8B-459E-AAEE-12E52B4CAD4D}"/>
    <cellStyle name="Comma 6 2 2 2 5" xfId="16217" xr:uid="{7ED3BC24-7B76-44CC-87CE-9CBD4FAE96B2}"/>
    <cellStyle name="Comma 6 2 2 2 5 2" xfId="16218" xr:uid="{AE15154B-3E4B-4198-ABCD-C4607D048C70}"/>
    <cellStyle name="Comma 6 2 2 2 5 3" xfId="16219" xr:uid="{95391858-109F-46CA-B689-EFAB89DBD2F1}"/>
    <cellStyle name="Comma 6 2 2 2 6" xfId="16220" xr:uid="{24D34424-0CF5-47C0-ACA3-BE71CD2988F7}"/>
    <cellStyle name="Comma 6 2 2 2 7" xfId="16221" xr:uid="{0DB5F961-412A-4831-B7DD-2E0F091A19B7}"/>
    <cellStyle name="Comma 6 2 2 2 8" xfId="16222" xr:uid="{0775D475-6C5B-420F-A533-A1DF4740BA99}"/>
    <cellStyle name="Comma 6 2 2 2 9" xfId="46467" xr:uid="{15C6BC98-68FA-4C54-A2A2-12638F4F5BCD}"/>
    <cellStyle name="Comma 6 2 2 3" xfId="256" xr:uid="{00000000-0005-0000-0000-000018010000}"/>
    <cellStyle name="Comma 6 2 2 3 2" xfId="16223" xr:uid="{92E8F3CD-42AA-4286-A898-827357C12AF2}"/>
    <cellStyle name="Comma 6 2 2 3 2 2" xfId="16224" xr:uid="{67FACADD-7250-4B04-9C93-A903F68E304E}"/>
    <cellStyle name="Comma 6 2 2 3 2 2 2" xfId="16225" xr:uid="{DD9DD487-9260-4201-A8C8-184BFF8DADBB}"/>
    <cellStyle name="Comma 6 2 2 3 2 2 3" xfId="16226" xr:uid="{DFD948FE-1D30-45CA-80DD-8563A9202535}"/>
    <cellStyle name="Comma 6 2 2 3 2 3" xfId="16227" xr:uid="{45466BB8-596C-4EE8-8DD7-6184F1970AFA}"/>
    <cellStyle name="Comma 6 2 2 3 2 3 2" xfId="16228" xr:uid="{A9C860C5-A201-4FE6-93B4-0C44F968D90F}"/>
    <cellStyle name="Comma 6 2 2 3 2 3 3" xfId="16229" xr:uid="{87312313-D3FF-4F8B-91DD-4E8C92B7E911}"/>
    <cellStyle name="Comma 6 2 2 3 2 4" xfId="16230" xr:uid="{B26F5F21-27BE-400F-AE1D-E1BC8F11C916}"/>
    <cellStyle name="Comma 6 2 2 3 2 5" xfId="16231" xr:uid="{E2C4CD37-CD00-45D4-A24D-1296ACB1B71F}"/>
    <cellStyle name="Comma 6 2 2 3 3" xfId="16232" xr:uid="{19042A3F-DE81-43D1-A8A1-2A91E4583BED}"/>
    <cellStyle name="Comma 6 2 2 3 3 2" xfId="16233" xr:uid="{9132E23F-B904-486D-8908-5B3CE6C4DCC4}"/>
    <cellStyle name="Comma 6 2 2 3 3 3" xfId="16234" xr:uid="{361831C5-D770-49C7-8107-6BEB614DD9BF}"/>
    <cellStyle name="Comma 6 2 2 3 4" xfId="16235" xr:uid="{C5D2FA14-4767-4368-90AC-8AFEEBB837F2}"/>
    <cellStyle name="Comma 6 2 2 3 4 2" xfId="16236" xr:uid="{8752A86C-2DFF-46B4-A184-3E75CD52D118}"/>
    <cellStyle name="Comma 6 2 2 3 4 3" xfId="16237" xr:uid="{441A0A3D-6AD8-4636-AFCB-8EA7C4CBAA56}"/>
    <cellStyle name="Comma 6 2 2 3 5" xfId="16238" xr:uid="{86A1BC69-DB50-4BA2-A049-4B76E17FF79E}"/>
    <cellStyle name="Comma 6 2 2 3 6" xfId="16239" xr:uid="{B6C2037F-099E-48A6-B828-D29935D5D6A7}"/>
    <cellStyle name="Comma 6 2 2 3 7" xfId="45221" xr:uid="{81DCDF33-539D-4091-8E6E-3B70D09FD209}"/>
    <cellStyle name="Comma 6 2 2 4" xfId="257" xr:uid="{00000000-0005-0000-0000-000019010000}"/>
    <cellStyle name="Comma 6 2 2 4 2" xfId="16240" xr:uid="{4202B211-A626-4BA4-9629-7CA31504AEC7}"/>
    <cellStyle name="Comma 6 2 2 4 2 2" xfId="16241" xr:uid="{A9E1137D-A253-45AF-B66B-54DA4E886B6D}"/>
    <cellStyle name="Comma 6 2 2 4 2 3" xfId="16242" xr:uid="{A02C6A6D-E226-4829-AD25-012FF9E85AA0}"/>
    <cellStyle name="Comma 6 2 2 4 3" xfId="16243" xr:uid="{3A27E4C6-0E9C-4AB9-AA3C-8C94CFB5600F}"/>
    <cellStyle name="Comma 6 2 2 4 3 2" xfId="16244" xr:uid="{9EE636CB-4896-4E81-83E4-963B9DDB9AA1}"/>
    <cellStyle name="Comma 6 2 2 4 3 3" xfId="16245" xr:uid="{A2B184AA-A682-4DF7-8F8B-C5506D072354}"/>
    <cellStyle name="Comma 6 2 2 4 4" xfId="16246" xr:uid="{A41521FD-873A-4C13-AD0D-621482F5E691}"/>
    <cellStyle name="Comma 6 2 2 4 5" xfId="16247" xr:uid="{26B88865-8FD0-4E49-9A3C-48C5EC222457}"/>
    <cellStyle name="Comma 6 2 2 5" xfId="16248" xr:uid="{BF016B46-A9FE-4920-81D9-363EC9EA133F}"/>
    <cellStyle name="Comma 6 2 2 5 2" xfId="16249" xr:uid="{A51C76F4-D624-4FF2-BAEB-3D2F779C7CE3}"/>
    <cellStyle name="Comma 6 2 2 5 3" xfId="16250" xr:uid="{12E3BBBA-0A76-4EB1-AAED-9DE2DF4A2EA3}"/>
    <cellStyle name="Comma 6 2 2 6" xfId="16251" xr:uid="{356C5052-0D4F-41F7-A7BA-47A5499FE74E}"/>
    <cellStyle name="Comma 6 2 2 6 2" xfId="16252" xr:uid="{DF28778D-D452-4848-B4A6-AF5D8C375DF2}"/>
    <cellStyle name="Comma 6 2 2 6 3" xfId="16253" xr:uid="{C328FB5B-50AF-4A69-A812-CDB5F25F57FE}"/>
    <cellStyle name="Comma 6 2 2 7" xfId="16254" xr:uid="{2243F7F9-DF8C-4005-87CD-36EE3C9B796F}"/>
    <cellStyle name="Comma 6 2 2 8" xfId="16255" xr:uid="{594A8B96-D69C-4853-B788-ECDC660BD313}"/>
    <cellStyle name="Comma 6 2 2 9" xfId="45222" xr:uid="{E7F7B93B-3231-48E1-AB21-A19C96F7B3B3}"/>
    <cellStyle name="Comma 6 2 3" xfId="258" xr:uid="{00000000-0005-0000-0000-00001A010000}"/>
    <cellStyle name="Comma 6 2 3 2" xfId="259" xr:uid="{00000000-0005-0000-0000-00001B010000}"/>
    <cellStyle name="Comma 6 2 3 2 2" xfId="16256" xr:uid="{1500A191-7ABF-4F2C-9CB9-4714B3775096}"/>
    <cellStyle name="Comma 6 2 3 2 2 2" xfId="16257" xr:uid="{1229C250-77A8-4ECE-816C-611EB5A50600}"/>
    <cellStyle name="Comma 6 2 3 2 2 2 2" xfId="16258" xr:uid="{BFC99006-0AC4-4AD1-A1CC-3F27B7018CCE}"/>
    <cellStyle name="Comma 6 2 3 2 2 2 3" xfId="16259" xr:uid="{96F67005-FFC2-4761-9160-4B35D068444D}"/>
    <cellStyle name="Comma 6 2 3 2 2 3" xfId="16260" xr:uid="{3D39FF2F-3690-435C-B325-99E46F67A01E}"/>
    <cellStyle name="Comma 6 2 3 2 2 3 2" xfId="16261" xr:uid="{8292ABCE-9D9F-4206-995D-5B5BF886C4AF}"/>
    <cellStyle name="Comma 6 2 3 2 2 3 3" xfId="16262" xr:uid="{33C9182B-136E-4B97-9E5B-4924D9D28C35}"/>
    <cellStyle name="Comma 6 2 3 2 2 4" xfId="16263" xr:uid="{0EE20361-D16B-4D31-84F0-53A57EBC5B59}"/>
    <cellStyle name="Comma 6 2 3 2 2 5" xfId="16264" xr:uid="{A13FA78B-432B-4222-AFDB-B901D082CAC2}"/>
    <cellStyle name="Comma 6 2 3 2 3" xfId="16265" xr:uid="{47D5CA8A-5CB3-4A8A-9E47-9C7299CF0CD5}"/>
    <cellStyle name="Comma 6 2 3 2 3 2" xfId="16266" xr:uid="{ED80990C-B6E9-436A-836C-99ECAA72BC7C}"/>
    <cellStyle name="Comma 6 2 3 2 3 3" xfId="16267" xr:uid="{F259DA00-D00D-458E-8080-6EF9BF302BA2}"/>
    <cellStyle name="Comma 6 2 3 2 4" xfId="16268" xr:uid="{17504700-3FB4-4FA4-AF4E-B17B38416AB7}"/>
    <cellStyle name="Comma 6 2 3 2 4 2" xfId="16269" xr:uid="{812289B2-5B9C-45E4-9FDD-8F34D863DD85}"/>
    <cellStyle name="Comma 6 2 3 2 4 3" xfId="16270" xr:uid="{0807E623-8648-400D-A9FD-B172A399D202}"/>
    <cellStyle name="Comma 6 2 3 2 5" xfId="16271" xr:uid="{3BE880A4-2BBC-4332-8DBA-A56C5AB02D1E}"/>
    <cellStyle name="Comma 6 2 3 2 6" xfId="16272" xr:uid="{EC09AA9C-21C7-46E6-81B6-53C79B31E900}"/>
    <cellStyle name="Comma 6 2 3 2 7" xfId="1710" xr:uid="{6575C92F-DDB5-48DA-88F0-84B29414ADEE}"/>
    <cellStyle name="Comma 6 2 3 3" xfId="260" xr:uid="{00000000-0005-0000-0000-00001C010000}"/>
    <cellStyle name="Comma 6 2 3 3 2" xfId="16274" xr:uid="{8E9C2757-60DE-4038-BE76-B4A486B8B4B8}"/>
    <cellStyle name="Comma 6 2 3 3 2 2" xfId="16275" xr:uid="{2B4D14A8-4EE9-42BB-9B5F-D75C71F78494}"/>
    <cellStyle name="Comma 6 2 3 3 2 3" xfId="16276" xr:uid="{E86711AC-DEC7-47DF-A931-356AE2BE3B56}"/>
    <cellStyle name="Comma 6 2 3 3 3" xfId="16277" xr:uid="{CE8812AD-350D-44EA-B0B7-274614B82FE8}"/>
    <cellStyle name="Comma 6 2 3 3 3 2" xfId="16278" xr:uid="{66DEC521-84A5-42FB-A469-4F7985744ADD}"/>
    <cellStyle name="Comma 6 2 3 3 3 3" xfId="16279" xr:uid="{501CC054-E511-4C1A-B2E9-6653BBD82A74}"/>
    <cellStyle name="Comma 6 2 3 3 4" xfId="16280" xr:uid="{A2D495FE-CD8E-4CE5-B3FA-5729B51CF162}"/>
    <cellStyle name="Comma 6 2 3 3 5" xfId="16281" xr:uid="{AD6290D0-2E96-47DA-B8D1-0CC7D71BAC93}"/>
    <cellStyle name="Comma 6 2 3 3 6" xfId="16282" xr:uid="{BF20F555-A390-4184-BB3C-17923B98D5C8}"/>
    <cellStyle name="Comma 6 2 3 3 7" xfId="44340" xr:uid="{972AB4FF-12FE-414E-A022-BADF8D5B668E}"/>
    <cellStyle name="Comma 6 2 3 3 8" xfId="45223" xr:uid="{B848FBEE-5E78-4D4E-99C8-8CDE014BBAC6}"/>
    <cellStyle name="Comma 6 2 3 3 9" xfId="16273" xr:uid="{45D69534-AB22-4B97-BDD1-1568C2A7EFBD}"/>
    <cellStyle name="Comma 6 2 3 4" xfId="16283" xr:uid="{11EE4765-9D89-4C6C-A7DE-07F91CE54F65}"/>
    <cellStyle name="Comma 6 2 3 4 2" xfId="16284" xr:uid="{4CA004D0-81D1-4FD6-A3FB-CA1617E21B46}"/>
    <cellStyle name="Comma 6 2 3 4 3" xfId="16285" xr:uid="{842892A8-7CEF-4CE2-87B8-AB3A05D45FB9}"/>
    <cellStyle name="Comma 6 2 3 5" xfId="16286" xr:uid="{ACDF7F04-CD46-4EA0-A2F0-9A110CC5FB08}"/>
    <cellStyle name="Comma 6 2 3 5 2" xfId="16287" xr:uid="{56C6AEE3-1C2B-463A-A363-2A9817A011C4}"/>
    <cellStyle name="Comma 6 2 3 5 3" xfId="16288" xr:uid="{C7F3450B-2AAB-41F0-B8D9-45487BB1338A}"/>
    <cellStyle name="Comma 6 2 3 6" xfId="16289" xr:uid="{0403457E-258B-40E2-9129-6687F65AE701}"/>
    <cellStyle name="Comma 6 2 3 7" xfId="16290" xr:uid="{2444FA8A-49B5-46C1-8522-76E74A3F8A0F}"/>
    <cellStyle name="Comma 6 2 3 8" xfId="16291" xr:uid="{B32D228D-C2BF-4F3B-9E5F-2B369944D1BF}"/>
    <cellStyle name="Comma 6 2 3 9" xfId="46468" xr:uid="{B0D99B01-269A-4563-9277-5257FAA721FB}"/>
    <cellStyle name="Comma 6 2 4" xfId="261" xr:uid="{00000000-0005-0000-0000-00001D010000}"/>
    <cellStyle name="Comma 6 2 4 2" xfId="262" xr:uid="{00000000-0005-0000-0000-00001E010000}"/>
    <cellStyle name="Comma 6 2 4 2 2" xfId="16292" xr:uid="{50922D27-8C0E-448A-9FDA-F99AED6213B6}"/>
    <cellStyle name="Comma 6 2 4 2 2 2" xfId="16293" xr:uid="{F03B6819-5C58-44A5-BA15-3E4BB18769BE}"/>
    <cellStyle name="Comma 6 2 4 2 2 3" xfId="16294" xr:uid="{3D7B4EB4-0D73-4C6A-8844-32B847CEDD3F}"/>
    <cellStyle name="Comma 6 2 4 2 3" xfId="16295" xr:uid="{60F9FC51-9E82-4DE1-B27F-0A39718C81EA}"/>
    <cellStyle name="Comma 6 2 4 2 3 2" xfId="16296" xr:uid="{70EE4141-9C68-4661-B52D-86D55BB7F11B}"/>
    <cellStyle name="Comma 6 2 4 2 3 3" xfId="16297" xr:uid="{D5EA60D5-3FD1-4350-9DDE-6B8C3AD5E53A}"/>
    <cellStyle name="Comma 6 2 4 2 4" xfId="16298" xr:uid="{2EDEE234-1E02-459F-9DCA-AB52FA005D91}"/>
    <cellStyle name="Comma 6 2 4 2 5" xfId="16299" xr:uid="{7735FFA5-D9E7-4F30-8741-560458F1273D}"/>
    <cellStyle name="Comma 6 2 4 3" xfId="16300" xr:uid="{FDE0CAF0-AB54-460D-8960-92687D245362}"/>
    <cellStyle name="Comma 6 2 4 3 2" xfId="16301" xr:uid="{194FBBBD-486E-4B24-B3B8-F5DC12548A5E}"/>
    <cellStyle name="Comma 6 2 4 3 3" xfId="16302" xr:uid="{BCD490EA-2823-4A5F-B32F-923371B3953E}"/>
    <cellStyle name="Comma 6 2 4 4" xfId="16303" xr:uid="{3E0FC89D-BA0D-46B2-A26B-08DBA943D970}"/>
    <cellStyle name="Comma 6 2 4 4 2" xfId="16304" xr:uid="{91512C54-784F-41DD-9673-159CC21B1451}"/>
    <cellStyle name="Comma 6 2 4 4 3" xfId="16305" xr:uid="{7995D9C6-9E14-4B2C-83B6-B5F9CF845FC5}"/>
    <cellStyle name="Comma 6 2 4 5" xfId="16306" xr:uid="{34B56ED5-85F1-4B80-B26C-AA773B64242F}"/>
    <cellStyle name="Comma 6 2 4 6" xfId="16307" xr:uid="{0C5BE75E-D39A-4B96-B505-452AC3578316}"/>
    <cellStyle name="Comma 6 2 4 7" xfId="45224" xr:uid="{A10F9FA2-0836-4FDF-ABB5-AE3B9E626562}"/>
    <cellStyle name="Comma 6 2 5" xfId="263" xr:uid="{00000000-0005-0000-0000-00001F010000}"/>
    <cellStyle name="Comma 6 2 5 2" xfId="16308" xr:uid="{7A24A777-784D-49FA-8F19-27FD0B5A35C7}"/>
    <cellStyle name="Comma 6 2 5 2 2" xfId="16309" xr:uid="{A38DF18C-981D-49E7-9A65-9EBAB599F939}"/>
    <cellStyle name="Comma 6 2 5 2 3" xfId="16310" xr:uid="{097FB2A0-5C92-49A0-85AD-65898CB0256F}"/>
    <cellStyle name="Comma 6 2 5 3" xfId="16311" xr:uid="{EB7D2997-6287-4128-B433-7BFB85E762AA}"/>
    <cellStyle name="Comma 6 2 5 3 2" xfId="16312" xr:uid="{7FA3978A-E0F3-43CF-A135-6114CE8F6299}"/>
    <cellStyle name="Comma 6 2 5 3 3" xfId="16313" xr:uid="{C3B8E9BA-7F40-43E2-B1F6-C9F763CE003D}"/>
    <cellStyle name="Comma 6 2 5 4" xfId="16314" xr:uid="{6AB03A6F-7315-427E-A293-191DBBB204C0}"/>
    <cellStyle name="Comma 6 2 5 5" xfId="16315" xr:uid="{C497B876-53ED-48B4-8B9B-67CE1DC9FC22}"/>
    <cellStyle name="Comma 6 2 6" xfId="264" xr:uid="{00000000-0005-0000-0000-000020010000}"/>
    <cellStyle name="Comma 6 2 6 2" xfId="16316" xr:uid="{06E8B7B8-9F9B-47A0-A8CA-D98E0A8A1EA8}"/>
    <cellStyle name="Comma 6 2 6 3" xfId="16317" xr:uid="{CC78FAFB-3CA8-4D60-A3CC-9C684E5D94D7}"/>
    <cellStyle name="Comma 6 2 7" xfId="907" xr:uid="{00000000-0005-0000-0000-000021010000}"/>
    <cellStyle name="Comma 6 2 7 2" xfId="16319" xr:uid="{AB7DC6D1-C047-4226-BA7E-786EBF01C104}"/>
    <cellStyle name="Comma 6 2 7 3" xfId="16320" xr:uid="{89BF7F5D-403A-4D61-84EB-1FCD0B17C31B}"/>
    <cellStyle name="Comma 6 2 7 4" xfId="16318" xr:uid="{AD7A557F-68C3-45AC-B7CF-9254C745CDD9}"/>
    <cellStyle name="Comma 6 2 8" xfId="16321" xr:uid="{FFC1D863-B3E0-4455-943C-03B9BF2FD5F9}"/>
    <cellStyle name="Comma 6 2 9" xfId="16322" xr:uid="{FAB60441-D4FD-4518-8FA0-C3D678166DF4}"/>
    <cellStyle name="Comma 6 3" xfId="265" xr:uid="{00000000-0005-0000-0000-000022010000}"/>
    <cellStyle name="Comma 6 3 10" xfId="1391" xr:uid="{E3C651AB-FF18-41D9-ABEE-9662C3379A1A}"/>
    <cellStyle name="Comma 6 3 2" xfId="266" xr:uid="{00000000-0005-0000-0000-000023010000}"/>
    <cellStyle name="Comma 6 3 2 10" xfId="46469" xr:uid="{65C7DCCA-CEAB-4E77-BA95-0FCAC9B43E76}"/>
    <cellStyle name="Comma 6 3 2 11" xfId="1711" xr:uid="{E9D62F66-CFD0-4CF3-86B9-454D4073AF70}"/>
    <cellStyle name="Comma 6 3 2 2" xfId="267" xr:uid="{00000000-0005-0000-0000-000024010000}"/>
    <cellStyle name="Comma 6 3 2 2 2" xfId="16323" xr:uid="{7E92087E-3832-4FBD-88D1-E67AB89B9A4B}"/>
    <cellStyle name="Comma 6 3 2 2 2 2" xfId="16324" xr:uid="{8027C018-607A-4977-8DFF-453648B07E1C}"/>
    <cellStyle name="Comma 6 3 2 2 2 2 2" xfId="16325" xr:uid="{8B5E60A2-446C-4DC7-82CF-27DAE49C8E83}"/>
    <cellStyle name="Comma 6 3 2 2 2 2 3" xfId="16326" xr:uid="{5A931093-BDA8-4A86-BAB1-C5B51ABC4BCD}"/>
    <cellStyle name="Comma 6 3 2 2 2 3" xfId="16327" xr:uid="{F6EF8524-4518-432D-975A-8DA8E0AE764F}"/>
    <cellStyle name="Comma 6 3 2 2 2 3 2" xfId="16328" xr:uid="{10D64330-0989-4B7A-94F7-CCBF4889D677}"/>
    <cellStyle name="Comma 6 3 2 2 2 3 3" xfId="16329" xr:uid="{F2A08650-9918-4EEB-8E8B-F88CB7E1A2DB}"/>
    <cellStyle name="Comma 6 3 2 2 2 4" xfId="16330" xr:uid="{184CC359-9977-46F1-808A-7F37A59F2689}"/>
    <cellStyle name="Comma 6 3 2 2 2 5" xfId="16331" xr:uid="{61D4BB2C-ECAC-45D5-9348-75B05B97AEB2}"/>
    <cellStyle name="Comma 6 3 2 2 3" xfId="16332" xr:uid="{040C9D73-27D3-40BA-A854-59EECCD8DDD1}"/>
    <cellStyle name="Comma 6 3 2 2 3 2" xfId="16333" xr:uid="{93893A5D-EACE-443D-A898-24DFC04D07F5}"/>
    <cellStyle name="Comma 6 3 2 2 3 3" xfId="16334" xr:uid="{A4EEE9A7-D061-47C2-9927-7D0599737C8E}"/>
    <cellStyle name="Comma 6 3 2 2 4" xfId="16335" xr:uid="{61D1B8E6-BEE6-4F8E-A672-2DA4808C3B79}"/>
    <cellStyle name="Comma 6 3 2 2 4 2" xfId="16336" xr:uid="{D57023A1-F4D2-48FA-BF1E-9C6CF802E10F}"/>
    <cellStyle name="Comma 6 3 2 2 4 3" xfId="16337" xr:uid="{B88C2A47-D3F5-4451-9984-5D7A625ED595}"/>
    <cellStyle name="Comma 6 3 2 2 5" xfId="16338" xr:uid="{665A50DE-B01E-47D3-85C7-C2EC901DB94C}"/>
    <cellStyle name="Comma 6 3 2 2 6" xfId="16339" xr:uid="{D76F7C34-5164-422A-8D88-D7DEFE69349B}"/>
    <cellStyle name="Comma 6 3 2 2 7" xfId="45225" xr:uid="{2ADB1EF1-7875-4910-A3D7-C615085CFFB7}"/>
    <cellStyle name="Comma 6 3 2 3" xfId="16340" xr:uid="{6D28608F-5F60-4146-9AB8-ACE830AF2FDA}"/>
    <cellStyle name="Comma 6 3 2 3 2" xfId="16341" xr:uid="{836B40C6-E03A-47A1-895A-3A46E09BF1E1}"/>
    <cellStyle name="Comma 6 3 2 3 2 2" xfId="16342" xr:uid="{5CF95262-6AE8-4F8C-84C8-054AA46013E3}"/>
    <cellStyle name="Comma 6 3 2 3 2 3" xfId="16343" xr:uid="{1B033A3A-8B99-4942-B0A8-C28D9AA51E86}"/>
    <cellStyle name="Comma 6 3 2 3 3" xfId="16344" xr:uid="{D79E5ECC-C2A2-4039-A1D4-92C3F0AC5E2B}"/>
    <cellStyle name="Comma 6 3 2 3 3 2" xfId="16345" xr:uid="{B95A4EFE-2AEB-4ADD-8B14-A76FF80342FA}"/>
    <cellStyle name="Comma 6 3 2 3 3 3" xfId="16346" xr:uid="{9407C2F5-16C9-411C-8DC8-9FC60CFE1FC2}"/>
    <cellStyle name="Comma 6 3 2 3 4" xfId="16347" xr:uid="{FA6B3166-A6F3-41EF-9591-FA0DFBD251F3}"/>
    <cellStyle name="Comma 6 3 2 3 5" xfId="16348" xr:uid="{7F13A6D7-B09B-4CFD-B828-C4210ADECC4B}"/>
    <cellStyle name="Comma 6 3 2 4" xfId="16349" xr:uid="{6BD8FAC7-AD8F-4AFE-BAC2-66CA6C4E1FFD}"/>
    <cellStyle name="Comma 6 3 2 4 2" xfId="16350" xr:uid="{6A2A636B-82AE-463C-ADC1-7DEE917C02B3}"/>
    <cellStyle name="Comma 6 3 2 4 3" xfId="16351" xr:uid="{0AEDDC4F-916C-4272-87C4-A40A8A81767B}"/>
    <cellStyle name="Comma 6 3 2 5" xfId="16352" xr:uid="{A9148E0C-FD73-4FB4-A906-1282939285E4}"/>
    <cellStyle name="Comma 6 3 2 5 2" xfId="16353" xr:uid="{4364AEC1-C77B-4688-B2E0-465A142AEF3F}"/>
    <cellStyle name="Comma 6 3 2 5 3" xfId="16354" xr:uid="{28B35766-F574-4210-992F-DA3C5318AA2E}"/>
    <cellStyle name="Comma 6 3 2 6" xfId="16355" xr:uid="{830DD4E5-BACB-4F3F-A9D7-8DDF67D912FB}"/>
    <cellStyle name="Comma 6 3 2 7" xfId="16356" xr:uid="{B95383B0-CAA5-42F2-95BD-4A021EA0556B}"/>
    <cellStyle name="Comma 6 3 2 8" xfId="16357" xr:uid="{1F083D9D-7E4F-45EE-9E94-72F4230E189C}"/>
    <cellStyle name="Comma 6 3 2 9" xfId="45226" xr:uid="{F9779880-077B-4549-B6C2-CB8E1FBD91A5}"/>
    <cellStyle name="Comma 6 3 3" xfId="268" xr:uid="{00000000-0005-0000-0000-000025010000}"/>
    <cellStyle name="Comma 6 3 3 2" xfId="16358" xr:uid="{052CBC38-D938-46BD-BD62-F11062453A6C}"/>
    <cellStyle name="Comma 6 3 3 2 2" xfId="16359" xr:uid="{A25A5EDA-28A5-4553-80AD-8B6FF4AA3364}"/>
    <cellStyle name="Comma 6 3 3 2 2 2" xfId="16360" xr:uid="{A5F23491-3312-40CA-B503-7505CB79D828}"/>
    <cellStyle name="Comma 6 3 3 2 2 3" xfId="16361" xr:uid="{324F8A76-1599-4F76-89F6-7F84C22E8A11}"/>
    <cellStyle name="Comma 6 3 3 2 3" xfId="16362" xr:uid="{328E2323-A3D4-49E2-8CA5-198F8A757317}"/>
    <cellStyle name="Comma 6 3 3 2 3 2" xfId="16363" xr:uid="{51E5910D-0B16-43A0-BA00-7B1455DC95A9}"/>
    <cellStyle name="Comma 6 3 3 2 3 3" xfId="16364" xr:uid="{290F5309-9E2B-4B92-A360-19D9DC21B12C}"/>
    <cellStyle name="Comma 6 3 3 2 4" xfId="16365" xr:uid="{FBFF1AEB-95E1-410A-A017-A01BA8218794}"/>
    <cellStyle name="Comma 6 3 3 2 5" xfId="16366" xr:uid="{B94B6B7E-CF05-460A-9A2E-F016105E21F9}"/>
    <cellStyle name="Comma 6 3 3 3" xfId="16367" xr:uid="{3FD915AF-11AA-49EF-A654-B38428E62DE9}"/>
    <cellStyle name="Comma 6 3 3 3 2" xfId="16368" xr:uid="{074E2A9F-487E-448F-893E-AB28C03A9FEE}"/>
    <cellStyle name="Comma 6 3 3 3 3" xfId="16369" xr:uid="{23C3D120-6324-48BC-8218-2B35B6712707}"/>
    <cellStyle name="Comma 6 3 3 4" xfId="16370" xr:uid="{C87FE6D0-B9CE-4D28-83D6-BEAF7ECB8B52}"/>
    <cellStyle name="Comma 6 3 3 4 2" xfId="16371" xr:uid="{801EA811-9559-4D95-91C5-AE7A5AC977B9}"/>
    <cellStyle name="Comma 6 3 3 4 3" xfId="16372" xr:uid="{62224F26-9EA7-4929-A211-F53C8B9E495E}"/>
    <cellStyle name="Comma 6 3 3 5" xfId="16373" xr:uid="{4C175D1E-789E-437E-96AE-474288D450A3}"/>
    <cellStyle name="Comma 6 3 3 6" xfId="16374" xr:uid="{77F58EF9-6654-48AA-92F3-4C344405B32C}"/>
    <cellStyle name="Comma 6 3 3 7" xfId="45227" xr:uid="{4988D1AB-8E5B-436B-949A-314671EF773E}"/>
    <cellStyle name="Comma 6 3 4" xfId="269" xr:uid="{00000000-0005-0000-0000-000026010000}"/>
    <cellStyle name="Comma 6 3 4 2" xfId="16375" xr:uid="{B7ABB29C-8EEB-4A38-B2B0-C3682CF6AC80}"/>
    <cellStyle name="Comma 6 3 4 2 2" xfId="16376" xr:uid="{D02980C4-F6F4-44B5-AC95-119EEEC242E6}"/>
    <cellStyle name="Comma 6 3 4 2 3" xfId="16377" xr:uid="{E611552C-93C8-4068-B8FF-114124653959}"/>
    <cellStyle name="Comma 6 3 4 3" xfId="16378" xr:uid="{9D217C37-9C94-4226-82A2-611A8DA8D29E}"/>
    <cellStyle name="Comma 6 3 4 3 2" xfId="16379" xr:uid="{706C55A6-74E2-46FA-9AC2-7F2A3D492F3D}"/>
    <cellStyle name="Comma 6 3 4 3 3" xfId="16380" xr:uid="{236EEF52-FFC1-4AFE-9F18-7BD5A307AC23}"/>
    <cellStyle name="Comma 6 3 4 4" xfId="16381" xr:uid="{5EECD61C-5B45-4AF3-9C65-8887DA802DDA}"/>
    <cellStyle name="Comma 6 3 4 5" xfId="16382" xr:uid="{C5202EAB-5A36-4E50-B88A-301DC4B3BB01}"/>
    <cellStyle name="Comma 6 3 5" xfId="16383" xr:uid="{CA3C9630-C29B-41CC-8932-08CAC18BEF7D}"/>
    <cellStyle name="Comma 6 3 5 2" xfId="16384" xr:uid="{CA7853E9-0D43-42ED-972B-CC5956A186A7}"/>
    <cellStyle name="Comma 6 3 5 3" xfId="16385" xr:uid="{C9DE4124-022C-4E3B-9429-FA9ACFCCACE0}"/>
    <cellStyle name="Comma 6 3 6" xfId="16386" xr:uid="{51B9978F-E2CC-474B-8F0E-443475CD6140}"/>
    <cellStyle name="Comma 6 3 6 2" xfId="16387" xr:uid="{614328E1-106A-4792-84AB-4DF22E4D977C}"/>
    <cellStyle name="Comma 6 3 6 3" xfId="16388" xr:uid="{633BEA89-81A9-458D-908B-832A67EEDD5A}"/>
    <cellStyle name="Comma 6 3 7" xfId="16389" xr:uid="{F59C3963-F4D6-40F9-95C7-0C29586F4958}"/>
    <cellStyle name="Comma 6 3 8" xfId="16390" xr:uid="{4379CCC2-C11E-4BF8-A744-617370ECDBA5}"/>
    <cellStyle name="Comma 6 3 9" xfId="45228" xr:uid="{5264FF89-4BAF-4188-A890-D2B9A163CEE0}"/>
    <cellStyle name="Comma 6 4" xfId="270" xr:uid="{00000000-0005-0000-0000-000027010000}"/>
    <cellStyle name="Comma 6 4 2" xfId="271" xr:uid="{00000000-0005-0000-0000-000028010000}"/>
    <cellStyle name="Comma 6 4 2 2" xfId="16391" xr:uid="{DFF64DC2-F67F-473F-8498-07EC0E40F956}"/>
    <cellStyle name="Comma 6 4 2 2 2" xfId="16392" xr:uid="{AEC2540C-DB50-41D7-A797-CA6B7FB74CB3}"/>
    <cellStyle name="Comma 6 4 2 2 2 2" xfId="16393" xr:uid="{1684EFCA-442B-4408-ACA0-E13657831D64}"/>
    <cellStyle name="Comma 6 4 2 2 2 2 2" xfId="16394" xr:uid="{A50B8969-FE1A-4DF8-A490-B9B00FEB7B62}"/>
    <cellStyle name="Comma 6 4 2 2 2 2 3" xfId="16395" xr:uid="{87934FEF-2485-463D-A193-3E08BA6701FB}"/>
    <cellStyle name="Comma 6 4 2 2 2 3" xfId="16396" xr:uid="{030F3E7E-150A-4CA4-A704-0EA019231D0D}"/>
    <cellStyle name="Comma 6 4 2 2 2 3 2" xfId="16397" xr:uid="{D29C9EB5-387D-4A44-9C94-C079394093E6}"/>
    <cellStyle name="Comma 6 4 2 2 2 3 3" xfId="16398" xr:uid="{EA3E48D6-D41F-446C-978F-E688CAD23588}"/>
    <cellStyle name="Comma 6 4 2 2 2 4" xfId="16399" xr:uid="{59575CEC-D1C7-4365-B323-DEA5CF98EA63}"/>
    <cellStyle name="Comma 6 4 2 2 2 5" xfId="16400" xr:uid="{6E3F40DC-CEEB-4E4A-8413-31FB1F68BE40}"/>
    <cellStyle name="Comma 6 4 2 2 3" xfId="16401" xr:uid="{633AF942-183B-486E-B8ED-269E1B57E0F8}"/>
    <cellStyle name="Comma 6 4 2 2 3 2" xfId="16402" xr:uid="{DD424E03-E2BE-47E9-9CC5-8E09F0ADBC33}"/>
    <cellStyle name="Comma 6 4 2 2 3 3" xfId="16403" xr:uid="{66B8F206-EC42-4032-A03B-3BAAF21EAD60}"/>
    <cellStyle name="Comma 6 4 2 2 4" xfId="16404" xr:uid="{C0EBCE9B-7339-4C0B-AA20-4642B4BCA03A}"/>
    <cellStyle name="Comma 6 4 2 2 4 2" xfId="16405" xr:uid="{3B1D9CBC-5163-46DF-B1FE-9E7BA41127BF}"/>
    <cellStyle name="Comma 6 4 2 2 4 3" xfId="16406" xr:uid="{E16D693F-526E-4384-B65F-70653D8CA76E}"/>
    <cellStyle name="Comma 6 4 2 2 5" xfId="16407" xr:uid="{DF885BF2-8B7D-4DF4-B560-554EF0502586}"/>
    <cellStyle name="Comma 6 4 2 2 6" xfId="16408" xr:uid="{030F6E97-FCE1-4A0F-BEDF-2DB86FFC99D7}"/>
    <cellStyle name="Comma 6 4 2 3" xfId="16409" xr:uid="{1D6B127C-ADA0-42E2-A008-1C2C9AFE9CEF}"/>
    <cellStyle name="Comma 6 4 2 3 2" xfId="16410" xr:uid="{93A47FA3-3DA9-427C-9422-BB3B696A2ECC}"/>
    <cellStyle name="Comma 6 4 2 3 2 2" xfId="16411" xr:uid="{0C86C52B-C62B-46F3-91F4-F8CFCAA57D57}"/>
    <cellStyle name="Comma 6 4 2 3 2 3" xfId="16412" xr:uid="{3B2772DF-FC8A-4E50-8AAF-76A4AB4F5BB1}"/>
    <cellStyle name="Comma 6 4 2 3 3" xfId="16413" xr:uid="{2057F7A4-2C03-4A6F-BCCD-2D05B19123E8}"/>
    <cellStyle name="Comma 6 4 2 3 3 2" xfId="16414" xr:uid="{29EC2A2C-DD8B-4014-9375-4193628C09E8}"/>
    <cellStyle name="Comma 6 4 2 3 3 3" xfId="16415" xr:uid="{9A073CA5-0C36-424A-BF21-3D76D06084BB}"/>
    <cellStyle name="Comma 6 4 2 3 4" xfId="16416" xr:uid="{6807CCF3-CD89-4614-A3F0-421659C28FB4}"/>
    <cellStyle name="Comma 6 4 2 3 5" xfId="16417" xr:uid="{47EEB383-4437-4993-AB31-3DF6C1E7BBDF}"/>
    <cellStyle name="Comma 6 4 2 4" xfId="16418" xr:uid="{89ECAE92-10F1-4F19-840B-5EB261F8C10F}"/>
    <cellStyle name="Comma 6 4 2 4 2" xfId="16419" xr:uid="{8E5C8DC7-5418-4D48-9187-41B20369621B}"/>
    <cellStyle name="Comma 6 4 2 4 3" xfId="16420" xr:uid="{5C57292A-A4A2-41CC-83AE-54C5DC7C2546}"/>
    <cellStyle name="Comma 6 4 2 5" xfId="16421" xr:uid="{31FDFA52-C62A-4AFB-8CB6-FF850BCC9938}"/>
    <cellStyle name="Comma 6 4 2 5 2" xfId="16422" xr:uid="{918A3B3F-7C2C-4DF9-AED3-74225BBA26ED}"/>
    <cellStyle name="Comma 6 4 2 5 3" xfId="16423" xr:uid="{327DDD48-A80C-4530-8906-9F5EC790DFFB}"/>
    <cellStyle name="Comma 6 4 2 6" xfId="16424" xr:uid="{55EC2EAC-72F6-4789-AD81-1C0E023D33D2}"/>
    <cellStyle name="Comma 6 4 2 7" xfId="16425" xr:uid="{531151AE-EA67-4048-9B02-B37E2A2DD36C}"/>
    <cellStyle name="Comma 6 4 2 8" xfId="45229" xr:uid="{CE127594-4A19-4012-81B2-7A42F376328D}"/>
    <cellStyle name="Comma 6 4 3" xfId="272" xr:uid="{00000000-0005-0000-0000-000029010000}"/>
    <cellStyle name="Comma 6 4 3 2" xfId="16427" xr:uid="{98C76252-931E-41E0-9091-61A3C94A6177}"/>
    <cellStyle name="Comma 6 4 3 2 2" xfId="16428" xr:uid="{3B9ACA2C-BACC-4F24-9BFD-8E7EBAC01C17}"/>
    <cellStyle name="Comma 6 4 3 2 2 2" xfId="16429" xr:uid="{B8AAD049-ABD1-4344-BDEA-23348682C2D9}"/>
    <cellStyle name="Comma 6 4 3 2 2 3" xfId="16430" xr:uid="{60E316A8-A1EA-45B4-B3FA-F954C30147BC}"/>
    <cellStyle name="Comma 6 4 3 2 3" xfId="16431" xr:uid="{506F7A13-A230-4D25-B9A9-06D2A9445B87}"/>
    <cellStyle name="Comma 6 4 3 2 3 2" xfId="16432" xr:uid="{DF5E5301-F13B-4ED4-A524-14A39BA649BF}"/>
    <cellStyle name="Comma 6 4 3 2 3 3" xfId="16433" xr:uid="{4103BCB6-F4D1-4B75-8A2E-BC2CC5D7E7D4}"/>
    <cellStyle name="Comma 6 4 3 2 4" xfId="16434" xr:uid="{1BE442B5-505F-49DD-A120-6CED253D64C1}"/>
    <cellStyle name="Comma 6 4 3 2 5" xfId="16435" xr:uid="{3ACDADC0-C4E8-4428-BC64-25A7FE1FF03C}"/>
    <cellStyle name="Comma 6 4 3 3" xfId="16436" xr:uid="{95670A76-1247-46CA-A91B-7C40684C92A3}"/>
    <cellStyle name="Comma 6 4 3 3 2" xfId="16437" xr:uid="{879FB268-34F0-416B-B0E0-09BCB1103155}"/>
    <cellStyle name="Comma 6 4 3 3 3" xfId="16438" xr:uid="{D0892946-8942-45E5-8345-519449475AEE}"/>
    <cellStyle name="Comma 6 4 3 4" xfId="16439" xr:uid="{CBEA45D6-5FB1-424C-A841-61375C9B0B9E}"/>
    <cellStyle name="Comma 6 4 3 4 2" xfId="16440" xr:uid="{8E2B8E92-D5AB-4AC7-A6EC-920D15DB2AD9}"/>
    <cellStyle name="Comma 6 4 3 4 3" xfId="16441" xr:uid="{3DA48F3A-08E2-41D0-AF84-D8CE9820FF27}"/>
    <cellStyle name="Comma 6 4 3 5" xfId="16442" xr:uid="{8476941A-C1D5-4401-8FBB-99D97108B36D}"/>
    <cellStyle name="Comma 6 4 3 6" xfId="16443" xr:uid="{B4EC5526-A7A1-4E32-963F-A757793C1133}"/>
    <cellStyle name="Comma 6 4 3 7" xfId="16444" xr:uid="{91CA058E-C63D-4378-BE87-D8C1924CD767}"/>
    <cellStyle name="Comma 6 4 3 8" xfId="44341" xr:uid="{085F10C1-17C2-4169-B9CB-305423AA9DD7}"/>
    <cellStyle name="Comma 6 4 3 9" xfId="16426" xr:uid="{90A8FF24-90E1-4298-8D80-3A15CEBC3C1F}"/>
    <cellStyle name="Comma 6 4 4" xfId="16445" xr:uid="{8F7CC037-E98F-487A-A6A4-39C9CA7A17AF}"/>
    <cellStyle name="Comma 6 4 4 2" xfId="16446" xr:uid="{2011C624-A33F-4C4F-8D66-5E913B7E1D55}"/>
    <cellStyle name="Comma 6 4 4 2 2" xfId="16447" xr:uid="{3F4F4013-CF77-44DE-A795-FA2D0EEFF46B}"/>
    <cellStyle name="Comma 6 4 4 2 3" xfId="16448" xr:uid="{47ABB8E1-B4F1-4D08-BA15-0FC6F86FBB83}"/>
    <cellStyle name="Comma 6 4 4 3" xfId="16449" xr:uid="{20AEF865-B74C-4961-B65A-FD8DD5C9CFD2}"/>
    <cellStyle name="Comma 6 4 4 3 2" xfId="16450" xr:uid="{B55EC28B-A157-47E8-ADA6-BFB2375B0EF1}"/>
    <cellStyle name="Comma 6 4 4 3 3" xfId="16451" xr:uid="{B1EC4FA1-6603-42F0-BCED-F4C0E8618D6E}"/>
    <cellStyle name="Comma 6 4 4 4" xfId="16452" xr:uid="{30A11850-B2FB-4E6D-A4A6-CAA3315501F5}"/>
    <cellStyle name="Comma 6 4 4 5" xfId="16453" xr:uid="{BC9DC470-ED38-48D8-B389-D8B8B814DEBC}"/>
    <cellStyle name="Comma 6 4 5" xfId="16454" xr:uid="{4B3DD962-7BA1-41A9-9F58-DFF485289964}"/>
    <cellStyle name="Comma 6 4 5 2" xfId="16455" xr:uid="{5AED1284-04C3-4BAD-A425-C4CFEED2855D}"/>
    <cellStyle name="Comma 6 4 5 3" xfId="16456" xr:uid="{1E0C027A-55CC-4F17-B4FF-3381740FCB8D}"/>
    <cellStyle name="Comma 6 4 6" xfId="16457" xr:uid="{43BA275C-7151-4FA2-81CF-167C79C5D384}"/>
    <cellStyle name="Comma 6 4 6 2" xfId="16458" xr:uid="{375AB9FE-10B3-402E-A327-D431447D343C}"/>
    <cellStyle name="Comma 6 4 6 3" xfId="16459" xr:uid="{A1B9B66F-EF89-4692-A6CB-4DABFD227E34}"/>
    <cellStyle name="Comma 6 4 7" xfId="16460" xr:uid="{17968825-1F71-423D-A074-E6366ADB293B}"/>
    <cellStyle name="Comma 6 4 8" xfId="16461" xr:uid="{08A07A81-F664-4E70-917D-57EB82A29BE6}"/>
    <cellStyle name="Comma 6 4 9" xfId="1392" xr:uid="{21E83CA5-7C33-40EE-847B-ECA70935E629}"/>
    <cellStyle name="Comma 6 5" xfId="273" xr:uid="{00000000-0005-0000-0000-00002A010000}"/>
    <cellStyle name="Comma 6 5 10" xfId="1460" xr:uid="{3EC9A478-0019-43CC-890D-2938589F872A}"/>
    <cellStyle name="Comma 6 5 2" xfId="274" xr:uid="{00000000-0005-0000-0000-00002B010000}"/>
    <cellStyle name="Comma 6 5 2 2" xfId="16462" xr:uid="{3B67C97C-37A4-4747-B77F-7336256D867F}"/>
    <cellStyle name="Comma 6 5 2 2 2" xfId="16463" xr:uid="{DF753482-362C-4DAA-8F1E-780C0DE023A8}"/>
    <cellStyle name="Comma 6 5 2 2 2 2" xfId="16464" xr:uid="{23492112-4033-416C-8659-E3834D95CED7}"/>
    <cellStyle name="Comma 6 5 2 2 2 3" xfId="16465" xr:uid="{A3481A3F-8FC5-400D-B9B0-81205DA6CEA9}"/>
    <cellStyle name="Comma 6 5 2 2 3" xfId="16466" xr:uid="{0B851ABC-F248-4508-BCB9-A5C1263DF39E}"/>
    <cellStyle name="Comma 6 5 2 2 3 2" xfId="16467" xr:uid="{FEF7D4A1-16A1-4788-821C-2E473EB1ADB4}"/>
    <cellStyle name="Comma 6 5 2 2 3 3" xfId="16468" xr:uid="{ABC0DC83-4184-4D76-B51E-0CE9094EEC8B}"/>
    <cellStyle name="Comma 6 5 2 2 4" xfId="16469" xr:uid="{5FD238D7-0E45-4D7B-8966-97821E6AA5FD}"/>
    <cellStyle name="Comma 6 5 2 2 5" xfId="16470" xr:uid="{5DF6866E-8548-44CD-9705-7F4DB50335AF}"/>
    <cellStyle name="Comma 6 5 2 3" xfId="16471" xr:uid="{1EA7C8EA-876E-49DD-80DE-5C3C95879276}"/>
    <cellStyle name="Comma 6 5 2 3 2" xfId="16472" xr:uid="{36035DF7-C3F4-4B48-B0FC-33C1CD2E88A8}"/>
    <cellStyle name="Comma 6 5 2 3 3" xfId="16473" xr:uid="{6B96FAA6-110B-4997-B07F-BAD6C8DAE3C9}"/>
    <cellStyle name="Comma 6 5 2 4" xfId="16474" xr:uid="{325D2602-BF22-4847-8060-0889ED9B0275}"/>
    <cellStyle name="Comma 6 5 2 4 2" xfId="16475" xr:uid="{86992657-E0A7-4EB9-BBD0-481364E78A2D}"/>
    <cellStyle name="Comma 6 5 2 4 3" xfId="16476" xr:uid="{BD7C0696-1686-4891-8D6D-3F16C3EC9CC4}"/>
    <cellStyle name="Comma 6 5 2 5" xfId="16477" xr:uid="{6267CDC5-11EB-4172-95BA-D1C7C1D6AC13}"/>
    <cellStyle name="Comma 6 5 2 6" xfId="16478" xr:uid="{88C81DD0-33BB-4442-9408-1F329BDEFF59}"/>
    <cellStyle name="Comma 6 5 3" xfId="275" xr:uid="{00000000-0005-0000-0000-00002C010000}"/>
    <cellStyle name="Comma 6 5 3 2" xfId="16479" xr:uid="{8D0134E5-4B3C-4876-81B0-F54A86348DC3}"/>
    <cellStyle name="Comma 6 5 3 2 2" xfId="16480" xr:uid="{2B9D4E70-F676-4E83-99B6-DC3184533552}"/>
    <cellStyle name="Comma 6 5 3 2 3" xfId="16481" xr:uid="{61809CEC-2B12-42C2-8C4B-4EA9728B4F88}"/>
    <cellStyle name="Comma 6 5 3 3" xfId="16482" xr:uid="{B32CF869-8CA7-403E-A400-C5B08753C3F5}"/>
    <cellStyle name="Comma 6 5 3 3 2" xfId="16483" xr:uid="{D57F086E-6291-450C-8757-1E81BFAF8CCC}"/>
    <cellStyle name="Comma 6 5 3 3 3" xfId="16484" xr:uid="{E8463003-6537-4E1F-8065-BF720AE06718}"/>
    <cellStyle name="Comma 6 5 3 4" xfId="16485" xr:uid="{DCBFA940-745F-4EBB-B66D-804E69D18423}"/>
    <cellStyle name="Comma 6 5 3 5" xfId="16486" xr:uid="{383A9652-D15C-4131-9E55-242DBD45984A}"/>
    <cellStyle name="Comma 6 5 4" xfId="16487" xr:uid="{22E54C21-F38D-4C7C-BA56-8EFB15630472}"/>
    <cellStyle name="Comma 6 5 4 2" xfId="16488" xr:uid="{837AEFBB-C31B-4682-9040-AE1CDE10A5DB}"/>
    <cellStyle name="Comma 6 5 4 3" xfId="16489" xr:uid="{05CD9670-9481-4F2B-836A-91F37A45BFE4}"/>
    <cellStyle name="Comma 6 5 5" xfId="16490" xr:uid="{15CB13A9-1192-4918-A531-86597D4A1AC9}"/>
    <cellStyle name="Comma 6 5 5 2" xfId="16491" xr:uid="{989CA2D6-DCB3-4107-8C1B-CAAC781106D9}"/>
    <cellStyle name="Comma 6 5 5 3" xfId="16492" xr:uid="{7995D825-0E3A-4743-8BFA-4DEFE44C947F}"/>
    <cellStyle name="Comma 6 5 6" xfId="16493" xr:uid="{E315C6C8-D265-46AE-BB99-325F3CD704C1}"/>
    <cellStyle name="Comma 6 5 7" xfId="16494" xr:uid="{FB84481D-4732-4F1D-A52C-04F3E9D1A6D9}"/>
    <cellStyle name="Comma 6 5 8" xfId="45230" xr:uid="{F893ECC8-77C9-4E16-A1FA-534867000EE6}"/>
    <cellStyle name="Comma 6 5 9" xfId="46470" xr:uid="{04E49B29-C8B0-440D-B789-5CB614329AEC}"/>
    <cellStyle name="Comma 6 6" xfId="276" xr:uid="{00000000-0005-0000-0000-00002D010000}"/>
    <cellStyle name="Comma 6 6 2" xfId="277" xr:uid="{00000000-0005-0000-0000-00002E010000}"/>
    <cellStyle name="Comma 6 6 2 2" xfId="16496" xr:uid="{EA133ECE-0BAD-4504-A89C-E8D7316B425B}"/>
    <cellStyle name="Comma 6 6 2 2 2" xfId="16497" xr:uid="{6F8E61A0-F940-4CE7-8C35-548438B8E780}"/>
    <cellStyle name="Comma 6 6 2 2 3" xfId="16498" xr:uid="{6987C038-8839-495F-A196-1418660701F4}"/>
    <cellStyle name="Comma 6 6 2 3" xfId="16499" xr:uid="{4E450E24-8B4A-4AE7-97A6-47DFFB210F24}"/>
    <cellStyle name="Comma 6 6 2 3 2" xfId="16500" xr:uid="{5EEB3FF8-AD4A-43EC-B820-C558B755EBC9}"/>
    <cellStyle name="Comma 6 6 2 3 3" xfId="16501" xr:uid="{C2A891EA-F3B3-4030-9016-2766C3ECC1DB}"/>
    <cellStyle name="Comma 6 6 2 4" xfId="16502" xr:uid="{E8B77F05-EF59-415E-BA55-44D01857A90D}"/>
    <cellStyle name="Comma 6 6 2 5" xfId="16503" xr:uid="{B01A9F02-CEA3-4F2F-B7D7-FD60ACC33559}"/>
    <cellStyle name="Comma 6 6 2 6" xfId="16495" xr:uid="{F1104F45-8E2E-4FE9-8B21-301FB373AA2F}"/>
    <cellStyle name="Comma 6 6 3" xfId="16504" xr:uid="{1FBC9EEC-CA6C-4981-8C66-9847BC4D0EE4}"/>
    <cellStyle name="Comma 6 6 3 2" xfId="16505" xr:uid="{21E824FF-9E84-4D8A-882F-A3971C4A352E}"/>
    <cellStyle name="Comma 6 6 3 3" xfId="16506" xr:uid="{1463DE5B-FA6C-4E95-A933-C24834D53757}"/>
    <cellStyle name="Comma 6 6 4" xfId="16507" xr:uid="{383CA7C1-35D0-4B0F-9762-89F540FCF17B}"/>
    <cellStyle name="Comma 6 6 4 2" xfId="16508" xr:uid="{48A541DB-1483-4F37-BF7C-42B340EDFE53}"/>
    <cellStyle name="Comma 6 6 4 3" xfId="16509" xr:uid="{F395766A-74B6-4954-9A47-97E8A27B2A78}"/>
    <cellStyle name="Comma 6 6 5" xfId="16510" xr:uid="{A8C7F15A-EE09-4151-9D7B-C292033D3D91}"/>
    <cellStyle name="Comma 6 6 6" xfId="16511" xr:uid="{E610CB73-DB4B-4682-8B2C-F697E3FE8FC4}"/>
    <cellStyle name="Comma 6 6 7" xfId="16512" xr:uid="{A950B259-9257-4C06-ACEE-C54C4EFF652B}"/>
    <cellStyle name="Comma 6 6 8" xfId="45231" xr:uid="{8A043FB5-C542-4840-AF63-7BB73EBEC816}"/>
    <cellStyle name="Comma 6 6 9" xfId="1712" xr:uid="{83D5851A-D6D1-473B-8F29-303D8510254D}"/>
    <cellStyle name="Comma 6 7" xfId="278" xr:uid="{00000000-0005-0000-0000-00002F010000}"/>
    <cellStyle name="Comma 6 7 2" xfId="16513" xr:uid="{8EBDB514-58FD-430A-A055-5C217989A6AA}"/>
    <cellStyle name="Comma 6 7 2 2" xfId="16514" xr:uid="{785FE5E6-44A3-4CC9-92B3-3409B47B1C87}"/>
    <cellStyle name="Comma 6 7 2 3" xfId="16515" xr:uid="{A8CC43D6-9EB1-4938-B46B-28453127D3E8}"/>
    <cellStyle name="Comma 6 7 3" xfId="16516" xr:uid="{BC6F1C2A-2F66-422C-BB81-0AE77AE3BE38}"/>
    <cellStyle name="Comma 6 7 3 2" xfId="16517" xr:uid="{7AB5B01A-6E59-47C7-8091-0CB5559AA43A}"/>
    <cellStyle name="Comma 6 7 3 3" xfId="16518" xr:uid="{6A2E1DAB-DC18-4DBA-BDF4-1A08A46677A0}"/>
    <cellStyle name="Comma 6 7 4" xfId="16519" xr:uid="{9537D7C8-EB3B-488F-836F-7D7FCEF178B2}"/>
    <cellStyle name="Comma 6 7 5" xfId="16520" xr:uid="{9F7054DD-4633-4063-84EE-46EAE6F1B1C1}"/>
    <cellStyle name="Comma 6 7 6" xfId="42767" xr:uid="{5F040F40-3D9F-4E54-ACD3-9A8D595E7B86}"/>
    <cellStyle name="Comma 6 7 7" xfId="45232" xr:uid="{329E7AD9-4AA4-4410-A8B0-739D8C270ADD}"/>
    <cellStyle name="Comma 6 8" xfId="279" xr:uid="{00000000-0005-0000-0000-000030010000}"/>
    <cellStyle name="Comma 6 8 2" xfId="16521" xr:uid="{E3F7BD2B-0D34-42D9-9914-12668112E43F}"/>
    <cellStyle name="Comma 6 8 3" xfId="16522" xr:uid="{1065BDE8-0568-4152-9DCD-363354C335D8}"/>
    <cellStyle name="Comma 6 9" xfId="16523" xr:uid="{DEF7D1CC-E2D6-4691-AAC5-4B11F43A2EC6}"/>
    <cellStyle name="Comma 6 9 2" xfId="16524" xr:uid="{93761A1F-B855-4421-895D-FC4E4E3D7ED7}"/>
    <cellStyle name="Comma 6 9 3" xfId="16525" xr:uid="{EC0BCA9F-5483-4634-9430-84A81D2E556D}"/>
    <cellStyle name="Comma 7" xfId="45" xr:uid="{00000000-0005-0000-0000-000031010000}"/>
    <cellStyle name="Comma 7 10" xfId="16526" xr:uid="{7D786E80-AF06-41C3-94AC-7A4576907B72}"/>
    <cellStyle name="Comma 7 11" xfId="16527" xr:uid="{0E3CC437-7C64-48BA-B390-0DFC7D2E1766}"/>
    <cellStyle name="Comma 7 12" xfId="46553" xr:uid="{D5FC9F4C-D99A-49FB-8D5F-CC1E3791CEE9}"/>
    <cellStyle name="Comma 7 2" xfId="280" xr:uid="{00000000-0005-0000-0000-000032010000}"/>
    <cellStyle name="Comma 7 2 10" xfId="1393" xr:uid="{D4D56136-1EA7-4B08-BF74-B472B4F807AD}"/>
    <cellStyle name="Comma 7 2 2" xfId="859" xr:uid="{00000000-0005-0000-0000-000033010000}"/>
    <cellStyle name="Comma 7 2 2 2" xfId="1017" xr:uid="{00000000-0005-0000-0000-000034010000}"/>
    <cellStyle name="Comma 7 2 2 2 2" xfId="1713" xr:uid="{79298A3B-D4B7-4C24-B401-F65DC94E34AC}"/>
    <cellStyle name="Comma 7 2 2 2 2 2" xfId="16528" xr:uid="{034D00D7-769C-455B-A7D3-57F7B020F272}"/>
    <cellStyle name="Comma 7 2 2 2 2 2 2" xfId="16529" xr:uid="{D79B4D88-1353-496E-BA82-0577A072FEA6}"/>
    <cellStyle name="Comma 7 2 2 2 2 2 2 2" xfId="16530" xr:uid="{B206E3DB-513F-48A5-AF3E-750F74FD1645}"/>
    <cellStyle name="Comma 7 2 2 2 2 2 2 3" xfId="16531" xr:uid="{6FBAC64F-D861-4DFC-8CBA-BF25F9119131}"/>
    <cellStyle name="Comma 7 2 2 2 2 2 3" xfId="16532" xr:uid="{A33D6ACB-B963-4DE7-9A77-64E18E42BABF}"/>
    <cellStyle name="Comma 7 2 2 2 2 2 3 2" xfId="16533" xr:uid="{B8478E72-3D55-430F-AC0C-0AC177589096}"/>
    <cellStyle name="Comma 7 2 2 2 2 2 3 3" xfId="16534" xr:uid="{920B8CC5-6BBA-4848-8E9B-341F447D40DC}"/>
    <cellStyle name="Comma 7 2 2 2 2 2 4" xfId="16535" xr:uid="{7B983ECD-8816-4503-8760-2E73A9A97DB3}"/>
    <cellStyle name="Comma 7 2 2 2 2 2 5" xfId="16536" xr:uid="{2F42D30A-B122-45FE-9755-FD86D80E5C28}"/>
    <cellStyle name="Comma 7 2 2 2 2 3" xfId="16537" xr:uid="{5923D544-FD05-408C-A231-0BD49B17842D}"/>
    <cellStyle name="Comma 7 2 2 2 2 3 2" xfId="16538" xr:uid="{A63711DA-4A46-4DAD-9459-6C77131210C8}"/>
    <cellStyle name="Comma 7 2 2 2 2 3 3" xfId="16539" xr:uid="{7C2195EA-234F-432B-8B02-F6EA8CE04B4B}"/>
    <cellStyle name="Comma 7 2 2 2 2 4" xfId="16540" xr:uid="{DB6E760C-190D-43E6-A64A-B2A90FEBB388}"/>
    <cellStyle name="Comma 7 2 2 2 2 4 2" xfId="16541" xr:uid="{CA342024-4D18-4BC8-9B41-E42CFBDA4A3C}"/>
    <cellStyle name="Comma 7 2 2 2 2 4 3" xfId="16542" xr:uid="{1A109B52-35FE-463D-AF60-290B0091A2D8}"/>
    <cellStyle name="Comma 7 2 2 2 2 5" xfId="16543" xr:uid="{7056EA3C-A306-4A32-9127-947725CBE8EC}"/>
    <cellStyle name="Comma 7 2 2 2 2 6" xfId="16544" xr:uid="{06716F09-869D-43E8-BF93-F3762938D77D}"/>
    <cellStyle name="Comma 7 2 2 2 2 7" xfId="45233" xr:uid="{282D88D8-5838-4CE6-A542-2BDF5987FEAC}"/>
    <cellStyle name="Comma 7 2 2 2 3" xfId="16545" xr:uid="{C19FA6C0-A8A9-4472-8234-BEEB409CB7EE}"/>
    <cellStyle name="Comma 7 2 2 2 3 2" xfId="16546" xr:uid="{DE19ED06-945C-47C4-8020-D8981508F6CD}"/>
    <cellStyle name="Comma 7 2 2 2 3 2 2" xfId="16547" xr:uid="{E3605A7E-B70B-4007-A22D-95DC28B56A50}"/>
    <cellStyle name="Comma 7 2 2 2 3 2 3" xfId="16548" xr:uid="{3A6A3349-A63A-446C-92D7-2D9D1CA941D7}"/>
    <cellStyle name="Comma 7 2 2 2 3 3" xfId="16549" xr:uid="{BBD3F1AD-0715-4614-8071-9BBC18342F1E}"/>
    <cellStyle name="Comma 7 2 2 2 3 3 2" xfId="16550" xr:uid="{7497CA2F-B90E-40FC-805D-1FADBE851224}"/>
    <cellStyle name="Comma 7 2 2 2 3 3 3" xfId="16551" xr:uid="{C0042AB7-1DEF-42F6-96ED-AD4B2E9DBA72}"/>
    <cellStyle name="Comma 7 2 2 2 3 4" xfId="16552" xr:uid="{4AFA929B-3EFE-4B93-9BD3-C2F8FEA219B1}"/>
    <cellStyle name="Comma 7 2 2 2 3 5" xfId="16553" xr:uid="{C2DDC336-36D1-41B0-8E41-2A76D90E0744}"/>
    <cellStyle name="Comma 7 2 2 2 4" xfId="16554" xr:uid="{9DFF0EF8-0694-457F-849D-7F453CBD3B25}"/>
    <cellStyle name="Comma 7 2 2 2 4 2" xfId="16555" xr:uid="{D90DE141-9EBE-4630-8DA9-AC16CBC15016}"/>
    <cellStyle name="Comma 7 2 2 2 4 3" xfId="16556" xr:uid="{B1D7AD33-5D9D-478E-82E9-A91C37A9B1A4}"/>
    <cellStyle name="Comma 7 2 2 2 5" xfId="16557" xr:uid="{56A4A94B-9947-4013-9E6C-82926EE7C805}"/>
    <cellStyle name="Comma 7 2 2 2 5 2" xfId="16558" xr:uid="{AB3005EF-DD19-4062-9976-C3B08398511D}"/>
    <cellStyle name="Comma 7 2 2 2 5 3" xfId="16559" xr:uid="{7657A216-52B0-45FE-B8D3-ED005277C263}"/>
    <cellStyle name="Comma 7 2 2 2 6" xfId="16560" xr:uid="{61487950-6196-4172-A41F-53C3135B7E12}"/>
    <cellStyle name="Comma 7 2 2 2 7" xfId="16561" xr:uid="{BA15829F-764F-4E0E-A86B-93D6418444D9}"/>
    <cellStyle name="Comma 7 2 2 2 8" xfId="45234" xr:uid="{E480DA57-B806-4EDB-8DE7-FBD7C45BDBB4}"/>
    <cellStyle name="Comma 7 2 2 3" xfId="1016" xr:uid="{00000000-0005-0000-0000-000035010000}"/>
    <cellStyle name="Comma 7 2 2 3 2" xfId="16562" xr:uid="{DDA3EB47-5AC3-49CC-980F-9462BD0C812E}"/>
    <cellStyle name="Comma 7 2 2 3 2 2" xfId="16563" xr:uid="{51F0937C-3E0C-451B-8471-D13742359319}"/>
    <cellStyle name="Comma 7 2 2 3 2 2 2" xfId="16564" xr:uid="{6BCE51E4-BBEF-49E5-ACC4-A7218A1BEEA1}"/>
    <cellStyle name="Comma 7 2 2 3 2 2 3" xfId="16565" xr:uid="{70661334-D564-4F5F-966F-69DA94C0BE60}"/>
    <cellStyle name="Comma 7 2 2 3 2 3" xfId="16566" xr:uid="{351598D4-D59A-4466-8C56-957F738F228E}"/>
    <cellStyle name="Comma 7 2 2 3 2 3 2" xfId="16567" xr:uid="{18EB3E96-924A-4A72-8412-6AD4DF98DE45}"/>
    <cellStyle name="Comma 7 2 2 3 2 3 3" xfId="16568" xr:uid="{F1E15C17-C309-410F-B794-7704EF4D2E7F}"/>
    <cellStyle name="Comma 7 2 2 3 2 4" xfId="16569" xr:uid="{9CB3D7FD-DA9A-4DEE-8EC5-F13A6F35DFF2}"/>
    <cellStyle name="Comma 7 2 2 3 2 5" xfId="16570" xr:uid="{1F04B827-3E2C-413D-BDD4-D4C8F12B4350}"/>
    <cellStyle name="Comma 7 2 2 3 3" xfId="16571" xr:uid="{C3768B7F-2BF3-49AD-83C8-3180A66C6A84}"/>
    <cellStyle name="Comma 7 2 2 3 3 2" xfId="16572" xr:uid="{661920EF-78FF-4C60-91FB-01567B42B3BF}"/>
    <cellStyle name="Comma 7 2 2 3 3 3" xfId="16573" xr:uid="{A3AD6530-6B35-405C-B526-B33C2B6BCDFB}"/>
    <cellStyle name="Comma 7 2 2 3 4" xfId="16574" xr:uid="{FF98DC33-3AFD-4921-9472-864A6524C011}"/>
    <cellStyle name="Comma 7 2 2 3 4 2" xfId="16575" xr:uid="{5A6CC12F-AF3E-456D-ADC4-45EFCB029EBB}"/>
    <cellStyle name="Comma 7 2 2 3 4 3" xfId="16576" xr:uid="{6BD17C02-7391-4D52-A541-7D9119416BEE}"/>
    <cellStyle name="Comma 7 2 2 3 5" xfId="16577" xr:uid="{26DD870C-ABBE-495D-ABAD-8E1BBDC42031}"/>
    <cellStyle name="Comma 7 2 2 3 6" xfId="16578" xr:uid="{09D7021C-79D6-4264-BA13-B9B15FAC552A}"/>
    <cellStyle name="Comma 7 2 2 3 7" xfId="45235" xr:uid="{501E6B97-F55D-467E-A82E-D5B481FE4910}"/>
    <cellStyle name="Comma 7 2 2 4" xfId="16579" xr:uid="{D8357C78-9D6D-42ED-A13C-5F6741BDFFAA}"/>
    <cellStyle name="Comma 7 2 2 4 2" xfId="16580" xr:uid="{D404EC0C-EA93-41FB-B910-4CBAEB0A3AC9}"/>
    <cellStyle name="Comma 7 2 2 4 2 2" xfId="16581" xr:uid="{D1AA97B0-42BB-4158-8BF0-AAB4BCB500B1}"/>
    <cellStyle name="Comma 7 2 2 4 2 3" xfId="16582" xr:uid="{51F941AF-593B-4ADE-9CB3-E065F3235035}"/>
    <cellStyle name="Comma 7 2 2 4 3" xfId="16583" xr:uid="{344CD8A5-08B0-4F1C-9081-73ABBE4DE89F}"/>
    <cellStyle name="Comma 7 2 2 4 3 2" xfId="16584" xr:uid="{FDB05ADF-AB33-42DA-A257-F489C038E4AB}"/>
    <cellStyle name="Comma 7 2 2 4 3 3" xfId="16585" xr:uid="{440A0BA7-04BC-4C90-9EA3-C2E75AC71854}"/>
    <cellStyle name="Comma 7 2 2 4 4" xfId="16586" xr:uid="{C61F1F13-652C-4029-BA17-87FD49087815}"/>
    <cellStyle name="Comma 7 2 2 4 5" xfId="16587" xr:uid="{32315ABB-84CA-4745-88F4-1BB651B25279}"/>
    <cellStyle name="Comma 7 2 2 5" xfId="16588" xr:uid="{50C60720-C77D-4CCC-9C4D-9B9F0081EB92}"/>
    <cellStyle name="Comma 7 2 2 5 2" xfId="16589" xr:uid="{899F9B72-4557-49AC-B358-A42605300BDB}"/>
    <cellStyle name="Comma 7 2 2 5 3" xfId="16590" xr:uid="{26B4C15E-4535-4814-AFB3-76CA697806A7}"/>
    <cellStyle name="Comma 7 2 2 6" xfId="16591" xr:uid="{057590E0-2026-4C1C-8D1F-4B3929381AD1}"/>
    <cellStyle name="Comma 7 2 2 6 2" xfId="16592" xr:uid="{705DD06A-B575-456C-A17D-6B24BC9F3214}"/>
    <cellStyle name="Comma 7 2 2 6 3" xfId="16593" xr:uid="{93680942-EEC4-4A7A-8A61-84244EAA2223}"/>
    <cellStyle name="Comma 7 2 2 7" xfId="16594" xr:uid="{C5B03775-DA75-48B3-8C9F-60547707EEF5}"/>
    <cellStyle name="Comma 7 2 2 8" xfId="16595" xr:uid="{A35214FD-8B50-47F6-B8F7-A78E802C2B92}"/>
    <cellStyle name="Comma 7 2 2 9" xfId="45236" xr:uid="{70033F3D-C778-4E87-BFA3-0259A0914654}"/>
    <cellStyle name="Comma 7 2 3" xfId="1018" xr:uid="{00000000-0005-0000-0000-000036010000}"/>
    <cellStyle name="Comma 7 2 3 2" xfId="1714" xr:uid="{6903B33D-D4B8-4ED2-97DB-26F906A4C042}"/>
    <cellStyle name="Comma 7 2 3 2 2" xfId="16596" xr:uid="{1490FD1E-CB88-4AC7-9BF9-79E4ACA9BC8E}"/>
    <cellStyle name="Comma 7 2 3 2 2 2" xfId="16597" xr:uid="{95E6EC73-DB62-4C7A-A874-8E395CF4A1F7}"/>
    <cellStyle name="Comma 7 2 3 2 2 2 2" xfId="16598" xr:uid="{3BD790FF-094E-4146-832D-D07BC84421B6}"/>
    <cellStyle name="Comma 7 2 3 2 2 2 3" xfId="16599" xr:uid="{666C9B35-80CE-4194-A265-E9999CC01523}"/>
    <cellStyle name="Comma 7 2 3 2 2 3" xfId="16600" xr:uid="{AF5E472B-3C1B-4A7B-A6C7-D6B4B0A6BD8E}"/>
    <cellStyle name="Comma 7 2 3 2 2 3 2" xfId="16601" xr:uid="{6AEDCF91-8658-410A-BA88-2CFD6EAE4640}"/>
    <cellStyle name="Comma 7 2 3 2 2 3 3" xfId="16602" xr:uid="{066375F1-1414-4903-81B5-F0C6CC6C17DD}"/>
    <cellStyle name="Comma 7 2 3 2 2 4" xfId="16603" xr:uid="{6877F88F-1821-4CF2-ACE6-1C3B6FA9B0EE}"/>
    <cellStyle name="Comma 7 2 3 2 2 5" xfId="16604" xr:uid="{16D2DB86-2844-4E3F-A491-5C4870CAB50A}"/>
    <cellStyle name="Comma 7 2 3 2 3" xfId="16605" xr:uid="{93EF9A17-5449-4829-8F0A-F78E454A1462}"/>
    <cellStyle name="Comma 7 2 3 2 3 2" xfId="16606" xr:uid="{94F532D3-447D-4BC0-BC71-9A3BAE639FC6}"/>
    <cellStyle name="Comma 7 2 3 2 3 3" xfId="16607" xr:uid="{A5E5F99E-6C7E-4250-A09D-AF024110652E}"/>
    <cellStyle name="Comma 7 2 3 2 4" xfId="16608" xr:uid="{410DED61-DBE5-4333-BE9F-FD1D49EA7B2B}"/>
    <cellStyle name="Comma 7 2 3 2 4 2" xfId="16609" xr:uid="{5D32178F-1A3D-4960-92B8-4E604DE00DDF}"/>
    <cellStyle name="Comma 7 2 3 2 4 3" xfId="16610" xr:uid="{5B827040-B991-46BD-AAB7-9EF9A6359B0A}"/>
    <cellStyle name="Comma 7 2 3 2 5" xfId="16611" xr:uid="{CFDB3CCA-5480-4BD8-969F-0209A14B2A6D}"/>
    <cellStyle name="Comma 7 2 3 2 6" xfId="16612" xr:uid="{43464D43-5EFC-4DBC-909E-86DDD32CEC88}"/>
    <cellStyle name="Comma 7 2 3 3" xfId="16613" xr:uid="{AB7A3C06-CAB0-4A06-A358-5A045D5954D2}"/>
    <cellStyle name="Comma 7 2 3 3 2" xfId="16614" xr:uid="{94566866-A002-4A38-95FF-DC9DA81BEE29}"/>
    <cellStyle name="Comma 7 2 3 3 2 2" xfId="16615" xr:uid="{10136CFD-4EAA-48C5-90E4-8CBB24E1441B}"/>
    <cellStyle name="Comma 7 2 3 3 2 3" xfId="16616" xr:uid="{4DCD1D42-1B56-4674-A2AD-96AADAA25597}"/>
    <cellStyle name="Comma 7 2 3 3 3" xfId="16617" xr:uid="{4C309E61-DCF2-4B3F-8DFE-F09F06AF3E49}"/>
    <cellStyle name="Comma 7 2 3 3 3 2" xfId="16618" xr:uid="{46752C78-1ABC-488A-B2DB-6D4AE30FD2B1}"/>
    <cellStyle name="Comma 7 2 3 3 3 3" xfId="16619" xr:uid="{090A4CF7-EB0A-4A1E-BE74-A57956FC6A0B}"/>
    <cellStyle name="Comma 7 2 3 3 4" xfId="16620" xr:uid="{D227574F-F4A9-42A3-8B89-8AC49CEBC326}"/>
    <cellStyle name="Comma 7 2 3 3 5" xfId="16621" xr:uid="{F89624DB-2D2F-4503-868C-B9BB3330D529}"/>
    <cellStyle name="Comma 7 2 3 4" xfId="16622" xr:uid="{331BE37C-A552-481B-8D67-A6E333EB4104}"/>
    <cellStyle name="Comma 7 2 3 4 2" xfId="16623" xr:uid="{628454EE-12C5-416A-BDAC-96308D3E6D2C}"/>
    <cellStyle name="Comma 7 2 3 4 3" xfId="16624" xr:uid="{AA71E512-1C23-4197-AD35-1D88D62BA6C7}"/>
    <cellStyle name="Comma 7 2 3 5" xfId="16625" xr:uid="{C30DA3C3-DEE6-4B4B-A6A1-EC1412998436}"/>
    <cellStyle name="Comma 7 2 3 5 2" xfId="16626" xr:uid="{D521FEFB-A0D0-4C83-B180-4AACAAEA9DBC}"/>
    <cellStyle name="Comma 7 2 3 5 3" xfId="16627" xr:uid="{5E4112E0-49F4-4AFC-9E7B-E278027953AE}"/>
    <cellStyle name="Comma 7 2 3 6" xfId="16628" xr:uid="{B1313CCB-0072-4287-81F0-6F6CFEA369D8}"/>
    <cellStyle name="Comma 7 2 3 7" xfId="16629" xr:uid="{E3994323-D124-4C39-B7E5-837F6B901210}"/>
    <cellStyle name="Comma 7 2 3 8" xfId="16630" xr:uid="{C3878660-8D66-4E81-87E2-4D971703002E}"/>
    <cellStyle name="Comma 7 2 3 9" xfId="1475" xr:uid="{4ADFC32F-60A0-4CCA-BAAC-FAEBC332BD38}"/>
    <cellStyle name="Comma 7 2 4" xfId="1015" xr:uid="{00000000-0005-0000-0000-000037010000}"/>
    <cellStyle name="Comma 7 2 4 2" xfId="16631" xr:uid="{A817118F-DB53-4FBB-BF90-AFEC695E27F2}"/>
    <cellStyle name="Comma 7 2 4 2 2" xfId="16632" xr:uid="{FAA5E75E-6332-431C-A210-1990457C663C}"/>
    <cellStyle name="Comma 7 2 4 2 2 2" xfId="16633" xr:uid="{8DD66F02-A773-4FE7-9DF5-B14559BCE70B}"/>
    <cellStyle name="Comma 7 2 4 2 2 3" xfId="16634" xr:uid="{A2F1A9DE-E732-462F-B540-4DB65A7EC055}"/>
    <cellStyle name="Comma 7 2 4 2 3" xfId="16635" xr:uid="{8063B1CE-B124-4198-889E-3F1D4D4B913E}"/>
    <cellStyle name="Comma 7 2 4 2 3 2" xfId="16636" xr:uid="{81C54DD5-EE2B-4324-AE90-DAB77B397815}"/>
    <cellStyle name="Comma 7 2 4 2 3 3" xfId="16637" xr:uid="{05B17639-4EBB-4C71-A42E-A1DE5499B790}"/>
    <cellStyle name="Comma 7 2 4 2 4" xfId="16638" xr:uid="{9F07BB6C-8DEF-48FE-BF5C-0ACAF3DBF93E}"/>
    <cellStyle name="Comma 7 2 4 2 5" xfId="16639" xr:uid="{D95B90E6-8601-4335-A951-7B409B791DCE}"/>
    <cellStyle name="Comma 7 2 4 3" xfId="16640" xr:uid="{42097705-247D-4E41-90CB-92CA5456F318}"/>
    <cellStyle name="Comma 7 2 4 3 2" xfId="16641" xr:uid="{2A394C84-8EA4-4D3F-9B5C-A585EC3E4FFE}"/>
    <cellStyle name="Comma 7 2 4 3 3" xfId="16642" xr:uid="{2965FB75-4DA9-4691-8C9E-A274BB92AA4B}"/>
    <cellStyle name="Comma 7 2 4 4" xfId="16643" xr:uid="{26B7C174-72BF-4EB4-BD52-0366EC9F3613}"/>
    <cellStyle name="Comma 7 2 4 4 2" xfId="16644" xr:uid="{695A618A-53F4-45FC-AAB2-583CE933478D}"/>
    <cellStyle name="Comma 7 2 4 4 3" xfId="16645" xr:uid="{D6DB0C4D-BDAF-4E85-8543-21B8C85E0A1A}"/>
    <cellStyle name="Comma 7 2 4 5" xfId="16646" xr:uid="{1EF8D28B-75B8-4982-A3C5-D4E6E1A7B841}"/>
    <cellStyle name="Comma 7 2 4 6" xfId="16647" xr:uid="{C7A44A3C-2381-4781-9A6E-9EBF10E15C76}"/>
    <cellStyle name="Comma 7 2 4 7" xfId="45237" xr:uid="{2BE67BE4-9B73-4656-AEEC-77EB8BA4BDF7}"/>
    <cellStyle name="Comma 7 2 5" xfId="16648" xr:uid="{EF969188-C1F5-4470-B34F-B1A91D929F9D}"/>
    <cellStyle name="Comma 7 2 5 2" xfId="16649" xr:uid="{1CB99C4A-5963-41AE-9E8D-8E79F7327E7A}"/>
    <cellStyle name="Comma 7 2 5 2 2" xfId="16650" xr:uid="{F2B6C84F-6300-42E4-9FA4-0CEBAC3A7255}"/>
    <cellStyle name="Comma 7 2 5 2 3" xfId="16651" xr:uid="{8C0D9682-803C-45DE-893D-6B07F2E28F3E}"/>
    <cellStyle name="Comma 7 2 5 3" xfId="16652" xr:uid="{80DA6B0F-810C-4B58-A673-5ABD17CFB623}"/>
    <cellStyle name="Comma 7 2 5 3 2" xfId="16653" xr:uid="{11798496-95C0-41EF-BC1A-0A61E0380B55}"/>
    <cellStyle name="Comma 7 2 5 3 3" xfId="16654" xr:uid="{28555071-0910-4949-89EE-C0E85BC4D5E5}"/>
    <cellStyle name="Comma 7 2 5 4" xfId="16655" xr:uid="{E90D83E8-87A8-47EA-BD3F-8F0CBB785DF5}"/>
    <cellStyle name="Comma 7 2 5 5" xfId="16656" xr:uid="{8EEE1D86-84EF-478B-AABE-631E6C67B925}"/>
    <cellStyle name="Comma 7 2 5 6" xfId="42810" xr:uid="{2727FAA8-44EA-4446-AFD7-AB4C700D7F78}"/>
    <cellStyle name="Comma 7 2 5 7" xfId="45238" xr:uid="{3A56D243-3C46-4CB7-BB0C-5244B02F562F}"/>
    <cellStyle name="Comma 7 2 6" xfId="16657" xr:uid="{BF3E46A4-E4B2-45E4-8BAE-4E76A5E193D3}"/>
    <cellStyle name="Comma 7 2 6 2" xfId="16658" xr:uid="{86BE6E6F-1D08-4674-86D2-0DC09AF88687}"/>
    <cellStyle name="Comma 7 2 6 3" xfId="16659" xr:uid="{A338F426-BCF6-4204-93E4-2F2F7B41777A}"/>
    <cellStyle name="Comma 7 2 7" xfId="16660" xr:uid="{DBCB13E6-7758-4E38-AA08-C5A61DDD996B}"/>
    <cellStyle name="Comma 7 2 7 2" xfId="16661" xr:uid="{D41EDF55-9959-4B72-B21B-A424FF85AE9F}"/>
    <cellStyle name="Comma 7 2 7 3" xfId="16662" xr:uid="{59AF4C01-8859-4AA9-B8D8-8B8C8D7252B9}"/>
    <cellStyle name="Comma 7 2 8" xfId="16663" xr:uid="{CC8C46ED-BEB7-4D37-A3E6-3AF428174BCD}"/>
    <cellStyle name="Comma 7 2 9" xfId="16664" xr:uid="{9E3D11C8-C522-42E6-96FF-708DD209974A}"/>
    <cellStyle name="Comma 7 3" xfId="1019" xr:uid="{00000000-0005-0000-0000-000038010000}"/>
    <cellStyle name="Comma 7 3 2" xfId="1020" xr:uid="{00000000-0005-0000-0000-000039010000}"/>
    <cellStyle name="Comma 7 3 2 2" xfId="1715" xr:uid="{930A8F43-F4C7-464B-97F7-3F83E0E90CB6}"/>
    <cellStyle name="Comma 7 3 2 2 2" xfId="16665" xr:uid="{092E1F80-0021-4640-B786-AC100E6A7A06}"/>
    <cellStyle name="Comma 7 3 2 2 2 2" xfId="16666" xr:uid="{94C5AAD8-DE99-46FA-B549-1007BA4AA53F}"/>
    <cellStyle name="Comma 7 3 2 2 2 2 2" xfId="16667" xr:uid="{245306E4-EAD7-4436-9504-B51985A283E8}"/>
    <cellStyle name="Comma 7 3 2 2 2 2 3" xfId="16668" xr:uid="{6F836CB6-B2D1-45C7-A5C2-FD06E660A49F}"/>
    <cellStyle name="Comma 7 3 2 2 2 3" xfId="16669" xr:uid="{FE298CE7-FC61-49D7-8BFC-3230F93252D5}"/>
    <cellStyle name="Comma 7 3 2 2 2 3 2" xfId="16670" xr:uid="{B2952246-DE79-43CF-A24D-37758AA954AA}"/>
    <cellStyle name="Comma 7 3 2 2 2 3 3" xfId="16671" xr:uid="{00C18931-BFC7-4441-B68E-BE2E45BEB14A}"/>
    <cellStyle name="Comma 7 3 2 2 2 4" xfId="16672" xr:uid="{EBC410B2-EBBF-482B-9E67-F7ABCED3408A}"/>
    <cellStyle name="Comma 7 3 2 2 2 5" xfId="16673" xr:uid="{FBF30AA3-1D39-4705-A929-44C3EF21F21D}"/>
    <cellStyle name="Comma 7 3 2 2 3" xfId="16674" xr:uid="{921F3DA8-B56C-4D70-88CC-99BDE4D7698C}"/>
    <cellStyle name="Comma 7 3 2 2 3 2" xfId="16675" xr:uid="{0012AFC8-4979-48C9-8D19-9C47F60493A1}"/>
    <cellStyle name="Comma 7 3 2 2 3 3" xfId="16676" xr:uid="{9642060F-C0A1-4BAB-82FD-451FD57C84E6}"/>
    <cellStyle name="Comma 7 3 2 2 4" xfId="16677" xr:uid="{C064CA0D-ABCA-44E7-8C23-6665EA04E4BF}"/>
    <cellStyle name="Comma 7 3 2 2 4 2" xfId="16678" xr:uid="{8F809794-2673-4C18-93E6-8A12AB69EE76}"/>
    <cellStyle name="Comma 7 3 2 2 4 3" xfId="16679" xr:uid="{4B4C55FA-0EF4-4388-B58C-0BA847B07A2E}"/>
    <cellStyle name="Comma 7 3 2 2 5" xfId="16680" xr:uid="{84228B08-BC73-4035-8EE6-B185E3A4B318}"/>
    <cellStyle name="Comma 7 3 2 2 6" xfId="16681" xr:uid="{BBA402BA-2322-4F68-AB94-BEE9E1EFE538}"/>
    <cellStyle name="Comma 7 3 2 2 7" xfId="45239" xr:uid="{1357799A-1EDB-456C-A772-4E6400C3954D}"/>
    <cellStyle name="Comma 7 3 2 3" xfId="16682" xr:uid="{426A91C9-DAFE-44F8-A8C6-982C8309C3F7}"/>
    <cellStyle name="Comma 7 3 2 3 2" xfId="16683" xr:uid="{50AA1411-C666-4213-BD14-86A50B4D59E3}"/>
    <cellStyle name="Comma 7 3 2 3 2 2" xfId="16684" xr:uid="{B8C63CD8-A8CD-42CE-9951-DE99B1F7CFEA}"/>
    <cellStyle name="Comma 7 3 2 3 2 3" xfId="16685" xr:uid="{C87C327A-3AE3-4E07-B089-9F7B415C6711}"/>
    <cellStyle name="Comma 7 3 2 3 3" xfId="16686" xr:uid="{F2B73526-D2AA-41F9-8CBE-A312B790FBB0}"/>
    <cellStyle name="Comma 7 3 2 3 3 2" xfId="16687" xr:uid="{6EDD845D-49ED-4E7D-82A1-74FF67CAD886}"/>
    <cellStyle name="Comma 7 3 2 3 3 3" xfId="16688" xr:uid="{AC6BEBC4-AFAC-44E9-AFA2-FD5FD340402F}"/>
    <cellStyle name="Comma 7 3 2 3 4" xfId="16689" xr:uid="{21DE555E-75A9-4C48-ACD9-736D92797CA8}"/>
    <cellStyle name="Comma 7 3 2 3 5" xfId="16690" xr:uid="{013C79F9-3232-4D74-83BA-6EA592E00A66}"/>
    <cellStyle name="Comma 7 3 2 4" xfId="16691" xr:uid="{E49F280A-5B31-41EB-9F97-1EF4124AC72A}"/>
    <cellStyle name="Comma 7 3 2 4 2" xfId="16692" xr:uid="{E7D51ECB-EECB-4D03-B857-265FA66E9248}"/>
    <cellStyle name="Comma 7 3 2 4 3" xfId="16693" xr:uid="{2062A515-D283-4CFE-84DB-A587963B5FE6}"/>
    <cellStyle name="Comma 7 3 2 5" xfId="16694" xr:uid="{5B2F8164-674B-46AA-9B09-A87E1DCC3554}"/>
    <cellStyle name="Comma 7 3 2 5 2" xfId="16695" xr:uid="{4197112A-AA64-402F-A130-9526AE47618C}"/>
    <cellStyle name="Comma 7 3 2 5 3" xfId="16696" xr:uid="{0AFC7DAE-3E45-4211-9A54-EEA7C291369D}"/>
    <cellStyle name="Comma 7 3 2 6" xfId="16697" xr:uid="{A58D62B2-849B-4442-A3D4-2AEC012EBA1D}"/>
    <cellStyle name="Comma 7 3 2 7" xfId="16698" xr:uid="{5A540183-F77D-41F8-8507-DA1BE328396F}"/>
    <cellStyle name="Comma 7 3 2 8" xfId="45240" xr:uid="{9875BFF4-3704-4622-852B-0E64CF851072}"/>
    <cellStyle name="Comma 7 3 3" xfId="1716" xr:uid="{17AF8050-C5F5-41CC-A7A5-0D6DA3684B57}"/>
    <cellStyle name="Comma 7 3 3 2" xfId="16699" xr:uid="{A738F885-91B4-468B-9922-D15AE82F1E64}"/>
    <cellStyle name="Comma 7 3 3 2 2" xfId="16700" xr:uid="{95089552-748A-4AE2-BF60-97CEC0CE6B9D}"/>
    <cellStyle name="Comma 7 3 3 2 2 2" xfId="16701" xr:uid="{F39C2681-8F1A-46AB-A533-940106EEF1E3}"/>
    <cellStyle name="Comma 7 3 3 2 2 3" xfId="16702" xr:uid="{7F1957F6-772A-408F-8C26-764DB069C046}"/>
    <cellStyle name="Comma 7 3 3 2 3" xfId="16703" xr:uid="{4AA93AFA-1654-44E5-9212-1FE0865E749D}"/>
    <cellStyle name="Comma 7 3 3 2 3 2" xfId="16704" xr:uid="{EE2D15A1-1662-401A-9C3E-155402A6C021}"/>
    <cellStyle name="Comma 7 3 3 2 3 3" xfId="16705" xr:uid="{75731C0F-7B99-449A-8B4B-F108B1015CB9}"/>
    <cellStyle name="Comma 7 3 3 2 4" xfId="16706" xr:uid="{589F34D4-BFCC-4B57-9C90-4F50C63226F2}"/>
    <cellStyle name="Comma 7 3 3 2 5" xfId="16707" xr:uid="{95B5942F-8AD7-4C0B-A710-16578AB2C23E}"/>
    <cellStyle name="Comma 7 3 3 3" xfId="16708" xr:uid="{AB817650-D18F-4734-BCBA-70D87B836E4C}"/>
    <cellStyle name="Comma 7 3 3 3 2" xfId="16709" xr:uid="{6E53EE6B-28AB-4E47-A074-7D87BF6A39B2}"/>
    <cellStyle name="Comma 7 3 3 3 3" xfId="16710" xr:uid="{A6A2210D-8FE9-47DC-85D3-43EB70B3DF23}"/>
    <cellStyle name="Comma 7 3 3 4" xfId="16711" xr:uid="{774B7799-8D0E-4123-9C0F-EE573106CE51}"/>
    <cellStyle name="Comma 7 3 3 4 2" xfId="16712" xr:uid="{800F142F-73AF-4E22-954A-06C2C27A38A0}"/>
    <cellStyle name="Comma 7 3 3 4 3" xfId="16713" xr:uid="{AD42BA0A-DE04-4F86-AB0B-C7B0229FA171}"/>
    <cellStyle name="Comma 7 3 3 5" xfId="16714" xr:uid="{0C05ACC0-A715-4154-B11C-D495441AE0F5}"/>
    <cellStyle name="Comma 7 3 3 6" xfId="16715" xr:uid="{3DF6DD3C-C5F4-4283-AD2E-946E144EEAC2}"/>
    <cellStyle name="Comma 7 3 3 7" xfId="45241" xr:uid="{8A587D89-3B98-4D91-A0DA-46D86DD9C9A6}"/>
    <cellStyle name="Comma 7 3 4" xfId="16716" xr:uid="{F3254595-E2EE-405C-B9D5-0E84B7EDE30B}"/>
    <cellStyle name="Comma 7 3 4 2" xfId="16717" xr:uid="{6F8B75F6-3DCE-484E-9E80-044F41A12D05}"/>
    <cellStyle name="Comma 7 3 4 2 2" xfId="16718" xr:uid="{4D4D2762-0B34-4787-B33A-28B3E63EE7AD}"/>
    <cellStyle name="Comma 7 3 4 2 3" xfId="16719" xr:uid="{02D4E3FC-6A31-47B1-AF16-BE1EEA867FB0}"/>
    <cellStyle name="Comma 7 3 4 3" xfId="16720" xr:uid="{C2912004-75E2-4C11-8752-D709B3C2CA52}"/>
    <cellStyle name="Comma 7 3 4 3 2" xfId="16721" xr:uid="{3FEB1CF8-6B54-406A-BBCC-25CD6C13D7DD}"/>
    <cellStyle name="Comma 7 3 4 3 3" xfId="16722" xr:uid="{1C8E7143-91CF-4DBA-9951-8404E193539B}"/>
    <cellStyle name="Comma 7 3 4 4" xfId="16723" xr:uid="{D392EF82-C847-4933-BB2F-A94BAF66A285}"/>
    <cellStyle name="Comma 7 3 4 5" xfId="16724" xr:uid="{01D5BB46-B9F4-4044-BE69-FE62880EADE8}"/>
    <cellStyle name="Comma 7 3 4 6" xfId="16725" xr:uid="{81FD6577-B888-43B9-B8A1-758E176A7179}"/>
    <cellStyle name="Comma 7 3 4 7" xfId="44342" xr:uid="{D015C188-0579-4F51-9FF1-E7CAF70E5143}"/>
    <cellStyle name="Comma 7 3 5" xfId="16726" xr:uid="{D31D9116-9B2E-44BB-9B7E-4FFBC0F9E597}"/>
    <cellStyle name="Comma 7 3 5 2" xfId="16727" xr:uid="{6EA98EEB-F62C-4E2E-8C9B-808B2D32EC43}"/>
    <cellStyle name="Comma 7 3 5 3" xfId="16728" xr:uid="{80F91A63-5816-4130-A680-D874D39EB178}"/>
    <cellStyle name="Comma 7 3 6" xfId="16729" xr:uid="{851D61F8-7465-4DE2-BF32-9AC6E12BB5D9}"/>
    <cellStyle name="Comma 7 3 6 2" xfId="16730" xr:uid="{0649BBCC-1B3B-44BE-8921-2CE58D5DC880}"/>
    <cellStyle name="Comma 7 3 6 3" xfId="16731" xr:uid="{3B67A010-8E62-4BE5-9D41-19C6C5F9C649}"/>
    <cellStyle name="Comma 7 3 7" xfId="16732" xr:uid="{35CDA27B-44A7-479C-AB8C-9757D0413035}"/>
    <cellStyle name="Comma 7 3 8" xfId="16733" xr:uid="{8E097261-B505-4190-AA14-D5C50AC1AC7E}"/>
    <cellStyle name="Comma 7 3 9" xfId="1394" xr:uid="{43BD01FE-0F26-44EE-84E2-0ED8D61BEAAC}"/>
    <cellStyle name="Comma 7 4" xfId="1021" xr:uid="{00000000-0005-0000-0000-00003A010000}"/>
    <cellStyle name="Comma 7 4 2" xfId="1717" xr:uid="{5457FF50-8810-4FDE-BF0C-7CD16CE0E1C6}"/>
    <cellStyle name="Comma 7 4 2 2" xfId="16734" xr:uid="{9048D7C1-3684-4782-AF85-69506254D0EB}"/>
    <cellStyle name="Comma 7 4 2 2 2" xfId="16735" xr:uid="{9BE87DDC-ECC2-4FCA-A584-66495E63BCB1}"/>
    <cellStyle name="Comma 7 4 2 2 2 2" xfId="16736" xr:uid="{469C4771-C327-4D22-A284-22058689D619}"/>
    <cellStyle name="Comma 7 4 2 2 2 2 2" xfId="16737" xr:uid="{0A8B2283-0656-4C9E-9B97-CDF57B1A8F5E}"/>
    <cellStyle name="Comma 7 4 2 2 2 2 3" xfId="16738" xr:uid="{D1799224-DF8D-427E-92A4-BCF554F51A42}"/>
    <cellStyle name="Comma 7 4 2 2 2 3" xfId="16739" xr:uid="{72FF43FC-DB31-4DE5-8C98-922FC7866355}"/>
    <cellStyle name="Comma 7 4 2 2 2 3 2" xfId="16740" xr:uid="{514F0C18-425F-4840-9EE5-A58136857720}"/>
    <cellStyle name="Comma 7 4 2 2 2 3 3" xfId="16741" xr:uid="{E204B077-F3CC-44F7-94BD-DBF4C01BDC45}"/>
    <cellStyle name="Comma 7 4 2 2 2 4" xfId="16742" xr:uid="{062500CB-53C2-4F99-B30F-6A49C3EC13A1}"/>
    <cellStyle name="Comma 7 4 2 2 2 5" xfId="16743" xr:uid="{E37BCAA7-B90A-425D-BCDF-C970A67644CE}"/>
    <cellStyle name="Comma 7 4 2 2 3" xfId="16744" xr:uid="{7FBA68AC-85D4-4CF9-B1D7-B8271BA31634}"/>
    <cellStyle name="Comma 7 4 2 2 3 2" xfId="16745" xr:uid="{24A097C3-63E0-432F-A3E7-8EF4A273EBE6}"/>
    <cellStyle name="Comma 7 4 2 2 3 3" xfId="16746" xr:uid="{5A8B299A-9D81-46F2-BEDD-1945AA2C25F6}"/>
    <cellStyle name="Comma 7 4 2 2 4" xfId="16747" xr:uid="{3DC685DE-7114-4526-B8D0-A92CF04E20D0}"/>
    <cellStyle name="Comma 7 4 2 2 4 2" xfId="16748" xr:uid="{C1D1A43E-388F-419D-9696-3D8B5D07CB3D}"/>
    <cellStyle name="Comma 7 4 2 2 4 3" xfId="16749" xr:uid="{E69B2EA9-145A-4A24-B937-32A81A34C346}"/>
    <cellStyle name="Comma 7 4 2 2 5" xfId="16750" xr:uid="{7C068C7E-5152-4046-9454-C1097A832230}"/>
    <cellStyle name="Comma 7 4 2 2 6" xfId="16751" xr:uid="{3FB0939F-FC07-415C-8545-B7751C881174}"/>
    <cellStyle name="Comma 7 4 2 3" xfId="16752" xr:uid="{760B74E9-C399-4DAD-9507-3C88CC38699A}"/>
    <cellStyle name="Comma 7 4 2 3 2" xfId="16753" xr:uid="{5A159DF8-4EA1-49EB-B862-525C885828C7}"/>
    <cellStyle name="Comma 7 4 2 3 2 2" xfId="16754" xr:uid="{03F28ED2-2E7D-40D4-9247-75E6D422237B}"/>
    <cellStyle name="Comma 7 4 2 3 2 3" xfId="16755" xr:uid="{3B1A290E-F7FF-4359-970D-93ADCDE49B82}"/>
    <cellStyle name="Comma 7 4 2 3 3" xfId="16756" xr:uid="{C47D810E-38EC-4E07-92A4-E902C5A8CC16}"/>
    <cellStyle name="Comma 7 4 2 3 3 2" xfId="16757" xr:uid="{5C86C87B-A74A-459D-9E9A-2859DBA79FD8}"/>
    <cellStyle name="Comma 7 4 2 3 3 3" xfId="16758" xr:uid="{928D6AD0-C9F1-485D-B2CA-4366BC8B6C9F}"/>
    <cellStyle name="Comma 7 4 2 3 4" xfId="16759" xr:uid="{8D1081B2-D12D-45BD-BF99-877B500ABFAE}"/>
    <cellStyle name="Comma 7 4 2 3 5" xfId="16760" xr:uid="{C616BBCB-E76A-43B7-A8EB-1061B548995F}"/>
    <cellStyle name="Comma 7 4 2 4" xfId="16761" xr:uid="{03F08BD4-E9AC-40EC-8D3D-F97A69B3A65C}"/>
    <cellStyle name="Comma 7 4 2 4 2" xfId="16762" xr:uid="{0DBF99C4-D520-4107-9AA0-3F58D89C2996}"/>
    <cellStyle name="Comma 7 4 2 4 3" xfId="16763" xr:uid="{93FC4090-F609-47FC-89AC-32016B1248A7}"/>
    <cellStyle name="Comma 7 4 2 5" xfId="16764" xr:uid="{94BB9BFE-2261-4497-AD03-9259B79A4FE7}"/>
    <cellStyle name="Comma 7 4 2 5 2" xfId="16765" xr:uid="{07714171-B609-40CC-B494-0439F77374D9}"/>
    <cellStyle name="Comma 7 4 2 5 3" xfId="16766" xr:uid="{8AA72935-690A-460E-97D1-3CB3D3270B56}"/>
    <cellStyle name="Comma 7 4 2 6" xfId="16767" xr:uid="{77FAAA87-6616-494A-8926-1D9DFB2E1F26}"/>
    <cellStyle name="Comma 7 4 2 7" xfId="16768" xr:uid="{E242A6F6-1D4A-4510-8C2C-117098A41402}"/>
    <cellStyle name="Comma 7 4 2 8" xfId="45242" xr:uid="{3039D8CB-4F9B-4422-AD25-D10101AED8F5}"/>
    <cellStyle name="Comma 7 4 3" xfId="16769" xr:uid="{0B0F25EF-D778-4673-BDD8-2AC85F21A66F}"/>
    <cellStyle name="Comma 7 4 3 2" xfId="16770" xr:uid="{00B60EE0-46A2-41A3-BC70-D29FFCAC5412}"/>
    <cellStyle name="Comma 7 4 3 2 2" xfId="16771" xr:uid="{94C9519B-C3DA-400E-8689-97047B3FD810}"/>
    <cellStyle name="Comma 7 4 3 2 2 2" xfId="16772" xr:uid="{A1367690-E9A2-4E35-910C-7698D8E5044A}"/>
    <cellStyle name="Comma 7 4 3 2 2 3" xfId="16773" xr:uid="{7068AF41-72CD-4F6B-BC2F-67C1DACE81A1}"/>
    <cellStyle name="Comma 7 4 3 2 3" xfId="16774" xr:uid="{7CDD241E-5496-42B1-B680-069EED23E130}"/>
    <cellStyle name="Comma 7 4 3 2 3 2" xfId="16775" xr:uid="{55397F0B-B6A0-4DA2-81D9-AC14C7634808}"/>
    <cellStyle name="Comma 7 4 3 2 3 3" xfId="16776" xr:uid="{58F59366-1107-4857-A53C-89E2115486E3}"/>
    <cellStyle name="Comma 7 4 3 2 4" xfId="16777" xr:uid="{6F8F3A88-112D-4CAF-8257-11E4CB4BC85D}"/>
    <cellStyle name="Comma 7 4 3 2 5" xfId="16778" xr:uid="{EEB24E0E-A268-4BF5-966E-7B61B412A8C0}"/>
    <cellStyle name="Comma 7 4 3 3" xfId="16779" xr:uid="{EB8D4C0D-F6A3-4DBB-A0A3-1F5F1BB047F0}"/>
    <cellStyle name="Comma 7 4 3 3 2" xfId="16780" xr:uid="{D566E20A-7A78-44C4-83CA-4C57D0BF07D8}"/>
    <cellStyle name="Comma 7 4 3 3 3" xfId="16781" xr:uid="{B09E905E-2D28-4C85-8888-FD74DEAD46EF}"/>
    <cellStyle name="Comma 7 4 3 4" xfId="16782" xr:uid="{53F5E3B4-52D7-4039-B6BF-8A35FAEA212A}"/>
    <cellStyle name="Comma 7 4 3 4 2" xfId="16783" xr:uid="{5CD77315-8FF6-480E-AF34-6D7AD7BD4E6E}"/>
    <cellStyle name="Comma 7 4 3 4 3" xfId="16784" xr:uid="{4BC05D80-D9C4-45BD-8E40-8032327495B8}"/>
    <cellStyle name="Comma 7 4 3 5" xfId="16785" xr:uid="{B61FC4AD-FBF9-4E01-A7FC-516D78385867}"/>
    <cellStyle name="Comma 7 4 3 6" xfId="16786" xr:uid="{3FEB9F24-C74E-4E07-843E-F0E745E7ECDE}"/>
    <cellStyle name="Comma 7 4 4" xfId="16787" xr:uid="{AA284B56-F7F3-4405-91F8-278313C03DAD}"/>
    <cellStyle name="Comma 7 4 4 2" xfId="16788" xr:uid="{A6E85B03-A84B-45F2-BCCA-41999C9DE67F}"/>
    <cellStyle name="Comma 7 4 4 2 2" xfId="16789" xr:uid="{B4CD67A2-ED51-4F27-B008-A4C496DCABA7}"/>
    <cellStyle name="Comma 7 4 4 2 3" xfId="16790" xr:uid="{C91825ED-DCAD-479C-8D20-78E0A81016E5}"/>
    <cellStyle name="Comma 7 4 4 3" xfId="16791" xr:uid="{3179AEFC-61F0-4F65-BF51-B8CE983AE1D1}"/>
    <cellStyle name="Comma 7 4 4 3 2" xfId="16792" xr:uid="{7ACA9045-75B4-4846-A933-B362C042C7CE}"/>
    <cellStyle name="Comma 7 4 4 3 3" xfId="16793" xr:uid="{89777762-A13C-45CA-8AD9-F8F544D4E5D4}"/>
    <cellStyle name="Comma 7 4 4 4" xfId="16794" xr:uid="{1BBF3CAD-39E9-4832-8EAD-594DFB22A234}"/>
    <cellStyle name="Comma 7 4 4 5" xfId="16795" xr:uid="{BFBA300F-EE6A-43EE-9940-C5C952F6FB9B}"/>
    <cellStyle name="Comma 7 4 5" xfId="16796" xr:uid="{0A57F5EA-3DDC-46C9-BF16-9E132B8A4B96}"/>
    <cellStyle name="Comma 7 4 5 2" xfId="16797" xr:uid="{85F7B85B-9498-40C2-8C8B-8C2A75B1311B}"/>
    <cellStyle name="Comma 7 4 5 3" xfId="16798" xr:uid="{0B653ABD-20B9-42D7-9662-F4E71E7DEDBB}"/>
    <cellStyle name="Comma 7 4 6" xfId="16799" xr:uid="{2F72B676-9FEF-41C4-828C-AEA00986DDFD}"/>
    <cellStyle name="Comma 7 4 6 2" xfId="16800" xr:uid="{651D0ADA-8420-44CF-8C6C-2C79D3BCD763}"/>
    <cellStyle name="Comma 7 4 6 3" xfId="16801" xr:uid="{06137ABD-66BF-460A-97AC-AC57B1F2D1F6}"/>
    <cellStyle name="Comma 7 4 7" xfId="16802" xr:uid="{DBCFBBD8-B025-401F-B029-492A0E0F6EAC}"/>
    <cellStyle name="Comma 7 4 8" xfId="16803" xr:uid="{69FE745C-5C69-4CAE-BDB7-CE044EF5449A}"/>
    <cellStyle name="Comma 7 4 9" xfId="45243" xr:uid="{EEA4F838-BCBE-46F6-AF28-BD65CEC27C3E}"/>
    <cellStyle name="Comma 7 5" xfId="1718" xr:uid="{CB6D8066-D35E-414B-B928-D06076C36351}"/>
    <cellStyle name="Comma 7 5 2" xfId="16804" xr:uid="{16023348-F41C-43A6-B946-BC8C07F796D1}"/>
    <cellStyle name="Comma 7 5 2 2" xfId="16805" xr:uid="{73980E27-215A-4BD9-976D-3B437CDB4BCF}"/>
    <cellStyle name="Comma 7 5 2 2 2" xfId="16806" xr:uid="{053780CA-2C1B-478B-BD93-DC6326104451}"/>
    <cellStyle name="Comma 7 5 2 2 2 2" xfId="16807" xr:uid="{851F94B0-37C5-49F5-8731-F9D11679CE42}"/>
    <cellStyle name="Comma 7 5 2 2 2 3" xfId="16808" xr:uid="{163591C5-2EE0-4C4C-92E7-D082F79821BA}"/>
    <cellStyle name="Comma 7 5 2 2 3" xfId="16809" xr:uid="{4DDA263D-5C8B-4BF2-B8A3-64A3B006F6EB}"/>
    <cellStyle name="Comma 7 5 2 2 3 2" xfId="16810" xr:uid="{7B0BBCE6-DFE4-4775-A2E9-163757E1B3A7}"/>
    <cellStyle name="Comma 7 5 2 2 3 3" xfId="16811" xr:uid="{A5960E8F-3CCD-44CD-BBAD-C8C3BDC88E99}"/>
    <cellStyle name="Comma 7 5 2 2 4" xfId="16812" xr:uid="{FA6729D3-2A2E-4DAD-AE2C-6A41FEF930F8}"/>
    <cellStyle name="Comma 7 5 2 2 5" xfId="16813" xr:uid="{AAE5C8D2-4147-42CC-B7A0-B1BF676F789B}"/>
    <cellStyle name="Comma 7 5 2 3" xfId="16814" xr:uid="{0E451FFC-B43B-467C-8F0C-8B581D708544}"/>
    <cellStyle name="Comma 7 5 2 3 2" xfId="16815" xr:uid="{AB48DBDD-32AF-450A-A031-A21BAA1DA873}"/>
    <cellStyle name="Comma 7 5 2 3 3" xfId="16816" xr:uid="{3717AD0F-959A-44FB-BA4C-85E7F07132D3}"/>
    <cellStyle name="Comma 7 5 2 4" xfId="16817" xr:uid="{F8290684-820F-46F3-97EF-14016110CE2D}"/>
    <cellStyle name="Comma 7 5 2 4 2" xfId="16818" xr:uid="{CB635F6F-6EBF-4E96-B8A7-7719368CD412}"/>
    <cellStyle name="Comma 7 5 2 4 3" xfId="16819" xr:uid="{E3C9638D-812B-43DC-9D18-71B0592CF453}"/>
    <cellStyle name="Comma 7 5 2 5" xfId="16820" xr:uid="{30391CD1-C880-47CF-9C11-68C05E1D23CE}"/>
    <cellStyle name="Comma 7 5 2 6" xfId="16821" xr:uid="{BE0BDC51-F13F-4241-8028-EE7C165E82C7}"/>
    <cellStyle name="Comma 7 5 3" xfId="16822" xr:uid="{C6F4AE37-B063-4190-88BD-E4DB6727B836}"/>
    <cellStyle name="Comma 7 5 3 2" xfId="16823" xr:uid="{47D411BB-25E9-47FB-8054-524362E93CB2}"/>
    <cellStyle name="Comma 7 5 3 2 2" xfId="16824" xr:uid="{384DD657-C808-4CB2-8D8D-59C34C87D2F9}"/>
    <cellStyle name="Comma 7 5 3 2 3" xfId="16825" xr:uid="{2CD9BD80-0A06-4191-8E5B-6FDA461D57CC}"/>
    <cellStyle name="Comma 7 5 3 3" xfId="16826" xr:uid="{43948411-9069-4944-9677-C875BC0BA31E}"/>
    <cellStyle name="Comma 7 5 3 3 2" xfId="16827" xr:uid="{EA6D6F48-F71B-452C-9ACA-D390982681B0}"/>
    <cellStyle name="Comma 7 5 3 3 3" xfId="16828" xr:uid="{C878813A-A8B0-410C-84DB-450FE8F4783A}"/>
    <cellStyle name="Comma 7 5 3 4" xfId="16829" xr:uid="{16427735-42FB-41AC-B202-0D4C8F0B40D1}"/>
    <cellStyle name="Comma 7 5 3 5" xfId="16830" xr:uid="{1A6D2D6E-24D4-4DC2-8863-3C80665A2F14}"/>
    <cellStyle name="Comma 7 5 4" xfId="16831" xr:uid="{B2F0BCFE-2DE8-4F2F-984F-B122F0ACEF7D}"/>
    <cellStyle name="Comma 7 5 4 2" xfId="16832" xr:uid="{8AC4E827-1914-4FFF-8AF9-BAE495ABA59F}"/>
    <cellStyle name="Comma 7 5 4 3" xfId="16833" xr:uid="{993CCCB2-97CE-4717-8741-6EB261B15690}"/>
    <cellStyle name="Comma 7 5 5" xfId="16834" xr:uid="{C47BE4DC-2761-4C5B-96CC-3C398E4AA73D}"/>
    <cellStyle name="Comma 7 5 5 2" xfId="16835" xr:uid="{07B0739A-3A7E-4FC9-B27B-95C68AEE8564}"/>
    <cellStyle name="Comma 7 5 5 3" xfId="16836" xr:uid="{49B51A4E-8BC3-4C17-A5CE-7375C514E5A5}"/>
    <cellStyle name="Comma 7 5 6" xfId="16837" xr:uid="{B9A313FE-DD0C-4D2C-A1D0-DA61A93EFF40}"/>
    <cellStyle name="Comma 7 5 7" xfId="16838" xr:uid="{69F2C07E-BBD8-42B7-B211-35EE10DDCEFC}"/>
    <cellStyle name="Comma 7 5 8" xfId="45244" xr:uid="{95A63563-E45F-4F22-BE46-882408FF501C}"/>
    <cellStyle name="Comma 7 6" xfId="16839" xr:uid="{022C209E-3BB8-4278-9AF0-501C4A5ADEFF}"/>
    <cellStyle name="Comma 7 6 2" xfId="16840" xr:uid="{7A3741EE-B54B-43AF-BE59-E6FF7C38A161}"/>
    <cellStyle name="Comma 7 6 2 2" xfId="16841" xr:uid="{CDEBF6A9-34F0-49C6-9BD8-DD0CFB971CBB}"/>
    <cellStyle name="Comma 7 6 2 2 2" xfId="16842" xr:uid="{C071D37A-1393-4B74-A3F9-0979CE6EBFC5}"/>
    <cellStyle name="Comma 7 6 2 2 3" xfId="16843" xr:uid="{9DA7A21F-BCF6-4BB4-8551-D57288D6C570}"/>
    <cellStyle name="Comma 7 6 2 3" xfId="16844" xr:uid="{57F7C936-DD0F-4FF0-8B00-B8C048F0D110}"/>
    <cellStyle name="Comma 7 6 2 3 2" xfId="16845" xr:uid="{57E1362A-890F-4204-B3A2-E4DD3CB0FECB}"/>
    <cellStyle name="Comma 7 6 2 3 3" xfId="16846" xr:uid="{724F6424-7D92-46CC-8853-F420CA3E8B25}"/>
    <cellStyle name="Comma 7 6 2 4" xfId="16847" xr:uid="{3E648557-95D3-407E-B1F9-65A42FD5E2CA}"/>
    <cellStyle name="Comma 7 6 2 5" xfId="16848" xr:uid="{49837301-43BF-4F8C-9E20-F02BF3CBCB53}"/>
    <cellStyle name="Comma 7 6 3" xfId="16849" xr:uid="{5D9BF8F3-4D87-4496-99FD-733373AFA0F6}"/>
    <cellStyle name="Comma 7 6 3 2" xfId="16850" xr:uid="{72616F21-BCD2-48FE-8D1F-6BC25BEA4E11}"/>
    <cellStyle name="Comma 7 6 3 3" xfId="16851" xr:uid="{CA28C79D-B6AA-404E-AC47-41161BD26270}"/>
    <cellStyle name="Comma 7 6 4" xfId="16852" xr:uid="{4673BB64-4E09-43E6-8757-A7AC9D70BCD4}"/>
    <cellStyle name="Comma 7 6 4 2" xfId="16853" xr:uid="{134AFC5F-05EA-494E-BF1B-634B69E478CE}"/>
    <cellStyle name="Comma 7 6 4 3" xfId="16854" xr:uid="{35F88146-5B1F-4102-A307-43FA4EEB4205}"/>
    <cellStyle name="Comma 7 6 5" xfId="16855" xr:uid="{11FCB742-CA0F-453F-B6FF-E96061D4D316}"/>
    <cellStyle name="Comma 7 6 6" xfId="16856" xr:uid="{500A99B8-BCD0-48B1-87CA-C75D4B2FEC1F}"/>
    <cellStyle name="Comma 7 6 7" xfId="42768" xr:uid="{0C0414AD-6366-4032-8515-C9BB666DF595}"/>
    <cellStyle name="Comma 7 6 8" xfId="45245" xr:uid="{66ECC438-0FA7-46E3-92FC-B24875F8CACB}"/>
    <cellStyle name="Comma 7 7" xfId="16857" xr:uid="{E194B340-37CE-43B9-A9D6-4F0EAF2BC08A}"/>
    <cellStyle name="Comma 7 7 2" xfId="16858" xr:uid="{2AE2505A-19E3-4D80-8ABE-CDE21F4DE8A0}"/>
    <cellStyle name="Comma 7 7 2 2" xfId="16859" xr:uid="{7B0D4392-9CEC-4FCA-BEFC-95DC82D578DF}"/>
    <cellStyle name="Comma 7 7 2 3" xfId="16860" xr:uid="{2CC4DF55-BFE8-422B-AAA8-C9C5DC43EEC4}"/>
    <cellStyle name="Comma 7 7 3" xfId="16861" xr:uid="{CD1BF7CB-EE31-4E46-855B-EA40821B43CD}"/>
    <cellStyle name="Comma 7 7 3 2" xfId="16862" xr:uid="{6BCAFD5F-FA4E-4538-923A-A6F23666DB73}"/>
    <cellStyle name="Comma 7 7 3 3" xfId="16863" xr:uid="{23EB5A29-6818-4BD5-AAA1-FAC8BDDF8652}"/>
    <cellStyle name="Comma 7 7 4" xfId="16864" xr:uid="{4FF2CB5F-F9D1-439E-8705-E4DD3C4D4D02}"/>
    <cellStyle name="Comma 7 7 5" xfId="16865" xr:uid="{0AE629E0-9D51-4F48-A775-610A4F6EE0C2}"/>
    <cellStyle name="Comma 7 8" xfId="16866" xr:uid="{962BE282-4F95-422F-9FFA-9D2552A6D7E8}"/>
    <cellStyle name="Comma 7 8 2" xfId="16867" xr:uid="{AE08E3C7-C7CA-4981-85E5-D14C43937EE6}"/>
    <cellStyle name="Comma 7 8 3" xfId="16868" xr:uid="{D0A43459-5FB9-4635-BB84-9D12A5A68B92}"/>
    <cellStyle name="Comma 7 9" xfId="16869" xr:uid="{8868A8F1-B127-4420-BF2A-B7E6E58BB054}"/>
    <cellStyle name="Comma 7 9 2" xfId="16870" xr:uid="{A02AFB73-D84F-498F-BAFA-C34AB6896550}"/>
    <cellStyle name="Comma 7 9 3" xfId="16871" xr:uid="{BAD1B3BD-9D6D-4818-B361-2AF34EE3573C}"/>
    <cellStyle name="Comma 8" xfId="46" xr:uid="{00000000-0005-0000-0000-00003B010000}"/>
    <cellStyle name="Comma 8 10" xfId="16872" xr:uid="{8E3CD55B-C0E3-4796-B2CC-4214F1D73E57}"/>
    <cellStyle name="Comma 8 2" xfId="282" xr:uid="{00000000-0005-0000-0000-00003C010000}"/>
    <cellStyle name="Comma 8 2 2" xfId="860" xr:uid="{00000000-0005-0000-0000-00003D010000}"/>
    <cellStyle name="Comma 8 2 2 2" xfId="1022" xr:uid="{00000000-0005-0000-0000-00003E010000}"/>
    <cellStyle name="Comma 8 2 2 2 2" xfId="16873" xr:uid="{FAD9DF73-3315-44E3-85A3-E0D8B9C8364F}"/>
    <cellStyle name="Comma 8 2 2 2 2 2" xfId="16874" xr:uid="{7898517B-58DD-47AB-AE30-3C5CA4433A5A}"/>
    <cellStyle name="Comma 8 2 2 2 2 2 2" xfId="16875" xr:uid="{D5F06460-9C7C-4E38-8685-7FDD3B46B261}"/>
    <cellStyle name="Comma 8 2 2 2 2 2 3" xfId="16876" xr:uid="{D81CFDAA-0259-405B-9252-8FF28BB199BD}"/>
    <cellStyle name="Comma 8 2 2 2 2 3" xfId="16877" xr:uid="{F43C4461-FF14-4E93-ABC2-45867FEBF46D}"/>
    <cellStyle name="Comma 8 2 2 2 2 3 2" xfId="16878" xr:uid="{ABD10FC5-BA9E-4E3D-8F56-6675B26F3CAE}"/>
    <cellStyle name="Comma 8 2 2 2 2 3 3" xfId="16879" xr:uid="{2C842A09-62D2-4D78-A1F3-D5CCFC6D13D0}"/>
    <cellStyle name="Comma 8 2 2 2 2 4" xfId="16880" xr:uid="{FB721696-0999-4EC5-B650-32BE46999AA7}"/>
    <cellStyle name="Comma 8 2 2 2 2 5" xfId="16881" xr:uid="{29695FFB-F675-43D3-943B-BC3C4CAF1919}"/>
    <cellStyle name="Comma 8 2 2 2 3" xfId="16882" xr:uid="{0AAFF7F9-7A57-4E98-88A7-968D5CD62CA8}"/>
    <cellStyle name="Comma 8 2 2 2 3 2" xfId="16883" xr:uid="{C22A680C-DEB3-4CAE-A2CE-48CCBBD42F55}"/>
    <cellStyle name="Comma 8 2 2 2 3 3" xfId="16884" xr:uid="{EA3C3D4B-71AA-41EB-BE14-E6BDE5AB1AE4}"/>
    <cellStyle name="Comma 8 2 2 2 4" xfId="16885" xr:uid="{B0102CB8-68F8-4CFA-8ABA-B0BB5AF69C30}"/>
    <cellStyle name="Comma 8 2 2 2 4 2" xfId="16886" xr:uid="{82B75DC5-DD11-4628-B779-B35221F6955E}"/>
    <cellStyle name="Comma 8 2 2 2 4 3" xfId="16887" xr:uid="{6C9CB949-F51C-4F6E-8B2E-2A7783C22464}"/>
    <cellStyle name="Comma 8 2 2 2 5" xfId="16888" xr:uid="{A5FC1BF4-5837-402E-97E0-6D2B99B89B7B}"/>
    <cellStyle name="Comma 8 2 2 2 6" xfId="16889" xr:uid="{E4AB713E-A1BD-4EC3-BA41-817DD2C4BE30}"/>
    <cellStyle name="Comma 8 2 2 2 7" xfId="1719" xr:uid="{8F0BD885-F390-4596-9580-628703753EB6}"/>
    <cellStyle name="Comma 8 2 2 3" xfId="1720" xr:uid="{E130D051-FCAF-42C3-AB93-39206E5612E2}"/>
    <cellStyle name="Comma 8 2 2 3 2" xfId="16890" xr:uid="{8BA4F4E3-CD6B-414F-B73D-0227A3E95858}"/>
    <cellStyle name="Comma 8 2 2 3 2 2" xfId="16891" xr:uid="{440ED9FD-FAFA-49CF-8D20-6C652EE3146B}"/>
    <cellStyle name="Comma 8 2 2 3 2 3" xfId="16892" xr:uid="{366E6C24-EA5E-4A5E-AEF1-7DA5B9E2B3C0}"/>
    <cellStyle name="Comma 8 2 2 3 3" xfId="16893" xr:uid="{D777295B-AC9D-4D44-B949-6B03D22DA16F}"/>
    <cellStyle name="Comma 8 2 2 3 3 2" xfId="16894" xr:uid="{8A3FBEC0-D9BE-41F3-B4DC-E54175499449}"/>
    <cellStyle name="Comma 8 2 2 3 3 3" xfId="16895" xr:uid="{B7236F9F-C374-4FBD-8989-21D8F691979F}"/>
    <cellStyle name="Comma 8 2 2 3 4" xfId="16896" xr:uid="{0E0A2D89-34B1-4A55-861C-9DAD4757B99B}"/>
    <cellStyle name="Comma 8 2 2 3 5" xfId="16897" xr:uid="{CDFC4859-1744-419A-870D-9CE1D98472A8}"/>
    <cellStyle name="Comma 8 2 2 4" xfId="16898" xr:uid="{466C0FEE-CA23-4702-A6B9-469D1F55DC3D}"/>
    <cellStyle name="Comma 8 2 2 4 2" xfId="16899" xr:uid="{4BE4786F-4DEC-478C-B892-FE1DD56B0183}"/>
    <cellStyle name="Comma 8 2 2 4 3" xfId="16900" xr:uid="{3625EEEC-5024-4B07-8C4D-BA40D34D7F31}"/>
    <cellStyle name="Comma 8 2 2 5" xfId="16901" xr:uid="{9E323161-A949-479A-8296-06EA2A77C233}"/>
    <cellStyle name="Comma 8 2 2 5 2" xfId="16902" xr:uid="{39B1F18C-CFB7-4B7C-B6C4-8ABD58CCC0FC}"/>
    <cellStyle name="Comma 8 2 2 5 3" xfId="16903" xr:uid="{C9F361B2-95D0-41F8-ADAF-37C3EDAC5A2B}"/>
    <cellStyle name="Comma 8 2 2 6" xfId="16904" xr:uid="{8BC18EA2-5E7D-4B5E-8A10-57F0B26D64AA}"/>
    <cellStyle name="Comma 8 2 2 7" xfId="16905" xr:uid="{3B2522CD-7CD6-4C19-92DE-653AB1104CB2}"/>
    <cellStyle name="Comma 8 2 2 8" xfId="45246" xr:uid="{2FC3275B-080B-47A1-BA25-43819045BD4D}"/>
    <cellStyle name="Comma 8 2 3" xfId="1476" xr:uid="{CF058F07-32F6-4E5C-8AD2-8E649E3C05C0}"/>
    <cellStyle name="Comma 8 2 3 2" xfId="3797" xr:uid="{609BDF36-E670-4CEA-926E-132575F5114A}"/>
    <cellStyle name="Comma 8 2 3 2 2" xfId="16906" xr:uid="{8B6E04EF-92C5-46CA-94AD-7DA5C742B5FE}"/>
    <cellStyle name="Comma 8 2 3 2 2 2" xfId="16907" xr:uid="{710EEF17-ED2A-4C9B-8C94-4D2DB84632DA}"/>
    <cellStyle name="Comma 8 2 3 2 2 3" xfId="16908" xr:uid="{CEF34876-8DFD-4C03-8E22-2620D14DBC45}"/>
    <cellStyle name="Comma 8 2 3 2 3" xfId="16909" xr:uid="{31B2B566-1B65-4083-A2C7-8362548A0AF2}"/>
    <cellStyle name="Comma 8 2 3 2 3 2" xfId="16910" xr:uid="{3A1C3BD4-D49D-4915-9AA5-845E3131D60C}"/>
    <cellStyle name="Comma 8 2 3 2 3 3" xfId="16911" xr:uid="{482D04F0-DCCA-4B38-A5C3-AF007F22102E}"/>
    <cellStyle name="Comma 8 2 3 2 4" xfId="16912" xr:uid="{95B2E64B-3D2F-4B0A-B795-187D40441793}"/>
    <cellStyle name="Comma 8 2 3 2 5" xfId="16913" xr:uid="{4ED9D0FE-C4F8-4680-9AFF-ABF30A65AE39}"/>
    <cellStyle name="Comma 8 2 3 3" xfId="16914" xr:uid="{83CEF40C-8631-4F4F-9103-16845D746B9A}"/>
    <cellStyle name="Comma 8 2 3 3 2" xfId="16915" xr:uid="{8EB1CD3B-ED05-416E-99B4-8D25C21ADCFF}"/>
    <cellStyle name="Comma 8 2 3 3 3" xfId="16916" xr:uid="{DD4351AF-1DFC-45CF-950F-6BEDB9F4C425}"/>
    <cellStyle name="Comma 8 2 3 4" xfId="16917" xr:uid="{83689D77-79FD-4013-BAE8-54F4276A2851}"/>
    <cellStyle name="Comma 8 2 3 4 2" xfId="16918" xr:uid="{C42E0B84-37B5-4C6F-ACB1-7E84F174861A}"/>
    <cellStyle name="Comma 8 2 3 4 3" xfId="16919" xr:uid="{9EE7785E-4165-4F2A-9600-DE9F85FFAE52}"/>
    <cellStyle name="Comma 8 2 3 5" xfId="16920" xr:uid="{0E3129D0-8C34-4ABC-99FE-2B5C23CEAAAC}"/>
    <cellStyle name="Comma 8 2 3 6" xfId="16921" xr:uid="{46788006-79A2-4BCD-A7B3-95B3A6AE6FC9}"/>
    <cellStyle name="Comma 8 2 4" xfId="16922" xr:uid="{306D8102-F022-4C60-A4E9-4B1BE4A7FF25}"/>
    <cellStyle name="Comma 8 2 4 2" xfId="16923" xr:uid="{4E853F2E-7E79-4A03-95A7-7A1482647DB5}"/>
    <cellStyle name="Comma 8 2 4 2 2" xfId="16924" xr:uid="{45056637-AFCD-4987-BEF7-419530F54395}"/>
    <cellStyle name="Comma 8 2 4 2 3" xfId="16925" xr:uid="{A06F0DAE-7E8F-40CF-B472-585D61DEA69D}"/>
    <cellStyle name="Comma 8 2 4 3" xfId="16926" xr:uid="{52FD3E43-488D-48BE-8B91-63F6D23A2705}"/>
    <cellStyle name="Comma 8 2 4 3 2" xfId="16927" xr:uid="{D014EC7B-5D1F-439D-ABE6-186DEC098B97}"/>
    <cellStyle name="Comma 8 2 4 3 3" xfId="16928" xr:uid="{DCB7FDFE-0956-4890-A844-2110F0A949EB}"/>
    <cellStyle name="Comma 8 2 4 4" xfId="16929" xr:uid="{56B83C54-64F8-409A-B90D-09BCAAEDE7B1}"/>
    <cellStyle name="Comma 8 2 4 5" xfId="16930" xr:uid="{50A24B7C-0F74-4264-BC1A-313D2146E24C}"/>
    <cellStyle name="Comma 8 2 5" xfId="16931" xr:uid="{89314D8A-7598-44B4-B65F-864A01BDB42E}"/>
    <cellStyle name="Comma 8 2 5 2" xfId="16932" xr:uid="{58F811E9-847A-4707-856B-9731DE560573}"/>
    <cellStyle name="Comma 8 2 5 3" xfId="16933" xr:uid="{45EB0BDE-DFF3-4226-ACFA-B325B70014BF}"/>
    <cellStyle name="Comma 8 2 6" xfId="16934" xr:uid="{474F87CA-0E1E-4CCB-A2A0-3511DBAA91F4}"/>
    <cellStyle name="Comma 8 2 6 2" xfId="16935" xr:uid="{0DDF3F57-3B8E-4180-A3C8-04463A93024D}"/>
    <cellStyle name="Comma 8 2 6 3" xfId="16936" xr:uid="{BD5590EA-DF95-4024-965F-34E591AFEDE4}"/>
    <cellStyle name="Comma 8 2 7" xfId="16937" xr:uid="{09682D57-D5F2-4F69-9E70-E0955AC7A36F}"/>
    <cellStyle name="Comma 8 2 8" xfId="16938" xr:uid="{5750F1B8-E7D9-4078-A96D-3AE10CF4AECE}"/>
    <cellStyle name="Comma 8 2 9" xfId="45247" xr:uid="{1A78E5A7-D4BD-43CE-B9BA-55316F2D5200}"/>
    <cellStyle name="Comma 8 3" xfId="281" xr:uid="{00000000-0005-0000-0000-00003F010000}"/>
    <cellStyle name="Comma 8 3 2" xfId="1721" xr:uid="{02C2580A-E36F-4EA6-897C-FBCB8593AF5A}"/>
    <cellStyle name="Comma 8 3 2 2" xfId="16939" xr:uid="{85227E1B-D102-4AF7-A179-5FFBC2A60E70}"/>
    <cellStyle name="Comma 8 3 2 2 2" xfId="16940" xr:uid="{0E478242-A47C-42F0-948D-C5888A08F2C7}"/>
    <cellStyle name="Comma 8 3 2 2 2 2" xfId="16941" xr:uid="{2D8FFDEF-EF93-4EB3-95C3-4DB3956974FF}"/>
    <cellStyle name="Comma 8 3 2 2 2 2 2" xfId="16942" xr:uid="{53802FB0-1F1A-431D-B49A-B0EAA8A280BF}"/>
    <cellStyle name="Comma 8 3 2 2 2 2 3" xfId="16943" xr:uid="{1FE6177D-FFF4-449B-875C-269EFF06DB76}"/>
    <cellStyle name="Comma 8 3 2 2 2 3" xfId="16944" xr:uid="{0A2B2A51-BF1D-47D9-8BA8-EAC6B9E95C93}"/>
    <cellStyle name="Comma 8 3 2 2 2 3 2" xfId="16945" xr:uid="{9DA4A004-95DE-40A6-A99C-453864E16776}"/>
    <cellStyle name="Comma 8 3 2 2 2 3 3" xfId="16946" xr:uid="{73283FF5-5B87-4BB0-B1BC-B4A9E1ADB8CA}"/>
    <cellStyle name="Comma 8 3 2 2 2 4" xfId="16947" xr:uid="{3A0AB611-1125-4A33-8997-4EB8CA86251D}"/>
    <cellStyle name="Comma 8 3 2 2 2 5" xfId="16948" xr:uid="{B53AF30A-FF01-4679-9E98-E245DAA219AA}"/>
    <cellStyle name="Comma 8 3 2 2 3" xfId="16949" xr:uid="{F811510A-2F8C-42D0-80EE-BAA7A438F331}"/>
    <cellStyle name="Comma 8 3 2 2 3 2" xfId="16950" xr:uid="{12E62591-A9F3-4388-8EE0-B8509BC5AE78}"/>
    <cellStyle name="Comma 8 3 2 2 3 3" xfId="16951" xr:uid="{80FC4641-67F7-4E68-8575-E0210E8BC162}"/>
    <cellStyle name="Comma 8 3 2 2 4" xfId="16952" xr:uid="{B8C7A621-695B-406A-AA0A-8AF72C340748}"/>
    <cellStyle name="Comma 8 3 2 2 4 2" xfId="16953" xr:uid="{EA6C49B8-9787-41BD-8ACC-356C1E15AD44}"/>
    <cellStyle name="Comma 8 3 2 2 4 3" xfId="16954" xr:uid="{47407DF1-7962-40C4-9046-7BC2134B9207}"/>
    <cellStyle name="Comma 8 3 2 2 5" xfId="16955" xr:uid="{0E9680C3-7DBF-4E33-B681-5B69076F60CE}"/>
    <cellStyle name="Comma 8 3 2 2 6" xfId="16956" xr:uid="{8E7E3742-0036-47DA-A17F-4DB9E47C3B74}"/>
    <cellStyle name="Comma 8 3 2 3" xfId="16957" xr:uid="{2BA156D0-EB59-4C06-9060-57E6F62B4972}"/>
    <cellStyle name="Comma 8 3 2 3 2" xfId="16958" xr:uid="{6E61466B-2BA8-4A14-9E1F-D37AAA257240}"/>
    <cellStyle name="Comma 8 3 2 3 2 2" xfId="16959" xr:uid="{1D6D99E5-A8D7-4BA5-9879-D153F9A69616}"/>
    <cellStyle name="Comma 8 3 2 3 2 3" xfId="16960" xr:uid="{675FA62E-E271-4006-8228-14DB073D5854}"/>
    <cellStyle name="Comma 8 3 2 3 3" xfId="16961" xr:uid="{2F622F2F-5CD9-4C1E-8EA4-CE27BFE3B917}"/>
    <cellStyle name="Comma 8 3 2 3 3 2" xfId="16962" xr:uid="{16F2A1F9-D71B-42F9-AD50-D20837A4F705}"/>
    <cellStyle name="Comma 8 3 2 3 3 3" xfId="16963" xr:uid="{A3B3B27C-DC8E-425E-84BC-96FAF1316137}"/>
    <cellStyle name="Comma 8 3 2 3 4" xfId="16964" xr:uid="{AFF587EA-9686-4A5D-AE8D-CD250FB57350}"/>
    <cellStyle name="Comma 8 3 2 3 5" xfId="16965" xr:uid="{B9FAD61C-AF44-4CFB-8419-B97176B2F3D7}"/>
    <cellStyle name="Comma 8 3 2 4" xfId="16966" xr:uid="{3D0E0A8F-6775-4B8E-9210-44470BE91B06}"/>
    <cellStyle name="Comma 8 3 2 4 2" xfId="16967" xr:uid="{3E01C278-AE95-4A10-9318-DE7C3C14746D}"/>
    <cellStyle name="Comma 8 3 2 4 3" xfId="16968" xr:uid="{C3A1E0BF-F81C-46B4-B7EC-35688643074A}"/>
    <cellStyle name="Comma 8 3 2 5" xfId="16969" xr:uid="{66EFFECA-9956-4B0D-B7EA-D486E192F275}"/>
    <cellStyle name="Comma 8 3 2 5 2" xfId="16970" xr:uid="{14077D94-9F41-496C-ADA6-3ECE80D97754}"/>
    <cellStyle name="Comma 8 3 2 5 3" xfId="16971" xr:uid="{6CA29890-5312-4BE3-A60A-725FD54D41FC}"/>
    <cellStyle name="Comma 8 3 2 6" xfId="16972" xr:uid="{6D4F174E-E40E-4263-8CD7-0394122BFDF3}"/>
    <cellStyle name="Comma 8 3 2 7" xfId="16973" xr:uid="{2115F49E-DF6A-46CA-8692-122E145C70D3}"/>
    <cellStyle name="Comma 8 3 2 8" xfId="45248" xr:uid="{368CA77C-C6D9-4C55-A6BD-0317DAB6D487}"/>
    <cellStyle name="Comma 8 3 3" xfId="16974" xr:uid="{5B55BE83-63B2-4921-BF20-6456F043E46E}"/>
    <cellStyle name="Comma 8 3 3 2" xfId="16975" xr:uid="{F0F14F9B-C005-4FD2-80E1-EEF3FB346318}"/>
    <cellStyle name="Comma 8 3 3 2 2" xfId="16976" xr:uid="{B9544DBC-8150-4F46-940A-CC560EB6970F}"/>
    <cellStyle name="Comma 8 3 3 2 2 2" xfId="16977" xr:uid="{EA83CAB5-6DA5-447E-ABCD-CB74F2B60DA4}"/>
    <cellStyle name="Comma 8 3 3 2 2 3" xfId="16978" xr:uid="{2DDA92D9-4017-43F8-8272-ADD7E0A247E5}"/>
    <cellStyle name="Comma 8 3 3 2 3" xfId="16979" xr:uid="{EB0BE240-E09C-4B60-8082-4AB65D1B95D4}"/>
    <cellStyle name="Comma 8 3 3 2 3 2" xfId="16980" xr:uid="{A3115696-6CD0-46C0-8B22-A37CADF70901}"/>
    <cellStyle name="Comma 8 3 3 2 3 3" xfId="16981" xr:uid="{F6D48D28-2DF3-4B97-949A-2246046043FD}"/>
    <cellStyle name="Comma 8 3 3 2 4" xfId="16982" xr:uid="{B47067C7-8280-498D-AA9A-854462D16C66}"/>
    <cellStyle name="Comma 8 3 3 2 5" xfId="16983" xr:uid="{9FF5FDD3-A309-425C-9381-49749B71C618}"/>
    <cellStyle name="Comma 8 3 3 3" xfId="16984" xr:uid="{264B2F6D-2985-42A0-8C9A-0B51B2849244}"/>
    <cellStyle name="Comma 8 3 3 3 2" xfId="16985" xr:uid="{9D6C4321-60CD-401C-B5BC-BCF313766611}"/>
    <cellStyle name="Comma 8 3 3 3 3" xfId="16986" xr:uid="{85918071-F261-41E4-A810-2C00EEF7D6DB}"/>
    <cellStyle name="Comma 8 3 3 4" xfId="16987" xr:uid="{EEE33E79-23B7-4701-BC2B-D5AA446D2B61}"/>
    <cellStyle name="Comma 8 3 3 4 2" xfId="16988" xr:uid="{52365BC7-DF5B-45DD-BE8F-7B3A2C114678}"/>
    <cellStyle name="Comma 8 3 3 4 3" xfId="16989" xr:uid="{72EB041C-F22F-424B-8F02-32E7E837E90F}"/>
    <cellStyle name="Comma 8 3 3 5" xfId="16990" xr:uid="{DFC5AA3C-B79C-4908-9A21-05423916190F}"/>
    <cellStyle name="Comma 8 3 3 6" xfId="16991" xr:uid="{89361B67-6CCF-4D60-A59D-882A35D5F714}"/>
    <cellStyle name="Comma 8 3 4" xfId="16992" xr:uid="{5874F819-F1DB-4AB5-A477-314ABC35053E}"/>
    <cellStyle name="Comma 8 3 4 2" xfId="16993" xr:uid="{68BBA3EF-D8F4-426E-9FC0-565F4A82113A}"/>
    <cellStyle name="Comma 8 3 4 2 2" xfId="16994" xr:uid="{654C9512-7FB6-4980-8319-F10351FED6B0}"/>
    <cellStyle name="Comma 8 3 4 2 3" xfId="16995" xr:uid="{02AD40D9-C0BD-453A-B743-2E2E90CA9E2D}"/>
    <cellStyle name="Comma 8 3 4 3" xfId="16996" xr:uid="{D845BA3A-3957-4ECA-9514-B9E15BE6216F}"/>
    <cellStyle name="Comma 8 3 4 3 2" xfId="16997" xr:uid="{AD4C3CF4-5CC9-4E54-A0F0-7397FD2F9931}"/>
    <cellStyle name="Comma 8 3 4 3 3" xfId="16998" xr:uid="{9894EA0D-0F02-465C-8B6F-A23B74EA3FA4}"/>
    <cellStyle name="Comma 8 3 4 4" xfId="16999" xr:uid="{075DA662-D179-4EB5-8E40-CF4C64073E6E}"/>
    <cellStyle name="Comma 8 3 4 5" xfId="17000" xr:uid="{5A6BCCB0-16DC-4972-85FE-E048E4F51014}"/>
    <cellStyle name="Comma 8 3 5" xfId="17001" xr:uid="{F1FB6EF2-B226-464B-98A2-24C106CE4D66}"/>
    <cellStyle name="Comma 8 3 5 2" xfId="17002" xr:uid="{22181F34-DC92-4A97-82A0-B70BBAA893F8}"/>
    <cellStyle name="Comma 8 3 5 3" xfId="17003" xr:uid="{4486180B-F4C2-43B9-9864-D07D43DE3974}"/>
    <cellStyle name="Comma 8 3 6" xfId="17004" xr:uid="{CC2099AF-1D3A-462C-BC52-5FDEA0E5F02D}"/>
    <cellStyle name="Comma 8 3 6 2" xfId="17005" xr:uid="{3F5EE011-6BA3-463D-984F-9E17BDA9CE7E}"/>
    <cellStyle name="Comma 8 3 6 3" xfId="17006" xr:uid="{3FE866CD-F9C3-476C-9F4B-25820EEE5875}"/>
    <cellStyle name="Comma 8 3 7" xfId="17007" xr:uid="{4A719785-0C56-4F2A-A9F8-73C1E1C831DE}"/>
    <cellStyle name="Comma 8 3 8" xfId="17008" xr:uid="{DC45D681-3CF2-4D26-B6A9-0F75320FA4DF}"/>
    <cellStyle name="Comma 8 3 9" xfId="45249" xr:uid="{0F4DE11D-9F71-4C7A-867A-3C10FD0926AF}"/>
    <cellStyle name="Comma 8 4" xfId="1195" xr:uid="{00000000-0005-0000-0000-000040010000}"/>
    <cellStyle name="Comma 8 4 2" xfId="17009" xr:uid="{162B1633-93DB-4F60-A75A-DE94AA25B6DC}"/>
    <cellStyle name="Comma 8 4 2 2" xfId="17010" xr:uid="{6B86CC86-C5DE-466A-BF11-87B711DE2136}"/>
    <cellStyle name="Comma 8 4 2 2 2" xfId="17011" xr:uid="{63EDF548-30C9-43F9-B8D6-A68F43ACA38D}"/>
    <cellStyle name="Comma 8 4 2 2 2 2" xfId="17012" xr:uid="{74397880-C6D4-4196-A166-ADD0E9AAD55A}"/>
    <cellStyle name="Comma 8 4 2 2 2 3" xfId="17013" xr:uid="{8B1AA888-9AF8-4108-805D-9E5B19DA47F3}"/>
    <cellStyle name="Comma 8 4 2 2 3" xfId="17014" xr:uid="{8FE71183-0E5F-40BD-9B55-532969FA7E06}"/>
    <cellStyle name="Comma 8 4 2 2 3 2" xfId="17015" xr:uid="{B3603A13-6A2A-4AA8-B8E0-48BC56EE795C}"/>
    <cellStyle name="Comma 8 4 2 2 3 3" xfId="17016" xr:uid="{8A84DF44-CC7F-4867-B0C3-636E7693E335}"/>
    <cellStyle name="Comma 8 4 2 2 4" xfId="17017" xr:uid="{8DBF55DC-EE42-42E8-AE51-223EDA14BFF1}"/>
    <cellStyle name="Comma 8 4 2 2 5" xfId="17018" xr:uid="{10CF60D9-C416-472A-9E1F-F3EA61AB2FFE}"/>
    <cellStyle name="Comma 8 4 2 3" xfId="17019" xr:uid="{6886A29D-52BA-45A6-986A-EACDC9A14124}"/>
    <cellStyle name="Comma 8 4 2 3 2" xfId="17020" xr:uid="{A28840C2-B649-46C3-8992-4106A963574F}"/>
    <cellStyle name="Comma 8 4 2 3 3" xfId="17021" xr:uid="{12DF8B8C-23F1-4A11-8E63-EB1619AEBF06}"/>
    <cellStyle name="Comma 8 4 2 4" xfId="17022" xr:uid="{0F477719-55D4-41CA-89EE-7F27967D112F}"/>
    <cellStyle name="Comma 8 4 2 4 2" xfId="17023" xr:uid="{5D40EB38-2CC6-4DDE-95E1-5A45EF8782AA}"/>
    <cellStyle name="Comma 8 4 2 4 3" xfId="17024" xr:uid="{DAF047E2-C08C-4954-8580-620006807992}"/>
    <cellStyle name="Comma 8 4 2 5" xfId="17025" xr:uid="{D754403F-5BBF-4AE9-BD7A-3C9621DC4417}"/>
    <cellStyle name="Comma 8 4 2 6" xfId="17026" xr:uid="{03A00B25-2123-46BA-9ACC-BE5FCCD6105D}"/>
    <cellStyle name="Comma 8 4 3" xfId="17027" xr:uid="{C3214399-0E46-4110-8B14-6FB4D5A501F9}"/>
    <cellStyle name="Comma 8 4 3 2" xfId="17028" xr:uid="{5DD2D84D-62DD-4A69-B2C8-E3B173B68023}"/>
    <cellStyle name="Comma 8 4 3 2 2" xfId="17029" xr:uid="{F4B17C00-FEAB-4D48-8B58-C1D11545D25A}"/>
    <cellStyle name="Comma 8 4 3 2 3" xfId="17030" xr:uid="{C52974A9-C8B8-4DF4-B085-DBB0B354FBB7}"/>
    <cellStyle name="Comma 8 4 3 3" xfId="17031" xr:uid="{61729288-6853-4F30-82E0-40ED52AE358A}"/>
    <cellStyle name="Comma 8 4 3 3 2" xfId="17032" xr:uid="{B6E45138-6E14-409A-8BA5-2E3888FB58E4}"/>
    <cellStyle name="Comma 8 4 3 3 3" xfId="17033" xr:uid="{2F38B56C-1188-4E1C-AAAA-1FFCC22B1842}"/>
    <cellStyle name="Comma 8 4 3 4" xfId="17034" xr:uid="{5D4514D6-04E4-4DA5-9CD1-6F9A17CAEF61}"/>
    <cellStyle name="Comma 8 4 3 5" xfId="17035" xr:uid="{45CB20DC-46EA-45B6-80B8-270E82056F86}"/>
    <cellStyle name="Comma 8 4 4" xfId="17036" xr:uid="{7093230E-E2A0-4EB3-AD56-C77CA9B1DC7E}"/>
    <cellStyle name="Comma 8 4 4 2" xfId="17037" xr:uid="{48B79E6F-18DD-419E-B768-C74EBE1B67B1}"/>
    <cellStyle name="Comma 8 4 4 3" xfId="17038" xr:uid="{2C34222F-3864-4FC8-8BAC-00705CA81576}"/>
    <cellStyle name="Comma 8 4 5" xfId="17039" xr:uid="{F2B632F1-C41F-4091-9450-F99F718E21E9}"/>
    <cellStyle name="Comma 8 4 5 2" xfId="17040" xr:uid="{D17CF55F-B284-4856-893F-44833D72054B}"/>
    <cellStyle name="Comma 8 4 5 3" xfId="17041" xr:uid="{314A75C8-3B78-455E-B358-117A70629D4F}"/>
    <cellStyle name="Comma 8 4 6" xfId="17042" xr:uid="{EE1FEEE9-4CFA-4CF2-A81A-8F8A1CFBA53C}"/>
    <cellStyle name="Comma 8 4 7" xfId="17043" xr:uid="{B27D5202-69A7-46E8-AF37-0AC410DB9234}"/>
    <cellStyle name="Comma 8 4 8" xfId="45250" xr:uid="{7D071958-005B-456A-A704-03A86BE2F4FC}"/>
    <cellStyle name="Comma 8 5" xfId="17044" xr:uid="{1ADCD5AE-0BE7-47A1-8C91-FE368BE96C32}"/>
    <cellStyle name="Comma 8 5 2" xfId="17045" xr:uid="{D430C08C-23A7-462D-8ECC-CDBC7ED94EF5}"/>
    <cellStyle name="Comma 8 5 2 2" xfId="17046" xr:uid="{E7FD6A32-0788-4FAC-8C91-489CC1F9AE5D}"/>
    <cellStyle name="Comma 8 5 2 2 2" xfId="17047" xr:uid="{3853AD2E-4199-4C46-9BD9-B8142C58B450}"/>
    <cellStyle name="Comma 8 5 2 2 3" xfId="17048" xr:uid="{95EB93FA-1D63-4B65-9904-816EFF2CEB0F}"/>
    <cellStyle name="Comma 8 5 2 3" xfId="17049" xr:uid="{485D0B7D-4C56-4C62-AD64-587D0198F02A}"/>
    <cellStyle name="Comma 8 5 2 3 2" xfId="17050" xr:uid="{2C7F22DB-897D-4896-960C-8A5C344AA8FB}"/>
    <cellStyle name="Comma 8 5 2 3 3" xfId="17051" xr:uid="{8D4E8C5F-4A15-44AD-BE18-173502F40C20}"/>
    <cellStyle name="Comma 8 5 2 4" xfId="17052" xr:uid="{EB9F3956-49EC-445F-A8CB-CE3CC61EA6CA}"/>
    <cellStyle name="Comma 8 5 2 5" xfId="17053" xr:uid="{34A018CC-171F-4B1D-AA7B-4E7C9BB6234C}"/>
    <cellStyle name="Comma 8 5 3" xfId="17054" xr:uid="{0F02CDB5-6AD4-4692-BBAD-B8411B9CE219}"/>
    <cellStyle name="Comma 8 5 3 2" xfId="17055" xr:uid="{86C47404-4EE6-4822-BB72-9A6E0E0F269D}"/>
    <cellStyle name="Comma 8 5 3 3" xfId="17056" xr:uid="{4A9F841A-9C0E-4152-B43D-969057918826}"/>
    <cellStyle name="Comma 8 5 4" xfId="17057" xr:uid="{B7CCD5EE-A77D-441D-9B02-976DAAE4933B}"/>
    <cellStyle name="Comma 8 5 4 2" xfId="17058" xr:uid="{0765BEA2-5C35-43DE-8427-8E524A3A4743}"/>
    <cellStyle name="Comma 8 5 4 3" xfId="17059" xr:uid="{35CBBAA1-8BC1-477E-B8C7-5ED1EAF101C9}"/>
    <cellStyle name="Comma 8 5 5" xfId="17060" xr:uid="{12962E5D-0B2E-4FA4-9085-28583CBD851D}"/>
    <cellStyle name="Comma 8 5 6" xfId="17061" xr:uid="{97032228-D862-487D-81E5-609E7D516B82}"/>
    <cellStyle name="Comma 8 5 7" xfId="45251" xr:uid="{28B99ADD-EF60-40D5-8CB9-2C6085D82895}"/>
    <cellStyle name="Comma 8 6" xfId="17062" xr:uid="{42CAA5AA-B061-4798-8A23-0B1727F86846}"/>
    <cellStyle name="Comma 8 6 2" xfId="17063" xr:uid="{0DAB1E14-777F-492B-899E-3650C99474BC}"/>
    <cellStyle name="Comma 8 6 2 2" xfId="17064" xr:uid="{B0E243E1-AD3B-45BC-9746-2E99AEDA18C5}"/>
    <cellStyle name="Comma 8 6 2 3" xfId="17065" xr:uid="{A4454C4D-EACD-4339-9EBF-E9D319B94434}"/>
    <cellStyle name="Comma 8 6 3" xfId="17066" xr:uid="{D24A1E40-2B24-4D78-984D-7EDFE589EB95}"/>
    <cellStyle name="Comma 8 6 3 2" xfId="17067" xr:uid="{5A7F1015-090A-496C-8E67-ABA378464C02}"/>
    <cellStyle name="Comma 8 6 3 3" xfId="17068" xr:uid="{7502CB6E-8BD9-467B-849C-946D198076DD}"/>
    <cellStyle name="Comma 8 6 4" xfId="17069" xr:uid="{E896DEEC-F7A8-45E7-B485-1BBCF4B948D4}"/>
    <cellStyle name="Comma 8 6 5" xfId="17070" xr:uid="{C0215F23-2415-4D6F-B383-E30FE8C95145}"/>
    <cellStyle name="Comma 8 7" xfId="17071" xr:uid="{BD1DD355-7ADA-4D71-BAA2-C91EA491ED86}"/>
    <cellStyle name="Comma 8 7 2" xfId="17072" xr:uid="{DBEDF9ED-1606-4F92-A4EE-BE8744D706E8}"/>
    <cellStyle name="Comma 8 7 3" xfId="17073" xr:uid="{9B2984A0-A42D-4317-B96C-4D4ED6843CCA}"/>
    <cellStyle name="Comma 8 8" xfId="17074" xr:uid="{0066301E-E1A6-444E-9A3E-49DD82FD477E}"/>
    <cellStyle name="Comma 8 8 2" xfId="17075" xr:uid="{8083C887-3978-4D6D-8860-EDB20B6E444E}"/>
    <cellStyle name="Comma 8 8 3" xfId="17076" xr:uid="{5DC386DB-DACE-4412-AC88-4A445C8293BA}"/>
    <cellStyle name="Comma 8 9" xfId="17077" xr:uid="{2F275894-AF44-40CB-A37D-CDF8F5505357}"/>
    <cellStyle name="Comma 9" xfId="47" xr:uid="{00000000-0005-0000-0000-000041010000}"/>
    <cellStyle name="Comma 9 2" xfId="283" xr:uid="{00000000-0005-0000-0000-000042010000}"/>
    <cellStyle name="Comma 9 2 2" xfId="1196" xr:uid="{00000000-0005-0000-0000-000043010000}"/>
    <cellStyle name="Comma 9 3" xfId="3800" xr:uid="{43EFD4B0-FC1A-42C7-B3E0-E9A279C559DC}"/>
    <cellStyle name="Comma(2)" xfId="48" xr:uid="{00000000-0005-0000-0000-000044010000}"/>
    <cellStyle name="Comma(2) 2" xfId="17078" xr:uid="{74FED685-B5CF-4121-8F0F-110B2285ED4A}"/>
    <cellStyle name="Comma0" xfId="1197" xr:uid="{00000000-0005-0000-0000-000045010000}"/>
    <cellStyle name="Comma0 - Style2" xfId="49" xr:uid="{00000000-0005-0000-0000-000046010000}"/>
    <cellStyle name="Comma1 - Style1" xfId="50" xr:uid="{00000000-0005-0000-0000-000047010000}"/>
    <cellStyle name="Comments" xfId="51" xr:uid="{00000000-0005-0000-0000-000048010000}"/>
    <cellStyle name="Currency" xfId="2" builtinId="4"/>
    <cellStyle name="Currency 10" xfId="908" xr:uid="{00000000-0005-0000-0000-00004A010000}"/>
    <cellStyle name="Currency 10 2" xfId="1722" xr:uid="{CDEA1BC5-524B-4E65-87E5-48C5317511D9}"/>
    <cellStyle name="Currency 10 2 2" xfId="17079" xr:uid="{4F2ABF6B-CACB-4699-A9F6-B0753673852A}"/>
    <cellStyle name="Currency 10 2 2 2" xfId="17080" xr:uid="{82EC67D3-B7E5-47FF-9357-AB88032EB48B}"/>
    <cellStyle name="Currency 10 2 2 2 2" xfId="17081" xr:uid="{73F6BB17-29BC-474C-8404-3FE10B2C9231}"/>
    <cellStyle name="Currency 10 2 2 2 2 2" xfId="17082" xr:uid="{2CCBDAF4-8306-4363-91D8-844772932323}"/>
    <cellStyle name="Currency 10 2 2 2 2 3" xfId="17083" xr:uid="{0A56D38A-A31C-40CA-AC7F-C146A2B80E7B}"/>
    <cellStyle name="Currency 10 2 2 2 3" xfId="17084" xr:uid="{C21DE583-C4B4-430C-ADE4-09F865F3B4C0}"/>
    <cellStyle name="Currency 10 2 2 2 3 2" xfId="17085" xr:uid="{2E55E391-20F1-44B7-8130-35A5C037F307}"/>
    <cellStyle name="Currency 10 2 2 2 3 3" xfId="17086" xr:uid="{1140D811-06EC-42C3-9F11-4097EE9A68D3}"/>
    <cellStyle name="Currency 10 2 2 2 4" xfId="17087" xr:uid="{78A178D2-8907-4478-89B2-215852E3C7D6}"/>
    <cellStyle name="Currency 10 2 2 2 5" xfId="17088" xr:uid="{A2526EBF-110E-4EB8-9BC6-0883A0EF952E}"/>
    <cellStyle name="Currency 10 2 2 3" xfId="17089" xr:uid="{A6C0E011-0CA2-4B3F-A5D6-BB9F295ABBFB}"/>
    <cellStyle name="Currency 10 2 2 3 2" xfId="17090" xr:uid="{FE6B84EB-8631-4C57-84BF-CB3C161B848F}"/>
    <cellStyle name="Currency 10 2 2 3 3" xfId="17091" xr:uid="{3DE0DAA3-1648-4AA9-9207-1AC0C9676CED}"/>
    <cellStyle name="Currency 10 2 2 4" xfId="17092" xr:uid="{1466A462-9040-47A4-ACE4-7C32AC54687D}"/>
    <cellStyle name="Currency 10 2 2 4 2" xfId="17093" xr:uid="{24492035-A23D-402F-B816-D0212A2BEF32}"/>
    <cellStyle name="Currency 10 2 2 4 3" xfId="17094" xr:uid="{2CCB4144-E3F9-458D-964B-D5F5C42305C5}"/>
    <cellStyle name="Currency 10 2 2 5" xfId="17095" xr:uid="{550FC0B0-C180-4A90-8196-4B60F8AA448E}"/>
    <cellStyle name="Currency 10 2 2 6" xfId="17096" xr:uid="{A555D7A0-9A53-4506-9A75-4D92BA9009B8}"/>
    <cellStyle name="Currency 10 2 3" xfId="17097" xr:uid="{5E49C247-9616-4488-A523-A9A9FC94201C}"/>
    <cellStyle name="Currency 10 2 3 2" xfId="17098" xr:uid="{BE0F9194-6FDD-41A3-B032-BFDE82A79F08}"/>
    <cellStyle name="Currency 10 2 3 2 2" xfId="17099" xr:uid="{6EBEC886-AA6F-4815-97F3-9F93BBB5864F}"/>
    <cellStyle name="Currency 10 2 3 2 3" xfId="17100" xr:uid="{D80BBE1B-476A-431E-97C5-9FE516CCE244}"/>
    <cellStyle name="Currency 10 2 3 3" xfId="17101" xr:uid="{B3A52755-84B9-4A7C-9FA4-AE7A34EC1D82}"/>
    <cellStyle name="Currency 10 2 3 3 2" xfId="17102" xr:uid="{F7F0320D-8780-4522-A300-0DAAAB3EFA92}"/>
    <cellStyle name="Currency 10 2 3 3 3" xfId="17103" xr:uid="{1BDE4C55-D122-4D21-ADE0-18656B9E8C45}"/>
    <cellStyle name="Currency 10 2 3 4" xfId="17104" xr:uid="{0B71484C-BCCC-4BA9-B792-A8D7E41DD40E}"/>
    <cellStyle name="Currency 10 2 3 5" xfId="17105" xr:uid="{89E4AA8A-3241-4F80-A400-D9C8B6E56589}"/>
    <cellStyle name="Currency 10 2 4" xfId="17106" xr:uid="{2ECF724C-A2E4-4CF4-9192-F5D487850E59}"/>
    <cellStyle name="Currency 10 2 4 2" xfId="17107" xr:uid="{663CD012-6381-452E-A483-7706F8B253F3}"/>
    <cellStyle name="Currency 10 2 4 3" xfId="17108" xr:uid="{530E39EE-72F6-4870-8EB1-2EE4A8CBECEE}"/>
    <cellStyle name="Currency 10 2 5" xfId="17109" xr:uid="{42A29D7C-C1DD-492D-AD8B-DE71D326769A}"/>
    <cellStyle name="Currency 10 2 5 2" xfId="17110" xr:uid="{5152BBDB-336B-43E4-865A-09CF1A2E3906}"/>
    <cellStyle name="Currency 10 2 5 3" xfId="17111" xr:uid="{F3CF327B-75FF-431E-A0F9-803C336F98CD}"/>
    <cellStyle name="Currency 10 2 6" xfId="17112" xr:uid="{BEFBD01B-8E39-453C-9FAD-2ABA957989E9}"/>
    <cellStyle name="Currency 10 2 7" xfId="17113" xr:uid="{491DFCEC-1AED-4CAF-B0A5-B536BFB74061}"/>
    <cellStyle name="Currency 10 2 8" xfId="45252" xr:uid="{407837C2-38BE-4F56-BDB6-B32457432CE7}"/>
    <cellStyle name="Currency 10 3" xfId="1723" xr:uid="{3F5A2237-67DB-4D0E-8B68-E09BEBD16BF5}"/>
    <cellStyle name="Currency 10 3 2" xfId="42849" xr:uid="{7744AB36-8340-4604-A17B-80FD5EE6E491}"/>
    <cellStyle name="Currency 10 3 3" xfId="45253" xr:uid="{9113EF66-527D-4E9F-A971-A88F5622DBFA}"/>
    <cellStyle name="Currency 10 4" xfId="17114" xr:uid="{7B7DC2C1-F136-413B-BFCB-69FF5A2713FD}"/>
    <cellStyle name="Currency 10 4 2" xfId="42848" xr:uid="{D6E613AE-97E6-4E7D-8C96-E36EC1CB3F07}"/>
    <cellStyle name="Currency 10 4 3" xfId="45254" xr:uid="{FF374975-5281-4A6A-8700-3D41962C612E}"/>
    <cellStyle name="Currency 10 5" xfId="17115" xr:uid="{B5A3F7B5-29D6-4C1E-ACC1-BC8E8E1FFB57}"/>
    <cellStyle name="Currency 10 6" xfId="45255" xr:uid="{7A0D6EBC-8B77-4282-B3DE-152183B51D9D}"/>
    <cellStyle name="Currency 11" xfId="1091" xr:uid="{00000000-0005-0000-0000-00004B010000}"/>
    <cellStyle name="Currency 11 2" xfId="1724" xr:uid="{C078B33E-C45E-4D5F-A47C-798919EB2362}"/>
    <cellStyle name="Currency 11 2 2" xfId="17116" xr:uid="{411B84C3-55D6-441B-A893-584EA8FDF650}"/>
    <cellStyle name="Currency 11 2 2 2" xfId="42850" xr:uid="{2ABEAED4-54B5-4A29-B7A0-2555E9AF0EF4}"/>
    <cellStyle name="Currency 11 2 2 3" xfId="45256" xr:uid="{CB09FED9-09AC-406B-832C-09483EB94AE9}"/>
    <cellStyle name="Currency 11 2 3" xfId="45257" xr:uid="{F9883D03-7BB3-46BD-97E8-108E141F1B9C}"/>
    <cellStyle name="Currency 11 3" xfId="1725" xr:uid="{3AACAB98-DAA9-439D-8C30-CBFD5E8F43A7}"/>
    <cellStyle name="Currency 11 4" xfId="17117" xr:uid="{FB70625D-4580-41DD-A39E-80233A13BD65}"/>
    <cellStyle name="Currency 11 5" xfId="17118" xr:uid="{9D7A9798-DF6D-4F30-AD0A-995A28C9F1E3}"/>
    <cellStyle name="Currency 11 6" xfId="17119" xr:uid="{39B07C06-A918-4EEF-A3D6-0143590A5487}"/>
    <cellStyle name="Currency 12" xfId="1198" xr:uid="{00000000-0005-0000-0000-00004C010000}"/>
    <cellStyle name="Currency 12 2" xfId="1726" xr:uid="{AEE49A1B-6695-4E2E-892C-B291CCE41DB1}"/>
    <cellStyle name="Currency 12 2 2" xfId="17120" xr:uid="{F3D0A5FB-1890-49B1-A5BC-F0D4B33F6817}"/>
    <cellStyle name="Currency 12 2 2 2" xfId="42851" xr:uid="{129A9C6E-8F37-4D66-AF0C-E2DA7A297679}"/>
    <cellStyle name="Currency 12 2 2 3" xfId="45258" xr:uid="{28018FC9-2D3D-4F42-8C0B-82E9D744BFDB}"/>
    <cellStyle name="Currency 12 2 3" xfId="45259" xr:uid="{42C2A141-7027-49D4-A92C-A55FCADE8E72}"/>
    <cellStyle name="Currency 12 3" xfId="17121" xr:uid="{63A64954-5ADC-4F1F-A052-6C605DEBE24D}"/>
    <cellStyle name="Currency 12 4" xfId="39259" xr:uid="{8BA6A23B-31E8-47C4-955E-F5C2A9FB4AD7}"/>
    <cellStyle name="Currency 13" xfId="1199" xr:uid="{00000000-0005-0000-0000-00004D010000}"/>
    <cellStyle name="Currency 14" xfId="1727" xr:uid="{9EFE112C-2504-461D-97A7-E038CE6812C0}"/>
    <cellStyle name="Currency 14 2" xfId="17122" xr:uid="{BC89B0CF-B50E-44A6-AE6B-29EDF406484B}"/>
    <cellStyle name="Currency 15" xfId="1728" xr:uid="{F4D95D96-0CC9-486D-8EB6-82B10BDD1060}"/>
    <cellStyle name="Currency 16" xfId="1729" xr:uid="{ADA4C6B1-22D2-4DC5-8EB3-8FD3EE184299}"/>
    <cellStyle name="Currency 16 2" xfId="42852" xr:uid="{A81DE538-8599-4213-8829-0A825B4D28D4}"/>
    <cellStyle name="Currency 16 3" xfId="45260" xr:uid="{BF35884C-6959-4E8C-AEBA-27CB16B4FE6C}"/>
    <cellStyle name="Currency 17" xfId="1730" xr:uid="{8784463F-EC5D-48DD-99EF-E244922FF2F3}"/>
    <cellStyle name="Currency 18" xfId="1731" xr:uid="{62FAC558-2111-49FB-9727-527BF7815C53}"/>
    <cellStyle name="Currency 18 2" xfId="42853" xr:uid="{75F84C9F-4908-446D-860C-061FD0261A01}"/>
    <cellStyle name="Currency 18 3" xfId="45261" xr:uid="{33F6A5A9-0C50-4382-BABE-87E1738A97FE}"/>
    <cellStyle name="Currency 19" xfId="17123" xr:uid="{4466FC2C-2B85-4D9E-A48A-58BFAF878B3B}"/>
    <cellStyle name="Currency 2" xfId="52" xr:uid="{00000000-0005-0000-0000-00004E010000}"/>
    <cellStyle name="Currency 2 10" xfId="1367" xr:uid="{FF046E8D-16D2-4412-A45E-C964E97AB2FF}"/>
    <cellStyle name="Currency 2 2" xfId="53" xr:uid="{00000000-0005-0000-0000-00004F010000}"/>
    <cellStyle name="Currency 2 2 10" xfId="46471" xr:uid="{858980D3-861D-4632-BDD9-75A157D77BAE}"/>
    <cellStyle name="Currency 2 2 2" xfId="284" xr:uid="{00000000-0005-0000-0000-000050010000}"/>
    <cellStyle name="Currency 2 2 2 10" xfId="1382" xr:uid="{43EBEB86-70E6-405A-80E8-90AE05004085}"/>
    <cellStyle name="Currency 2 2 2 2" xfId="1200" xr:uid="{00000000-0005-0000-0000-000051010000}"/>
    <cellStyle name="Currency 2 2 2 2 2" xfId="17124" xr:uid="{B91E10DE-3D67-4511-B100-54917CF5CA54}"/>
    <cellStyle name="Currency 2 2 2 3" xfId="1732" xr:uid="{028616A2-756D-4209-A604-AFEE96EAB70C}"/>
    <cellStyle name="Currency 2 2 2 4" xfId="1733" xr:uid="{6E708CC8-1625-440F-8F54-0BEFFF4C6C39}"/>
    <cellStyle name="Currency 2 2 2 5" xfId="1734" xr:uid="{5D485A4F-0210-485B-B446-DAF456009DB9}"/>
    <cellStyle name="Currency 2 2 2 6" xfId="1735" xr:uid="{5A5956A6-17C8-4AAD-882B-EC27C7D09B10}"/>
    <cellStyle name="Currency 2 2 2 7" xfId="42831" xr:uid="{64C0DF76-C04A-4B95-9A63-0110A2184462}"/>
    <cellStyle name="Currency 2 2 2 8" xfId="42769" xr:uid="{A4FF7ABE-9C27-4A21-BCD0-567791731288}"/>
    <cellStyle name="Currency 2 2 2 9" xfId="46472" xr:uid="{8BE4754A-8A85-44FF-B5ED-4C73B6948853}"/>
    <cellStyle name="Currency 2 2 3" xfId="1201" xr:uid="{00000000-0005-0000-0000-000052010000}"/>
    <cellStyle name="Currency 2 2 3 2" xfId="1736" xr:uid="{F8300FD9-1F20-4F8C-90B8-B2793D6E28C1}"/>
    <cellStyle name="Currency 2 2 3 3" xfId="1737" xr:uid="{A82F82C7-C025-4F81-AB92-1B3A112690D3}"/>
    <cellStyle name="Currency 2 2 3 3 2" xfId="17125" xr:uid="{33C9DAAF-F7CF-4833-9000-07266AAA5DAB}"/>
    <cellStyle name="Currency 2 2 3 4" xfId="39260" xr:uid="{893C11F3-E6CE-4FAB-B23C-0989F5F7121D}"/>
    <cellStyle name="Currency 2 2 3 4 2" xfId="42854" xr:uid="{5E06BF17-1587-439E-877B-1961B67E630E}"/>
    <cellStyle name="Currency 2 2 3 4 3" xfId="45262" xr:uid="{1E84A022-A885-4C98-8052-55ACB6DF535B}"/>
    <cellStyle name="Currency 2 2 3 5" xfId="45263" xr:uid="{00C3075D-02F1-47A0-AB1C-33C71B8CCBFC}"/>
    <cellStyle name="Currency 2 2 4" xfId="1202" xr:uid="{00000000-0005-0000-0000-000053010000}"/>
    <cellStyle name="Currency 2 2 4 2" xfId="1738" xr:uid="{84299DD3-E3F2-4C6F-BB33-09838ED43DCF}"/>
    <cellStyle name="Currency 2 2 4 2 2" xfId="17126" xr:uid="{C24733C8-3927-4D02-A6BD-B6A0D8E3EEC8}"/>
    <cellStyle name="Currency 2 2 4 3" xfId="1739" xr:uid="{E71B2513-40B6-47D8-BF6B-132F095FECB9}"/>
    <cellStyle name="Currency 2 2 4 4" xfId="42855" xr:uid="{9B98D301-855A-46E3-BC31-85421F2D8963}"/>
    <cellStyle name="Currency 2 2 4 5" xfId="45264" xr:uid="{EB6614EC-2611-4989-83B0-71260F873785}"/>
    <cellStyle name="Currency 2 2 5" xfId="1740" xr:uid="{C053ED80-BE5F-4064-87C4-59C9F6FFEA09}"/>
    <cellStyle name="Currency 2 2 5 2" xfId="17127" xr:uid="{CE5F9143-64D2-47CB-96E4-DE7AB689683D}"/>
    <cellStyle name="Currency 2 2 6" xfId="1741" xr:uid="{1B778EC0-5A3D-40A8-8DB0-A97DF0BEF379}"/>
    <cellStyle name="Currency 2 2 7" xfId="1742" xr:uid="{50F184DC-74D2-4B2F-AE16-30BB7D8652CD}"/>
    <cellStyle name="Currency 2 2 7 2" xfId="17128" xr:uid="{50C03709-FF71-42F0-9B26-00AD4DC533EE}"/>
    <cellStyle name="Currency 2 2 8" xfId="1743" xr:uid="{5C9FB261-B1F1-46E7-8A02-9A36DEE0E03E}"/>
    <cellStyle name="Currency 2 2 9" xfId="3000" xr:uid="{6E80CFD1-0EE9-428C-90C7-B6CFCC163E39}"/>
    <cellStyle name="Currency 2 3" xfId="127" xr:uid="{00000000-0005-0000-0000-000054010000}"/>
    <cellStyle name="Currency 2 3 2" xfId="1203" xr:uid="{00000000-0005-0000-0000-000055010000}"/>
    <cellStyle name="Currency 2 3 2 2" xfId="1744" xr:uid="{21D3763A-5CDC-48C9-A161-6E35031C6E6D}"/>
    <cellStyle name="Currency 2 3 2 3" xfId="1745" xr:uid="{0CAF31E1-8026-4137-A4CB-79E20F346ED3}"/>
    <cellStyle name="Currency 2 3 2 4" xfId="1746" xr:uid="{26484D2E-81CD-405C-9A97-8158F32ADA94}"/>
    <cellStyle name="Currency 2 3 2 5" xfId="1747" xr:uid="{2E5413BE-F26E-408A-A4EA-EBE04C81208C}"/>
    <cellStyle name="Currency 2 3 2 6" xfId="1748" xr:uid="{76F25026-8671-4E8D-BC0A-A488C607F8A1}"/>
    <cellStyle name="Currency 2 3 2 7" xfId="17129" xr:uid="{279F069D-D4DE-4CA4-A0F4-B5FAFD42DD09}"/>
    <cellStyle name="Currency 2 3 3" xfId="1204" xr:uid="{00000000-0005-0000-0000-000056010000}"/>
    <cellStyle name="Currency 2 3 3 2" xfId="1468" xr:uid="{FFDCDC82-76D0-461C-92CF-EFABD48C152E}"/>
    <cellStyle name="Currency 2 3 3 2 2" xfId="17130" xr:uid="{D6FD27DE-93D2-46A6-B5CB-E6C846C17C4E}"/>
    <cellStyle name="Currency 2 3 3 2 3" xfId="17131" xr:uid="{1279B05D-6705-4A4A-8B12-B92BF40CA08A}"/>
    <cellStyle name="Currency 2 3 3 2 4" xfId="45265" xr:uid="{16A015D0-E070-4969-8729-1C2488FF14EB}"/>
    <cellStyle name="Currency 2 3 3 3" xfId="1749" xr:uid="{CFD9FD88-9100-4EB2-B458-5DB41A176EB0}"/>
    <cellStyle name="Currency 2 3 3 4" xfId="1750" xr:uid="{E8104FA3-BDE7-4B53-A2CD-875F4C2DC8A9}"/>
    <cellStyle name="Currency 2 3 3 5" xfId="17132" xr:uid="{8A2C2129-31E2-48B2-A072-55791704DE94}"/>
    <cellStyle name="Currency 2 3 3 6" xfId="45266" xr:uid="{76F0E88F-086A-4D22-AEC7-ADADA220DA78}"/>
    <cellStyle name="Currency 2 3 4" xfId="909" xr:uid="{00000000-0005-0000-0000-000057010000}"/>
    <cellStyle name="Currency 2 3 4 2" xfId="1752" xr:uid="{72B6BC69-B35A-497F-AB25-DDF6707F412B}"/>
    <cellStyle name="Currency 2 3 4 3" xfId="1753" xr:uid="{0489EB9D-6E01-495A-9CA3-FE2ACA377BB8}"/>
    <cellStyle name="Currency 2 3 4 4" xfId="17133" xr:uid="{11791A70-AD2E-4653-88AF-4DDF1E451C6E}"/>
    <cellStyle name="Currency 2 3 4 5" xfId="1751" xr:uid="{73CAE958-0F1E-4367-B426-AACE04CCAFB8}"/>
    <cellStyle name="Currency 2 3 5" xfId="1754" xr:uid="{278BC14D-C3BA-47EC-A485-1922AC558BFB}"/>
    <cellStyle name="Currency 2 3 6" xfId="1755" xr:uid="{4B241B11-D5EB-41E9-AF5C-B4905EBBABCC}"/>
    <cellStyle name="Currency 2 3 7" xfId="1756" xr:uid="{44BEE4F4-4174-4D07-96DE-4AB843507CEE}"/>
    <cellStyle name="Currency 2 3 8" xfId="3001" xr:uid="{4DDA136C-B1A3-44D5-9A83-D83D14D40057}"/>
    <cellStyle name="Currency 2 3 9" xfId="46473" xr:uid="{77F08851-A32F-4FFA-A839-7646AA9B3038}"/>
    <cellStyle name="Currency 2 4" xfId="1086" xr:uid="{00000000-0005-0000-0000-000058010000}"/>
    <cellStyle name="Currency 2 4 10" xfId="39261" xr:uid="{86D89E6F-30F2-48D2-881D-C5373AA4C8AE}"/>
    <cellStyle name="Currency 2 4 2" xfId="1757" xr:uid="{4B616212-3776-4DD6-88DD-E0543FE83B55}"/>
    <cellStyle name="Currency 2 4 2 2" xfId="1758" xr:uid="{2B6B549A-1BBA-4FE4-B97C-AB3611F53B09}"/>
    <cellStyle name="Currency 2 4 2 3" xfId="1759" xr:uid="{98C2407E-813F-4FC4-B6EC-7E2526331CE2}"/>
    <cellStyle name="Currency 2 4 2 4" xfId="1760" xr:uid="{89F3E50E-964F-4B35-9712-9EEA9A89E795}"/>
    <cellStyle name="Currency 2 4 2 5" xfId="1761" xr:uid="{0CB12423-35B9-459F-9F51-ED298787945E}"/>
    <cellStyle name="Currency 2 4 2 6" xfId="39262" xr:uid="{2C14B4A8-7A9B-4509-9ACB-8620B5952CEA}"/>
    <cellStyle name="Currency 2 4 3" xfId="1762" xr:uid="{6E2110D9-A311-445D-BED2-B2870D74ECBC}"/>
    <cellStyle name="Currency 2 4 3 2" xfId="1763" xr:uid="{554FF7F2-EFF8-45F5-A98E-B8DFB38AA2BE}"/>
    <cellStyle name="Currency 2 4 3 3" xfId="1764" xr:uid="{1519B7CF-41DA-45CD-89B1-A0D2EA21F4FC}"/>
    <cellStyle name="Currency 2 4 4" xfId="1765" xr:uid="{1A5791A5-397D-4F97-B37D-A74B7D140F10}"/>
    <cellStyle name="Currency 2 4 4 2" xfId="1766" xr:uid="{F7EA262B-DD87-428C-9913-E9920ED3BB45}"/>
    <cellStyle name="Currency 2 4 4 3" xfId="1767" xr:uid="{9EB058A9-97DE-47FC-97DB-5F09425D16C6}"/>
    <cellStyle name="Currency 2 4 4 4" xfId="42856" xr:uid="{4FC3FAF6-FF74-4525-BD87-43F94B72D141}"/>
    <cellStyle name="Currency 2 4 4 5" xfId="45267" xr:uid="{BC0EBC27-80C5-478C-AEB6-D10957E7C300}"/>
    <cellStyle name="Currency 2 4 5" xfId="1768" xr:uid="{3867BEEE-7862-43A7-A681-51701EF744EF}"/>
    <cellStyle name="Currency 2 4 6" xfId="1769" xr:uid="{C2260109-5DF4-417F-9496-7C29A7E7233A}"/>
    <cellStyle name="Currency 2 4 7" xfId="1770" xr:uid="{AC9334A2-6964-47C9-85BF-D5C628BCBBF4}"/>
    <cellStyle name="Currency 2 4 8" xfId="3002" xr:uid="{4A8A6085-D47E-49A1-B84E-19AA8B4E2EB9}"/>
    <cellStyle name="Currency 2 4 8 2" xfId="42811" xr:uid="{53A91AE2-1740-4434-BC6E-6D4C5E984AD6}"/>
    <cellStyle name="Currency 2 4 8 3" xfId="45268" xr:uid="{8C7EDA7B-14BE-45EC-A8F1-C20DBC603783}"/>
    <cellStyle name="Currency 2 4 9" xfId="39263" xr:uid="{5FDF0163-EF6C-40BA-B1F8-ECCD9B3809D3}"/>
    <cellStyle name="Currency 2 5" xfId="1461" xr:uid="{220819E9-FB4A-44D3-BE41-D0451C8AC072}"/>
    <cellStyle name="Currency 2 5 2" xfId="1771" xr:uid="{299DD931-2EE1-4E25-8AF2-9465005DD554}"/>
    <cellStyle name="Currency 2 5 3" xfId="3003" xr:uid="{C1848241-A0A8-43DB-96A3-EEA3A5F08D47}"/>
    <cellStyle name="Currency 2 5 4" xfId="39264" xr:uid="{45587D58-E775-4198-891E-037EEDCB32B3}"/>
    <cellStyle name="Currency 2 5 5" xfId="45269" xr:uid="{C312866C-B4F2-45A0-B7C4-2A5D5D3B03E3}"/>
    <cellStyle name="Currency 2 5 6" xfId="46474" xr:uid="{204B2554-EE1E-445A-9656-3CFD2CDC392D}"/>
    <cellStyle name="Currency 2 6" xfId="1205" xr:uid="{00000000-0005-0000-0000-000059010000}"/>
    <cellStyle name="Currency 2 6 2" xfId="1206" xr:uid="{00000000-0005-0000-0000-00005A010000}"/>
    <cellStyle name="Currency 2 6 3" xfId="1772" xr:uid="{BF3387D8-CCD7-47F8-81C0-2F152C3ADD85}"/>
    <cellStyle name="Currency 2 6 3 2" xfId="42857" xr:uid="{347914A5-152B-4888-A9CE-4A5507CA81FD}"/>
    <cellStyle name="Currency 2 6 3 3" xfId="45270" xr:uid="{1889B035-9AEF-4C10-93C0-5F522368E9C5}"/>
    <cellStyle name="Currency 2 6 4" xfId="3284" xr:uid="{59B87E63-5F38-456C-9627-3D3BA7F1B53B}"/>
    <cellStyle name="Currency 2 7" xfId="1773" xr:uid="{AB036A92-E45F-4411-8138-7D87B495A017}"/>
    <cellStyle name="Currency 2 8" xfId="45271" xr:uid="{ECB932D2-0A68-4603-8923-F87A1A16B74F}"/>
    <cellStyle name="Currency 2 9" xfId="46475" xr:uid="{5864CE5D-8D23-461C-B86F-A3DF8EAD7CF3}"/>
    <cellStyle name="Currency 20" xfId="44199" xr:uid="{86E3FF0A-8E3B-4189-B8D1-ABC9EBF0A056}"/>
    <cellStyle name="Currency 21" xfId="45272" xr:uid="{3B5902A0-E9A2-42C6-9195-5F47AB2D35D1}"/>
    <cellStyle name="Currency 22" xfId="45273" xr:uid="{ED5FE133-1F15-4A32-AE5E-ACC6F9723A4A}"/>
    <cellStyle name="Currency 23" xfId="46554" xr:uid="{ADFF06B3-A6EE-479C-9C7F-90D374EDC009}"/>
    <cellStyle name="Currency 3" xfId="54" xr:uid="{00000000-0005-0000-0000-00005B010000}"/>
    <cellStyle name="Currency 3 10" xfId="129" xr:uid="{00000000-0005-0000-0000-00005C010000}"/>
    <cellStyle name="Currency 3 10 2" xfId="3004" xr:uid="{E29CEF84-AC7A-4B45-85BB-87948E500D28}"/>
    <cellStyle name="Currency 3 11" xfId="17134" xr:uid="{DBCECC0C-02C1-46A7-8A2B-27B2E453C9E2}"/>
    <cellStyle name="Currency 3 12" xfId="46555" xr:uid="{9782BAE2-3498-4A1B-81D5-1A1599B090E3}"/>
    <cellStyle name="Currency 3 2" xfId="134" xr:uid="{00000000-0005-0000-0000-00005D010000}"/>
    <cellStyle name="Currency 3 2 2" xfId="161" xr:uid="{00000000-0005-0000-0000-00005E010000}"/>
    <cellStyle name="Currency 3 2 2 2" xfId="285" xr:uid="{00000000-0005-0000-0000-00005F010000}"/>
    <cellStyle name="Currency 3 2 2 2 2" xfId="286" xr:uid="{00000000-0005-0000-0000-000060010000}"/>
    <cellStyle name="Currency 3 2 2 2 2 2" xfId="287" xr:uid="{00000000-0005-0000-0000-000061010000}"/>
    <cellStyle name="Currency 3 2 2 2 2 2 2" xfId="17135" xr:uid="{6205D1E7-7CFA-4E46-BE29-FA0A47020AAA}"/>
    <cellStyle name="Currency 3 2 2 2 2 2 2 2" xfId="17136" xr:uid="{0CB030FD-69A8-42BE-AFC2-B3FA6AF9B070}"/>
    <cellStyle name="Currency 3 2 2 2 2 2 2 3" xfId="17137" xr:uid="{25ECC6BC-F6EE-41A2-8497-9F21744BC81C}"/>
    <cellStyle name="Currency 3 2 2 2 2 2 3" xfId="17138" xr:uid="{D50B8C74-7B78-4EAD-B231-A1579967527A}"/>
    <cellStyle name="Currency 3 2 2 2 2 2 3 2" xfId="17139" xr:uid="{1028BA20-127E-4547-B7F9-29CD78698874}"/>
    <cellStyle name="Currency 3 2 2 2 2 2 3 3" xfId="17140" xr:uid="{C794866B-EFB9-4E95-A57E-15F0C4BAFF99}"/>
    <cellStyle name="Currency 3 2 2 2 2 2 4" xfId="17141" xr:uid="{A00F0CA0-841B-46C1-9236-059E30539191}"/>
    <cellStyle name="Currency 3 2 2 2 2 2 5" xfId="17142" xr:uid="{79E81F4A-85E5-46F5-B851-F30CFD404859}"/>
    <cellStyle name="Currency 3 2 2 2 2 3" xfId="17143" xr:uid="{6CCB1F32-FD90-474F-8309-BE55796A31D8}"/>
    <cellStyle name="Currency 3 2 2 2 2 3 2" xfId="17144" xr:uid="{DFD774EE-AD0B-445E-A29A-93A9E4BB9963}"/>
    <cellStyle name="Currency 3 2 2 2 2 3 3" xfId="17145" xr:uid="{98310A9B-663F-4CA5-ADD1-9C8EDA97FC02}"/>
    <cellStyle name="Currency 3 2 2 2 2 4" xfId="17146" xr:uid="{4DAB95FD-8201-4944-8441-E06B102D24F2}"/>
    <cellStyle name="Currency 3 2 2 2 2 4 2" xfId="17147" xr:uid="{95ADC384-002E-45C4-B302-E747B388A2A6}"/>
    <cellStyle name="Currency 3 2 2 2 2 4 3" xfId="17148" xr:uid="{34E5382B-BF37-42B9-8C42-31F046204814}"/>
    <cellStyle name="Currency 3 2 2 2 2 5" xfId="17149" xr:uid="{ED32F0DC-F240-43A5-9253-E779BD02A769}"/>
    <cellStyle name="Currency 3 2 2 2 2 6" xfId="17150" xr:uid="{1BD584B7-A950-4681-9697-357CC285A494}"/>
    <cellStyle name="Currency 3 2 2 2 2 7" xfId="45274" xr:uid="{21132020-AAFD-495E-A4D8-3DB6A940C0BF}"/>
    <cellStyle name="Currency 3 2 2 2 3" xfId="288" xr:uid="{00000000-0005-0000-0000-000062010000}"/>
    <cellStyle name="Currency 3 2 2 2 3 2" xfId="17151" xr:uid="{FEADE6C9-BDD5-4123-9768-AEE2525E8522}"/>
    <cellStyle name="Currency 3 2 2 2 3 2 2" xfId="17152" xr:uid="{FCA0DDBD-5926-4EF8-98DE-9A0552F69592}"/>
    <cellStyle name="Currency 3 2 2 2 3 2 3" xfId="17153" xr:uid="{7D41B3CF-F814-4A52-A19F-C9BED1B016A3}"/>
    <cellStyle name="Currency 3 2 2 2 3 3" xfId="17154" xr:uid="{297A014D-AAE8-422F-B4A0-C86949303BF3}"/>
    <cellStyle name="Currency 3 2 2 2 3 3 2" xfId="17155" xr:uid="{0B7968FE-869F-4518-8334-0385314665C4}"/>
    <cellStyle name="Currency 3 2 2 2 3 3 3" xfId="17156" xr:uid="{E367BFE4-CFF8-483D-89C1-62564853CCA5}"/>
    <cellStyle name="Currency 3 2 2 2 3 4" xfId="17157" xr:uid="{90443BB8-3EAA-4CFB-A919-AC6C9AE576EA}"/>
    <cellStyle name="Currency 3 2 2 2 3 5" xfId="17158" xr:uid="{A6AAA43E-82A0-4AFC-BDB1-3E48E9E6FACA}"/>
    <cellStyle name="Currency 3 2 2 2 3 6" xfId="1774" xr:uid="{21AD0115-37A0-47BB-9CD2-7334B8942094}"/>
    <cellStyle name="Currency 3 2 2 2 4" xfId="289" xr:uid="{00000000-0005-0000-0000-000063010000}"/>
    <cellStyle name="Currency 3 2 2 2 4 2" xfId="17159" xr:uid="{ADD19AC1-AC81-41BA-8F01-E037F7E75147}"/>
    <cellStyle name="Currency 3 2 2 2 4 3" xfId="17160" xr:uid="{331F5F38-DA4F-45EF-9FDB-5ADF47E61A03}"/>
    <cellStyle name="Currency 3 2 2 2 5" xfId="17161" xr:uid="{4CF9A201-EF5F-4DAF-ADDC-F67FE864320B}"/>
    <cellStyle name="Currency 3 2 2 2 5 2" xfId="17162" xr:uid="{44B6BF62-110A-4CA4-AD70-6756C73027D1}"/>
    <cellStyle name="Currency 3 2 2 2 5 3" xfId="17163" xr:uid="{C87A9745-6724-41FD-842E-8F972871E5E8}"/>
    <cellStyle name="Currency 3 2 2 2 6" xfId="17164" xr:uid="{8D9C05B1-F3AE-4279-8E7B-3B3085EB52F9}"/>
    <cellStyle name="Currency 3 2 2 2 7" xfId="17165" xr:uid="{55A2CBD1-CEF0-4322-A2F2-9071CABED32E}"/>
    <cellStyle name="Currency 3 2 2 2 8" xfId="45275" xr:uid="{1136FF9C-0657-40AD-81BD-60E4472CA2C0}"/>
    <cellStyle name="Currency 3 2 2 3" xfId="290" xr:uid="{00000000-0005-0000-0000-000064010000}"/>
    <cellStyle name="Currency 3 2 2 3 2" xfId="291" xr:uid="{00000000-0005-0000-0000-000065010000}"/>
    <cellStyle name="Currency 3 2 2 3 2 2" xfId="17166" xr:uid="{4DE144F5-508C-49FB-B4F5-C6213B9789F1}"/>
    <cellStyle name="Currency 3 2 2 3 2 2 2" xfId="17167" xr:uid="{FD8F4637-ECED-4CB9-9426-B05246E57831}"/>
    <cellStyle name="Currency 3 2 2 3 2 2 3" xfId="17168" xr:uid="{8549A671-9762-483C-BDD3-8F5B31FFA380}"/>
    <cellStyle name="Currency 3 2 2 3 2 3" xfId="17169" xr:uid="{D4870644-0BC0-4D79-9174-DC1BA70D86AD}"/>
    <cellStyle name="Currency 3 2 2 3 2 3 2" xfId="17170" xr:uid="{4BE9F714-3894-403C-9D4B-B3939D60F950}"/>
    <cellStyle name="Currency 3 2 2 3 2 3 3" xfId="17171" xr:uid="{FC81EEFE-DE22-4952-9EE3-F314D8C4B941}"/>
    <cellStyle name="Currency 3 2 2 3 2 4" xfId="17172" xr:uid="{7965D81B-F4DF-4C43-82B0-C304BDABA5BB}"/>
    <cellStyle name="Currency 3 2 2 3 2 5" xfId="17173" xr:uid="{A61869AD-2821-4AA1-808D-06C060FCCAEF}"/>
    <cellStyle name="Currency 3 2 2 3 2 6" xfId="1775" xr:uid="{1ACEF5E2-EED6-4B3A-A9BC-2B1D24E926B2}"/>
    <cellStyle name="Currency 3 2 2 3 3" xfId="292" xr:uid="{00000000-0005-0000-0000-000066010000}"/>
    <cellStyle name="Currency 3 2 2 3 3 2" xfId="17174" xr:uid="{160F6C2D-9B9E-46DE-B5F9-07311FD37CFB}"/>
    <cellStyle name="Currency 3 2 2 3 3 3" xfId="17175" xr:uid="{066C0C18-5F82-40DC-B9E0-FAEB20DE519D}"/>
    <cellStyle name="Currency 3 2 2 3 3 4" xfId="1776" xr:uid="{42480224-CCCF-4691-A704-7FB60987B7D3}"/>
    <cellStyle name="Currency 3 2 2 3 4" xfId="17176" xr:uid="{F215770D-841E-4641-A03A-D94E145EECBA}"/>
    <cellStyle name="Currency 3 2 2 3 4 2" xfId="17177" xr:uid="{B4F077CC-BCB2-4464-9A75-838B81D58B9C}"/>
    <cellStyle name="Currency 3 2 2 3 4 3" xfId="17178" xr:uid="{0303F108-56CE-4E39-B1A7-0EC45D91718C}"/>
    <cellStyle name="Currency 3 2 2 3 5" xfId="17179" xr:uid="{151B61E4-9113-439B-83F4-8AFCC396303B}"/>
    <cellStyle name="Currency 3 2 2 3 6" xfId="17180" xr:uid="{BBCB7794-27CC-4430-8E9C-CE4B01FC5D4C}"/>
    <cellStyle name="Currency 3 2 2 3 7" xfId="45276" xr:uid="{EE0646BB-77FC-4C7E-9999-D4759DBFB86F}"/>
    <cellStyle name="Currency 3 2 2 4" xfId="293" xr:uid="{00000000-0005-0000-0000-000067010000}"/>
    <cellStyle name="Currency 3 2 2 4 2" xfId="294" xr:uid="{00000000-0005-0000-0000-000068010000}"/>
    <cellStyle name="Currency 3 2 2 4 2 2" xfId="17181" xr:uid="{58B80163-285C-4B47-8B8D-A915FDDC7302}"/>
    <cellStyle name="Currency 3 2 2 4 2 3" xfId="17182" xr:uid="{8C2B5C54-C67C-4FE7-B4B9-949DFE1EA520}"/>
    <cellStyle name="Currency 3 2 2 4 3" xfId="295" xr:uid="{00000000-0005-0000-0000-000069010000}"/>
    <cellStyle name="Currency 3 2 2 4 3 2" xfId="17183" xr:uid="{414767FE-0D67-4637-BD6D-18E234381110}"/>
    <cellStyle name="Currency 3 2 2 4 3 3" xfId="17184" xr:uid="{B06B9314-2047-4C28-8B76-421B9B84232C}"/>
    <cellStyle name="Currency 3 2 2 4 4" xfId="17185" xr:uid="{7970CF71-2DEB-4E84-807B-B2A143CA16A5}"/>
    <cellStyle name="Currency 3 2 2 4 5" xfId="17186" xr:uid="{AAFF86E6-120B-4679-8ADD-7E34F898EBEA}"/>
    <cellStyle name="Currency 3 2 2 4 6" xfId="1777" xr:uid="{E7134EAB-9767-4DF8-9A93-A20252A78130}"/>
    <cellStyle name="Currency 3 2 2 5" xfId="296" xr:uid="{00000000-0005-0000-0000-00006A010000}"/>
    <cellStyle name="Currency 3 2 2 5 2" xfId="297" xr:uid="{00000000-0005-0000-0000-00006B010000}"/>
    <cellStyle name="Currency 3 2 2 5 3" xfId="17187" xr:uid="{37424154-3F12-4CD2-95A2-2CA639FD77CD}"/>
    <cellStyle name="Currency 3 2 2 5 4" xfId="1778" xr:uid="{69A94A41-6C64-4FC2-B6CF-8280C454BBF4}"/>
    <cellStyle name="Currency 3 2 2 6" xfId="298" xr:uid="{00000000-0005-0000-0000-00006C010000}"/>
    <cellStyle name="Currency 3 2 2 6 2" xfId="17188" xr:uid="{012D1621-6C59-41AF-8106-B9E28C32D607}"/>
    <cellStyle name="Currency 3 2 2 6 3" xfId="17189" xr:uid="{860FF4E4-7862-4A53-88F4-817DB6CB3D17}"/>
    <cellStyle name="Currency 3 2 2 7" xfId="299" xr:uid="{00000000-0005-0000-0000-00006D010000}"/>
    <cellStyle name="Currency 3 2 2 8" xfId="17190" xr:uid="{85DCC668-7764-455C-B9DE-EC1D44848C70}"/>
    <cellStyle name="Currency 3 2 2 9" xfId="45277" xr:uid="{C8D81058-27F6-4465-97D5-F69279E8AE68}"/>
    <cellStyle name="Currency 3 2 3" xfId="300" xr:uid="{00000000-0005-0000-0000-00006E010000}"/>
    <cellStyle name="Currency 3 2 3 2" xfId="301" xr:uid="{00000000-0005-0000-0000-00006F010000}"/>
    <cellStyle name="Currency 3 2 3 2 2" xfId="302" xr:uid="{00000000-0005-0000-0000-000070010000}"/>
    <cellStyle name="Currency 3 2 3 2 2 2" xfId="17191" xr:uid="{35949DD2-ACD4-4FC5-B2E3-079081AB82C5}"/>
    <cellStyle name="Currency 3 2 3 2 2 2 2" xfId="17192" xr:uid="{15524196-BF24-4F76-821D-92495194CB84}"/>
    <cellStyle name="Currency 3 2 3 2 2 2 3" xfId="17193" xr:uid="{85427EEE-3508-453E-B6F9-72B10307C97E}"/>
    <cellStyle name="Currency 3 2 3 2 2 3" xfId="17194" xr:uid="{CEFAA2EF-3DDF-4B13-A25F-30142650AD0E}"/>
    <cellStyle name="Currency 3 2 3 2 2 3 2" xfId="17195" xr:uid="{9F36A806-660C-4D2B-8FA7-7FCE0B3253FE}"/>
    <cellStyle name="Currency 3 2 3 2 2 3 3" xfId="17196" xr:uid="{C47537D1-D295-41D3-B63A-E234B81ECBAD}"/>
    <cellStyle name="Currency 3 2 3 2 2 4" xfId="17197" xr:uid="{5B50FE91-A38E-4AA5-ACF7-7064E26287EA}"/>
    <cellStyle name="Currency 3 2 3 2 2 5" xfId="17198" xr:uid="{9470E279-4333-46A5-91F0-9493AE5CF1B3}"/>
    <cellStyle name="Currency 3 2 3 2 3" xfId="17199" xr:uid="{D8F578D6-4B36-43CF-94BE-68F94F4492EA}"/>
    <cellStyle name="Currency 3 2 3 2 3 2" xfId="17200" xr:uid="{CDEAA4C5-F1BC-405E-8DB1-E545658CED2F}"/>
    <cellStyle name="Currency 3 2 3 2 3 3" xfId="17201" xr:uid="{16A79E8B-CABE-4621-B4DE-B4A2CFB629F4}"/>
    <cellStyle name="Currency 3 2 3 2 4" xfId="17202" xr:uid="{B062CA8C-4E5B-4538-A386-10679637FA1A}"/>
    <cellStyle name="Currency 3 2 3 2 4 2" xfId="17203" xr:uid="{9531CB07-DA26-401B-AAC7-9EBF17546F43}"/>
    <cellStyle name="Currency 3 2 3 2 4 3" xfId="17204" xr:uid="{11A53660-3F9D-42EE-94A7-D954FDFDA42A}"/>
    <cellStyle name="Currency 3 2 3 2 5" xfId="17205" xr:uid="{2C429428-7F01-4D2E-BBEA-993ABD961575}"/>
    <cellStyle name="Currency 3 2 3 2 6" xfId="17206" xr:uid="{98130E00-CC00-40B7-A570-B832666E7624}"/>
    <cellStyle name="Currency 3 2 3 2 7" xfId="45278" xr:uid="{AF8082E7-FBD0-49E9-9F7D-55B1D6831146}"/>
    <cellStyle name="Currency 3 2 3 3" xfId="303" xr:uid="{00000000-0005-0000-0000-000071010000}"/>
    <cellStyle name="Currency 3 2 3 3 2" xfId="17207" xr:uid="{2B79AADE-D5E0-41B5-8762-1B6312EBBF3C}"/>
    <cellStyle name="Currency 3 2 3 3 2 2" xfId="17208" xr:uid="{A2BF00E2-AFED-404E-8BE1-ADE76D2C3247}"/>
    <cellStyle name="Currency 3 2 3 3 2 3" xfId="17209" xr:uid="{96A1A9FF-0304-47F2-B5B7-20595EA7F244}"/>
    <cellStyle name="Currency 3 2 3 3 3" xfId="17210" xr:uid="{CD7EE39D-7D82-48B7-9A64-D4A26BEFC51E}"/>
    <cellStyle name="Currency 3 2 3 3 3 2" xfId="17211" xr:uid="{6B4704FB-5A08-4E26-A540-9DB72050AEC6}"/>
    <cellStyle name="Currency 3 2 3 3 3 3" xfId="17212" xr:uid="{0815F52A-7F92-45C3-B00B-2BB31DFBD16B}"/>
    <cellStyle name="Currency 3 2 3 3 4" xfId="17213" xr:uid="{82B81754-6CC1-440F-AB9C-2715909F1CFD}"/>
    <cellStyle name="Currency 3 2 3 3 5" xfId="17214" xr:uid="{0AD47F1A-3401-4D1A-AAF8-6857348069FD}"/>
    <cellStyle name="Currency 3 2 3 3 6" xfId="1779" xr:uid="{E15A1720-7F5E-46CE-8BD7-0155BBDFA093}"/>
    <cellStyle name="Currency 3 2 3 4" xfId="304" xr:uid="{00000000-0005-0000-0000-000072010000}"/>
    <cellStyle name="Currency 3 2 3 4 2" xfId="17215" xr:uid="{E4DE558F-FBD6-48FE-9CB2-9F9D83D88755}"/>
    <cellStyle name="Currency 3 2 3 4 3" xfId="17216" xr:uid="{CEF116EC-6DE2-46AD-87E8-463A244ED2B1}"/>
    <cellStyle name="Currency 3 2 3 4 4" xfId="1780" xr:uid="{1058CC8A-3B1D-4713-8308-C77DB1230622}"/>
    <cellStyle name="Currency 3 2 3 5" xfId="1781" xr:uid="{A92D0487-863B-4FC5-B187-6D431FBD1E59}"/>
    <cellStyle name="Currency 3 2 3 5 2" xfId="17217" xr:uid="{5B29F428-B630-4C8A-B8DB-4FDBE77CF78D}"/>
    <cellStyle name="Currency 3 2 3 5 3" xfId="17218" xr:uid="{C05A7159-D117-4A94-88A3-1E1BAA339E89}"/>
    <cellStyle name="Currency 3 2 3 6" xfId="17219" xr:uid="{1407785E-4E2C-4B01-8E6D-89DA0AA369AE}"/>
    <cellStyle name="Currency 3 2 3 7" xfId="17220" xr:uid="{F0BC8850-00F0-46B6-93A9-A4CC849001D5}"/>
    <cellStyle name="Currency 3 2 3 8" xfId="45279" xr:uid="{6C813EAD-4DFB-4DF3-A14B-3BC999C3CD1C}"/>
    <cellStyle name="Currency 3 2 4" xfId="305" xr:uid="{00000000-0005-0000-0000-000073010000}"/>
    <cellStyle name="Currency 3 2 4 2" xfId="306" xr:uid="{00000000-0005-0000-0000-000074010000}"/>
    <cellStyle name="Currency 3 2 4 2 2" xfId="17221" xr:uid="{D5E52E2F-585C-4D62-AC89-EAE2275860D6}"/>
    <cellStyle name="Currency 3 2 4 2 2 2" xfId="17222" xr:uid="{F1FE20A0-6C2A-4EAE-807F-1670CC28F7D0}"/>
    <cellStyle name="Currency 3 2 4 2 2 3" xfId="17223" xr:uid="{7523A896-8D53-4625-B3A5-8B3F80B8ADAE}"/>
    <cellStyle name="Currency 3 2 4 2 3" xfId="17224" xr:uid="{78532A57-0987-45A7-964C-FD6BB932D463}"/>
    <cellStyle name="Currency 3 2 4 2 3 2" xfId="17225" xr:uid="{DCCEF376-93A9-4480-B46F-79BE894FD17D}"/>
    <cellStyle name="Currency 3 2 4 2 3 3" xfId="17226" xr:uid="{525F5FB3-8062-42D5-B0CE-DAC71905C354}"/>
    <cellStyle name="Currency 3 2 4 2 4" xfId="17227" xr:uid="{6190BDB5-D5B4-4528-9FBD-D73F78F35279}"/>
    <cellStyle name="Currency 3 2 4 2 5" xfId="17228" xr:uid="{8C215DA1-6FE8-41D4-8AD7-EBED3994435E}"/>
    <cellStyle name="Currency 3 2 4 2 6" xfId="1782" xr:uid="{C477879C-C179-4EBE-B31E-9A63A9A898E9}"/>
    <cellStyle name="Currency 3 2 4 3" xfId="307" xr:uid="{00000000-0005-0000-0000-000075010000}"/>
    <cellStyle name="Currency 3 2 4 3 2" xfId="17229" xr:uid="{3120FE86-337E-4767-9E62-3137F159B025}"/>
    <cellStyle name="Currency 3 2 4 3 3" xfId="17230" xr:uid="{63929869-7B27-46A0-A25E-80230563E957}"/>
    <cellStyle name="Currency 3 2 4 3 4" xfId="1783" xr:uid="{BCF5E8E4-CE92-4165-890C-A6EF6701BE7D}"/>
    <cellStyle name="Currency 3 2 4 4" xfId="17231" xr:uid="{43F2BF9A-FC91-4066-A89B-5C0F0C44A0E0}"/>
    <cellStyle name="Currency 3 2 4 4 2" xfId="17232" xr:uid="{D976F7A6-2724-428F-9B91-0F65AEF9A8C0}"/>
    <cellStyle name="Currency 3 2 4 4 3" xfId="17233" xr:uid="{C69E11C4-0446-439D-9488-269AC6568F96}"/>
    <cellStyle name="Currency 3 2 4 5" xfId="17234" xr:uid="{901B550B-3541-4CB1-B5B6-2FECA9A000DB}"/>
    <cellStyle name="Currency 3 2 4 6" xfId="17235" xr:uid="{8DD5F796-630C-41B0-A604-0FF961C29629}"/>
    <cellStyle name="Currency 3 2 4 7" xfId="45280" xr:uid="{7A6CCA8F-9F7D-419F-B6AF-98509DE9BE72}"/>
    <cellStyle name="Currency 3 2 5" xfId="308" xr:uid="{00000000-0005-0000-0000-000076010000}"/>
    <cellStyle name="Currency 3 2 5 2" xfId="309" xr:uid="{00000000-0005-0000-0000-000077010000}"/>
    <cellStyle name="Currency 3 2 5 2 2" xfId="17236" xr:uid="{7C4E10DE-37BA-4FA6-A29D-811A1771F73F}"/>
    <cellStyle name="Currency 3 2 5 2 3" xfId="17237" xr:uid="{8FBBA04A-DD9C-45DE-BD0E-65E920C44A03}"/>
    <cellStyle name="Currency 3 2 5 2 4" xfId="1785" xr:uid="{22465182-A378-499B-A13A-87AD844BE491}"/>
    <cellStyle name="Currency 3 2 5 3" xfId="310" xr:uid="{00000000-0005-0000-0000-000078010000}"/>
    <cellStyle name="Currency 3 2 5 3 2" xfId="17238" xr:uid="{99F51AD0-D58A-4FB9-9255-6DCBFAEC24CC}"/>
    <cellStyle name="Currency 3 2 5 3 3" xfId="17239" xr:uid="{1EC2D63B-792B-4DC1-97BD-DD378DFDE6BC}"/>
    <cellStyle name="Currency 3 2 5 3 4" xfId="1786" xr:uid="{97BFB195-759A-411F-B662-18E7107A09B1}"/>
    <cellStyle name="Currency 3 2 5 4" xfId="17240" xr:uid="{E888FDC4-3F38-4472-9C7A-31FC8C47678E}"/>
    <cellStyle name="Currency 3 2 5 5" xfId="17241" xr:uid="{20D5BCAF-04CF-46EE-B868-84D0D235205D}"/>
    <cellStyle name="Currency 3 2 5 6" xfId="1784" xr:uid="{61EACF6D-64C6-417A-89D3-B15955FF0374}"/>
    <cellStyle name="Currency 3 2 6" xfId="311" xr:uid="{00000000-0005-0000-0000-000079010000}"/>
    <cellStyle name="Currency 3 2 6 2" xfId="312" xr:uid="{00000000-0005-0000-0000-00007A010000}"/>
    <cellStyle name="Currency 3 2 6 3" xfId="17242" xr:uid="{76B42C70-CC90-440F-B624-62C0E11B7A49}"/>
    <cellStyle name="Currency 3 2 6 4" xfId="1787" xr:uid="{E123BAF3-A1F3-4355-8FA6-BBD8E5904B85}"/>
    <cellStyle name="Currency 3 2 7" xfId="313" xr:uid="{00000000-0005-0000-0000-00007B010000}"/>
    <cellStyle name="Currency 3 2 7 2" xfId="17243" xr:uid="{D45363F9-486A-41E6-BD16-97C4476D5A28}"/>
    <cellStyle name="Currency 3 2 7 3" xfId="17244" xr:uid="{9C0681C2-5640-4DE6-B836-B6954E076EF3}"/>
    <cellStyle name="Currency 3 2 7 4" xfId="1788" xr:uid="{61D611A2-CB6C-4029-87E2-863505509AE3}"/>
    <cellStyle name="Currency 3 2 8" xfId="314" xr:uid="{00000000-0005-0000-0000-00007C010000}"/>
    <cellStyle name="Currency 3 2 8 2" xfId="1789" xr:uid="{529C7438-BDB7-4293-AA0F-5503F0EF8958}"/>
    <cellStyle name="Currency 3 2 9" xfId="910" xr:uid="{00000000-0005-0000-0000-00007D010000}"/>
    <cellStyle name="Currency 3 2 9 2" xfId="17245" xr:uid="{42C822E8-93A6-4D83-AB55-3814D111945F}"/>
    <cellStyle name="Currency 3 3" xfId="153" xr:uid="{00000000-0005-0000-0000-00007E010000}"/>
    <cellStyle name="Currency 3 3 2" xfId="1024" xr:uid="{00000000-0005-0000-0000-00007F010000}"/>
    <cellStyle name="Currency 3 3 2 2" xfId="1790" xr:uid="{2A5053C4-90A9-4937-AC84-ECC464D58B28}"/>
    <cellStyle name="Currency 3 3 2 2 2" xfId="17246" xr:uid="{5DBDC583-2846-4B55-A521-AFEE20C80431}"/>
    <cellStyle name="Currency 3 3 2 2 2 2" xfId="17247" xr:uid="{27BDADF3-1399-425F-87C8-F48E280A02FE}"/>
    <cellStyle name="Currency 3 3 2 2 2 2 2" xfId="17248" xr:uid="{3BC572B6-8DE5-4C15-8A2D-79047E1877F2}"/>
    <cellStyle name="Currency 3 3 2 2 2 2 3" xfId="17249" xr:uid="{8CB46303-6D55-436F-A2DB-6402387F0628}"/>
    <cellStyle name="Currency 3 3 2 2 2 3" xfId="17250" xr:uid="{5D538757-7A26-4A9C-9339-1FE18679FF3D}"/>
    <cellStyle name="Currency 3 3 2 2 2 3 2" xfId="17251" xr:uid="{12F7CA54-8FF4-4935-88F5-417D012861B9}"/>
    <cellStyle name="Currency 3 3 2 2 2 3 3" xfId="17252" xr:uid="{B79A3A9F-B807-4349-8083-2F5A5732C221}"/>
    <cellStyle name="Currency 3 3 2 2 2 4" xfId="17253" xr:uid="{C77F2A74-E02A-4256-822C-D076E7C183CA}"/>
    <cellStyle name="Currency 3 3 2 2 2 5" xfId="17254" xr:uid="{17322525-FF9D-4700-AF92-3ECA3A34295A}"/>
    <cellStyle name="Currency 3 3 2 2 3" xfId="17255" xr:uid="{627435AC-C42D-4653-B0CE-7EFA8F6DD603}"/>
    <cellStyle name="Currency 3 3 2 2 3 2" xfId="17256" xr:uid="{21B73DEC-44E0-4ACC-9C0E-AC81F76CE066}"/>
    <cellStyle name="Currency 3 3 2 2 3 3" xfId="17257" xr:uid="{B705E3E7-4060-4912-A0C0-059432402144}"/>
    <cellStyle name="Currency 3 3 2 2 4" xfId="17258" xr:uid="{FA1EB9AC-A19D-4085-A865-73DD694FC2DF}"/>
    <cellStyle name="Currency 3 3 2 2 4 2" xfId="17259" xr:uid="{6B8FDA9C-2312-4749-BC77-D1544DBC6078}"/>
    <cellStyle name="Currency 3 3 2 2 4 3" xfId="17260" xr:uid="{5F9C1BCF-5281-4551-B87E-7AC32DBCCE5B}"/>
    <cellStyle name="Currency 3 3 2 2 5" xfId="17261" xr:uid="{5AA382E0-3205-4475-9F07-9E9558DE817F}"/>
    <cellStyle name="Currency 3 3 2 2 6" xfId="17262" xr:uid="{0573D864-ADE1-40F6-9BE0-4D7489BC18A1}"/>
    <cellStyle name="Currency 3 3 2 2 7" xfId="45281" xr:uid="{C8A3E729-33D7-4D6E-9BB3-B1E8532B8F5E}"/>
    <cellStyle name="Currency 3 3 2 3" xfId="17263" xr:uid="{306568BC-0191-44DD-AFB4-646BF1693492}"/>
    <cellStyle name="Currency 3 3 2 3 2" xfId="17264" xr:uid="{11961FF5-C220-47AB-ADD3-998D38548856}"/>
    <cellStyle name="Currency 3 3 2 3 2 2" xfId="17265" xr:uid="{C5F2BEEB-2990-4CBC-A305-AB0219372EFF}"/>
    <cellStyle name="Currency 3 3 2 3 2 3" xfId="17266" xr:uid="{597284F1-9FA9-494C-86B9-BCED25A12F06}"/>
    <cellStyle name="Currency 3 3 2 3 3" xfId="17267" xr:uid="{3EB109EC-1D52-4D7D-8DC0-F05D92E65DDF}"/>
    <cellStyle name="Currency 3 3 2 3 3 2" xfId="17268" xr:uid="{22649431-215B-4C42-A146-1B140BA4F56A}"/>
    <cellStyle name="Currency 3 3 2 3 3 3" xfId="17269" xr:uid="{5865F53B-7007-43AA-B3DD-91A7A4957FE8}"/>
    <cellStyle name="Currency 3 3 2 3 4" xfId="17270" xr:uid="{609B1772-388E-4C4E-A5B5-816B8CFB1E5C}"/>
    <cellStyle name="Currency 3 3 2 3 5" xfId="17271" xr:uid="{9502D7EA-0FB2-450F-A3EB-47A6EC054107}"/>
    <cellStyle name="Currency 3 3 2 3 6" xfId="17272" xr:uid="{E2C31AF4-C4AF-4835-9FF9-52AAE012CA01}"/>
    <cellStyle name="Currency 3 3 2 3 7" xfId="44343" xr:uid="{76DBD319-AE18-4EDB-9917-CC7DDB60EF91}"/>
    <cellStyle name="Currency 3 3 2 4" xfId="17273" xr:uid="{D930E776-9915-4A91-9E5E-D9FAEE89CD0D}"/>
    <cellStyle name="Currency 3 3 2 4 2" xfId="17274" xr:uid="{9CB128F3-2E84-452C-AE53-824DE82FF555}"/>
    <cellStyle name="Currency 3 3 2 4 3" xfId="17275" xr:uid="{D127A6B1-23F0-4CB4-B9F4-452CF4A63660}"/>
    <cellStyle name="Currency 3 3 2 5" xfId="17276" xr:uid="{8DF3355F-F208-4226-B53C-2452F761CCDB}"/>
    <cellStyle name="Currency 3 3 2 5 2" xfId="17277" xr:uid="{F2A5E052-93AC-4D21-A52B-A8C8BAA0568F}"/>
    <cellStyle name="Currency 3 3 2 5 3" xfId="17278" xr:uid="{8A754061-3584-4238-8A27-04F77BBDC437}"/>
    <cellStyle name="Currency 3 3 2 6" xfId="17279" xr:uid="{DDEE67DB-AA27-42FF-98C2-83978C63ED57}"/>
    <cellStyle name="Currency 3 3 2 7" xfId="17280" xr:uid="{1B000FF0-A6B2-4977-B7FE-D93C2487AE32}"/>
    <cellStyle name="Currency 3 3 2 8" xfId="1395" xr:uid="{D0A11120-6C27-4065-9D23-44B4AC59E076}"/>
    <cellStyle name="Currency 3 3 3" xfId="1207" xr:uid="{00000000-0005-0000-0000-000080010000}"/>
    <cellStyle name="Currency 3 3 3 2" xfId="17281" xr:uid="{04A3AE9D-741B-4886-B5DC-7B24DAF4BF93}"/>
    <cellStyle name="Currency 3 3 3 2 2" xfId="17282" xr:uid="{B99F8D60-5C9D-4A89-9747-BD93710C361A}"/>
    <cellStyle name="Currency 3 3 3 2 2 2" xfId="17283" xr:uid="{AB874591-DDC2-4200-BD16-227E8D289DFA}"/>
    <cellStyle name="Currency 3 3 3 2 2 3" xfId="17284" xr:uid="{A74BF547-C071-4731-B1CA-790502F93BFF}"/>
    <cellStyle name="Currency 3 3 3 2 3" xfId="17285" xr:uid="{B376F281-671F-41DA-B31D-BABBC4972D8B}"/>
    <cellStyle name="Currency 3 3 3 2 3 2" xfId="17286" xr:uid="{F61B90A8-C1CB-418B-9629-9633C72E4DE8}"/>
    <cellStyle name="Currency 3 3 3 2 3 3" xfId="17287" xr:uid="{DB527881-AE36-484D-ABE5-AB361CF206BD}"/>
    <cellStyle name="Currency 3 3 3 2 4" xfId="17288" xr:uid="{D0C5FD08-FEDF-41B1-AA0D-9415D89A1410}"/>
    <cellStyle name="Currency 3 3 3 2 5" xfId="17289" xr:uid="{4F24CEFF-38A0-41FF-815F-E9BEC0222ABA}"/>
    <cellStyle name="Currency 3 3 3 3" xfId="17290" xr:uid="{368CA730-E0E4-4217-A19E-60C7504AB170}"/>
    <cellStyle name="Currency 3 3 3 3 2" xfId="17291" xr:uid="{3E41B9C5-20E5-4F2A-ACB9-E8BFA5C05EBD}"/>
    <cellStyle name="Currency 3 3 3 3 3" xfId="17292" xr:uid="{BF51AF8E-5005-4230-9E22-A212C97AB59B}"/>
    <cellStyle name="Currency 3 3 3 4" xfId="17293" xr:uid="{6E8C1654-79BE-4E05-A82E-A50C7009F504}"/>
    <cellStyle name="Currency 3 3 3 4 2" xfId="17294" xr:uid="{39193A5E-EC51-4E4C-844D-E22631DE740D}"/>
    <cellStyle name="Currency 3 3 3 4 3" xfId="17295" xr:uid="{E9DE6B23-D4DB-4724-90F0-74C78BA50C68}"/>
    <cellStyle name="Currency 3 3 3 5" xfId="17296" xr:uid="{DD5220B5-0371-485E-AF6C-78168C29FA16}"/>
    <cellStyle name="Currency 3 3 3 6" xfId="17297" xr:uid="{B0241AA7-0534-4E34-A48D-9DF0581D7A9D}"/>
    <cellStyle name="Currency 3 3 4" xfId="1023" xr:uid="{00000000-0005-0000-0000-000081010000}"/>
    <cellStyle name="Currency 3 3 4 2" xfId="17298" xr:uid="{CB383F2F-6171-46F6-98D7-F83B7443B233}"/>
    <cellStyle name="Currency 3 3 4 2 2" xfId="17299" xr:uid="{2E38CFC7-FE4D-4FB5-A25D-8B408AA01A15}"/>
    <cellStyle name="Currency 3 3 4 2 3" xfId="17300" xr:uid="{41A917CC-5F1C-4C94-87DC-2CA41FE19F05}"/>
    <cellStyle name="Currency 3 3 4 3" xfId="17301" xr:uid="{E82DA722-0225-40AB-AE74-08219223E21F}"/>
    <cellStyle name="Currency 3 3 4 3 2" xfId="17302" xr:uid="{62F9A8C1-EF34-486A-A8F1-CFECA0F4EBDE}"/>
    <cellStyle name="Currency 3 3 4 3 3" xfId="17303" xr:uid="{3DE5011D-5368-4247-87A5-4FDDFA3CC053}"/>
    <cellStyle name="Currency 3 3 4 4" xfId="17304" xr:uid="{EF5E3869-A09D-4A31-A0CF-E52625FC627D}"/>
    <cellStyle name="Currency 3 3 4 5" xfId="17305" xr:uid="{883CD429-63C2-4643-B414-70E4CD9F4608}"/>
    <cellStyle name="Currency 3 3 4 6" xfId="45282" xr:uid="{43935B65-FBD2-4A86-8424-25B219B38CA1}"/>
    <cellStyle name="Currency 3 3 5" xfId="17306" xr:uid="{35E55801-8D22-4827-BF53-8F5C712E4EC4}"/>
    <cellStyle name="Currency 3 3 5 2" xfId="17307" xr:uid="{2BC0FF0C-714E-4612-9FE8-696BD30EDFF4}"/>
    <cellStyle name="Currency 3 3 5 3" xfId="17308" xr:uid="{93DFB9AD-2F8F-45B1-A006-003DCD2D99F5}"/>
    <cellStyle name="Currency 3 3 6" xfId="17309" xr:uid="{9D075BD1-46BD-4A84-8017-CF27D0ACC518}"/>
    <cellStyle name="Currency 3 3 6 2" xfId="17310" xr:uid="{4C0D7313-F9DE-4546-A0D5-7C920849D074}"/>
    <cellStyle name="Currency 3 3 6 3" xfId="17311" xr:uid="{3F2895C1-BDCC-4C43-A79E-EAFF4AA6B45A}"/>
    <cellStyle name="Currency 3 3 7" xfId="17312" xr:uid="{57EAE0F3-03B3-4585-B65A-FC1654143D27}"/>
    <cellStyle name="Currency 3 3 8" xfId="17313" xr:uid="{47F03C75-375B-465F-A7E9-CC387547261E}"/>
    <cellStyle name="Currency 3 4" xfId="162" xr:uid="{00000000-0005-0000-0000-000082010000}"/>
    <cellStyle name="Currency 3 4 2" xfId="315" xr:uid="{00000000-0005-0000-0000-000083010000}"/>
    <cellStyle name="Currency 3 4 2 2" xfId="316" xr:uid="{00000000-0005-0000-0000-000084010000}"/>
    <cellStyle name="Currency 3 4 2 2 2" xfId="317" xr:uid="{00000000-0005-0000-0000-000085010000}"/>
    <cellStyle name="Currency 3 4 2 2 2 2" xfId="17314" xr:uid="{D1E8AE61-0614-473C-891E-887907F12130}"/>
    <cellStyle name="Currency 3 4 2 2 2 2 2" xfId="17315" xr:uid="{78B2BE48-EB57-4317-918D-1E885C7DA2B4}"/>
    <cellStyle name="Currency 3 4 2 2 2 2 3" xfId="17316" xr:uid="{7CA29D2C-17F4-441F-A97A-5BDC680E2EC9}"/>
    <cellStyle name="Currency 3 4 2 2 2 3" xfId="17317" xr:uid="{AFF9F029-BAB8-4974-8166-8A70AEE30E83}"/>
    <cellStyle name="Currency 3 4 2 2 2 3 2" xfId="17318" xr:uid="{229929F7-8403-4799-BEDC-E8F03F7D7816}"/>
    <cellStyle name="Currency 3 4 2 2 2 3 3" xfId="17319" xr:uid="{2CEA6F69-825C-41BD-977C-8CF00D8C603D}"/>
    <cellStyle name="Currency 3 4 2 2 2 4" xfId="17320" xr:uid="{D025DB05-C334-4245-B8CE-B0B7349ED155}"/>
    <cellStyle name="Currency 3 4 2 2 2 5" xfId="17321" xr:uid="{20B2A886-8E57-4880-8315-587EC586F5BC}"/>
    <cellStyle name="Currency 3 4 2 2 3" xfId="17322" xr:uid="{C6B1B4A9-36B4-4C3A-8085-4F6BDF5092FF}"/>
    <cellStyle name="Currency 3 4 2 2 3 2" xfId="17323" xr:uid="{95CB0BED-54EA-417F-BE58-7F481763225A}"/>
    <cellStyle name="Currency 3 4 2 2 3 3" xfId="17324" xr:uid="{1A7BE5A3-C2F5-4059-B2B6-F4A5962E9A1B}"/>
    <cellStyle name="Currency 3 4 2 2 4" xfId="17325" xr:uid="{A98E7393-6155-482E-947A-E366FC681F56}"/>
    <cellStyle name="Currency 3 4 2 2 4 2" xfId="17326" xr:uid="{0D113AA6-5B44-4507-A496-519D16F271DD}"/>
    <cellStyle name="Currency 3 4 2 2 4 3" xfId="17327" xr:uid="{72ADB131-A780-4B30-ACD6-E4FAF75C2FCF}"/>
    <cellStyle name="Currency 3 4 2 2 5" xfId="17328" xr:uid="{91856E4E-211E-4299-A371-4B7E5A369B9E}"/>
    <cellStyle name="Currency 3 4 2 2 6" xfId="17329" xr:uid="{55499A46-3244-496A-AF60-8E164F7FA69E}"/>
    <cellStyle name="Currency 3 4 2 3" xfId="318" xr:uid="{00000000-0005-0000-0000-000086010000}"/>
    <cellStyle name="Currency 3 4 2 3 2" xfId="17330" xr:uid="{704C6675-4897-4BAE-8113-13A91C299A33}"/>
    <cellStyle name="Currency 3 4 2 3 2 2" xfId="17331" xr:uid="{52AF8EE0-218A-4260-91F9-F0FCE7808D81}"/>
    <cellStyle name="Currency 3 4 2 3 2 3" xfId="17332" xr:uid="{202786A8-2CB3-48CD-897A-80038DDD945E}"/>
    <cellStyle name="Currency 3 4 2 3 3" xfId="17333" xr:uid="{821B39AD-D513-4E77-9874-D3E5BD8A7B0B}"/>
    <cellStyle name="Currency 3 4 2 3 3 2" xfId="17334" xr:uid="{EAEFE01C-1363-49BD-A8D5-DB67F09346C7}"/>
    <cellStyle name="Currency 3 4 2 3 3 3" xfId="17335" xr:uid="{22DFA5C7-5C85-45EF-84E4-130830F57D13}"/>
    <cellStyle name="Currency 3 4 2 3 4" xfId="17336" xr:uid="{67D39B9A-A021-4478-A216-8B3F93F65037}"/>
    <cellStyle name="Currency 3 4 2 3 5" xfId="17337" xr:uid="{251068D1-37FD-48B0-B92D-72C6C0778794}"/>
    <cellStyle name="Currency 3 4 2 4" xfId="319" xr:uid="{00000000-0005-0000-0000-000087010000}"/>
    <cellStyle name="Currency 3 4 2 4 2" xfId="17338" xr:uid="{62866FD7-C689-4C7D-87CB-CE76557E5569}"/>
    <cellStyle name="Currency 3 4 2 4 3" xfId="17339" xr:uid="{07C5D29A-3E6D-4DAC-8494-471F173C1E5D}"/>
    <cellStyle name="Currency 3 4 2 5" xfId="17340" xr:uid="{324F902B-990C-46AE-9D98-DEA06618EA61}"/>
    <cellStyle name="Currency 3 4 2 5 2" xfId="17341" xr:uid="{AC2012EA-2756-4DA0-B255-3BBCC7E222F7}"/>
    <cellStyle name="Currency 3 4 2 5 3" xfId="17342" xr:uid="{BB15CB61-A8F6-413C-864A-79C916FEF250}"/>
    <cellStyle name="Currency 3 4 2 6" xfId="17343" xr:uid="{3BA77EEA-C20A-4663-A8D5-64780C0049C5}"/>
    <cellStyle name="Currency 3 4 2 7" xfId="17344" xr:uid="{C9134B7C-5AF4-4236-BE2B-0C77F2336A3E}"/>
    <cellStyle name="Currency 3 4 2 8" xfId="45283" xr:uid="{EDBD9D1B-1671-4C13-9BAE-7093FFF5C653}"/>
    <cellStyle name="Currency 3 4 3" xfId="320" xr:uid="{00000000-0005-0000-0000-000088010000}"/>
    <cellStyle name="Currency 3 4 3 2" xfId="321" xr:uid="{00000000-0005-0000-0000-000089010000}"/>
    <cellStyle name="Currency 3 4 3 2 2" xfId="17345" xr:uid="{4609C6C5-CA51-49E0-B182-5ADB753C608B}"/>
    <cellStyle name="Currency 3 4 3 2 2 2" xfId="17346" xr:uid="{41725077-8C88-40EB-9B2A-25DB86A0C835}"/>
    <cellStyle name="Currency 3 4 3 2 2 3" xfId="17347" xr:uid="{65F1E747-C77F-4FE9-B6D9-DA87278566FA}"/>
    <cellStyle name="Currency 3 4 3 2 3" xfId="17348" xr:uid="{7C7683C1-7048-4F61-A7AD-2B5E0EDC5383}"/>
    <cellStyle name="Currency 3 4 3 2 3 2" xfId="17349" xr:uid="{DCF79A66-B986-475D-AE46-D69D5985F1D6}"/>
    <cellStyle name="Currency 3 4 3 2 3 3" xfId="17350" xr:uid="{DD733F80-936B-49C0-900A-0FB1690DE4D3}"/>
    <cellStyle name="Currency 3 4 3 2 4" xfId="17351" xr:uid="{7B0F4B3F-3500-490B-A920-B115ED36313A}"/>
    <cellStyle name="Currency 3 4 3 2 5" xfId="17352" xr:uid="{9F9CAA55-C2AA-4B52-B423-B615A969DE08}"/>
    <cellStyle name="Currency 3 4 3 3" xfId="322" xr:uid="{00000000-0005-0000-0000-00008A010000}"/>
    <cellStyle name="Currency 3 4 3 3 2" xfId="17353" xr:uid="{92DD2933-08E4-4EAC-87DD-383DF713BF56}"/>
    <cellStyle name="Currency 3 4 3 3 3" xfId="17354" xr:uid="{2D3D70A5-CE9D-4C17-98C3-2F98758E1ECD}"/>
    <cellStyle name="Currency 3 4 3 4" xfId="17355" xr:uid="{42149C20-40F0-4103-AA6F-7C3D35ABEB58}"/>
    <cellStyle name="Currency 3 4 3 4 2" xfId="17356" xr:uid="{C9013410-AFFB-40CA-892E-3CAD8F1DD41A}"/>
    <cellStyle name="Currency 3 4 3 4 3" xfId="17357" xr:uid="{08D72198-2DE6-40E5-A541-FE17E642C175}"/>
    <cellStyle name="Currency 3 4 3 5" xfId="17358" xr:uid="{C7DCAAE1-7298-4E1E-BA37-5F249E61FC84}"/>
    <cellStyle name="Currency 3 4 3 6" xfId="17359" xr:uid="{B2136F41-0BFF-401C-AE28-6508E61ACB89}"/>
    <cellStyle name="Currency 3 4 3 7" xfId="1791" xr:uid="{93689C27-D41C-45E4-94F1-1EBECC1CC28C}"/>
    <cellStyle name="Currency 3 4 4" xfId="323" xr:uid="{00000000-0005-0000-0000-00008B010000}"/>
    <cellStyle name="Currency 3 4 4 2" xfId="324" xr:uid="{00000000-0005-0000-0000-00008C010000}"/>
    <cellStyle name="Currency 3 4 4 2 2" xfId="17360" xr:uid="{0383D6A9-F726-494C-B100-FDDDE10852E2}"/>
    <cellStyle name="Currency 3 4 4 2 3" xfId="17361" xr:uid="{AA336499-DDFF-40E3-8C57-B5A9C0D454CB}"/>
    <cellStyle name="Currency 3 4 4 3" xfId="17362" xr:uid="{736CE5F5-027F-4AF8-B74C-EECB992002C0}"/>
    <cellStyle name="Currency 3 4 4 3 2" xfId="17363" xr:uid="{7FD8BD81-96D1-434F-91A8-7055B56C9E95}"/>
    <cellStyle name="Currency 3 4 4 3 3" xfId="17364" xr:uid="{11FF93EC-85BE-4A5B-823C-06A8662073C1}"/>
    <cellStyle name="Currency 3 4 4 4" xfId="17365" xr:uid="{7C284DF8-1CB1-40DB-A141-9AADDDA0D504}"/>
    <cellStyle name="Currency 3 4 4 5" xfId="17366" xr:uid="{DE009883-155A-4DD8-A554-12DC40C87E8A}"/>
    <cellStyle name="Currency 3 4 4 6" xfId="1792" xr:uid="{2870EA47-1363-47C5-8577-73B130967497}"/>
    <cellStyle name="Currency 3 4 5" xfId="325" xr:uid="{00000000-0005-0000-0000-00008D010000}"/>
    <cellStyle name="Currency 3 4 5 2" xfId="17367" xr:uid="{7B8134BB-43AE-45C7-8FA7-2F2768308941}"/>
    <cellStyle name="Currency 3 4 5 3" xfId="17368" xr:uid="{6B0E9F58-8662-4ECF-98C2-C5B82BF7C471}"/>
    <cellStyle name="Currency 3 4 5 4" xfId="1793" xr:uid="{FD8607D9-43DC-4568-B5C0-ACBF57925DA2}"/>
    <cellStyle name="Currency 3 4 6" xfId="326" xr:uid="{00000000-0005-0000-0000-00008E010000}"/>
    <cellStyle name="Currency 3 4 6 2" xfId="17369" xr:uid="{9B1DC844-AC2A-4DA0-BE1D-C8624F7EF63D}"/>
    <cellStyle name="Currency 3 4 6 3" xfId="17370" xr:uid="{19C97383-64BA-4E8B-B68E-B1D1B5C50452}"/>
    <cellStyle name="Currency 3 4 6 4" xfId="1794" xr:uid="{0DC8774B-30E1-4845-81E4-B231AE3322FD}"/>
    <cellStyle name="Currency 3 4 7" xfId="17371" xr:uid="{00EB287C-4DA5-47D0-A35A-FA8D9BFCCC37}"/>
    <cellStyle name="Currency 3 4 8" xfId="17372" xr:uid="{C5D1A07E-2723-4193-A1D6-A621AAA61596}"/>
    <cellStyle name="Currency 3 4 9" xfId="1396" xr:uid="{F078A490-D9D0-4126-92D8-84ACF2394F66}"/>
    <cellStyle name="Currency 3 5" xfId="327" xr:uid="{00000000-0005-0000-0000-00008F010000}"/>
    <cellStyle name="Currency 3 5 2" xfId="328" xr:uid="{00000000-0005-0000-0000-000090010000}"/>
    <cellStyle name="Currency 3 5 2 2" xfId="329" xr:uid="{00000000-0005-0000-0000-000091010000}"/>
    <cellStyle name="Currency 3 5 2 2 2" xfId="330" xr:uid="{00000000-0005-0000-0000-000092010000}"/>
    <cellStyle name="Currency 3 5 2 2 2 2" xfId="17374" xr:uid="{67124696-038A-4D96-9B97-4656D2503018}"/>
    <cellStyle name="Currency 3 5 2 2 2 3" xfId="17375" xr:uid="{CB43DB15-269C-4227-84C6-4BBBAA7C4292}"/>
    <cellStyle name="Currency 3 5 2 2 3" xfId="17376" xr:uid="{87EC4071-B57F-43BF-B832-330C20BA73F1}"/>
    <cellStyle name="Currency 3 5 2 2 3 2" xfId="17377" xr:uid="{656322FC-0728-47B3-ACA7-19510BBE95A3}"/>
    <cellStyle name="Currency 3 5 2 2 3 3" xfId="17378" xr:uid="{A52E6695-5328-410F-A7B4-A00C29B3BAF1}"/>
    <cellStyle name="Currency 3 5 2 2 4" xfId="17379" xr:uid="{D0C65773-B147-44C4-8DC2-32A6136B1E67}"/>
    <cellStyle name="Currency 3 5 2 2 5" xfId="17380" xr:uid="{8B022BA3-7250-4F4C-8AEA-F584355BF32D}"/>
    <cellStyle name="Currency 3 5 2 2 6" xfId="17381" xr:uid="{CA653ED9-A0D5-4BEB-9600-3F4A03D990D9}"/>
    <cellStyle name="Currency 3 5 2 2 7" xfId="44344" xr:uid="{1C99340F-E4C9-4B90-87F0-A912408C7E68}"/>
    <cellStyle name="Currency 3 5 2 2 8" xfId="17373" xr:uid="{37B13A27-2832-441B-8072-F3EBB835DAFB}"/>
    <cellStyle name="Currency 3 5 2 3" xfId="331" xr:uid="{00000000-0005-0000-0000-000093010000}"/>
    <cellStyle name="Currency 3 5 2 3 2" xfId="17382" xr:uid="{09E959E8-BBF2-48D9-90BF-1515DE293B21}"/>
    <cellStyle name="Currency 3 5 2 3 3" xfId="17383" xr:uid="{69CB1BF5-8C4C-4E0B-8E29-C464927A4073}"/>
    <cellStyle name="Currency 3 5 2 4" xfId="332" xr:uid="{00000000-0005-0000-0000-000094010000}"/>
    <cellStyle name="Currency 3 5 2 4 2" xfId="17384" xr:uid="{CE3780A1-44DF-4966-A0A7-92107EC57242}"/>
    <cellStyle name="Currency 3 5 2 4 3" xfId="17385" xr:uid="{C3E1EDAB-19C3-4709-B328-E10C477403F8}"/>
    <cellStyle name="Currency 3 5 2 5" xfId="17386" xr:uid="{66BE0C76-0179-405E-B8A1-71E2E76A3576}"/>
    <cellStyle name="Currency 3 5 2 6" xfId="17387" xr:uid="{E3686C93-DC67-4366-84BA-E841D6DC6322}"/>
    <cellStyle name="Currency 3 5 2 7" xfId="1795" xr:uid="{FCCB4B47-E8F2-48D0-B501-029F17E09697}"/>
    <cellStyle name="Currency 3 5 3" xfId="333" xr:uid="{00000000-0005-0000-0000-000095010000}"/>
    <cellStyle name="Currency 3 5 3 2" xfId="334" xr:uid="{00000000-0005-0000-0000-000096010000}"/>
    <cellStyle name="Currency 3 5 3 2 2" xfId="17388" xr:uid="{EDD6530B-CA20-4C7C-97A5-08C4C436D0B2}"/>
    <cellStyle name="Currency 3 5 3 2 3" xfId="17389" xr:uid="{8BDE7BB1-35F6-4688-AA96-3333B88A9B3E}"/>
    <cellStyle name="Currency 3 5 3 3" xfId="17390" xr:uid="{DA3F8506-B439-459F-A8B6-AD74A7688B2A}"/>
    <cellStyle name="Currency 3 5 3 3 2" xfId="17391" xr:uid="{54D848B3-00A3-48D2-BB89-EC7A84A75813}"/>
    <cellStyle name="Currency 3 5 3 3 3" xfId="17392" xr:uid="{2A53D1FB-AE64-4DB4-8619-BD876ED14467}"/>
    <cellStyle name="Currency 3 5 3 4" xfId="17393" xr:uid="{52B29871-F467-4C64-AFD0-BFF149AE8A45}"/>
    <cellStyle name="Currency 3 5 3 5" xfId="17394" xr:uid="{495E6960-EF9F-4450-888D-0AC0AE883A46}"/>
    <cellStyle name="Currency 3 5 3 6" xfId="1796" xr:uid="{85871B67-34E1-4B7D-B35E-6E4170498F55}"/>
    <cellStyle name="Currency 3 5 4" xfId="335" xr:uid="{00000000-0005-0000-0000-000097010000}"/>
    <cellStyle name="Currency 3 5 4 2" xfId="17395" xr:uid="{C2B599A9-0FBE-46AA-92C7-566082B39E3E}"/>
    <cellStyle name="Currency 3 5 4 3" xfId="17396" xr:uid="{614C5B90-B9ED-41EA-85B9-7C8B9CE11586}"/>
    <cellStyle name="Currency 3 5 5" xfId="336" xr:uid="{00000000-0005-0000-0000-000098010000}"/>
    <cellStyle name="Currency 3 5 5 2" xfId="17397" xr:uid="{94AECA7F-4AD7-4875-9E90-6BAB7AF2D38A}"/>
    <cellStyle name="Currency 3 5 5 3" xfId="17398" xr:uid="{C1EB8F98-7F3D-4B2A-B83F-B61B5EE7390D}"/>
    <cellStyle name="Currency 3 5 6" xfId="17399" xr:uid="{8C34FEC2-A9F3-44DD-96B2-C142EBB80A06}"/>
    <cellStyle name="Currency 3 5 7" xfId="17400" xr:uid="{59409051-4171-400D-8338-503EFE30C4E6}"/>
    <cellStyle name="Currency 3 5 8" xfId="45284" xr:uid="{A392D65E-6654-4D53-8CA9-B0FDBB1E2E7F}"/>
    <cellStyle name="Currency 3 6" xfId="337" xr:uid="{00000000-0005-0000-0000-000099010000}"/>
    <cellStyle name="Currency 3 6 2" xfId="338" xr:uid="{00000000-0005-0000-0000-00009A010000}"/>
    <cellStyle name="Currency 3 6 2 2" xfId="17401" xr:uid="{BDE1EC30-FC6F-4A2F-A927-86EA13B583F8}"/>
    <cellStyle name="Currency 3 6 2 2 2" xfId="17402" xr:uid="{07D10CF3-599A-4DB0-96AB-484AAAFDB438}"/>
    <cellStyle name="Currency 3 6 2 2 3" xfId="17403" xr:uid="{CF08918B-79A3-46A4-BE8D-23D6265150D7}"/>
    <cellStyle name="Currency 3 6 2 3" xfId="17404" xr:uid="{7089E09F-843E-4D79-93C5-A3AC6BA59795}"/>
    <cellStyle name="Currency 3 6 2 3 2" xfId="17405" xr:uid="{EE4C4705-4F23-4423-8191-916FBA4DEC98}"/>
    <cellStyle name="Currency 3 6 2 3 3" xfId="17406" xr:uid="{080043F0-9EA4-4FDC-8FD8-5AA541B68750}"/>
    <cellStyle name="Currency 3 6 2 4" xfId="17407" xr:uid="{CFF7526D-4F17-4149-9FC4-5B904FF75546}"/>
    <cellStyle name="Currency 3 6 2 5" xfId="17408" xr:uid="{34B3A08B-8C83-4A75-8153-D728A0AB8E5E}"/>
    <cellStyle name="Currency 3 6 2 6" xfId="1798" xr:uid="{3C37B39C-819C-42F5-9F72-7D4C2FBB849C}"/>
    <cellStyle name="Currency 3 6 3" xfId="339" xr:uid="{00000000-0005-0000-0000-00009B010000}"/>
    <cellStyle name="Currency 3 6 3 2" xfId="17409" xr:uid="{61E5A733-7698-4D8F-922E-F1CAE6128006}"/>
    <cellStyle name="Currency 3 6 3 3" xfId="17410" xr:uid="{518CB6D6-291C-4067-A552-7C2B0A1541C2}"/>
    <cellStyle name="Currency 3 6 3 4" xfId="1799" xr:uid="{886A12AF-57FA-4F5C-BA2A-191345B6F307}"/>
    <cellStyle name="Currency 3 6 4" xfId="17411" xr:uid="{56B3838D-8A1D-4ADB-8FDA-75C6C5A718B9}"/>
    <cellStyle name="Currency 3 6 4 2" xfId="17412" xr:uid="{E017AE3D-4CB0-4FE2-9C13-FC8F54832B26}"/>
    <cellStyle name="Currency 3 6 4 3" xfId="17413" xr:uid="{E6E4D97E-F6F5-42BA-95D1-0F8F465ABF32}"/>
    <cellStyle name="Currency 3 6 5" xfId="17414" xr:uid="{E8962946-0B96-466F-850A-5B67ECD8CAF1}"/>
    <cellStyle name="Currency 3 6 6" xfId="17415" xr:uid="{854D931B-DAE2-45F6-980B-D4F15479ACE1}"/>
    <cellStyle name="Currency 3 6 7" xfId="45285" xr:uid="{CDD06A5D-B847-4F48-818E-DFB6C659DD9A}"/>
    <cellStyle name="Currency 3 6 8" xfId="1797" xr:uid="{FFD4CD39-D912-4400-AEE6-C61CE3240756}"/>
    <cellStyle name="Currency 3 7" xfId="340" xr:uid="{00000000-0005-0000-0000-00009C010000}"/>
    <cellStyle name="Currency 3 7 2" xfId="341" xr:uid="{00000000-0005-0000-0000-00009D010000}"/>
    <cellStyle name="Currency 3 7 2 2" xfId="17416" xr:uid="{D7CBED89-C6CD-4C5D-82A6-BB7427EFFE09}"/>
    <cellStyle name="Currency 3 7 2 3" xfId="17417" xr:uid="{E91845CE-543B-4624-B34D-D002E8C9AB18}"/>
    <cellStyle name="Currency 3 7 3" xfId="17418" xr:uid="{B743ED50-1E12-48BF-AA20-52F3D0B6540C}"/>
    <cellStyle name="Currency 3 7 3 2" xfId="17419" xr:uid="{CAF44B39-AAF2-4680-95A1-3EE6B8BF2473}"/>
    <cellStyle name="Currency 3 7 3 3" xfId="17420" xr:uid="{D761DD6A-1055-4BB0-91C4-EBAB6CB383B9}"/>
    <cellStyle name="Currency 3 7 4" xfId="17421" xr:uid="{0AF2051F-DA6A-4044-A207-F12AEAC426AA}"/>
    <cellStyle name="Currency 3 7 5" xfId="17422" xr:uid="{4A65CD0C-4074-4B6C-A495-A9A5AAFA53F1}"/>
    <cellStyle name="Currency 3 7 6" xfId="1800" xr:uid="{C4DAA89B-49B0-4CC8-86CA-AFEB414492CC}"/>
    <cellStyle name="Currency 3 8" xfId="342" xr:uid="{00000000-0005-0000-0000-00009E010000}"/>
    <cellStyle name="Currency 3 8 2" xfId="17423" xr:uid="{5EDF1FE2-EF95-4B62-B72F-C77DE0918601}"/>
    <cellStyle name="Currency 3 8 3" xfId="17424" xr:uid="{FFE52923-59FE-48A5-8DF5-BB2DDEE90DAA}"/>
    <cellStyle name="Currency 3 8 4" xfId="1801" xr:uid="{57179BD0-523F-4CA2-A192-000BDFB1A934}"/>
    <cellStyle name="Currency 3 9" xfId="343" xr:uid="{00000000-0005-0000-0000-00009F010000}"/>
    <cellStyle name="Currency 3 9 2" xfId="17425" xr:uid="{1D932AB2-2FE4-4EE4-932F-5D93A20B5F7F}"/>
    <cellStyle name="Currency 3 9 3" xfId="17426" xr:uid="{80398B9A-5FB8-44BA-90A6-156660A0EE14}"/>
    <cellStyle name="Currency 3 9 4" xfId="1802" xr:uid="{8ACE5BB7-22A5-4C73-86A7-CEDEF8A4CE33}"/>
    <cellStyle name="Currency 3_31000" xfId="17427" xr:uid="{71BA7FB0-65EC-479E-A733-E11CEBD3DCAD}"/>
    <cellStyle name="Currency 4" xfId="55" xr:uid="{00000000-0005-0000-0000-0000A0010000}"/>
    <cellStyle name="Currency 4 10" xfId="17428" xr:uid="{1A40B922-43D0-4261-8869-FD8746A046E2}"/>
    <cellStyle name="Currency 4 11" xfId="17429" xr:uid="{A5677A98-FE11-4416-8A6D-7C7BFEB6F726}"/>
    <cellStyle name="Currency 4 12" xfId="46476" xr:uid="{D972E125-546D-40A9-8FC4-9FE58D9E3D9D}"/>
    <cellStyle name="Currency 4 2" xfId="132" xr:uid="{00000000-0005-0000-0000-0000A1010000}"/>
    <cellStyle name="Currency 4 2 2" xfId="1026" xr:uid="{00000000-0005-0000-0000-0000A2010000}"/>
    <cellStyle name="Currency 4 2 2 2" xfId="1027" xr:uid="{00000000-0005-0000-0000-0000A3010000}"/>
    <cellStyle name="Currency 4 2 2 2 2" xfId="1803" xr:uid="{964B002B-B91A-42DB-B213-208500D13BD4}"/>
    <cellStyle name="Currency 4 2 2 2 2 2" xfId="17430" xr:uid="{9003D3C2-1865-459A-8B77-0EF0F083D098}"/>
    <cellStyle name="Currency 4 2 2 2 2 2 2" xfId="17431" xr:uid="{CA284D09-A435-4136-AC8E-BD83E31B0C1B}"/>
    <cellStyle name="Currency 4 2 2 2 2 2 2 2" xfId="17432" xr:uid="{DF704F2C-03C8-46EE-81D7-F0C340CD0676}"/>
    <cellStyle name="Currency 4 2 2 2 2 2 2 3" xfId="17433" xr:uid="{FAC93964-A2E0-4E43-9B5F-0A94EE446597}"/>
    <cellStyle name="Currency 4 2 2 2 2 2 3" xfId="17434" xr:uid="{13CAFA31-7983-4FA6-A847-FA792F0278F4}"/>
    <cellStyle name="Currency 4 2 2 2 2 2 3 2" xfId="17435" xr:uid="{AC3A3256-FF05-485D-84BD-76C4B00CA1DC}"/>
    <cellStyle name="Currency 4 2 2 2 2 2 3 3" xfId="17436" xr:uid="{6CD403CC-E3A6-49E4-808B-DDCF61C22E15}"/>
    <cellStyle name="Currency 4 2 2 2 2 2 4" xfId="17437" xr:uid="{8E5BE314-0F6F-44E0-BF96-7FC83C65D093}"/>
    <cellStyle name="Currency 4 2 2 2 2 2 5" xfId="17438" xr:uid="{0425A2E8-1640-4F1C-900A-02930BF921C0}"/>
    <cellStyle name="Currency 4 2 2 2 2 3" xfId="17439" xr:uid="{5B8E83C2-C273-4A5F-AC8C-5E3B1B4699CE}"/>
    <cellStyle name="Currency 4 2 2 2 2 3 2" xfId="17440" xr:uid="{0794B200-A7C7-4109-B8ED-5DBCE91CED3A}"/>
    <cellStyle name="Currency 4 2 2 2 2 3 3" xfId="17441" xr:uid="{0DB676D3-CA31-46C4-930D-37A46F7DBBDB}"/>
    <cellStyle name="Currency 4 2 2 2 2 4" xfId="17442" xr:uid="{512434A3-EC24-4397-BFE3-AE8AEB805BD2}"/>
    <cellStyle name="Currency 4 2 2 2 2 4 2" xfId="17443" xr:uid="{CE63A910-2840-42FF-B185-44433D641609}"/>
    <cellStyle name="Currency 4 2 2 2 2 4 3" xfId="17444" xr:uid="{61546C02-949C-46F1-826C-F1DCB24DB138}"/>
    <cellStyle name="Currency 4 2 2 2 2 5" xfId="17445" xr:uid="{6B1BFE2A-53AA-48C0-B93F-6998AA4B23DA}"/>
    <cellStyle name="Currency 4 2 2 2 2 6" xfId="17446" xr:uid="{E6367E82-6AAC-41CC-9C49-8D3BE3E9455B}"/>
    <cellStyle name="Currency 4 2 2 2 2 7" xfId="45286" xr:uid="{483FFC5A-C74F-40E5-AF87-AAC7F7DA33DF}"/>
    <cellStyle name="Currency 4 2 2 2 3" xfId="17447" xr:uid="{E479CD87-7D4F-4E67-AEB3-8B3C342BCDAC}"/>
    <cellStyle name="Currency 4 2 2 2 3 2" xfId="17448" xr:uid="{728B77C5-00F7-4E8A-B525-3759065C80D5}"/>
    <cellStyle name="Currency 4 2 2 2 3 2 2" xfId="17449" xr:uid="{5FF36CDE-FE2A-4CBF-AE4E-FA2B9369FE5A}"/>
    <cellStyle name="Currency 4 2 2 2 3 2 3" xfId="17450" xr:uid="{558F1BDD-F634-4ED4-BDAD-CB577495B29A}"/>
    <cellStyle name="Currency 4 2 2 2 3 3" xfId="17451" xr:uid="{311E4D0D-630A-47B0-8FA6-A33464D6B3EF}"/>
    <cellStyle name="Currency 4 2 2 2 3 3 2" xfId="17452" xr:uid="{D08BD3E2-384D-46DB-95EB-666D117A9BBF}"/>
    <cellStyle name="Currency 4 2 2 2 3 3 3" xfId="17453" xr:uid="{79B51119-A73D-4D54-B9E5-D6881991AA51}"/>
    <cellStyle name="Currency 4 2 2 2 3 4" xfId="17454" xr:uid="{E142D2AE-A037-4AE3-9ADF-5BC1C301C6BE}"/>
    <cellStyle name="Currency 4 2 2 2 3 5" xfId="17455" xr:uid="{1C7A9B9B-4885-4022-B4E6-389D6AD767D4}"/>
    <cellStyle name="Currency 4 2 2 2 4" xfId="17456" xr:uid="{85665EAA-8B39-4588-B0CF-06FA7194FA36}"/>
    <cellStyle name="Currency 4 2 2 2 4 2" xfId="17457" xr:uid="{56F89477-CC5E-47F8-947D-CCB4DF861B4A}"/>
    <cellStyle name="Currency 4 2 2 2 4 3" xfId="17458" xr:uid="{558811ED-6C07-4BD7-9728-E07099750F74}"/>
    <cellStyle name="Currency 4 2 2 2 5" xfId="17459" xr:uid="{9391D0F6-9C03-483D-AAB1-FBAE5E179337}"/>
    <cellStyle name="Currency 4 2 2 2 5 2" xfId="17460" xr:uid="{14ED629C-AA21-46DA-9ADB-508E530BCB99}"/>
    <cellStyle name="Currency 4 2 2 2 5 3" xfId="17461" xr:uid="{C3225FFD-3E62-45DB-8505-456A6CAF5AEB}"/>
    <cellStyle name="Currency 4 2 2 2 6" xfId="17462" xr:uid="{530208B6-DFA3-4F4F-974C-DDB91045DF30}"/>
    <cellStyle name="Currency 4 2 2 2 7" xfId="17463" xr:uid="{C19CB49C-89A7-439D-AD7D-9D8A2F9D0B3D}"/>
    <cellStyle name="Currency 4 2 2 2 8" xfId="45287" xr:uid="{087B5D48-15D4-4032-BF40-881A1A8B21F8}"/>
    <cellStyle name="Currency 4 2 2 3" xfId="1804" xr:uid="{DFFB4BBB-9A47-4098-96B8-A6D695F66938}"/>
    <cellStyle name="Currency 4 2 2 3 2" xfId="17464" xr:uid="{A11B59B3-C825-4F80-AF04-E1A11B296E9C}"/>
    <cellStyle name="Currency 4 2 2 3 2 2" xfId="17465" xr:uid="{2345F80B-3C50-4A86-AB69-472E5BEF8C16}"/>
    <cellStyle name="Currency 4 2 2 3 2 2 2" xfId="17466" xr:uid="{CCD52418-76D7-4B1F-8385-3DF5D3EDD8A8}"/>
    <cellStyle name="Currency 4 2 2 3 2 2 3" xfId="17467" xr:uid="{B216C927-7C2B-44A9-8886-297FFD0F088C}"/>
    <cellStyle name="Currency 4 2 2 3 2 3" xfId="17468" xr:uid="{B6D9C082-298D-4C79-8156-F084A9A22A8B}"/>
    <cellStyle name="Currency 4 2 2 3 2 3 2" xfId="17469" xr:uid="{5F5696C0-A59C-481C-BA28-D967B1A18490}"/>
    <cellStyle name="Currency 4 2 2 3 2 3 3" xfId="17470" xr:uid="{B16A01AD-6A6C-430D-A49F-B0A00BC20381}"/>
    <cellStyle name="Currency 4 2 2 3 2 4" xfId="17471" xr:uid="{0C2FE793-BB0D-4FE0-A7AB-72FCD0E7376D}"/>
    <cellStyle name="Currency 4 2 2 3 2 5" xfId="17472" xr:uid="{CBA7710D-D257-4E89-BA89-1E6022C798C5}"/>
    <cellStyle name="Currency 4 2 2 3 3" xfId="17473" xr:uid="{0A436286-32C1-4302-AB22-900A0FBA1155}"/>
    <cellStyle name="Currency 4 2 2 3 3 2" xfId="17474" xr:uid="{A8985EBD-AD8A-457A-A349-D9EAB9D6AB91}"/>
    <cellStyle name="Currency 4 2 2 3 3 3" xfId="17475" xr:uid="{671C9394-046C-43E1-B2F9-1A6EDFC2E16E}"/>
    <cellStyle name="Currency 4 2 2 3 4" xfId="17476" xr:uid="{EE711FB7-CF68-4F4C-857A-82419E07D032}"/>
    <cellStyle name="Currency 4 2 2 3 4 2" xfId="17477" xr:uid="{992074C6-67AB-4FF2-8C0B-F629A2FCEC20}"/>
    <cellStyle name="Currency 4 2 2 3 4 3" xfId="17478" xr:uid="{8B3DAF2B-EFCA-4BE2-B754-A16A83C86E85}"/>
    <cellStyle name="Currency 4 2 2 3 5" xfId="17479" xr:uid="{8F41C026-559F-4977-B5B5-AC39D4578368}"/>
    <cellStyle name="Currency 4 2 2 3 6" xfId="17480" xr:uid="{8E814C40-A130-4881-8320-5BE49C33F41F}"/>
    <cellStyle name="Currency 4 2 2 3 7" xfId="45288" xr:uid="{AF794BF0-9A6E-4FDE-8DC6-7D86963BA728}"/>
    <cellStyle name="Currency 4 2 2 4" xfId="17481" xr:uid="{5308F6CD-2E9E-4749-A2CB-BE5C6C75C7AD}"/>
    <cellStyle name="Currency 4 2 2 4 2" xfId="17482" xr:uid="{A9D9EB02-33AC-4260-B24F-6200BEAAED0B}"/>
    <cellStyle name="Currency 4 2 2 4 2 2" xfId="17483" xr:uid="{46295B38-7224-4B26-99D2-8306C329EF5D}"/>
    <cellStyle name="Currency 4 2 2 4 2 3" xfId="17484" xr:uid="{3001061A-7C8E-4475-A4D3-E642C201C9A3}"/>
    <cellStyle name="Currency 4 2 2 4 3" xfId="17485" xr:uid="{168F1BE7-651A-406B-8353-98F40BD01205}"/>
    <cellStyle name="Currency 4 2 2 4 3 2" xfId="17486" xr:uid="{470D3290-4B01-4B9E-9132-465272E5699B}"/>
    <cellStyle name="Currency 4 2 2 4 3 3" xfId="17487" xr:uid="{66346F42-8569-4331-8F54-54508C0BB0D2}"/>
    <cellStyle name="Currency 4 2 2 4 4" xfId="17488" xr:uid="{1A49E327-43AE-4A7F-91E4-43D8BAF5F4BD}"/>
    <cellStyle name="Currency 4 2 2 4 5" xfId="17489" xr:uid="{8039E974-176D-447C-95DA-961700CE6127}"/>
    <cellStyle name="Currency 4 2 2 5" xfId="17490" xr:uid="{4C12C029-CAC3-45E8-8733-902570864019}"/>
    <cellStyle name="Currency 4 2 2 5 2" xfId="17491" xr:uid="{A10A2CA9-DA4C-4067-8D79-8A74D3475E02}"/>
    <cellStyle name="Currency 4 2 2 5 3" xfId="17492" xr:uid="{7BF85593-C39A-4BF9-A06C-EFCDADA29D1E}"/>
    <cellStyle name="Currency 4 2 2 6" xfId="17493" xr:uid="{6AC36952-8747-4EFC-82D2-728E5F1E755F}"/>
    <cellStyle name="Currency 4 2 2 6 2" xfId="17494" xr:uid="{1B53EDE0-E954-4AE4-9387-E913D9B22732}"/>
    <cellStyle name="Currency 4 2 2 6 3" xfId="17495" xr:uid="{A8C1BF6F-7166-48D4-9AA2-D5AB8ABE9495}"/>
    <cellStyle name="Currency 4 2 2 7" xfId="17496" xr:uid="{39CED9B5-5FAF-4A76-A028-947B273ACFB5}"/>
    <cellStyle name="Currency 4 2 2 8" xfId="17497" xr:uid="{D925CC35-CA38-422C-99F2-692822EC57D9}"/>
    <cellStyle name="Currency 4 2 2 9" xfId="45289" xr:uid="{8691E8E6-56E0-41DD-9258-7273801B32E2}"/>
    <cellStyle name="Currency 4 2 3" xfId="1028" xr:uid="{00000000-0005-0000-0000-0000A4010000}"/>
    <cellStyle name="Currency 4 2 3 10" xfId="1469" xr:uid="{07D2B97A-E8AB-41D6-9667-F1A344B28E83}"/>
    <cellStyle name="Currency 4 2 3 2" xfId="1805" xr:uid="{BAD4AFE4-12AF-4898-B22D-1A04777D7DE7}"/>
    <cellStyle name="Currency 4 2 3 2 2" xfId="17498" xr:uid="{07DAEC60-C623-4AE6-80F4-B9B14BE253A3}"/>
    <cellStyle name="Currency 4 2 3 2 2 2" xfId="17499" xr:uid="{9D81F394-F850-4336-971E-B19AEC1060FD}"/>
    <cellStyle name="Currency 4 2 3 2 2 2 2" xfId="17500" xr:uid="{86C1B585-9CFA-4D6B-BE50-80ECAE5BDE4E}"/>
    <cellStyle name="Currency 4 2 3 2 2 2 3" xfId="17501" xr:uid="{5A2DC31A-AAE3-4FCF-B24A-73ED16125ED0}"/>
    <cellStyle name="Currency 4 2 3 2 2 3" xfId="17502" xr:uid="{81F53B0E-F3EA-4E64-B80E-0FA1EA2029D6}"/>
    <cellStyle name="Currency 4 2 3 2 2 3 2" xfId="17503" xr:uid="{D6855F24-DD4E-44B3-943B-8A55670B62A0}"/>
    <cellStyle name="Currency 4 2 3 2 2 3 3" xfId="17504" xr:uid="{227E8C38-881C-496E-A6D2-35E6F523D4D3}"/>
    <cellStyle name="Currency 4 2 3 2 2 4" xfId="17505" xr:uid="{1CA26267-8496-4B83-ADC4-38750C80250C}"/>
    <cellStyle name="Currency 4 2 3 2 2 5" xfId="17506" xr:uid="{7C3B338C-6571-4E83-A7C6-692C6BF3A0B7}"/>
    <cellStyle name="Currency 4 2 3 2 3" xfId="17507" xr:uid="{60545227-5058-4F26-AC56-6783594DA91A}"/>
    <cellStyle name="Currency 4 2 3 2 3 2" xfId="17508" xr:uid="{8EE2B3B2-1A01-472C-9DB7-798BD4FB1D7C}"/>
    <cellStyle name="Currency 4 2 3 2 3 3" xfId="17509" xr:uid="{54D18682-61E0-4B4B-8D4F-2B43DADC62B3}"/>
    <cellStyle name="Currency 4 2 3 2 4" xfId="17510" xr:uid="{C59A1809-4AA4-40E4-A5A5-27D7E1BF2D2F}"/>
    <cellStyle name="Currency 4 2 3 2 4 2" xfId="17511" xr:uid="{3CADD7EA-6310-4F3B-9169-3DC5F2116E8B}"/>
    <cellStyle name="Currency 4 2 3 2 4 3" xfId="17512" xr:uid="{9877CB1C-5F8D-4772-AE6E-4BA4BFAE1210}"/>
    <cellStyle name="Currency 4 2 3 2 5" xfId="17513" xr:uid="{1622C8B5-DC13-4028-B750-6D185B380785}"/>
    <cellStyle name="Currency 4 2 3 2 6" xfId="17514" xr:uid="{B055B9D3-3E02-4271-8230-2F04127F395A}"/>
    <cellStyle name="Currency 4 2 3 2 7" xfId="45290" xr:uid="{2040F7BD-12AD-4983-BF1D-89EF46700D58}"/>
    <cellStyle name="Currency 4 2 3 3" xfId="17515" xr:uid="{47DBAB81-0E42-4871-9F7B-88668819F82D}"/>
    <cellStyle name="Currency 4 2 3 3 2" xfId="17516" xr:uid="{47ECF2E0-049D-4B8E-B261-A5EAC810749D}"/>
    <cellStyle name="Currency 4 2 3 3 2 2" xfId="17517" xr:uid="{5E851151-BDBB-47C2-A087-9EEF0B0934C1}"/>
    <cellStyle name="Currency 4 2 3 3 2 3" xfId="17518" xr:uid="{1B3BD75E-56CE-4C53-8994-4DF1787360C4}"/>
    <cellStyle name="Currency 4 2 3 3 3" xfId="17519" xr:uid="{95E1592D-CBFE-4D2E-9C03-BFB7884059CF}"/>
    <cellStyle name="Currency 4 2 3 3 3 2" xfId="17520" xr:uid="{0F7D43A7-6E7D-4B78-BF6B-19AB7903715D}"/>
    <cellStyle name="Currency 4 2 3 3 3 3" xfId="17521" xr:uid="{1ADEB009-D100-4A17-8E3A-EEC63B7F7C38}"/>
    <cellStyle name="Currency 4 2 3 3 4" xfId="17522" xr:uid="{6D7AEA4F-28B4-43F3-BA97-88F823BE32BE}"/>
    <cellStyle name="Currency 4 2 3 3 5" xfId="17523" xr:uid="{63706B04-7CC4-4C98-A88A-7055AC6EA284}"/>
    <cellStyle name="Currency 4 2 3 4" xfId="17524" xr:uid="{7A5A4580-4879-4D66-9358-A4C3D0262B85}"/>
    <cellStyle name="Currency 4 2 3 4 2" xfId="17525" xr:uid="{C2BD1619-C10E-4F6A-AF1D-176AEF171617}"/>
    <cellStyle name="Currency 4 2 3 4 3" xfId="17526" xr:uid="{48E9A3FE-9FB8-42A2-861A-8F3E96550F75}"/>
    <cellStyle name="Currency 4 2 3 5" xfId="17527" xr:uid="{5FEF990A-A295-4A11-83F0-D9C0BC8AB720}"/>
    <cellStyle name="Currency 4 2 3 5 2" xfId="17528" xr:uid="{7B565351-EC00-4EF7-9B1A-EA96038E83F8}"/>
    <cellStyle name="Currency 4 2 3 5 3" xfId="17529" xr:uid="{8A901C54-F81E-4CAE-86FE-A99B19D693D4}"/>
    <cellStyle name="Currency 4 2 3 6" xfId="17530" xr:uid="{564C2F6D-6F71-429B-A506-4BA458BCEF5E}"/>
    <cellStyle name="Currency 4 2 3 7" xfId="17531" xr:uid="{9B5084FE-CCAB-4F3B-964E-C6FCFC1E97C9}"/>
    <cellStyle name="Currency 4 2 3 8" xfId="45291" xr:uid="{437BCC58-FE39-4EE6-B563-7C45DD395FED}"/>
    <cellStyle name="Currency 4 2 3 9" xfId="46477" xr:uid="{15DF50CD-DF5A-4765-A341-43D0BC646D62}"/>
    <cellStyle name="Currency 4 2 4" xfId="1025" xr:uid="{00000000-0005-0000-0000-0000A5010000}"/>
    <cellStyle name="Currency 4 2 4 2" xfId="17532" xr:uid="{468E833F-E669-4ADC-BD1C-0AD4B5BA5D67}"/>
    <cellStyle name="Currency 4 2 4 2 2" xfId="17533" xr:uid="{FC6DC4AA-BBBB-439D-AAF2-22712977BB8C}"/>
    <cellStyle name="Currency 4 2 4 2 2 2" xfId="17534" xr:uid="{CD3BEF56-4BBC-411C-B088-4BD13B4AEE5B}"/>
    <cellStyle name="Currency 4 2 4 2 2 3" xfId="17535" xr:uid="{EC527016-4506-4F73-8D78-EDF3D08C77FE}"/>
    <cellStyle name="Currency 4 2 4 2 3" xfId="17536" xr:uid="{AA00D8CA-A933-47B1-95AF-5A168C649B4C}"/>
    <cellStyle name="Currency 4 2 4 2 3 2" xfId="17537" xr:uid="{66DDC05A-7F91-4E1D-8A32-DD7877C25431}"/>
    <cellStyle name="Currency 4 2 4 2 3 3" xfId="17538" xr:uid="{CDF142BB-A2E6-454D-908B-62B8280EE04B}"/>
    <cellStyle name="Currency 4 2 4 2 4" xfId="17539" xr:uid="{67EF44CB-D495-47AB-9823-45AEA04908C6}"/>
    <cellStyle name="Currency 4 2 4 2 5" xfId="17540" xr:uid="{69D60D3C-D6E8-4FB5-878B-926993DF5E0A}"/>
    <cellStyle name="Currency 4 2 4 3" xfId="17541" xr:uid="{94BC8B04-7033-44E2-B465-330F4EF326EF}"/>
    <cellStyle name="Currency 4 2 4 3 2" xfId="17542" xr:uid="{46495638-6C1A-43DB-8524-6AC386AE1605}"/>
    <cellStyle name="Currency 4 2 4 3 3" xfId="17543" xr:uid="{37EB10A3-4942-4725-A4EF-30F2CAC37050}"/>
    <cellStyle name="Currency 4 2 4 4" xfId="17544" xr:uid="{0AE66BB7-E85B-4651-885F-2ED3BFCFBB5F}"/>
    <cellStyle name="Currency 4 2 4 4 2" xfId="17545" xr:uid="{FC33D2A9-47FC-4143-AB51-3C66FA8A0555}"/>
    <cellStyle name="Currency 4 2 4 4 3" xfId="17546" xr:uid="{7FE3E76F-1A6F-4721-A5E8-F46F1BF158B6}"/>
    <cellStyle name="Currency 4 2 4 5" xfId="17547" xr:uid="{D4DB988B-B76C-4E73-9120-6487BC61133E}"/>
    <cellStyle name="Currency 4 2 4 6" xfId="17548" xr:uid="{116E03EB-85BB-423E-BF41-378795742C4B}"/>
    <cellStyle name="Currency 4 2 4 7" xfId="45292" xr:uid="{A73B210E-63DE-456A-9DA8-951ABD2AA2C2}"/>
    <cellStyle name="Currency 4 2 5" xfId="17549" xr:uid="{E05FE205-6706-4ACE-BE12-B4BD3B1ECA5C}"/>
    <cellStyle name="Currency 4 2 5 2" xfId="17550" xr:uid="{9F9124A2-0BC6-4F50-A1B9-495A6D94798D}"/>
    <cellStyle name="Currency 4 2 5 2 2" xfId="17551" xr:uid="{839D5985-F33E-4476-AE70-DA26CBB1C456}"/>
    <cellStyle name="Currency 4 2 5 2 3" xfId="17552" xr:uid="{0D22210A-2CA4-469D-9B34-BB73653B14F5}"/>
    <cellStyle name="Currency 4 2 5 3" xfId="17553" xr:uid="{D93FD995-E023-4C10-98D6-8359361634C4}"/>
    <cellStyle name="Currency 4 2 5 3 2" xfId="17554" xr:uid="{620CB55D-34AB-4CE0-A3EE-9D8C90574AAF}"/>
    <cellStyle name="Currency 4 2 5 3 3" xfId="17555" xr:uid="{82EDEDBC-52BE-457C-9F16-4822C71F334B}"/>
    <cellStyle name="Currency 4 2 5 4" xfId="17556" xr:uid="{1EF23314-EF48-49E4-AC2D-89D3F4AD0CE4}"/>
    <cellStyle name="Currency 4 2 5 5" xfId="17557" xr:uid="{16BC702B-18B6-4656-8F83-CCA85CCDB71D}"/>
    <cellStyle name="Currency 4 2 5 6" xfId="42771" xr:uid="{E311F0E2-B784-49DB-9A45-AFAE7D50493D}"/>
    <cellStyle name="Currency 4 2 5 7" xfId="45293" xr:uid="{8D503724-C1CB-4729-A166-EF45A0FF7003}"/>
    <cellStyle name="Currency 4 2 6" xfId="17558" xr:uid="{A59FCC49-CABB-4F57-B70D-0F58F820284A}"/>
    <cellStyle name="Currency 4 2 6 2" xfId="17559" xr:uid="{E3FAAE58-75F4-42A1-90B2-44A06A21736E}"/>
    <cellStyle name="Currency 4 2 6 3" xfId="17560" xr:uid="{2129F85C-715C-4369-BF4A-CCC0D345994C}"/>
    <cellStyle name="Currency 4 2 7" xfId="17561" xr:uid="{093B50D8-1918-4800-ACA1-B32C2E2BDA35}"/>
    <cellStyle name="Currency 4 2 7 2" xfId="17562" xr:uid="{AE357DE2-5328-4359-8077-633C67579BE3}"/>
    <cellStyle name="Currency 4 2 7 3" xfId="17563" xr:uid="{AE6AB876-AEDD-49A3-86F2-B01ABD99D1BC}"/>
    <cellStyle name="Currency 4 2 8" xfId="17564" xr:uid="{D982B1B1-0E5F-4ADD-B5FA-CFF6A6DF9EEC}"/>
    <cellStyle name="Currency 4 2 9" xfId="17565" xr:uid="{741E704C-3A8F-4E23-8011-D878EAE7F44C}"/>
    <cellStyle name="Currency 4 3" xfId="1029" xr:uid="{00000000-0005-0000-0000-0000A6010000}"/>
    <cellStyle name="Currency 4 3 10" xfId="1397" xr:uid="{541F9DF0-7A19-4154-91E5-E237859B30B7}"/>
    <cellStyle name="Currency 4 3 2" xfId="1030" xr:uid="{00000000-0005-0000-0000-0000A7010000}"/>
    <cellStyle name="Currency 4 3 2 2" xfId="1806" xr:uid="{2B35CA22-E277-4F5D-94F1-85F1A41D35A7}"/>
    <cellStyle name="Currency 4 3 2 2 2" xfId="17566" xr:uid="{D33D7A44-2F50-4258-8D4D-C52012F0D371}"/>
    <cellStyle name="Currency 4 3 2 2 2 2" xfId="17567" xr:uid="{529728F4-211D-4992-AC18-D3CD31513FBE}"/>
    <cellStyle name="Currency 4 3 2 2 2 2 2" xfId="17568" xr:uid="{48B4D3DC-52EE-4DBD-8850-31C09B082B56}"/>
    <cellStyle name="Currency 4 3 2 2 2 2 3" xfId="17569" xr:uid="{57438055-4080-41D3-8B80-19445C222663}"/>
    <cellStyle name="Currency 4 3 2 2 2 3" xfId="17570" xr:uid="{F1FDE7D7-F818-485E-846C-FD8A0A97834F}"/>
    <cellStyle name="Currency 4 3 2 2 2 3 2" xfId="17571" xr:uid="{C15C9F25-A1FD-4FB6-9527-81BBCA4979D1}"/>
    <cellStyle name="Currency 4 3 2 2 2 3 3" xfId="17572" xr:uid="{55F36077-C00B-4A40-8EBD-3501BEC07250}"/>
    <cellStyle name="Currency 4 3 2 2 2 4" xfId="17573" xr:uid="{647E5EFC-D06D-40B8-9D0E-1E5DB2A5129B}"/>
    <cellStyle name="Currency 4 3 2 2 2 5" xfId="17574" xr:uid="{00E2157C-E21D-4B5C-9C33-BA27B0C8E9ED}"/>
    <cellStyle name="Currency 4 3 2 2 3" xfId="17575" xr:uid="{B1DCFED4-F76A-4D67-8E61-4A355D0B08A4}"/>
    <cellStyle name="Currency 4 3 2 2 3 2" xfId="17576" xr:uid="{A874171A-16C6-4587-9C6C-FAAE96C0A4FE}"/>
    <cellStyle name="Currency 4 3 2 2 3 3" xfId="17577" xr:uid="{9E1DE4D4-D524-40B5-9C8B-558C28AF4CC6}"/>
    <cellStyle name="Currency 4 3 2 2 4" xfId="17578" xr:uid="{AA2BC4B4-292F-46FE-AAE1-D90C172ED70C}"/>
    <cellStyle name="Currency 4 3 2 2 4 2" xfId="17579" xr:uid="{77508379-E8A2-4D4F-8321-546A78DBD7CC}"/>
    <cellStyle name="Currency 4 3 2 2 4 3" xfId="17580" xr:uid="{888E5941-8401-4409-8A52-7253ABBC5B61}"/>
    <cellStyle name="Currency 4 3 2 2 5" xfId="17581" xr:uid="{F5DBAD09-6810-4D77-93F9-ED53D4FEABDE}"/>
    <cellStyle name="Currency 4 3 2 2 6" xfId="17582" xr:uid="{CCD564AB-350F-4831-ACFF-B9E00B8780E9}"/>
    <cellStyle name="Currency 4 3 2 2 7" xfId="45294" xr:uid="{C2D19C72-04EB-4318-A833-E4E8B80F3439}"/>
    <cellStyle name="Currency 4 3 2 3" xfId="17583" xr:uid="{575E0159-F958-4578-BE7E-1FF3C04CFC8B}"/>
    <cellStyle name="Currency 4 3 2 3 2" xfId="17584" xr:uid="{3C455F2D-DCE7-46A8-940B-60FE9DD6E310}"/>
    <cellStyle name="Currency 4 3 2 3 2 2" xfId="17585" xr:uid="{73B1A78A-9241-4ED7-B630-BB4CB377E881}"/>
    <cellStyle name="Currency 4 3 2 3 2 3" xfId="17586" xr:uid="{29F5786D-54A6-4668-AEFE-929BFC253E3C}"/>
    <cellStyle name="Currency 4 3 2 3 3" xfId="17587" xr:uid="{01D6056C-77CE-4A45-8C46-20261498E4EA}"/>
    <cellStyle name="Currency 4 3 2 3 3 2" xfId="17588" xr:uid="{1A03FAE1-6AA6-4E66-8AD9-A87B1CA24F42}"/>
    <cellStyle name="Currency 4 3 2 3 3 3" xfId="17589" xr:uid="{D1BDC201-DA34-420D-AFED-C9FB247C061E}"/>
    <cellStyle name="Currency 4 3 2 3 4" xfId="17590" xr:uid="{D49AE2F3-95EC-4F06-81CB-DD661A533A36}"/>
    <cellStyle name="Currency 4 3 2 3 5" xfId="17591" xr:uid="{8E47B034-A7CD-49A6-9E49-9A925D646C72}"/>
    <cellStyle name="Currency 4 3 2 4" xfId="17592" xr:uid="{84B4B9DC-AB9E-4712-BA9D-F761DD06E333}"/>
    <cellStyle name="Currency 4 3 2 4 2" xfId="17593" xr:uid="{9CCFE7D8-6EA9-4FBC-81BC-5273F6E6A510}"/>
    <cellStyle name="Currency 4 3 2 4 3" xfId="17594" xr:uid="{E6752E4D-CD4F-4D99-A060-6DFA6AB79419}"/>
    <cellStyle name="Currency 4 3 2 5" xfId="17595" xr:uid="{BA3A4F1B-FBDF-44E3-8325-EA11B3619A34}"/>
    <cellStyle name="Currency 4 3 2 5 2" xfId="17596" xr:uid="{17DEE4F9-E224-4633-96D0-D3D50BE4D045}"/>
    <cellStyle name="Currency 4 3 2 5 3" xfId="17597" xr:uid="{863901E2-28C6-496D-8FBD-0AC3045D9C1C}"/>
    <cellStyle name="Currency 4 3 2 6" xfId="17598" xr:uid="{5132225E-AD1A-4517-97AD-6D01B685D61F}"/>
    <cellStyle name="Currency 4 3 2 7" xfId="17599" xr:uid="{22CEC66A-6534-42AE-922E-1294C2B834C7}"/>
    <cellStyle name="Currency 4 3 2 8" xfId="45295" xr:uid="{2562B5C3-5FF9-48E8-88DE-B1F360002286}"/>
    <cellStyle name="Currency 4 3 3" xfId="1807" xr:uid="{297ABEB0-016A-484B-A6AE-B8E466128E35}"/>
    <cellStyle name="Currency 4 3 3 2" xfId="17600" xr:uid="{E7F7634A-6908-4DAA-89D0-CF6E9E4DE7E7}"/>
    <cellStyle name="Currency 4 3 3 2 2" xfId="17601" xr:uid="{B148AA1A-4FF3-43F0-AE54-A134090AB12C}"/>
    <cellStyle name="Currency 4 3 3 2 2 2" xfId="17602" xr:uid="{6C32D07E-0A0B-441C-B21D-CF68CA90732D}"/>
    <cellStyle name="Currency 4 3 3 2 2 3" xfId="17603" xr:uid="{F50A55AC-836E-4EF9-99B3-B8D8312A96A7}"/>
    <cellStyle name="Currency 4 3 3 2 3" xfId="17604" xr:uid="{F4595CE0-DAEE-46DF-A269-802942C77974}"/>
    <cellStyle name="Currency 4 3 3 2 3 2" xfId="17605" xr:uid="{E7E26DAB-26D7-450B-BE43-D6AB17FF1B38}"/>
    <cellStyle name="Currency 4 3 3 2 3 3" xfId="17606" xr:uid="{5B020E6C-6C5A-4606-882E-160E3ECBCF59}"/>
    <cellStyle name="Currency 4 3 3 2 4" xfId="17607" xr:uid="{DDA980E6-4729-4143-8B27-C66CFB396CD4}"/>
    <cellStyle name="Currency 4 3 3 2 5" xfId="17608" xr:uid="{8E10AC66-BC8D-4A41-9CF4-97AA829B155D}"/>
    <cellStyle name="Currency 4 3 3 3" xfId="17609" xr:uid="{615C9834-941A-4830-B31B-74F15622DBEE}"/>
    <cellStyle name="Currency 4 3 3 3 2" xfId="17610" xr:uid="{9B42E484-3919-4D91-9AF4-BC10FCE6201F}"/>
    <cellStyle name="Currency 4 3 3 3 3" xfId="17611" xr:uid="{239050D5-FBF3-4435-B9EB-36F474A26477}"/>
    <cellStyle name="Currency 4 3 3 4" xfId="17612" xr:uid="{99E85094-6B6E-4029-8D77-5CAB86C8B907}"/>
    <cellStyle name="Currency 4 3 3 4 2" xfId="17613" xr:uid="{537D8961-9AEB-4F52-963D-4CC7237D7FD4}"/>
    <cellStyle name="Currency 4 3 3 4 3" xfId="17614" xr:uid="{7B1F2C1A-03B3-4698-8B62-D778024FDDF9}"/>
    <cellStyle name="Currency 4 3 3 5" xfId="17615" xr:uid="{A56197C5-3318-40FA-B721-FEC9D763032F}"/>
    <cellStyle name="Currency 4 3 3 6" xfId="17616" xr:uid="{43042959-3301-4296-8BEA-3186EBCFBED8}"/>
    <cellStyle name="Currency 4 3 3 7" xfId="45296" xr:uid="{CEBE12BE-159D-4DBB-B67D-FE4575B15596}"/>
    <cellStyle name="Currency 4 3 4" xfId="1808" xr:uid="{F2B7E4C2-7FA9-4448-A8F4-37D49562180F}"/>
    <cellStyle name="Currency 4 3 4 2" xfId="17617" xr:uid="{889FDD47-4897-4A8B-AF42-F9E7EDEAB915}"/>
    <cellStyle name="Currency 4 3 4 2 2" xfId="17618" xr:uid="{C1FE6E13-E1D3-45EF-97C2-977FDD824EF3}"/>
    <cellStyle name="Currency 4 3 4 2 3" xfId="17619" xr:uid="{40AA3D2A-413A-4DCA-B9DF-15D47E142259}"/>
    <cellStyle name="Currency 4 3 4 3" xfId="17620" xr:uid="{BC3E2CB4-46DC-4CD3-9847-E2DE5B7CCFD4}"/>
    <cellStyle name="Currency 4 3 4 3 2" xfId="17621" xr:uid="{CBE9B57B-35D3-483D-8B2F-3CF2D2EB4726}"/>
    <cellStyle name="Currency 4 3 4 3 3" xfId="17622" xr:uid="{41801AD0-C959-4D01-BF7E-3EEB6C7F1585}"/>
    <cellStyle name="Currency 4 3 4 4" xfId="17623" xr:uid="{7EC2F69A-44E4-4E26-9F11-600155040814}"/>
    <cellStyle name="Currency 4 3 4 5" xfId="17624" xr:uid="{7D5A2061-5915-4EE2-8E36-3FC4649F4D9A}"/>
    <cellStyle name="Currency 4 3 4 6" xfId="45297" xr:uid="{E6022E26-5B77-4A3E-9C08-5119E298F85F}"/>
    <cellStyle name="Currency 4 3 5" xfId="17625" xr:uid="{AD3167D6-5234-42B8-BC89-49CFB7BFD375}"/>
    <cellStyle name="Currency 4 3 5 2" xfId="17626" xr:uid="{4E8B837C-57E3-4AE0-84AD-286285F52B08}"/>
    <cellStyle name="Currency 4 3 5 3" xfId="17627" xr:uid="{522258B2-8AC9-4D0F-BFFD-31BEDEC200C0}"/>
    <cellStyle name="Currency 4 3 5 4" xfId="17628" xr:uid="{47566FA5-2D8C-46B9-B156-7E8DDE896FF4}"/>
    <cellStyle name="Currency 4 3 5 5" xfId="44345" xr:uid="{A6B8B9EC-E6C0-4EB6-97B3-75E9E3B10532}"/>
    <cellStyle name="Currency 4 3 5 6" xfId="45298" xr:uid="{6CE12DE4-156F-4B11-966E-96D1B20092FF}"/>
    <cellStyle name="Currency 4 3 6" xfId="17629" xr:uid="{E63C2AE7-96E8-4332-86A6-8F3DAF11EEB6}"/>
    <cellStyle name="Currency 4 3 6 2" xfId="17630" xr:uid="{444CB488-919F-4867-A731-3898CB4E9FCA}"/>
    <cellStyle name="Currency 4 3 6 3" xfId="17631" xr:uid="{932611FA-B747-4E5B-A9CE-90B19A325FCE}"/>
    <cellStyle name="Currency 4 3 7" xfId="17632" xr:uid="{0EF2A40F-BE43-4AC0-99F3-2B13DD053BC6}"/>
    <cellStyle name="Currency 4 3 8" xfId="17633" xr:uid="{2A6D85C2-9F27-4C50-A6C8-FB0729B057BD}"/>
    <cellStyle name="Currency 4 3 9" xfId="45299" xr:uid="{82A74F32-DE37-4CDF-8B9F-0E8612BF4479}"/>
    <cellStyle name="Currency 4 4" xfId="1031" xr:uid="{00000000-0005-0000-0000-0000A8010000}"/>
    <cellStyle name="Currency 4 4 2" xfId="1809" xr:uid="{37638CFB-1C75-4939-A8B0-C761178232F4}"/>
    <cellStyle name="Currency 4 4 2 2" xfId="17634" xr:uid="{AC4F3E71-C4EB-424C-A9C4-0653ACA6B47F}"/>
    <cellStyle name="Currency 4 4 2 2 2" xfId="17635" xr:uid="{840629BC-DA86-45CA-B427-42E5B7059192}"/>
    <cellStyle name="Currency 4 4 2 2 2 2" xfId="17636" xr:uid="{5B686FE9-EF1A-4FD5-971F-B77984918A69}"/>
    <cellStyle name="Currency 4 4 2 2 2 2 2" xfId="17637" xr:uid="{3BFC605D-60EF-4701-A7B7-8D6135E55582}"/>
    <cellStyle name="Currency 4 4 2 2 2 2 3" xfId="17638" xr:uid="{30C52C5B-8FCE-4942-9B4A-EE4015A4A623}"/>
    <cellStyle name="Currency 4 4 2 2 2 3" xfId="17639" xr:uid="{0FAEE75B-5C52-4788-A6AE-3FA1FF1B198C}"/>
    <cellStyle name="Currency 4 4 2 2 2 3 2" xfId="17640" xr:uid="{864BAD2E-BF93-4996-82FA-B12AE574552C}"/>
    <cellStyle name="Currency 4 4 2 2 2 3 3" xfId="17641" xr:uid="{93AF0E61-C269-4DC4-B379-D48CB06A58BA}"/>
    <cellStyle name="Currency 4 4 2 2 2 4" xfId="17642" xr:uid="{12ADE831-2680-4CD5-B35F-398157727EDC}"/>
    <cellStyle name="Currency 4 4 2 2 2 5" xfId="17643" xr:uid="{4945C1C9-ADE4-4DE3-8EFE-745ADAA30A4A}"/>
    <cellStyle name="Currency 4 4 2 2 3" xfId="17644" xr:uid="{C26280C2-4123-4C89-A346-FA657475E9AC}"/>
    <cellStyle name="Currency 4 4 2 2 3 2" xfId="17645" xr:uid="{8D00F840-6F8F-4175-939B-01994C588E36}"/>
    <cellStyle name="Currency 4 4 2 2 3 3" xfId="17646" xr:uid="{CC72D139-9044-4C2D-A17A-34B4CD80A1BA}"/>
    <cellStyle name="Currency 4 4 2 2 4" xfId="17647" xr:uid="{A76D6F25-0275-4FCC-BA4B-A3359FD2395B}"/>
    <cellStyle name="Currency 4 4 2 2 4 2" xfId="17648" xr:uid="{DB7B151E-8AF1-4525-A157-CB164BDB1A7D}"/>
    <cellStyle name="Currency 4 4 2 2 4 3" xfId="17649" xr:uid="{2C0240EF-964F-4606-82EC-0255379A9B40}"/>
    <cellStyle name="Currency 4 4 2 2 5" xfId="17650" xr:uid="{6C79C1F8-B681-4A97-818A-E3EDA05ED9A0}"/>
    <cellStyle name="Currency 4 4 2 2 6" xfId="17651" xr:uid="{316BC162-1901-4D0A-BA39-FBDE1FB38BFC}"/>
    <cellStyle name="Currency 4 4 2 3" xfId="17652" xr:uid="{3F07D816-8F20-472F-AE79-47FA0F605117}"/>
    <cellStyle name="Currency 4 4 2 3 2" xfId="17653" xr:uid="{8ED90887-F570-4AE1-B6A1-24F13E1FF263}"/>
    <cellStyle name="Currency 4 4 2 3 2 2" xfId="17654" xr:uid="{2FF7D3AE-C488-4C29-8C91-87B9A9182658}"/>
    <cellStyle name="Currency 4 4 2 3 2 3" xfId="17655" xr:uid="{7039EE26-DD92-4649-80CB-24FE49F67C91}"/>
    <cellStyle name="Currency 4 4 2 3 3" xfId="17656" xr:uid="{0149E809-D95B-4D39-83AC-D853361D67B1}"/>
    <cellStyle name="Currency 4 4 2 3 3 2" xfId="17657" xr:uid="{E5A41DE0-53D7-4B3B-B035-C904EC9C3899}"/>
    <cellStyle name="Currency 4 4 2 3 3 3" xfId="17658" xr:uid="{F6F946DB-87E0-429A-B4B5-0821222BFEF9}"/>
    <cellStyle name="Currency 4 4 2 3 4" xfId="17659" xr:uid="{7D0CA0CC-535D-48F2-A178-4A198C41B122}"/>
    <cellStyle name="Currency 4 4 2 3 5" xfId="17660" xr:uid="{256DECDD-6C54-4BFC-A391-765BBA2D390D}"/>
    <cellStyle name="Currency 4 4 2 4" xfId="17661" xr:uid="{B121F7C3-1A05-49D8-A0C4-4D0A964D5C96}"/>
    <cellStyle name="Currency 4 4 2 4 2" xfId="17662" xr:uid="{F8A3FE01-32FE-4D5E-A0CB-9EB945FFE9BC}"/>
    <cellStyle name="Currency 4 4 2 4 3" xfId="17663" xr:uid="{CD08AFED-8667-48DC-8A43-5E397D7BCCB6}"/>
    <cellStyle name="Currency 4 4 2 5" xfId="17664" xr:uid="{5E08FDF7-5643-4D1E-BDE7-C76AB98BE84A}"/>
    <cellStyle name="Currency 4 4 2 5 2" xfId="17665" xr:uid="{90A38164-C2AA-47B8-AB48-8766DB9CC85A}"/>
    <cellStyle name="Currency 4 4 2 5 3" xfId="17666" xr:uid="{98464B4F-ED6C-4AB1-8743-BD92F71B9695}"/>
    <cellStyle name="Currency 4 4 2 6" xfId="17667" xr:uid="{564EC068-96C8-4929-8F68-2C119A70D4D7}"/>
    <cellStyle name="Currency 4 4 2 7" xfId="17668" xr:uid="{E78ACFAA-6A81-4A6D-8710-43368B2993AA}"/>
    <cellStyle name="Currency 4 4 2 8" xfId="45300" xr:uid="{A805CA07-BC72-4526-988B-E8408E30013C}"/>
    <cellStyle name="Currency 4 4 3" xfId="17669" xr:uid="{69B41E9E-97D9-4431-9F79-135B9026C897}"/>
    <cellStyle name="Currency 4 4 3 2" xfId="17670" xr:uid="{B0695988-5A4F-4919-8175-A39418F08778}"/>
    <cellStyle name="Currency 4 4 3 2 2" xfId="17671" xr:uid="{E53A9FB4-7C40-490E-BF6A-961A7BE24EDD}"/>
    <cellStyle name="Currency 4 4 3 2 2 2" xfId="17672" xr:uid="{1EA41D4C-8E51-42D0-8E2E-D44BBA408482}"/>
    <cellStyle name="Currency 4 4 3 2 2 3" xfId="17673" xr:uid="{05F52703-2DFF-4C7E-9A19-D275A1C9A0B5}"/>
    <cellStyle name="Currency 4 4 3 2 3" xfId="17674" xr:uid="{46802582-892D-4D6A-A18E-7D61A577BC59}"/>
    <cellStyle name="Currency 4 4 3 2 3 2" xfId="17675" xr:uid="{31067A92-3203-4D5B-908E-1EDCF573BA63}"/>
    <cellStyle name="Currency 4 4 3 2 3 3" xfId="17676" xr:uid="{0236AA19-402B-46AD-92CB-62B97C1CCE0E}"/>
    <cellStyle name="Currency 4 4 3 2 4" xfId="17677" xr:uid="{C0852616-8AFF-4068-A433-1D149E29BDAA}"/>
    <cellStyle name="Currency 4 4 3 2 5" xfId="17678" xr:uid="{47AB0227-47C0-4619-B05F-AF6A78513B0F}"/>
    <cellStyle name="Currency 4 4 3 3" xfId="17679" xr:uid="{99B4E294-5019-4B04-BBA2-999A9E15A61D}"/>
    <cellStyle name="Currency 4 4 3 3 2" xfId="17680" xr:uid="{64C9F085-F16F-4A48-9ABE-2B93813B16EA}"/>
    <cellStyle name="Currency 4 4 3 3 3" xfId="17681" xr:uid="{CEB4C4BB-AC24-4B1D-96A2-D66E776B4CA6}"/>
    <cellStyle name="Currency 4 4 3 4" xfId="17682" xr:uid="{62B6DBC8-726A-4E10-A3CC-520332E36037}"/>
    <cellStyle name="Currency 4 4 3 4 2" xfId="17683" xr:uid="{EFEB70D9-58C6-4717-91F2-795F19597CC4}"/>
    <cellStyle name="Currency 4 4 3 4 3" xfId="17684" xr:uid="{E35394D6-2A6C-4B46-95CE-552378A24342}"/>
    <cellStyle name="Currency 4 4 3 5" xfId="17685" xr:uid="{B87B3C85-A7A9-474E-96D4-4C9821C3D9BE}"/>
    <cellStyle name="Currency 4 4 3 6" xfId="17686" xr:uid="{863880DD-DEDC-43C9-A6B5-4E79B3EE543E}"/>
    <cellStyle name="Currency 4 4 4" xfId="17687" xr:uid="{A312FF53-C780-49A3-95D9-11D0AAAE7CBE}"/>
    <cellStyle name="Currency 4 4 4 2" xfId="17688" xr:uid="{26B8FEFD-7057-4819-BE5D-5790BF6AA2B3}"/>
    <cellStyle name="Currency 4 4 4 2 2" xfId="17689" xr:uid="{E9F84DAD-557B-436D-997E-D8F7BEC3B3ED}"/>
    <cellStyle name="Currency 4 4 4 2 3" xfId="17690" xr:uid="{FF70F46A-459E-4F9C-BC4F-670C2DF20EE1}"/>
    <cellStyle name="Currency 4 4 4 3" xfId="17691" xr:uid="{486D974C-84C5-4DD5-B1C8-66C0417A18FA}"/>
    <cellStyle name="Currency 4 4 4 3 2" xfId="17692" xr:uid="{13C7F04E-74F2-4F8E-9617-555BA9F0F32B}"/>
    <cellStyle name="Currency 4 4 4 3 3" xfId="17693" xr:uid="{7D0FF76E-FF16-4091-A988-6FFCE0CB396B}"/>
    <cellStyle name="Currency 4 4 4 4" xfId="17694" xr:uid="{ABEA8205-28C7-4473-B5B6-5FF766D69A9A}"/>
    <cellStyle name="Currency 4 4 4 5" xfId="17695" xr:uid="{EEAEBA03-18B4-4EB9-9E63-5216C612DDB7}"/>
    <cellStyle name="Currency 4 4 5" xfId="17696" xr:uid="{DE105BF2-93E7-40F4-AE80-D24FB69BCC19}"/>
    <cellStyle name="Currency 4 4 5 2" xfId="17697" xr:uid="{A8E6E4A3-C973-421D-B71E-6DF0A0513EE6}"/>
    <cellStyle name="Currency 4 4 5 3" xfId="17698" xr:uid="{CFF09AD8-BFCD-4467-A4AA-77E9AEB3E6B7}"/>
    <cellStyle name="Currency 4 4 6" xfId="17699" xr:uid="{F7C66252-0E75-4031-9315-6639B24260CB}"/>
    <cellStyle name="Currency 4 4 6 2" xfId="17700" xr:uid="{09A31FD8-FA2B-45C5-9DE5-F2A6BB0B64D0}"/>
    <cellStyle name="Currency 4 4 6 3" xfId="17701" xr:uid="{CD6EBF9B-8363-4537-AC37-F00D6FAE9D60}"/>
    <cellStyle name="Currency 4 4 7" xfId="17702" xr:uid="{0BBAFB57-7E91-4C1C-920D-5796BC11E9FD}"/>
    <cellStyle name="Currency 4 4 8" xfId="17703" xr:uid="{920A0E16-BDD5-4F59-B665-45B515CD414A}"/>
    <cellStyle name="Currency 4 4 9" xfId="1398" xr:uid="{80C7D32E-DB84-4122-8958-10517D282C92}"/>
    <cellStyle name="Currency 4 5" xfId="1462" xr:uid="{08B28759-7F54-4E0F-924B-839032670649}"/>
    <cellStyle name="Currency 4 5 2" xfId="1810" xr:uid="{D1A52ECA-AEF0-4952-80EE-A61527339349}"/>
    <cellStyle name="Currency 4 5 2 2" xfId="17704" xr:uid="{21F6044A-2978-4A0C-A91C-F36065A6F94E}"/>
    <cellStyle name="Currency 4 5 2 2 2" xfId="17705" xr:uid="{0C1C4CE4-F8E5-4057-B2E3-8C9FDAC27D57}"/>
    <cellStyle name="Currency 4 5 2 2 2 2" xfId="17706" xr:uid="{2DA7912C-C4E7-48D0-A905-DAE018FAAEDB}"/>
    <cellStyle name="Currency 4 5 2 2 2 3" xfId="17707" xr:uid="{D38ED3C7-C3A2-4038-86FA-BED862723E96}"/>
    <cellStyle name="Currency 4 5 2 2 3" xfId="17708" xr:uid="{318815C9-FE1C-4738-85D9-913082D70B92}"/>
    <cellStyle name="Currency 4 5 2 2 3 2" xfId="17709" xr:uid="{221D0308-FE2A-4B49-B6A0-70255FE27627}"/>
    <cellStyle name="Currency 4 5 2 2 3 3" xfId="17710" xr:uid="{39F37D06-146C-4F4D-BC4E-1CB67A848E95}"/>
    <cellStyle name="Currency 4 5 2 2 4" xfId="17711" xr:uid="{9369935B-177E-4E2A-B5A5-D132679E8864}"/>
    <cellStyle name="Currency 4 5 2 2 5" xfId="17712" xr:uid="{D885821A-F6E1-4DBA-9570-966FFD17A426}"/>
    <cellStyle name="Currency 4 5 2 3" xfId="17713" xr:uid="{7802187C-E499-42FC-B6C2-6F63D7B3E412}"/>
    <cellStyle name="Currency 4 5 2 3 2" xfId="17714" xr:uid="{CBE0B2B8-9DF6-4A07-ADB8-5B6D8211B0CB}"/>
    <cellStyle name="Currency 4 5 2 3 3" xfId="17715" xr:uid="{8CA2FA25-2215-4AB8-9769-48CCB676227E}"/>
    <cellStyle name="Currency 4 5 2 4" xfId="17716" xr:uid="{610E58E0-D627-4BE1-870C-B59AC62A8692}"/>
    <cellStyle name="Currency 4 5 2 4 2" xfId="17717" xr:uid="{1ACF7D9A-8ACD-47C9-884A-629B6A4CEC47}"/>
    <cellStyle name="Currency 4 5 2 4 3" xfId="17718" xr:uid="{AAC5183D-21EA-4FA3-AEE6-5FC6FECE54C1}"/>
    <cellStyle name="Currency 4 5 2 5" xfId="17719" xr:uid="{F3A5522C-DB22-4E41-8366-D571CCBC389F}"/>
    <cellStyle name="Currency 4 5 2 6" xfId="17720" xr:uid="{C2FE5B14-B404-46AC-9937-BDA419E3382A}"/>
    <cellStyle name="Currency 4 5 3" xfId="17721" xr:uid="{A8B3DEC8-886A-45E8-9F8B-9D7F1048CB12}"/>
    <cellStyle name="Currency 4 5 3 2" xfId="17722" xr:uid="{14EAB0F1-E0ED-4160-985B-C4F03CF36F81}"/>
    <cellStyle name="Currency 4 5 3 2 2" xfId="17723" xr:uid="{C12E0A66-43D1-45D8-9044-D9B55622EA9B}"/>
    <cellStyle name="Currency 4 5 3 2 3" xfId="17724" xr:uid="{09F063FD-72B8-4C81-AE80-F320721B48B4}"/>
    <cellStyle name="Currency 4 5 3 3" xfId="17725" xr:uid="{44BA948B-0B64-4E62-BDA8-F95E5C6EF84C}"/>
    <cellStyle name="Currency 4 5 3 3 2" xfId="17726" xr:uid="{350F9E4E-6AC7-4B8F-BA14-E6BB4C930B06}"/>
    <cellStyle name="Currency 4 5 3 3 3" xfId="17727" xr:uid="{8D7DE7E8-7330-4D54-954E-7546844CD144}"/>
    <cellStyle name="Currency 4 5 3 4" xfId="17728" xr:uid="{B86EB9F0-78C6-4C2B-99A4-D8A5141CC252}"/>
    <cellStyle name="Currency 4 5 3 5" xfId="17729" xr:uid="{ECC6C154-254B-4A87-818E-AE55B52BF48B}"/>
    <cellStyle name="Currency 4 5 4" xfId="17730" xr:uid="{353BC50F-625F-40BB-AA73-122DB19914F4}"/>
    <cellStyle name="Currency 4 5 4 2" xfId="17731" xr:uid="{CDCB8C21-C837-477B-8146-6913CCBAAD7A}"/>
    <cellStyle name="Currency 4 5 4 3" xfId="17732" xr:uid="{4DD625E6-FE5D-4C77-9A26-B2CE4DEBA2AB}"/>
    <cellStyle name="Currency 4 5 5" xfId="17733" xr:uid="{A3D2E7D5-4F54-426C-88A8-009B9C6EC917}"/>
    <cellStyle name="Currency 4 5 5 2" xfId="17734" xr:uid="{8AA7B9BD-E57A-44F5-8434-058AD69E8A3A}"/>
    <cellStyle name="Currency 4 5 5 3" xfId="17735" xr:uid="{B00A3F1E-8E40-444F-8C0C-6039CB30CB36}"/>
    <cellStyle name="Currency 4 5 6" xfId="17736" xr:uid="{73C56BAA-5FC6-4E09-8921-D89AC96B56B1}"/>
    <cellStyle name="Currency 4 5 7" xfId="17737" xr:uid="{84B2A32A-893D-42C6-8E1D-C569C4895438}"/>
    <cellStyle name="Currency 4 5 8" xfId="45301" xr:uid="{1760DAB3-7743-4D6C-AB19-25517BB9839D}"/>
    <cellStyle name="Currency 4 5 9" xfId="46478" xr:uid="{D7748772-90D7-4A1A-BEED-89E4D64A9E4A}"/>
    <cellStyle name="Currency 4 6" xfId="1811" xr:uid="{CB8B63E1-9D50-471C-8FCA-3027CACA6969}"/>
    <cellStyle name="Currency 4 6 2" xfId="17738" xr:uid="{4AAD090C-CFAC-4858-9087-8459C2C5B6C8}"/>
    <cellStyle name="Currency 4 6 2 2" xfId="17739" xr:uid="{C3FF1CC0-2821-4B7C-9ACD-6A02182CD9F0}"/>
    <cellStyle name="Currency 4 6 2 2 2" xfId="17740" xr:uid="{4CD1FC35-068A-4F06-A4E8-97A027A51219}"/>
    <cellStyle name="Currency 4 6 2 2 3" xfId="17741" xr:uid="{6849BFE7-FC6B-4241-8725-A30EC18A8CB5}"/>
    <cellStyle name="Currency 4 6 2 3" xfId="17742" xr:uid="{A6BB3AC2-9161-4AF5-BD7C-AA4F852F7D7F}"/>
    <cellStyle name="Currency 4 6 2 3 2" xfId="17743" xr:uid="{6E627951-BF33-4314-8E8B-8658E55F5338}"/>
    <cellStyle name="Currency 4 6 2 3 3" xfId="17744" xr:uid="{AE97566E-8A77-4601-B6B1-5220DD0030C2}"/>
    <cellStyle name="Currency 4 6 2 4" xfId="17745" xr:uid="{17760DC6-0FCF-451B-AF5E-C193EAC4D89A}"/>
    <cellStyle name="Currency 4 6 2 5" xfId="17746" xr:uid="{621EC639-643F-4D92-A1AB-51187364077A}"/>
    <cellStyle name="Currency 4 6 3" xfId="17747" xr:uid="{A43EEDED-70FA-4273-AFF6-E4C1216DCA40}"/>
    <cellStyle name="Currency 4 6 3 2" xfId="17748" xr:uid="{982EDF01-D1A8-43AD-9287-E3947909181B}"/>
    <cellStyle name="Currency 4 6 3 3" xfId="17749" xr:uid="{9355BAC8-A2C5-4AC8-B0DA-7CC78BD4AB59}"/>
    <cellStyle name="Currency 4 6 4" xfId="17750" xr:uid="{F1E9438B-CB5D-40E4-8F6F-8DC477610925}"/>
    <cellStyle name="Currency 4 6 4 2" xfId="17751" xr:uid="{52B74E59-16EB-45D0-BDB2-8F91341C93BC}"/>
    <cellStyle name="Currency 4 6 4 3" xfId="17752" xr:uid="{D65F4C35-13DD-4292-8382-4FC60293F81B}"/>
    <cellStyle name="Currency 4 6 5" xfId="17753" xr:uid="{878171A2-A21B-4555-BAEC-C0EEF08A20F6}"/>
    <cellStyle name="Currency 4 6 6" xfId="17754" xr:uid="{23166164-8843-4A61-96DE-27DD6C9D502D}"/>
    <cellStyle name="Currency 4 6 7" xfId="17755" xr:uid="{92D0B4E6-BEE8-488D-BA75-333EA02E7922}"/>
    <cellStyle name="Currency 4 6 8" xfId="45302" xr:uid="{0935B0FD-23D6-45DA-8B48-517100A5BA18}"/>
    <cellStyle name="Currency 4 7" xfId="1812" xr:uid="{51CAD4CB-9E81-41A3-98AE-2D4E27C24F31}"/>
    <cellStyle name="Currency 4 7 2" xfId="17756" xr:uid="{786BED9F-4E55-44A8-BCE1-EA30D5F1EBE6}"/>
    <cellStyle name="Currency 4 7 2 2" xfId="17757" xr:uid="{6BA04BA5-2645-42BC-93CC-137095F4E128}"/>
    <cellStyle name="Currency 4 7 2 3" xfId="17758" xr:uid="{86AC5510-0C50-4426-8CB5-08C0A1D52D76}"/>
    <cellStyle name="Currency 4 7 3" xfId="17759" xr:uid="{9EFA5E07-8C7B-4ECA-A5F9-266EE7776EB8}"/>
    <cellStyle name="Currency 4 7 3 2" xfId="17760" xr:uid="{9132D747-861E-4E99-901C-B8F5151442AF}"/>
    <cellStyle name="Currency 4 7 3 3" xfId="17761" xr:uid="{C639AA43-C2A2-4FFD-9A4E-7D3F159327BA}"/>
    <cellStyle name="Currency 4 7 4" xfId="17762" xr:uid="{BD2FC28C-EE07-44A1-BCF3-1B8BE73DC5B1}"/>
    <cellStyle name="Currency 4 7 5" xfId="17763" xr:uid="{A54066E1-CBAA-4A1F-85E9-43D4AEE2C10D}"/>
    <cellStyle name="Currency 4 8" xfId="1813" xr:uid="{01FC9809-50B7-437B-A3FE-DBF590E84338}"/>
    <cellStyle name="Currency 4 8 2" xfId="17764" xr:uid="{080EAB88-1A4E-4FE7-9D01-34CE2E94C6EA}"/>
    <cellStyle name="Currency 4 8 3" xfId="17765" xr:uid="{83D59732-0DC6-445A-AAB2-D6E22A7D7193}"/>
    <cellStyle name="Currency 4 9" xfId="3005" xr:uid="{F654B1CA-7B2E-4A67-A24F-60E4E9E64FF6}"/>
    <cellStyle name="Currency 4 9 2" xfId="17766" xr:uid="{98C4CB32-D763-4178-B5BD-0922764E97E1}"/>
    <cellStyle name="Currency 4 9 3" xfId="17767" xr:uid="{F6D78353-B93A-4C59-B9FE-BA2A8D80E87D}"/>
    <cellStyle name="Currency 4 9 4" xfId="17768" xr:uid="{BC837DEF-9273-4734-BC10-6F4BA19C36A1}"/>
    <cellStyle name="Currency 4 9 5" xfId="42770" xr:uid="{C4B98706-D8DB-4683-9711-C2C7F295D653}"/>
    <cellStyle name="Currency 4 9 6" xfId="45303" xr:uid="{D03288D6-7EE9-437E-853C-F6E7DFBB3FF4}"/>
    <cellStyle name="Currency 5" xfId="56" xr:uid="{00000000-0005-0000-0000-0000A9010000}"/>
    <cellStyle name="Currency 5 10" xfId="17769" xr:uid="{D8628F65-E467-43E7-B538-4060C24751D0}"/>
    <cellStyle name="Currency 5 2" xfId="345" xr:uid="{00000000-0005-0000-0000-0000AA010000}"/>
    <cellStyle name="Currency 5 2 2" xfId="346" xr:uid="{00000000-0005-0000-0000-0000AB010000}"/>
    <cellStyle name="Currency 5 2 2 2" xfId="347" xr:uid="{00000000-0005-0000-0000-0000AC010000}"/>
    <cellStyle name="Currency 5 2 2 2 2" xfId="348" xr:uid="{00000000-0005-0000-0000-0000AD010000}"/>
    <cellStyle name="Currency 5 2 2 2 2 2" xfId="17770" xr:uid="{D3FC5207-FC6A-492F-8621-AC6AFC41183F}"/>
    <cellStyle name="Currency 5 2 2 2 2 2 2" xfId="17771" xr:uid="{88CED0B9-2C85-403B-B4A7-247095392066}"/>
    <cellStyle name="Currency 5 2 2 2 2 2 3" xfId="17772" xr:uid="{7AE95622-E87F-44A3-AF7F-362D358AFF81}"/>
    <cellStyle name="Currency 5 2 2 2 2 3" xfId="17773" xr:uid="{C55C5E47-987D-49AA-8F05-A4EB7745C2D4}"/>
    <cellStyle name="Currency 5 2 2 2 2 3 2" xfId="17774" xr:uid="{9DF60867-96BF-49F3-A156-6C6AB271CBB7}"/>
    <cellStyle name="Currency 5 2 2 2 2 3 3" xfId="17775" xr:uid="{9D1F1436-7112-4183-AA46-D7B5328ED1C1}"/>
    <cellStyle name="Currency 5 2 2 2 2 4" xfId="17776" xr:uid="{17822EFF-F1A6-4F6B-84B8-BF3C2336E5CF}"/>
    <cellStyle name="Currency 5 2 2 2 2 5" xfId="17777" xr:uid="{5CED6136-2468-4D84-9191-AF4CBA60ED41}"/>
    <cellStyle name="Currency 5 2 2 2 3" xfId="17778" xr:uid="{4E7C1ECE-9D69-478C-B1ED-C91FD02D9092}"/>
    <cellStyle name="Currency 5 2 2 2 3 2" xfId="17779" xr:uid="{E0607CF0-F253-4DFA-B054-6269F4CD8571}"/>
    <cellStyle name="Currency 5 2 2 2 3 3" xfId="17780" xr:uid="{748AD93C-D85E-4234-83B8-4E96BC2927CC}"/>
    <cellStyle name="Currency 5 2 2 2 4" xfId="17781" xr:uid="{9447D81B-B9C4-484C-9A2C-C2FD16D67086}"/>
    <cellStyle name="Currency 5 2 2 2 4 2" xfId="17782" xr:uid="{0BBAEF96-5D56-4EB3-8F77-C61EFCD64FEE}"/>
    <cellStyle name="Currency 5 2 2 2 4 3" xfId="17783" xr:uid="{6C3FC0FF-91FA-490E-89E1-B955C20C4651}"/>
    <cellStyle name="Currency 5 2 2 2 5" xfId="17784" xr:uid="{FBB975C9-50D0-4B9E-ADAA-AA212B9B99C2}"/>
    <cellStyle name="Currency 5 2 2 2 6" xfId="17785" xr:uid="{D726AFB0-8EF9-480F-9F76-3A3D74127BAF}"/>
    <cellStyle name="Currency 5 2 2 2 7" xfId="45304" xr:uid="{316B32C7-7F88-47A8-91CD-0FDD815BA6BB}"/>
    <cellStyle name="Currency 5 2 2 3" xfId="349" xr:uid="{00000000-0005-0000-0000-0000AE010000}"/>
    <cellStyle name="Currency 5 2 2 3 2" xfId="17786" xr:uid="{1501B553-D3AA-411F-BA48-6F4B0B0598CF}"/>
    <cellStyle name="Currency 5 2 2 3 2 2" xfId="17787" xr:uid="{F6515810-D903-4327-9EC9-BF97F604D42A}"/>
    <cellStyle name="Currency 5 2 2 3 2 3" xfId="17788" xr:uid="{09838B56-52EA-4E56-A2FA-1A5296D2A872}"/>
    <cellStyle name="Currency 5 2 2 3 3" xfId="17789" xr:uid="{67A3D07E-6E2D-48EA-BC16-FBBA5F31C1C4}"/>
    <cellStyle name="Currency 5 2 2 3 3 2" xfId="17790" xr:uid="{BDB7849E-AC5C-41FB-A3E0-A9C518D73DEA}"/>
    <cellStyle name="Currency 5 2 2 3 3 3" xfId="17791" xr:uid="{171AB539-CE62-4DD8-AA9A-3601F30BB03F}"/>
    <cellStyle name="Currency 5 2 2 3 4" xfId="17792" xr:uid="{8C3AAB8D-F8BA-42CC-B453-8A34521F093B}"/>
    <cellStyle name="Currency 5 2 2 3 5" xfId="17793" xr:uid="{E2155440-86E0-4849-8A12-5B7B67564652}"/>
    <cellStyle name="Currency 5 2 2 4" xfId="350" xr:uid="{00000000-0005-0000-0000-0000AF010000}"/>
    <cellStyle name="Currency 5 2 2 4 2" xfId="17794" xr:uid="{4E0DF775-B050-4B2D-B8A7-45B2283DB605}"/>
    <cellStyle name="Currency 5 2 2 4 3" xfId="17795" xr:uid="{9D874E6F-D2A2-4008-BB4D-FD41F3870474}"/>
    <cellStyle name="Currency 5 2 2 5" xfId="17796" xr:uid="{A7D105AC-E995-4947-8CEE-05D7D3FBA928}"/>
    <cellStyle name="Currency 5 2 2 5 2" xfId="17797" xr:uid="{20A76802-835F-46D7-94BA-05003DF448A8}"/>
    <cellStyle name="Currency 5 2 2 5 3" xfId="17798" xr:uid="{50B9091D-250A-49F5-B4CA-5EDAE2BFD087}"/>
    <cellStyle name="Currency 5 2 2 6" xfId="17799" xr:uid="{8F99BAD5-4941-4660-AA2E-F6CA8F19B1CB}"/>
    <cellStyle name="Currency 5 2 2 7" xfId="17800" xr:uid="{F0ABB86E-1C80-452B-86F6-CFC584988F08}"/>
    <cellStyle name="Currency 5 2 2 8" xfId="45305" xr:uid="{EA987204-7E92-4E24-9B55-4D034A11D4F1}"/>
    <cellStyle name="Currency 5 2 3" xfId="351" xr:uid="{00000000-0005-0000-0000-0000B0010000}"/>
    <cellStyle name="Currency 5 2 3 2" xfId="352" xr:uid="{00000000-0005-0000-0000-0000B1010000}"/>
    <cellStyle name="Currency 5 2 3 2 2" xfId="17801" xr:uid="{B0AED1A9-3182-44F7-912F-16693BB58E1B}"/>
    <cellStyle name="Currency 5 2 3 2 2 2" xfId="17802" xr:uid="{0CE7D8A3-5D04-42CE-A853-E99C9FD690E7}"/>
    <cellStyle name="Currency 5 2 3 2 2 3" xfId="17803" xr:uid="{C2A0B1B2-E9B6-457A-8FA8-73C43ABB7CF8}"/>
    <cellStyle name="Currency 5 2 3 2 3" xfId="17804" xr:uid="{7B5232DD-1B15-4F92-AF96-1F56DF0D5118}"/>
    <cellStyle name="Currency 5 2 3 2 3 2" xfId="17805" xr:uid="{23B89522-1CDF-418F-A32F-4D29F9C1D429}"/>
    <cellStyle name="Currency 5 2 3 2 3 3" xfId="17806" xr:uid="{3AE66BDA-451A-4CCA-AFF4-9B29FCF20BEB}"/>
    <cellStyle name="Currency 5 2 3 2 4" xfId="17807" xr:uid="{292F023F-7F60-43D1-B664-09D728442816}"/>
    <cellStyle name="Currency 5 2 3 2 5" xfId="17808" xr:uid="{57C16629-2091-40AB-B0C5-2815707B8006}"/>
    <cellStyle name="Currency 5 2 3 3" xfId="353" xr:uid="{00000000-0005-0000-0000-0000B2010000}"/>
    <cellStyle name="Currency 5 2 3 3 2" xfId="17809" xr:uid="{7EC390B2-7F80-4E15-A525-A210B5E50E47}"/>
    <cellStyle name="Currency 5 2 3 3 3" xfId="17810" xr:uid="{6D7E1EE9-D784-4B16-9A5F-84829A8F94E5}"/>
    <cellStyle name="Currency 5 2 3 4" xfId="17811" xr:uid="{CE0755E9-AF08-4D01-8EC2-04E530BAA0A9}"/>
    <cellStyle name="Currency 5 2 3 4 2" xfId="17812" xr:uid="{E107220C-4C6A-43A4-9ECE-1F956C18AA79}"/>
    <cellStyle name="Currency 5 2 3 4 3" xfId="17813" xr:uid="{3D9FEA63-6C04-44D3-B787-86ABDEF2B940}"/>
    <cellStyle name="Currency 5 2 3 5" xfId="17814" xr:uid="{CDC58E5F-3ECC-4874-9423-A4D8E336D91F}"/>
    <cellStyle name="Currency 5 2 3 6" xfId="17815" xr:uid="{6660DE0E-44DA-4D47-B338-C348DAD28683}"/>
    <cellStyle name="Currency 5 2 3 7" xfId="45306" xr:uid="{DA6A63DF-F18D-4446-9626-4F9E34FB49AF}"/>
    <cellStyle name="Currency 5 2 4" xfId="354" xr:uid="{00000000-0005-0000-0000-0000B3010000}"/>
    <cellStyle name="Currency 5 2 4 2" xfId="355" xr:uid="{00000000-0005-0000-0000-0000B4010000}"/>
    <cellStyle name="Currency 5 2 4 2 2" xfId="17817" xr:uid="{5087FDB0-F2CC-4BA6-8FEF-79FFA0AD26EC}"/>
    <cellStyle name="Currency 5 2 4 2 3" xfId="17818" xr:uid="{E3E18ACB-C87E-4EB2-8DE2-98D9A231943D}"/>
    <cellStyle name="Currency 5 2 4 3" xfId="17819" xr:uid="{62C65D2A-DD58-4C0C-9CC8-0845E70C6047}"/>
    <cellStyle name="Currency 5 2 4 3 2" xfId="17820" xr:uid="{28F6DC54-ED51-4D2E-BB85-F4931DB6FC34}"/>
    <cellStyle name="Currency 5 2 4 3 3" xfId="17821" xr:uid="{62113540-5FBE-48F4-A6E4-2E49813347C3}"/>
    <cellStyle name="Currency 5 2 4 4" xfId="17822" xr:uid="{101DF31E-CB16-48C8-B73D-7CD92059F8B9}"/>
    <cellStyle name="Currency 5 2 4 5" xfId="17823" xr:uid="{351DAE58-7591-48F4-8EDA-F81FAE7AE999}"/>
    <cellStyle name="Currency 5 2 4 6" xfId="17824" xr:uid="{C0147454-8AEA-4354-AE61-36C12AC4B7FE}"/>
    <cellStyle name="Currency 5 2 4 7" xfId="44346" xr:uid="{FDF02B68-06DB-4B01-9C5F-1BD7F5FDDBC8}"/>
    <cellStyle name="Currency 5 2 4 8" xfId="17816" xr:uid="{342C10F3-2A1B-4E12-994E-5645F7695E6D}"/>
    <cellStyle name="Currency 5 2 5" xfId="356" xr:uid="{00000000-0005-0000-0000-0000B5010000}"/>
    <cellStyle name="Currency 5 2 5 2" xfId="17825" xr:uid="{23F5F41D-55C3-42DA-9D6C-C9AC78331E3E}"/>
    <cellStyle name="Currency 5 2 5 3" xfId="17826" xr:uid="{32261CBF-1D9C-4A0A-B640-CDBCCE3EC8AD}"/>
    <cellStyle name="Currency 5 2 6" xfId="357" xr:uid="{00000000-0005-0000-0000-0000B6010000}"/>
    <cellStyle name="Currency 5 2 6 2" xfId="17827" xr:uid="{A58D9129-8349-4BDC-B403-5456AA145DE4}"/>
    <cellStyle name="Currency 5 2 6 3" xfId="17828" xr:uid="{DC76D1FF-4B7B-4192-B70E-A3FB986C146D}"/>
    <cellStyle name="Currency 5 2 7" xfId="17829" xr:uid="{4FF71190-09F4-4CCE-926C-0DF70A279E56}"/>
    <cellStyle name="Currency 5 2 8" xfId="17830" xr:uid="{2BA8118C-FFF1-48DE-BDC4-538B7FAE89CA}"/>
    <cellStyle name="Currency 5 2 9" xfId="1399" xr:uid="{1D77E829-3CA5-43CE-89FF-9553D6F020ED}"/>
    <cellStyle name="Currency 5 3" xfId="358" xr:uid="{00000000-0005-0000-0000-0000B7010000}"/>
    <cellStyle name="Currency 5 3 2" xfId="359" xr:uid="{00000000-0005-0000-0000-0000B8010000}"/>
    <cellStyle name="Currency 5 3 2 2" xfId="360" xr:uid="{00000000-0005-0000-0000-0000B9010000}"/>
    <cellStyle name="Currency 5 3 2 2 2" xfId="17831" xr:uid="{E990E117-1E81-4452-B760-61899290C33C}"/>
    <cellStyle name="Currency 5 3 2 2 2 2" xfId="17832" xr:uid="{A58DC0EF-F8A5-4A14-A4DB-53FB2D510529}"/>
    <cellStyle name="Currency 5 3 2 2 2 2 2" xfId="17833" xr:uid="{3235B34C-962F-4B53-B4F2-83BE2F24B005}"/>
    <cellStyle name="Currency 5 3 2 2 2 2 3" xfId="17834" xr:uid="{59800E57-6ED4-4031-810F-06F47BFC0895}"/>
    <cellStyle name="Currency 5 3 2 2 2 3" xfId="17835" xr:uid="{4AD89573-B3F9-457B-9642-AF80A35C8F77}"/>
    <cellStyle name="Currency 5 3 2 2 2 3 2" xfId="17836" xr:uid="{16AF246F-1F74-47E7-9E3F-AD614E002D49}"/>
    <cellStyle name="Currency 5 3 2 2 2 3 3" xfId="17837" xr:uid="{964FD2E1-3DF3-4AAA-8B02-09385811B042}"/>
    <cellStyle name="Currency 5 3 2 2 2 4" xfId="17838" xr:uid="{0D9010BB-1DA1-464F-A40B-FC3EFCE08C04}"/>
    <cellStyle name="Currency 5 3 2 2 2 5" xfId="17839" xr:uid="{FB11060A-6299-4025-9F35-11A53E0F2E2E}"/>
    <cellStyle name="Currency 5 3 2 2 3" xfId="17840" xr:uid="{0FE245AB-B650-46EB-AA66-E25829CA98F1}"/>
    <cellStyle name="Currency 5 3 2 2 3 2" xfId="17841" xr:uid="{41CED4E0-8062-4061-B678-9A66197727F8}"/>
    <cellStyle name="Currency 5 3 2 2 3 3" xfId="17842" xr:uid="{4D2EF9D9-A79C-4566-BE22-AE9D3C2B0564}"/>
    <cellStyle name="Currency 5 3 2 2 4" xfId="17843" xr:uid="{E2A3F8E0-9125-4FBE-8B55-B896205FD7D7}"/>
    <cellStyle name="Currency 5 3 2 2 4 2" xfId="17844" xr:uid="{58A134F0-E479-465F-BBAA-07ADF392979D}"/>
    <cellStyle name="Currency 5 3 2 2 4 3" xfId="17845" xr:uid="{EF355AB7-496B-4488-AD2D-34B3F7A8836C}"/>
    <cellStyle name="Currency 5 3 2 2 5" xfId="17846" xr:uid="{81C54F6C-76A5-4567-9A72-ABAB88928254}"/>
    <cellStyle name="Currency 5 3 2 2 6" xfId="17847" xr:uid="{F495B0A8-FD31-4AF5-96FE-2E29D204514D}"/>
    <cellStyle name="Currency 5 3 2 3" xfId="17848" xr:uid="{1A764457-BF91-41D3-B4DF-2F0EA55DDFAB}"/>
    <cellStyle name="Currency 5 3 2 3 2" xfId="17849" xr:uid="{66C8412F-D707-42B1-94A5-AF32E89337D1}"/>
    <cellStyle name="Currency 5 3 2 3 2 2" xfId="17850" xr:uid="{A2C4B1C9-F249-4A22-A4A8-61A5930B92F9}"/>
    <cellStyle name="Currency 5 3 2 3 2 3" xfId="17851" xr:uid="{E560B611-1EAB-4596-B8BC-A8EE4ABF216B}"/>
    <cellStyle name="Currency 5 3 2 3 3" xfId="17852" xr:uid="{407C43C2-FD0F-411E-A300-F5654C05FA1C}"/>
    <cellStyle name="Currency 5 3 2 3 3 2" xfId="17853" xr:uid="{A632CB1A-F5C5-400F-8EF9-117FB30469A0}"/>
    <cellStyle name="Currency 5 3 2 3 3 3" xfId="17854" xr:uid="{FA84DBCF-FB9D-4542-A7FE-303975A5EBED}"/>
    <cellStyle name="Currency 5 3 2 3 4" xfId="17855" xr:uid="{67D37BF6-0FC2-4F87-BF9E-1F405FB04CCB}"/>
    <cellStyle name="Currency 5 3 2 3 5" xfId="17856" xr:uid="{DA902659-0930-4665-96AF-26E44F4685B4}"/>
    <cellStyle name="Currency 5 3 2 4" xfId="17857" xr:uid="{3F1D1315-8387-43A2-AF8B-2097FB81CF12}"/>
    <cellStyle name="Currency 5 3 2 4 2" xfId="17858" xr:uid="{1AE5AAD4-9C52-4376-8F0C-6B1849DB873E}"/>
    <cellStyle name="Currency 5 3 2 4 3" xfId="17859" xr:uid="{73F8A142-3032-41BF-BD22-3704BC91F7E9}"/>
    <cellStyle name="Currency 5 3 2 5" xfId="17860" xr:uid="{1C920D5B-E863-4BB7-9B50-D7864A6FDBC3}"/>
    <cellStyle name="Currency 5 3 2 5 2" xfId="17861" xr:uid="{2756D0D5-FB2B-4D71-9320-FD5E9653F78C}"/>
    <cellStyle name="Currency 5 3 2 5 3" xfId="17862" xr:uid="{AD00C0AE-5D50-4EAF-9C80-86D28B678505}"/>
    <cellStyle name="Currency 5 3 2 6" xfId="17863" xr:uid="{B181CC5C-B00A-4A31-B037-5AF8B533A21B}"/>
    <cellStyle name="Currency 5 3 2 7" xfId="17864" xr:uid="{2E8381CF-C4EB-47E0-A7B2-EC2A08E05A59}"/>
    <cellStyle name="Currency 5 3 2 8" xfId="45307" xr:uid="{3E370B62-B9A8-4AA0-A470-E8FF451E57E8}"/>
    <cellStyle name="Currency 5 3 3" xfId="361" xr:uid="{00000000-0005-0000-0000-0000BA010000}"/>
    <cellStyle name="Currency 5 3 3 2" xfId="17865" xr:uid="{9B9278B5-4721-4C49-8A12-FEA0F422C2D3}"/>
    <cellStyle name="Currency 5 3 3 2 2" xfId="17866" xr:uid="{FE9BCB75-4AE5-4120-B4D9-F6E3AC57921D}"/>
    <cellStyle name="Currency 5 3 3 2 2 2" xfId="17867" xr:uid="{D3E2163E-EC9F-474D-AFEE-3AB453D0BEDD}"/>
    <cellStyle name="Currency 5 3 3 2 2 3" xfId="17868" xr:uid="{26DACBFB-9E72-4434-BBCA-F0DBF17A8B6C}"/>
    <cellStyle name="Currency 5 3 3 2 3" xfId="17869" xr:uid="{14ABAAFD-6536-4587-AC47-15F40E06F07E}"/>
    <cellStyle name="Currency 5 3 3 2 3 2" xfId="17870" xr:uid="{9E431FCD-9024-45B3-A42C-C3D202D0233D}"/>
    <cellStyle name="Currency 5 3 3 2 3 3" xfId="17871" xr:uid="{24B56C13-FEDB-47F0-A2A5-8CC78FAE2C88}"/>
    <cellStyle name="Currency 5 3 3 2 4" xfId="17872" xr:uid="{AB87A8F0-1F28-4346-92AF-65E75C57BAB6}"/>
    <cellStyle name="Currency 5 3 3 2 5" xfId="17873" xr:uid="{452DDCD1-87B3-4050-9BDE-35307F570133}"/>
    <cellStyle name="Currency 5 3 3 3" xfId="17874" xr:uid="{11FE06F5-B028-4862-91FE-99E95DF79FF9}"/>
    <cellStyle name="Currency 5 3 3 3 2" xfId="17875" xr:uid="{7BEA6780-ADDA-40FE-8488-86D181D5275C}"/>
    <cellStyle name="Currency 5 3 3 3 3" xfId="17876" xr:uid="{CA7C7F29-B7DC-42C3-B44C-790B8EC6A345}"/>
    <cellStyle name="Currency 5 3 3 4" xfId="17877" xr:uid="{5101E37F-7C15-4F1D-A0D9-5D9205DD37CF}"/>
    <cellStyle name="Currency 5 3 3 4 2" xfId="17878" xr:uid="{9A74ED18-D39D-4DA6-90EF-50C1C2F8910B}"/>
    <cellStyle name="Currency 5 3 3 4 3" xfId="17879" xr:uid="{97958D88-B1BF-4A70-AD87-DE7BC521E72B}"/>
    <cellStyle name="Currency 5 3 3 5" xfId="17880" xr:uid="{DD5859EC-6073-4B94-A993-8A8CADF48887}"/>
    <cellStyle name="Currency 5 3 3 6" xfId="17881" xr:uid="{14798C65-8F52-4A8D-9645-F80A09BB97ED}"/>
    <cellStyle name="Currency 5 3 3 7" xfId="1814" xr:uid="{88DCD978-1AAF-443F-BFAA-20EF75E48774}"/>
    <cellStyle name="Currency 5 3 4" xfId="362" xr:uid="{00000000-0005-0000-0000-0000BB010000}"/>
    <cellStyle name="Currency 5 3 4 2" xfId="17883" xr:uid="{DC4F528A-1765-4189-84AB-225AC12301CE}"/>
    <cellStyle name="Currency 5 3 4 2 2" xfId="17884" xr:uid="{51E24727-B04D-4F09-9E73-7B734BB16ABA}"/>
    <cellStyle name="Currency 5 3 4 2 3" xfId="17885" xr:uid="{2F263C86-8263-4391-A5BF-4EB5065FFBBA}"/>
    <cellStyle name="Currency 5 3 4 3" xfId="17886" xr:uid="{7BBE76D5-DCAE-48EF-8603-54B1A53219B2}"/>
    <cellStyle name="Currency 5 3 4 3 2" xfId="17887" xr:uid="{E742A089-0AA0-42CA-8E36-5DB7E53E42A8}"/>
    <cellStyle name="Currency 5 3 4 3 3" xfId="17888" xr:uid="{F8108830-C8C0-4D42-8AF0-B3293E17D5A8}"/>
    <cellStyle name="Currency 5 3 4 4" xfId="17889" xr:uid="{0FE8FDAD-E8BD-4D9C-9BC8-1D62A5631205}"/>
    <cellStyle name="Currency 5 3 4 5" xfId="17890" xr:uid="{FF292640-CFFC-44FC-BC60-263913EAAB9E}"/>
    <cellStyle name="Currency 5 3 4 6" xfId="17891" xr:uid="{FE104756-DA1F-4612-A897-817D272D2D84}"/>
    <cellStyle name="Currency 5 3 4 7" xfId="44347" xr:uid="{4F3992DA-673E-49EB-A036-9E469CAAE13C}"/>
    <cellStyle name="Currency 5 3 4 8" xfId="17882" xr:uid="{E8233064-24BF-4714-980A-8AA0A43B558B}"/>
    <cellStyle name="Currency 5 3 5" xfId="17892" xr:uid="{38F39354-D014-44F3-836D-1C0586B1C50E}"/>
    <cellStyle name="Currency 5 3 5 2" xfId="17893" xr:uid="{E741B4FA-9822-4F94-A3C5-D21555C6E8D0}"/>
    <cellStyle name="Currency 5 3 5 3" xfId="17894" xr:uid="{5D3EEFB2-BFFE-4F35-B670-ED64F88BFBA9}"/>
    <cellStyle name="Currency 5 3 6" xfId="17895" xr:uid="{F356DC17-FA18-45BD-812D-C8B2CA969370}"/>
    <cellStyle name="Currency 5 3 6 2" xfId="17896" xr:uid="{A65B4CED-0989-41EC-BFE1-75F8DE5F0A46}"/>
    <cellStyle name="Currency 5 3 6 3" xfId="17897" xr:uid="{0EC6E180-8A42-4585-91BB-B885143526A1}"/>
    <cellStyle name="Currency 5 3 7" xfId="17898" xr:uid="{2837FC7E-3E87-47E4-A6BB-B0734E2B0505}"/>
    <cellStyle name="Currency 5 3 8" xfId="17899" xr:uid="{B1683813-5721-4D8E-B65F-C9EC0F2F6A94}"/>
    <cellStyle name="Currency 5 3 9" xfId="1400" xr:uid="{DA1C0F03-E8C4-4858-B7F0-7CE7A650AFDC}"/>
    <cellStyle name="Currency 5 4" xfId="363" xr:uid="{00000000-0005-0000-0000-0000BC010000}"/>
    <cellStyle name="Currency 5 4 2" xfId="364" xr:uid="{00000000-0005-0000-0000-0000BD010000}"/>
    <cellStyle name="Currency 5 4 2 2" xfId="17900" xr:uid="{8AA756D4-9D4B-41F9-AC7D-B4ABE6697BAD}"/>
    <cellStyle name="Currency 5 4 2 2 2" xfId="17901" xr:uid="{CB7D1428-1E0D-4E30-A116-511093946514}"/>
    <cellStyle name="Currency 5 4 2 2 2 2" xfId="17902" xr:uid="{554F8C62-C109-43B7-8D8B-F4B5BBE8C02D}"/>
    <cellStyle name="Currency 5 4 2 2 2 3" xfId="17903" xr:uid="{A753DE8E-3845-454E-AFB4-DC9882FB8107}"/>
    <cellStyle name="Currency 5 4 2 2 3" xfId="17904" xr:uid="{9A0EC76C-9B07-4194-A9AD-7F283052C07F}"/>
    <cellStyle name="Currency 5 4 2 2 3 2" xfId="17905" xr:uid="{6341E9FE-5FB0-44F9-B689-45BE8DDFBDDA}"/>
    <cellStyle name="Currency 5 4 2 2 3 3" xfId="17906" xr:uid="{D9B8499B-9EA3-4251-AFCC-27563660405C}"/>
    <cellStyle name="Currency 5 4 2 2 4" xfId="17907" xr:uid="{CDC30195-E408-416C-B1C3-32FC884F844D}"/>
    <cellStyle name="Currency 5 4 2 2 5" xfId="17908" xr:uid="{BA5CC666-92D9-48B2-8242-8C04D9A3DCC7}"/>
    <cellStyle name="Currency 5 4 2 3" xfId="17909" xr:uid="{44D8AEC0-B34D-45D3-BD2E-2E0A8CDFF4D8}"/>
    <cellStyle name="Currency 5 4 2 3 2" xfId="17910" xr:uid="{FDAB7368-E13F-45EB-B12C-BEC49386F4DB}"/>
    <cellStyle name="Currency 5 4 2 3 3" xfId="17911" xr:uid="{C4529E03-5E43-4046-898A-BE6964D24ED3}"/>
    <cellStyle name="Currency 5 4 2 4" xfId="17912" xr:uid="{159623E1-7CA2-4B06-9439-2E2997243FAE}"/>
    <cellStyle name="Currency 5 4 2 4 2" xfId="17913" xr:uid="{25D15DAE-BA37-4F70-9476-3AF569521649}"/>
    <cellStyle name="Currency 5 4 2 4 3" xfId="17914" xr:uid="{EC5FA83F-F3DD-43DD-AAAD-E701F8D781C5}"/>
    <cellStyle name="Currency 5 4 2 5" xfId="17915" xr:uid="{4143F044-F30F-4DD2-B959-B25CC95A8143}"/>
    <cellStyle name="Currency 5 4 2 6" xfId="17916" xr:uid="{72B227C8-4889-4E1B-B7DE-CEE819ED36B2}"/>
    <cellStyle name="Currency 5 4 3" xfId="365" xr:uid="{00000000-0005-0000-0000-0000BE010000}"/>
    <cellStyle name="Currency 5 4 3 2" xfId="17917" xr:uid="{74D8746F-2D7A-41F4-B800-527273CED48C}"/>
    <cellStyle name="Currency 5 4 3 2 2" xfId="17918" xr:uid="{84F45465-8DFD-41F0-87EC-DBB991AB9F63}"/>
    <cellStyle name="Currency 5 4 3 2 3" xfId="17919" xr:uid="{A2A46635-5FAD-437B-8A83-C16CC3851C05}"/>
    <cellStyle name="Currency 5 4 3 3" xfId="17920" xr:uid="{3DD5C703-0D51-40A2-9646-227407D5526D}"/>
    <cellStyle name="Currency 5 4 3 3 2" xfId="17921" xr:uid="{B4F04463-A351-4C37-9038-7C8CB78B35E6}"/>
    <cellStyle name="Currency 5 4 3 3 3" xfId="17922" xr:uid="{3457FFA8-CA90-4A42-9A98-E68CE28314C1}"/>
    <cellStyle name="Currency 5 4 3 4" xfId="17923" xr:uid="{0449AE86-EB05-4931-B477-9AE98EC8C4A6}"/>
    <cellStyle name="Currency 5 4 3 5" xfId="17924" xr:uid="{222A88F6-805F-4024-9D84-16B58BF926AA}"/>
    <cellStyle name="Currency 5 4 4" xfId="17925" xr:uid="{70E5D8D9-9040-4A55-8A09-B3154A0A9D94}"/>
    <cellStyle name="Currency 5 4 4 2" xfId="17926" xr:uid="{F4B3F6CD-0376-430A-8B1A-B172A483C9A0}"/>
    <cellStyle name="Currency 5 4 4 3" xfId="17927" xr:uid="{DF7DF468-3BB0-4713-8A3F-F54FE01C2BA3}"/>
    <cellStyle name="Currency 5 4 5" xfId="17928" xr:uid="{0804F84D-59A0-4DA1-B31A-F32FE21CF9B9}"/>
    <cellStyle name="Currency 5 4 5 2" xfId="17929" xr:uid="{9EB36E9B-D1F7-40BD-B5AE-B6E135223F44}"/>
    <cellStyle name="Currency 5 4 5 3" xfId="17930" xr:uid="{93C4FFD7-D098-4B0A-BDCE-E6E05354D2F2}"/>
    <cellStyle name="Currency 5 4 6" xfId="17931" xr:uid="{DAEF7E45-76C2-42C6-B41B-E3283B3AC9E5}"/>
    <cellStyle name="Currency 5 4 7" xfId="17932" xr:uid="{83C0AE30-2B6D-44D1-92E0-3313BFC0325E}"/>
    <cellStyle name="Currency 5 4 8" xfId="45308" xr:uid="{52C3BB61-5BAC-4D2E-AA6B-79996103F5AC}"/>
    <cellStyle name="Currency 5 5" xfId="366" xr:uid="{00000000-0005-0000-0000-0000BF010000}"/>
    <cellStyle name="Currency 5 5 2" xfId="367" xr:uid="{00000000-0005-0000-0000-0000C0010000}"/>
    <cellStyle name="Currency 5 5 2 2" xfId="17934" xr:uid="{FB43A581-C46B-42C5-AA65-37BE46D8A8CE}"/>
    <cellStyle name="Currency 5 5 2 2 2" xfId="17935" xr:uid="{DCE86BCD-8210-4698-993A-CAA3B1DE8CEB}"/>
    <cellStyle name="Currency 5 5 2 2 3" xfId="17936" xr:uid="{70C3A74B-CF9C-4D5A-A70A-D8506D44A897}"/>
    <cellStyle name="Currency 5 5 2 3" xfId="17937" xr:uid="{5F3A7CBA-E1A1-4F90-B3D4-DF946901D7E8}"/>
    <cellStyle name="Currency 5 5 2 3 2" xfId="17938" xr:uid="{9B58AB64-0373-4DE7-A6DA-78DD75D60637}"/>
    <cellStyle name="Currency 5 5 2 3 3" xfId="17939" xr:uid="{35F02247-AD00-48F0-ADA2-AB5CD9BCF878}"/>
    <cellStyle name="Currency 5 5 2 4" xfId="17940" xr:uid="{8D020F95-3168-4234-BE7B-07067B11AE9E}"/>
    <cellStyle name="Currency 5 5 2 5" xfId="17941" xr:uid="{C1CD2B10-2EB5-476B-A4F7-43D607C9EF5F}"/>
    <cellStyle name="Currency 5 5 2 6" xfId="17933" xr:uid="{44573C36-6E38-4E2E-BA62-5A3D11638F6B}"/>
    <cellStyle name="Currency 5 5 3" xfId="17942" xr:uid="{B8759373-B2B6-4B70-ACA6-A709B60A0DD1}"/>
    <cellStyle name="Currency 5 5 3 2" xfId="17943" xr:uid="{BD43246D-48B1-4348-B05B-C712C0D4C67C}"/>
    <cellStyle name="Currency 5 5 3 3" xfId="17944" xr:uid="{DCBDB512-9B2C-45FD-9E0E-19362EC93C76}"/>
    <cellStyle name="Currency 5 5 4" xfId="17945" xr:uid="{9C48DEC0-BE66-4AE7-BDEB-0AF02DEFEA75}"/>
    <cellStyle name="Currency 5 5 4 2" xfId="17946" xr:uid="{95F5B545-F537-4386-874A-20DC9F0C54A1}"/>
    <cellStyle name="Currency 5 5 4 3" xfId="17947" xr:uid="{2F443AAF-4D3F-4344-9E72-149A5DCBC6EC}"/>
    <cellStyle name="Currency 5 5 5" xfId="17948" xr:uid="{7C589BA7-B0F7-45EB-96F3-F63DC21EDBA8}"/>
    <cellStyle name="Currency 5 5 6" xfId="17949" xr:uid="{3F2D3F74-0BD6-4DFF-AA0C-B1D3CB5B15F2}"/>
    <cellStyle name="Currency 5 5 7" xfId="17950" xr:uid="{CA30CCBA-06AE-49DF-8BE4-B4BD851F31DA}"/>
    <cellStyle name="Currency 5 5 8" xfId="45309" xr:uid="{E8E2417B-0046-4463-B29B-6093E5EAF36B}"/>
    <cellStyle name="Currency 5 5 9" xfId="1815" xr:uid="{31791BC8-A106-4878-94C0-66FC1E903870}"/>
    <cellStyle name="Currency 5 6" xfId="368" xr:uid="{00000000-0005-0000-0000-0000C1010000}"/>
    <cellStyle name="Currency 5 6 2" xfId="17951" xr:uid="{0FB04168-74B8-4A16-B93D-D4F34A3302ED}"/>
    <cellStyle name="Currency 5 6 2 2" xfId="17952" xr:uid="{B05A4FC0-4106-44F8-9C5E-430444CD5DC7}"/>
    <cellStyle name="Currency 5 6 2 3" xfId="17953" xr:uid="{B25BC814-65AB-4A20-B147-0F5DD6D0CBD4}"/>
    <cellStyle name="Currency 5 6 3" xfId="17954" xr:uid="{E3C4DFDA-3FA6-4C02-9A57-0466BF0FF4C6}"/>
    <cellStyle name="Currency 5 6 3 2" xfId="17955" xr:uid="{F8D40E53-E9AC-4090-84E9-EA127F1DE6C1}"/>
    <cellStyle name="Currency 5 6 3 3" xfId="17956" xr:uid="{6B647506-E054-4B8B-976D-FF11D6E23B8E}"/>
    <cellStyle name="Currency 5 6 4" xfId="17957" xr:uid="{4646DDEC-4450-4928-A2F2-B1897D82CB4D}"/>
    <cellStyle name="Currency 5 6 5" xfId="17958" xr:uid="{27FC56EA-540A-40AD-BE67-EF65B54240F8}"/>
    <cellStyle name="Currency 5 6 6" xfId="42772" xr:uid="{91FACF4E-00DF-4CD0-86BD-3329709A1ED4}"/>
    <cellStyle name="Currency 5 6 7" xfId="45310" xr:uid="{C1AF5627-B9E4-4625-811F-6E530016F9F2}"/>
    <cellStyle name="Currency 5 7" xfId="369" xr:uid="{00000000-0005-0000-0000-0000C2010000}"/>
    <cellStyle name="Currency 5 7 2" xfId="17959" xr:uid="{B7C50A06-F5E4-4DEA-8CF1-DBA8A3FDFA72}"/>
    <cellStyle name="Currency 5 7 3" xfId="17960" xr:uid="{C58C5A42-801A-4F38-ACE5-E28C64914E0B}"/>
    <cellStyle name="Currency 5 8" xfId="344" xr:uid="{00000000-0005-0000-0000-0000C3010000}"/>
    <cellStyle name="Currency 5 8 2" xfId="17961" xr:uid="{40840A1B-663F-4A0B-AB77-462D34298EBB}"/>
    <cellStyle name="Currency 5 8 3" xfId="17962" xr:uid="{FFD50DD3-3A8B-490A-AD5A-68CB16084192}"/>
    <cellStyle name="Currency 5 9" xfId="17963" xr:uid="{E4685527-B400-4636-8FC9-D0904876D1DB}"/>
    <cellStyle name="Currency 6" xfId="57" xr:uid="{00000000-0005-0000-0000-0000C4010000}"/>
    <cellStyle name="Currency 6 2" xfId="370" xr:uid="{00000000-0005-0000-0000-0000C5010000}"/>
    <cellStyle name="Currency 6 2 2" xfId="1816" xr:uid="{B9E3B95D-40EC-4016-B9E3-BCCDE185D100}"/>
    <cellStyle name="Currency 6 3" xfId="1817" xr:uid="{13482CE2-6C2F-4A9F-8A8D-FF56F064A375}"/>
    <cellStyle name="Currency 6 3 2" xfId="17964" xr:uid="{E489C1DF-D207-4FB1-AF50-3397AE345314}"/>
    <cellStyle name="Currency 6 4" xfId="1818" xr:uid="{B7E1F5FE-FAD1-40DF-9FE7-F6D850BDFB4D}"/>
    <cellStyle name="Currency 6 4 2" xfId="17965" xr:uid="{9A733C76-5A56-465F-B72D-53452F2A7284}"/>
    <cellStyle name="Currency 6 5" xfId="3283" xr:uid="{40D2E17F-D397-4A88-8316-A9C33B2E3E3E}"/>
    <cellStyle name="Currency 6 5 2" xfId="42773" xr:uid="{7A1E9594-8BAC-46C7-AE94-1D315BE97AF8}"/>
    <cellStyle name="Currency 6 5 3" xfId="45311" xr:uid="{8C5951AC-FCCB-475B-AA40-AF9CDD4413E6}"/>
    <cellStyle name="Currency 7" xfId="58" xr:uid="{00000000-0005-0000-0000-0000C6010000}"/>
    <cellStyle name="Currency 7 2" xfId="372" xr:uid="{00000000-0005-0000-0000-0000C7010000}"/>
    <cellStyle name="Currency 7 2 2" xfId="1819" xr:uid="{7CDD0D4B-65F7-4668-84C5-CBC24374E469}"/>
    <cellStyle name="Currency 7 3" xfId="371" xr:uid="{00000000-0005-0000-0000-0000C8010000}"/>
    <cellStyle name="Currency 7 4" xfId="42774" xr:uid="{BF3A3704-4B39-4CA0-974B-551A18F0E160}"/>
    <cellStyle name="Currency 8" xfId="373" xr:uid="{00000000-0005-0000-0000-0000C9010000}"/>
    <cellStyle name="Currency 8 10" xfId="46479" xr:uid="{B3FF9B76-4AD3-43C0-93EE-B62FAA370293}"/>
    <cellStyle name="Currency 8 11" xfId="1401" xr:uid="{E40E3DC4-CF20-41FC-9C2C-7B20122A2B80}"/>
    <cellStyle name="Currency 8 2" xfId="1032" xr:uid="{00000000-0005-0000-0000-0000CA010000}"/>
    <cellStyle name="Currency 8 2 2" xfId="1033" xr:uid="{00000000-0005-0000-0000-0000CB010000}"/>
    <cellStyle name="Currency 8 2 2 2" xfId="1820" xr:uid="{68623E7D-6232-499E-A7C6-CA13B659FD22}"/>
    <cellStyle name="Currency 8 2 2 2 2" xfId="17966" xr:uid="{D0B59924-A095-46C3-8A94-C9486020EB67}"/>
    <cellStyle name="Currency 8 2 2 2 2 2" xfId="17967" xr:uid="{80885DD7-D2DF-4CA0-9903-18A03EFB279C}"/>
    <cellStyle name="Currency 8 2 2 2 2 2 2" xfId="17968" xr:uid="{1C6B4050-3390-4182-AA68-52AF5F81C76F}"/>
    <cellStyle name="Currency 8 2 2 2 2 2 3" xfId="17969" xr:uid="{4C8DBA0F-1A56-45E7-A747-90FEC85FB3F1}"/>
    <cellStyle name="Currency 8 2 2 2 2 3" xfId="17970" xr:uid="{86AEC64E-BC0D-490A-A222-7F9E370E2370}"/>
    <cellStyle name="Currency 8 2 2 2 2 3 2" xfId="17971" xr:uid="{B2CD6578-A79C-4B6B-9FBE-F97E0997148C}"/>
    <cellStyle name="Currency 8 2 2 2 2 3 3" xfId="17972" xr:uid="{BBFF04F0-7D10-4AAC-BADE-C1B18983745F}"/>
    <cellStyle name="Currency 8 2 2 2 2 4" xfId="17973" xr:uid="{D4D362B8-D197-4C46-B9B3-32D0C31EA067}"/>
    <cellStyle name="Currency 8 2 2 2 2 5" xfId="17974" xr:uid="{D5BE5B73-347C-46AD-9AB4-DAED2852A5A8}"/>
    <cellStyle name="Currency 8 2 2 2 3" xfId="17975" xr:uid="{BF6C632D-AB51-4555-A688-5FF283CEF9CF}"/>
    <cellStyle name="Currency 8 2 2 2 3 2" xfId="17976" xr:uid="{997814DD-0EBA-41CC-A1A4-10C1E68D83D1}"/>
    <cellStyle name="Currency 8 2 2 2 3 3" xfId="17977" xr:uid="{B326175F-54AD-43E9-98EF-3685CBBB00F4}"/>
    <cellStyle name="Currency 8 2 2 2 4" xfId="17978" xr:uid="{DF596EDF-B54D-4C77-BA70-3AF38FC39947}"/>
    <cellStyle name="Currency 8 2 2 2 4 2" xfId="17979" xr:uid="{E21DB43D-DE32-458A-867D-9EAAE224C548}"/>
    <cellStyle name="Currency 8 2 2 2 4 3" xfId="17980" xr:uid="{7A179C62-3049-4877-BEF4-1D1C7F338563}"/>
    <cellStyle name="Currency 8 2 2 2 5" xfId="17981" xr:uid="{14352FD5-057E-4720-B27D-DD8C431CD75F}"/>
    <cellStyle name="Currency 8 2 2 2 6" xfId="17982" xr:uid="{BA3A170B-79CE-4803-9571-A7A4642B73D5}"/>
    <cellStyle name="Currency 8 2 2 2 7" xfId="45312" xr:uid="{BEF328D0-FC37-40B4-AA9F-542709539404}"/>
    <cellStyle name="Currency 8 2 2 3" xfId="17983" xr:uid="{760D8F2E-20FB-4366-A48F-DECA32782735}"/>
    <cellStyle name="Currency 8 2 2 3 2" xfId="17984" xr:uid="{C51A145C-1C9C-4706-956C-DEC30240381B}"/>
    <cellStyle name="Currency 8 2 2 3 2 2" xfId="17985" xr:uid="{DC142BE3-9526-4427-9BD4-359B08D575AD}"/>
    <cellStyle name="Currency 8 2 2 3 2 3" xfId="17986" xr:uid="{B7945310-32C7-488F-AA4F-62591AB4949F}"/>
    <cellStyle name="Currency 8 2 2 3 3" xfId="17987" xr:uid="{1A7A5A1A-B7D4-4C68-A649-6C8678FE1187}"/>
    <cellStyle name="Currency 8 2 2 3 3 2" xfId="17988" xr:uid="{F8DB1F96-1622-4DD8-BDAA-F5A854272E39}"/>
    <cellStyle name="Currency 8 2 2 3 3 3" xfId="17989" xr:uid="{B1E3AEB8-AF9A-43E0-9448-7A2A1C2DDCDD}"/>
    <cellStyle name="Currency 8 2 2 3 4" xfId="17990" xr:uid="{5B30844B-BEA5-411C-B34B-BACBE4D721A4}"/>
    <cellStyle name="Currency 8 2 2 3 5" xfId="17991" xr:uid="{08377DE0-B264-42BC-972D-C80DDA1AC6BF}"/>
    <cellStyle name="Currency 8 2 2 4" xfId="17992" xr:uid="{8E44A2AE-1CD1-4683-A691-D9D3E985671E}"/>
    <cellStyle name="Currency 8 2 2 4 2" xfId="17993" xr:uid="{DE0BED56-450D-43A7-8DE6-98A085769CFD}"/>
    <cellStyle name="Currency 8 2 2 4 3" xfId="17994" xr:uid="{A507795B-E009-4073-8EFA-A608098778E2}"/>
    <cellStyle name="Currency 8 2 2 5" xfId="17995" xr:uid="{DE4D4C17-B39E-4634-8F64-758DFBE6A73F}"/>
    <cellStyle name="Currency 8 2 2 5 2" xfId="17996" xr:uid="{C59DA5F6-BD94-4D95-A5FA-DF5E7BC4CD88}"/>
    <cellStyle name="Currency 8 2 2 5 3" xfId="17997" xr:uid="{32691F54-0C8A-4A13-86DD-5DB8F8CC8821}"/>
    <cellStyle name="Currency 8 2 2 6" xfId="17998" xr:uid="{D78E8E0C-ECFF-4247-9ACA-A30A5866A7F8}"/>
    <cellStyle name="Currency 8 2 2 7" xfId="17999" xr:uid="{FD35F98E-2C9B-4D04-B23C-B3984D6FE081}"/>
    <cellStyle name="Currency 8 2 2 8" xfId="45313" xr:uid="{F56A893E-1CAC-4F10-BA30-2663B5757972}"/>
    <cellStyle name="Currency 8 2 3" xfId="1821" xr:uid="{C9EFCCE0-D2B4-4645-97FF-CA0BE8B0C6AC}"/>
    <cellStyle name="Currency 8 2 3 2" xfId="18000" xr:uid="{72115880-E226-4F4A-BFF7-FACF0F0F5FDD}"/>
    <cellStyle name="Currency 8 2 3 2 2" xfId="18001" xr:uid="{18192CCE-11E9-41D2-9847-7FEF8C0C7EC4}"/>
    <cellStyle name="Currency 8 2 3 2 2 2" xfId="18002" xr:uid="{B304BEB2-CB43-4A15-AF52-D7D17A752D37}"/>
    <cellStyle name="Currency 8 2 3 2 2 3" xfId="18003" xr:uid="{7548EBBC-A490-4CF9-81A0-CF35CE1068E7}"/>
    <cellStyle name="Currency 8 2 3 2 3" xfId="18004" xr:uid="{CB0CBC49-B22A-4D1C-99FD-A07DB1C352BB}"/>
    <cellStyle name="Currency 8 2 3 2 3 2" xfId="18005" xr:uid="{D22D3804-0635-451C-9714-DC47F22993FD}"/>
    <cellStyle name="Currency 8 2 3 2 3 3" xfId="18006" xr:uid="{2FD068D2-5A97-4FA9-B34B-7A3A31731058}"/>
    <cellStyle name="Currency 8 2 3 2 4" xfId="18007" xr:uid="{732093DF-5CE0-46A9-98A5-5FCB006C514A}"/>
    <cellStyle name="Currency 8 2 3 2 5" xfId="18008" xr:uid="{C2C23EB2-8481-40A6-B7D2-B522F10BE04B}"/>
    <cellStyle name="Currency 8 2 3 3" xfId="18009" xr:uid="{33449A93-6EEA-4DCA-91CE-5E11127AEFA0}"/>
    <cellStyle name="Currency 8 2 3 3 2" xfId="18010" xr:uid="{385D8B91-5F32-4F08-B4B5-BBB741BC8174}"/>
    <cellStyle name="Currency 8 2 3 3 3" xfId="18011" xr:uid="{C64E30F5-168A-4785-85CE-9C630E1CCBFD}"/>
    <cellStyle name="Currency 8 2 3 4" xfId="18012" xr:uid="{35C19CFA-A7BB-4B2A-A472-42FCE089D592}"/>
    <cellStyle name="Currency 8 2 3 4 2" xfId="18013" xr:uid="{C399CE79-7C27-4EBB-90CE-520D0C9E1FFE}"/>
    <cellStyle name="Currency 8 2 3 4 3" xfId="18014" xr:uid="{21465870-7FC9-4E79-B64E-1AAD310AAAC3}"/>
    <cellStyle name="Currency 8 2 3 5" xfId="18015" xr:uid="{83339F4A-BABC-4887-B1FC-209E31DFBE07}"/>
    <cellStyle name="Currency 8 2 3 6" xfId="18016" xr:uid="{8012EB18-526D-4CF1-9291-BC52AE2E508C}"/>
    <cellStyle name="Currency 8 2 3 7" xfId="45314" xr:uid="{74BAA3D1-E219-4D0E-B60F-D4AD1C353130}"/>
    <cellStyle name="Currency 8 2 4" xfId="18017" xr:uid="{D51D3B93-F903-4E5D-81A5-E67F7BCD3A02}"/>
    <cellStyle name="Currency 8 2 4 2" xfId="18018" xr:uid="{33258D8E-6BA6-4E03-A1EF-A515316DD0E6}"/>
    <cellStyle name="Currency 8 2 4 2 2" xfId="18019" xr:uid="{D74F010C-0197-43F6-8F14-75807B362478}"/>
    <cellStyle name="Currency 8 2 4 2 3" xfId="18020" xr:uid="{1A4F95A9-CBD8-467D-8846-ABB031A4B7E1}"/>
    <cellStyle name="Currency 8 2 4 3" xfId="18021" xr:uid="{D133A5A9-1A82-47C6-87E8-44BE4B6B2573}"/>
    <cellStyle name="Currency 8 2 4 3 2" xfId="18022" xr:uid="{DB2D90C5-4538-4C3F-90A7-5432D946D22D}"/>
    <cellStyle name="Currency 8 2 4 3 3" xfId="18023" xr:uid="{3AD5FD2F-DF6A-48CD-8896-2398C5E7B5B1}"/>
    <cellStyle name="Currency 8 2 4 4" xfId="18024" xr:uid="{3C3179A6-FD60-4A2F-BD44-80FBC198D532}"/>
    <cellStyle name="Currency 8 2 4 5" xfId="18025" xr:uid="{94B71DB1-AC71-4977-A1D0-A9F6536F5993}"/>
    <cellStyle name="Currency 8 2 5" xfId="18026" xr:uid="{EBBDA656-5669-4654-868C-35C3DEE0FD33}"/>
    <cellStyle name="Currency 8 2 5 2" xfId="18027" xr:uid="{46B54D14-B0D0-4D61-91EA-55D761949FF3}"/>
    <cellStyle name="Currency 8 2 5 3" xfId="18028" xr:uid="{8DB3FF91-575F-43E5-956F-5F0434AB9C8A}"/>
    <cellStyle name="Currency 8 2 6" xfId="18029" xr:uid="{1C7C49A4-5360-46AA-8B10-C9252E6213D7}"/>
    <cellStyle name="Currency 8 2 6 2" xfId="18030" xr:uid="{643CDDC7-13B8-40FD-806B-74228B2A94B5}"/>
    <cellStyle name="Currency 8 2 6 3" xfId="18031" xr:uid="{35A8EEAC-3C30-4961-B219-A359638012D2}"/>
    <cellStyle name="Currency 8 2 7" xfId="18032" xr:uid="{DB3637F5-8D9F-40C6-A48D-5B59400564C3}"/>
    <cellStyle name="Currency 8 2 8" xfId="18033" xr:uid="{17445ACA-5D14-4CAD-9F51-DA475750E4E0}"/>
    <cellStyle name="Currency 8 2 9" xfId="1402" xr:uid="{721C2428-4AF5-48A5-A024-CBABB41B527D}"/>
    <cellStyle name="Currency 8 3" xfId="1034" xr:uid="{00000000-0005-0000-0000-0000CC010000}"/>
    <cellStyle name="Currency 8 3 2" xfId="1822" xr:uid="{6DE08B1A-3A99-49A7-AFA5-DB2433F698A6}"/>
    <cellStyle name="Currency 8 3 2 2" xfId="18034" xr:uid="{689022AD-B03D-46BE-9F81-78BCB3F7530E}"/>
    <cellStyle name="Currency 8 3 2 2 2" xfId="18035" xr:uid="{F4B1BB2E-DEDF-4CD1-8AE4-349D472856A9}"/>
    <cellStyle name="Currency 8 3 2 2 2 2" xfId="18036" xr:uid="{8FC80331-B559-4B41-9E87-F713DF82E37F}"/>
    <cellStyle name="Currency 8 3 2 2 2 3" xfId="18037" xr:uid="{E156760A-489E-4E60-B42E-B2864BD8B3E1}"/>
    <cellStyle name="Currency 8 3 2 2 3" xfId="18038" xr:uid="{1BE966BC-A011-48D6-9F8D-5987211A0BD6}"/>
    <cellStyle name="Currency 8 3 2 2 3 2" xfId="18039" xr:uid="{2550C7F1-90FD-4085-ADE1-B610BB3911DC}"/>
    <cellStyle name="Currency 8 3 2 2 3 3" xfId="18040" xr:uid="{55AC4714-F970-4988-A9C5-237B0858E930}"/>
    <cellStyle name="Currency 8 3 2 2 4" xfId="18041" xr:uid="{04552951-B45E-4A40-8319-DDE29451BE8F}"/>
    <cellStyle name="Currency 8 3 2 2 5" xfId="18042" xr:uid="{14270E8B-AA0C-4254-B4AC-1A7C44885058}"/>
    <cellStyle name="Currency 8 3 2 3" xfId="18043" xr:uid="{555B5305-2C15-437B-8BA9-20569E949D39}"/>
    <cellStyle name="Currency 8 3 2 3 2" xfId="18044" xr:uid="{8978E1B5-D87D-4F51-9EA5-3257B2F6B962}"/>
    <cellStyle name="Currency 8 3 2 3 3" xfId="18045" xr:uid="{57611DE4-2B03-4A35-8BAC-B192B7F4536E}"/>
    <cellStyle name="Currency 8 3 2 4" xfId="18046" xr:uid="{9595B801-7182-4F03-B33E-B8F5F21F9294}"/>
    <cellStyle name="Currency 8 3 2 4 2" xfId="18047" xr:uid="{585DBB4F-B354-4B7C-BCCC-238F22B5AB2C}"/>
    <cellStyle name="Currency 8 3 2 4 3" xfId="18048" xr:uid="{24D3B799-6100-4B77-98EA-77805E3A4DCB}"/>
    <cellStyle name="Currency 8 3 2 5" xfId="18049" xr:uid="{FB764E70-9C9D-4997-8C57-A0558D2AD2BE}"/>
    <cellStyle name="Currency 8 3 2 6" xfId="18050" xr:uid="{AA30E59E-8D38-489C-98AA-6F1F902313D1}"/>
    <cellStyle name="Currency 8 3 3" xfId="1823" xr:uid="{7A3F9154-36B4-4A10-BDF3-F15BF397E985}"/>
    <cellStyle name="Currency 8 3 3 2" xfId="18051" xr:uid="{6977ECBA-E369-4BF7-B6E5-203780787227}"/>
    <cellStyle name="Currency 8 3 3 2 2" xfId="18052" xr:uid="{CAB3A549-0321-4E82-BB2C-0AE462F19B6D}"/>
    <cellStyle name="Currency 8 3 3 2 3" xfId="18053" xr:uid="{1DD1955E-E96D-47FA-A332-15BEAFEED10D}"/>
    <cellStyle name="Currency 8 3 3 3" xfId="18054" xr:uid="{E8692C46-8128-4021-AD10-B75181768524}"/>
    <cellStyle name="Currency 8 3 3 3 2" xfId="18055" xr:uid="{D0419D15-915B-4983-B772-1F87FCBA9535}"/>
    <cellStyle name="Currency 8 3 3 3 3" xfId="18056" xr:uid="{EF138A9B-675F-4FDE-8F1A-16EBD1190D2E}"/>
    <cellStyle name="Currency 8 3 3 4" xfId="18057" xr:uid="{EFE2DBD2-DFC4-4053-B7DF-3D21110479C0}"/>
    <cellStyle name="Currency 8 3 3 5" xfId="18058" xr:uid="{3A24771C-2EF9-4FE6-B391-69EBF3900E9B}"/>
    <cellStyle name="Currency 8 3 4" xfId="18059" xr:uid="{AF01FA7E-D30B-4648-ADC6-D5C8701034DE}"/>
    <cellStyle name="Currency 8 3 4 2" xfId="18060" xr:uid="{3C68FB7E-C874-43B3-AC6B-66430D016388}"/>
    <cellStyle name="Currency 8 3 4 3" xfId="18061" xr:uid="{27652E8E-CD3E-45E1-88C9-6284E8CED379}"/>
    <cellStyle name="Currency 8 3 5" xfId="18062" xr:uid="{C41E0D1A-52EB-4678-8194-FAADA01B5974}"/>
    <cellStyle name="Currency 8 3 5 2" xfId="18063" xr:uid="{6A5CA56C-2D98-4A3B-B2A1-D12EF3C3926F}"/>
    <cellStyle name="Currency 8 3 5 3" xfId="18064" xr:uid="{3A58F762-1951-43DE-A88C-E54E67514A76}"/>
    <cellStyle name="Currency 8 3 6" xfId="18065" xr:uid="{00701D6C-E54D-4F86-9DCC-85E42656A5D1}"/>
    <cellStyle name="Currency 8 3 7" xfId="18066" xr:uid="{397041C5-D704-44EE-AE79-D1647F17DED9}"/>
    <cellStyle name="Currency 8 3 8" xfId="18067" xr:uid="{4381A73F-36E9-4DBA-A476-978931FAC9B9}"/>
    <cellStyle name="Currency 8 3 9" xfId="46480" xr:uid="{BE70C055-EBD8-40E2-AC4F-B59153543B39}"/>
    <cellStyle name="Currency 8 4" xfId="1002" xr:uid="{00000000-0005-0000-0000-0000CD010000}"/>
    <cellStyle name="Currency 8 4 2" xfId="18068" xr:uid="{F7F81B5D-16BA-47E2-8D9B-0BACF94F2DAE}"/>
    <cellStyle name="Currency 8 4 2 2" xfId="18069" xr:uid="{BE780FE8-A883-4782-9D4D-1DD52CCDA21D}"/>
    <cellStyle name="Currency 8 4 2 2 2" xfId="18070" xr:uid="{3178EED1-67F0-41E7-A268-6CF6D3C31452}"/>
    <cellStyle name="Currency 8 4 2 2 3" xfId="18071" xr:uid="{4EA2BDFE-8419-4049-ABAC-15D93086FC65}"/>
    <cellStyle name="Currency 8 4 2 3" xfId="18072" xr:uid="{1ABFDF62-FE30-47BB-9AA0-8282F241D503}"/>
    <cellStyle name="Currency 8 4 2 3 2" xfId="18073" xr:uid="{87D4F127-8B0D-4846-8B38-7560A4EEBEE3}"/>
    <cellStyle name="Currency 8 4 2 3 3" xfId="18074" xr:uid="{10C2B91F-E04A-4978-A294-23130A044159}"/>
    <cellStyle name="Currency 8 4 2 4" xfId="18075" xr:uid="{015ECDDA-0631-4F4A-866C-1ED40A7B1501}"/>
    <cellStyle name="Currency 8 4 2 5" xfId="18076" xr:uid="{7C9E263F-EEB3-41FF-AA1C-E24148F90935}"/>
    <cellStyle name="Currency 8 4 2 6" xfId="18077" xr:uid="{17A16519-DB98-4AB4-B04A-0ED0CD8951CD}"/>
    <cellStyle name="Currency 8 4 2 7" xfId="44348" xr:uid="{904040DB-6D49-4033-A3CA-04CAA63FD112}"/>
    <cellStyle name="Currency 8 4 3" xfId="18078" xr:uid="{49036E0A-4D69-4497-9A46-F4DFD1E3FF31}"/>
    <cellStyle name="Currency 8 4 3 2" xfId="18079" xr:uid="{62A6752D-F6DB-4268-AF9A-0EC17B778998}"/>
    <cellStyle name="Currency 8 4 3 3" xfId="18080" xr:uid="{E65DFEC1-FC67-4C08-A8F5-6984ED0A00BA}"/>
    <cellStyle name="Currency 8 4 4" xfId="18081" xr:uid="{AC843032-A65E-4053-8566-0BBEC958230D}"/>
    <cellStyle name="Currency 8 4 4 2" xfId="18082" xr:uid="{06500A37-EB4F-41DB-AEF6-F77DCF91E1DE}"/>
    <cellStyle name="Currency 8 4 4 3" xfId="18083" xr:uid="{9881B873-3B6C-4FF5-99F2-ED75F1C4934F}"/>
    <cellStyle name="Currency 8 4 5" xfId="18084" xr:uid="{C182E01B-34F4-4511-B7AA-8679BD868F8B}"/>
    <cellStyle name="Currency 8 4 6" xfId="18085" xr:uid="{90496CEA-481B-44F3-8CEF-D3E60FFD831A}"/>
    <cellStyle name="Currency 8 5" xfId="911" xr:uid="{00000000-0005-0000-0000-0000CE010000}"/>
    <cellStyle name="Currency 8 5 2" xfId="18087" xr:uid="{A0F37CB4-2100-40D3-92D2-6C2EAFDC6AEB}"/>
    <cellStyle name="Currency 8 5 2 2" xfId="18088" xr:uid="{9B8182AE-8589-4CC3-9A73-003DC436A7DE}"/>
    <cellStyle name="Currency 8 5 2 3" xfId="18089" xr:uid="{D5201151-6ECE-47F2-B896-8B09B68510DA}"/>
    <cellStyle name="Currency 8 5 3" xfId="18090" xr:uid="{7181527A-EE48-4673-9529-EDE4055311D5}"/>
    <cellStyle name="Currency 8 5 3 2" xfId="18091" xr:uid="{913E38A3-4E5A-4E2E-BB0F-7AC505764FEF}"/>
    <cellStyle name="Currency 8 5 3 3" xfId="18092" xr:uid="{643882B7-4DB1-4248-BE64-8A9777B1A3F6}"/>
    <cellStyle name="Currency 8 5 4" xfId="18093" xr:uid="{B7C178A2-B761-420E-88B2-1346AA6B7B47}"/>
    <cellStyle name="Currency 8 5 5" xfId="18094" xr:uid="{2A3C4DC9-ECC1-4763-A0F9-AA02B433838B}"/>
    <cellStyle name="Currency 8 5 6" xfId="18086" xr:uid="{561C7A57-6804-41A2-9973-959F20CAE095}"/>
    <cellStyle name="Currency 8 6" xfId="18095" xr:uid="{3F60299F-11B2-458E-93DD-FEB270AA91CE}"/>
    <cellStyle name="Currency 8 6 2" xfId="18096" xr:uid="{4F12464E-15F8-4BED-BBC3-792CC4A72A44}"/>
    <cellStyle name="Currency 8 6 3" xfId="18097" xr:uid="{37E2D2B2-EB9B-4E71-988C-76CE8959A7FE}"/>
    <cellStyle name="Currency 8 7" xfId="18098" xr:uid="{AD9B5D03-441C-4A10-8924-8A7FA18AB3E5}"/>
    <cellStyle name="Currency 8 7 2" xfId="18099" xr:uid="{EF60F0B9-E0BA-4EF1-A6BC-8560E5A39C18}"/>
    <cellStyle name="Currency 8 7 3" xfId="18100" xr:uid="{28E1FC22-7544-4D15-9C5D-A2EF961B3C2C}"/>
    <cellStyle name="Currency 8 8" xfId="18101" xr:uid="{66A3E846-608A-4797-8701-A987D8842B65}"/>
    <cellStyle name="Currency 8 9" xfId="18102" xr:uid="{B267A0DA-C6C6-4C57-9EBB-266D816466E1}"/>
    <cellStyle name="Currency 9" xfId="841" xr:uid="{00000000-0005-0000-0000-0000CF010000}"/>
    <cellStyle name="Currency 9 2" xfId="1035" xr:uid="{00000000-0005-0000-0000-0000D0010000}"/>
    <cellStyle name="Currency 9 2 2" xfId="1824" xr:uid="{F578D283-BD2D-47EB-8D55-F88935D7C2F5}"/>
    <cellStyle name="Currency 9 2 2 2" xfId="18103" xr:uid="{6EEE9BDC-0368-4936-AFB0-9B393FB3D076}"/>
    <cellStyle name="Currency 9 2 2 2 2" xfId="18104" xr:uid="{2454BCC1-A94E-486C-A6ED-A16074DE8F2B}"/>
    <cellStyle name="Currency 9 2 2 2 2 2" xfId="18105" xr:uid="{5183CBA8-7B08-4E27-8117-F6C67EE71E80}"/>
    <cellStyle name="Currency 9 2 2 2 2 3" xfId="18106" xr:uid="{7E8B5223-B3E0-4E50-BA5A-7E15A23D2B1A}"/>
    <cellStyle name="Currency 9 2 2 2 3" xfId="18107" xr:uid="{E9BDF7CC-6954-4F55-AB6D-E3018D8BF930}"/>
    <cellStyle name="Currency 9 2 2 2 3 2" xfId="18108" xr:uid="{60799C7B-4118-4DF9-B12C-DA73D39E0E0B}"/>
    <cellStyle name="Currency 9 2 2 2 3 3" xfId="18109" xr:uid="{3DC7FB3E-A7A5-4B5A-BAFD-B3BEE9774377}"/>
    <cellStyle name="Currency 9 2 2 2 4" xfId="18110" xr:uid="{4F41A0D0-F0D4-4AFF-A7C3-7C3ED5FAD097}"/>
    <cellStyle name="Currency 9 2 2 2 5" xfId="18111" xr:uid="{A8B17FD4-F78A-4C98-87B5-60F8007521E7}"/>
    <cellStyle name="Currency 9 2 2 3" xfId="18112" xr:uid="{1F2B4AD2-1F32-4F30-9E15-06E35278396B}"/>
    <cellStyle name="Currency 9 2 2 3 2" xfId="18113" xr:uid="{58B7AF20-AA9E-49E0-9F24-61B7FB0278CD}"/>
    <cellStyle name="Currency 9 2 2 3 3" xfId="18114" xr:uid="{9F7BFDD2-B677-496D-BCE1-2CFE765D2323}"/>
    <cellStyle name="Currency 9 2 2 4" xfId="18115" xr:uid="{0BDF3CB3-5F0D-4821-9A94-E2E9236EE233}"/>
    <cellStyle name="Currency 9 2 2 4 2" xfId="18116" xr:uid="{0C775501-C2D2-41CB-B47C-91114C0A7024}"/>
    <cellStyle name="Currency 9 2 2 4 3" xfId="18117" xr:uid="{CC4B315E-96AC-48B3-8E8D-C475833745C5}"/>
    <cellStyle name="Currency 9 2 2 5" xfId="18118" xr:uid="{90F71951-BD4A-4918-9519-B0432C954532}"/>
    <cellStyle name="Currency 9 2 2 6" xfId="18119" xr:uid="{82AC2BF9-A711-4280-83F7-C3D755B7EDCC}"/>
    <cellStyle name="Currency 9 2 2 7" xfId="45315" xr:uid="{1029B3DF-8803-42A0-8595-1F110A5CDB18}"/>
    <cellStyle name="Currency 9 2 3" xfId="18120" xr:uid="{0CA9EA13-518B-4460-8D5E-5D767B861612}"/>
    <cellStyle name="Currency 9 2 3 2" xfId="18121" xr:uid="{2C486762-A261-4776-93F7-653E4F4231C1}"/>
    <cellStyle name="Currency 9 2 3 2 2" xfId="18122" xr:uid="{6DABD656-061B-4D20-8FD4-4A1853DBEF98}"/>
    <cellStyle name="Currency 9 2 3 2 3" xfId="18123" xr:uid="{50A433AC-2A95-445E-8121-070642D455CE}"/>
    <cellStyle name="Currency 9 2 3 3" xfId="18124" xr:uid="{D629BD4D-BF4D-4698-AE60-15C87C166B0D}"/>
    <cellStyle name="Currency 9 2 3 3 2" xfId="18125" xr:uid="{93F5D1F7-A25E-4B05-8D98-6883A9B30C6E}"/>
    <cellStyle name="Currency 9 2 3 3 3" xfId="18126" xr:uid="{4ED8A4D9-C843-44EC-8116-05CC37C4FF66}"/>
    <cellStyle name="Currency 9 2 3 4" xfId="18127" xr:uid="{1E6DE573-618D-49B4-B389-8C5294973EC8}"/>
    <cellStyle name="Currency 9 2 3 5" xfId="18128" xr:uid="{5DBF8810-B367-4B4E-9963-18E62295F9E3}"/>
    <cellStyle name="Currency 9 2 4" xfId="18129" xr:uid="{7AF66B86-EF52-47DE-BD19-249CEBD76CB4}"/>
    <cellStyle name="Currency 9 2 4 2" xfId="18130" xr:uid="{B8D588AE-6F23-4E55-8BDE-62642D17251B}"/>
    <cellStyle name="Currency 9 2 4 3" xfId="18131" xr:uid="{FDA837C3-37B4-44D7-A25D-473C4216DBCE}"/>
    <cellStyle name="Currency 9 2 5" xfId="18132" xr:uid="{7F41720C-D27E-4411-A9C2-41955D5EB895}"/>
    <cellStyle name="Currency 9 2 5 2" xfId="18133" xr:uid="{0D849DCC-34C3-4466-B7DF-5E96C55137FA}"/>
    <cellStyle name="Currency 9 2 5 3" xfId="18134" xr:uid="{14D2A0D2-C3F4-4B58-9211-2CF465D42641}"/>
    <cellStyle name="Currency 9 2 6" xfId="18135" xr:uid="{7AFC610C-00EC-47A7-88BD-35745B8268FD}"/>
    <cellStyle name="Currency 9 2 7" xfId="18136" xr:uid="{F9810B3F-EAE5-4ED0-867A-E09A5752C9A5}"/>
    <cellStyle name="Currency 9 2 8" xfId="45316" xr:uid="{0A326AA7-A762-442E-96F2-1585F292B049}"/>
    <cellStyle name="Currency 9 3" xfId="1004" xr:uid="{00000000-0005-0000-0000-0000D1010000}"/>
    <cellStyle name="Currency 9 3 2" xfId="18137" xr:uid="{F5BA2C41-75D5-4200-8B0E-3C9D93B2F7E3}"/>
    <cellStyle name="Currency 9 3 2 2" xfId="18138" xr:uid="{8E31521F-2C1D-40D7-872F-5749AAAAB193}"/>
    <cellStyle name="Currency 9 3 2 2 2" xfId="18139" xr:uid="{9CFFB208-EA6F-4D41-9BB4-DD468EC765B4}"/>
    <cellStyle name="Currency 9 3 2 2 3" xfId="18140" xr:uid="{A2E1089D-3188-49C6-A470-D61B76E9228B}"/>
    <cellStyle name="Currency 9 3 2 3" xfId="18141" xr:uid="{F2911212-5ADC-4D4E-B182-5D86E8F6ACDC}"/>
    <cellStyle name="Currency 9 3 2 3 2" xfId="18142" xr:uid="{DC3CA5B4-DAC7-4534-A3AD-990B8EB0FA5C}"/>
    <cellStyle name="Currency 9 3 2 3 3" xfId="18143" xr:uid="{A8D25325-734C-47B1-A6FD-2BF540A283AF}"/>
    <cellStyle name="Currency 9 3 2 4" xfId="18144" xr:uid="{6549E024-36F1-48A0-9795-D2284E610279}"/>
    <cellStyle name="Currency 9 3 2 5" xfId="18145" xr:uid="{D1A365D4-D640-4756-802E-5111EF3814ED}"/>
    <cellStyle name="Currency 9 3 2 6" xfId="18146" xr:uid="{2036196C-EBC1-4B15-AB70-7412AECC1E51}"/>
    <cellStyle name="Currency 9 3 2 7" xfId="44349" xr:uid="{E75BD5BB-F00E-4D2B-A73F-E2DB5C45859D}"/>
    <cellStyle name="Currency 9 3 3" xfId="18147" xr:uid="{D51A896F-5158-42D9-B4AC-0F7C5FFAD26C}"/>
    <cellStyle name="Currency 9 3 3 2" xfId="18148" xr:uid="{BAA7543C-8B15-44BA-BD5D-DAC4E4C25639}"/>
    <cellStyle name="Currency 9 3 3 3" xfId="18149" xr:uid="{1D88A9BC-7290-459F-A0F9-900631DBEB52}"/>
    <cellStyle name="Currency 9 3 4" xfId="18150" xr:uid="{3BBCF617-6E0D-4B4B-B727-C62973C94BBB}"/>
    <cellStyle name="Currency 9 3 4 2" xfId="18151" xr:uid="{BF07A8F4-B24E-4B1E-8F28-A2933142AE0F}"/>
    <cellStyle name="Currency 9 3 4 3" xfId="18152" xr:uid="{E314D242-7042-493E-ABE0-61681D2B461B}"/>
    <cellStyle name="Currency 9 3 5" xfId="18153" xr:uid="{26C13962-5D14-4042-87DE-33D2EE9371B4}"/>
    <cellStyle name="Currency 9 3 6" xfId="18154" xr:uid="{0564120E-4818-4065-81AE-C7EC037C0ADC}"/>
    <cellStyle name="Currency 9 4" xfId="912" xr:uid="{00000000-0005-0000-0000-0000D2010000}"/>
    <cellStyle name="Currency 9 4 2" xfId="18156" xr:uid="{819C8DAC-E111-4B2E-BC8D-3D7C0B9ED102}"/>
    <cellStyle name="Currency 9 4 2 2" xfId="18157" xr:uid="{7E2B465B-C627-4AD1-9A7F-273F910D78DA}"/>
    <cellStyle name="Currency 9 4 2 3" xfId="18158" xr:uid="{0C132DAE-343A-4C16-81B3-8F1331257DBC}"/>
    <cellStyle name="Currency 9 4 3" xfId="18159" xr:uid="{8D6CB2D2-D1B6-4136-A48C-84ED796215CF}"/>
    <cellStyle name="Currency 9 4 3 2" xfId="18160" xr:uid="{86455910-ED19-4148-93B6-E44FB418528F}"/>
    <cellStyle name="Currency 9 4 3 3" xfId="18161" xr:uid="{FD7E4B0F-7039-47E3-9A23-9B31963DEF88}"/>
    <cellStyle name="Currency 9 4 4" xfId="18162" xr:uid="{AF93BD43-4D89-4C0D-A68E-098BB164D277}"/>
    <cellStyle name="Currency 9 4 5" xfId="18163" xr:uid="{C3A3582B-FB8A-4FA1-9689-4AE56687C567}"/>
    <cellStyle name="Currency 9 4 6" xfId="18155" xr:uid="{B9CB4575-2970-4076-AE77-4AFFCC7AE4A2}"/>
    <cellStyle name="Currency 9 5" xfId="18164" xr:uid="{156F953D-2571-43F1-8A22-EB1F8C546E48}"/>
    <cellStyle name="Currency 9 5 2" xfId="18165" xr:uid="{D8BF7A6B-34B4-4419-8FEE-B1602058AB2F}"/>
    <cellStyle name="Currency 9 5 3" xfId="18166" xr:uid="{2A8B5BF0-BAA2-4C46-8315-2B7F87EC9709}"/>
    <cellStyle name="Currency 9 6" xfId="18167" xr:uid="{C7093FF9-80F7-4765-A931-4EB2751F510E}"/>
    <cellStyle name="Currency 9 6 2" xfId="18168" xr:uid="{2669EB08-0155-4A90-9AA2-4824AF1F213F}"/>
    <cellStyle name="Currency 9 6 3" xfId="18169" xr:uid="{F0E8F7DF-D0A6-4D24-9FB5-2832EF1994FC}"/>
    <cellStyle name="Currency 9 7" xfId="18170" xr:uid="{3BABC361-3399-4838-8A57-A1E8C67AD2BB}"/>
    <cellStyle name="Currency 9 8" xfId="18171" xr:uid="{AE5839DD-E154-4E3C-8C42-220705C163B4}"/>
    <cellStyle name="Currency0" xfId="1208" xr:uid="{00000000-0005-0000-0000-0000D3010000}"/>
    <cellStyle name="Custom - Style1" xfId="1825" xr:uid="{E7FAAA34-9CE7-4333-B7CD-FF9B188E2489}"/>
    <cellStyle name="Custom - Style8" xfId="1826" xr:uid="{C613E3BC-16E3-4498-9B6F-12D1DCC4D520}"/>
    <cellStyle name="Data   - Style2" xfId="1827" xr:uid="{449C9A3B-9C92-44E2-B865-4C825E041165}"/>
    <cellStyle name="Data   - Style2 10" xfId="18172" xr:uid="{EA378600-5CD6-4171-A04F-9CAC64DE7ECF}"/>
    <cellStyle name="Data   - Style2 10 2" xfId="18173" xr:uid="{83BE2890-08F0-4585-BF0C-3A20743BF5E5}"/>
    <cellStyle name="Data   - Style2 10 2 2" xfId="18174" xr:uid="{D5B4DC82-3D36-4983-A791-E51685D12D2F}"/>
    <cellStyle name="Data   - Style2 10 2 3" xfId="18175" xr:uid="{7836F4D3-1A38-43FE-A479-6A536AC47D38}"/>
    <cellStyle name="Data   - Style2 10 3" xfId="18176" xr:uid="{A4B248FC-CA18-4DF3-936C-5A016B5AA13B}"/>
    <cellStyle name="Data   - Style2 10 3 2" xfId="18177" xr:uid="{66F07FFB-CD18-4A75-AFD0-A7650406DC2B}"/>
    <cellStyle name="Data   - Style2 10 3 3" xfId="18178" xr:uid="{CCC5D19C-D68B-4E34-8773-4120469944DC}"/>
    <cellStyle name="Data   - Style2 10 4" xfId="18179" xr:uid="{328C57ED-2F86-430D-9FDA-9441E83EE843}"/>
    <cellStyle name="Data   - Style2 10 4 2" xfId="18180" xr:uid="{3FBF2187-9C18-40B0-8706-4C60DE87B2FE}"/>
    <cellStyle name="Data   - Style2 10 4 3" xfId="18181" xr:uid="{EC7ABD40-BD59-4A73-ACD4-BCD4D8F79D39}"/>
    <cellStyle name="Data   - Style2 10 5" xfId="18182" xr:uid="{D3C5FC23-7E6E-4B92-92F8-867A678E96BC}"/>
    <cellStyle name="Data   - Style2 10 5 2" xfId="18183" xr:uid="{73462D9B-028A-43C4-94F1-DFC4BB1D185E}"/>
    <cellStyle name="Data   - Style2 10 5 3" xfId="18184" xr:uid="{E18040CA-81B8-42A5-8E68-E449409AE44D}"/>
    <cellStyle name="Data   - Style2 10 6" xfId="18185" xr:uid="{1C23826F-44F2-4CB2-846F-89DB91E6D695}"/>
    <cellStyle name="Data   - Style2 10 6 2" xfId="18186" xr:uid="{8B489994-7738-4E97-8E77-95B9A1E0B48E}"/>
    <cellStyle name="Data   - Style2 10 6 3" xfId="18187" xr:uid="{0AA3CCF5-299B-4984-97DF-7741CDF518E7}"/>
    <cellStyle name="Data   - Style2 10 7" xfId="18188" xr:uid="{BA7A3211-F68C-4C06-A7DC-0AECCE993422}"/>
    <cellStyle name="Data   - Style2 10 7 2" xfId="18189" xr:uid="{8DFAB88B-9A7B-49FF-8BD1-93527D6FCA27}"/>
    <cellStyle name="Data   - Style2 10 7 3" xfId="18190" xr:uid="{E1665B4E-3CCD-487E-A845-5E110DA2F261}"/>
    <cellStyle name="Data   - Style2 10 8" xfId="18191" xr:uid="{DA034348-9D0C-4844-B019-44D300595472}"/>
    <cellStyle name="Data   - Style2 10 9" xfId="18192" xr:uid="{79CD85C9-3EBD-4C1E-9E8C-71417BAB8033}"/>
    <cellStyle name="Data   - Style2 11" xfId="18193" xr:uid="{A1B60207-3443-4BB1-8D4F-7B27CC4D4E95}"/>
    <cellStyle name="Data   - Style2 11 2" xfId="18194" xr:uid="{A27DED5A-8588-4A11-AE21-8535241D1C72}"/>
    <cellStyle name="Data   - Style2 12" xfId="18195" xr:uid="{DB203DF2-7C8E-4D51-AD19-11E09F8B83D5}"/>
    <cellStyle name="Data   - Style2 12 2" xfId="18196" xr:uid="{19F10249-2547-4FF3-8573-E954B447B311}"/>
    <cellStyle name="Data   - Style2 12 3" xfId="18197" xr:uid="{F5DB2829-58F6-4E21-A767-AA2F0B30756E}"/>
    <cellStyle name="Data   - Style2 13" xfId="44350" xr:uid="{9E6A225A-77A5-43E1-A5BF-E46356EB6B28}"/>
    <cellStyle name="Data   - Style2 2" xfId="18198" xr:uid="{829D8B35-FE26-43ED-86F3-8E5F05385FE8}"/>
    <cellStyle name="Data   - Style2 2 2" xfId="18199" xr:uid="{C22AD3CA-1321-4A8C-8DDB-5FF068B24A8C}"/>
    <cellStyle name="Data   - Style2 2 2 10" xfId="18200" xr:uid="{9B256962-A0AD-41CB-B954-4B36BF2F1ABA}"/>
    <cellStyle name="Data   - Style2 2 2 2" xfId="18201" xr:uid="{13A93FB2-F76B-45BB-B4FF-65CEB65C3208}"/>
    <cellStyle name="Data   - Style2 2 2 2 2" xfId="18202" xr:uid="{6AAB8C55-39A7-4C59-87A3-50D99F1567F7}"/>
    <cellStyle name="Data   - Style2 2 2 2 2 2" xfId="18203" xr:uid="{5B98F8D4-3135-4CE7-9009-0351C627B83C}"/>
    <cellStyle name="Data   - Style2 2 2 2 2 3" xfId="18204" xr:uid="{E7A783E9-1FA1-4D26-8F38-246FB17C8B98}"/>
    <cellStyle name="Data   - Style2 2 2 2 3" xfId="18205" xr:uid="{BF782180-F1A4-463E-8CF1-B228C0A1E3EE}"/>
    <cellStyle name="Data   - Style2 2 2 2 3 2" xfId="18206" xr:uid="{2E6C925B-C843-4663-9E47-8FBF67F6EA2E}"/>
    <cellStyle name="Data   - Style2 2 2 2 3 3" xfId="18207" xr:uid="{ECD6FD07-238E-44DE-B7E0-1127F6EBF90F}"/>
    <cellStyle name="Data   - Style2 2 2 2 4" xfId="18208" xr:uid="{7E9BE68A-F5E7-4890-98C2-0CC1D14793C5}"/>
    <cellStyle name="Data   - Style2 2 2 2 4 2" xfId="18209" xr:uid="{2C33CB59-D0CB-4F7A-A7D2-4246388C8EF2}"/>
    <cellStyle name="Data   - Style2 2 2 2 4 3" xfId="18210" xr:uid="{BAFC4DB1-002E-4D32-A8A7-9B144830C626}"/>
    <cellStyle name="Data   - Style2 2 2 2 5" xfId="18211" xr:uid="{E74F5440-2126-4DF2-AE07-B5D7DAE2BFF2}"/>
    <cellStyle name="Data   - Style2 2 2 2 5 2" xfId="18212" xr:uid="{2DFAE22A-8B71-464E-8573-52A2C4EBF7FB}"/>
    <cellStyle name="Data   - Style2 2 2 2 5 3" xfId="18213" xr:uid="{6FA18A42-4BD0-48C0-815C-C2A8CD84054D}"/>
    <cellStyle name="Data   - Style2 2 2 2 6" xfId="18214" xr:uid="{1FDEDC7D-B20A-450E-A75A-1F9AAADA0C34}"/>
    <cellStyle name="Data   - Style2 2 2 2 6 2" xfId="18215" xr:uid="{DBCAD240-F461-475E-9B36-929BE065476B}"/>
    <cellStyle name="Data   - Style2 2 2 2 6 3" xfId="18216" xr:uid="{678B5A48-7D27-4178-8B7E-133DE599B366}"/>
    <cellStyle name="Data   - Style2 2 2 2 7" xfId="18217" xr:uid="{B4139444-1228-4B7C-9CE5-F878DEF5AF37}"/>
    <cellStyle name="Data   - Style2 2 2 2 7 2" xfId="18218" xr:uid="{57C782B8-41AE-4E3E-9AC7-B242513A41FA}"/>
    <cellStyle name="Data   - Style2 2 2 2 7 3" xfId="18219" xr:uid="{1F507FB0-3CF2-4861-B830-6577A2A97E26}"/>
    <cellStyle name="Data   - Style2 2 2 2 8" xfId="18220" xr:uid="{79C9828F-F422-46E1-9465-08B2E9BBD953}"/>
    <cellStyle name="Data   - Style2 2 2 2 9" xfId="18221" xr:uid="{A93CC7D8-455A-475C-B926-07F7B12384D2}"/>
    <cellStyle name="Data   - Style2 2 2 3" xfId="18222" xr:uid="{12590C14-345A-41DF-9EA2-DD56275F55D2}"/>
    <cellStyle name="Data   - Style2 2 2 3 2" xfId="18223" xr:uid="{270311E4-073B-4FAA-8A00-F4CBD771EA8E}"/>
    <cellStyle name="Data   - Style2 2 2 3 3" xfId="18224" xr:uid="{14FC8A53-266D-420B-8608-8DD6C32AA866}"/>
    <cellStyle name="Data   - Style2 2 2 4" xfId="18225" xr:uid="{3028D4D1-6112-47A1-9004-71C4A4772292}"/>
    <cellStyle name="Data   - Style2 2 2 4 2" xfId="18226" xr:uid="{5E023780-D1BE-49EC-90BD-59D2C8913E2A}"/>
    <cellStyle name="Data   - Style2 2 2 4 3" xfId="18227" xr:uid="{30FB5674-357F-4281-9AD4-298D3F4BB2BF}"/>
    <cellStyle name="Data   - Style2 2 2 5" xfId="18228" xr:uid="{4AA6119E-0E76-4FEB-A377-45A87467554C}"/>
    <cellStyle name="Data   - Style2 2 2 5 2" xfId="18229" xr:uid="{4A717E02-63F4-4C62-98DF-8DF786CE7DA1}"/>
    <cellStyle name="Data   - Style2 2 2 5 3" xfId="18230" xr:uid="{22895F77-95F8-4EB6-95EA-129C17B46748}"/>
    <cellStyle name="Data   - Style2 2 2 6" xfId="18231" xr:uid="{C1AE07B6-66FB-4F10-B24E-443E86A89666}"/>
    <cellStyle name="Data   - Style2 2 2 6 2" xfId="18232" xr:uid="{E0EE21FE-BB75-449C-88D4-8944A3E41B42}"/>
    <cellStyle name="Data   - Style2 2 2 6 3" xfId="18233" xr:uid="{95E814E9-5FA1-491A-B7E8-CDEFFE78530D}"/>
    <cellStyle name="Data   - Style2 2 2 7" xfId="18234" xr:uid="{214256C5-FF8A-4CE7-ABA6-34812F02FD46}"/>
    <cellStyle name="Data   - Style2 2 2 7 2" xfId="18235" xr:uid="{95752A0F-979D-467F-8B47-57491D87E4C9}"/>
    <cellStyle name="Data   - Style2 2 2 7 3" xfId="18236" xr:uid="{0542538C-723A-47DF-BB53-EACBBB6029DD}"/>
    <cellStyle name="Data   - Style2 2 2 8" xfId="18237" xr:uid="{14E363B0-375F-4EF7-BD57-20652F0A4991}"/>
    <cellStyle name="Data   - Style2 2 2 8 2" xfId="18238" xr:uid="{FBE49B35-1143-429C-AE92-0E3465ACC815}"/>
    <cellStyle name="Data   - Style2 2 2 8 3" xfId="18239" xr:uid="{2889016E-D890-4DCE-93AD-4E12767E20E8}"/>
    <cellStyle name="Data   - Style2 2 2 9" xfId="18240" xr:uid="{B154F6F4-7C90-401F-99F1-F3131B32BBCD}"/>
    <cellStyle name="Data   - Style2 2 3" xfId="18241" xr:uid="{E7F9C401-DFF4-4A16-BB42-38C48AEDED95}"/>
    <cellStyle name="Data   - Style2 2 3 10" xfId="18242" xr:uid="{B7A7DC9C-6FC6-4188-BB56-3D7F27F5ECC4}"/>
    <cellStyle name="Data   - Style2 2 3 2" xfId="18243" xr:uid="{DB2C1728-7F62-4776-BEE4-C9350D72604D}"/>
    <cellStyle name="Data   - Style2 2 3 2 2" xfId="18244" xr:uid="{899B0E32-15A1-4DF4-918E-1785C6C34CD3}"/>
    <cellStyle name="Data   - Style2 2 3 2 2 2" xfId="18245" xr:uid="{9A02BB96-DADC-429B-AA42-439B002095F2}"/>
    <cellStyle name="Data   - Style2 2 3 2 2 3" xfId="18246" xr:uid="{3C4D0F0B-ED37-4AF8-8C03-9D27D7E0F670}"/>
    <cellStyle name="Data   - Style2 2 3 2 3" xfId="18247" xr:uid="{12C21F65-DDDC-49B7-85FD-5A2BFE9C313C}"/>
    <cellStyle name="Data   - Style2 2 3 2 3 2" xfId="18248" xr:uid="{75E34094-EAB5-46D6-9521-8E321F6B893F}"/>
    <cellStyle name="Data   - Style2 2 3 2 3 3" xfId="18249" xr:uid="{0363E4E7-637A-464E-BBA8-D57527C37705}"/>
    <cellStyle name="Data   - Style2 2 3 2 4" xfId="18250" xr:uid="{503D6F1E-9FBC-4F59-B9E9-958529F25A73}"/>
    <cellStyle name="Data   - Style2 2 3 2 4 2" xfId="18251" xr:uid="{CDE30640-151B-4169-8B77-6A67F1C94CB1}"/>
    <cellStyle name="Data   - Style2 2 3 2 4 3" xfId="18252" xr:uid="{31BCFF06-8F5C-429C-AE9E-20DC77B91D21}"/>
    <cellStyle name="Data   - Style2 2 3 2 5" xfId="18253" xr:uid="{DC186640-F952-4FF9-B6FC-AC7A5D10FF81}"/>
    <cellStyle name="Data   - Style2 2 3 2 5 2" xfId="18254" xr:uid="{6B645966-7DC3-4326-8588-96948F585B20}"/>
    <cellStyle name="Data   - Style2 2 3 2 5 3" xfId="18255" xr:uid="{E8B17E30-B49B-4E89-A45E-DB41A37EE9C2}"/>
    <cellStyle name="Data   - Style2 2 3 2 6" xfId="18256" xr:uid="{BF775FA3-5DC8-4FB0-A4BF-03D985C9144F}"/>
    <cellStyle name="Data   - Style2 2 3 2 6 2" xfId="18257" xr:uid="{37D3B5BC-7993-449A-9E50-528729D7018D}"/>
    <cellStyle name="Data   - Style2 2 3 2 6 3" xfId="18258" xr:uid="{9233DF6E-7617-4665-A21B-E0D250FFEFE6}"/>
    <cellStyle name="Data   - Style2 2 3 2 7" xfId="18259" xr:uid="{FA9E188C-8499-4A85-8A38-B81E225AC4A3}"/>
    <cellStyle name="Data   - Style2 2 3 2 7 2" xfId="18260" xr:uid="{BE1A94EB-E1EB-4F1B-AE08-76451A50D100}"/>
    <cellStyle name="Data   - Style2 2 3 2 7 3" xfId="18261" xr:uid="{82D16763-6316-43F2-A0FB-6ACD0A256456}"/>
    <cellStyle name="Data   - Style2 2 3 2 8" xfId="18262" xr:uid="{AD730BF5-1EC8-4924-8746-CEEBF8472160}"/>
    <cellStyle name="Data   - Style2 2 3 2 9" xfId="18263" xr:uid="{63AE931E-7A3F-4543-8629-42CF99D881C4}"/>
    <cellStyle name="Data   - Style2 2 3 3" xfId="18264" xr:uid="{646DB433-871B-489E-842B-9E22500EA691}"/>
    <cellStyle name="Data   - Style2 2 3 3 2" xfId="18265" xr:uid="{462C1C93-F3DF-493A-B65B-996FC1ED3852}"/>
    <cellStyle name="Data   - Style2 2 3 3 3" xfId="18266" xr:uid="{7D788EAB-2767-486B-833E-E416E2E1870C}"/>
    <cellStyle name="Data   - Style2 2 3 4" xfId="18267" xr:uid="{6288D1C5-7CF3-4CED-84D0-0E8F17DF0949}"/>
    <cellStyle name="Data   - Style2 2 3 4 2" xfId="18268" xr:uid="{873D7919-0581-46C8-BF62-78D437677696}"/>
    <cellStyle name="Data   - Style2 2 3 4 3" xfId="18269" xr:uid="{2C4DF26A-ADAF-448B-88CB-CC7B59C24AF4}"/>
    <cellStyle name="Data   - Style2 2 3 5" xfId="18270" xr:uid="{1A1763AC-EC19-4F08-9069-0DCB6A82DE83}"/>
    <cellStyle name="Data   - Style2 2 3 5 2" xfId="18271" xr:uid="{B4192B4C-76A5-4F72-A0E4-C018D480F20F}"/>
    <cellStyle name="Data   - Style2 2 3 5 3" xfId="18272" xr:uid="{83F72868-4308-4066-AAFB-5A459AEB9364}"/>
    <cellStyle name="Data   - Style2 2 3 6" xfId="18273" xr:uid="{F5E135CD-8D45-4B20-9A53-1BDAFDF28771}"/>
    <cellStyle name="Data   - Style2 2 3 6 2" xfId="18274" xr:uid="{77D98958-85EF-4D18-AA22-C702F594F465}"/>
    <cellStyle name="Data   - Style2 2 3 6 3" xfId="18275" xr:uid="{0986991C-65D7-4739-B518-6F9E12E5594E}"/>
    <cellStyle name="Data   - Style2 2 3 7" xfId="18276" xr:uid="{76066E1D-0C52-4033-9B33-2F351F7F1352}"/>
    <cellStyle name="Data   - Style2 2 3 7 2" xfId="18277" xr:uid="{A28BACE6-91E8-45AC-8DC7-19F77B5BA5A9}"/>
    <cellStyle name="Data   - Style2 2 3 7 3" xfId="18278" xr:uid="{AE5BB3EE-F8D5-4A1A-B0B1-DE8915730581}"/>
    <cellStyle name="Data   - Style2 2 3 8" xfId="18279" xr:uid="{D5930C3B-EED7-4E9B-A4C8-3886F5B39FAE}"/>
    <cellStyle name="Data   - Style2 2 3 8 2" xfId="18280" xr:uid="{1D1CB086-FE00-4265-8492-E97EDAECB476}"/>
    <cellStyle name="Data   - Style2 2 3 8 3" xfId="18281" xr:uid="{DB737864-23E3-4403-BE2D-297E9320E8A9}"/>
    <cellStyle name="Data   - Style2 2 3 9" xfId="18282" xr:uid="{4DCB93A9-740A-4A02-9C6F-E030062E3A12}"/>
    <cellStyle name="Data   - Style2 2 4" xfId="18283" xr:uid="{6207D6D1-0C38-4418-BB7D-B35B03B40AD9}"/>
    <cellStyle name="Data   - Style2 2 4 10" xfId="18284" xr:uid="{5A961357-5642-4C2F-A66D-2EF9A648BE46}"/>
    <cellStyle name="Data   - Style2 2 4 2" xfId="18285" xr:uid="{9C21DFCD-4466-41A4-B40C-DE17A0F612C2}"/>
    <cellStyle name="Data   - Style2 2 4 2 2" xfId="18286" xr:uid="{095ED306-853E-4AD3-847C-97FEF199A4B7}"/>
    <cellStyle name="Data   - Style2 2 4 2 2 2" xfId="18287" xr:uid="{3FF75A9F-BF7D-49FD-A970-B72BBC3C6FD9}"/>
    <cellStyle name="Data   - Style2 2 4 2 2 3" xfId="18288" xr:uid="{92D85243-3DC5-4031-8C97-4E068CA507F5}"/>
    <cellStyle name="Data   - Style2 2 4 2 3" xfId="18289" xr:uid="{BBF94B73-4C0D-408B-AB95-DCD23ECECDEF}"/>
    <cellStyle name="Data   - Style2 2 4 2 3 2" xfId="18290" xr:uid="{3FDB0635-C89A-48F3-AA75-E12569229034}"/>
    <cellStyle name="Data   - Style2 2 4 2 3 3" xfId="18291" xr:uid="{FD4C8EC1-612C-462D-919D-D2CB278160D0}"/>
    <cellStyle name="Data   - Style2 2 4 2 4" xfId="18292" xr:uid="{1669A453-E83A-490F-B76A-2E83684A8B07}"/>
    <cellStyle name="Data   - Style2 2 4 2 4 2" xfId="18293" xr:uid="{C68C3F93-1D6C-46EC-B890-89B2D68AB128}"/>
    <cellStyle name="Data   - Style2 2 4 2 4 3" xfId="18294" xr:uid="{42D13EFE-219A-40C4-8D52-011C3FCD1D51}"/>
    <cellStyle name="Data   - Style2 2 4 2 5" xfId="18295" xr:uid="{CF60AD70-3999-4E5E-BC1B-0910675917B9}"/>
    <cellStyle name="Data   - Style2 2 4 2 5 2" xfId="18296" xr:uid="{9A0918E0-D6C0-437A-9DCF-5FFF1253B787}"/>
    <cellStyle name="Data   - Style2 2 4 2 5 3" xfId="18297" xr:uid="{063A8810-B5BD-4D68-8817-D6C807CC9557}"/>
    <cellStyle name="Data   - Style2 2 4 2 6" xfId="18298" xr:uid="{BB3E7DC3-4325-47A5-ABF3-B5B99D56CECC}"/>
    <cellStyle name="Data   - Style2 2 4 2 6 2" xfId="18299" xr:uid="{BA881FC2-F96B-4B07-B9D6-B9C41349CF39}"/>
    <cellStyle name="Data   - Style2 2 4 2 6 3" xfId="18300" xr:uid="{FA014B8E-E061-4200-A8BA-24221091AF99}"/>
    <cellStyle name="Data   - Style2 2 4 2 7" xfId="18301" xr:uid="{87DD54BE-43FC-4045-BCA2-62A178D53B34}"/>
    <cellStyle name="Data   - Style2 2 4 2 7 2" xfId="18302" xr:uid="{133EC76C-F4A9-4D77-9564-8ED5200163C1}"/>
    <cellStyle name="Data   - Style2 2 4 2 7 3" xfId="18303" xr:uid="{2E11200D-6D71-4CDA-8EF5-F66FA529C576}"/>
    <cellStyle name="Data   - Style2 2 4 2 8" xfId="18304" xr:uid="{1FFEF427-556F-4F79-BE1D-982FD5B931B1}"/>
    <cellStyle name="Data   - Style2 2 4 2 9" xfId="18305" xr:uid="{65D29DD9-645C-4308-A32A-DCC20866BDEC}"/>
    <cellStyle name="Data   - Style2 2 4 3" xfId="18306" xr:uid="{D3BBFA3C-0634-434B-B6C9-D7B7E4F29188}"/>
    <cellStyle name="Data   - Style2 2 4 3 2" xfId="18307" xr:uid="{22C265AE-23C8-4266-95E7-ADA6D146F1E3}"/>
    <cellStyle name="Data   - Style2 2 4 3 3" xfId="18308" xr:uid="{F8A2AB40-BBED-464A-8AE2-1FD565E3B388}"/>
    <cellStyle name="Data   - Style2 2 4 4" xfId="18309" xr:uid="{22A87EE8-A4CF-427B-991C-3314905A6B9E}"/>
    <cellStyle name="Data   - Style2 2 4 4 2" xfId="18310" xr:uid="{437ABC4D-C031-4A51-9DDA-D8AB78A1838F}"/>
    <cellStyle name="Data   - Style2 2 4 4 3" xfId="18311" xr:uid="{88FB0F9D-DED5-4DEB-895E-B2B852E3DE3E}"/>
    <cellStyle name="Data   - Style2 2 4 5" xfId="18312" xr:uid="{BC401F73-6567-4455-A853-710C52637B91}"/>
    <cellStyle name="Data   - Style2 2 4 5 2" xfId="18313" xr:uid="{5B74294A-E250-4EBD-9FD0-080F750344B6}"/>
    <cellStyle name="Data   - Style2 2 4 5 3" xfId="18314" xr:uid="{1212EFBC-2FA5-4F95-90F7-905AAC86F5F7}"/>
    <cellStyle name="Data   - Style2 2 4 6" xfId="18315" xr:uid="{B2952D47-8C04-498C-9010-6149698FF255}"/>
    <cellStyle name="Data   - Style2 2 4 6 2" xfId="18316" xr:uid="{5C246F15-442E-45EF-8712-A2C5245F0D3C}"/>
    <cellStyle name="Data   - Style2 2 4 6 3" xfId="18317" xr:uid="{1FF2D11E-5D39-46A8-BA40-5C5DA89AAB13}"/>
    <cellStyle name="Data   - Style2 2 4 7" xfId="18318" xr:uid="{85828AD7-AC00-42D8-BC66-514BC46E19EA}"/>
    <cellStyle name="Data   - Style2 2 4 7 2" xfId="18319" xr:uid="{FD92EF27-8295-4E53-B646-B2A29331D835}"/>
    <cellStyle name="Data   - Style2 2 4 7 3" xfId="18320" xr:uid="{B2987922-5AF4-460B-A8E8-70E5F0973755}"/>
    <cellStyle name="Data   - Style2 2 4 8" xfId="18321" xr:uid="{1DA6A3EE-485E-4DF7-993D-CB11C872013E}"/>
    <cellStyle name="Data   - Style2 2 4 8 2" xfId="18322" xr:uid="{C03DAA80-9E28-497A-8F9D-6D4D0997BFAF}"/>
    <cellStyle name="Data   - Style2 2 4 8 3" xfId="18323" xr:uid="{10231DEC-5F66-4EC2-9CBD-BDE3D3E90718}"/>
    <cellStyle name="Data   - Style2 2 4 9" xfId="18324" xr:uid="{729626F0-6D4B-4643-8CBA-5F8D80EBC240}"/>
    <cellStyle name="Data   - Style2 2 5" xfId="18325" xr:uid="{7F89F1CE-3598-464E-BF8D-9416EFB66AFD}"/>
    <cellStyle name="Data   - Style2 2 5 10" xfId="18326" xr:uid="{8421B85F-96F2-40DE-97D2-1BF8CB4EEF14}"/>
    <cellStyle name="Data   - Style2 2 5 2" xfId="18327" xr:uid="{797F4F1F-D3B7-4252-BD32-627A7C82837F}"/>
    <cellStyle name="Data   - Style2 2 5 2 2" xfId="18328" xr:uid="{101415E9-DA2B-4EB5-9A1F-A3097977DC94}"/>
    <cellStyle name="Data   - Style2 2 5 2 2 2" xfId="18329" xr:uid="{1E111056-5453-4CC3-AC3D-256B0B3641E6}"/>
    <cellStyle name="Data   - Style2 2 5 2 2 3" xfId="18330" xr:uid="{EE4312CD-77FD-4ED5-8B51-E6CE43A42FA7}"/>
    <cellStyle name="Data   - Style2 2 5 2 3" xfId="18331" xr:uid="{BBD71EAB-0DC5-41E5-A8AB-90B4BB28CD5B}"/>
    <cellStyle name="Data   - Style2 2 5 2 3 2" xfId="18332" xr:uid="{0AFBF5C0-C7A4-4B74-9006-EF6BFE52B8DE}"/>
    <cellStyle name="Data   - Style2 2 5 2 3 3" xfId="18333" xr:uid="{A6AAF49F-B423-4A43-92A2-918EB64C5816}"/>
    <cellStyle name="Data   - Style2 2 5 2 4" xfId="18334" xr:uid="{1BD4B0FE-9CD4-42A3-8EF1-CF339A10CB37}"/>
    <cellStyle name="Data   - Style2 2 5 2 4 2" xfId="18335" xr:uid="{52F62B97-C044-438C-86E7-A9398C85135B}"/>
    <cellStyle name="Data   - Style2 2 5 2 4 3" xfId="18336" xr:uid="{73DD54D7-FB74-4E35-8414-CD564F349C66}"/>
    <cellStyle name="Data   - Style2 2 5 2 5" xfId="18337" xr:uid="{9C524F0D-15F0-4245-8007-D5564FC82705}"/>
    <cellStyle name="Data   - Style2 2 5 2 5 2" xfId="18338" xr:uid="{9253900E-5D7C-4307-9AE4-B1FAF14EF1B8}"/>
    <cellStyle name="Data   - Style2 2 5 2 5 3" xfId="18339" xr:uid="{ED604B8F-ACDE-4DDE-9DFC-814241FC2159}"/>
    <cellStyle name="Data   - Style2 2 5 2 6" xfId="18340" xr:uid="{21B6D0F1-6545-4255-AB61-E67220862E16}"/>
    <cellStyle name="Data   - Style2 2 5 2 6 2" xfId="18341" xr:uid="{13E7F300-ECB6-45B7-8DD6-16D5E6B47BF3}"/>
    <cellStyle name="Data   - Style2 2 5 2 6 3" xfId="18342" xr:uid="{D43EDB32-370C-4EE4-9A2A-2EECF69411BC}"/>
    <cellStyle name="Data   - Style2 2 5 2 7" xfId="18343" xr:uid="{61EA86D0-5C9E-4F85-99A6-05C373EC3BFE}"/>
    <cellStyle name="Data   - Style2 2 5 2 7 2" xfId="18344" xr:uid="{53394928-F744-4838-A19D-9D55F4AA509E}"/>
    <cellStyle name="Data   - Style2 2 5 2 7 3" xfId="18345" xr:uid="{24BAF27B-4AB2-449C-81C6-DA881B69ABA4}"/>
    <cellStyle name="Data   - Style2 2 5 2 8" xfId="18346" xr:uid="{A1E70127-10E7-487C-83AB-4FE19173D670}"/>
    <cellStyle name="Data   - Style2 2 5 2 9" xfId="18347" xr:uid="{CEE9A1CE-D00E-4B05-83A6-1A598054A3F6}"/>
    <cellStyle name="Data   - Style2 2 5 3" xfId="18348" xr:uid="{19655C26-4AEA-4517-BFD7-E4C07D66D079}"/>
    <cellStyle name="Data   - Style2 2 5 3 2" xfId="18349" xr:uid="{2BB4415E-716A-4BD9-906F-1F74BC2421F3}"/>
    <cellStyle name="Data   - Style2 2 5 3 3" xfId="18350" xr:uid="{26B3A7A8-E67F-4198-9D94-2BCD3CD1F095}"/>
    <cellStyle name="Data   - Style2 2 5 4" xfId="18351" xr:uid="{5CF27F10-5D6D-4118-B08C-4D8BF8D13753}"/>
    <cellStyle name="Data   - Style2 2 5 4 2" xfId="18352" xr:uid="{3478BFDA-7A1E-4A26-AE13-FC0F256C2ACA}"/>
    <cellStyle name="Data   - Style2 2 5 4 3" xfId="18353" xr:uid="{C53D71D4-46BF-4D73-B558-C842E4115CA5}"/>
    <cellStyle name="Data   - Style2 2 5 5" xfId="18354" xr:uid="{2DCAE8D5-8D64-4EF1-B8C7-C0E880F7444B}"/>
    <cellStyle name="Data   - Style2 2 5 5 2" xfId="18355" xr:uid="{BDCFED52-C409-4100-A22C-A115A9452942}"/>
    <cellStyle name="Data   - Style2 2 5 5 3" xfId="18356" xr:uid="{A447B516-AC72-425D-A961-713F7E4E5646}"/>
    <cellStyle name="Data   - Style2 2 5 6" xfId="18357" xr:uid="{80C90C47-72EA-4CE5-9B44-1C4C21C60ECB}"/>
    <cellStyle name="Data   - Style2 2 5 6 2" xfId="18358" xr:uid="{E19D556E-B999-485E-AE56-ABE691034191}"/>
    <cellStyle name="Data   - Style2 2 5 6 3" xfId="18359" xr:uid="{694FED61-E5C0-443D-9CD8-A8FC3BD5747D}"/>
    <cellStyle name="Data   - Style2 2 5 7" xfId="18360" xr:uid="{602302FA-4838-4DFF-8572-429DC93498F9}"/>
    <cellStyle name="Data   - Style2 2 5 7 2" xfId="18361" xr:uid="{EE9C4DB0-4E4F-4D3A-91A1-E5D75FD5C8CD}"/>
    <cellStyle name="Data   - Style2 2 5 7 3" xfId="18362" xr:uid="{3AE9E976-A5D4-43D7-8205-2F44A4AD85EC}"/>
    <cellStyle name="Data   - Style2 2 5 8" xfId="18363" xr:uid="{8DF589F3-BD6F-48BF-A7F6-047A693BC115}"/>
    <cellStyle name="Data   - Style2 2 5 8 2" xfId="18364" xr:uid="{B2C7F93C-FD3D-4F5E-B04C-5BC89E6597A8}"/>
    <cellStyle name="Data   - Style2 2 5 8 3" xfId="18365" xr:uid="{B51190F4-D1D1-4D05-B69B-24451ECDD630}"/>
    <cellStyle name="Data   - Style2 2 5 9" xfId="18366" xr:uid="{F3CB9D4E-37DD-4FC2-80CB-5395026F2FD7}"/>
    <cellStyle name="Data   - Style2 2 6" xfId="18367" xr:uid="{2F813C57-6CC6-408F-937E-B711ECF4004D}"/>
    <cellStyle name="Data   - Style2 2 6 2" xfId="18368" xr:uid="{E3CCCB2D-CA02-4695-98CC-9A803B1FE1DC}"/>
    <cellStyle name="Data   - Style2 2 6 2 2" xfId="18369" xr:uid="{A62F61F5-41F0-4E9F-B62C-A809FB4BA60B}"/>
    <cellStyle name="Data   - Style2 2 6 2 3" xfId="18370" xr:uid="{20141CF5-D3F4-45FF-9906-4A9BC8F2A980}"/>
    <cellStyle name="Data   - Style2 2 6 3" xfId="18371" xr:uid="{D1D34087-F615-4A48-BBB7-A1BCC10676AF}"/>
    <cellStyle name="Data   - Style2 2 6 3 2" xfId="18372" xr:uid="{2E66135C-0C1B-48E0-8577-E0C5E046D0C4}"/>
    <cellStyle name="Data   - Style2 2 6 3 3" xfId="18373" xr:uid="{DE9B6AE0-8D78-4AAE-9E5A-501C6AEEE919}"/>
    <cellStyle name="Data   - Style2 2 6 4" xfId="18374" xr:uid="{E84D33F1-DC94-4128-AF82-1396C6353216}"/>
    <cellStyle name="Data   - Style2 2 6 4 2" xfId="18375" xr:uid="{4CDB4A0A-BD7F-437A-9C8D-76B5B60ADA16}"/>
    <cellStyle name="Data   - Style2 2 6 4 3" xfId="18376" xr:uid="{CB3D7D23-CB30-4091-BA51-510106100D13}"/>
    <cellStyle name="Data   - Style2 2 6 5" xfId="18377" xr:uid="{6B919B95-C766-49E7-907A-E759110D7D72}"/>
    <cellStyle name="Data   - Style2 2 6 5 2" xfId="18378" xr:uid="{4923FD95-4096-44E3-976B-F9D43AE2945A}"/>
    <cellStyle name="Data   - Style2 2 6 5 3" xfId="18379" xr:uid="{6665AA38-9388-45A0-BFC8-B4BA45A6BABF}"/>
    <cellStyle name="Data   - Style2 2 6 6" xfId="18380" xr:uid="{A43B49BD-EE29-4DEF-8B91-1E84DFC58A01}"/>
    <cellStyle name="Data   - Style2 2 6 6 2" xfId="18381" xr:uid="{070B1155-A0BB-4A61-97C5-19CEC43A9554}"/>
    <cellStyle name="Data   - Style2 2 6 6 3" xfId="18382" xr:uid="{B7BD6272-610E-4874-963B-99277B51F45C}"/>
    <cellStyle name="Data   - Style2 2 6 7" xfId="18383" xr:uid="{FB4A2721-5E62-4BAA-85D5-DC1F24C704C3}"/>
    <cellStyle name="Data   - Style2 2 6 7 2" xfId="18384" xr:uid="{1B6B12C0-75DD-48F2-A9CA-BBA6FCC0F684}"/>
    <cellStyle name="Data   - Style2 2 6 7 3" xfId="18385" xr:uid="{2634849F-446D-4B2E-8612-6D4C0690D086}"/>
    <cellStyle name="Data   - Style2 2 6 8" xfId="18386" xr:uid="{F201BF3C-83D3-4A95-89CE-ABF44F39D91D}"/>
    <cellStyle name="Data   - Style2 2 6 9" xfId="18387" xr:uid="{3DF71892-CDAE-4944-B5A0-DF453781C60B}"/>
    <cellStyle name="Data   - Style2 2 7" xfId="18388" xr:uid="{FDF3A944-2225-478E-B94B-4EBE53B0D422}"/>
    <cellStyle name="Data   - Style2 2 7 2" xfId="18389" xr:uid="{2F74DF80-14CC-4041-9700-5B722AB796EE}"/>
    <cellStyle name="Data   - Style2 2 7 3" xfId="18390" xr:uid="{F4100BA4-F61D-4E40-9B36-506B53028037}"/>
    <cellStyle name="Data   - Style2 2 8" xfId="18391" xr:uid="{020665FE-5110-4747-8A06-0F6172FDF8DA}"/>
    <cellStyle name="Data   - Style2 2 8 2" xfId="18392" xr:uid="{DFE0D8BB-15C8-4271-9E7D-CB3399948633}"/>
    <cellStyle name="Data   - Style2 2 8 3" xfId="18393" xr:uid="{2168B3C8-09E8-480B-9533-C63C4AD0742F}"/>
    <cellStyle name="Data   - Style2 2 9" xfId="44351" xr:uid="{67F69919-EE4D-432F-8692-14DDE571889E}"/>
    <cellStyle name="Data   - Style2 3" xfId="18394" xr:uid="{7AA3B97C-997F-44B0-BC65-A994A320BB9C}"/>
    <cellStyle name="Data   - Style2 3 2" xfId="18395" xr:uid="{96EB2720-5533-414F-B6F4-B17AFA4247BF}"/>
    <cellStyle name="Data   - Style2 3 2 10" xfId="18396" xr:uid="{3F2DF5CE-7A4E-4003-B198-CE6005306ACD}"/>
    <cellStyle name="Data   - Style2 3 2 2" xfId="18397" xr:uid="{F639C402-D977-4667-B81C-8447E140834E}"/>
    <cellStyle name="Data   - Style2 3 2 2 2" xfId="18398" xr:uid="{86A6A897-F44D-4E1D-9F33-606E303BD04C}"/>
    <cellStyle name="Data   - Style2 3 2 2 2 2" xfId="18399" xr:uid="{82621B90-F120-4CDA-B1C7-F6D9F6638950}"/>
    <cellStyle name="Data   - Style2 3 2 2 2 3" xfId="18400" xr:uid="{7D06D672-1093-4D84-8504-2517440F72D6}"/>
    <cellStyle name="Data   - Style2 3 2 2 3" xfId="18401" xr:uid="{0D639513-2235-40FE-9D81-AC43891CA787}"/>
    <cellStyle name="Data   - Style2 3 2 2 3 2" xfId="18402" xr:uid="{88FE620B-FC55-49C0-B3CE-2D56619D7ABF}"/>
    <cellStyle name="Data   - Style2 3 2 2 3 3" xfId="18403" xr:uid="{531D88AF-1D15-4224-8B74-58CF74DFE132}"/>
    <cellStyle name="Data   - Style2 3 2 2 4" xfId="18404" xr:uid="{7AF38953-C6F4-49FD-B676-7977BE7E0F09}"/>
    <cellStyle name="Data   - Style2 3 2 2 4 2" xfId="18405" xr:uid="{C55E3956-C56D-45BA-AB2E-446A8DFBAFDD}"/>
    <cellStyle name="Data   - Style2 3 2 2 4 3" xfId="18406" xr:uid="{BC95E6D2-4EA9-4C68-B9CB-20833D498AD1}"/>
    <cellStyle name="Data   - Style2 3 2 2 5" xfId="18407" xr:uid="{66D95877-C253-42CD-8861-D25730F273CB}"/>
    <cellStyle name="Data   - Style2 3 2 2 5 2" xfId="18408" xr:uid="{2E6E42CF-3491-47CE-8236-801276CCE7C5}"/>
    <cellStyle name="Data   - Style2 3 2 2 5 3" xfId="18409" xr:uid="{26B44628-FB2E-4A8A-8238-36B3E7716765}"/>
    <cellStyle name="Data   - Style2 3 2 2 6" xfId="18410" xr:uid="{568A1946-B7D8-4240-87EF-8B977E9A77CF}"/>
    <cellStyle name="Data   - Style2 3 2 2 6 2" xfId="18411" xr:uid="{2298124E-749D-4A58-9C7C-5CF51FC1DFF0}"/>
    <cellStyle name="Data   - Style2 3 2 2 6 3" xfId="18412" xr:uid="{45437383-BAC5-4A59-B88D-D58E3BEDB0AB}"/>
    <cellStyle name="Data   - Style2 3 2 2 7" xfId="18413" xr:uid="{76010193-8552-4180-AD0A-AF2276E3F5D0}"/>
    <cellStyle name="Data   - Style2 3 2 2 7 2" xfId="18414" xr:uid="{780D7DA1-DA99-456A-A1B0-E92170163E35}"/>
    <cellStyle name="Data   - Style2 3 2 2 7 3" xfId="18415" xr:uid="{516CDC26-DB16-478A-9119-A73E1352538B}"/>
    <cellStyle name="Data   - Style2 3 2 2 8" xfId="18416" xr:uid="{20C7C47A-D74B-4432-AB04-D9E84EA83AE1}"/>
    <cellStyle name="Data   - Style2 3 2 2 9" xfId="18417" xr:uid="{614C4ADD-D27D-4D28-B83F-7A0CA020A2CD}"/>
    <cellStyle name="Data   - Style2 3 2 3" xfId="18418" xr:uid="{6236A41B-07EB-496A-893D-82D14C3291C6}"/>
    <cellStyle name="Data   - Style2 3 2 3 2" xfId="18419" xr:uid="{A6988725-6DBF-4E78-8AC2-80D022B2B65C}"/>
    <cellStyle name="Data   - Style2 3 2 3 3" xfId="18420" xr:uid="{CCF2AE59-90AF-43AC-B6C6-820EF507BEE8}"/>
    <cellStyle name="Data   - Style2 3 2 4" xfId="18421" xr:uid="{2AC7FB03-892F-468F-948C-5D1DDF3373C8}"/>
    <cellStyle name="Data   - Style2 3 2 4 2" xfId="18422" xr:uid="{5B8B8982-D91B-40CD-A798-5A285C66E63F}"/>
    <cellStyle name="Data   - Style2 3 2 4 3" xfId="18423" xr:uid="{050628A3-4D44-4C42-9CD5-B9385503584D}"/>
    <cellStyle name="Data   - Style2 3 2 5" xfId="18424" xr:uid="{BD2CB498-5FA6-443E-9A09-B035F7F1EB23}"/>
    <cellStyle name="Data   - Style2 3 2 5 2" xfId="18425" xr:uid="{0B025F08-32ED-4B1D-AAB2-963CB9DE8224}"/>
    <cellStyle name="Data   - Style2 3 2 5 3" xfId="18426" xr:uid="{4439D9E6-97D4-40A4-B5A1-F0CE3D038336}"/>
    <cellStyle name="Data   - Style2 3 2 6" xfId="18427" xr:uid="{F8C8312F-536D-4F77-8011-0D5D2C6C032A}"/>
    <cellStyle name="Data   - Style2 3 2 6 2" xfId="18428" xr:uid="{C1A7A7ED-9F6E-49C7-A51F-FC1D3A0AC628}"/>
    <cellStyle name="Data   - Style2 3 2 6 3" xfId="18429" xr:uid="{1A3ECB1D-F9FE-4D49-84F6-2EC6F9926C25}"/>
    <cellStyle name="Data   - Style2 3 2 7" xfId="18430" xr:uid="{3D4B3A0D-0EED-4070-985C-A326E3141FA3}"/>
    <cellStyle name="Data   - Style2 3 2 7 2" xfId="18431" xr:uid="{72409410-8608-451E-BA8F-050BBBAFED1F}"/>
    <cellStyle name="Data   - Style2 3 2 7 3" xfId="18432" xr:uid="{F2E9D4DC-AD43-4F96-824C-2BD42BE6122E}"/>
    <cellStyle name="Data   - Style2 3 2 8" xfId="18433" xr:uid="{53D621E7-93C3-4E9F-97BF-7AC49305D3DB}"/>
    <cellStyle name="Data   - Style2 3 2 8 2" xfId="18434" xr:uid="{F4600AC0-3580-48BF-AE82-A6BB80E52A73}"/>
    <cellStyle name="Data   - Style2 3 2 8 3" xfId="18435" xr:uid="{1446A67C-8943-4BD8-B102-6314E2360117}"/>
    <cellStyle name="Data   - Style2 3 2 9" xfId="18436" xr:uid="{03D5CBA4-CD47-466C-84C5-E5B1173A6B3E}"/>
    <cellStyle name="Data   - Style2 3 3" xfId="18437" xr:uid="{4D434D05-083B-4287-9DE1-26F60663D19B}"/>
    <cellStyle name="Data   - Style2 3 3 10" xfId="18438" xr:uid="{4C4C2035-1078-4BEC-BEDF-F31CC9232058}"/>
    <cellStyle name="Data   - Style2 3 3 2" xfId="18439" xr:uid="{D178ADEB-276B-445B-A8FA-5AC1D23213FD}"/>
    <cellStyle name="Data   - Style2 3 3 2 2" xfId="18440" xr:uid="{8BA1CC10-DC19-4475-B271-CD85A00DA627}"/>
    <cellStyle name="Data   - Style2 3 3 2 2 2" xfId="18441" xr:uid="{FA2C2482-1B87-477B-84FB-C9FB033E5BB3}"/>
    <cellStyle name="Data   - Style2 3 3 2 2 3" xfId="18442" xr:uid="{356CA097-4C4F-4E02-A8D3-036B947A7D2A}"/>
    <cellStyle name="Data   - Style2 3 3 2 3" xfId="18443" xr:uid="{E1ED0014-8512-4D59-B943-2C1A36CF4B18}"/>
    <cellStyle name="Data   - Style2 3 3 2 3 2" xfId="18444" xr:uid="{2336669D-B8D4-4EBC-A2A0-47B4BB81E408}"/>
    <cellStyle name="Data   - Style2 3 3 2 3 3" xfId="18445" xr:uid="{192B12B2-4804-4B1D-B6B5-2A9E6DE1CFCB}"/>
    <cellStyle name="Data   - Style2 3 3 2 4" xfId="18446" xr:uid="{82A169AD-D135-4E05-8D76-581D31ED1595}"/>
    <cellStyle name="Data   - Style2 3 3 2 4 2" xfId="18447" xr:uid="{C95D928A-004F-4E11-A927-13C025A3C331}"/>
    <cellStyle name="Data   - Style2 3 3 2 4 3" xfId="18448" xr:uid="{0D8CBC82-4B3F-4A3F-B2CB-FCDD5206B365}"/>
    <cellStyle name="Data   - Style2 3 3 2 5" xfId="18449" xr:uid="{561690C9-0C01-429A-9E7F-15FD052769E2}"/>
    <cellStyle name="Data   - Style2 3 3 2 5 2" xfId="18450" xr:uid="{A3C556B3-69EE-4B26-AD97-A6ED65E9109F}"/>
    <cellStyle name="Data   - Style2 3 3 2 5 3" xfId="18451" xr:uid="{1E2083E6-07D8-45E7-9C9B-6A85E3FF7D38}"/>
    <cellStyle name="Data   - Style2 3 3 2 6" xfId="18452" xr:uid="{F8F9E7B0-46C3-4B09-934C-419292F24074}"/>
    <cellStyle name="Data   - Style2 3 3 2 6 2" xfId="18453" xr:uid="{6A61A89F-0E23-462A-BCC6-DF40D6317516}"/>
    <cellStyle name="Data   - Style2 3 3 2 6 3" xfId="18454" xr:uid="{D4C85C82-DDDA-48E0-BEE0-4BBA98866F0C}"/>
    <cellStyle name="Data   - Style2 3 3 2 7" xfId="18455" xr:uid="{4D8C5603-4DCC-4CDE-BDFA-9EA2DA296A00}"/>
    <cellStyle name="Data   - Style2 3 3 2 7 2" xfId="18456" xr:uid="{7FD356D4-87D1-4190-9DC3-989AF21D5E04}"/>
    <cellStyle name="Data   - Style2 3 3 2 7 3" xfId="18457" xr:uid="{65D170D9-DDD7-4F3B-9D2F-6D2DC08E08AD}"/>
    <cellStyle name="Data   - Style2 3 3 2 8" xfId="18458" xr:uid="{2F1D7AC4-FD0C-4ADA-BA39-52F780C343D6}"/>
    <cellStyle name="Data   - Style2 3 3 2 9" xfId="18459" xr:uid="{FA0A3347-0077-4514-807C-70673C6787B7}"/>
    <cellStyle name="Data   - Style2 3 3 3" xfId="18460" xr:uid="{148EAD72-3D75-490E-8B85-0602699939EE}"/>
    <cellStyle name="Data   - Style2 3 3 3 2" xfId="18461" xr:uid="{6E51891A-81D4-4CF7-88F8-B43EE1B01A61}"/>
    <cellStyle name="Data   - Style2 3 3 3 3" xfId="18462" xr:uid="{BA7ACBE9-7F84-4C73-A3E4-B258F3F9065A}"/>
    <cellStyle name="Data   - Style2 3 3 4" xfId="18463" xr:uid="{E1F39C17-34A2-4D5F-B8F1-268EDE5609EA}"/>
    <cellStyle name="Data   - Style2 3 3 4 2" xfId="18464" xr:uid="{F1D42F0B-538B-476B-8915-48F55A9CCCA9}"/>
    <cellStyle name="Data   - Style2 3 3 4 3" xfId="18465" xr:uid="{983DB018-AB77-4C43-B552-63DB8E413628}"/>
    <cellStyle name="Data   - Style2 3 3 5" xfId="18466" xr:uid="{C5221896-F8D2-4C07-9C33-528CE65B7730}"/>
    <cellStyle name="Data   - Style2 3 3 5 2" xfId="18467" xr:uid="{FA0E71DD-90BC-4382-8023-5BA85D96FF67}"/>
    <cellStyle name="Data   - Style2 3 3 5 3" xfId="18468" xr:uid="{3FB0CF3B-E18D-4BBF-89BF-958D0C5AF059}"/>
    <cellStyle name="Data   - Style2 3 3 6" xfId="18469" xr:uid="{08C27890-F379-4C33-A5B1-57D6F5C0964C}"/>
    <cellStyle name="Data   - Style2 3 3 6 2" xfId="18470" xr:uid="{AC717F24-947E-4D6B-A30C-049B6E8573AE}"/>
    <cellStyle name="Data   - Style2 3 3 6 3" xfId="18471" xr:uid="{B57F092C-A66F-4F2F-817A-A58A214D7F2D}"/>
    <cellStyle name="Data   - Style2 3 3 7" xfId="18472" xr:uid="{EF82200C-E3C9-470B-9675-53F9ED09A4F6}"/>
    <cellStyle name="Data   - Style2 3 3 7 2" xfId="18473" xr:uid="{5BE101A6-FA5D-4D85-94F0-0A559BC273DF}"/>
    <cellStyle name="Data   - Style2 3 3 7 3" xfId="18474" xr:uid="{E11B8F86-772D-495E-A6C4-5FD0235674C3}"/>
    <cellStyle name="Data   - Style2 3 3 8" xfId="18475" xr:uid="{0D319C6A-6938-49AE-8730-353622BE19F0}"/>
    <cellStyle name="Data   - Style2 3 3 8 2" xfId="18476" xr:uid="{1CCA58EE-B592-4BE9-BF9C-2454342C2DD2}"/>
    <cellStyle name="Data   - Style2 3 3 8 3" xfId="18477" xr:uid="{E3323E9D-75FD-4A63-B944-458B9C9A1391}"/>
    <cellStyle name="Data   - Style2 3 3 9" xfId="18478" xr:uid="{1D0032BD-3B82-4D78-95FE-45F67F208853}"/>
    <cellStyle name="Data   - Style2 3 4" xfId="18479" xr:uid="{93AB6667-458C-4781-BE24-98368248A9F9}"/>
    <cellStyle name="Data   - Style2 3 4 10" xfId="18480" xr:uid="{ED5A4425-E322-4C8F-BCB3-94EC5C0BE19F}"/>
    <cellStyle name="Data   - Style2 3 4 2" xfId="18481" xr:uid="{C22CE1E3-9560-4186-8510-F811C8A226F5}"/>
    <cellStyle name="Data   - Style2 3 4 2 2" xfId="18482" xr:uid="{F1FFD212-7F6F-44BB-9AB6-D7F5054D15B5}"/>
    <cellStyle name="Data   - Style2 3 4 2 2 2" xfId="18483" xr:uid="{993F73F0-0AD6-4473-819F-0C76D00C58ED}"/>
    <cellStyle name="Data   - Style2 3 4 2 2 3" xfId="18484" xr:uid="{27076636-92A1-4AD1-955B-9C2108A80D84}"/>
    <cellStyle name="Data   - Style2 3 4 2 3" xfId="18485" xr:uid="{91D9BD47-F45A-4ECD-BBB6-6E8B803B533B}"/>
    <cellStyle name="Data   - Style2 3 4 2 3 2" xfId="18486" xr:uid="{29DD0E54-DBD4-4343-BF04-6AF0D76B3EED}"/>
    <cellStyle name="Data   - Style2 3 4 2 3 3" xfId="18487" xr:uid="{9C027CC9-8ECE-43CD-AF2B-460138862880}"/>
    <cellStyle name="Data   - Style2 3 4 2 4" xfId="18488" xr:uid="{007A43E9-BED9-4850-9AFC-3DC9757F7DBF}"/>
    <cellStyle name="Data   - Style2 3 4 2 4 2" xfId="18489" xr:uid="{10F028D1-729C-42A5-BDCA-AB834A49FFAA}"/>
    <cellStyle name="Data   - Style2 3 4 2 4 3" xfId="18490" xr:uid="{3DF3036B-5130-416C-9878-D0EA6395A04D}"/>
    <cellStyle name="Data   - Style2 3 4 2 5" xfId="18491" xr:uid="{5F0139F2-AE22-460D-8657-6E4D54A3969B}"/>
    <cellStyle name="Data   - Style2 3 4 2 5 2" xfId="18492" xr:uid="{028D884B-D643-47DC-BEC5-E7E1A3C830D6}"/>
    <cellStyle name="Data   - Style2 3 4 2 5 3" xfId="18493" xr:uid="{4D4EADE6-1DF3-4B5C-9ADB-FE56337499ED}"/>
    <cellStyle name="Data   - Style2 3 4 2 6" xfId="18494" xr:uid="{301D4D4E-4962-4CD7-A34A-171802E418BF}"/>
    <cellStyle name="Data   - Style2 3 4 2 6 2" xfId="18495" xr:uid="{DA5C88E9-F0AE-41CE-8FB0-A289C257AC0D}"/>
    <cellStyle name="Data   - Style2 3 4 2 6 3" xfId="18496" xr:uid="{4559D19E-51BB-46D6-BACF-7E475B222A15}"/>
    <cellStyle name="Data   - Style2 3 4 2 7" xfId="18497" xr:uid="{3F569B88-3637-42E5-B892-110BA6EEEFB5}"/>
    <cellStyle name="Data   - Style2 3 4 2 7 2" xfId="18498" xr:uid="{14FFBDB8-D034-4DBC-8162-AB4FB4428C8B}"/>
    <cellStyle name="Data   - Style2 3 4 2 7 3" xfId="18499" xr:uid="{09D9E5AB-4DFC-40F4-A39E-44F95A9F9027}"/>
    <cellStyle name="Data   - Style2 3 4 2 8" xfId="18500" xr:uid="{0FED3DB9-B42F-45E1-AD58-719488695DD9}"/>
    <cellStyle name="Data   - Style2 3 4 2 9" xfId="18501" xr:uid="{5B28BDCE-3129-449F-AE50-8E8899F5960C}"/>
    <cellStyle name="Data   - Style2 3 4 3" xfId="18502" xr:uid="{70E68827-5AAE-4E28-80C4-07C22797DDDD}"/>
    <cellStyle name="Data   - Style2 3 4 3 2" xfId="18503" xr:uid="{A4F94654-2DE2-4A01-9E4F-47DF0771F168}"/>
    <cellStyle name="Data   - Style2 3 4 3 3" xfId="18504" xr:uid="{179B233D-32BD-430F-A74F-13B698C7E29D}"/>
    <cellStyle name="Data   - Style2 3 4 4" xfId="18505" xr:uid="{EB95ADC6-7D14-490E-B34A-6DEDF9D3CC65}"/>
    <cellStyle name="Data   - Style2 3 4 4 2" xfId="18506" xr:uid="{9E48E1E5-15A0-4E47-AA8F-D65148E353EA}"/>
    <cellStyle name="Data   - Style2 3 4 4 3" xfId="18507" xr:uid="{49BC621A-BCC3-4FE9-B647-8A321C89CFD2}"/>
    <cellStyle name="Data   - Style2 3 4 5" xfId="18508" xr:uid="{2BEA51DF-520C-489E-BA5A-C90CD9294EC0}"/>
    <cellStyle name="Data   - Style2 3 4 5 2" xfId="18509" xr:uid="{F7C7CEB7-2DB6-4D2F-A990-8F7B66006ED5}"/>
    <cellStyle name="Data   - Style2 3 4 5 3" xfId="18510" xr:uid="{1A7FDBC8-583A-4CE1-8459-527D1198EF18}"/>
    <cellStyle name="Data   - Style2 3 4 6" xfId="18511" xr:uid="{890A5FAA-C1D5-4B5A-A3D6-C4558BB72E07}"/>
    <cellStyle name="Data   - Style2 3 4 6 2" xfId="18512" xr:uid="{00258B85-5967-457A-AAD4-7C324357163A}"/>
    <cellStyle name="Data   - Style2 3 4 6 3" xfId="18513" xr:uid="{21160037-0B32-4918-A4E5-58E717D31EA4}"/>
    <cellStyle name="Data   - Style2 3 4 7" xfId="18514" xr:uid="{335A13E8-A4E6-435D-98D5-C7313BB20A60}"/>
    <cellStyle name="Data   - Style2 3 4 7 2" xfId="18515" xr:uid="{739D5A8C-BC30-4E36-B002-FACCE920937F}"/>
    <cellStyle name="Data   - Style2 3 4 7 3" xfId="18516" xr:uid="{9C826CB7-4F14-4280-8470-DBC375B5F1B9}"/>
    <cellStyle name="Data   - Style2 3 4 8" xfId="18517" xr:uid="{2DF2E861-B7A9-4F74-9111-2F2F46C295EB}"/>
    <cellStyle name="Data   - Style2 3 4 8 2" xfId="18518" xr:uid="{07C00FC3-36B9-40D7-A6A8-DD3D0F084264}"/>
    <cellStyle name="Data   - Style2 3 4 8 3" xfId="18519" xr:uid="{6873E476-12BF-49B4-8C05-B263652B0047}"/>
    <cellStyle name="Data   - Style2 3 4 9" xfId="18520" xr:uid="{7841033A-DA4D-4066-81B9-BC75B5667FB6}"/>
    <cellStyle name="Data   - Style2 3 5" xfId="18521" xr:uid="{066431B0-B6CA-4E72-AA5A-03C7CC499250}"/>
    <cellStyle name="Data   - Style2 3 5 10" xfId="18522" xr:uid="{C8E6AAB1-80F3-4A5E-B1ED-ACD281B8B0EA}"/>
    <cellStyle name="Data   - Style2 3 5 2" xfId="18523" xr:uid="{419C3874-D18F-4B0B-9991-85C11BB51174}"/>
    <cellStyle name="Data   - Style2 3 5 2 2" xfId="18524" xr:uid="{A87C6C09-440C-4FA8-AE76-55D2599283A0}"/>
    <cellStyle name="Data   - Style2 3 5 2 2 2" xfId="18525" xr:uid="{B0A9FABC-5751-48D1-9595-BAE1C2FC1FAD}"/>
    <cellStyle name="Data   - Style2 3 5 2 2 3" xfId="18526" xr:uid="{E3FB29BD-DE6E-4854-B9CD-3BBBB454EF5B}"/>
    <cellStyle name="Data   - Style2 3 5 2 3" xfId="18527" xr:uid="{9A02ED29-5A8C-42BF-A5A1-FD19756A40FA}"/>
    <cellStyle name="Data   - Style2 3 5 2 3 2" xfId="18528" xr:uid="{B9E8CD8F-09B2-4446-9620-C5CF97A6B053}"/>
    <cellStyle name="Data   - Style2 3 5 2 3 3" xfId="18529" xr:uid="{043AA807-A1B6-4E4E-A5B4-F6C7EE2BB15A}"/>
    <cellStyle name="Data   - Style2 3 5 2 4" xfId="18530" xr:uid="{198C9D3D-8349-405C-B3CB-347FA0CC378D}"/>
    <cellStyle name="Data   - Style2 3 5 2 4 2" xfId="18531" xr:uid="{6483B9C0-C830-4BED-82C5-FA6BC8223F4E}"/>
    <cellStyle name="Data   - Style2 3 5 2 4 3" xfId="18532" xr:uid="{27417115-1E82-4351-923F-4E9BC789FE6A}"/>
    <cellStyle name="Data   - Style2 3 5 2 5" xfId="18533" xr:uid="{2A94DBE8-8D0D-48E9-9251-16B9233A977F}"/>
    <cellStyle name="Data   - Style2 3 5 2 5 2" xfId="18534" xr:uid="{A482DEE4-CE13-403B-978F-7C9E2D81073D}"/>
    <cellStyle name="Data   - Style2 3 5 2 5 3" xfId="18535" xr:uid="{A5B2CAA6-ABDE-43D9-B8A6-50F59EEDD832}"/>
    <cellStyle name="Data   - Style2 3 5 2 6" xfId="18536" xr:uid="{3A07F375-4EEC-422A-BA1E-D33AEA371F5B}"/>
    <cellStyle name="Data   - Style2 3 5 2 6 2" xfId="18537" xr:uid="{E2FB5FE9-FFE8-4FE7-B484-39235D4CA895}"/>
    <cellStyle name="Data   - Style2 3 5 2 6 3" xfId="18538" xr:uid="{F3D202AD-95FE-4E1E-9071-52151286ECCF}"/>
    <cellStyle name="Data   - Style2 3 5 2 7" xfId="18539" xr:uid="{538D1383-7CD9-44E1-AE49-A7F9FD7D3A96}"/>
    <cellStyle name="Data   - Style2 3 5 2 7 2" xfId="18540" xr:uid="{46398C03-16F2-4DA9-935D-277F25CAEC9B}"/>
    <cellStyle name="Data   - Style2 3 5 2 7 3" xfId="18541" xr:uid="{2C6701A8-ED78-4EC3-9FE1-DCA867670FB6}"/>
    <cellStyle name="Data   - Style2 3 5 2 8" xfId="18542" xr:uid="{1FF99C30-3B0E-43DE-BCD2-E8D2D1C7B636}"/>
    <cellStyle name="Data   - Style2 3 5 2 9" xfId="18543" xr:uid="{97349A2B-286A-4FB2-A952-969FEE190599}"/>
    <cellStyle name="Data   - Style2 3 5 3" xfId="18544" xr:uid="{703883CC-A477-4DA9-8667-68B68E58D5CF}"/>
    <cellStyle name="Data   - Style2 3 5 3 2" xfId="18545" xr:uid="{86E2817C-6514-431D-9407-26867BC0C283}"/>
    <cellStyle name="Data   - Style2 3 5 3 3" xfId="18546" xr:uid="{EEE1407A-E5AD-4458-B288-0DE3E1D60DF0}"/>
    <cellStyle name="Data   - Style2 3 5 4" xfId="18547" xr:uid="{26ABF206-D5B1-4CE2-9D71-F6C74DE99633}"/>
    <cellStyle name="Data   - Style2 3 5 4 2" xfId="18548" xr:uid="{03F4CAC0-7A18-47A2-BD2E-7665E0F81900}"/>
    <cellStyle name="Data   - Style2 3 5 4 3" xfId="18549" xr:uid="{077DABD8-14D6-4B87-A2EA-D74C3F05D960}"/>
    <cellStyle name="Data   - Style2 3 5 5" xfId="18550" xr:uid="{CBE2D9CA-3E85-4C34-B15F-F498B55C6F5C}"/>
    <cellStyle name="Data   - Style2 3 5 5 2" xfId="18551" xr:uid="{273BC697-FC0B-4090-988A-D30CA82F322E}"/>
    <cellStyle name="Data   - Style2 3 5 5 3" xfId="18552" xr:uid="{6971BCF6-9A9D-449C-BECD-3BE42A896DAE}"/>
    <cellStyle name="Data   - Style2 3 5 6" xfId="18553" xr:uid="{7156923F-0882-4274-BE8D-C981FFC17F87}"/>
    <cellStyle name="Data   - Style2 3 5 6 2" xfId="18554" xr:uid="{478B6DCE-33F7-4B3B-89C7-A7445B251E3C}"/>
    <cellStyle name="Data   - Style2 3 5 6 3" xfId="18555" xr:uid="{781F6A60-D57C-4F30-9C47-8A404532C45F}"/>
    <cellStyle name="Data   - Style2 3 5 7" xfId="18556" xr:uid="{F613C585-A77D-4BE5-A20B-25C967E4A998}"/>
    <cellStyle name="Data   - Style2 3 5 7 2" xfId="18557" xr:uid="{1D75FF2E-34B7-48FE-A64A-891FF8DDC29D}"/>
    <cellStyle name="Data   - Style2 3 5 7 3" xfId="18558" xr:uid="{81BEE840-81C9-4772-B9F0-C1CD25D64F32}"/>
    <cellStyle name="Data   - Style2 3 5 8" xfId="18559" xr:uid="{3E51E5A0-25C3-4241-9D4E-FA77CC065587}"/>
    <cellStyle name="Data   - Style2 3 5 8 2" xfId="18560" xr:uid="{FDA1FE1C-9F27-40AC-A260-E549D1962C68}"/>
    <cellStyle name="Data   - Style2 3 5 8 3" xfId="18561" xr:uid="{0F35E157-FF82-47B2-985F-8A6AD2907360}"/>
    <cellStyle name="Data   - Style2 3 5 9" xfId="18562" xr:uid="{E1D55975-38E4-4F96-BC14-5CC8ADC7E863}"/>
    <cellStyle name="Data   - Style2 3 6" xfId="18563" xr:uid="{414AAE57-287A-4B8A-BA31-74E4399FD1F5}"/>
    <cellStyle name="Data   - Style2 3 6 2" xfId="18564" xr:uid="{62D6A241-5F93-45A0-AFD7-25C114478A92}"/>
    <cellStyle name="Data   - Style2 3 6 2 2" xfId="18565" xr:uid="{81046716-5F64-4D17-B218-18563DA1F400}"/>
    <cellStyle name="Data   - Style2 3 6 2 3" xfId="18566" xr:uid="{60DF87C6-D16E-4015-82AC-A904DD87E063}"/>
    <cellStyle name="Data   - Style2 3 6 3" xfId="18567" xr:uid="{467D585C-9665-4A40-99FD-5067623D54CA}"/>
    <cellStyle name="Data   - Style2 3 6 3 2" xfId="18568" xr:uid="{0CDBCD4A-7801-4530-B5F2-7F8493EEC56A}"/>
    <cellStyle name="Data   - Style2 3 6 3 3" xfId="18569" xr:uid="{8B80E7D1-9DAF-45D3-882C-F97E891430CC}"/>
    <cellStyle name="Data   - Style2 3 6 4" xfId="18570" xr:uid="{E1D40194-11F0-44BB-812D-6AC0983FECFD}"/>
    <cellStyle name="Data   - Style2 3 6 4 2" xfId="18571" xr:uid="{9A4B0A87-C05A-4DD8-A41B-96BA7D730EA5}"/>
    <cellStyle name="Data   - Style2 3 6 4 3" xfId="18572" xr:uid="{33A7D235-4F85-47D6-91A1-DB2013C7D5D9}"/>
    <cellStyle name="Data   - Style2 3 6 5" xfId="18573" xr:uid="{0CC08533-0585-4201-9667-5DFF26A4FE90}"/>
    <cellStyle name="Data   - Style2 3 6 5 2" xfId="18574" xr:uid="{4F3052C2-C48B-4BA3-859D-F61A1CA83809}"/>
    <cellStyle name="Data   - Style2 3 6 5 3" xfId="18575" xr:uid="{A4FDC271-DF44-45CA-8038-9A6B7C6F6622}"/>
    <cellStyle name="Data   - Style2 3 6 6" xfId="18576" xr:uid="{ECB39789-A95E-4100-A257-0B88537C13A2}"/>
    <cellStyle name="Data   - Style2 3 6 6 2" xfId="18577" xr:uid="{ACF25BAB-EFF8-4DD8-ABA4-AEAB5AB68CD2}"/>
    <cellStyle name="Data   - Style2 3 6 6 3" xfId="18578" xr:uid="{A32F6BF1-2E21-4A67-AC18-CEA25ABBB660}"/>
    <cellStyle name="Data   - Style2 3 6 7" xfId="18579" xr:uid="{35E7FC17-6D82-4343-A912-71BB19288654}"/>
    <cellStyle name="Data   - Style2 3 6 7 2" xfId="18580" xr:uid="{8E8C9032-1016-42A2-80F7-945EF4D3ED85}"/>
    <cellStyle name="Data   - Style2 3 6 7 3" xfId="18581" xr:uid="{09E99D83-F32F-4B86-A8AD-7FB2A51ACEA0}"/>
    <cellStyle name="Data   - Style2 3 6 8" xfId="18582" xr:uid="{0830C8AE-379A-4B06-BA67-9A5FEE807B01}"/>
    <cellStyle name="Data   - Style2 3 6 9" xfId="18583" xr:uid="{903C89A5-A706-4EF1-8A22-49F4CBD032B7}"/>
    <cellStyle name="Data   - Style2 3 7" xfId="18584" xr:uid="{64588306-A5A2-42C8-A4E1-9D6F3810793A}"/>
    <cellStyle name="Data   - Style2 3 7 2" xfId="18585" xr:uid="{E711A809-8636-4999-85B6-5EB7C9AD1A62}"/>
    <cellStyle name="Data   - Style2 3 7 3" xfId="18586" xr:uid="{D30F3813-D400-4767-86D9-4BA1E03690E9}"/>
    <cellStyle name="Data   - Style2 3 8" xfId="18587" xr:uid="{66C72351-C6A2-48E5-84C9-ADFD8CB2124E}"/>
    <cellStyle name="Data   - Style2 3 8 2" xfId="18588" xr:uid="{93E58BD7-567B-463B-BF4C-438EFB882861}"/>
    <cellStyle name="Data   - Style2 3 8 3" xfId="18589" xr:uid="{D4AE6767-13F7-41D4-985C-E30A3DFA4695}"/>
    <cellStyle name="Data   - Style2 3 9" xfId="44352" xr:uid="{0F8C0466-4C14-4A97-BAFC-19142E6B3D79}"/>
    <cellStyle name="Data   - Style2 4" xfId="18590" xr:uid="{77BFFC40-FAE7-4CDD-A662-1F822B3CABA5}"/>
    <cellStyle name="Data   - Style2 4 2" xfId="18591" xr:uid="{8BC1F462-6C55-4566-844A-B5AC3A01DAD4}"/>
    <cellStyle name="Data   - Style2 4 2 10" xfId="18592" xr:uid="{B7118D68-EEDC-4844-8FFB-B2C2F2FAD304}"/>
    <cellStyle name="Data   - Style2 4 2 2" xfId="18593" xr:uid="{E98C3203-B370-4252-8BB3-BF00790870C5}"/>
    <cellStyle name="Data   - Style2 4 2 2 2" xfId="18594" xr:uid="{88B27692-2327-4C9C-98AC-EB5037AEED57}"/>
    <cellStyle name="Data   - Style2 4 2 2 2 2" xfId="18595" xr:uid="{994513A4-A10B-40C0-A7E9-549E61D26912}"/>
    <cellStyle name="Data   - Style2 4 2 2 2 3" xfId="18596" xr:uid="{E8FF0B20-03AF-40E2-A52A-621664655DA6}"/>
    <cellStyle name="Data   - Style2 4 2 2 3" xfId="18597" xr:uid="{377EC894-87FD-4BED-99E0-0BBF4013A20F}"/>
    <cellStyle name="Data   - Style2 4 2 2 3 2" xfId="18598" xr:uid="{3C60B958-F6C5-4931-B443-99827306242F}"/>
    <cellStyle name="Data   - Style2 4 2 2 3 3" xfId="18599" xr:uid="{E661222E-4285-48E7-A868-FA9883669F3C}"/>
    <cellStyle name="Data   - Style2 4 2 2 4" xfId="18600" xr:uid="{A2FDDB4F-9291-4890-8781-1528A4CC87C6}"/>
    <cellStyle name="Data   - Style2 4 2 2 4 2" xfId="18601" xr:uid="{4FEFD2A8-6550-44AF-A047-B5CF2D40403A}"/>
    <cellStyle name="Data   - Style2 4 2 2 4 3" xfId="18602" xr:uid="{CD5BEA34-C921-4CDF-A1D8-2F337F97AB40}"/>
    <cellStyle name="Data   - Style2 4 2 2 5" xfId="18603" xr:uid="{F500845D-F478-4B55-AAB7-F8FFFEE7E226}"/>
    <cellStyle name="Data   - Style2 4 2 2 5 2" xfId="18604" xr:uid="{8497DB46-FA29-46A1-B100-261006B74DD1}"/>
    <cellStyle name="Data   - Style2 4 2 2 5 3" xfId="18605" xr:uid="{AA386180-0009-46F5-8F52-C9A5A0192593}"/>
    <cellStyle name="Data   - Style2 4 2 2 6" xfId="18606" xr:uid="{C18DE338-9096-41F5-9B34-A6B7CC1A2BE7}"/>
    <cellStyle name="Data   - Style2 4 2 2 6 2" xfId="18607" xr:uid="{E74AA169-CFEB-4AAE-A141-4568476AFBA1}"/>
    <cellStyle name="Data   - Style2 4 2 2 6 3" xfId="18608" xr:uid="{E6FAEF52-81B2-4A22-9638-7D50117BDA45}"/>
    <cellStyle name="Data   - Style2 4 2 2 7" xfId="18609" xr:uid="{2D35344E-907F-4D88-90A7-49A00F3EFE2A}"/>
    <cellStyle name="Data   - Style2 4 2 2 7 2" xfId="18610" xr:uid="{1F6C7D52-89A8-44F1-9FC7-7260C937049C}"/>
    <cellStyle name="Data   - Style2 4 2 2 7 3" xfId="18611" xr:uid="{79B591CB-3A2C-4511-9B2B-25AEF10E5325}"/>
    <cellStyle name="Data   - Style2 4 2 2 8" xfId="18612" xr:uid="{149E0BD3-CA77-4145-8FAB-B7F7EA919072}"/>
    <cellStyle name="Data   - Style2 4 2 2 9" xfId="18613" xr:uid="{050ACE68-1A51-476D-A7BC-89B48449EE14}"/>
    <cellStyle name="Data   - Style2 4 2 3" xfId="18614" xr:uid="{20DB157D-9E05-4809-9809-D9C5FA65FB5E}"/>
    <cellStyle name="Data   - Style2 4 2 3 2" xfId="18615" xr:uid="{BC959810-40E2-48C9-AA20-24E376D0727F}"/>
    <cellStyle name="Data   - Style2 4 2 3 3" xfId="18616" xr:uid="{4BEC3207-3048-447F-A3F2-1B8794929E90}"/>
    <cellStyle name="Data   - Style2 4 2 4" xfId="18617" xr:uid="{4BC57E27-E1FC-4710-A940-7D858612AF75}"/>
    <cellStyle name="Data   - Style2 4 2 4 2" xfId="18618" xr:uid="{139575E1-809D-4C9B-B186-C47D563F470F}"/>
    <cellStyle name="Data   - Style2 4 2 4 3" xfId="18619" xr:uid="{3C63D06D-A5A1-4F11-9542-4F8A75EFDD4A}"/>
    <cellStyle name="Data   - Style2 4 2 5" xfId="18620" xr:uid="{F729FAF1-2EC2-43AA-A1F1-4A2D3D040646}"/>
    <cellStyle name="Data   - Style2 4 2 5 2" xfId="18621" xr:uid="{55A68AE8-A560-4795-8C13-83B0819AB441}"/>
    <cellStyle name="Data   - Style2 4 2 5 3" xfId="18622" xr:uid="{F9C7E315-F255-4033-BB70-D696A42D5498}"/>
    <cellStyle name="Data   - Style2 4 2 6" xfId="18623" xr:uid="{CE42EE5E-EDF2-481E-BF54-7C7B94EFC391}"/>
    <cellStyle name="Data   - Style2 4 2 6 2" xfId="18624" xr:uid="{2D88F2CF-53B8-4428-9D73-F3791520A2F1}"/>
    <cellStyle name="Data   - Style2 4 2 6 3" xfId="18625" xr:uid="{C631FD52-564A-429B-9A5E-62DE84C6DBEC}"/>
    <cellStyle name="Data   - Style2 4 2 7" xfId="18626" xr:uid="{D1930355-33B7-4267-AC4B-7E9BB1FC0583}"/>
    <cellStyle name="Data   - Style2 4 2 7 2" xfId="18627" xr:uid="{35F0806A-D03D-44B7-89F6-FC4A3A4A70E3}"/>
    <cellStyle name="Data   - Style2 4 2 7 3" xfId="18628" xr:uid="{F59DE518-5354-49BA-A135-93BFB2A1F450}"/>
    <cellStyle name="Data   - Style2 4 2 8" xfId="18629" xr:uid="{3CB75B12-7A48-4645-9236-4771A0B5A993}"/>
    <cellStyle name="Data   - Style2 4 2 8 2" xfId="18630" xr:uid="{CF48F2DF-B1B4-483F-B094-797EA9AC1CBB}"/>
    <cellStyle name="Data   - Style2 4 2 8 3" xfId="18631" xr:uid="{2CB12458-9532-4853-9763-2DC1960011FA}"/>
    <cellStyle name="Data   - Style2 4 2 9" xfId="18632" xr:uid="{FBFC2F42-68E3-429A-8930-BFADD409F9D3}"/>
    <cellStyle name="Data   - Style2 4 3" xfId="18633" xr:uid="{A7EFB223-AE78-4BF0-8BE6-966028CCB581}"/>
    <cellStyle name="Data   - Style2 4 3 10" xfId="18634" xr:uid="{9257C529-B9CA-4A0B-BF2B-8921CED2BF1B}"/>
    <cellStyle name="Data   - Style2 4 3 2" xfId="18635" xr:uid="{D6F30B14-02F6-49ED-B882-E5D283C94599}"/>
    <cellStyle name="Data   - Style2 4 3 2 2" xfId="18636" xr:uid="{720BF27D-5F10-4151-9516-A918791F128B}"/>
    <cellStyle name="Data   - Style2 4 3 2 2 2" xfId="18637" xr:uid="{5C60DDB6-08EE-46C0-81A1-F163C2FAF61C}"/>
    <cellStyle name="Data   - Style2 4 3 2 2 3" xfId="18638" xr:uid="{C321411E-3A0D-4925-8335-FA99AD56BC6C}"/>
    <cellStyle name="Data   - Style2 4 3 2 3" xfId="18639" xr:uid="{2BF7277E-6878-4A15-98EB-77041D549F3E}"/>
    <cellStyle name="Data   - Style2 4 3 2 3 2" xfId="18640" xr:uid="{943E7DAD-7E46-4100-AD07-484334B1F4C3}"/>
    <cellStyle name="Data   - Style2 4 3 2 3 3" xfId="18641" xr:uid="{6DB84D65-5085-496E-90E1-516EA49A5083}"/>
    <cellStyle name="Data   - Style2 4 3 2 4" xfId="18642" xr:uid="{2C3765EE-1299-479A-B982-CAFD92259BDE}"/>
    <cellStyle name="Data   - Style2 4 3 2 4 2" xfId="18643" xr:uid="{73A45B93-EA11-43AC-9522-EAF226E91493}"/>
    <cellStyle name="Data   - Style2 4 3 2 4 3" xfId="18644" xr:uid="{1F5D0D38-9029-492F-BE19-72BC4CECB188}"/>
    <cellStyle name="Data   - Style2 4 3 2 5" xfId="18645" xr:uid="{1E84FF81-6233-4604-8ED7-2E8092C4DA97}"/>
    <cellStyle name="Data   - Style2 4 3 2 5 2" xfId="18646" xr:uid="{9400BB9F-6ECF-426C-B44F-64AB9C34510A}"/>
    <cellStyle name="Data   - Style2 4 3 2 5 3" xfId="18647" xr:uid="{F1F2540F-BFDD-446E-903A-B223C6C15464}"/>
    <cellStyle name="Data   - Style2 4 3 2 6" xfId="18648" xr:uid="{1E6DB335-E0D9-45B5-A57E-62B9012C67B0}"/>
    <cellStyle name="Data   - Style2 4 3 2 6 2" xfId="18649" xr:uid="{F9ED38B6-64C8-494C-8EE7-42979BDCD512}"/>
    <cellStyle name="Data   - Style2 4 3 2 6 3" xfId="18650" xr:uid="{18B83E5C-1DE7-4B9E-84C8-B48CAB785934}"/>
    <cellStyle name="Data   - Style2 4 3 2 7" xfId="18651" xr:uid="{2CA386B6-BDFC-46B9-B1A7-9C92522F6B71}"/>
    <cellStyle name="Data   - Style2 4 3 2 7 2" xfId="18652" xr:uid="{CB1E6310-2EC9-4B3A-A7F3-D506AC98759B}"/>
    <cellStyle name="Data   - Style2 4 3 2 7 3" xfId="18653" xr:uid="{45C6104D-01ED-49C9-AD66-F186988F64E8}"/>
    <cellStyle name="Data   - Style2 4 3 2 8" xfId="18654" xr:uid="{89530328-93D9-4983-9205-2543416390DA}"/>
    <cellStyle name="Data   - Style2 4 3 2 9" xfId="18655" xr:uid="{6BE8D2B8-B2FE-4313-8247-2A72288104B9}"/>
    <cellStyle name="Data   - Style2 4 3 3" xfId="18656" xr:uid="{5F5B0093-336A-49EF-86F5-8AC8D466C9E2}"/>
    <cellStyle name="Data   - Style2 4 3 3 2" xfId="18657" xr:uid="{19265807-C514-466A-82AE-4CB1C3F5F86A}"/>
    <cellStyle name="Data   - Style2 4 3 3 3" xfId="18658" xr:uid="{125DC601-B5FD-491B-8F6E-11DD115D0C0B}"/>
    <cellStyle name="Data   - Style2 4 3 4" xfId="18659" xr:uid="{37A57E9C-2523-4233-9B23-5BD5DA39082F}"/>
    <cellStyle name="Data   - Style2 4 3 4 2" xfId="18660" xr:uid="{84444C68-AA20-4C1F-9495-D3B087F3829D}"/>
    <cellStyle name="Data   - Style2 4 3 4 3" xfId="18661" xr:uid="{6D899D34-4C0B-4547-B502-F6D7D1C5576D}"/>
    <cellStyle name="Data   - Style2 4 3 5" xfId="18662" xr:uid="{49C2FBE4-52D8-4BCD-84F0-2D9EA4FC1EF2}"/>
    <cellStyle name="Data   - Style2 4 3 5 2" xfId="18663" xr:uid="{2017DEB5-2E7D-4FE7-A0CF-9E5C573967F3}"/>
    <cellStyle name="Data   - Style2 4 3 5 3" xfId="18664" xr:uid="{F1DC7B36-FF74-4E12-9683-920D91425CB7}"/>
    <cellStyle name="Data   - Style2 4 3 6" xfId="18665" xr:uid="{86CDB02F-DA78-44C2-9C3A-B0B1DB7B15C6}"/>
    <cellStyle name="Data   - Style2 4 3 6 2" xfId="18666" xr:uid="{547497A0-7FF1-4798-BE2E-81C9513DC971}"/>
    <cellStyle name="Data   - Style2 4 3 6 3" xfId="18667" xr:uid="{06F9665F-3096-4DF8-B43B-6572AE6FC71A}"/>
    <cellStyle name="Data   - Style2 4 3 7" xfId="18668" xr:uid="{AB93FD71-9E57-47BE-B521-85A20CB5EBF4}"/>
    <cellStyle name="Data   - Style2 4 3 7 2" xfId="18669" xr:uid="{C777D6E6-DAF2-43A3-A614-BA34ED4C0CF4}"/>
    <cellStyle name="Data   - Style2 4 3 7 3" xfId="18670" xr:uid="{28072A34-7087-46D4-8E29-81E82AE5473E}"/>
    <cellStyle name="Data   - Style2 4 3 8" xfId="18671" xr:uid="{4AA4F0E5-AAD0-4055-AD66-6E800DA3028E}"/>
    <cellStyle name="Data   - Style2 4 3 8 2" xfId="18672" xr:uid="{9BED7E96-9CC6-403D-9715-C2BE74EC5A17}"/>
    <cellStyle name="Data   - Style2 4 3 8 3" xfId="18673" xr:uid="{442B8DDA-BBA8-4546-BA6C-636D642D0436}"/>
    <cellStyle name="Data   - Style2 4 3 9" xfId="18674" xr:uid="{EF468A57-B71A-4FB6-B8C8-F23606D34281}"/>
    <cellStyle name="Data   - Style2 4 4" xfId="18675" xr:uid="{71B50AA1-B0AC-4867-8FD0-573E5F75B447}"/>
    <cellStyle name="Data   - Style2 4 4 10" xfId="18676" xr:uid="{0A99C078-8810-4737-A037-C85BE1399B85}"/>
    <cellStyle name="Data   - Style2 4 4 2" xfId="18677" xr:uid="{F49D7293-5494-4184-840C-3B8578085EB6}"/>
    <cellStyle name="Data   - Style2 4 4 2 2" xfId="18678" xr:uid="{23899A2F-B58A-4E2F-9DFE-EEBECCDCFAA6}"/>
    <cellStyle name="Data   - Style2 4 4 2 2 2" xfId="18679" xr:uid="{F2D2F50F-1A3F-4F32-AE9F-170A8045485E}"/>
    <cellStyle name="Data   - Style2 4 4 2 2 3" xfId="18680" xr:uid="{DB061476-EB92-460E-8ECB-D9D511752FF2}"/>
    <cellStyle name="Data   - Style2 4 4 2 3" xfId="18681" xr:uid="{E220B819-C837-499A-8CDC-C53DE3A8087D}"/>
    <cellStyle name="Data   - Style2 4 4 2 3 2" xfId="18682" xr:uid="{AE72ACCD-8B84-4C66-8C82-A1DCB1258A77}"/>
    <cellStyle name="Data   - Style2 4 4 2 3 3" xfId="18683" xr:uid="{0EEFC016-A50E-4318-A194-DAA79FB416AE}"/>
    <cellStyle name="Data   - Style2 4 4 2 4" xfId="18684" xr:uid="{AB33339C-2765-410D-8134-232CDF214FCE}"/>
    <cellStyle name="Data   - Style2 4 4 2 4 2" xfId="18685" xr:uid="{CD3660D0-E0E8-422A-89F2-9BCAAF9B55CD}"/>
    <cellStyle name="Data   - Style2 4 4 2 4 3" xfId="18686" xr:uid="{AE1F7098-421F-44AE-AFE3-8EA5C236BE96}"/>
    <cellStyle name="Data   - Style2 4 4 2 5" xfId="18687" xr:uid="{5DA2678D-6D16-4B8E-9677-9EFB5B21CB54}"/>
    <cellStyle name="Data   - Style2 4 4 2 5 2" xfId="18688" xr:uid="{F57366D8-9978-4A86-B116-DD6F8DF0685F}"/>
    <cellStyle name="Data   - Style2 4 4 2 5 3" xfId="18689" xr:uid="{323F5602-16D9-4344-9043-6230CE784857}"/>
    <cellStyle name="Data   - Style2 4 4 2 6" xfId="18690" xr:uid="{603849AE-25BD-4CCB-B008-60AACA70D913}"/>
    <cellStyle name="Data   - Style2 4 4 2 6 2" xfId="18691" xr:uid="{16DCEF72-A8E1-474D-B6EA-8224663F08BC}"/>
    <cellStyle name="Data   - Style2 4 4 2 6 3" xfId="18692" xr:uid="{67A1460D-D376-4193-B23B-F923D20E07F9}"/>
    <cellStyle name="Data   - Style2 4 4 2 7" xfId="18693" xr:uid="{FD8D20A1-6F39-4C6C-98E8-5795DCB66BF6}"/>
    <cellStyle name="Data   - Style2 4 4 2 7 2" xfId="18694" xr:uid="{2B29ADE3-8C30-436F-B42E-E29D8601E884}"/>
    <cellStyle name="Data   - Style2 4 4 2 7 3" xfId="18695" xr:uid="{D4999954-C549-41F4-B8C3-C7375D808A5B}"/>
    <cellStyle name="Data   - Style2 4 4 2 8" xfId="18696" xr:uid="{7431E9BA-B813-442E-9467-32BCCC027C6F}"/>
    <cellStyle name="Data   - Style2 4 4 2 9" xfId="18697" xr:uid="{1B8D4745-FE4B-497A-B502-CD14820173C1}"/>
    <cellStyle name="Data   - Style2 4 4 3" xfId="18698" xr:uid="{CB9814DF-30E2-45E9-8EF3-38C0E1F10A1E}"/>
    <cellStyle name="Data   - Style2 4 4 3 2" xfId="18699" xr:uid="{F3A10965-3889-423D-85B5-88270C0DC453}"/>
    <cellStyle name="Data   - Style2 4 4 3 3" xfId="18700" xr:uid="{4712405B-ECDE-48CF-85EE-866CA6E96365}"/>
    <cellStyle name="Data   - Style2 4 4 4" xfId="18701" xr:uid="{AD4931D5-FC04-42C0-AC4F-FDE1BC668AB2}"/>
    <cellStyle name="Data   - Style2 4 4 4 2" xfId="18702" xr:uid="{9046C3F9-DA85-4050-A9C7-5EF56147AAB8}"/>
    <cellStyle name="Data   - Style2 4 4 4 3" xfId="18703" xr:uid="{816B586E-E5DB-4C3D-BC88-0D7B74BFC499}"/>
    <cellStyle name="Data   - Style2 4 4 5" xfId="18704" xr:uid="{68B3F2DD-9C41-4407-9D48-FCBC323FC3AA}"/>
    <cellStyle name="Data   - Style2 4 4 5 2" xfId="18705" xr:uid="{9C48FE18-48EE-49DB-B724-065A1D70CB12}"/>
    <cellStyle name="Data   - Style2 4 4 5 3" xfId="18706" xr:uid="{0913E467-73F2-44D6-A0C1-ECC0AE64594E}"/>
    <cellStyle name="Data   - Style2 4 4 6" xfId="18707" xr:uid="{89088E30-25DE-468A-81D3-B3E4A26D1FAF}"/>
    <cellStyle name="Data   - Style2 4 4 6 2" xfId="18708" xr:uid="{10109A23-059C-4718-B1F1-16BFED72EE53}"/>
    <cellStyle name="Data   - Style2 4 4 6 3" xfId="18709" xr:uid="{8C9D4A3C-9DC6-435C-8750-BB0A8FEC39A5}"/>
    <cellStyle name="Data   - Style2 4 4 7" xfId="18710" xr:uid="{676B198A-B3D6-435C-A37A-E40DC74CA5F7}"/>
    <cellStyle name="Data   - Style2 4 4 7 2" xfId="18711" xr:uid="{8B71637C-2DA2-41F4-A6D4-95216E6ED34F}"/>
    <cellStyle name="Data   - Style2 4 4 7 3" xfId="18712" xr:uid="{6AC69DE1-5223-4DAF-9157-4CE20FE990D8}"/>
    <cellStyle name="Data   - Style2 4 4 8" xfId="18713" xr:uid="{196D9CB9-99CB-4E84-9E8C-4D66305AE1CD}"/>
    <cellStyle name="Data   - Style2 4 4 8 2" xfId="18714" xr:uid="{B819DBAC-1F4B-4A00-B602-7B584FC9A500}"/>
    <cellStyle name="Data   - Style2 4 4 8 3" xfId="18715" xr:uid="{7ED565EF-E807-4707-876C-128AD910931F}"/>
    <cellStyle name="Data   - Style2 4 4 9" xfId="18716" xr:uid="{CFA2EEA6-884B-4118-8F62-C985E3E4A697}"/>
    <cellStyle name="Data   - Style2 4 5" xfId="18717" xr:uid="{22B8BC0D-77D5-430A-826B-0EB1B722DD2E}"/>
    <cellStyle name="Data   - Style2 4 5 10" xfId="18718" xr:uid="{2375AF5D-2E88-4253-9148-2EAA41731BB5}"/>
    <cellStyle name="Data   - Style2 4 5 2" xfId="18719" xr:uid="{32559279-3F20-4C8C-AE7A-3C63092C06E1}"/>
    <cellStyle name="Data   - Style2 4 5 2 2" xfId="18720" xr:uid="{5ED4EAEC-8DA3-4AE4-BC69-23014F50EFE1}"/>
    <cellStyle name="Data   - Style2 4 5 2 2 2" xfId="18721" xr:uid="{4B7DAADF-D4CA-4486-B54B-FB1B77D3C845}"/>
    <cellStyle name="Data   - Style2 4 5 2 2 3" xfId="18722" xr:uid="{7965C9CB-CB69-46E3-9B12-248CFE9CBD7B}"/>
    <cellStyle name="Data   - Style2 4 5 2 3" xfId="18723" xr:uid="{29DBCA4A-E24A-4F0D-A6B0-990AE30709C3}"/>
    <cellStyle name="Data   - Style2 4 5 2 3 2" xfId="18724" xr:uid="{A31A95D6-D07F-4974-AB6C-84DFC4665937}"/>
    <cellStyle name="Data   - Style2 4 5 2 3 3" xfId="18725" xr:uid="{69984DDE-643F-486E-9FF5-0D443DD11853}"/>
    <cellStyle name="Data   - Style2 4 5 2 4" xfId="18726" xr:uid="{4BF07C48-57F6-4C96-BC95-1AC36786E678}"/>
    <cellStyle name="Data   - Style2 4 5 2 4 2" xfId="18727" xr:uid="{09E4B57D-CC7D-41BD-92D8-73C6FA568E4E}"/>
    <cellStyle name="Data   - Style2 4 5 2 4 3" xfId="18728" xr:uid="{008F7F9D-3B11-44FF-84D4-71163A08EA18}"/>
    <cellStyle name="Data   - Style2 4 5 2 5" xfId="18729" xr:uid="{05B97377-79BB-4272-9A48-CF5A6072B415}"/>
    <cellStyle name="Data   - Style2 4 5 2 5 2" xfId="18730" xr:uid="{6DAD29DE-43CD-48B0-B64F-FEC5B6E3DD34}"/>
    <cellStyle name="Data   - Style2 4 5 2 5 3" xfId="18731" xr:uid="{FF641E47-317E-4D94-9F0F-A36B697113E5}"/>
    <cellStyle name="Data   - Style2 4 5 2 6" xfId="18732" xr:uid="{EB8B2F9B-4F60-48F9-932F-6F4421CD4A6A}"/>
    <cellStyle name="Data   - Style2 4 5 2 6 2" xfId="18733" xr:uid="{361FF47B-405C-4FD7-86D3-1730AB818B87}"/>
    <cellStyle name="Data   - Style2 4 5 2 6 3" xfId="18734" xr:uid="{4818AC8A-B8B2-4EBC-976D-5DBA83987781}"/>
    <cellStyle name="Data   - Style2 4 5 2 7" xfId="18735" xr:uid="{A8D03609-B29A-4C43-BB78-8BC44D344C20}"/>
    <cellStyle name="Data   - Style2 4 5 2 7 2" xfId="18736" xr:uid="{B71F6AC8-610C-4EA1-8854-DFD0D908F121}"/>
    <cellStyle name="Data   - Style2 4 5 2 7 3" xfId="18737" xr:uid="{92830E3D-5D5E-4CED-99F5-B9F32790E082}"/>
    <cellStyle name="Data   - Style2 4 5 2 8" xfId="18738" xr:uid="{1567F4CD-C882-4A46-8881-6182B0751639}"/>
    <cellStyle name="Data   - Style2 4 5 2 9" xfId="18739" xr:uid="{9713E9EC-D822-4144-9D5E-D23B9B21C94E}"/>
    <cellStyle name="Data   - Style2 4 5 3" xfId="18740" xr:uid="{5381C1AD-F657-4306-AA7A-375824EF604F}"/>
    <cellStyle name="Data   - Style2 4 5 3 2" xfId="18741" xr:uid="{90978639-D33D-4583-BC97-22DFD2FD85A9}"/>
    <cellStyle name="Data   - Style2 4 5 3 3" xfId="18742" xr:uid="{F393FCD7-0AD3-41C8-A4FE-12B3DC3339DE}"/>
    <cellStyle name="Data   - Style2 4 5 4" xfId="18743" xr:uid="{20988B7E-E771-462E-8C34-9D294A93438B}"/>
    <cellStyle name="Data   - Style2 4 5 4 2" xfId="18744" xr:uid="{6D0C2E19-1655-421D-8809-2AEC3F96D6FF}"/>
    <cellStyle name="Data   - Style2 4 5 4 3" xfId="18745" xr:uid="{0DB646B1-01E7-4EFC-BBAC-B64333EBCE17}"/>
    <cellStyle name="Data   - Style2 4 5 5" xfId="18746" xr:uid="{4835C79F-43B4-47B1-8802-BE9E4E6BE191}"/>
    <cellStyle name="Data   - Style2 4 5 5 2" xfId="18747" xr:uid="{63896494-273F-4C6E-BC2C-E48DB9701CFF}"/>
    <cellStyle name="Data   - Style2 4 5 5 3" xfId="18748" xr:uid="{C8FC7917-0F27-4AF4-BE79-859A4D3F4233}"/>
    <cellStyle name="Data   - Style2 4 5 6" xfId="18749" xr:uid="{4F56D938-C4FF-4B4A-B8B9-019035711959}"/>
    <cellStyle name="Data   - Style2 4 5 6 2" xfId="18750" xr:uid="{D383E822-194C-4E63-B094-4C13E8270FA5}"/>
    <cellStyle name="Data   - Style2 4 5 6 3" xfId="18751" xr:uid="{59E97778-F7DD-449E-A7D3-E84E484C0ECA}"/>
    <cellStyle name="Data   - Style2 4 5 7" xfId="18752" xr:uid="{A6F8E2AF-B8ED-4E32-A68B-B45B2DA03B5F}"/>
    <cellStyle name="Data   - Style2 4 5 7 2" xfId="18753" xr:uid="{B0F3BF41-F9AE-48C2-B677-09DC89B1CE37}"/>
    <cellStyle name="Data   - Style2 4 5 7 3" xfId="18754" xr:uid="{92FB5BF0-0B23-49AC-88DA-0849CA09C7F3}"/>
    <cellStyle name="Data   - Style2 4 5 8" xfId="18755" xr:uid="{E6AC071A-E7B1-494F-A0A8-28BF3E43EE05}"/>
    <cellStyle name="Data   - Style2 4 5 8 2" xfId="18756" xr:uid="{FD6AC896-0863-4D1A-90A0-7D5CACC663F5}"/>
    <cellStyle name="Data   - Style2 4 5 8 3" xfId="18757" xr:uid="{6082BE50-43B8-40C8-BCDA-ACC1E8F201B1}"/>
    <cellStyle name="Data   - Style2 4 5 9" xfId="18758" xr:uid="{2BFFA38B-7BBB-41F9-B665-2EEB87167AE2}"/>
    <cellStyle name="Data   - Style2 4 6" xfId="18759" xr:uid="{0F9BEF22-C498-4D41-89E4-7F7E96CCF0E9}"/>
    <cellStyle name="Data   - Style2 4 6 2" xfId="18760" xr:uid="{1FD93EA9-69F0-42AC-81D5-12AAF66024BC}"/>
    <cellStyle name="Data   - Style2 4 6 2 2" xfId="18761" xr:uid="{31E38179-A8F7-423D-9D8C-B7EB9FCEDC41}"/>
    <cellStyle name="Data   - Style2 4 6 2 3" xfId="18762" xr:uid="{EACE5FB1-1750-408A-BB43-4D04C28E3C77}"/>
    <cellStyle name="Data   - Style2 4 6 3" xfId="18763" xr:uid="{E90739DC-99E2-487A-B60D-ED15A32DC2D8}"/>
    <cellStyle name="Data   - Style2 4 6 3 2" xfId="18764" xr:uid="{07634A01-5807-41A9-AB5A-ABAFE0A3030C}"/>
    <cellStyle name="Data   - Style2 4 6 3 3" xfId="18765" xr:uid="{A416B344-C424-4A51-8F9B-FC0FC4C38E11}"/>
    <cellStyle name="Data   - Style2 4 6 4" xfId="18766" xr:uid="{FD1D74C0-FEA0-474A-B60C-73420920D95B}"/>
    <cellStyle name="Data   - Style2 4 6 4 2" xfId="18767" xr:uid="{7F8F1381-0424-4588-9A56-E2134B28FBBA}"/>
    <cellStyle name="Data   - Style2 4 6 4 3" xfId="18768" xr:uid="{D8F22CBC-8957-4D86-BDB1-439AD1459536}"/>
    <cellStyle name="Data   - Style2 4 6 5" xfId="18769" xr:uid="{66FD3558-E8DF-4970-B741-C2E08F12E619}"/>
    <cellStyle name="Data   - Style2 4 6 5 2" xfId="18770" xr:uid="{89410CFD-69CA-4511-BA8C-B40BBDDCB581}"/>
    <cellStyle name="Data   - Style2 4 6 5 3" xfId="18771" xr:uid="{A270F643-5D20-4116-AEB1-4406A410B01D}"/>
    <cellStyle name="Data   - Style2 4 6 6" xfId="18772" xr:uid="{0DB6DA12-967C-48E6-8DEB-FBA5AFAD3A23}"/>
    <cellStyle name="Data   - Style2 4 6 6 2" xfId="18773" xr:uid="{D69D388A-494D-45CA-984D-8EC1C11F805F}"/>
    <cellStyle name="Data   - Style2 4 6 6 3" xfId="18774" xr:uid="{8FF17D71-E0F2-4194-B630-D7F0FE168DC0}"/>
    <cellStyle name="Data   - Style2 4 6 7" xfId="18775" xr:uid="{1B32327D-712D-457B-9327-70F8AB7C195C}"/>
    <cellStyle name="Data   - Style2 4 6 7 2" xfId="18776" xr:uid="{676646B2-9853-42E2-86E2-0DA3CD088F47}"/>
    <cellStyle name="Data   - Style2 4 6 7 3" xfId="18777" xr:uid="{531A891A-CC75-4C0D-B6E6-38A08FE3DD7D}"/>
    <cellStyle name="Data   - Style2 4 6 8" xfId="18778" xr:uid="{B1F439F3-2499-424E-A022-916DD70ED077}"/>
    <cellStyle name="Data   - Style2 4 6 9" xfId="18779" xr:uid="{6A0F72FE-9D0F-4CCE-B49C-BD11D9B5AF1A}"/>
    <cellStyle name="Data   - Style2 4 7" xfId="18780" xr:uid="{58CD0432-697C-48E5-B2B6-21885939DDB3}"/>
    <cellStyle name="Data   - Style2 4 7 2" xfId="18781" xr:uid="{2FEBDDDE-6603-4758-B58F-9ABCF54860E5}"/>
    <cellStyle name="Data   - Style2 4 7 3" xfId="18782" xr:uid="{E07E7764-D2D8-4B0C-985A-D21C5E6D43ED}"/>
    <cellStyle name="Data   - Style2 4 8" xfId="18783" xr:uid="{3205D2D7-3580-48F2-AC4C-9175F4BED40B}"/>
    <cellStyle name="Data   - Style2 4 8 2" xfId="18784" xr:uid="{89B8DD06-A355-46B5-906E-0B6CE620D6D9}"/>
    <cellStyle name="Data   - Style2 4 8 3" xfId="18785" xr:uid="{C73591BA-5370-47C2-9413-3B1E46178582}"/>
    <cellStyle name="Data   - Style2 4 9" xfId="44353" xr:uid="{0D70349A-C7A3-4106-A73C-617117451806}"/>
    <cellStyle name="Data   - Style2 5" xfId="18786" xr:uid="{F9BCE9A0-8E5C-4994-ACD3-7478710569FA}"/>
    <cellStyle name="Data   - Style2 5 2" xfId="18787" xr:uid="{8F6EE5D8-0B10-45B5-8294-5F908BF0BAED}"/>
    <cellStyle name="Data   - Style2 5 2 10" xfId="18788" xr:uid="{333B4345-BF18-4AF2-9716-62551AB1E155}"/>
    <cellStyle name="Data   - Style2 5 2 2" xfId="18789" xr:uid="{4C47E523-B7C5-42F4-8964-E51E7BCF0028}"/>
    <cellStyle name="Data   - Style2 5 2 2 2" xfId="18790" xr:uid="{1A7E962C-F05A-4560-861A-0B312ECCEE9F}"/>
    <cellStyle name="Data   - Style2 5 2 2 2 2" xfId="18791" xr:uid="{6DA8F4AB-A7AB-4B21-90E2-C320DF6009F4}"/>
    <cellStyle name="Data   - Style2 5 2 2 2 3" xfId="18792" xr:uid="{55DD2112-BC02-4FD7-BBB9-493BD89E2C3C}"/>
    <cellStyle name="Data   - Style2 5 2 2 3" xfId="18793" xr:uid="{FB07E51B-8F4F-4759-87A4-2C0AC68A095C}"/>
    <cellStyle name="Data   - Style2 5 2 2 3 2" xfId="18794" xr:uid="{A4634C44-12A4-4213-86BE-5A942A2F8DCD}"/>
    <cellStyle name="Data   - Style2 5 2 2 3 3" xfId="18795" xr:uid="{15B35E23-5D04-4665-914F-12D4492B036C}"/>
    <cellStyle name="Data   - Style2 5 2 2 4" xfId="18796" xr:uid="{736EF271-41C8-4B4F-92D3-51EF398D1491}"/>
    <cellStyle name="Data   - Style2 5 2 2 4 2" xfId="18797" xr:uid="{098CBBD2-27B5-48F1-B615-50E06E7A499E}"/>
    <cellStyle name="Data   - Style2 5 2 2 4 3" xfId="18798" xr:uid="{F43266F5-9519-406A-A36C-1A4A2F127D49}"/>
    <cellStyle name="Data   - Style2 5 2 2 5" xfId="18799" xr:uid="{C37D3829-2754-4C0E-840F-DC0885F45944}"/>
    <cellStyle name="Data   - Style2 5 2 2 5 2" xfId="18800" xr:uid="{167BDF72-BAF1-4C23-9ABA-4C6A96B972DB}"/>
    <cellStyle name="Data   - Style2 5 2 2 5 3" xfId="18801" xr:uid="{5032927B-68E0-43ED-B1DA-73AA24BCDD3B}"/>
    <cellStyle name="Data   - Style2 5 2 2 6" xfId="18802" xr:uid="{E4A6F386-3A9F-482F-9F9D-5F8390FB588D}"/>
    <cellStyle name="Data   - Style2 5 2 2 6 2" xfId="18803" xr:uid="{937B7208-C607-41BB-B24A-B1934ED59CFC}"/>
    <cellStyle name="Data   - Style2 5 2 2 6 3" xfId="18804" xr:uid="{28954352-7576-4D80-AE3C-866F2CDF1ADA}"/>
    <cellStyle name="Data   - Style2 5 2 2 7" xfId="18805" xr:uid="{52FA7E94-902B-4036-8DD3-1B31B9E9B16D}"/>
    <cellStyle name="Data   - Style2 5 2 2 7 2" xfId="18806" xr:uid="{547CBB97-E046-47BB-9E72-DB40FD1CE1CD}"/>
    <cellStyle name="Data   - Style2 5 2 2 7 3" xfId="18807" xr:uid="{22165661-652E-4B1D-B612-F150506A4557}"/>
    <cellStyle name="Data   - Style2 5 2 2 8" xfId="18808" xr:uid="{925D640E-F366-44F8-83A4-71A7BAFEB1FF}"/>
    <cellStyle name="Data   - Style2 5 2 2 9" xfId="18809" xr:uid="{19793B99-4945-4DF1-B471-ED02B27D1110}"/>
    <cellStyle name="Data   - Style2 5 2 3" xfId="18810" xr:uid="{89EC1A9A-0725-446C-8BAC-A23582B62D31}"/>
    <cellStyle name="Data   - Style2 5 2 3 2" xfId="18811" xr:uid="{6BA7871B-5DF5-468B-819F-E581D7B50268}"/>
    <cellStyle name="Data   - Style2 5 2 3 3" xfId="18812" xr:uid="{8732B6D4-C279-4E7F-A074-BFED5689BFAC}"/>
    <cellStyle name="Data   - Style2 5 2 4" xfId="18813" xr:uid="{E5ED7FF1-468A-4FC5-8A68-3E19FA2A8D25}"/>
    <cellStyle name="Data   - Style2 5 2 4 2" xfId="18814" xr:uid="{AFC69074-1A4D-42F6-8063-CBABA2A40386}"/>
    <cellStyle name="Data   - Style2 5 2 4 3" xfId="18815" xr:uid="{909FA55B-FF40-488B-BE9C-DEEDEAF343F6}"/>
    <cellStyle name="Data   - Style2 5 2 5" xfId="18816" xr:uid="{F594282A-3545-4DCE-A84D-F47216CAC771}"/>
    <cellStyle name="Data   - Style2 5 2 5 2" xfId="18817" xr:uid="{F06B2809-ADDD-489B-8B24-32AB428CC3AE}"/>
    <cellStyle name="Data   - Style2 5 2 5 3" xfId="18818" xr:uid="{FE8F4078-CBF3-4439-9BC6-52A9CF0EF67B}"/>
    <cellStyle name="Data   - Style2 5 2 6" xfId="18819" xr:uid="{E1D6D6F2-A9C3-439F-AC44-257E2DC3D8F0}"/>
    <cellStyle name="Data   - Style2 5 2 6 2" xfId="18820" xr:uid="{A3437440-8F57-448D-8805-B59FB552B5C6}"/>
    <cellStyle name="Data   - Style2 5 2 6 3" xfId="18821" xr:uid="{05F09E8A-2F92-415E-86EC-6B3B38FE647E}"/>
    <cellStyle name="Data   - Style2 5 2 7" xfId="18822" xr:uid="{2DA7F184-06EC-4D02-ADA9-ABC89E97395F}"/>
    <cellStyle name="Data   - Style2 5 2 7 2" xfId="18823" xr:uid="{13F7D125-9553-4503-B1A5-53E7254FE881}"/>
    <cellStyle name="Data   - Style2 5 2 7 3" xfId="18824" xr:uid="{5E011533-46C7-4ADB-AF75-C07855FC538C}"/>
    <cellStyle name="Data   - Style2 5 2 8" xfId="18825" xr:uid="{6CF0156F-AFCB-4644-9B7D-D70CA3AD10F6}"/>
    <cellStyle name="Data   - Style2 5 2 8 2" xfId="18826" xr:uid="{64EE669C-34D6-4095-820E-38016C74B08B}"/>
    <cellStyle name="Data   - Style2 5 2 8 3" xfId="18827" xr:uid="{D048E9E3-B406-43A2-ACFA-B94BD6FE3E5B}"/>
    <cellStyle name="Data   - Style2 5 2 9" xfId="18828" xr:uid="{E8878FDD-8130-405D-95D9-AE6C313E4139}"/>
    <cellStyle name="Data   - Style2 5 3" xfId="18829" xr:uid="{13CE37E4-EF1A-4471-B519-BE30D98AF8DE}"/>
    <cellStyle name="Data   - Style2 5 3 10" xfId="18830" xr:uid="{392256E8-B0DC-47FA-B630-C891E254E362}"/>
    <cellStyle name="Data   - Style2 5 3 2" xfId="18831" xr:uid="{07B53E9C-825C-4E4A-8C97-02CDE56AB20C}"/>
    <cellStyle name="Data   - Style2 5 3 2 2" xfId="18832" xr:uid="{CF81CE8C-18F7-484F-AF42-BCCCB4A73078}"/>
    <cellStyle name="Data   - Style2 5 3 2 2 2" xfId="18833" xr:uid="{6E0106FC-EC59-4A31-9411-9F206BE0F9FE}"/>
    <cellStyle name="Data   - Style2 5 3 2 2 3" xfId="18834" xr:uid="{A3021BCC-5DE3-4621-9115-1805AECBA04D}"/>
    <cellStyle name="Data   - Style2 5 3 2 3" xfId="18835" xr:uid="{986A385B-61E7-4772-A2CD-F5C214058DBA}"/>
    <cellStyle name="Data   - Style2 5 3 2 3 2" xfId="18836" xr:uid="{6729174C-10A2-4642-9749-BBD870F4DAA9}"/>
    <cellStyle name="Data   - Style2 5 3 2 3 3" xfId="18837" xr:uid="{B0504116-5245-4CD0-AC20-7362B27893B2}"/>
    <cellStyle name="Data   - Style2 5 3 2 4" xfId="18838" xr:uid="{AA4007B2-409E-42FD-B4CB-D3724D2E114D}"/>
    <cellStyle name="Data   - Style2 5 3 2 4 2" xfId="18839" xr:uid="{DA07EFA7-9896-47E0-86A6-E4E92B362A75}"/>
    <cellStyle name="Data   - Style2 5 3 2 4 3" xfId="18840" xr:uid="{F00F13CE-8CF0-4999-8E4B-B782C09F0D8D}"/>
    <cellStyle name="Data   - Style2 5 3 2 5" xfId="18841" xr:uid="{4798F140-EF83-44F0-9586-169EBD16AD80}"/>
    <cellStyle name="Data   - Style2 5 3 2 5 2" xfId="18842" xr:uid="{D67B44EC-06BD-4E4F-A066-E3849CBC4D09}"/>
    <cellStyle name="Data   - Style2 5 3 2 5 3" xfId="18843" xr:uid="{AD50D785-9CA0-4F69-BA17-B373D4133286}"/>
    <cellStyle name="Data   - Style2 5 3 2 6" xfId="18844" xr:uid="{7393CC8C-D671-4717-8EDC-B5C572359409}"/>
    <cellStyle name="Data   - Style2 5 3 2 6 2" xfId="18845" xr:uid="{03AFF8FD-E5FF-4734-AF01-2E3301008B10}"/>
    <cellStyle name="Data   - Style2 5 3 2 6 3" xfId="18846" xr:uid="{FF3C1DC9-78F7-4394-9080-D842121649E0}"/>
    <cellStyle name="Data   - Style2 5 3 2 7" xfId="18847" xr:uid="{0105EB1A-696B-4CF6-9FF1-911CC80E0148}"/>
    <cellStyle name="Data   - Style2 5 3 2 7 2" xfId="18848" xr:uid="{F411E67B-0993-4C84-801D-6D748EF04805}"/>
    <cellStyle name="Data   - Style2 5 3 2 7 3" xfId="18849" xr:uid="{7A8ECC41-C7EA-4093-BA5C-21838B0F7A00}"/>
    <cellStyle name="Data   - Style2 5 3 2 8" xfId="18850" xr:uid="{0C95ADE7-DA34-41CF-9A9D-DEA61C04BFC5}"/>
    <cellStyle name="Data   - Style2 5 3 2 9" xfId="18851" xr:uid="{BA35C4C5-B8FD-489D-AAFB-A3A81EDD5639}"/>
    <cellStyle name="Data   - Style2 5 3 3" xfId="18852" xr:uid="{F37874EB-E312-475F-93EF-D88F237855ED}"/>
    <cellStyle name="Data   - Style2 5 3 3 2" xfId="18853" xr:uid="{459AE132-879E-41C5-8EDD-141454DD933F}"/>
    <cellStyle name="Data   - Style2 5 3 3 3" xfId="18854" xr:uid="{DB50B3E5-B27B-446D-8537-468A8C9956F8}"/>
    <cellStyle name="Data   - Style2 5 3 4" xfId="18855" xr:uid="{5927345C-F228-4B70-83E7-39E336AA5EBE}"/>
    <cellStyle name="Data   - Style2 5 3 4 2" xfId="18856" xr:uid="{6029E908-B331-4F3F-A72E-6E68EA727883}"/>
    <cellStyle name="Data   - Style2 5 3 4 3" xfId="18857" xr:uid="{245389A1-9411-4393-BA5E-8D4B77BC83B2}"/>
    <cellStyle name="Data   - Style2 5 3 5" xfId="18858" xr:uid="{AEDBDCFD-D9F6-4410-BF88-CB3E5E511551}"/>
    <cellStyle name="Data   - Style2 5 3 5 2" xfId="18859" xr:uid="{4CD157DC-6586-48CF-AEBF-61ADC9D16F21}"/>
    <cellStyle name="Data   - Style2 5 3 5 3" xfId="18860" xr:uid="{0F887AA6-C644-4F93-9FD1-19441B0752BE}"/>
    <cellStyle name="Data   - Style2 5 3 6" xfId="18861" xr:uid="{4DEFF17A-9E14-4DA4-AC80-9FFAAF89E037}"/>
    <cellStyle name="Data   - Style2 5 3 6 2" xfId="18862" xr:uid="{0B4EA8A2-A6B3-49A6-91F5-A7BF7995FBDB}"/>
    <cellStyle name="Data   - Style2 5 3 6 3" xfId="18863" xr:uid="{E3C42700-51B3-424B-A294-684C3F66C580}"/>
    <cellStyle name="Data   - Style2 5 3 7" xfId="18864" xr:uid="{61ED0EE7-88E1-4BE2-A152-F1AC25EB5C11}"/>
    <cellStyle name="Data   - Style2 5 3 7 2" xfId="18865" xr:uid="{059F513F-3492-4004-8DA1-E416E6AE1EF6}"/>
    <cellStyle name="Data   - Style2 5 3 7 3" xfId="18866" xr:uid="{0162969D-973B-4FFF-A3B7-B3540E58B1CA}"/>
    <cellStyle name="Data   - Style2 5 3 8" xfId="18867" xr:uid="{B307DB6E-95B0-46A3-BC16-E73420B8D647}"/>
    <cellStyle name="Data   - Style2 5 3 8 2" xfId="18868" xr:uid="{6DC7D831-A10B-4A18-9E4A-6134555B8050}"/>
    <cellStyle name="Data   - Style2 5 3 8 3" xfId="18869" xr:uid="{46F3F33D-F0E5-40F4-A5DF-D42DDC525189}"/>
    <cellStyle name="Data   - Style2 5 3 9" xfId="18870" xr:uid="{21AD2A5B-4235-47A9-B94F-B712EAF5C6A1}"/>
    <cellStyle name="Data   - Style2 5 4" xfId="18871" xr:uid="{AE54F800-A513-4D4B-A1B7-D42595D53356}"/>
    <cellStyle name="Data   - Style2 5 4 10" xfId="18872" xr:uid="{F808EF64-6EF1-4E0F-9F59-4B4658CAF09B}"/>
    <cellStyle name="Data   - Style2 5 4 2" xfId="18873" xr:uid="{EB0AF127-829B-43D7-A990-6964D2E8E44B}"/>
    <cellStyle name="Data   - Style2 5 4 2 2" xfId="18874" xr:uid="{85365A55-0CEC-421E-898C-E5FF956F85FA}"/>
    <cellStyle name="Data   - Style2 5 4 2 2 2" xfId="18875" xr:uid="{93D0A717-555F-41A2-8656-89BBF1C44E6D}"/>
    <cellStyle name="Data   - Style2 5 4 2 2 3" xfId="18876" xr:uid="{6C2DAA85-5CC8-4B03-9A20-4BDB67042F4C}"/>
    <cellStyle name="Data   - Style2 5 4 2 3" xfId="18877" xr:uid="{BC11E080-CA1C-4848-9449-8849C465E461}"/>
    <cellStyle name="Data   - Style2 5 4 2 3 2" xfId="18878" xr:uid="{C0B58F9D-319B-4A30-A0AD-9D173ADB50F7}"/>
    <cellStyle name="Data   - Style2 5 4 2 3 3" xfId="18879" xr:uid="{7B984B5F-1B13-4A92-9E51-2534E51B3C2C}"/>
    <cellStyle name="Data   - Style2 5 4 2 4" xfId="18880" xr:uid="{F6925560-6901-4DAE-BFFB-FB678D0E9528}"/>
    <cellStyle name="Data   - Style2 5 4 2 4 2" xfId="18881" xr:uid="{796EF564-93E5-4ED5-9BF1-DCFA2A3878D4}"/>
    <cellStyle name="Data   - Style2 5 4 2 4 3" xfId="18882" xr:uid="{671857C4-482A-4E57-9F5B-742CB8213839}"/>
    <cellStyle name="Data   - Style2 5 4 2 5" xfId="18883" xr:uid="{5DDC78F7-8BD4-4381-B603-E1F3042131C2}"/>
    <cellStyle name="Data   - Style2 5 4 2 5 2" xfId="18884" xr:uid="{ADFD6157-370A-4790-815E-0462F1714189}"/>
    <cellStyle name="Data   - Style2 5 4 2 5 3" xfId="18885" xr:uid="{C0FA4EB5-DA93-4F5C-8D90-9AC723430A56}"/>
    <cellStyle name="Data   - Style2 5 4 2 6" xfId="18886" xr:uid="{B8B49D84-F8EF-494C-A2E3-ED8667D9C4C2}"/>
    <cellStyle name="Data   - Style2 5 4 2 6 2" xfId="18887" xr:uid="{1C93E0D8-A3FA-4036-8D52-8EB8A00970B4}"/>
    <cellStyle name="Data   - Style2 5 4 2 6 3" xfId="18888" xr:uid="{7686DD99-7F63-4E82-81A5-3DBC76DA669C}"/>
    <cellStyle name="Data   - Style2 5 4 2 7" xfId="18889" xr:uid="{A9005D4F-7A8D-4A60-9C91-6248E8CEF683}"/>
    <cellStyle name="Data   - Style2 5 4 2 7 2" xfId="18890" xr:uid="{55FC4D4E-FEDD-4DAE-B659-0F48892CB3BC}"/>
    <cellStyle name="Data   - Style2 5 4 2 7 3" xfId="18891" xr:uid="{1DD1E9BF-02D6-4CD1-9C9E-DC03FCCA1410}"/>
    <cellStyle name="Data   - Style2 5 4 2 8" xfId="18892" xr:uid="{E25D869A-D74B-4AC9-AC2E-7B8C1921346E}"/>
    <cellStyle name="Data   - Style2 5 4 2 9" xfId="18893" xr:uid="{954AE0F9-F80D-4E1B-8608-109D96D378DD}"/>
    <cellStyle name="Data   - Style2 5 4 3" xfId="18894" xr:uid="{55B5237E-78BA-4666-9855-C368F8D71F97}"/>
    <cellStyle name="Data   - Style2 5 4 3 2" xfId="18895" xr:uid="{BF0BD7A6-7A39-4A84-85C3-D4368C038C77}"/>
    <cellStyle name="Data   - Style2 5 4 3 3" xfId="18896" xr:uid="{39CDAF01-EF11-4874-A6CE-C608461CC651}"/>
    <cellStyle name="Data   - Style2 5 4 4" xfId="18897" xr:uid="{7BD9AA3D-2D46-45B0-8D7E-AF5F8C69B44A}"/>
    <cellStyle name="Data   - Style2 5 4 4 2" xfId="18898" xr:uid="{E8469B06-1778-437E-8EF3-3678B7834E18}"/>
    <cellStyle name="Data   - Style2 5 4 4 3" xfId="18899" xr:uid="{583D3CA7-5104-499B-9B84-91C276C8B524}"/>
    <cellStyle name="Data   - Style2 5 4 5" xfId="18900" xr:uid="{34237503-0FF6-4F65-8FB7-2B332D9DD8FB}"/>
    <cellStyle name="Data   - Style2 5 4 5 2" xfId="18901" xr:uid="{E9353617-16C0-4C7D-8D1E-10A7CDE8BB63}"/>
    <cellStyle name="Data   - Style2 5 4 5 3" xfId="18902" xr:uid="{6C319B72-B228-4493-8449-8EAC62907D89}"/>
    <cellStyle name="Data   - Style2 5 4 6" xfId="18903" xr:uid="{54580DFD-3099-4859-84EA-D2AC56F8D825}"/>
    <cellStyle name="Data   - Style2 5 4 6 2" xfId="18904" xr:uid="{DDE11B5B-063F-4207-AB41-1A9E34758C89}"/>
    <cellStyle name="Data   - Style2 5 4 6 3" xfId="18905" xr:uid="{77CFA0DF-FAC7-4FF2-A283-3EC2CABD21DB}"/>
    <cellStyle name="Data   - Style2 5 4 7" xfId="18906" xr:uid="{E9AA282C-4F9E-4313-BB96-149E95932902}"/>
    <cellStyle name="Data   - Style2 5 4 7 2" xfId="18907" xr:uid="{F2C993F3-AAD9-49D4-B15F-F75DA696046A}"/>
    <cellStyle name="Data   - Style2 5 4 7 3" xfId="18908" xr:uid="{6EB58FA9-2F80-4D9A-81C9-6958C98FD685}"/>
    <cellStyle name="Data   - Style2 5 4 8" xfId="18909" xr:uid="{93C208EB-A9B3-4D13-AC6E-124591BD208E}"/>
    <cellStyle name="Data   - Style2 5 4 8 2" xfId="18910" xr:uid="{93C0444B-24E8-4E89-9740-4C6ECC0C44EF}"/>
    <cellStyle name="Data   - Style2 5 4 8 3" xfId="18911" xr:uid="{7BDE9C62-DFCD-4733-89E6-57D7CCFC389A}"/>
    <cellStyle name="Data   - Style2 5 4 9" xfId="18912" xr:uid="{6A894CF2-FDC7-403F-8908-B32B7039B684}"/>
    <cellStyle name="Data   - Style2 5 5" xfId="18913" xr:uid="{D088C18D-B532-48AF-AA8E-C6DF8379A2F4}"/>
    <cellStyle name="Data   - Style2 5 5 10" xfId="18914" xr:uid="{56A6CFDD-EF18-4C63-8EFD-2EC7393917F7}"/>
    <cellStyle name="Data   - Style2 5 5 2" xfId="18915" xr:uid="{8929A06D-1670-4DF0-9F06-BBB58507E7E8}"/>
    <cellStyle name="Data   - Style2 5 5 2 2" xfId="18916" xr:uid="{5BF76316-1B32-4C1D-8B53-0BE3740E3137}"/>
    <cellStyle name="Data   - Style2 5 5 2 2 2" xfId="18917" xr:uid="{04639D64-1010-4EA0-9A32-E1787CAAD945}"/>
    <cellStyle name="Data   - Style2 5 5 2 2 3" xfId="18918" xr:uid="{CEB21C70-3952-4A46-8766-64C1DA49E5B4}"/>
    <cellStyle name="Data   - Style2 5 5 2 3" xfId="18919" xr:uid="{D8ABDDDC-506C-44C6-9A44-73697C9CFC75}"/>
    <cellStyle name="Data   - Style2 5 5 2 3 2" xfId="18920" xr:uid="{5B28F350-B546-4895-98FD-54A356FA6333}"/>
    <cellStyle name="Data   - Style2 5 5 2 3 3" xfId="18921" xr:uid="{E03F734A-C09F-4146-9966-6F647EF3893D}"/>
    <cellStyle name="Data   - Style2 5 5 2 4" xfId="18922" xr:uid="{FA55EF50-AA1D-4BC1-8A2A-7DBF36D1E0EB}"/>
    <cellStyle name="Data   - Style2 5 5 2 4 2" xfId="18923" xr:uid="{A6054595-F732-4483-B688-070371BB984D}"/>
    <cellStyle name="Data   - Style2 5 5 2 4 3" xfId="18924" xr:uid="{0911FA70-8CE4-47FD-91C2-129FD67AE1DD}"/>
    <cellStyle name="Data   - Style2 5 5 2 5" xfId="18925" xr:uid="{2CB8606D-AA62-49A7-8221-F0EBE5110229}"/>
    <cellStyle name="Data   - Style2 5 5 2 5 2" xfId="18926" xr:uid="{85D5B92D-30D3-4CC0-A767-016569A57082}"/>
    <cellStyle name="Data   - Style2 5 5 2 5 3" xfId="18927" xr:uid="{C0678222-5863-44F3-B566-532253C6E944}"/>
    <cellStyle name="Data   - Style2 5 5 2 6" xfId="18928" xr:uid="{2EAC5DDF-3418-4FE0-BB3D-F8DBBEF08B32}"/>
    <cellStyle name="Data   - Style2 5 5 2 6 2" xfId="18929" xr:uid="{627DC957-DC2D-487F-BFB4-1D21BC857A91}"/>
    <cellStyle name="Data   - Style2 5 5 2 6 3" xfId="18930" xr:uid="{615FBF70-0A2F-4329-962C-E41367FB3412}"/>
    <cellStyle name="Data   - Style2 5 5 2 7" xfId="18931" xr:uid="{04419D74-D36B-4C26-BB2A-CAD38EBF9293}"/>
    <cellStyle name="Data   - Style2 5 5 2 7 2" xfId="18932" xr:uid="{8017CB87-B3A8-4089-A5D1-4CE980EC370D}"/>
    <cellStyle name="Data   - Style2 5 5 2 7 3" xfId="18933" xr:uid="{BE75D6FB-92B9-4B7B-AE4F-CFDEBF0F2BC3}"/>
    <cellStyle name="Data   - Style2 5 5 2 8" xfId="18934" xr:uid="{7072FB22-92B1-4F19-BB83-9E58C3270389}"/>
    <cellStyle name="Data   - Style2 5 5 2 9" xfId="18935" xr:uid="{520BF78A-F163-4E08-9929-2DB3108080ED}"/>
    <cellStyle name="Data   - Style2 5 5 3" xfId="18936" xr:uid="{7A979AB9-4ECB-43C4-A580-22921E41E7E7}"/>
    <cellStyle name="Data   - Style2 5 5 3 2" xfId="18937" xr:uid="{FA1E9BA7-68FF-47D9-86FD-941F1BBC7CDC}"/>
    <cellStyle name="Data   - Style2 5 5 3 3" xfId="18938" xr:uid="{B2007DD8-F104-4240-B693-24AFA29DAF11}"/>
    <cellStyle name="Data   - Style2 5 5 4" xfId="18939" xr:uid="{81F053C8-0AF2-4086-A799-A60D91E5ABF7}"/>
    <cellStyle name="Data   - Style2 5 5 4 2" xfId="18940" xr:uid="{49AAA5DF-4E1A-4537-B24E-78EC4C65D38C}"/>
    <cellStyle name="Data   - Style2 5 5 4 3" xfId="18941" xr:uid="{A3A2A0A6-B8ED-4A0A-B245-9BFA8C5AFF98}"/>
    <cellStyle name="Data   - Style2 5 5 5" xfId="18942" xr:uid="{E4AA817A-E6E6-49B8-9950-4F02EF1B9ED2}"/>
    <cellStyle name="Data   - Style2 5 5 5 2" xfId="18943" xr:uid="{75B3A413-52C7-49B2-A7A1-2183A32467AA}"/>
    <cellStyle name="Data   - Style2 5 5 5 3" xfId="18944" xr:uid="{861D8358-496B-41D1-94A7-88321D485211}"/>
    <cellStyle name="Data   - Style2 5 5 6" xfId="18945" xr:uid="{FF74139B-E456-4A90-AE4D-F36E719176AA}"/>
    <cellStyle name="Data   - Style2 5 5 6 2" xfId="18946" xr:uid="{4599C7BC-A768-4385-874C-8098B27CEFC6}"/>
    <cellStyle name="Data   - Style2 5 5 6 3" xfId="18947" xr:uid="{967228B1-2B28-44EE-870B-FE2DC3FAD2EE}"/>
    <cellStyle name="Data   - Style2 5 5 7" xfId="18948" xr:uid="{6937F426-5A78-4BA5-8036-1B2A09387213}"/>
    <cellStyle name="Data   - Style2 5 5 7 2" xfId="18949" xr:uid="{2A73F7EA-C217-4CB1-BD5D-4CF614AD053B}"/>
    <cellStyle name="Data   - Style2 5 5 7 3" xfId="18950" xr:uid="{0333128D-A9D0-4943-8DC7-A58802D283E4}"/>
    <cellStyle name="Data   - Style2 5 5 8" xfId="18951" xr:uid="{BA1E0192-FB92-4418-B8B8-0A3C593CA6F5}"/>
    <cellStyle name="Data   - Style2 5 5 8 2" xfId="18952" xr:uid="{BBACFED6-1C4B-45CC-9B9C-53BF81617B2F}"/>
    <cellStyle name="Data   - Style2 5 5 8 3" xfId="18953" xr:uid="{C09E8217-AC27-4EBA-8FB8-024088D4E7BA}"/>
    <cellStyle name="Data   - Style2 5 5 9" xfId="18954" xr:uid="{68C6F04D-F36C-4397-A252-C3CB9B3E44C9}"/>
    <cellStyle name="Data   - Style2 5 6" xfId="18955" xr:uid="{0F177445-95B8-47D8-863B-FBC4D1D4E9A6}"/>
    <cellStyle name="Data   - Style2 5 6 2" xfId="18956" xr:uid="{1EDED616-AE0D-4471-9641-37C91A169F90}"/>
    <cellStyle name="Data   - Style2 5 6 2 2" xfId="18957" xr:uid="{626EA488-64D6-4ACF-A157-B6E56A8E49AB}"/>
    <cellStyle name="Data   - Style2 5 6 2 3" xfId="18958" xr:uid="{5A231F85-5203-44A9-B3B6-8D520FF6D314}"/>
    <cellStyle name="Data   - Style2 5 6 3" xfId="18959" xr:uid="{06DB1CC8-107F-4527-94B1-E17D3A775C66}"/>
    <cellStyle name="Data   - Style2 5 6 3 2" xfId="18960" xr:uid="{8FB44FFF-062D-48FA-869E-4D2969D51DE9}"/>
    <cellStyle name="Data   - Style2 5 6 3 3" xfId="18961" xr:uid="{1E694C27-3907-4DF2-95BD-01F1FA70114C}"/>
    <cellStyle name="Data   - Style2 5 6 4" xfId="18962" xr:uid="{1089A4F2-CAD9-435B-986D-D28CC938478F}"/>
    <cellStyle name="Data   - Style2 5 6 4 2" xfId="18963" xr:uid="{E719B43C-C228-449C-A1AB-CC4E067D7F1C}"/>
    <cellStyle name="Data   - Style2 5 6 4 3" xfId="18964" xr:uid="{335800A0-63DB-42B2-8BE1-2744AC15F123}"/>
    <cellStyle name="Data   - Style2 5 6 5" xfId="18965" xr:uid="{F2E0D8A7-15C9-40E7-8BF2-916FE6FAE0A1}"/>
    <cellStyle name="Data   - Style2 5 6 5 2" xfId="18966" xr:uid="{C1F1B245-E2C5-418F-91E6-65BCF20593E3}"/>
    <cellStyle name="Data   - Style2 5 6 5 3" xfId="18967" xr:uid="{BD79498D-1144-48C9-93BA-B8AB0CF6AB8A}"/>
    <cellStyle name="Data   - Style2 5 6 6" xfId="18968" xr:uid="{279C13D5-1138-4D46-9CE1-FF745DD29AC2}"/>
    <cellStyle name="Data   - Style2 5 6 6 2" xfId="18969" xr:uid="{E1AF755B-1EBF-4005-AD24-5EEE7C919981}"/>
    <cellStyle name="Data   - Style2 5 6 6 3" xfId="18970" xr:uid="{BEAF3AF3-FDAB-4CC6-A5A3-78B1CCA9BD08}"/>
    <cellStyle name="Data   - Style2 5 6 7" xfId="18971" xr:uid="{11A266B3-13E4-4C36-A700-A6A9B49E035E}"/>
    <cellStyle name="Data   - Style2 5 6 7 2" xfId="18972" xr:uid="{1C82FCEA-6A4E-45E4-A25C-52C08C35ABBE}"/>
    <cellStyle name="Data   - Style2 5 6 7 3" xfId="18973" xr:uid="{FF394F34-87FD-407D-B26E-8C373DE976B6}"/>
    <cellStyle name="Data   - Style2 5 6 8" xfId="18974" xr:uid="{5416968D-51DA-4DD5-8A9F-0404053D725B}"/>
    <cellStyle name="Data   - Style2 5 6 9" xfId="18975" xr:uid="{05657EB5-4739-4106-8EB3-233DC612191D}"/>
    <cellStyle name="Data   - Style2 5 7" xfId="18976" xr:uid="{30BF1445-9E41-444E-8358-DBA3F0E93BFF}"/>
    <cellStyle name="Data   - Style2 5 7 2" xfId="18977" xr:uid="{3D895B8F-2B46-418D-BF47-FD825759378F}"/>
    <cellStyle name="Data   - Style2 5 7 3" xfId="18978" xr:uid="{D7C1B093-5528-4182-B969-49D10DFE138F}"/>
    <cellStyle name="Data   - Style2 5 8" xfId="18979" xr:uid="{8566EB12-C629-4887-94A2-41D33101F341}"/>
    <cellStyle name="Data   - Style2 5 8 2" xfId="18980" xr:uid="{0DF7A4E6-A823-4C6D-9E22-C5C5EE352909}"/>
    <cellStyle name="Data   - Style2 5 8 3" xfId="18981" xr:uid="{952F4AB4-86CC-449D-9AED-6C4F56746655}"/>
    <cellStyle name="Data   - Style2 5 9" xfId="44354" xr:uid="{0EB1FB1D-7FAF-42A6-9C21-B89055D75A38}"/>
    <cellStyle name="Data   - Style2 6" xfId="18982" xr:uid="{126D08FC-F523-4D8C-AD0F-68DB680DD45D}"/>
    <cellStyle name="Data   - Style2 6 10" xfId="18983" xr:uid="{B9D427C9-1049-422A-9630-FDF99200F988}"/>
    <cellStyle name="Data   - Style2 6 2" xfId="18984" xr:uid="{0BB870EF-636B-4F5C-B54B-169608509909}"/>
    <cellStyle name="Data   - Style2 6 2 2" xfId="18985" xr:uid="{7DAD967D-F831-4A48-A707-3C548D88D33D}"/>
    <cellStyle name="Data   - Style2 6 2 2 2" xfId="18986" xr:uid="{EF914EFF-FBFC-4863-B97C-A7DDCF91CE59}"/>
    <cellStyle name="Data   - Style2 6 2 2 3" xfId="18987" xr:uid="{791DED73-F1C6-42C3-A628-AAFAF3A2FFB3}"/>
    <cellStyle name="Data   - Style2 6 2 3" xfId="18988" xr:uid="{51B2DC3F-86A0-4BA5-A857-125C2508655A}"/>
    <cellStyle name="Data   - Style2 6 2 3 2" xfId="18989" xr:uid="{62286BBE-0189-453F-A846-A7FE5A60BC6E}"/>
    <cellStyle name="Data   - Style2 6 2 3 3" xfId="18990" xr:uid="{0186429D-9BF8-44FF-8A82-8727146F706F}"/>
    <cellStyle name="Data   - Style2 6 2 4" xfId="18991" xr:uid="{5D55B5B7-350D-417B-B1E7-C3FADFF7AE0D}"/>
    <cellStyle name="Data   - Style2 6 2 4 2" xfId="18992" xr:uid="{6391C8C6-63F2-4F4C-961B-F5B0C62E37E7}"/>
    <cellStyle name="Data   - Style2 6 2 4 3" xfId="18993" xr:uid="{F0BAFBF0-1247-42FF-BC4A-7A18DBF224C7}"/>
    <cellStyle name="Data   - Style2 6 2 5" xfId="18994" xr:uid="{4D604161-F1F3-46DD-9E42-6A559A03C1B7}"/>
    <cellStyle name="Data   - Style2 6 2 5 2" xfId="18995" xr:uid="{CD506B53-4FD4-40E9-BBDB-9F215287AB28}"/>
    <cellStyle name="Data   - Style2 6 2 5 3" xfId="18996" xr:uid="{D8CEF0AE-332B-42EB-A2B9-ED863A481AEC}"/>
    <cellStyle name="Data   - Style2 6 2 6" xfId="18997" xr:uid="{59AA8C39-54E5-4630-845E-D7E9430ED3C5}"/>
    <cellStyle name="Data   - Style2 6 2 6 2" xfId="18998" xr:uid="{37565E19-1813-4AC6-B7C4-585E80871638}"/>
    <cellStyle name="Data   - Style2 6 2 6 3" xfId="18999" xr:uid="{376413BE-82F0-4EA3-9289-A1FF76BC9AAB}"/>
    <cellStyle name="Data   - Style2 6 2 7" xfId="19000" xr:uid="{646EDBF5-DF25-4196-8D2F-F1FFF8831502}"/>
    <cellStyle name="Data   - Style2 6 2 7 2" xfId="19001" xr:uid="{CD1E4AFD-6817-47A4-874B-99E121AFDC11}"/>
    <cellStyle name="Data   - Style2 6 2 7 3" xfId="19002" xr:uid="{431D328B-1B79-4EAD-9BA8-8BEA1F32CF53}"/>
    <cellStyle name="Data   - Style2 6 2 8" xfId="19003" xr:uid="{02508A98-BCEB-4DA7-92E2-649DC6B9C75D}"/>
    <cellStyle name="Data   - Style2 6 2 9" xfId="19004" xr:uid="{CBAA115C-638B-4E70-98AD-0365B8BA6D0C}"/>
    <cellStyle name="Data   - Style2 6 3" xfId="19005" xr:uid="{4911D113-187E-4F5C-A85F-2DFA6676C802}"/>
    <cellStyle name="Data   - Style2 6 3 2" xfId="19006" xr:uid="{47FDAA47-FEAA-4522-8B43-496104AB8192}"/>
    <cellStyle name="Data   - Style2 6 3 3" xfId="19007" xr:uid="{2C2AA617-FC75-47B3-8EEB-AB0A10A45693}"/>
    <cellStyle name="Data   - Style2 6 4" xfId="19008" xr:uid="{424F9442-CEB6-4889-BB05-B4937C4C3864}"/>
    <cellStyle name="Data   - Style2 6 4 2" xfId="19009" xr:uid="{58D0A744-0B0A-4424-8FFD-AF7BF04A17B7}"/>
    <cellStyle name="Data   - Style2 6 4 3" xfId="19010" xr:uid="{90FA0EBB-5E80-404E-987B-5D6517CD68FA}"/>
    <cellStyle name="Data   - Style2 6 5" xfId="19011" xr:uid="{5AB7CC89-77BB-425E-B5A6-9378F7BC5A57}"/>
    <cellStyle name="Data   - Style2 6 5 2" xfId="19012" xr:uid="{77E511B8-21F9-4F59-B479-BEC72F0FE26D}"/>
    <cellStyle name="Data   - Style2 6 5 3" xfId="19013" xr:uid="{13131A4C-BC06-4D39-9B1D-816F884C50AE}"/>
    <cellStyle name="Data   - Style2 6 6" xfId="19014" xr:uid="{40240903-93B7-4868-BC30-5CFB0ECCD398}"/>
    <cellStyle name="Data   - Style2 6 6 2" xfId="19015" xr:uid="{A90D3146-A84B-4BCE-81F3-E94FDD738624}"/>
    <cellStyle name="Data   - Style2 6 6 3" xfId="19016" xr:uid="{1FA5C63B-278C-40A5-8D81-87945041130D}"/>
    <cellStyle name="Data   - Style2 6 7" xfId="19017" xr:uid="{4FF1080B-BFF4-4637-853D-1D617FE49644}"/>
    <cellStyle name="Data   - Style2 6 7 2" xfId="19018" xr:uid="{649DB1C7-A8B8-4F48-A04E-48FAC4DEE1D1}"/>
    <cellStyle name="Data   - Style2 6 7 3" xfId="19019" xr:uid="{8BF95B57-D168-48F8-BEAC-E353BDAE4198}"/>
    <cellStyle name="Data   - Style2 6 8" xfId="19020" xr:uid="{A90456E1-9D18-45B7-B6F3-1798F791853B}"/>
    <cellStyle name="Data   - Style2 6 8 2" xfId="19021" xr:uid="{EFDF5EF9-C64E-4473-8A51-9B95A8192F94}"/>
    <cellStyle name="Data   - Style2 6 8 3" xfId="19022" xr:uid="{E7C9FAAA-20C3-44C5-815A-271C714C5175}"/>
    <cellStyle name="Data   - Style2 6 9" xfId="19023" xr:uid="{6DF0B557-AC0B-4407-A9C5-761033632AF5}"/>
    <cellStyle name="Data   - Style2 7" xfId="19024" xr:uid="{86D39FDA-3382-49BF-B854-C4F040D75B68}"/>
    <cellStyle name="Data   - Style2 7 10" xfId="19025" xr:uid="{91D1E8EA-F2FC-466B-831D-4BC6E80F75B5}"/>
    <cellStyle name="Data   - Style2 7 2" xfId="19026" xr:uid="{96EC323A-3FBB-49EA-A3A3-07B295ADB3C1}"/>
    <cellStyle name="Data   - Style2 7 2 2" xfId="19027" xr:uid="{47E6DA13-D891-414B-AA20-0E4FF739E84C}"/>
    <cellStyle name="Data   - Style2 7 2 2 2" xfId="19028" xr:uid="{A3086214-3E38-4EAA-B895-DE4AE3E0C346}"/>
    <cellStyle name="Data   - Style2 7 2 2 3" xfId="19029" xr:uid="{8926AE85-BBA6-40F7-98EA-4114CCD80C2A}"/>
    <cellStyle name="Data   - Style2 7 2 3" xfId="19030" xr:uid="{F730269D-557A-43F4-A206-C6F0D9699D4E}"/>
    <cellStyle name="Data   - Style2 7 2 3 2" xfId="19031" xr:uid="{4A42C361-6457-478E-83F5-9821C5D43774}"/>
    <cellStyle name="Data   - Style2 7 2 3 3" xfId="19032" xr:uid="{B2EC45D3-BB30-4ED6-B0B5-86D17A7404A8}"/>
    <cellStyle name="Data   - Style2 7 2 4" xfId="19033" xr:uid="{DBF647A0-3B92-4FE8-95E3-5F4C762AA2B8}"/>
    <cellStyle name="Data   - Style2 7 2 4 2" xfId="19034" xr:uid="{04C35758-A5FE-4999-AB9B-5B056A05F62A}"/>
    <cellStyle name="Data   - Style2 7 2 4 3" xfId="19035" xr:uid="{E2AFD978-FC3E-4012-A499-94797F7E0133}"/>
    <cellStyle name="Data   - Style2 7 2 5" xfId="19036" xr:uid="{52BDFFB4-6D6C-42DE-A327-6AB7FEC2A507}"/>
    <cellStyle name="Data   - Style2 7 2 5 2" xfId="19037" xr:uid="{2455921F-7497-4F4A-ABBE-64218228CE93}"/>
    <cellStyle name="Data   - Style2 7 2 5 3" xfId="19038" xr:uid="{396D7855-A999-4C76-8134-72776EC24ED2}"/>
    <cellStyle name="Data   - Style2 7 2 6" xfId="19039" xr:uid="{06848C46-F530-4AC8-9B8C-DC5DF1E77C40}"/>
    <cellStyle name="Data   - Style2 7 2 6 2" xfId="19040" xr:uid="{7A65E61F-6169-4DDF-AE18-C4214E01B8EF}"/>
    <cellStyle name="Data   - Style2 7 2 6 3" xfId="19041" xr:uid="{9E07A776-E093-424C-AD44-152C811688D7}"/>
    <cellStyle name="Data   - Style2 7 2 7" xfId="19042" xr:uid="{C052FB4A-A170-4922-B854-26D64490E0E2}"/>
    <cellStyle name="Data   - Style2 7 2 7 2" xfId="19043" xr:uid="{7A8CA7EC-5513-4CD7-BC3A-5138284E1EC9}"/>
    <cellStyle name="Data   - Style2 7 2 7 3" xfId="19044" xr:uid="{E05FADDB-3A0A-4E4C-9C5C-8942A547CBA7}"/>
    <cellStyle name="Data   - Style2 7 2 8" xfId="19045" xr:uid="{2B6BBD28-617F-48D3-BA58-43A9BC0139ED}"/>
    <cellStyle name="Data   - Style2 7 2 9" xfId="19046" xr:uid="{C6881959-815F-4AFB-AD56-DA81755F52F0}"/>
    <cellStyle name="Data   - Style2 7 3" xfId="19047" xr:uid="{DF6B0DA3-5F9D-429B-8219-5A291419A0D3}"/>
    <cellStyle name="Data   - Style2 7 3 2" xfId="19048" xr:uid="{CE53B60D-68BF-4E07-819D-F501177F869B}"/>
    <cellStyle name="Data   - Style2 7 3 3" xfId="19049" xr:uid="{F289583D-7852-4B54-93B1-D751F059B0B9}"/>
    <cellStyle name="Data   - Style2 7 4" xfId="19050" xr:uid="{52C831A9-FF7C-4F0B-9DC1-F6AC32B471D2}"/>
    <cellStyle name="Data   - Style2 7 4 2" xfId="19051" xr:uid="{B150D8A7-066B-4E55-A278-8ED7D7B1FF2D}"/>
    <cellStyle name="Data   - Style2 7 4 3" xfId="19052" xr:uid="{793E0D04-1FC8-47BC-A55F-E0818C6397E2}"/>
    <cellStyle name="Data   - Style2 7 5" xfId="19053" xr:uid="{201D728B-679B-41F2-BA3E-0434D6B8E8A5}"/>
    <cellStyle name="Data   - Style2 7 5 2" xfId="19054" xr:uid="{F6607714-C1B5-4982-939E-258ACEDE9F82}"/>
    <cellStyle name="Data   - Style2 7 5 3" xfId="19055" xr:uid="{1110F037-86ED-44A2-89DE-3382EF8F320A}"/>
    <cellStyle name="Data   - Style2 7 6" xfId="19056" xr:uid="{8376F544-3F63-4A5E-B002-FF658EB94606}"/>
    <cellStyle name="Data   - Style2 7 6 2" xfId="19057" xr:uid="{DE491622-EA8B-4F57-B78A-8EA10DC70F32}"/>
    <cellStyle name="Data   - Style2 7 6 3" xfId="19058" xr:uid="{D619DCEE-B117-47EF-BFF5-D090C20B26AD}"/>
    <cellStyle name="Data   - Style2 7 7" xfId="19059" xr:uid="{50EBB6AF-BBEA-47D6-934B-60B12D764B63}"/>
    <cellStyle name="Data   - Style2 7 7 2" xfId="19060" xr:uid="{4E086139-839F-4D99-B67F-249906FB076B}"/>
    <cellStyle name="Data   - Style2 7 7 3" xfId="19061" xr:uid="{C7354A36-E44A-44F4-9D5E-65AE92BD18BE}"/>
    <cellStyle name="Data   - Style2 7 8" xfId="19062" xr:uid="{5D7533BF-08C6-4C28-B840-6E6973702D2C}"/>
    <cellStyle name="Data   - Style2 7 8 2" xfId="19063" xr:uid="{1555011C-E769-470C-B0A8-57E4F680FB63}"/>
    <cellStyle name="Data   - Style2 7 8 3" xfId="19064" xr:uid="{69B3AD3D-8932-42F8-BB69-7F1FD6889B54}"/>
    <cellStyle name="Data   - Style2 7 9" xfId="19065" xr:uid="{9C036EBF-B00F-4A04-9042-C22F63FAFDEB}"/>
    <cellStyle name="Data   - Style2 8" xfId="19066" xr:uid="{4993950C-3C39-4BC4-B8FF-4576E7B38370}"/>
    <cellStyle name="Data   - Style2 8 10" xfId="19067" xr:uid="{4EB386ED-53D8-49A5-91FA-1D6CB21B78CA}"/>
    <cellStyle name="Data   - Style2 8 2" xfId="19068" xr:uid="{5475779A-564E-4A6C-BEF1-59F4A51FB2A7}"/>
    <cellStyle name="Data   - Style2 8 2 2" xfId="19069" xr:uid="{F1502C9A-B273-4084-AC45-48204592E325}"/>
    <cellStyle name="Data   - Style2 8 2 2 2" xfId="19070" xr:uid="{A945F696-FBC4-4720-B508-859A541459ED}"/>
    <cellStyle name="Data   - Style2 8 2 2 3" xfId="19071" xr:uid="{865647CE-79F9-4340-9B8B-3EF35F1D6A93}"/>
    <cellStyle name="Data   - Style2 8 2 3" xfId="19072" xr:uid="{A067E172-40A5-4180-B9CD-29D2F8D814F6}"/>
    <cellStyle name="Data   - Style2 8 2 3 2" xfId="19073" xr:uid="{192E4D40-4C21-46CE-958B-A9865A1A1C2C}"/>
    <cellStyle name="Data   - Style2 8 2 3 3" xfId="19074" xr:uid="{46CFE92C-77B1-4428-84AD-3B3DA1BEA278}"/>
    <cellStyle name="Data   - Style2 8 2 4" xfId="19075" xr:uid="{3D1656ED-0566-458A-A841-088713EB70E3}"/>
    <cellStyle name="Data   - Style2 8 2 4 2" xfId="19076" xr:uid="{477A000C-FE02-4791-B99E-0EDA7B552CEE}"/>
    <cellStyle name="Data   - Style2 8 2 4 3" xfId="19077" xr:uid="{2B35478E-0308-4220-B10A-B58419707BB9}"/>
    <cellStyle name="Data   - Style2 8 2 5" xfId="19078" xr:uid="{2E2DC81F-47CB-4A85-A015-9F9E9133F3EC}"/>
    <cellStyle name="Data   - Style2 8 2 5 2" xfId="19079" xr:uid="{1AB02535-F3B5-4978-B1E9-5A3C88AAAE96}"/>
    <cellStyle name="Data   - Style2 8 2 5 3" xfId="19080" xr:uid="{06B647CE-8C61-466C-AC2D-788F2571D437}"/>
    <cellStyle name="Data   - Style2 8 2 6" xfId="19081" xr:uid="{9CFC7225-DC81-464B-AC36-4290D0104B25}"/>
    <cellStyle name="Data   - Style2 8 2 6 2" xfId="19082" xr:uid="{7BA29AC0-0D19-4323-BACF-DEE9D39E7EAE}"/>
    <cellStyle name="Data   - Style2 8 2 6 3" xfId="19083" xr:uid="{281B1F52-5C3E-4829-BD40-0E8CA00060A7}"/>
    <cellStyle name="Data   - Style2 8 2 7" xfId="19084" xr:uid="{A90950C6-E7A9-4B15-9507-3BCB636C1567}"/>
    <cellStyle name="Data   - Style2 8 2 7 2" xfId="19085" xr:uid="{001C1DDE-1127-44A9-971E-AC725BA633D1}"/>
    <cellStyle name="Data   - Style2 8 2 7 3" xfId="19086" xr:uid="{493DE542-CB14-442E-BC84-C848B2D305A1}"/>
    <cellStyle name="Data   - Style2 8 2 8" xfId="19087" xr:uid="{3D84BA2E-BD17-413F-9D93-928282AD3195}"/>
    <cellStyle name="Data   - Style2 8 2 9" xfId="19088" xr:uid="{AB429D8D-6DB9-47A4-98EB-D5C416837EB7}"/>
    <cellStyle name="Data   - Style2 8 3" xfId="19089" xr:uid="{2D321992-5E5E-43D2-AEB6-59C1B7C17EFD}"/>
    <cellStyle name="Data   - Style2 8 3 2" xfId="19090" xr:uid="{9FCC6B9B-BEEC-4B49-BAE1-8527F3421272}"/>
    <cellStyle name="Data   - Style2 8 3 3" xfId="19091" xr:uid="{8C26C246-A937-4242-B0F9-40B17DBD0AB3}"/>
    <cellStyle name="Data   - Style2 8 4" xfId="19092" xr:uid="{C4822A11-D4C7-434B-9309-B6A85662B5C7}"/>
    <cellStyle name="Data   - Style2 8 4 2" xfId="19093" xr:uid="{99B80D0A-B5C4-4741-89DA-1CB1DE04302D}"/>
    <cellStyle name="Data   - Style2 8 4 3" xfId="19094" xr:uid="{0F65D0B7-8C7A-40AE-9EBF-2BFECD8D5137}"/>
    <cellStyle name="Data   - Style2 8 5" xfId="19095" xr:uid="{A1DF78A7-35D3-41AA-A5AE-963DE0A05361}"/>
    <cellStyle name="Data   - Style2 8 5 2" xfId="19096" xr:uid="{D106BD28-05F1-4D0B-AC6D-F660111B6C20}"/>
    <cellStyle name="Data   - Style2 8 5 3" xfId="19097" xr:uid="{4246E53D-3B9C-4E26-BE1F-E400FE63FD76}"/>
    <cellStyle name="Data   - Style2 8 6" xfId="19098" xr:uid="{E5C5C094-E04A-4C52-9428-FDE99A546773}"/>
    <cellStyle name="Data   - Style2 8 6 2" xfId="19099" xr:uid="{15E71C6C-A817-4419-ACE6-7925A2AF1005}"/>
    <cellStyle name="Data   - Style2 8 6 3" xfId="19100" xr:uid="{630BA53A-7471-4C36-93F3-70329FED7243}"/>
    <cellStyle name="Data   - Style2 8 7" xfId="19101" xr:uid="{C2EDD8B2-94B9-4F53-9306-B0CF7D0C313F}"/>
    <cellStyle name="Data   - Style2 8 7 2" xfId="19102" xr:uid="{A9CC0EBA-08DF-4D6E-A294-4EE8D8D9D0DA}"/>
    <cellStyle name="Data   - Style2 8 7 3" xfId="19103" xr:uid="{3CAD4745-F93E-45AA-8074-FD2A204365D2}"/>
    <cellStyle name="Data   - Style2 8 8" xfId="19104" xr:uid="{93E8E603-D6D5-4F29-AA05-D3A3E5C53AC3}"/>
    <cellStyle name="Data   - Style2 8 8 2" xfId="19105" xr:uid="{CAEB47A2-9A05-42A7-8B05-055528C0594A}"/>
    <cellStyle name="Data   - Style2 8 8 3" xfId="19106" xr:uid="{AC994B2E-6359-4352-BB36-57848CC9D58C}"/>
    <cellStyle name="Data   - Style2 8 9" xfId="19107" xr:uid="{DAEEA83C-DA1B-4532-8885-2A1BDB8584CA}"/>
    <cellStyle name="Data   - Style2 9" xfId="19108" xr:uid="{0C0AAB78-459A-4027-BE2A-130664413438}"/>
    <cellStyle name="Data   - Style2 9 10" xfId="19109" xr:uid="{29AE2AA2-E5B4-49D3-B284-A9F026818A29}"/>
    <cellStyle name="Data   - Style2 9 2" xfId="19110" xr:uid="{B138F7AE-C115-482E-AED9-136F574EA8DA}"/>
    <cellStyle name="Data   - Style2 9 2 2" xfId="19111" xr:uid="{813F0831-407C-494F-BCF6-D9804EC9B235}"/>
    <cellStyle name="Data   - Style2 9 2 2 2" xfId="19112" xr:uid="{C1C78101-3A2A-4B5A-91E9-2DFD349811E8}"/>
    <cellStyle name="Data   - Style2 9 2 2 3" xfId="19113" xr:uid="{CA364EB9-D597-4F21-A302-657B2ECB42A8}"/>
    <cellStyle name="Data   - Style2 9 2 3" xfId="19114" xr:uid="{168C50AE-3170-4D5C-A945-9B40209104B5}"/>
    <cellStyle name="Data   - Style2 9 2 3 2" xfId="19115" xr:uid="{D4FC05B2-C4A8-4E7B-BD69-D86D6E5543E8}"/>
    <cellStyle name="Data   - Style2 9 2 3 3" xfId="19116" xr:uid="{FEF860CE-4FC8-42C0-8234-8B2689F1EF64}"/>
    <cellStyle name="Data   - Style2 9 2 4" xfId="19117" xr:uid="{B6B9FB4D-5E84-46EF-9F7B-C20A12C0E919}"/>
    <cellStyle name="Data   - Style2 9 2 4 2" xfId="19118" xr:uid="{18CA81C9-16AB-4B77-811E-21BF11158144}"/>
    <cellStyle name="Data   - Style2 9 2 4 3" xfId="19119" xr:uid="{77CC893E-D3F0-4FB3-8BD0-9FC5C6AD0E89}"/>
    <cellStyle name="Data   - Style2 9 2 5" xfId="19120" xr:uid="{1180DA22-AF2C-4531-AC8E-700D8B170FBB}"/>
    <cellStyle name="Data   - Style2 9 2 5 2" xfId="19121" xr:uid="{3D98065F-D240-4CE7-BDDE-F00D2C63F3E8}"/>
    <cellStyle name="Data   - Style2 9 2 5 3" xfId="19122" xr:uid="{B9AC8189-766F-4EF1-A81F-8383A722BA4E}"/>
    <cellStyle name="Data   - Style2 9 2 6" xfId="19123" xr:uid="{982B14AC-6C82-4DBE-B9B1-9BC1179FCAEA}"/>
    <cellStyle name="Data   - Style2 9 2 6 2" xfId="19124" xr:uid="{4EE85223-8579-41AD-A725-C135F6ECC5BF}"/>
    <cellStyle name="Data   - Style2 9 2 6 3" xfId="19125" xr:uid="{3A90D9E0-3F5F-44A9-8E26-33E299DE0F00}"/>
    <cellStyle name="Data   - Style2 9 2 7" xfId="19126" xr:uid="{9982C11F-231A-4E85-A435-4C12250FD4E8}"/>
    <cellStyle name="Data   - Style2 9 2 7 2" xfId="19127" xr:uid="{84F55A61-8C9C-4273-9A07-7E89B85F88DE}"/>
    <cellStyle name="Data   - Style2 9 2 7 3" xfId="19128" xr:uid="{1C1F4F33-C8DE-4CE4-A581-9872B05BA9BA}"/>
    <cellStyle name="Data   - Style2 9 2 8" xfId="19129" xr:uid="{181D6158-9612-49B4-8B37-12ED19C227E0}"/>
    <cellStyle name="Data   - Style2 9 2 9" xfId="19130" xr:uid="{20A348A1-AEF5-47F3-87CC-4C37A184A745}"/>
    <cellStyle name="Data   - Style2 9 3" xfId="19131" xr:uid="{7520DADA-9AF9-4FFC-9880-B44CF22E955C}"/>
    <cellStyle name="Data   - Style2 9 3 2" xfId="19132" xr:uid="{5C0BDCCF-6A2D-4014-ADC4-C9B4BB0C0A0E}"/>
    <cellStyle name="Data   - Style2 9 3 3" xfId="19133" xr:uid="{E080F72D-BD06-400E-A751-CB1565C093CE}"/>
    <cellStyle name="Data   - Style2 9 4" xfId="19134" xr:uid="{EDD1E7E4-F1B1-495C-BFC4-763C8F4F32D4}"/>
    <cellStyle name="Data   - Style2 9 4 2" xfId="19135" xr:uid="{FD857670-A32A-4AAC-BE13-CF4DC332E31C}"/>
    <cellStyle name="Data   - Style2 9 4 3" xfId="19136" xr:uid="{9F2C2B4B-8081-4077-8501-CE6AE03AB56B}"/>
    <cellStyle name="Data   - Style2 9 5" xfId="19137" xr:uid="{8F917ABF-1960-4B13-BC08-195C361045FE}"/>
    <cellStyle name="Data   - Style2 9 5 2" xfId="19138" xr:uid="{0F5DE9EA-9F1E-4BDB-975B-3490753E9FED}"/>
    <cellStyle name="Data   - Style2 9 5 3" xfId="19139" xr:uid="{D4889A0E-F758-4755-AEE3-428749ECA1CF}"/>
    <cellStyle name="Data   - Style2 9 6" xfId="19140" xr:uid="{EF7F6737-FDA8-45FE-B374-6755018EBEFB}"/>
    <cellStyle name="Data   - Style2 9 6 2" xfId="19141" xr:uid="{8A2216BF-7CDC-4232-9E20-CB6A16BFC432}"/>
    <cellStyle name="Data   - Style2 9 6 3" xfId="19142" xr:uid="{181223EE-0FC3-49A8-AE14-75FB875C70F9}"/>
    <cellStyle name="Data   - Style2 9 7" xfId="19143" xr:uid="{5B8F5495-3416-46F5-AA17-95E31BD866E5}"/>
    <cellStyle name="Data   - Style2 9 7 2" xfId="19144" xr:uid="{911C189E-1213-4DC4-82AD-C5B5F7841980}"/>
    <cellStyle name="Data   - Style2 9 7 3" xfId="19145" xr:uid="{21994AE9-4EEF-4D99-B759-B98E36CD1099}"/>
    <cellStyle name="Data   - Style2 9 8" xfId="19146" xr:uid="{CDE42043-BEE2-479A-ACBA-EDDD5C1F14CA}"/>
    <cellStyle name="Data   - Style2 9 8 2" xfId="19147" xr:uid="{10F602FE-26BD-4AA7-B151-DACE079700DB}"/>
    <cellStyle name="Data   - Style2 9 8 3" xfId="19148" xr:uid="{E27BF3D4-EC2A-4C12-A682-4B5592374D00}"/>
    <cellStyle name="Data   - Style2 9 9" xfId="19149" xr:uid="{C80E8133-DCAA-411B-BAA1-B0C98BF03F63}"/>
    <cellStyle name="Data Enter" xfId="59" xr:uid="{00000000-0005-0000-0000-0000D4010000}"/>
    <cellStyle name="date" xfId="913" xr:uid="{00000000-0005-0000-0000-0000D5010000}"/>
    <cellStyle name="Date 2" xfId="3006" xr:uid="{1927C16D-0F0D-4C77-8FC3-8BA805D15CA4}"/>
    <cellStyle name="Euro" xfId="1828" xr:uid="{DD0C06DE-3139-4CBB-A628-2F6DC77BCFAE}"/>
    <cellStyle name="Euro 2" xfId="1829" xr:uid="{3513FE78-8957-4DA9-A28B-E252CE7A0A21}"/>
    <cellStyle name="Explanatory Text 2" xfId="914" xr:uid="{00000000-0005-0000-0000-0000D6010000}"/>
    <cellStyle name="Explanatory Text 3" xfId="1209" xr:uid="{00000000-0005-0000-0000-0000D7010000}"/>
    <cellStyle name="Explanatory Text 4" xfId="1830" xr:uid="{A73CA47C-512C-489C-A780-80AFE84DC140}"/>
    <cellStyle name="F9ReportControlStyle_ctpInquire" xfId="144" xr:uid="{00000000-0005-0000-0000-0000D8010000}"/>
    <cellStyle name="FactSheet" xfId="60" xr:uid="{00000000-0005-0000-0000-0000D9010000}"/>
    <cellStyle name="fish" xfId="915" xr:uid="{00000000-0005-0000-0000-0000DA010000}"/>
    <cellStyle name="Fixed" xfId="2790" xr:uid="{9CA6B2CE-2F51-4A1E-9FFD-29B2B745AD93}"/>
    <cellStyle name="Good 2" xfId="61" xr:uid="{00000000-0005-0000-0000-0000DB010000}"/>
    <cellStyle name="Good 2 2" xfId="374" xr:uid="{00000000-0005-0000-0000-0000DC010000}"/>
    <cellStyle name="Good 2 2 2" xfId="1210" xr:uid="{00000000-0005-0000-0000-0000DD010000}"/>
    <cellStyle name="Good 2 2 2 2" xfId="1831" xr:uid="{49CEC5CF-6CAC-4785-940B-ADA2A041B16D}"/>
    <cellStyle name="Good 2 2 3" xfId="39265" xr:uid="{B09295F5-F70D-4744-97DF-69B50EB0A193}"/>
    <cellStyle name="Good 2 2 4" xfId="42776" xr:uid="{38539046-6676-48E7-B540-6F236B9E0C24}"/>
    <cellStyle name="Good 2 2 5" xfId="45317" xr:uid="{A40EFCEA-93B6-416B-9157-0765D5B5D486}"/>
    <cellStyle name="Good 2 2 6" xfId="46481" xr:uid="{B918223E-91C9-4C87-8E21-C00239F34C38}"/>
    <cellStyle name="Good 2 3" xfId="1832" xr:uid="{CBFC467D-6095-430A-8698-876FF072176D}"/>
    <cellStyle name="Good 2 4" xfId="1833" xr:uid="{2C353B7B-EE9A-49F0-B9D3-FD31728112E8}"/>
    <cellStyle name="Good 2 5" xfId="1834" xr:uid="{D7E07801-1DEB-415E-9726-33A1376EA604}"/>
    <cellStyle name="Good 2 6" xfId="42775" xr:uid="{F8917EE3-2385-4479-8B8D-837F930B861E}"/>
    <cellStyle name="Good 3" xfId="1211" xr:uid="{00000000-0005-0000-0000-0000DE010000}"/>
    <cellStyle name="Good 3 2" xfId="1212" xr:uid="{00000000-0005-0000-0000-0000DF010000}"/>
    <cellStyle name="Good 3 2 2" xfId="19150" xr:uid="{982E4055-44ED-454A-A112-796D3387652B}"/>
    <cellStyle name="Good 3 3" xfId="1213" xr:uid="{00000000-0005-0000-0000-0000E0010000}"/>
    <cellStyle name="Good 3 3 2" xfId="19151" xr:uid="{85BE44FF-DD42-473B-8A84-40DBB9EDC6AA}"/>
    <cellStyle name="Good 4" xfId="1214" xr:uid="{00000000-0005-0000-0000-0000E1010000}"/>
    <cellStyle name="Good 5" xfId="1835" xr:uid="{C63BA2C3-DF0B-4C79-83EA-9BF82EEDC25C}"/>
    <cellStyle name="Heading 1 2" xfId="62" xr:uid="{00000000-0005-0000-0000-0000E2010000}"/>
    <cellStyle name="Heading 1 2 2" xfId="1215" xr:uid="{00000000-0005-0000-0000-0000E3010000}"/>
    <cellStyle name="Heading 1 2 2 2" xfId="1836" xr:uid="{6BCF54DA-05AF-427B-996F-89E13249BE68}"/>
    <cellStyle name="Heading 1 2 2 3" xfId="19152" xr:uid="{983604DC-5DE0-46E4-BFC2-043FA23771E1}"/>
    <cellStyle name="Heading 1 2 3" xfId="1216" xr:uid="{00000000-0005-0000-0000-0000E4010000}"/>
    <cellStyle name="Heading 1 2 3 2" xfId="19153" xr:uid="{75FB1C94-ADD2-41F5-BE0E-69817CCEE35B}"/>
    <cellStyle name="Heading 1 2 4" xfId="1837" xr:uid="{A50FD0F9-991C-4783-9F48-7AAB2BD1E539}"/>
    <cellStyle name="Heading 1 2 4 2" xfId="19154" xr:uid="{A0230608-6257-4457-88C8-90A948E25A85}"/>
    <cellStyle name="Heading 1 2 5" xfId="3007" xr:uid="{824C70FD-FB1F-4AFF-90B0-6FA3F5B1577D}"/>
    <cellStyle name="Heading 1 3" xfId="916" xr:uid="{00000000-0005-0000-0000-0000E5010000}"/>
    <cellStyle name="Heading 1 3 2" xfId="1217" xr:uid="{00000000-0005-0000-0000-0000E6010000}"/>
    <cellStyle name="Heading 1 3 3" xfId="1218" xr:uid="{00000000-0005-0000-0000-0000E7010000}"/>
    <cellStyle name="Heading 1 3 4" xfId="19155" xr:uid="{E6605396-8CE5-4A78-88C3-71894576B02A}"/>
    <cellStyle name="Heading 1 4" xfId="1219" xr:uid="{00000000-0005-0000-0000-0000E8010000}"/>
    <cellStyle name="Heading 1 4 2" xfId="1838" xr:uid="{6B073CEA-C5B2-4476-B37D-646795DA8882}"/>
    <cellStyle name="Heading 1 4 3" xfId="19156" xr:uid="{D337BA2A-FFE9-4D51-B895-336E2D6AB3E5}"/>
    <cellStyle name="Heading 2 2" xfId="63" xr:uid="{00000000-0005-0000-0000-0000E9010000}"/>
    <cellStyle name="Heading 2 2 2" xfId="1220" xr:uid="{00000000-0005-0000-0000-0000EA010000}"/>
    <cellStyle name="Heading 2 2 2 2" xfId="19157" xr:uid="{C90FB372-5B72-4758-90CA-7F12CABA827C}"/>
    <cellStyle name="Heading 2 2 3" xfId="1221" xr:uid="{00000000-0005-0000-0000-0000EB010000}"/>
    <cellStyle name="Heading 2 2 4" xfId="1839" xr:uid="{81977504-2674-4240-9F9A-17ED9B175CC6}"/>
    <cellStyle name="Heading 2 2 4 2" xfId="39266" xr:uid="{E341C7AA-2474-4F71-AB86-D68F05D19E5D}"/>
    <cellStyle name="Heading 2 2 5" xfId="3008" xr:uid="{D17DA657-EEF5-4FA1-B4F1-C885570DC3BF}"/>
    <cellStyle name="Heading 2 3" xfId="917" xr:uid="{00000000-0005-0000-0000-0000EC010000}"/>
    <cellStyle name="Heading 2 3 2" xfId="1222" xr:uid="{00000000-0005-0000-0000-0000ED010000}"/>
    <cellStyle name="Heading 2 3 3" xfId="1223" xr:uid="{00000000-0005-0000-0000-0000EE010000}"/>
    <cellStyle name="Heading 2 3 4" xfId="19158" xr:uid="{128839C6-43C0-4E99-8F1A-348128BEECCF}"/>
    <cellStyle name="Heading 2 4" xfId="1224" xr:uid="{00000000-0005-0000-0000-0000EF010000}"/>
    <cellStyle name="Heading 2 4 2" xfId="1840" xr:uid="{141CAE22-41EF-4B90-AC08-CCF7E4E5D8D7}"/>
    <cellStyle name="Heading 2 4 3" xfId="19159" xr:uid="{704D42A9-FFCE-415F-A6F3-92733F5EC08A}"/>
    <cellStyle name="Heading 3 2" xfId="64" xr:uid="{00000000-0005-0000-0000-0000F0010000}"/>
    <cellStyle name="Heading 3 2 2" xfId="1225" xr:uid="{00000000-0005-0000-0000-0000F1010000}"/>
    <cellStyle name="Heading 3 2 2 2" xfId="1841" xr:uid="{CA764F27-3132-43FF-9EA9-4D6AB2A4D9A0}"/>
    <cellStyle name="Heading 3 2 2 3" xfId="19160" xr:uid="{BCCAA582-9F96-4CFD-97B0-530D45BF87F8}"/>
    <cellStyle name="Heading 3 2 3" xfId="1226" xr:uid="{00000000-0005-0000-0000-0000F2010000}"/>
    <cellStyle name="Heading 3 2 3 2" xfId="19161" xr:uid="{D9F97A75-445D-4BED-AEFB-5A58A37A7015}"/>
    <cellStyle name="Heading 3 2 4" xfId="1842" xr:uid="{0D1279F4-7056-4605-8B09-BA7900C6B2F2}"/>
    <cellStyle name="Heading 3 2 4 2" xfId="19162" xr:uid="{A9088D51-36EE-4426-B783-83E46E9C332E}"/>
    <cellStyle name="Heading 3 2 5" xfId="3009" xr:uid="{59FBD48D-C550-4F6A-874C-92790B0025D5}"/>
    <cellStyle name="Heading 3 3" xfId="918" xr:uid="{00000000-0005-0000-0000-0000F3010000}"/>
    <cellStyle name="Heading 3 3 2" xfId="1227" xr:uid="{00000000-0005-0000-0000-0000F4010000}"/>
    <cellStyle name="Heading 3 3 3" xfId="1228" xr:uid="{00000000-0005-0000-0000-0000F5010000}"/>
    <cellStyle name="Heading 3 3 4" xfId="19163" xr:uid="{3FA8D25F-3A6C-4FE1-B8D8-18D8282EFB2E}"/>
    <cellStyle name="Heading 3 4" xfId="1229" xr:uid="{00000000-0005-0000-0000-0000F6010000}"/>
    <cellStyle name="Heading 3 4 2" xfId="1843" xr:uid="{3624B9E9-613B-4ED7-B40D-277470AEB7B5}"/>
    <cellStyle name="Heading 3 4 3" xfId="19164" xr:uid="{D5551FB5-0DF6-45E1-9A53-4D1603EC5F9D}"/>
    <cellStyle name="Heading 4 2" xfId="919" xr:uid="{00000000-0005-0000-0000-0000F7010000}"/>
    <cellStyle name="Heading 4 2 2" xfId="1844" xr:uid="{DD8737E1-5A78-479E-98B5-33501EDCEF60}"/>
    <cellStyle name="Heading 4 2 2 2" xfId="1845" xr:uid="{FDCA5EB3-E82B-43B4-BA59-E8992A2CE000}"/>
    <cellStyle name="Heading 4 2 2 2 2" xfId="19165" xr:uid="{88E87533-3B17-48ED-A2B8-D9631289839B}"/>
    <cellStyle name="Heading 4 2 2 3" xfId="39267" xr:uid="{07F15917-890F-4565-8DF4-002998A51739}"/>
    <cellStyle name="Heading 4 2 3" xfId="1846" xr:uid="{B5E59126-A730-435C-8E96-9A29D457B9CB}"/>
    <cellStyle name="Heading 4 2 3 2" xfId="19166" xr:uid="{7780EB2E-B1F2-41DC-8F52-438BF8DBAC1B}"/>
    <cellStyle name="Heading 4 2 4" xfId="3010" xr:uid="{386E54E1-C425-4E21-A1FB-AD69EF350259}"/>
    <cellStyle name="Heading 4 2 5" xfId="46482" xr:uid="{81E0EDBD-E772-4659-98E1-50EC7386D15B}"/>
    <cellStyle name="Heading 4 3" xfId="1230" xr:uid="{00000000-0005-0000-0000-0000F8010000}"/>
    <cellStyle name="Heading 4 3 2" xfId="1231" xr:uid="{00000000-0005-0000-0000-0000F9010000}"/>
    <cellStyle name="Heading 4 3 2 2" xfId="19167" xr:uid="{BC8C0AF5-4601-482E-9812-0614E4E40DCA}"/>
    <cellStyle name="Heading 4 3 3" xfId="19168" xr:uid="{551669A4-F600-4A11-A1C3-DFF0267E95CD}"/>
    <cellStyle name="Heading 4 4" xfId="1502" xr:uid="{F5B3AEB7-202E-44F0-A31B-B9AA5BB72F9C}"/>
    <cellStyle name="Heading 4 4 2" xfId="19169" xr:uid="{ECE15319-54F3-44EC-80D6-FDFA4EBD1CE1}"/>
    <cellStyle name="Heading 4 4 3" xfId="45318" xr:uid="{49623AA2-9D68-4B92-B55E-3C8CB84A5F3B}"/>
    <cellStyle name="Heading 4 4 4" xfId="46483" xr:uid="{9720DE49-248F-44E1-A058-9E1769647E45}"/>
    <cellStyle name="Hyperlink 2" xfId="65" xr:uid="{00000000-0005-0000-0000-0000FA010000}"/>
    <cellStyle name="Hyperlink 2 2" xfId="152" xr:uid="{00000000-0005-0000-0000-0000FB010000}"/>
    <cellStyle name="Hyperlink 2 2 2" xfId="1233" xr:uid="{00000000-0005-0000-0000-0000FC010000}"/>
    <cellStyle name="Hyperlink 2 2 2 2" xfId="19170" xr:uid="{F541EC9D-AFBB-4077-9857-F70C39B1EA0B}"/>
    <cellStyle name="Hyperlink 2 2 3" xfId="1232" xr:uid="{00000000-0005-0000-0000-0000FD010000}"/>
    <cellStyle name="Hyperlink 2 2 3 2" xfId="1847" xr:uid="{C5836AD8-9A99-4851-8E63-DE5E2285AE5A}"/>
    <cellStyle name="Hyperlink 2 2 4" xfId="1848" xr:uid="{50164024-5028-4093-9BE6-03BCB9EDE235}"/>
    <cellStyle name="Hyperlink 2 2 5" xfId="19171" xr:uid="{049CC16C-BF0E-4B58-8E2A-82CDF3FF1651}"/>
    <cellStyle name="Hyperlink 2 2 5 2" xfId="19172" xr:uid="{FE256400-220A-4EB6-940C-289CB61B241B}"/>
    <cellStyle name="Hyperlink 2 2 5 3" xfId="44355" xr:uid="{CB51F14C-B190-4479-B728-016B1A8CB647}"/>
    <cellStyle name="Hyperlink 2 2 6" xfId="19173" xr:uid="{71E4FB9F-B0A3-4421-B1E8-14CAA7933E29}"/>
    <cellStyle name="Hyperlink 2 2 7" xfId="19174" xr:uid="{61905F08-9E0D-4AD2-AE13-74AEDDFB0323}"/>
    <cellStyle name="Hyperlink 2 2 8" xfId="46484" xr:uid="{4ABAFAAC-F9C9-47A7-8364-C48888719370}"/>
    <cellStyle name="Hyperlink 2 3" xfId="1849" xr:uid="{27D9D1B2-FCCD-47CC-BE7E-E671C9184165}"/>
    <cellStyle name="Hyperlink 2 3 2" xfId="19175" xr:uid="{25E74EC7-8BFF-4311-A0DB-AA92E1C8ECE2}"/>
    <cellStyle name="Hyperlink 2 3 3" xfId="39268" xr:uid="{3D76FDF7-FFB5-409B-9363-6B267C3CA0DE}"/>
    <cellStyle name="Hyperlink 2 4" xfId="1850" xr:uid="{507AA0FC-8B38-4FB9-BD73-E47B25028007}"/>
    <cellStyle name="Hyperlink 2 4 2" xfId="19176" xr:uid="{4A8A580D-EF5D-4ADB-AA2A-3C320D28B6DE}"/>
    <cellStyle name="Hyperlink 2 5" xfId="3011" xr:uid="{E0D98334-A6AB-483F-9398-77E660133648}"/>
    <cellStyle name="Hyperlink 3" xfId="66" xr:uid="{00000000-0005-0000-0000-0000FE010000}"/>
    <cellStyle name="Hyperlink 3 2" xfId="1234" xr:uid="{00000000-0005-0000-0000-0000FF010000}"/>
    <cellStyle name="Hyperlink 3 2 2" xfId="1851" xr:uid="{121D5382-5178-4F82-853F-50183AA5B6CF}"/>
    <cellStyle name="Hyperlink 3 2 3" xfId="19177" xr:uid="{89B80623-C570-44E6-A2BE-2C1D60A37510}"/>
    <cellStyle name="Hyperlink 3 3" xfId="1852" xr:uid="{4DF865B9-C8C9-4F3C-8343-80948610ECCE}"/>
    <cellStyle name="Hyperlink 3 3 2" xfId="19178" xr:uid="{3FA6FA7A-94C0-4822-80F2-001D28F5DDBF}"/>
    <cellStyle name="Hyperlink 3 4" xfId="3012" xr:uid="{A301B39E-E0ED-4817-A9C5-74A367732A0F}"/>
    <cellStyle name="Hyperlink 3 4 2" xfId="42777" xr:uid="{A4B9FB37-EF22-4E09-940B-028156894577}"/>
    <cellStyle name="Hyperlink 3 4 3" xfId="45319" xr:uid="{D07AF304-430C-4D5B-A039-F0D51152A1F3}"/>
    <cellStyle name="Hyperlink 4" xfId="1503" xr:uid="{6A973D2D-A192-4DCE-827F-0A2787E520B6}"/>
    <cellStyle name="Hyperlink 4 2" xfId="19179" xr:uid="{2E727338-817C-4367-A0F5-E66A17444C0E}"/>
    <cellStyle name="Hyperlink 4 2 2" xfId="19180" xr:uid="{764C9EA7-47FB-4650-B75D-2C91438D82FB}"/>
    <cellStyle name="Hyperlink 4 2 3" xfId="44356" xr:uid="{E0FC9A1A-38DE-4053-B0D9-6B816709E393}"/>
    <cellStyle name="Hyperlink 4 3" xfId="39269" xr:uid="{311AA8FD-AFBB-44E0-AE11-FD5F032331B4}"/>
    <cellStyle name="Hyperlink 4 4" xfId="45320" xr:uid="{20C568FF-C991-4D0F-9E8F-DF9FD0FEE00A}"/>
    <cellStyle name="Hyperlink 5" xfId="1853" xr:uid="{17964735-4E0A-4FDB-8DAD-A4E3F59C7801}"/>
    <cellStyle name="Input 2" xfId="920" xr:uid="{00000000-0005-0000-0000-000000020000}"/>
    <cellStyle name="Input 2 10" xfId="19181" xr:uid="{430EBEB1-D45E-4412-B865-025D9B8FC25B}"/>
    <cellStyle name="Input 2 10 2" xfId="19182" xr:uid="{1BC101C1-80A5-4E77-B962-4F07EE8D6DDA}"/>
    <cellStyle name="Input 2 10 2 2" xfId="19183" xr:uid="{45CB53D0-F5F9-4E1B-8BBB-F2114031B1AA}"/>
    <cellStyle name="Input 2 10 2 3" xfId="19184" xr:uid="{0BD93E81-E459-4A07-B9A3-3B6C93F4D60C}"/>
    <cellStyle name="Input 2 10 3" xfId="19185" xr:uid="{1281A25D-ED7D-48C4-BC3E-AF8326FCA894}"/>
    <cellStyle name="Input 2 10 3 2" xfId="19186" xr:uid="{0189E3D3-0065-4E2E-9719-258F916BBC26}"/>
    <cellStyle name="Input 2 10 3 3" xfId="19187" xr:uid="{BB6289FA-77CA-4F7D-A14F-89EC5DA4CCBF}"/>
    <cellStyle name="Input 2 10 4" xfId="19188" xr:uid="{422AECC3-BB2F-45A4-8318-DFBD05892647}"/>
    <cellStyle name="Input 2 10 4 2" xfId="19189" xr:uid="{EBC7C0E3-BEE8-483D-BE1B-4702D8E0C65C}"/>
    <cellStyle name="Input 2 10 4 3" xfId="19190" xr:uid="{BAD0CE02-F92E-42FA-BB5C-B4DA773973B1}"/>
    <cellStyle name="Input 2 10 5" xfId="19191" xr:uid="{B1E3F234-7683-4250-9F46-3AA63DD80DCF}"/>
    <cellStyle name="Input 2 10 5 2" xfId="19192" xr:uid="{A7C925E1-BEA9-44E7-B287-9D5F58B224A4}"/>
    <cellStyle name="Input 2 10 5 3" xfId="19193" xr:uid="{2A0E28C1-DECE-4A3F-B4B8-E268BD609586}"/>
    <cellStyle name="Input 2 10 6" xfId="19194" xr:uid="{FD812A66-27CA-4802-8605-7E3934D2EE82}"/>
    <cellStyle name="Input 2 10 6 2" xfId="19195" xr:uid="{E2638E1C-5FF4-49C5-8B19-63A0A0B09A0D}"/>
    <cellStyle name="Input 2 10 6 3" xfId="19196" xr:uid="{E1B3732C-646B-4035-9E59-83FA0662F8FA}"/>
    <cellStyle name="Input 2 10 7" xfId="19197" xr:uid="{E2703952-1852-44A4-B084-4FFCBC997C55}"/>
    <cellStyle name="Input 2 10 7 2" xfId="19198" xr:uid="{7494870C-3044-4D4B-8F7D-F8030A9FD126}"/>
    <cellStyle name="Input 2 10 7 3" xfId="19199" xr:uid="{D95E68A0-6AF6-4531-BC1E-4187EA9C7716}"/>
    <cellStyle name="Input 2 10 8" xfId="19200" xr:uid="{AAFC2FA8-822A-4924-BECF-533FA4D77D00}"/>
    <cellStyle name="Input 2 10 9" xfId="19201" xr:uid="{B51D837E-0107-4185-AC45-9C3BA26CB84D}"/>
    <cellStyle name="Input 2 11" xfId="46485" xr:uid="{A986569A-1187-46F8-B16A-7E5E54D2B69F}"/>
    <cellStyle name="Input 2 2" xfId="1854" xr:uid="{E4171A90-21CA-4ABD-9378-19AA21DA6FB5}"/>
    <cellStyle name="Input 2 2 10" xfId="19202" xr:uid="{C7A89775-76FA-4CD6-BE66-59D505BB71C1}"/>
    <cellStyle name="Input 2 2 10 2" xfId="19203" xr:uid="{685BA3A1-7733-488E-BC14-5266E796AAEC}"/>
    <cellStyle name="Input 2 2 10 3" xfId="19204" xr:uid="{EC55B7C2-06A7-4269-B799-78CA5FC82B62}"/>
    <cellStyle name="Input 2 2 11" xfId="19205" xr:uid="{5BFBA1A8-3F64-4065-BC59-B6EAC403DA26}"/>
    <cellStyle name="Input 2 2 11 2" xfId="19206" xr:uid="{F8A723C1-7136-4DC7-BD34-E4184523D982}"/>
    <cellStyle name="Input 2 2 11 3" xfId="19207" xr:uid="{4655C388-2928-4336-98E0-4700D3745713}"/>
    <cellStyle name="Input 2 2 12" xfId="19208" xr:uid="{6C1F6056-999A-4A59-8F36-90DC722474F3}"/>
    <cellStyle name="Input 2 2 12 2" xfId="19209" xr:uid="{E8FA5A52-5813-4403-9181-19EBB832C1E1}"/>
    <cellStyle name="Input 2 2 12 3" xfId="19210" xr:uid="{4BEF3983-ABE7-494B-86C1-05C302181295}"/>
    <cellStyle name="Input 2 2 13" xfId="44357" xr:uid="{0800858E-9479-445C-A501-CCE02E214D70}"/>
    <cellStyle name="Input 2 2 2" xfId="1855" xr:uid="{6EC8CADC-F912-44C6-9D5C-ECF94A1CB20D}"/>
    <cellStyle name="Input 2 2 2 10" xfId="19211" xr:uid="{2B6829F0-5013-4718-B5A3-559F0176655E}"/>
    <cellStyle name="Input 2 2 2 10 2" xfId="19212" xr:uid="{52D0C6D9-6295-4637-BDCE-3C1E254EEEE8}"/>
    <cellStyle name="Input 2 2 2 10 3" xfId="19213" xr:uid="{F0DD04B9-9F9A-4206-BF81-E91A434045CD}"/>
    <cellStyle name="Input 2 2 2 11" xfId="19214" xr:uid="{E2D5AEF9-C912-4A73-8896-B3681030F293}"/>
    <cellStyle name="Input 2 2 2 11 2" xfId="19215" xr:uid="{96716891-23A1-437C-A576-294E7D7879CD}"/>
    <cellStyle name="Input 2 2 2 11 3" xfId="19216" xr:uid="{333B6EEC-E7DE-4A34-B66F-7AF1D2A2F0DA}"/>
    <cellStyle name="Input 2 2 2 12" xfId="19217" xr:uid="{501E34D8-C338-479F-9745-397E4E134FF8}"/>
    <cellStyle name="Input 2 2 2 13" xfId="19218" xr:uid="{A5881E82-F01F-4800-B635-1298F32B55C5}"/>
    <cellStyle name="Input 2 2 2 2" xfId="19219" xr:uid="{482F4CB6-0251-4CD8-AB8E-50F9F20DB0F6}"/>
    <cellStyle name="Input 2 2 2 2 10" xfId="19220" xr:uid="{7A300063-0586-4425-8DEF-F6BBB79F5DC4}"/>
    <cellStyle name="Input 2 2 2 2 10 2" xfId="19221" xr:uid="{2D8293D1-C1B5-4D67-B154-312135BA04A5}"/>
    <cellStyle name="Input 2 2 2 2 10 3" xfId="19222" xr:uid="{AB9CB576-29C0-4E72-AA3E-DC5CB4128813}"/>
    <cellStyle name="Input 2 2 2 2 11" xfId="19223" xr:uid="{DA389FAC-8F5A-4B79-AC7F-7230C07BB335}"/>
    <cellStyle name="Input 2 2 2 2 11 2" xfId="19224" xr:uid="{22FA209D-5AD8-4C8B-938C-3E27E7ABE347}"/>
    <cellStyle name="Input 2 2 2 2 11 3" xfId="19225" xr:uid="{B58BDC85-607A-4C1B-945B-44F6F5E799BE}"/>
    <cellStyle name="Input 2 2 2 2 12" xfId="19226" xr:uid="{1B1EA7E1-D1D8-4E0D-AD8D-722F77ADD680}"/>
    <cellStyle name="Input 2 2 2 2 12 2" xfId="19227" xr:uid="{978AC02C-B042-4F0A-ABB2-3704033155D1}"/>
    <cellStyle name="Input 2 2 2 2 12 3" xfId="19228" xr:uid="{07BB162A-0DE6-447E-A5FD-5EE0FC81C507}"/>
    <cellStyle name="Input 2 2 2 2 13" xfId="19229" xr:uid="{9FCCE60E-0DC7-4590-991E-09FE244D38DB}"/>
    <cellStyle name="Input 2 2 2 2 13 2" xfId="19230" xr:uid="{02D8D1CD-48F7-4261-8143-85CF28717CFF}"/>
    <cellStyle name="Input 2 2 2 2 13 3" xfId="19231" xr:uid="{83D68E19-1098-4805-B6E8-FD0EF2194FC4}"/>
    <cellStyle name="Input 2 2 2 2 14" xfId="44358" xr:uid="{C4893C8F-1C74-4AD0-A452-81787A4A6306}"/>
    <cellStyle name="Input 2 2 2 2 2" xfId="19232" xr:uid="{A00B6CDE-850F-454C-B74D-0201B611363D}"/>
    <cellStyle name="Input 2 2 2 2 2 10" xfId="44359" xr:uid="{D6E059F3-5EA1-45B0-9414-C839AAE1777B}"/>
    <cellStyle name="Input 2 2 2 2 2 2" xfId="19233" xr:uid="{623A83E7-F75C-4F3C-8CF4-7BB1D8EA5838}"/>
    <cellStyle name="Input 2 2 2 2 2 2 10" xfId="19234" xr:uid="{3B594A2C-F654-4932-859A-0245654155F7}"/>
    <cellStyle name="Input 2 2 2 2 2 2 2" xfId="19235" xr:uid="{C1C0CD05-C959-47B9-B283-63DFBD4712DD}"/>
    <cellStyle name="Input 2 2 2 2 2 2 2 2" xfId="19236" xr:uid="{16B512F0-DBEC-4FB9-905D-115767D3544C}"/>
    <cellStyle name="Input 2 2 2 2 2 2 2 2 2" xfId="19237" xr:uid="{F83D6CFE-0585-4B17-BDDA-B06C657B6883}"/>
    <cellStyle name="Input 2 2 2 2 2 2 2 2 3" xfId="19238" xr:uid="{027BE5EC-4C17-4E1C-8253-247ABE485A7B}"/>
    <cellStyle name="Input 2 2 2 2 2 2 2 3" xfId="19239" xr:uid="{680B1958-2B87-4A2C-B799-48024D58B791}"/>
    <cellStyle name="Input 2 2 2 2 2 2 2 3 2" xfId="19240" xr:uid="{4040A048-6D0F-417B-9572-996020A1FB13}"/>
    <cellStyle name="Input 2 2 2 2 2 2 2 3 3" xfId="19241" xr:uid="{135A6AFB-4374-4B6E-A166-3DFC283F7347}"/>
    <cellStyle name="Input 2 2 2 2 2 2 2 4" xfId="19242" xr:uid="{19578380-3C17-43EE-99E7-B5625656427C}"/>
    <cellStyle name="Input 2 2 2 2 2 2 2 4 2" xfId="19243" xr:uid="{D3CF48F8-8088-43DD-A678-4C00B8027B3D}"/>
    <cellStyle name="Input 2 2 2 2 2 2 2 4 3" xfId="19244" xr:uid="{816A0CC7-CDCA-4DEB-9AA1-0D865F9D418B}"/>
    <cellStyle name="Input 2 2 2 2 2 2 2 5" xfId="19245" xr:uid="{D82D65E8-7804-4B3F-A07D-EB9029B92ECF}"/>
    <cellStyle name="Input 2 2 2 2 2 2 2 5 2" xfId="19246" xr:uid="{2ABED7DE-C22C-4A1A-AA15-BDF61C7FC97A}"/>
    <cellStyle name="Input 2 2 2 2 2 2 2 5 3" xfId="19247" xr:uid="{B0704492-62E0-4629-B56E-CAD886202C55}"/>
    <cellStyle name="Input 2 2 2 2 2 2 2 6" xfId="19248" xr:uid="{AE8B25AE-55EF-4520-819B-8E1290873727}"/>
    <cellStyle name="Input 2 2 2 2 2 2 2 6 2" xfId="19249" xr:uid="{D5BFD3E8-A974-4158-A232-1E64A809FD89}"/>
    <cellStyle name="Input 2 2 2 2 2 2 2 6 3" xfId="19250" xr:uid="{A2638ACD-ECFA-4168-A094-AC3F294CA4AD}"/>
    <cellStyle name="Input 2 2 2 2 2 2 2 7" xfId="19251" xr:uid="{C5120660-FEF8-4CA4-A344-3254607BC5A3}"/>
    <cellStyle name="Input 2 2 2 2 2 2 2 7 2" xfId="19252" xr:uid="{65946962-D2C7-4B12-8FBE-CC065D1E5081}"/>
    <cellStyle name="Input 2 2 2 2 2 2 2 7 3" xfId="19253" xr:uid="{1FCD3583-75B4-431B-B2F0-CCAC3BD8904B}"/>
    <cellStyle name="Input 2 2 2 2 2 2 2 8" xfId="19254" xr:uid="{6808C0DF-58CC-4BAC-AE4F-CEC1A127C412}"/>
    <cellStyle name="Input 2 2 2 2 2 2 2 9" xfId="19255" xr:uid="{8C860A03-D6A5-427E-830A-913C82AE1E86}"/>
    <cellStyle name="Input 2 2 2 2 2 2 3" xfId="19256" xr:uid="{190F13BC-C0D3-43D9-97B2-B3872D48C3B5}"/>
    <cellStyle name="Input 2 2 2 2 2 2 3 2" xfId="19257" xr:uid="{969C0A1A-68BC-4441-A24B-372C37FB7B4E}"/>
    <cellStyle name="Input 2 2 2 2 2 2 3 3" xfId="19258" xr:uid="{765D26B5-6E68-430C-AB90-B03E003A76AF}"/>
    <cellStyle name="Input 2 2 2 2 2 2 4" xfId="19259" xr:uid="{83C82EBF-5422-4A8F-BEAB-55A844536BDA}"/>
    <cellStyle name="Input 2 2 2 2 2 2 4 2" xfId="19260" xr:uid="{7BAFBEEF-7474-4D29-A13D-A8D682F203CD}"/>
    <cellStyle name="Input 2 2 2 2 2 2 4 3" xfId="19261" xr:uid="{702EC433-D10C-4CC2-B4B4-C5ED9769FF7F}"/>
    <cellStyle name="Input 2 2 2 2 2 2 5" xfId="19262" xr:uid="{EE06F354-3A29-46D6-AA34-8DA5FAA181D2}"/>
    <cellStyle name="Input 2 2 2 2 2 2 5 2" xfId="19263" xr:uid="{844677A6-5FAA-44C9-A17F-88D18A497CD5}"/>
    <cellStyle name="Input 2 2 2 2 2 2 5 3" xfId="19264" xr:uid="{75C6297C-7595-46A8-B391-F2BA32F639E9}"/>
    <cellStyle name="Input 2 2 2 2 2 2 6" xfId="19265" xr:uid="{5DB42EAE-433B-46C0-BBA8-7E1C4FD63B9A}"/>
    <cellStyle name="Input 2 2 2 2 2 2 6 2" xfId="19266" xr:uid="{24B07083-261C-4267-AA5B-5DD540CF5242}"/>
    <cellStyle name="Input 2 2 2 2 2 2 6 3" xfId="19267" xr:uid="{172EBFFF-71CE-4867-9833-5EC99A215C96}"/>
    <cellStyle name="Input 2 2 2 2 2 2 7" xfId="19268" xr:uid="{A6D49E54-B6F7-4519-A309-F80C3A394FF3}"/>
    <cellStyle name="Input 2 2 2 2 2 2 7 2" xfId="19269" xr:uid="{AA4B6BAC-FFF2-457C-AB16-3520DAF543F1}"/>
    <cellStyle name="Input 2 2 2 2 2 2 7 3" xfId="19270" xr:uid="{03D95C85-8479-496D-B325-A9A5DA5BD5F8}"/>
    <cellStyle name="Input 2 2 2 2 2 2 8" xfId="19271" xr:uid="{A6B1C754-C22D-4AFE-8F81-54B7BA8184DD}"/>
    <cellStyle name="Input 2 2 2 2 2 2 8 2" xfId="19272" xr:uid="{D0C73077-9EB9-4FF3-8B41-613EA5FD5DE3}"/>
    <cellStyle name="Input 2 2 2 2 2 2 8 3" xfId="19273" xr:uid="{27F92907-6A14-4499-A02D-6E921D257271}"/>
    <cellStyle name="Input 2 2 2 2 2 2 9" xfId="19274" xr:uid="{1E010A66-8AE0-4E31-9FB6-907C68709B7E}"/>
    <cellStyle name="Input 2 2 2 2 2 3" xfId="19275" xr:uid="{2044B53C-2808-475D-AC24-B5D772CFE58B}"/>
    <cellStyle name="Input 2 2 2 2 2 3 10" xfId="19276" xr:uid="{DE215BEE-2F17-4AAA-AB87-0C2EDF50F1DA}"/>
    <cellStyle name="Input 2 2 2 2 2 3 2" xfId="19277" xr:uid="{1B633B69-11C2-4E5F-9777-8ED567093A4B}"/>
    <cellStyle name="Input 2 2 2 2 2 3 2 2" xfId="19278" xr:uid="{5544BE67-F934-46A0-A123-D4892CF97803}"/>
    <cellStyle name="Input 2 2 2 2 2 3 2 2 2" xfId="19279" xr:uid="{B5DA7985-5730-433E-AC15-0956A6AB8D02}"/>
    <cellStyle name="Input 2 2 2 2 2 3 2 2 3" xfId="19280" xr:uid="{1425DAED-6345-4CD1-B6ED-00EC2891E07D}"/>
    <cellStyle name="Input 2 2 2 2 2 3 2 3" xfId="19281" xr:uid="{EAC97345-37E2-4DDA-8D12-B0A12712EDB6}"/>
    <cellStyle name="Input 2 2 2 2 2 3 2 3 2" xfId="19282" xr:uid="{2C68C11C-9F24-40F7-B04C-BC78E9FE3512}"/>
    <cellStyle name="Input 2 2 2 2 2 3 2 3 3" xfId="19283" xr:uid="{B5485D3D-2F5B-4229-8888-545F9B1CE984}"/>
    <cellStyle name="Input 2 2 2 2 2 3 2 4" xfId="19284" xr:uid="{D59897C7-E930-4F0A-BAE7-E378806FFE6E}"/>
    <cellStyle name="Input 2 2 2 2 2 3 2 4 2" xfId="19285" xr:uid="{14A6B047-172D-454B-92F9-E606BE8A5CFA}"/>
    <cellStyle name="Input 2 2 2 2 2 3 2 4 3" xfId="19286" xr:uid="{49E547A9-8DF6-44EF-A903-0578430540D8}"/>
    <cellStyle name="Input 2 2 2 2 2 3 2 5" xfId="19287" xr:uid="{17B72A47-AE8A-4826-845F-CF3A130A733E}"/>
    <cellStyle name="Input 2 2 2 2 2 3 2 5 2" xfId="19288" xr:uid="{01916094-389F-4C9A-A3D3-D05D0C63CD53}"/>
    <cellStyle name="Input 2 2 2 2 2 3 2 5 3" xfId="19289" xr:uid="{CB591BB3-0B51-4722-A928-CD94E88F5446}"/>
    <cellStyle name="Input 2 2 2 2 2 3 2 6" xfId="19290" xr:uid="{C696A546-9E70-48CE-BBC6-51DB223715B6}"/>
    <cellStyle name="Input 2 2 2 2 2 3 2 6 2" xfId="19291" xr:uid="{876D5DC7-F4BF-40CE-B53A-6EE82B97CC8D}"/>
    <cellStyle name="Input 2 2 2 2 2 3 2 6 3" xfId="19292" xr:uid="{9FC562B3-DC09-41A8-BB05-527E7CDDA16A}"/>
    <cellStyle name="Input 2 2 2 2 2 3 2 7" xfId="19293" xr:uid="{8DC939C8-CA4A-46BE-BC8C-2040EF2B3392}"/>
    <cellStyle name="Input 2 2 2 2 2 3 2 7 2" xfId="19294" xr:uid="{AD099FDC-75A4-4E76-B1D6-8C8C4C261FEA}"/>
    <cellStyle name="Input 2 2 2 2 2 3 2 7 3" xfId="19295" xr:uid="{82915A12-DD8E-4370-96EA-EA8ABA6C8E78}"/>
    <cellStyle name="Input 2 2 2 2 2 3 2 8" xfId="19296" xr:uid="{8EAA128D-21D7-442D-8706-445BF833EF43}"/>
    <cellStyle name="Input 2 2 2 2 2 3 2 9" xfId="19297" xr:uid="{AAB625CE-A308-4FF0-9A15-BA2D41564EF0}"/>
    <cellStyle name="Input 2 2 2 2 2 3 3" xfId="19298" xr:uid="{005F54D4-0C05-43C2-B423-965E5DBAF837}"/>
    <cellStyle name="Input 2 2 2 2 2 3 3 2" xfId="19299" xr:uid="{40434C2B-14E0-4C33-B392-202044CD0FED}"/>
    <cellStyle name="Input 2 2 2 2 2 3 3 3" xfId="19300" xr:uid="{2509D97B-3242-487B-8741-CDCC8FDD147B}"/>
    <cellStyle name="Input 2 2 2 2 2 3 4" xfId="19301" xr:uid="{678BFD94-48C4-4947-8E93-5F592880A76F}"/>
    <cellStyle name="Input 2 2 2 2 2 3 4 2" xfId="19302" xr:uid="{A83859F7-F9F1-4520-8F75-41D6C12813F2}"/>
    <cellStyle name="Input 2 2 2 2 2 3 4 3" xfId="19303" xr:uid="{331716F1-4493-4400-B61A-504927788F65}"/>
    <cellStyle name="Input 2 2 2 2 2 3 5" xfId="19304" xr:uid="{B99EFBA8-5F25-4628-B10C-B897F5D8D0BE}"/>
    <cellStyle name="Input 2 2 2 2 2 3 5 2" xfId="19305" xr:uid="{40F01D17-8495-43FC-ADCC-9EEB85256EE2}"/>
    <cellStyle name="Input 2 2 2 2 2 3 5 3" xfId="19306" xr:uid="{70FBFDA8-D8BF-4B08-97FC-F85D41F4729B}"/>
    <cellStyle name="Input 2 2 2 2 2 3 6" xfId="19307" xr:uid="{4D749431-FB80-4E3C-A830-8C2E41632CF0}"/>
    <cellStyle name="Input 2 2 2 2 2 3 6 2" xfId="19308" xr:uid="{D435286D-070F-4684-B82F-3AB924131B63}"/>
    <cellStyle name="Input 2 2 2 2 2 3 6 3" xfId="19309" xr:uid="{19EEEA2A-2766-4DB2-9542-4DD273D1D11A}"/>
    <cellStyle name="Input 2 2 2 2 2 3 7" xfId="19310" xr:uid="{FEF8A396-6898-44FD-9E39-1B36FEF6F4D7}"/>
    <cellStyle name="Input 2 2 2 2 2 3 7 2" xfId="19311" xr:uid="{B7E71646-BAFD-44DF-95D9-067A55818B11}"/>
    <cellStyle name="Input 2 2 2 2 2 3 7 3" xfId="19312" xr:uid="{0DE767DD-E193-49EE-8595-027B4B652580}"/>
    <cellStyle name="Input 2 2 2 2 2 3 8" xfId="19313" xr:uid="{06962105-3560-4773-8112-E40D4B56033D}"/>
    <cellStyle name="Input 2 2 2 2 2 3 8 2" xfId="19314" xr:uid="{28449971-02BA-4E32-83EE-BE87A8B54B80}"/>
    <cellStyle name="Input 2 2 2 2 2 3 8 3" xfId="19315" xr:uid="{33912A98-4D0B-4513-9C4C-380108B4078E}"/>
    <cellStyle name="Input 2 2 2 2 2 3 9" xfId="19316" xr:uid="{F7FA7BF5-3AF8-4769-BC8D-151CB40CAE0C}"/>
    <cellStyle name="Input 2 2 2 2 2 4" xfId="19317" xr:uid="{B095C539-1A4B-4833-8CD6-6F53AB9F82B3}"/>
    <cellStyle name="Input 2 2 2 2 2 4 10" xfId="19318" xr:uid="{613F57DF-64F4-4155-8BCE-A473CF08AB0E}"/>
    <cellStyle name="Input 2 2 2 2 2 4 2" xfId="19319" xr:uid="{40C31108-4732-4A29-BF9A-2675F0950729}"/>
    <cellStyle name="Input 2 2 2 2 2 4 2 2" xfId="19320" xr:uid="{00EC261D-0068-4D59-808A-2AD4F395D27F}"/>
    <cellStyle name="Input 2 2 2 2 2 4 2 2 2" xfId="19321" xr:uid="{F9F23DDE-7D30-4434-84A3-A4577BCFC71F}"/>
    <cellStyle name="Input 2 2 2 2 2 4 2 2 3" xfId="19322" xr:uid="{3756A00B-C11A-4302-A0E4-07A88A4E7359}"/>
    <cellStyle name="Input 2 2 2 2 2 4 2 3" xfId="19323" xr:uid="{706A96E2-BA25-4221-B4DF-74EDAC3E6E78}"/>
    <cellStyle name="Input 2 2 2 2 2 4 2 3 2" xfId="19324" xr:uid="{2BE87642-8845-4DDE-8C61-4CA793CE7213}"/>
    <cellStyle name="Input 2 2 2 2 2 4 2 3 3" xfId="19325" xr:uid="{10B46FA4-95C5-429F-BD78-55B5B3DA56EA}"/>
    <cellStyle name="Input 2 2 2 2 2 4 2 4" xfId="19326" xr:uid="{17106F2A-4610-406C-9C6D-2CF616AFAE4E}"/>
    <cellStyle name="Input 2 2 2 2 2 4 2 4 2" xfId="19327" xr:uid="{B5642750-FABC-4889-B429-B2CD0FB9A7BB}"/>
    <cellStyle name="Input 2 2 2 2 2 4 2 4 3" xfId="19328" xr:uid="{ECD5262A-456D-41ED-A5BE-C2300CAA784D}"/>
    <cellStyle name="Input 2 2 2 2 2 4 2 5" xfId="19329" xr:uid="{A7D9B8F3-6A9F-4AE7-81A5-154A064A9AEA}"/>
    <cellStyle name="Input 2 2 2 2 2 4 2 5 2" xfId="19330" xr:uid="{919805ED-C39F-4CD0-8ACD-E5A899BCF31D}"/>
    <cellStyle name="Input 2 2 2 2 2 4 2 5 3" xfId="19331" xr:uid="{636004D6-6CB6-466A-A1B6-B186710960A4}"/>
    <cellStyle name="Input 2 2 2 2 2 4 2 6" xfId="19332" xr:uid="{9DD6E56A-49A9-4B44-91F7-31946396E9E0}"/>
    <cellStyle name="Input 2 2 2 2 2 4 2 6 2" xfId="19333" xr:uid="{B5CADF2D-6C22-4642-B59E-41A1E907F4F8}"/>
    <cellStyle name="Input 2 2 2 2 2 4 2 6 3" xfId="19334" xr:uid="{55A2B9FC-C86E-4E75-9C0E-939798A4949B}"/>
    <cellStyle name="Input 2 2 2 2 2 4 2 7" xfId="19335" xr:uid="{720E616C-E037-4DC3-B5EE-2C1E19988846}"/>
    <cellStyle name="Input 2 2 2 2 2 4 2 7 2" xfId="19336" xr:uid="{A51D67B5-026B-414A-9F55-8E5C224FBF84}"/>
    <cellStyle name="Input 2 2 2 2 2 4 2 7 3" xfId="19337" xr:uid="{983DBB45-AFF1-45BA-97C8-5C04F3A47CF8}"/>
    <cellStyle name="Input 2 2 2 2 2 4 2 8" xfId="19338" xr:uid="{6E0087C5-F530-47C3-9E14-C9A9BCF94CD1}"/>
    <cellStyle name="Input 2 2 2 2 2 4 2 9" xfId="19339" xr:uid="{6DB3424B-22D8-4EF3-9616-B965EADF941A}"/>
    <cellStyle name="Input 2 2 2 2 2 4 3" xfId="19340" xr:uid="{0A0DBD3B-4DF8-49C7-A80F-BC0A491C37FE}"/>
    <cellStyle name="Input 2 2 2 2 2 4 3 2" xfId="19341" xr:uid="{FA7FCF24-C1EA-4366-A3A1-7AFA5ED6AE15}"/>
    <cellStyle name="Input 2 2 2 2 2 4 3 3" xfId="19342" xr:uid="{A683E8B4-E8DA-441B-BA00-0BFCA6652F35}"/>
    <cellStyle name="Input 2 2 2 2 2 4 4" xfId="19343" xr:uid="{30AF5839-1C91-467D-94B6-753700BA4B7B}"/>
    <cellStyle name="Input 2 2 2 2 2 4 4 2" xfId="19344" xr:uid="{27275EA9-2ECB-45E9-8419-5197B6016B0A}"/>
    <cellStyle name="Input 2 2 2 2 2 4 4 3" xfId="19345" xr:uid="{B234663B-A630-49C9-88FE-B37361353E8C}"/>
    <cellStyle name="Input 2 2 2 2 2 4 5" xfId="19346" xr:uid="{1E8AB83C-3299-402F-9D1F-272673277853}"/>
    <cellStyle name="Input 2 2 2 2 2 4 5 2" xfId="19347" xr:uid="{1768BFF6-B982-428B-8EF7-D58BF9B4A133}"/>
    <cellStyle name="Input 2 2 2 2 2 4 5 3" xfId="19348" xr:uid="{03593D93-49D8-4357-9385-12483C10D11D}"/>
    <cellStyle name="Input 2 2 2 2 2 4 6" xfId="19349" xr:uid="{5482AFED-E17E-4B77-99B3-89C8AF67A766}"/>
    <cellStyle name="Input 2 2 2 2 2 4 6 2" xfId="19350" xr:uid="{2E94AC5D-4E9C-4B8F-AC9A-D1312B1B45C7}"/>
    <cellStyle name="Input 2 2 2 2 2 4 6 3" xfId="19351" xr:uid="{43AEB54C-A64B-457B-8595-9E36EE971FFF}"/>
    <cellStyle name="Input 2 2 2 2 2 4 7" xfId="19352" xr:uid="{2D565C08-10FB-4F4A-8E7C-3748C9438952}"/>
    <cellStyle name="Input 2 2 2 2 2 4 7 2" xfId="19353" xr:uid="{CA48FC94-C429-4D07-B6A9-D9F73DB02F27}"/>
    <cellStyle name="Input 2 2 2 2 2 4 7 3" xfId="19354" xr:uid="{2295C8DE-8F2C-4728-A475-822FED721C27}"/>
    <cellStyle name="Input 2 2 2 2 2 4 8" xfId="19355" xr:uid="{57191C8E-E01C-44A9-A4B1-974BE2385E31}"/>
    <cellStyle name="Input 2 2 2 2 2 4 8 2" xfId="19356" xr:uid="{B31F56F2-2A0C-4B33-A9A0-31A32659F026}"/>
    <cellStyle name="Input 2 2 2 2 2 4 8 3" xfId="19357" xr:uid="{CABF99BC-0046-4380-8663-E623E6E3AC1C}"/>
    <cellStyle name="Input 2 2 2 2 2 4 9" xfId="19358" xr:uid="{2334ECB9-1AF3-4DAA-BE5A-7A50A3BF857C}"/>
    <cellStyle name="Input 2 2 2 2 2 5" xfId="19359" xr:uid="{6A60BC74-6BA4-49AF-9D95-653AF9E51E19}"/>
    <cellStyle name="Input 2 2 2 2 2 5 2" xfId="19360" xr:uid="{B9848699-4B26-4D2C-824A-840335A0D4D7}"/>
    <cellStyle name="Input 2 2 2 2 2 5 2 2" xfId="19361" xr:uid="{B3F37897-32C0-4473-A49E-5E9A750C8084}"/>
    <cellStyle name="Input 2 2 2 2 2 5 2 3" xfId="19362" xr:uid="{5872B3CF-CC24-4B06-90F2-EA9A9CA1C302}"/>
    <cellStyle name="Input 2 2 2 2 2 5 3" xfId="19363" xr:uid="{E5EEFD7D-D8B7-4AE5-9F02-2E536BD7DCAD}"/>
    <cellStyle name="Input 2 2 2 2 2 5 3 2" xfId="19364" xr:uid="{A9F0B643-7915-4480-B135-30CF3BDFE315}"/>
    <cellStyle name="Input 2 2 2 2 2 5 3 3" xfId="19365" xr:uid="{BFB269F8-65C8-42EC-8B7D-9CA1F37E913B}"/>
    <cellStyle name="Input 2 2 2 2 2 5 4" xfId="19366" xr:uid="{66B089D4-726A-459B-A527-170975668123}"/>
    <cellStyle name="Input 2 2 2 2 2 5 4 2" xfId="19367" xr:uid="{FA3057CB-F097-42E9-860F-F781E8C079BD}"/>
    <cellStyle name="Input 2 2 2 2 2 5 4 3" xfId="19368" xr:uid="{EF60BF8D-A19C-4D2A-A096-021FB174AA0D}"/>
    <cellStyle name="Input 2 2 2 2 2 5 5" xfId="19369" xr:uid="{19620EF1-EAC0-4EE0-97B1-641E718DB82E}"/>
    <cellStyle name="Input 2 2 2 2 2 5 5 2" xfId="19370" xr:uid="{2E7D2614-0F65-425C-9E83-441E705DC784}"/>
    <cellStyle name="Input 2 2 2 2 2 5 5 3" xfId="19371" xr:uid="{BDCCAD96-52D0-4692-AD2E-10EE0DFDFCFF}"/>
    <cellStyle name="Input 2 2 2 2 2 5 6" xfId="19372" xr:uid="{94EC3483-2E42-4850-BB06-296BF7267411}"/>
    <cellStyle name="Input 2 2 2 2 2 5 6 2" xfId="19373" xr:uid="{8B691EB4-642E-4733-AC19-7576CC850A57}"/>
    <cellStyle name="Input 2 2 2 2 2 5 6 3" xfId="19374" xr:uid="{EEFA2736-4881-4486-920F-FEA318D0A777}"/>
    <cellStyle name="Input 2 2 2 2 2 5 7" xfId="19375" xr:uid="{06C92C33-17DB-471F-9CF6-DA1CDE79998B}"/>
    <cellStyle name="Input 2 2 2 2 2 5 7 2" xfId="19376" xr:uid="{39AC9A35-A7F3-487F-BA5F-22A800FFDE74}"/>
    <cellStyle name="Input 2 2 2 2 2 5 7 3" xfId="19377" xr:uid="{2113B791-81F4-4CCC-951E-B24B7DD1B27B}"/>
    <cellStyle name="Input 2 2 2 2 2 5 8" xfId="19378" xr:uid="{5820E2AB-8C85-4992-A63B-761E2A6F5F3A}"/>
    <cellStyle name="Input 2 2 2 2 2 5 9" xfId="19379" xr:uid="{23865589-846C-4829-B7A6-15F2F5339868}"/>
    <cellStyle name="Input 2 2 2 2 2 6" xfId="19380" xr:uid="{2E18E4BA-A408-4021-A018-2F023D7DAC3F}"/>
    <cellStyle name="Input 2 2 2 2 2 6 2" xfId="19381" xr:uid="{8990E30E-0521-47CA-A6BE-B0380DFD1D5F}"/>
    <cellStyle name="Input 2 2 2 2 2 6 3" xfId="19382" xr:uid="{036C9C7B-12B1-468B-8A0B-9CEFFCCDD7D8}"/>
    <cellStyle name="Input 2 2 2 2 2 7" xfId="19383" xr:uid="{C6862391-79DD-42F2-A3B6-55C09E2372B3}"/>
    <cellStyle name="Input 2 2 2 2 2 7 2" xfId="19384" xr:uid="{E6AAFFAF-4245-4E39-BB9A-528563FDA59C}"/>
    <cellStyle name="Input 2 2 2 2 2 7 3" xfId="19385" xr:uid="{ED312C28-5A39-4501-9C44-E0D2DF3D6CE2}"/>
    <cellStyle name="Input 2 2 2 2 2 8" xfId="19386" xr:uid="{414401A0-B114-44BB-BE52-C9C441468A30}"/>
    <cellStyle name="Input 2 2 2 2 2 8 2" xfId="19387" xr:uid="{0577BF58-D090-499A-9D62-33400D2C3A9B}"/>
    <cellStyle name="Input 2 2 2 2 2 8 3" xfId="19388" xr:uid="{B1F2D1E8-188A-46B0-9734-F265239F694F}"/>
    <cellStyle name="Input 2 2 2 2 2 9" xfId="19389" xr:uid="{1A1063FD-15B0-426D-BC55-3A3012347E8A}"/>
    <cellStyle name="Input 2 2 2 2 2 9 2" xfId="19390" xr:uid="{D0A5AB73-CC32-402B-B88D-39F7F65FA544}"/>
    <cellStyle name="Input 2 2 2 2 2 9 3" xfId="19391" xr:uid="{BF3B559A-AB56-4725-AC43-21FAE75029C6}"/>
    <cellStyle name="Input 2 2 2 2 3" xfId="19392" xr:uid="{1E045A12-66BD-4E85-8E8D-25581EB4A57B}"/>
    <cellStyle name="Input 2 2 2 2 3 10" xfId="44360" xr:uid="{CA9F4821-3C21-49B6-81AD-AA4351094DBF}"/>
    <cellStyle name="Input 2 2 2 2 3 2" xfId="19393" xr:uid="{53F44BA2-FC68-4418-9BF4-F0D2CAD587F3}"/>
    <cellStyle name="Input 2 2 2 2 3 2 10" xfId="19394" xr:uid="{E01EE67C-B522-4482-B8B3-51299730D7D7}"/>
    <cellStyle name="Input 2 2 2 2 3 2 2" xfId="19395" xr:uid="{456BB149-FAF8-4C74-9955-A33315F1D8FC}"/>
    <cellStyle name="Input 2 2 2 2 3 2 2 2" xfId="19396" xr:uid="{790DF82C-8DF5-4019-A1AA-6ED2404B9404}"/>
    <cellStyle name="Input 2 2 2 2 3 2 2 2 2" xfId="19397" xr:uid="{64608178-E5E6-4510-B969-EBCE5C597D5F}"/>
    <cellStyle name="Input 2 2 2 2 3 2 2 2 3" xfId="19398" xr:uid="{5EB01FF8-AD60-4815-B416-9873DE3FA677}"/>
    <cellStyle name="Input 2 2 2 2 3 2 2 3" xfId="19399" xr:uid="{DC4999E3-BC14-4050-92B5-45B5B81719FA}"/>
    <cellStyle name="Input 2 2 2 2 3 2 2 3 2" xfId="19400" xr:uid="{CE162A72-35B2-4730-9792-F29A937ECBB9}"/>
    <cellStyle name="Input 2 2 2 2 3 2 2 3 3" xfId="19401" xr:uid="{297000E5-B196-40FF-98EC-7E9653D64F17}"/>
    <cellStyle name="Input 2 2 2 2 3 2 2 4" xfId="19402" xr:uid="{E30517BE-8067-4AB1-B85F-0BF3077557B3}"/>
    <cellStyle name="Input 2 2 2 2 3 2 2 4 2" xfId="19403" xr:uid="{67C98C01-3E1B-449F-AC1C-F185B05895F3}"/>
    <cellStyle name="Input 2 2 2 2 3 2 2 4 3" xfId="19404" xr:uid="{8FE3CEB3-052E-482C-8DF8-626951AF09C8}"/>
    <cellStyle name="Input 2 2 2 2 3 2 2 5" xfId="19405" xr:uid="{D893778C-D488-41A6-89EE-E0C99274F7EB}"/>
    <cellStyle name="Input 2 2 2 2 3 2 2 5 2" xfId="19406" xr:uid="{2CE16532-2B64-4680-B0AD-8F29EEA76463}"/>
    <cellStyle name="Input 2 2 2 2 3 2 2 5 3" xfId="19407" xr:uid="{6633F683-29EA-43D3-84B1-DB87BC858A6C}"/>
    <cellStyle name="Input 2 2 2 2 3 2 2 6" xfId="19408" xr:uid="{CBB4FF56-14B9-4DA2-BABE-274394983FE2}"/>
    <cellStyle name="Input 2 2 2 2 3 2 2 6 2" xfId="19409" xr:uid="{9349E33B-CFE6-4CAB-B1AF-266D7CBB6A0F}"/>
    <cellStyle name="Input 2 2 2 2 3 2 2 6 3" xfId="19410" xr:uid="{41ECF174-96E4-4A12-AB6B-08136AF1FB1D}"/>
    <cellStyle name="Input 2 2 2 2 3 2 2 7" xfId="19411" xr:uid="{AF91923C-DE55-437D-A1A7-D4777663475C}"/>
    <cellStyle name="Input 2 2 2 2 3 2 2 7 2" xfId="19412" xr:uid="{CEA26B31-6384-49FE-8908-6947670C4E08}"/>
    <cellStyle name="Input 2 2 2 2 3 2 2 7 3" xfId="19413" xr:uid="{69325670-D10C-4091-8A89-7DF184FF5CC4}"/>
    <cellStyle name="Input 2 2 2 2 3 2 2 8" xfId="19414" xr:uid="{996A0AF0-CC86-405A-9498-0B488EDF4FFA}"/>
    <cellStyle name="Input 2 2 2 2 3 2 2 9" xfId="19415" xr:uid="{28A531BF-0504-4092-9ECF-99E4CBEC4A60}"/>
    <cellStyle name="Input 2 2 2 2 3 2 3" xfId="19416" xr:uid="{8ADC9206-3FDA-4C24-93C1-11D046756268}"/>
    <cellStyle name="Input 2 2 2 2 3 2 3 2" xfId="19417" xr:uid="{9E9EF68F-00C5-4670-BDBB-3565E2A6BFB5}"/>
    <cellStyle name="Input 2 2 2 2 3 2 3 3" xfId="19418" xr:uid="{F7AFD5AB-F25B-4D6A-8990-4CE5002E3CB8}"/>
    <cellStyle name="Input 2 2 2 2 3 2 4" xfId="19419" xr:uid="{4367AE86-16FC-470F-A9E7-08FF8484D564}"/>
    <cellStyle name="Input 2 2 2 2 3 2 4 2" xfId="19420" xr:uid="{DE0F09D3-51CA-4A3C-9AF0-1EEE2471B86F}"/>
    <cellStyle name="Input 2 2 2 2 3 2 4 3" xfId="19421" xr:uid="{726686E9-896E-4AB0-94BC-BCB844A0E34F}"/>
    <cellStyle name="Input 2 2 2 2 3 2 5" xfId="19422" xr:uid="{A69E9809-2125-4FEE-82DF-CDA4DEA5CEF1}"/>
    <cellStyle name="Input 2 2 2 2 3 2 5 2" xfId="19423" xr:uid="{DD9E05B0-95B4-4B62-95F0-9CFCA8C731EF}"/>
    <cellStyle name="Input 2 2 2 2 3 2 5 3" xfId="19424" xr:uid="{48A18FEE-5C37-43B2-A8F1-122F45859D8D}"/>
    <cellStyle name="Input 2 2 2 2 3 2 6" xfId="19425" xr:uid="{C0787BDA-A2A2-4A61-B9A6-D6AF36A65074}"/>
    <cellStyle name="Input 2 2 2 2 3 2 6 2" xfId="19426" xr:uid="{C2E6B97D-BDC1-4060-9DD5-5F892EE13AC5}"/>
    <cellStyle name="Input 2 2 2 2 3 2 6 3" xfId="19427" xr:uid="{F3C292E0-1838-4809-8555-E7CF876647F8}"/>
    <cellStyle name="Input 2 2 2 2 3 2 7" xfId="19428" xr:uid="{5A034970-67F5-47A4-88F5-71E87BB9B618}"/>
    <cellStyle name="Input 2 2 2 2 3 2 7 2" xfId="19429" xr:uid="{16A5194F-5EA6-4CC7-9A44-817FE92B1EBA}"/>
    <cellStyle name="Input 2 2 2 2 3 2 7 3" xfId="19430" xr:uid="{421917A8-8306-41CD-8C61-61E5154B0365}"/>
    <cellStyle name="Input 2 2 2 2 3 2 8" xfId="19431" xr:uid="{C71B91DB-1139-4A93-9004-6F915A1092D5}"/>
    <cellStyle name="Input 2 2 2 2 3 2 8 2" xfId="19432" xr:uid="{21747E07-01C2-4156-978F-3C5A329F88FF}"/>
    <cellStyle name="Input 2 2 2 2 3 2 8 3" xfId="19433" xr:uid="{7D92FA0B-E4EB-4B7A-98BA-CBBF98680DCE}"/>
    <cellStyle name="Input 2 2 2 2 3 2 9" xfId="19434" xr:uid="{481EA0B2-8309-46F4-BA12-E8D0E9317C5A}"/>
    <cellStyle name="Input 2 2 2 2 3 3" xfId="19435" xr:uid="{44981B74-C217-4BEB-A0CD-DF9838D3B87A}"/>
    <cellStyle name="Input 2 2 2 2 3 3 10" xfId="19436" xr:uid="{EE2907A8-04BB-4B34-B5B6-1C901AEEA0F0}"/>
    <cellStyle name="Input 2 2 2 2 3 3 2" xfId="19437" xr:uid="{AFA72C20-5140-47C5-9AC8-E22F7F7C8A73}"/>
    <cellStyle name="Input 2 2 2 2 3 3 2 2" xfId="19438" xr:uid="{4A317930-9FFF-4DD8-B516-7348124D76E6}"/>
    <cellStyle name="Input 2 2 2 2 3 3 2 2 2" xfId="19439" xr:uid="{BC43AAE8-FF40-4501-9BD5-1E926BDD8519}"/>
    <cellStyle name="Input 2 2 2 2 3 3 2 2 3" xfId="19440" xr:uid="{E7D35AF3-3A58-4E1A-B5C8-8DDE9B4668D9}"/>
    <cellStyle name="Input 2 2 2 2 3 3 2 3" xfId="19441" xr:uid="{2679EC27-186C-48F5-A3FF-2C129E7DEB43}"/>
    <cellStyle name="Input 2 2 2 2 3 3 2 3 2" xfId="19442" xr:uid="{0878D0F1-3C84-4F07-9AF0-D5B386EAF0C6}"/>
    <cellStyle name="Input 2 2 2 2 3 3 2 3 3" xfId="19443" xr:uid="{51E13A3E-773D-446A-B5FE-DAEEE280F9C5}"/>
    <cellStyle name="Input 2 2 2 2 3 3 2 4" xfId="19444" xr:uid="{C9FA1BCC-D01F-4F90-B4C9-8166BC0DC056}"/>
    <cellStyle name="Input 2 2 2 2 3 3 2 4 2" xfId="19445" xr:uid="{6B2823D4-C9AF-449A-B99A-D4EE8D77EC3B}"/>
    <cellStyle name="Input 2 2 2 2 3 3 2 4 3" xfId="19446" xr:uid="{A9B155BB-76C9-4A56-8E3E-3DA4FB3EA095}"/>
    <cellStyle name="Input 2 2 2 2 3 3 2 5" xfId="19447" xr:uid="{89EF001D-D879-48C8-BE46-058433D85B1C}"/>
    <cellStyle name="Input 2 2 2 2 3 3 2 5 2" xfId="19448" xr:uid="{AB572CB6-DF82-4A14-9A68-4CB716FCAB8E}"/>
    <cellStyle name="Input 2 2 2 2 3 3 2 5 3" xfId="19449" xr:uid="{CE25444C-A3CC-49B6-B25D-E05DFE6158BB}"/>
    <cellStyle name="Input 2 2 2 2 3 3 2 6" xfId="19450" xr:uid="{838C2E1D-9A24-464A-8376-6CA7A8A79433}"/>
    <cellStyle name="Input 2 2 2 2 3 3 2 6 2" xfId="19451" xr:uid="{F28B90BA-6CD6-4A23-8F19-424C3BE71E80}"/>
    <cellStyle name="Input 2 2 2 2 3 3 2 6 3" xfId="19452" xr:uid="{4D5F7406-BCF4-41CB-B609-134965973602}"/>
    <cellStyle name="Input 2 2 2 2 3 3 2 7" xfId="19453" xr:uid="{3DA5CAD0-835C-4DA3-94E6-D348C83DD87C}"/>
    <cellStyle name="Input 2 2 2 2 3 3 2 7 2" xfId="19454" xr:uid="{EADCFED7-02DE-4D5B-8921-023F3FB5896F}"/>
    <cellStyle name="Input 2 2 2 2 3 3 2 7 3" xfId="19455" xr:uid="{ADCC46BF-AE2B-414A-BC7F-BF7CA01771BA}"/>
    <cellStyle name="Input 2 2 2 2 3 3 2 8" xfId="19456" xr:uid="{EE16AB85-4338-4A65-B8BE-91D92DE75068}"/>
    <cellStyle name="Input 2 2 2 2 3 3 2 9" xfId="19457" xr:uid="{A23EC2C9-B5CF-4798-AFA3-38F73D3FE8DF}"/>
    <cellStyle name="Input 2 2 2 2 3 3 3" xfId="19458" xr:uid="{6F2666E3-E456-4FAA-A98F-A1B58B7FFE8C}"/>
    <cellStyle name="Input 2 2 2 2 3 3 3 2" xfId="19459" xr:uid="{537DCD2E-D37A-42A7-ABB5-8502F17FBE80}"/>
    <cellStyle name="Input 2 2 2 2 3 3 3 3" xfId="19460" xr:uid="{FC6DA2C8-26F9-41DF-86E9-0E6C45D2FC9F}"/>
    <cellStyle name="Input 2 2 2 2 3 3 4" xfId="19461" xr:uid="{2D87BB7D-F1AE-4C13-B146-24692154C223}"/>
    <cellStyle name="Input 2 2 2 2 3 3 4 2" xfId="19462" xr:uid="{00B74AF1-230E-4202-8047-CB7968063A44}"/>
    <cellStyle name="Input 2 2 2 2 3 3 4 3" xfId="19463" xr:uid="{244E121A-2B99-4969-A630-8ED5F000BC0D}"/>
    <cellStyle name="Input 2 2 2 2 3 3 5" xfId="19464" xr:uid="{1A428924-A8E7-48E6-A711-1A955B00C067}"/>
    <cellStyle name="Input 2 2 2 2 3 3 5 2" xfId="19465" xr:uid="{5A5C43D8-0628-4EDD-9587-EB152F1D1618}"/>
    <cellStyle name="Input 2 2 2 2 3 3 5 3" xfId="19466" xr:uid="{25F9894B-5372-4B02-8874-00F9DA436AE1}"/>
    <cellStyle name="Input 2 2 2 2 3 3 6" xfId="19467" xr:uid="{52A55854-24FF-49EA-B1DF-78631F23545E}"/>
    <cellStyle name="Input 2 2 2 2 3 3 6 2" xfId="19468" xr:uid="{C800D197-6AF1-419D-99FC-1077FDB26B3D}"/>
    <cellStyle name="Input 2 2 2 2 3 3 6 3" xfId="19469" xr:uid="{7C32EE6F-C259-4BAD-9B59-6309CD9B2BB3}"/>
    <cellStyle name="Input 2 2 2 2 3 3 7" xfId="19470" xr:uid="{8C1046FC-BC53-4B5B-AA97-9F5022E1BE1F}"/>
    <cellStyle name="Input 2 2 2 2 3 3 7 2" xfId="19471" xr:uid="{EA76C224-7294-48F8-A514-CC2D5E12BB5B}"/>
    <cellStyle name="Input 2 2 2 2 3 3 7 3" xfId="19472" xr:uid="{4C53DA6F-A3FE-4BAA-8B70-4509E2DBC75C}"/>
    <cellStyle name="Input 2 2 2 2 3 3 8" xfId="19473" xr:uid="{F4090C68-F401-46F0-914A-1324CF69DCE7}"/>
    <cellStyle name="Input 2 2 2 2 3 3 8 2" xfId="19474" xr:uid="{C0EB4629-8FA4-4E6B-9127-8DF84AE441A9}"/>
    <cellStyle name="Input 2 2 2 2 3 3 8 3" xfId="19475" xr:uid="{F4016116-D9BD-4A8A-B22D-80304C00FF9C}"/>
    <cellStyle name="Input 2 2 2 2 3 3 9" xfId="19476" xr:uid="{2151D5B9-E325-4BFF-B927-8BD580C1A991}"/>
    <cellStyle name="Input 2 2 2 2 3 4" xfId="19477" xr:uid="{4CACE4BE-E71C-4094-925B-A2D7312F539F}"/>
    <cellStyle name="Input 2 2 2 2 3 4 10" xfId="19478" xr:uid="{E28768FF-A7A8-46B6-88E4-FCCAA9F38977}"/>
    <cellStyle name="Input 2 2 2 2 3 4 2" xfId="19479" xr:uid="{D3193617-8291-4118-9F66-92C2CBF2F68F}"/>
    <cellStyle name="Input 2 2 2 2 3 4 2 2" xfId="19480" xr:uid="{E4D0419F-08AC-4A8A-AC20-B8C7FA623C96}"/>
    <cellStyle name="Input 2 2 2 2 3 4 2 2 2" xfId="19481" xr:uid="{0F8B2FB8-6552-4581-9751-9E83283B218A}"/>
    <cellStyle name="Input 2 2 2 2 3 4 2 2 3" xfId="19482" xr:uid="{4BA05AF9-F0DB-4D2C-9ADB-C7D658E18222}"/>
    <cellStyle name="Input 2 2 2 2 3 4 2 3" xfId="19483" xr:uid="{1BA82A7F-DCB6-495F-8CF5-C075E829BE40}"/>
    <cellStyle name="Input 2 2 2 2 3 4 2 3 2" xfId="19484" xr:uid="{B942C10F-D553-497F-90CB-64828A4B1ED9}"/>
    <cellStyle name="Input 2 2 2 2 3 4 2 3 3" xfId="19485" xr:uid="{61907B76-3B2C-479E-A9EA-E718D0055A50}"/>
    <cellStyle name="Input 2 2 2 2 3 4 2 4" xfId="19486" xr:uid="{30F89659-7519-4634-978E-F0DD87218CBF}"/>
    <cellStyle name="Input 2 2 2 2 3 4 2 4 2" xfId="19487" xr:uid="{A57F1CC2-B345-4433-B846-F425C3080F47}"/>
    <cellStyle name="Input 2 2 2 2 3 4 2 4 3" xfId="19488" xr:uid="{A9059557-6389-4059-8060-3FB73EEBFA8F}"/>
    <cellStyle name="Input 2 2 2 2 3 4 2 5" xfId="19489" xr:uid="{D3B622A5-FDB1-4ACE-84B5-7A6D1B23A34B}"/>
    <cellStyle name="Input 2 2 2 2 3 4 2 5 2" xfId="19490" xr:uid="{AE24C97F-386E-4AE8-9159-ED8D0F55C8BA}"/>
    <cellStyle name="Input 2 2 2 2 3 4 2 5 3" xfId="19491" xr:uid="{0A6B323A-BB08-4AA4-9365-8C759DA39C21}"/>
    <cellStyle name="Input 2 2 2 2 3 4 2 6" xfId="19492" xr:uid="{3554CE4B-8B8C-42A2-B06F-12083FB643A4}"/>
    <cellStyle name="Input 2 2 2 2 3 4 2 6 2" xfId="19493" xr:uid="{7A3D691C-001A-4B05-B557-CE4F402BA884}"/>
    <cellStyle name="Input 2 2 2 2 3 4 2 6 3" xfId="19494" xr:uid="{FE1AC63E-A3B5-4F47-AD69-50E70AE85BF0}"/>
    <cellStyle name="Input 2 2 2 2 3 4 2 7" xfId="19495" xr:uid="{AEFFE51C-54AF-4822-8186-63E617A8D303}"/>
    <cellStyle name="Input 2 2 2 2 3 4 2 7 2" xfId="19496" xr:uid="{C2240E06-CAC1-4284-8A1D-8BEFFCBD5C4B}"/>
    <cellStyle name="Input 2 2 2 2 3 4 2 7 3" xfId="19497" xr:uid="{9FFAEE16-572A-4752-8CAD-6425844BF798}"/>
    <cellStyle name="Input 2 2 2 2 3 4 2 8" xfId="19498" xr:uid="{84861A4B-790D-4AA6-B50E-FAA2F4EE24FC}"/>
    <cellStyle name="Input 2 2 2 2 3 4 2 9" xfId="19499" xr:uid="{9C6E3F34-612E-4BB9-B946-05A9BEF373D6}"/>
    <cellStyle name="Input 2 2 2 2 3 4 3" xfId="19500" xr:uid="{C159001D-DCEF-4DAC-9644-E8DB62104710}"/>
    <cellStyle name="Input 2 2 2 2 3 4 3 2" xfId="19501" xr:uid="{9A6165B9-2593-48BD-B2C8-5E90AC346531}"/>
    <cellStyle name="Input 2 2 2 2 3 4 3 3" xfId="19502" xr:uid="{D590E0A7-301D-4CA5-9493-DAAD18C176BC}"/>
    <cellStyle name="Input 2 2 2 2 3 4 4" xfId="19503" xr:uid="{C4409051-1C07-49C0-A904-4A7AAE0294D2}"/>
    <cellStyle name="Input 2 2 2 2 3 4 4 2" xfId="19504" xr:uid="{0EC04795-0BD9-489E-8DCE-BFCFB3913B27}"/>
    <cellStyle name="Input 2 2 2 2 3 4 4 3" xfId="19505" xr:uid="{8542A5F6-FC7C-4591-BB78-7BD77404C06C}"/>
    <cellStyle name="Input 2 2 2 2 3 4 5" xfId="19506" xr:uid="{FDC80128-1A04-48F1-B6ED-96D034E14543}"/>
    <cellStyle name="Input 2 2 2 2 3 4 5 2" xfId="19507" xr:uid="{5474E9D8-C303-4FEE-85B1-B8932834C8EA}"/>
    <cellStyle name="Input 2 2 2 2 3 4 5 3" xfId="19508" xr:uid="{28E1DB9B-2D98-44AD-BD6E-65DC12FBFBC2}"/>
    <cellStyle name="Input 2 2 2 2 3 4 6" xfId="19509" xr:uid="{9D3F184E-434B-41CC-9107-F428B5A91900}"/>
    <cellStyle name="Input 2 2 2 2 3 4 6 2" xfId="19510" xr:uid="{F69D297C-4AFE-47E1-83D9-728F428B72EB}"/>
    <cellStyle name="Input 2 2 2 2 3 4 6 3" xfId="19511" xr:uid="{A3986FE9-C1CC-485E-9224-7A1560E53FA4}"/>
    <cellStyle name="Input 2 2 2 2 3 4 7" xfId="19512" xr:uid="{7A051760-7B77-44F4-9674-8FD5FEA7BD5C}"/>
    <cellStyle name="Input 2 2 2 2 3 4 7 2" xfId="19513" xr:uid="{F2FC87C1-486A-4260-AF70-3F0BD2DA3E5A}"/>
    <cellStyle name="Input 2 2 2 2 3 4 7 3" xfId="19514" xr:uid="{235BD81A-3B5C-4120-A0FC-B654F49FEC9A}"/>
    <cellStyle name="Input 2 2 2 2 3 4 8" xfId="19515" xr:uid="{FCB0E682-026E-4F6D-AB3E-193E0956082D}"/>
    <cellStyle name="Input 2 2 2 2 3 4 8 2" xfId="19516" xr:uid="{3F832D66-C1F5-4731-9DE4-8B7953173D68}"/>
    <cellStyle name="Input 2 2 2 2 3 4 8 3" xfId="19517" xr:uid="{23545CA0-3A0A-45E7-A61E-F7CEE5FB8E72}"/>
    <cellStyle name="Input 2 2 2 2 3 4 9" xfId="19518" xr:uid="{837C1BEC-0612-44B4-8227-087A588EF6C3}"/>
    <cellStyle name="Input 2 2 2 2 3 5" xfId="19519" xr:uid="{B9625A03-F46E-4C3E-B9F5-728007C4DC1D}"/>
    <cellStyle name="Input 2 2 2 2 3 5 2" xfId="19520" xr:uid="{A1335F9B-F121-4DC2-B41A-E803AB9768BF}"/>
    <cellStyle name="Input 2 2 2 2 3 5 2 2" xfId="19521" xr:uid="{66D5DF84-8239-42E3-8982-9B40923BCA46}"/>
    <cellStyle name="Input 2 2 2 2 3 5 2 3" xfId="19522" xr:uid="{71319D47-E1BF-4878-8F3F-C5FC61A3F30F}"/>
    <cellStyle name="Input 2 2 2 2 3 5 3" xfId="19523" xr:uid="{19F50D8A-7A1D-4570-89C6-55DE92999743}"/>
    <cellStyle name="Input 2 2 2 2 3 5 3 2" xfId="19524" xr:uid="{436ADE45-EF7F-47C6-83FD-1E3CA00E9CAE}"/>
    <cellStyle name="Input 2 2 2 2 3 5 3 3" xfId="19525" xr:uid="{0F6DB385-D302-442A-8B36-E78DC06F99BD}"/>
    <cellStyle name="Input 2 2 2 2 3 5 4" xfId="19526" xr:uid="{CCE64364-D18A-47FE-A7FB-FCEC8AB4E87C}"/>
    <cellStyle name="Input 2 2 2 2 3 5 4 2" xfId="19527" xr:uid="{841F47B7-E7BF-4211-8A34-4915C7A7D742}"/>
    <cellStyle name="Input 2 2 2 2 3 5 4 3" xfId="19528" xr:uid="{7236AEBD-F43B-47B4-B5CF-9958D639671D}"/>
    <cellStyle name="Input 2 2 2 2 3 5 5" xfId="19529" xr:uid="{358AAAE2-30B2-496C-A16B-F1A8FD9C23CB}"/>
    <cellStyle name="Input 2 2 2 2 3 5 5 2" xfId="19530" xr:uid="{6DC98D57-F648-4124-ABD1-45620054BF51}"/>
    <cellStyle name="Input 2 2 2 2 3 5 5 3" xfId="19531" xr:uid="{AD105C78-7C9A-42E1-B6F8-4128DE581AA1}"/>
    <cellStyle name="Input 2 2 2 2 3 5 6" xfId="19532" xr:uid="{07B9BAA2-2899-4FA1-A358-4F23EF92E110}"/>
    <cellStyle name="Input 2 2 2 2 3 5 6 2" xfId="19533" xr:uid="{54F9B097-450A-4FE0-862F-82F97446AEDF}"/>
    <cellStyle name="Input 2 2 2 2 3 5 6 3" xfId="19534" xr:uid="{51E84147-1C67-4F13-8800-E4AA335AD202}"/>
    <cellStyle name="Input 2 2 2 2 3 5 7" xfId="19535" xr:uid="{066C0CB2-8E3E-43BB-ABB6-FF9551E8EF8F}"/>
    <cellStyle name="Input 2 2 2 2 3 5 7 2" xfId="19536" xr:uid="{82EF07DA-1566-4A97-9363-512C000D68B7}"/>
    <cellStyle name="Input 2 2 2 2 3 5 7 3" xfId="19537" xr:uid="{71C49E23-7B59-43B8-989B-0E1A3E6CB940}"/>
    <cellStyle name="Input 2 2 2 2 3 5 8" xfId="19538" xr:uid="{21E6FC38-254E-4177-9A42-6B9689CFF245}"/>
    <cellStyle name="Input 2 2 2 2 3 5 9" xfId="19539" xr:uid="{22B387D5-B402-411D-B2E3-6E2647C81D89}"/>
    <cellStyle name="Input 2 2 2 2 3 6" xfId="19540" xr:uid="{C60BAB1D-2868-4C01-8B95-756CA19547A4}"/>
    <cellStyle name="Input 2 2 2 2 3 6 2" xfId="19541" xr:uid="{A1C32189-7992-4EF5-A574-6BED8795E1D6}"/>
    <cellStyle name="Input 2 2 2 2 3 6 3" xfId="19542" xr:uid="{C4E997E1-62CF-4DC6-870B-195AB5D004D2}"/>
    <cellStyle name="Input 2 2 2 2 3 7" xfId="19543" xr:uid="{11D41BC2-4F1F-41CA-966D-A20F2238EE0E}"/>
    <cellStyle name="Input 2 2 2 2 3 7 2" xfId="19544" xr:uid="{E63D038D-BD3C-4ECD-8916-80630960291E}"/>
    <cellStyle name="Input 2 2 2 2 3 7 3" xfId="19545" xr:uid="{532EDCB3-810F-4284-AFC2-C8ABB372C758}"/>
    <cellStyle name="Input 2 2 2 2 3 8" xfId="19546" xr:uid="{91EF942E-76DD-4C5F-878C-483336CEF453}"/>
    <cellStyle name="Input 2 2 2 2 3 8 2" xfId="19547" xr:uid="{9E802C6B-E204-4880-AC35-414BF8AEF9F9}"/>
    <cellStyle name="Input 2 2 2 2 3 8 3" xfId="19548" xr:uid="{348A727E-AF36-42FD-84B3-DB4FD4F40A71}"/>
    <cellStyle name="Input 2 2 2 2 3 9" xfId="19549" xr:uid="{95617347-450D-4E60-AC9A-3D19B22082B0}"/>
    <cellStyle name="Input 2 2 2 2 3 9 2" xfId="19550" xr:uid="{EC9019AE-3884-4C8E-B7F8-F763A00D3759}"/>
    <cellStyle name="Input 2 2 2 2 3 9 3" xfId="19551" xr:uid="{0E850192-1BCC-4B9C-A345-31051F7717AE}"/>
    <cellStyle name="Input 2 2 2 2 4" xfId="19552" xr:uid="{E501E9C5-12E0-420D-A04E-20DAA523998A}"/>
    <cellStyle name="Input 2 2 2 2 4 10" xfId="44361" xr:uid="{F5AEE655-3FEC-463B-BE84-D4C984374C4B}"/>
    <cellStyle name="Input 2 2 2 2 4 2" xfId="19553" xr:uid="{D0C020F6-01A3-4777-8D36-EBCA639EF63F}"/>
    <cellStyle name="Input 2 2 2 2 4 2 10" xfId="19554" xr:uid="{5CB654AE-75DC-4B84-93E2-27CE03801356}"/>
    <cellStyle name="Input 2 2 2 2 4 2 2" xfId="19555" xr:uid="{94E59B49-4D46-4481-A4CD-0AC07A1C86A2}"/>
    <cellStyle name="Input 2 2 2 2 4 2 2 2" xfId="19556" xr:uid="{36CA7E2C-78F1-410B-B019-EA280ADE783A}"/>
    <cellStyle name="Input 2 2 2 2 4 2 2 2 2" xfId="19557" xr:uid="{FEC61ED5-EF2D-46CD-87E1-659524D8E014}"/>
    <cellStyle name="Input 2 2 2 2 4 2 2 2 3" xfId="19558" xr:uid="{5C9E0F0A-353A-4C92-8AAA-B1385EA14A77}"/>
    <cellStyle name="Input 2 2 2 2 4 2 2 3" xfId="19559" xr:uid="{73B13C4D-1BBA-454C-9896-768C179FB4EA}"/>
    <cellStyle name="Input 2 2 2 2 4 2 2 3 2" xfId="19560" xr:uid="{00A1DE11-F57D-4943-A86D-08B4D756B82E}"/>
    <cellStyle name="Input 2 2 2 2 4 2 2 3 3" xfId="19561" xr:uid="{54C71E43-FFE1-4470-87E5-CA3E13986B18}"/>
    <cellStyle name="Input 2 2 2 2 4 2 2 4" xfId="19562" xr:uid="{F9932AB7-376B-458C-921F-48A320E9B708}"/>
    <cellStyle name="Input 2 2 2 2 4 2 2 4 2" xfId="19563" xr:uid="{AB6EA05E-FBAC-4307-A7A8-480331AAC175}"/>
    <cellStyle name="Input 2 2 2 2 4 2 2 4 3" xfId="19564" xr:uid="{B5687D18-3396-4384-822A-7CE0C2EE068A}"/>
    <cellStyle name="Input 2 2 2 2 4 2 2 5" xfId="19565" xr:uid="{45D9C7CC-8E10-49BF-B5FE-AC28A6BFD503}"/>
    <cellStyle name="Input 2 2 2 2 4 2 2 5 2" xfId="19566" xr:uid="{2797C320-80B2-4E91-8BC7-C424B54906CD}"/>
    <cellStyle name="Input 2 2 2 2 4 2 2 5 3" xfId="19567" xr:uid="{D84CCBC1-F100-4852-8FCF-C3B5D2E695B5}"/>
    <cellStyle name="Input 2 2 2 2 4 2 2 6" xfId="19568" xr:uid="{C2F64C55-D005-44C0-A5C9-B4A1DFC702B3}"/>
    <cellStyle name="Input 2 2 2 2 4 2 2 6 2" xfId="19569" xr:uid="{91299B64-9DFE-4CF3-8861-4366D69BD73D}"/>
    <cellStyle name="Input 2 2 2 2 4 2 2 6 3" xfId="19570" xr:uid="{DF7BBE04-DBE8-4982-9B83-49798AD5CC2B}"/>
    <cellStyle name="Input 2 2 2 2 4 2 2 7" xfId="19571" xr:uid="{A3DFD6BB-FB7A-4A71-950A-43AAAA0A6A83}"/>
    <cellStyle name="Input 2 2 2 2 4 2 2 7 2" xfId="19572" xr:uid="{080AB9D6-D600-4E7A-A9DB-6DB8FA1CA7E0}"/>
    <cellStyle name="Input 2 2 2 2 4 2 2 7 3" xfId="19573" xr:uid="{B0194721-41A3-491C-8AED-D52BA023FF24}"/>
    <cellStyle name="Input 2 2 2 2 4 2 2 8" xfId="19574" xr:uid="{8DF036A0-B29C-498B-95FF-6BE16000107A}"/>
    <cellStyle name="Input 2 2 2 2 4 2 2 9" xfId="19575" xr:uid="{75AFDB76-047F-44A5-9D99-FA37FDBB8D86}"/>
    <cellStyle name="Input 2 2 2 2 4 2 3" xfId="19576" xr:uid="{08FBAC27-7210-4955-BA0C-40C48E80592E}"/>
    <cellStyle name="Input 2 2 2 2 4 2 3 2" xfId="19577" xr:uid="{4A94A6E6-388B-41A8-BA9C-7E99325FEE67}"/>
    <cellStyle name="Input 2 2 2 2 4 2 3 3" xfId="19578" xr:uid="{A90AD549-E85B-4DB1-87D2-E738EE50BF29}"/>
    <cellStyle name="Input 2 2 2 2 4 2 4" xfId="19579" xr:uid="{4802D0E8-FECA-497E-9A5A-EF655EB64165}"/>
    <cellStyle name="Input 2 2 2 2 4 2 4 2" xfId="19580" xr:uid="{8AAC83B4-7CF2-49F0-AF76-50A5CD85F9A6}"/>
    <cellStyle name="Input 2 2 2 2 4 2 4 3" xfId="19581" xr:uid="{75C6F161-6E17-4B61-9735-B89055BCFCA2}"/>
    <cellStyle name="Input 2 2 2 2 4 2 5" xfId="19582" xr:uid="{AC5FA869-7ED7-4775-AC13-C6FEF479BA16}"/>
    <cellStyle name="Input 2 2 2 2 4 2 5 2" xfId="19583" xr:uid="{938215A8-79A7-46D4-9097-BC45FF99319C}"/>
    <cellStyle name="Input 2 2 2 2 4 2 5 3" xfId="19584" xr:uid="{F6DF4B1A-19D8-4654-AF6B-21D7875247CC}"/>
    <cellStyle name="Input 2 2 2 2 4 2 6" xfId="19585" xr:uid="{DD8B1EAE-AC09-4E4F-BD14-C1C91D719EAE}"/>
    <cellStyle name="Input 2 2 2 2 4 2 6 2" xfId="19586" xr:uid="{6B12FC2F-EC1D-4982-8C88-DFF9CF041A8F}"/>
    <cellStyle name="Input 2 2 2 2 4 2 6 3" xfId="19587" xr:uid="{4997EF06-5D54-4EAB-A0BF-E16514C5011E}"/>
    <cellStyle name="Input 2 2 2 2 4 2 7" xfId="19588" xr:uid="{FC0168C9-AF58-48C1-9B39-D8A55782B555}"/>
    <cellStyle name="Input 2 2 2 2 4 2 7 2" xfId="19589" xr:uid="{A5EF08A5-D1FF-4B2D-A2B2-60B7CE5137AE}"/>
    <cellStyle name="Input 2 2 2 2 4 2 7 3" xfId="19590" xr:uid="{38F017D1-8BEE-4B9B-BF3A-09FD86737B28}"/>
    <cellStyle name="Input 2 2 2 2 4 2 8" xfId="19591" xr:uid="{8F2C8637-3A1E-493B-BE59-0DE8572B35F0}"/>
    <cellStyle name="Input 2 2 2 2 4 2 8 2" xfId="19592" xr:uid="{F63D153D-54EC-42B0-92E6-F1BDF025B9F3}"/>
    <cellStyle name="Input 2 2 2 2 4 2 8 3" xfId="19593" xr:uid="{E6AFCA31-0C79-4321-A9DF-68ACB1E75EDE}"/>
    <cellStyle name="Input 2 2 2 2 4 2 9" xfId="19594" xr:uid="{5E700286-3C61-4D1E-8309-F25CF0AA0906}"/>
    <cellStyle name="Input 2 2 2 2 4 3" xfId="19595" xr:uid="{B17D9135-F466-4F85-8C76-28D09FA1753E}"/>
    <cellStyle name="Input 2 2 2 2 4 3 10" xfId="19596" xr:uid="{5B604D04-D2A0-46B3-BA0A-9E1E6BBEE789}"/>
    <cellStyle name="Input 2 2 2 2 4 3 2" xfId="19597" xr:uid="{D7B6AC1F-6CCB-465B-A593-E1FFAFB39E08}"/>
    <cellStyle name="Input 2 2 2 2 4 3 2 2" xfId="19598" xr:uid="{BD9E0E85-BF18-4424-A744-ED32929B6175}"/>
    <cellStyle name="Input 2 2 2 2 4 3 2 2 2" xfId="19599" xr:uid="{CB5BD1B4-8238-4454-8BE8-7EC205D14D5F}"/>
    <cellStyle name="Input 2 2 2 2 4 3 2 2 3" xfId="19600" xr:uid="{0BDDCF8A-E534-47DD-A637-9E38FBA94DC3}"/>
    <cellStyle name="Input 2 2 2 2 4 3 2 3" xfId="19601" xr:uid="{F4FBF135-8FCE-482F-B635-DFF65F1B00ED}"/>
    <cellStyle name="Input 2 2 2 2 4 3 2 3 2" xfId="19602" xr:uid="{B1F27DA9-5007-4AA2-A145-586E9D27BB56}"/>
    <cellStyle name="Input 2 2 2 2 4 3 2 3 3" xfId="19603" xr:uid="{AA954A58-1477-4799-91E4-AE0C5A799E30}"/>
    <cellStyle name="Input 2 2 2 2 4 3 2 4" xfId="19604" xr:uid="{8CB7EE2C-6B1C-43A5-9B67-E60F0B415D7E}"/>
    <cellStyle name="Input 2 2 2 2 4 3 2 4 2" xfId="19605" xr:uid="{BE39ECF7-88F8-480B-AD81-F4A8C67F5D6F}"/>
    <cellStyle name="Input 2 2 2 2 4 3 2 4 3" xfId="19606" xr:uid="{6458AA16-D042-4DA2-A137-84C764035347}"/>
    <cellStyle name="Input 2 2 2 2 4 3 2 5" xfId="19607" xr:uid="{9D413191-B376-4EA9-99AF-20AE9F193682}"/>
    <cellStyle name="Input 2 2 2 2 4 3 2 5 2" xfId="19608" xr:uid="{F229981C-2772-4AEA-9881-4049FE81A32A}"/>
    <cellStyle name="Input 2 2 2 2 4 3 2 5 3" xfId="19609" xr:uid="{FD3D1B47-AD43-4979-922A-5FCFB9E467CD}"/>
    <cellStyle name="Input 2 2 2 2 4 3 2 6" xfId="19610" xr:uid="{CAAAE709-83E8-4354-9D2F-A0FB83472A8F}"/>
    <cellStyle name="Input 2 2 2 2 4 3 2 6 2" xfId="19611" xr:uid="{108D4D3A-F9B5-4142-A7F2-A93342FB01F0}"/>
    <cellStyle name="Input 2 2 2 2 4 3 2 6 3" xfId="19612" xr:uid="{3E0DC2CF-4005-4AEF-A983-BEB6F7BEDD45}"/>
    <cellStyle name="Input 2 2 2 2 4 3 2 7" xfId="19613" xr:uid="{1B0D11E5-2ED0-4D8D-83D1-B7D8A178CF1D}"/>
    <cellStyle name="Input 2 2 2 2 4 3 2 7 2" xfId="19614" xr:uid="{06EC32FB-507D-4DDC-A026-EBD0BC590203}"/>
    <cellStyle name="Input 2 2 2 2 4 3 2 7 3" xfId="19615" xr:uid="{939C494D-F152-4F05-8088-A4115BE25075}"/>
    <cellStyle name="Input 2 2 2 2 4 3 2 8" xfId="19616" xr:uid="{2A78E76C-1680-4134-9097-EF7945816093}"/>
    <cellStyle name="Input 2 2 2 2 4 3 2 9" xfId="19617" xr:uid="{B95BF7AA-3B17-4F34-8584-E17E805091E4}"/>
    <cellStyle name="Input 2 2 2 2 4 3 3" xfId="19618" xr:uid="{4559CC9D-6C77-4A18-A9BA-A5499E9F5D0B}"/>
    <cellStyle name="Input 2 2 2 2 4 3 3 2" xfId="19619" xr:uid="{12DC7609-CF77-432D-97AA-8DE95CFFD6A0}"/>
    <cellStyle name="Input 2 2 2 2 4 3 3 3" xfId="19620" xr:uid="{59B4A96A-656C-4560-8458-15E8FB6A4E32}"/>
    <cellStyle name="Input 2 2 2 2 4 3 4" xfId="19621" xr:uid="{0B657051-592F-439C-8B46-92706DFEB165}"/>
    <cellStyle name="Input 2 2 2 2 4 3 4 2" xfId="19622" xr:uid="{4B06CAAA-E88C-4D2E-ABEC-FBC84BB14C62}"/>
    <cellStyle name="Input 2 2 2 2 4 3 4 3" xfId="19623" xr:uid="{3188BFA2-956F-4ED3-9E4B-2044592488F8}"/>
    <cellStyle name="Input 2 2 2 2 4 3 5" xfId="19624" xr:uid="{FFCFC888-EE9A-4E57-AC4B-5A59350334FD}"/>
    <cellStyle name="Input 2 2 2 2 4 3 5 2" xfId="19625" xr:uid="{751F8018-7535-4FB8-A822-3057E8B6D573}"/>
    <cellStyle name="Input 2 2 2 2 4 3 5 3" xfId="19626" xr:uid="{F0106A8A-1671-4451-BEF2-2200282AEDBA}"/>
    <cellStyle name="Input 2 2 2 2 4 3 6" xfId="19627" xr:uid="{1E7AFF26-E9D9-42DB-9F43-3A97EFB6DF25}"/>
    <cellStyle name="Input 2 2 2 2 4 3 6 2" xfId="19628" xr:uid="{23001CA8-9B84-44B2-B619-A8DE5C3EA012}"/>
    <cellStyle name="Input 2 2 2 2 4 3 6 3" xfId="19629" xr:uid="{B63B572B-C427-405E-81D1-C3231E0DF91A}"/>
    <cellStyle name="Input 2 2 2 2 4 3 7" xfId="19630" xr:uid="{D806BE8C-EB7B-41A4-A6D6-2EB847F5ED6F}"/>
    <cellStyle name="Input 2 2 2 2 4 3 7 2" xfId="19631" xr:uid="{FDFB57CB-3ABC-4E9F-892B-4FDCEBE84895}"/>
    <cellStyle name="Input 2 2 2 2 4 3 7 3" xfId="19632" xr:uid="{F2280730-7E1A-485E-9C71-90C50DC190CE}"/>
    <cellStyle name="Input 2 2 2 2 4 3 8" xfId="19633" xr:uid="{C3BB2209-6140-4485-9A58-0D399B85A691}"/>
    <cellStyle name="Input 2 2 2 2 4 3 8 2" xfId="19634" xr:uid="{F6DC897A-BA83-4B3C-BDE3-B8F180C8D7BF}"/>
    <cellStyle name="Input 2 2 2 2 4 3 8 3" xfId="19635" xr:uid="{EB74281C-D22C-4F1F-8F36-9D431F554818}"/>
    <cellStyle name="Input 2 2 2 2 4 3 9" xfId="19636" xr:uid="{80E60A93-AC3B-46E2-8035-BE141C575041}"/>
    <cellStyle name="Input 2 2 2 2 4 4" xfId="19637" xr:uid="{8B1C3085-6852-4A34-BD9B-57207CD14227}"/>
    <cellStyle name="Input 2 2 2 2 4 4 10" xfId="19638" xr:uid="{219B4622-4EE8-4556-A0A3-D2B802B2290C}"/>
    <cellStyle name="Input 2 2 2 2 4 4 2" xfId="19639" xr:uid="{3534CD9C-99E1-4325-9C12-C71FF103969F}"/>
    <cellStyle name="Input 2 2 2 2 4 4 2 2" xfId="19640" xr:uid="{BD9C5EA6-030C-4BB7-B1FA-30FFD851C4DD}"/>
    <cellStyle name="Input 2 2 2 2 4 4 2 2 2" xfId="19641" xr:uid="{377B80EB-7887-4FC4-B028-78E5CDFF12F0}"/>
    <cellStyle name="Input 2 2 2 2 4 4 2 2 3" xfId="19642" xr:uid="{CC8AFD76-1DB9-4DFB-B298-29004008C681}"/>
    <cellStyle name="Input 2 2 2 2 4 4 2 3" xfId="19643" xr:uid="{06F4B73B-182C-43B9-88B8-B470E64092BE}"/>
    <cellStyle name="Input 2 2 2 2 4 4 2 3 2" xfId="19644" xr:uid="{707A5E2C-4F37-4C27-836E-4571F36AD785}"/>
    <cellStyle name="Input 2 2 2 2 4 4 2 3 3" xfId="19645" xr:uid="{043DF390-5719-4556-9280-EEE03D8F2679}"/>
    <cellStyle name="Input 2 2 2 2 4 4 2 4" xfId="19646" xr:uid="{ABAAA5D0-7DAA-44AD-8EB1-156A22FABB10}"/>
    <cellStyle name="Input 2 2 2 2 4 4 2 4 2" xfId="19647" xr:uid="{ADE49379-CC90-45CF-996E-3BD7207DC308}"/>
    <cellStyle name="Input 2 2 2 2 4 4 2 4 3" xfId="19648" xr:uid="{30334DF1-5324-4A4C-ABFA-15FC11F26248}"/>
    <cellStyle name="Input 2 2 2 2 4 4 2 5" xfId="19649" xr:uid="{D0DFAA97-622C-4299-A511-F984B4149179}"/>
    <cellStyle name="Input 2 2 2 2 4 4 2 5 2" xfId="19650" xr:uid="{5ABD37F0-2105-4412-BC3B-39A6A472B8F7}"/>
    <cellStyle name="Input 2 2 2 2 4 4 2 5 3" xfId="19651" xr:uid="{0A35921A-D66D-4774-8A8D-FB5139C3E509}"/>
    <cellStyle name="Input 2 2 2 2 4 4 2 6" xfId="19652" xr:uid="{227459B8-F4AA-4F1E-A93B-FEB4216FCA4B}"/>
    <cellStyle name="Input 2 2 2 2 4 4 2 6 2" xfId="19653" xr:uid="{338DF653-4F37-41EB-AA33-18F1A6E30A92}"/>
    <cellStyle name="Input 2 2 2 2 4 4 2 6 3" xfId="19654" xr:uid="{0689D2AA-9CF6-4D62-A086-569D947AAA15}"/>
    <cellStyle name="Input 2 2 2 2 4 4 2 7" xfId="19655" xr:uid="{5E0B2303-A352-45F2-861E-3BC094B79EF7}"/>
    <cellStyle name="Input 2 2 2 2 4 4 2 7 2" xfId="19656" xr:uid="{E6D5802D-6A02-4469-A656-9F772E19438E}"/>
    <cellStyle name="Input 2 2 2 2 4 4 2 7 3" xfId="19657" xr:uid="{B2AFB8C4-DF24-4EDB-B921-38FA379DA20F}"/>
    <cellStyle name="Input 2 2 2 2 4 4 2 8" xfId="19658" xr:uid="{45D9BBD4-7097-4ADF-A5E8-951ECCBAB5BF}"/>
    <cellStyle name="Input 2 2 2 2 4 4 2 9" xfId="19659" xr:uid="{0D87DF88-7758-4A2B-976E-825EF9C0DF1A}"/>
    <cellStyle name="Input 2 2 2 2 4 4 3" xfId="19660" xr:uid="{6C24285F-BEF2-49A9-8FEC-C748D4FC2504}"/>
    <cellStyle name="Input 2 2 2 2 4 4 3 2" xfId="19661" xr:uid="{4E0554C4-6144-41C2-BA88-439395A50FA1}"/>
    <cellStyle name="Input 2 2 2 2 4 4 3 3" xfId="19662" xr:uid="{C64D802D-1987-4810-B2D3-E8F604B4B42B}"/>
    <cellStyle name="Input 2 2 2 2 4 4 4" xfId="19663" xr:uid="{02923103-E1EC-487B-99CE-185515E3819E}"/>
    <cellStyle name="Input 2 2 2 2 4 4 4 2" xfId="19664" xr:uid="{8661E1CB-298F-46C7-811A-48F1AD9E2C8E}"/>
    <cellStyle name="Input 2 2 2 2 4 4 4 3" xfId="19665" xr:uid="{6F99C8CD-AEEC-4741-98E7-B76A2B926684}"/>
    <cellStyle name="Input 2 2 2 2 4 4 5" xfId="19666" xr:uid="{D60DF30D-7F6F-4E97-8E9A-A3B7B444730B}"/>
    <cellStyle name="Input 2 2 2 2 4 4 5 2" xfId="19667" xr:uid="{89B3EEE4-7AAF-45FF-8475-FB1AADBA136C}"/>
    <cellStyle name="Input 2 2 2 2 4 4 5 3" xfId="19668" xr:uid="{0779C4E1-1034-42DE-823E-C7A64C590408}"/>
    <cellStyle name="Input 2 2 2 2 4 4 6" xfId="19669" xr:uid="{F1A06776-0B67-408A-8E73-8E2D5B141410}"/>
    <cellStyle name="Input 2 2 2 2 4 4 6 2" xfId="19670" xr:uid="{B1D6707F-BCF0-4F6A-B55C-8BA0C11C47D2}"/>
    <cellStyle name="Input 2 2 2 2 4 4 6 3" xfId="19671" xr:uid="{4FF93D07-9C2A-4B96-9176-9296442C3E3F}"/>
    <cellStyle name="Input 2 2 2 2 4 4 7" xfId="19672" xr:uid="{64A54552-5E7D-4D8E-8F8A-FBDF499003E6}"/>
    <cellStyle name="Input 2 2 2 2 4 4 7 2" xfId="19673" xr:uid="{67A25434-AD63-4941-B857-B307FC7C4A78}"/>
    <cellStyle name="Input 2 2 2 2 4 4 7 3" xfId="19674" xr:uid="{5AE98217-1D83-4FBA-AC58-E5E1693BB86E}"/>
    <cellStyle name="Input 2 2 2 2 4 4 8" xfId="19675" xr:uid="{375C3DDA-DB6F-45DF-A1DE-C633423FCCD7}"/>
    <cellStyle name="Input 2 2 2 2 4 4 8 2" xfId="19676" xr:uid="{60C0DFC2-E890-45FA-84E5-C19D37EDDA37}"/>
    <cellStyle name="Input 2 2 2 2 4 4 8 3" xfId="19677" xr:uid="{424B6810-F31E-4D86-85DF-B12A08072C19}"/>
    <cellStyle name="Input 2 2 2 2 4 4 9" xfId="19678" xr:uid="{0E449C34-9034-4C44-A048-61C96EF0485C}"/>
    <cellStyle name="Input 2 2 2 2 4 5" xfId="19679" xr:uid="{3D743871-09FE-446E-9D8E-50E94392ADE4}"/>
    <cellStyle name="Input 2 2 2 2 4 5 2" xfId="19680" xr:uid="{DFE7B6CB-F162-440B-957E-B6BE7A78EB3A}"/>
    <cellStyle name="Input 2 2 2 2 4 5 2 2" xfId="19681" xr:uid="{335A9A8D-D7CC-48A6-B47D-4D2940B93A4D}"/>
    <cellStyle name="Input 2 2 2 2 4 5 2 3" xfId="19682" xr:uid="{287FEBB5-6546-44AC-AEDF-3D0C6DC076AD}"/>
    <cellStyle name="Input 2 2 2 2 4 5 3" xfId="19683" xr:uid="{42B9F7BB-7696-4233-B8A8-075343C460D3}"/>
    <cellStyle name="Input 2 2 2 2 4 5 3 2" xfId="19684" xr:uid="{0CF6BF22-BDFD-4503-84BD-9CFE719E16CE}"/>
    <cellStyle name="Input 2 2 2 2 4 5 3 3" xfId="19685" xr:uid="{2F84EF22-87EE-4AE9-8727-B578EA2338ED}"/>
    <cellStyle name="Input 2 2 2 2 4 5 4" xfId="19686" xr:uid="{BFA1D920-7652-445B-AE24-2CC84FC2FD2A}"/>
    <cellStyle name="Input 2 2 2 2 4 5 4 2" xfId="19687" xr:uid="{C2577307-A264-4882-9BA3-4493720E9CCC}"/>
    <cellStyle name="Input 2 2 2 2 4 5 4 3" xfId="19688" xr:uid="{EDD5A25F-183F-42E7-B687-714A567DCCC7}"/>
    <cellStyle name="Input 2 2 2 2 4 5 5" xfId="19689" xr:uid="{A3E418B8-A911-4564-97BF-6329A599E75A}"/>
    <cellStyle name="Input 2 2 2 2 4 5 5 2" xfId="19690" xr:uid="{14A1CAD0-3627-4210-B28D-F940F425D4E4}"/>
    <cellStyle name="Input 2 2 2 2 4 5 5 3" xfId="19691" xr:uid="{F6508563-5349-49EC-B397-55E48713F101}"/>
    <cellStyle name="Input 2 2 2 2 4 5 6" xfId="19692" xr:uid="{280D590C-B2F7-4E98-A5D8-E0FC049C7AA7}"/>
    <cellStyle name="Input 2 2 2 2 4 5 6 2" xfId="19693" xr:uid="{8C610DA7-7AC5-40CF-847E-A420EE84A116}"/>
    <cellStyle name="Input 2 2 2 2 4 5 6 3" xfId="19694" xr:uid="{B5F1097F-26A3-4F7C-B32F-4ACEBD359EDC}"/>
    <cellStyle name="Input 2 2 2 2 4 5 7" xfId="19695" xr:uid="{83356951-DF78-464A-9BC8-9E59B363F11B}"/>
    <cellStyle name="Input 2 2 2 2 4 5 7 2" xfId="19696" xr:uid="{44D7D085-251D-4251-B1D8-95EFA4B07846}"/>
    <cellStyle name="Input 2 2 2 2 4 5 7 3" xfId="19697" xr:uid="{7366F3F7-6C9C-4A7A-849B-372DC14E24BF}"/>
    <cellStyle name="Input 2 2 2 2 4 5 8" xfId="19698" xr:uid="{8DD46863-AD9A-433A-86C0-59CEF6785AB4}"/>
    <cellStyle name="Input 2 2 2 2 4 5 9" xfId="19699" xr:uid="{704BFE2D-659D-462D-BED8-03C9CD089C47}"/>
    <cellStyle name="Input 2 2 2 2 4 6" xfId="19700" xr:uid="{2F8C77A1-ED11-4DF7-BC10-8716F180A07F}"/>
    <cellStyle name="Input 2 2 2 2 4 6 2" xfId="19701" xr:uid="{FEFB5D15-73DA-439D-94D7-AC2371667425}"/>
    <cellStyle name="Input 2 2 2 2 4 6 3" xfId="19702" xr:uid="{09A9031F-BF58-48F8-A97B-48B777266A81}"/>
    <cellStyle name="Input 2 2 2 2 4 7" xfId="19703" xr:uid="{DFD57F4E-E759-42D2-BF47-ABBB83A67B8B}"/>
    <cellStyle name="Input 2 2 2 2 4 7 2" xfId="19704" xr:uid="{CB4E55FF-C059-4FA7-A7EB-5975AB4ED520}"/>
    <cellStyle name="Input 2 2 2 2 4 7 3" xfId="19705" xr:uid="{164D571B-7E6C-4A60-9D68-D69F859AF966}"/>
    <cellStyle name="Input 2 2 2 2 4 8" xfId="19706" xr:uid="{0B8CB226-711A-4634-8894-75D49F5F9C06}"/>
    <cellStyle name="Input 2 2 2 2 4 8 2" xfId="19707" xr:uid="{334E45A2-0BDA-4BF2-9451-EBB95AC03DE1}"/>
    <cellStyle name="Input 2 2 2 2 4 8 3" xfId="19708" xr:uid="{EB0857EF-31F6-48E4-9928-64001B824365}"/>
    <cellStyle name="Input 2 2 2 2 4 9" xfId="19709" xr:uid="{5BD01109-5A30-4572-B96D-478AB58D9F09}"/>
    <cellStyle name="Input 2 2 2 2 4 9 2" xfId="19710" xr:uid="{A36F7273-0905-4FA2-8382-2ABD45CD9A1A}"/>
    <cellStyle name="Input 2 2 2 2 4 9 3" xfId="19711" xr:uid="{2B68A374-116A-4613-9CD3-3C6846C446BC}"/>
    <cellStyle name="Input 2 2 2 2 5" xfId="19712" xr:uid="{DD8F6315-8AB7-403E-8F25-6A309CCFDFBF}"/>
    <cellStyle name="Input 2 2 2 2 5 10" xfId="44362" xr:uid="{68520306-D234-45BE-B5A2-424A21289D3E}"/>
    <cellStyle name="Input 2 2 2 2 5 2" xfId="19713" xr:uid="{55B16466-FFD7-460C-A735-A768CB6012A7}"/>
    <cellStyle name="Input 2 2 2 2 5 2 10" xfId="19714" xr:uid="{1C00988E-C41F-4AB8-BF83-670404D872D1}"/>
    <cellStyle name="Input 2 2 2 2 5 2 2" xfId="19715" xr:uid="{78B73C7B-7CF7-4DA1-A582-0DE86149F616}"/>
    <cellStyle name="Input 2 2 2 2 5 2 2 2" xfId="19716" xr:uid="{D5AD2F98-BC69-4CC0-B5D8-7FA8E5A59CF3}"/>
    <cellStyle name="Input 2 2 2 2 5 2 2 2 2" xfId="19717" xr:uid="{3AE6B7F8-0BD9-4D18-A081-A3AA636B68DF}"/>
    <cellStyle name="Input 2 2 2 2 5 2 2 2 3" xfId="19718" xr:uid="{B8E984C2-7F38-499A-851B-EDA4CBF86F8A}"/>
    <cellStyle name="Input 2 2 2 2 5 2 2 3" xfId="19719" xr:uid="{19A9AB34-AC11-4983-AFB7-01656B3DB1E1}"/>
    <cellStyle name="Input 2 2 2 2 5 2 2 3 2" xfId="19720" xr:uid="{B2830406-FF77-4115-996D-16D18304CBEF}"/>
    <cellStyle name="Input 2 2 2 2 5 2 2 3 3" xfId="19721" xr:uid="{89276488-57AF-400B-B262-862ECBACF654}"/>
    <cellStyle name="Input 2 2 2 2 5 2 2 4" xfId="19722" xr:uid="{E1A2E0A0-A5C4-4204-AA1F-21638131B0CE}"/>
    <cellStyle name="Input 2 2 2 2 5 2 2 4 2" xfId="19723" xr:uid="{CCFD3A33-F4B9-4E4E-9625-748E102A9F23}"/>
    <cellStyle name="Input 2 2 2 2 5 2 2 4 3" xfId="19724" xr:uid="{5A08C54D-C1B1-45ED-BFF3-EFE1F32E98C7}"/>
    <cellStyle name="Input 2 2 2 2 5 2 2 5" xfId="19725" xr:uid="{AED0FF65-D1FD-41AB-9A6C-A7A944B42338}"/>
    <cellStyle name="Input 2 2 2 2 5 2 2 5 2" xfId="19726" xr:uid="{3F9C5F71-547E-4765-801E-E892A78AE5BA}"/>
    <cellStyle name="Input 2 2 2 2 5 2 2 5 3" xfId="19727" xr:uid="{3287BA64-7AD1-44B6-99DE-A09AFD49272C}"/>
    <cellStyle name="Input 2 2 2 2 5 2 2 6" xfId="19728" xr:uid="{2A670A76-D6AC-4835-B4B9-297B05563B88}"/>
    <cellStyle name="Input 2 2 2 2 5 2 2 6 2" xfId="19729" xr:uid="{5B1F8A24-BE7F-42E0-86AE-7CBDC5B50FE1}"/>
    <cellStyle name="Input 2 2 2 2 5 2 2 6 3" xfId="19730" xr:uid="{02FE04A8-2025-49C5-AD3C-83D494173B54}"/>
    <cellStyle name="Input 2 2 2 2 5 2 2 7" xfId="19731" xr:uid="{1DD271D8-B1A4-4E31-A543-39A651B37C15}"/>
    <cellStyle name="Input 2 2 2 2 5 2 2 7 2" xfId="19732" xr:uid="{25025FE8-50DC-4507-A4C4-66FFF5B8A3BC}"/>
    <cellStyle name="Input 2 2 2 2 5 2 2 7 3" xfId="19733" xr:uid="{AF48AC5C-0CAA-429A-A2C9-D30D4955F40D}"/>
    <cellStyle name="Input 2 2 2 2 5 2 2 8" xfId="19734" xr:uid="{927E5229-9830-4C89-8CE2-D584FC064842}"/>
    <cellStyle name="Input 2 2 2 2 5 2 2 9" xfId="19735" xr:uid="{D8CD39DB-B667-4D48-9B34-5DDA7A34EC59}"/>
    <cellStyle name="Input 2 2 2 2 5 2 3" xfId="19736" xr:uid="{3A6E78D3-296B-4004-95DC-0C522A169450}"/>
    <cellStyle name="Input 2 2 2 2 5 2 3 2" xfId="19737" xr:uid="{F87E9E2A-DD8F-475E-86CD-C327EB342734}"/>
    <cellStyle name="Input 2 2 2 2 5 2 3 3" xfId="19738" xr:uid="{98994CD0-B6BF-4B23-9399-980F8F106977}"/>
    <cellStyle name="Input 2 2 2 2 5 2 4" xfId="19739" xr:uid="{B2B4ED0F-FA44-4C68-8A5B-2F1EFF133A57}"/>
    <cellStyle name="Input 2 2 2 2 5 2 4 2" xfId="19740" xr:uid="{4CF14ED3-A9C2-4640-BFF9-351542EFAFD1}"/>
    <cellStyle name="Input 2 2 2 2 5 2 4 3" xfId="19741" xr:uid="{EB996C05-7ED0-4CDD-93DB-122C30203A57}"/>
    <cellStyle name="Input 2 2 2 2 5 2 5" xfId="19742" xr:uid="{262DF612-BE8F-4672-8563-6BA566439780}"/>
    <cellStyle name="Input 2 2 2 2 5 2 5 2" xfId="19743" xr:uid="{27391C46-EDBE-475B-92B9-52AE113CF7B0}"/>
    <cellStyle name="Input 2 2 2 2 5 2 5 3" xfId="19744" xr:uid="{A5A66BE0-BC3E-40FA-A952-EF65A91263A1}"/>
    <cellStyle name="Input 2 2 2 2 5 2 6" xfId="19745" xr:uid="{DAC43EA3-3C01-4014-902B-5785C920F0A7}"/>
    <cellStyle name="Input 2 2 2 2 5 2 6 2" xfId="19746" xr:uid="{49AAD7E8-B5D6-4372-B1DB-9D1FB3E6475C}"/>
    <cellStyle name="Input 2 2 2 2 5 2 6 3" xfId="19747" xr:uid="{BE1698F0-E4FC-48EF-A1FA-F102D57CD1C7}"/>
    <cellStyle name="Input 2 2 2 2 5 2 7" xfId="19748" xr:uid="{073BC4A3-5B7A-4573-9B89-B4D63A48DC4A}"/>
    <cellStyle name="Input 2 2 2 2 5 2 7 2" xfId="19749" xr:uid="{618EDB7B-D115-4A93-87A5-462721326057}"/>
    <cellStyle name="Input 2 2 2 2 5 2 7 3" xfId="19750" xr:uid="{0F9E9887-A545-45D3-A5DE-9FB2A6D55812}"/>
    <cellStyle name="Input 2 2 2 2 5 2 8" xfId="19751" xr:uid="{6DF4A7E1-9BAB-4233-8E7D-84A844E7393F}"/>
    <cellStyle name="Input 2 2 2 2 5 2 8 2" xfId="19752" xr:uid="{B5EB9B95-E8A6-416E-8272-5C7E3C79FC7A}"/>
    <cellStyle name="Input 2 2 2 2 5 2 8 3" xfId="19753" xr:uid="{21298EBF-77E2-45A1-AE9C-581432C5015C}"/>
    <cellStyle name="Input 2 2 2 2 5 2 9" xfId="19754" xr:uid="{F4F87CDC-50F7-47E0-9EF0-F49FA7D17ADB}"/>
    <cellStyle name="Input 2 2 2 2 5 3" xfId="19755" xr:uid="{5CC2448D-1DCE-4CE7-9B3F-2C7C9BCC1559}"/>
    <cellStyle name="Input 2 2 2 2 5 3 10" xfId="19756" xr:uid="{0785FBFD-7D57-4C69-9CD5-BC2499913562}"/>
    <cellStyle name="Input 2 2 2 2 5 3 2" xfId="19757" xr:uid="{FB891F93-1B2C-48E3-A802-80638CE9B0B3}"/>
    <cellStyle name="Input 2 2 2 2 5 3 2 2" xfId="19758" xr:uid="{FD521721-985D-4115-AFBB-1B1DED1D6B8E}"/>
    <cellStyle name="Input 2 2 2 2 5 3 2 2 2" xfId="19759" xr:uid="{E83C7524-AF67-4E86-A313-499A27AF9275}"/>
    <cellStyle name="Input 2 2 2 2 5 3 2 2 3" xfId="19760" xr:uid="{FF590F6D-DB19-48B5-AB21-3EA6ECE6E77D}"/>
    <cellStyle name="Input 2 2 2 2 5 3 2 3" xfId="19761" xr:uid="{30ABEBA8-1F51-4660-BF7B-5EBD6A7DC564}"/>
    <cellStyle name="Input 2 2 2 2 5 3 2 3 2" xfId="19762" xr:uid="{FEC7A566-C7C7-422E-BB5A-568A16355246}"/>
    <cellStyle name="Input 2 2 2 2 5 3 2 3 3" xfId="19763" xr:uid="{6F5B719D-6CDC-4815-B0F4-6CD1A4985253}"/>
    <cellStyle name="Input 2 2 2 2 5 3 2 4" xfId="19764" xr:uid="{2F2E68DE-C903-4A8E-BE8E-C530C5A1F9DA}"/>
    <cellStyle name="Input 2 2 2 2 5 3 2 4 2" xfId="19765" xr:uid="{E3F9F1F4-BB8F-4C7C-90C4-E17919EDFB4B}"/>
    <cellStyle name="Input 2 2 2 2 5 3 2 4 3" xfId="19766" xr:uid="{C1FA2C37-9636-48B0-833C-9F8707E94AA8}"/>
    <cellStyle name="Input 2 2 2 2 5 3 2 5" xfId="19767" xr:uid="{BE612AE6-455A-4E5E-A839-FD9009B58A80}"/>
    <cellStyle name="Input 2 2 2 2 5 3 2 5 2" xfId="19768" xr:uid="{393D0FF3-0C4F-488B-AD9C-12E4F61BCD5C}"/>
    <cellStyle name="Input 2 2 2 2 5 3 2 5 3" xfId="19769" xr:uid="{97A0B828-ABF5-44A1-8744-DA7E27D0D140}"/>
    <cellStyle name="Input 2 2 2 2 5 3 2 6" xfId="19770" xr:uid="{C91E0E9F-8258-431D-AC78-3C23FB644B0F}"/>
    <cellStyle name="Input 2 2 2 2 5 3 2 6 2" xfId="19771" xr:uid="{71A0859C-CBDF-419E-BB8D-BAE7BBD80D1E}"/>
    <cellStyle name="Input 2 2 2 2 5 3 2 6 3" xfId="19772" xr:uid="{73ABC149-A65E-4B36-854E-40833BA17122}"/>
    <cellStyle name="Input 2 2 2 2 5 3 2 7" xfId="19773" xr:uid="{A2D6760E-7FB3-4596-BA51-A0D9B82ACB9E}"/>
    <cellStyle name="Input 2 2 2 2 5 3 2 7 2" xfId="19774" xr:uid="{0C59CDB0-4948-4F2E-AB0B-037896A41AB9}"/>
    <cellStyle name="Input 2 2 2 2 5 3 2 7 3" xfId="19775" xr:uid="{FA5B13ED-1C08-4514-901D-0FC84A0C014E}"/>
    <cellStyle name="Input 2 2 2 2 5 3 2 8" xfId="19776" xr:uid="{EC6743E2-DF29-46DC-9FFC-F9E3BA56D2A0}"/>
    <cellStyle name="Input 2 2 2 2 5 3 2 9" xfId="19777" xr:uid="{ECA9B1EE-2674-40FD-BCBA-7EBF820065AA}"/>
    <cellStyle name="Input 2 2 2 2 5 3 3" xfId="19778" xr:uid="{4391E5D2-C070-4951-9FA2-715D1B672E23}"/>
    <cellStyle name="Input 2 2 2 2 5 3 3 2" xfId="19779" xr:uid="{71E1EC76-7707-4669-9947-3DF7A715411A}"/>
    <cellStyle name="Input 2 2 2 2 5 3 3 3" xfId="19780" xr:uid="{BE0712CE-2F5A-475D-9534-C564D72C9A1E}"/>
    <cellStyle name="Input 2 2 2 2 5 3 4" xfId="19781" xr:uid="{490B2C01-23C0-44DF-8AF7-E97836EF74DC}"/>
    <cellStyle name="Input 2 2 2 2 5 3 4 2" xfId="19782" xr:uid="{EDE7EC51-0FF1-4EEF-B9D8-2600F49EF618}"/>
    <cellStyle name="Input 2 2 2 2 5 3 4 3" xfId="19783" xr:uid="{CBBA80AB-24AC-45C2-94D4-6CF6E1A80E6E}"/>
    <cellStyle name="Input 2 2 2 2 5 3 5" xfId="19784" xr:uid="{4680E75E-3F4F-4CFD-B56E-04CCA6F1CDEC}"/>
    <cellStyle name="Input 2 2 2 2 5 3 5 2" xfId="19785" xr:uid="{49965582-BAD8-4859-8CA2-5FCF27E8A51F}"/>
    <cellStyle name="Input 2 2 2 2 5 3 5 3" xfId="19786" xr:uid="{CE277177-FA63-483C-9E73-B80B49E4FF8A}"/>
    <cellStyle name="Input 2 2 2 2 5 3 6" xfId="19787" xr:uid="{80ED062B-2B2F-4150-9FAE-9BDD1CCA7E02}"/>
    <cellStyle name="Input 2 2 2 2 5 3 6 2" xfId="19788" xr:uid="{0B75D1EE-BEEE-4375-AC74-6CE866DF8A20}"/>
    <cellStyle name="Input 2 2 2 2 5 3 6 3" xfId="19789" xr:uid="{64972F72-F21A-42FA-A607-98A4605A1CAE}"/>
    <cellStyle name="Input 2 2 2 2 5 3 7" xfId="19790" xr:uid="{3B660AC6-7806-48B0-BA60-0D638C8646F3}"/>
    <cellStyle name="Input 2 2 2 2 5 3 7 2" xfId="19791" xr:uid="{087FCD37-70A0-4C14-A543-F5D2420C4D6D}"/>
    <cellStyle name="Input 2 2 2 2 5 3 7 3" xfId="19792" xr:uid="{051AFAA9-5453-4A96-9909-7A35B70BCACC}"/>
    <cellStyle name="Input 2 2 2 2 5 3 8" xfId="19793" xr:uid="{6AB73B07-F156-4A49-B72C-6A1012135FFD}"/>
    <cellStyle name="Input 2 2 2 2 5 3 8 2" xfId="19794" xr:uid="{F7BF1B2E-494F-4B42-9A18-279C333272DF}"/>
    <cellStyle name="Input 2 2 2 2 5 3 8 3" xfId="19795" xr:uid="{7FB1535F-74BC-475A-8C92-39E95B736F55}"/>
    <cellStyle name="Input 2 2 2 2 5 3 9" xfId="19796" xr:uid="{CD26DAB8-3FC8-4F6D-85A2-E45E897F1A5E}"/>
    <cellStyle name="Input 2 2 2 2 5 4" xfId="19797" xr:uid="{FB6FD66D-FC1E-440A-9DB3-4F8AE5F6FC5C}"/>
    <cellStyle name="Input 2 2 2 2 5 4 10" xfId="19798" xr:uid="{0385F16F-4E8B-439D-B15C-7A8ED4B4A38F}"/>
    <cellStyle name="Input 2 2 2 2 5 4 2" xfId="19799" xr:uid="{41A31A05-B94D-4A5B-9D60-38B0CDA30963}"/>
    <cellStyle name="Input 2 2 2 2 5 4 2 2" xfId="19800" xr:uid="{D5B4CBE8-CCC7-45E9-84A8-79FE2B3BD7F0}"/>
    <cellStyle name="Input 2 2 2 2 5 4 2 2 2" xfId="19801" xr:uid="{59DCB1BD-D495-40F2-BAB1-A75F2EF12E28}"/>
    <cellStyle name="Input 2 2 2 2 5 4 2 2 3" xfId="19802" xr:uid="{DBDE1419-2DFE-45F4-A5E7-30AEC691B8AD}"/>
    <cellStyle name="Input 2 2 2 2 5 4 2 3" xfId="19803" xr:uid="{B969F3F2-C5A9-4D6B-9F6E-96F30F4D241E}"/>
    <cellStyle name="Input 2 2 2 2 5 4 2 3 2" xfId="19804" xr:uid="{BF285047-4F4E-43DD-8593-090E0244B7A8}"/>
    <cellStyle name="Input 2 2 2 2 5 4 2 3 3" xfId="19805" xr:uid="{0460EF21-354C-4B04-B37A-B63259B6050E}"/>
    <cellStyle name="Input 2 2 2 2 5 4 2 4" xfId="19806" xr:uid="{005DE16A-FB50-476E-A986-507114D53E07}"/>
    <cellStyle name="Input 2 2 2 2 5 4 2 4 2" xfId="19807" xr:uid="{29FD1420-3E82-44DE-A026-F10B06C340BE}"/>
    <cellStyle name="Input 2 2 2 2 5 4 2 4 3" xfId="19808" xr:uid="{C40219CC-EAFA-4382-AF85-04B58AD2D13E}"/>
    <cellStyle name="Input 2 2 2 2 5 4 2 5" xfId="19809" xr:uid="{04F9C89D-77FA-4BB5-8280-6C0FA95C4889}"/>
    <cellStyle name="Input 2 2 2 2 5 4 2 5 2" xfId="19810" xr:uid="{DA581CD0-FCDF-42C6-AEBE-350AB25C7137}"/>
    <cellStyle name="Input 2 2 2 2 5 4 2 5 3" xfId="19811" xr:uid="{684E5006-E221-45F1-A721-19A8A1FAD9A1}"/>
    <cellStyle name="Input 2 2 2 2 5 4 2 6" xfId="19812" xr:uid="{DB6AF9F6-826E-4FD8-B239-E685A34B45C2}"/>
    <cellStyle name="Input 2 2 2 2 5 4 2 6 2" xfId="19813" xr:uid="{F1369E49-9D59-4C3F-B21A-16EBF0D4AECD}"/>
    <cellStyle name="Input 2 2 2 2 5 4 2 6 3" xfId="19814" xr:uid="{8ABA7EAA-3BD3-47EB-87D1-327060CEF9D2}"/>
    <cellStyle name="Input 2 2 2 2 5 4 2 7" xfId="19815" xr:uid="{BD3B1FE4-0431-4318-9625-BDF90DBF676F}"/>
    <cellStyle name="Input 2 2 2 2 5 4 2 7 2" xfId="19816" xr:uid="{1694F667-B581-4F2E-8037-5FD5B0721919}"/>
    <cellStyle name="Input 2 2 2 2 5 4 2 7 3" xfId="19817" xr:uid="{B3216C4D-9B25-492D-9B69-8DE3FFB13970}"/>
    <cellStyle name="Input 2 2 2 2 5 4 2 8" xfId="19818" xr:uid="{4E62C0A5-6441-458F-9D30-9D01D26F4039}"/>
    <cellStyle name="Input 2 2 2 2 5 4 2 9" xfId="19819" xr:uid="{901ABF8D-3681-47E8-B51C-61DBFF6DC5DB}"/>
    <cellStyle name="Input 2 2 2 2 5 4 3" xfId="19820" xr:uid="{322E47FB-6AF1-47B9-8AC8-8A2A09FC78F4}"/>
    <cellStyle name="Input 2 2 2 2 5 4 3 2" xfId="19821" xr:uid="{D65F57A4-3BA2-43A3-BA5F-3BCBD92205A7}"/>
    <cellStyle name="Input 2 2 2 2 5 4 3 3" xfId="19822" xr:uid="{63FA2331-BD4B-45EF-BE4D-C1CED4A8040D}"/>
    <cellStyle name="Input 2 2 2 2 5 4 4" xfId="19823" xr:uid="{60853BD6-1779-49F5-AE49-51F544A95B4C}"/>
    <cellStyle name="Input 2 2 2 2 5 4 4 2" xfId="19824" xr:uid="{429BF230-DD62-433A-9497-0526CABBA518}"/>
    <cellStyle name="Input 2 2 2 2 5 4 4 3" xfId="19825" xr:uid="{35B3924D-4DEF-464D-8C0C-2901B833E4BB}"/>
    <cellStyle name="Input 2 2 2 2 5 4 5" xfId="19826" xr:uid="{8A63E326-35CA-4327-9D45-83D20EDF3B13}"/>
    <cellStyle name="Input 2 2 2 2 5 4 5 2" xfId="19827" xr:uid="{359BCA70-F5F9-4CBE-ABBB-1EE24910C265}"/>
    <cellStyle name="Input 2 2 2 2 5 4 5 3" xfId="19828" xr:uid="{B83A8E50-AD35-454B-8EF7-63106DD2984D}"/>
    <cellStyle name="Input 2 2 2 2 5 4 6" xfId="19829" xr:uid="{BE69C824-B357-430F-91E1-D179434D944E}"/>
    <cellStyle name="Input 2 2 2 2 5 4 6 2" xfId="19830" xr:uid="{61447BB9-4893-40D4-B750-D6F7589CBF6C}"/>
    <cellStyle name="Input 2 2 2 2 5 4 6 3" xfId="19831" xr:uid="{797EA3ED-A098-4C7A-A8A2-C7CE43F71FA3}"/>
    <cellStyle name="Input 2 2 2 2 5 4 7" xfId="19832" xr:uid="{C810B3EC-2B25-4B6C-BE64-BA3CC5D8E5BC}"/>
    <cellStyle name="Input 2 2 2 2 5 4 7 2" xfId="19833" xr:uid="{884D4495-465A-44F8-8B5D-5768086E3B1C}"/>
    <cellStyle name="Input 2 2 2 2 5 4 7 3" xfId="19834" xr:uid="{E5E308A5-6C44-45DC-8625-75B174565E79}"/>
    <cellStyle name="Input 2 2 2 2 5 4 8" xfId="19835" xr:uid="{D2AF38C4-A758-490C-AF12-2CB65849391D}"/>
    <cellStyle name="Input 2 2 2 2 5 4 8 2" xfId="19836" xr:uid="{246E2948-1F1A-4D99-9C54-62F4B0E5EE1B}"/>
    <cellStyle name="Input 2 2 2 2 5 4 8 3" xfId="19837" xr:uid="{AA5FB41B-363B-4437-A64D-5B5FE91678C7}"/>
    <cellStyle name="Input 2 2 2 2 5 4 9" xfId="19838" xr:uid="{B293BCB4-3247-4970-8829-E2B3F991BB49}"/>
    <cellStyle name="Input 2 2 2 2 5 5" xfId="19839" xr:uid="{DF560EDC-BA74-4ACE-996D-1835E0E54C65}"/>
    <cellStyle name="Input 2 2 2 2 5 5 2" xfId="19840" xr:uid="{14060889-0C00-4F8C-964D-9769BD5FDB47}"/>
    <cellStyle name="Input 2 2 2 2 5 5 2 2" xfId="19841" xr:uid="{0C280867-C9CA-4FD2-BAE6-F51702511A7B}"/>
    <cellStyle name="Input 2 2 2 2 5 5 2 3" xfId="19842" xr:uid="{C1729C0C-05F4-466C-B1C9-78CB671AF3DC}"/>
    <cellStyle name="Input 2 2 2 2 5 5 3" xfId="19843" xr:uid="{59DA050E-1565-4D8D-9884-A3B4CCB14404}"/>
    <cellStyle name="Input 2 2 2 2 5 5 3 2" xfId="19844" xr:uid="{DEC27CAE-3191-42F7-8116-5F71D5208D15}"/>
    <cellStyle name="Input 2 2 2 2 5 5 3 3" xfId="19845" xr:uid="{3FFD8A2B-DE03-4210-9446-543511E6B3DB}"/>
    <cellStyle name="Input 2 2 2 2 5 5 4" xfId="19846" xr:uid="{23768618-CFE4-4DCF-9180-611E4104C2A9}"/>
    <cellStyle name="Input 2 2 2 2 5 5 4 2" xfId="19847" xr:uid="{F79821DA-04E3-44D6-A143-570DA423277F}"/>
    <cellStyle name="Input 2 2 2 2 5 5 4 3" xfId="19848" xr:uid="{8F27CA7A-1A46-46B2-A243-7C040C8235CE}"/>
    <cellStyle name="Input 2 2 2 2 5 5 5" xfId="19849" xr:uid="{19A7A2A4-DFAD-42A1-8292-24466BB96661}"/>
    <cellStyle name="Input 2 2 2 2 5 5 5 2" xfId="19850" xr:uid="{F35CC7FF-C483-4FEF-8DED-D44CE016B86B}"/>
    <cellStyle name="Input 2 2 2 2 5 5 5 3" xfId="19851" xr:uid="{5AE6AE34-28CE-4393-B8D0-A90BB0A473BF}"/>
    <cellStyle name="Input 2 2 2 2 5 5 6" xfId="19852" xr:uid="{748BE96D-21E8-47E6-B755-26165C8B9813}"/>
    <cellStyle name="Input 2 2 2 2 5 5 6 2" xfId="19853" xr:uid="{4162E585-3473-4B04-8A9E-1987F152A422}"/>
    <cellStyle name="Input 2 2 2 2 5 5 6 3" xfId="19854" xr:uid="{1AA90C95-46C7-4387-A157-7044D8FF1DC2}"/>
    <cellStyle name="Input 2 2 2 2 5 5 7" xfId="19855" xr:uid="{37D56E51-5DFE-4FDA-848C-1BCF2FD4A52D}"/>
    <cellStyle name="Input 2 2 2 2 5 5 7 2" xfId="19856" xr:uid="{8BB04E38-F3F2-4971-A109-D353D3ED3A71}"/>
    <cellStyle name="Input 2 2 2 2 5 5 7 3" xfId="19857" xr:uid="{BF4B6787-F911-4AA1-AED1-F46169856B7C}"/>
    <cellStyle name="Input 2 2 2 2 5 5 8" xfId="19858" xr:uid="{0D24264D-D4BA-4A53-BCD8-6876A00E971F}"/>
    <cellStyle name="Input 2 2 2 2 5 5 9" xfId="19859" xr:uid="{D06DD6D2-EC2F-4974-8A4D-8C6C94BA5591}"/>
    <cellStyle name="Input 2 2 2 2 5 6" xfId="19860" xr:uid="{1C1DBA3D-8E58-4340-960A-78A258382BFB}"/>
    <cellStyle name="Input 2 2 2 2 5 6 2" xfId="19861" xr:uid="{5B7E8FFE-773B-4960-AC14-6E301633DB40}"/>
    <cellStyle name="Input 2 2 2 2 5 6 3" xfId="19862" xr:uid="{30D6FA22-5638-47B5-BAE5-692E98B28ED8}"/>
    <cellStyle name="Input 2 2 2 2 5 7" xfId="19863" xr:uid="{462626C7-C6D1-4E5D-B653-A4E8AFFA8B3A}"/>
    <cellStyle name="Input 2 2 2 2 5 7 2" xfId="19864" xr:uid="{D1D2280A-3F7A-4212-9E26-5064A25B164A}"/>
    <cellStyle name="Input 2 2 2 2 5 7 3" xfId="19865" xr:uid="{E66E379D-90EC-4BC4-9682-E5DE04E80593}"/>
    <cellStyle name="Input 2 2 2 2 5 8" xfId="19866" xr:uid="{1517CFF3-0F47-4FD3-BFC0-10BED46764E5}"/>
    <cellStyle name="Input 2 2 2 2 5 8 2" xfId="19867" xr:uid="{601D1C91-1A3B-47D2-8EE3-2681C22FA9A4}"/>
    <cellStyle name="Input 2 2 2 2 5 8 3" xfId="19868" xr:uid="{F8974E68-4DE6-4B4F-B5A0-9DA417904265}"/>
    <cellStyle name="Input 2 2 2 2 5 9" xfId="19869" xr:uid="{158F91D1-8A19-4788-96D9-144641498251}"/>
    <cellStyle name="Input 2 2 2 2 5 9 2" xfId="19870" xr:uid="{D6DA6C65-914A-47F8-850B-F8A79E4CB032}"/>
    <cellStyle name="Input 2 2 2 2 5 9 3" xfId="19871" xr:uid="{E5F62687-6FF8-404B-98C6-0D4DCC734CF3}"/>
    <cellStyle name="Input 2 2 2 2 6" xfId="19872" xr:uid="{B1BA2719-6E37-4ACA-95F2-49915EAC4C04}"/>
    <cellStyle name="Input 2 2 2 2 6 10" xfId="19873" xr:uid="{2CED805B-9822-4B5B-B25C-477D905F970D}"/>
    <cellStyle name="Input 2 2 2 2 6 2" xfId="19874" xr:uid="{5934C83A-D10B-4F53-9DD5-C7EF3C8FB97C}"/>
    <cellStyle name="Input 2 2 2 2 6 2 2" xfId="19875" xr:uid="{FD2D5415-F5B5-4FA8-9231-BD11ADAD9F0E}"/>
    <cellStyle name="Input 2 2 2 2 6 2 2 2" xfId="19876" xr:uid="{5062B53F-9FB1-400A-8C75-460543E062E6}"/>
    <cellStyle name="Input 2 2 2 2 6 2 2 3" xfId="19877" xr:uid="{59C45AD5-FF13-499D-94D7-3E1617203B0C}"/>
    <cellStyle name="Input 2 2 2 2 6 2 3" xfId="19878" xr:uid="{F6971E73-2600-49CA-B2EC-6CF0A2926138}"/>
    <cellStyle name="Input 2 2 2 2 6 2 3 2" xfId="19879" xr:uid="{21BD5B84-2EA9-4215-BDB4-BFDE3B536CF6}"/>
    <cellStyle name="Input 2 2 2 2 6 2 3 3" xfId="19880" xr:uid="{B6F9D550-E4FE-4D38-9927-749591F6F42B}"/>
    <cellStyle name="Input 2 2 2 2 6 2 4" xfId="19881" xr:uid="{F26286B2-EEC4-48A3-B44F-8EA62F4D5370}"/>
    <cellStyle name="Input 2 2 2 2 6 2 4 2" xfId="19882" xr:uid="{32690BB5-E797-443A-B554-DFDBFAD334F1}"/>
    <cellStyle name="Input 2 2 2 2 6 2 4 3" xfId="19883" xr:uid="{758E15DC-A105-44D0-B61D-30EB757BB8EE}"/>
    <cellStyle name="Input 2 2 2 2 6 2 5" xfId="19884" xr:uid="{081FDCB7-A8B1-4CB5-8996-BBD97B4BD190}"/>
    <cellStyle name="Input 2 2 2 2 6 2 5 2" xfId="19885" xr:uid="{80FA38FD-AFA7-4EF1-88CB-F68A6CE31F8B}"/>
    <cellStyle name="Input 2 2 2 2 6 2 5 3" xfId="19886" xr:uid="{495B9A92-770E-4ECA-8540-D99F2DAA95A5}"/>
    <cellStyle name="Input 2 2 2 2 6 2 6" xfId="19887" xr:uid="{FB367E57-9B81-4C4A-A282-10282919078D}"/>
    <cellStyle name="Input 2 2 2 2 6 2 6 2" xfId="19888" xr:uid="{7976EE40-C896-4E6C-9525-53CD2119606A}"/>
    <cellStyle name="Input 2 2 2 2 6 2 6 3" xfId="19889" xr:uid="{B0BEE48A-5381-45D8-A21E-21346DBC7EA1}"/>
    <cellStyle name="Input 2 2 2 2 6 2 7" xfId="19890" xr:uid="{05D7BF8C-405E-4982-BC1A-CF21E5F7C20F}"/>
    <cellStyle name="Input 2 2 2 2 6 2 7 2" xfId="19891" xr:uid="{FD0910CB-A10A-47FF-B9D4-D2213ECD902C}"/>
    <cellStyle name="Input 2 2 2 2 6 2 7 3" xfId="19892" xr:uid="{587FB35E-5802-4E2B-ADF1-2A842DDB41D1}"/>
    <cellStyle name="Input 2 2 2 2 6 2 8" xfId="19893" xr:uid="{86EC7D3D-D714-461C-882B-DC999528299C}"/>
    <cellStyle name="Input 2 2 2 2 6 2 9" xfId="19894" xr:uid="{7B28F323-5816-4507-B115-8CD12DE68F28}"/>
    <cellStyle name="Input 2 2 2 2 6 3" xfId="19895" xr:uid="{3F64EF67-338D-4114-92B7-07131801B8F4}"/>
    <cellStyle name="Input 2 2 2 2 6 3 2" xfId="19896" xr:uid="{608E11AD-B053-4190-ADF5-FB7B4146539C}"/>
    <cellStyle name="Input 2 2 2 2 6 3 3" xfId="19897" xr:uid="{5D5C2E0D-2F06-4434-86EE-7D7BE78C28D2}"/>
    <cellStyle name="Input 2 2 2 2 6 4" xfId="19898" xr:uid="{02EACC6D-6457-470F-86D8-4B333422E4C9}"/>
    <cellStyle name="Input 2 2 2 2 6 4 2" xfId="19899" xr:uid="{0943DD99-80BC-4055-9DF8-90517BB4B7A4}"/>
    <cellStyle name="Input 2 2 2 2 6 4 3" xfId="19900" xr:uid="{2C46B6B2-E16D-444B-A132-FBC19DDA94F3}"/>
    <cellStyle name="Input 2 2 2 2 6 5" xfId="19901" xr:uid="{8DE2D2D6-6A99-4D9F-BB7D-4F3DAE145639}"/>
    <cellStyle name="Input 2 2 2 2 6 5 2" xfId="19902" xr:uid="{7D0CE979-4B41-44B1-B491-FDE4D6E29FB1}"/>
    <cellStyle name="Input 2 2 2 2 6 5 3" xfId="19903" xr:uid="{5250FE8A-9A91-4BA7-A11C-5554778368B8}"/>
    <cellStyle name="Input 2 2 2 2 6 6" xfId="19904" xr:uid="{92EBA428-9B73-4644-A7EE-23B452E48417}"/>
    <cellStyle name="Input 2 2 2 2 6 6 2" xfId="19905" xr:uid="{F12A2031-AF66-41D2-9C59-7D1F197BA92A}"/>
    <cellStyle name="Input 2 2 2 2 6 6 3" xfId="19906" xr:uid="{BB2271AE-B535-49A0-B160-825127C1A205}"/>
    <cellStyle name="Input 2 2 2 2 6 7" xfId="19907" xr:uid="{B85C11A9-8401-4BD1-B608-DA78CBD2086B}"/>
    <cellStyle name="Input 2 2 2 2 6 7 2" xfId="19908" xr:uid="{1C489DDB-F40A-43A1-B430-DAD34F879316}"/>
    <cellStyle name="Input 2 2 2 2 6 7 3" xfId="19909" xr:uid="{4B90F3C6-271E-437E-BACF-DF27238CF213}"/>
    <cellStyle name="Input 2 2 2 2 6 8" xfId="19910" xr:uid="{2F511DFC-CEDC-4FA7-9812-6B197656F0A6}"/>
    <cellStyle name="Input 2 2 2 2 6 8 2" xfId="19911" xr:uid="{57376242-1459-41CE-82D7-C3648BADEF4D}"/>
    <cellStyle name="Input 2 2 2 2 6 8 3" xfId="19912" xr:uid="{64094704-4274-4D9E-A123-B82587B7C615}"/>
    <cellStyle name="Input 2 2 2 2 6 9" xfId="19913" xr:uid="{8B0C9881-917C-485A-A6E3-FDACDAD75285}"/>
    <cellStyle name="Input 2 2 2 2 7" xfId="19914" xr:uid="{AA1DB14C-FA0D-459D-88F5-B8338338AACB}"/>
    <cellStyle name="Input 2 2 2 2 7 10" xfId="19915" xr:uid="{28273049-DA38-4190-969C-826481F9F1D5}"/>
    <cellStyle name="Input 2 2 2 2 7 2" xfId="19916" xr:uid="{DF9536D0-1465-4CC4-838B-EB98A064FE6B}"/>
    <cellStyle name="Input 2 2 2 2 7 2 2" xfId="19917" xr:uid="{839371B4-6139-44CC-8344-23DB5ADF8907}"/>
    <cellStyle name="Input 2 2 2 2 7 2 2 2" xfId="19918" xr:uid="{5303732D-FA5B-4DE9-A0BB-E8CE0DB14DA3}"/>
    <cellStyle name="Input 2 2 2 2 7 2 2 3" xfId="19919" xr:uid="{5C3B5260-00AC-41D0-B846-337804C1F033}"/>
    <cellStyle name="Input 2 2 2 2 7 2 3" xfId="19920" xr:uid="{B29437BB-44A4-4141-977B-BC20C5C43F10}"/>
    <cellStyle name="Input 2 2 2 2 7 2 3 2" xfId="19921" xr:uid="{C89D6834-AF90-4CBE-B918-9B8456FE25E7}"/>
    <cellStyle name="Input 2 2 2 2 7 2 3 3" xfId="19922" xr:uid="{82163AD6-FC71-4CFC-9577-A9953A24D92E}"/>
    <cellStyle name="Input 2 2 2 2 7 2 4" xfId="19923" xr:uid="{3C0EFB64-3BB5-48EE-B441-FD2ECF8AB2FE}"/>
    <cellStyle name="Input 2 2 2 2 7 2 4 2" xfId="19924" xr:uid="{041388CE-1007-4403-B93A-6ABEE2ED080C}"/>
    <cellStyle name="Input 2 2 2 2 7 2 4 3" xfId="19925" xr:uid="{CAC1A86C-B606-4586-AA96-DEA3DBEBA0E9}"/>
    <cellStyle name="Input 2 2 2 2 7 2 5" xfId="19926" xr:uid="{A388701E-FD8D-49F3-881B-A32E3FCD1827}"/>
    <cellStyle name="Input 2 2 2 2 7 2 5 2" xfId="19927" xr:uid="{2B205ABD-788F-4095-80F8-F04E47B81ABA}"/>
    <cellStyle name="Input 2 2 2 2 7 2 5 3" xfId="19928" xr:uid="{E35DC725-DBD4-4F9E-8961-F85ABC83F6C3}"/>
    <cellStyle name="Input 2 2 2 2 7 2 6" xfId="19929" xr:uid="{53F2A00B-EAC2-4CCD-9A00-32A0A7DEA0EC}"/>
    <cellStyle name="Input 2 2 2 2 7 2 6 2" xfId="19930" xr:uid="{DC6FB8E3-DAA8-4754-8782-F79FF3526052}"/>
    <cellStyle name="Input 2 2 2 2 7 2 6 3" xfId="19931" xr:uid="{237CC813-EAA9-469E-A6C4-9E9879E427D9}"/>
    <cellStyle name="Input 2 2 2 2 7 2 7" xfId="19932" xr:uid="{C57C6DB9-1352-4306-A416-DBF5EB394EFB}"/>
    <cellStyle name="Input 2 2 2 2 7 2 7 2" xfId="19933" xr:uid="{CCC29CF2-5162-47BC-B035-24FC1D054B44}"/>
    <cellStyle name="Input 2 2 2 2 7 2 7 3" xfId="19934" xr:uid="{DF283CEC-6A0C-4FC1-8282-4F3CBF4BEE38}"/>
    <cellStyle name="Input 2 2 2 2 7 2 8" xfId="19935" xr:uid="{6CA4259F-0168-49FF-944B-1DED1DF622C0}"/>
    <cellStyle name="Input 2 2 2 2 7 2 9" xfId="19936" xr:uid="{67FA22FA-C523-40CB-A787-FC3972066524}"/>
    <cellStyle name="Input 2 2 2 2 7 3" xfId="19937" xr:uid="{9EC66757-D071-4537-A17B-B6A1072A4D56}"/>
    <cellStyle name="Input 2 2 2 2 7 3 2" xfId="19938" xr:uid="{12161AD7-7080-499E-A925-D94ED421B0FB}"/>
    <cellStyle name="Input 2 2 2 2 7 3 3" xfId="19939" xr:uid="{2E82CB14-DFF8-4024-9BD4-0F53E457F485}"/>
    <cellStyle name="Input 2 2 2 2 7 4" xfId="19940" xr:uid="{F4F90315-308C-4DA8-ACFB-A7ECC4552DE3}"/>
    <cellStyle name="Input 2 2 2 2 7 4 2" xfId="19941" xr:uid="{58B44DF4-5974-496C-926F-9FE47C4A6E0E}"/>
    <cellStyle name="Input 2 2 2 2 7 4 3" xfId="19942" xr:uid="{A622B29D-0401-4ADF-9A53-C0E1E17DBBFB}"/>
    <cellStyle name="Input 2 2 2 2 7 5" xfId="19943" xr:uid="{A27BAA96-095B-4DBE-ADDE-9928571AEB5E}"/>
    <cellStyle name="Input 2 2 2 2 7 5 2" xfId="19944" xr:uid="{E6891E7E-53C0-4722-B543-FF46C6B280E7}"/>
    <cellStyle name="Input 2 2 2 2 7 5 3" xfId="19945" xr:uid="{1382790D-DA8A-41B3-A45F-528A70BC9C9E}"/>
    <cellStyle name="Input 2 2 2 2 7 6" xfId="19946" xr:uid="{36DBD0EC-7FB6-4311-9E2F-D72C6C565761}"/>
    <cellStyle name="Input 2 2 2 2 7 6 2" xfId="19947" xr:uid="{8FFDCFC0-8C0B-46E0-A87A-49AA8F638714}"/>
    <cellStyle name="Input 2 2 2 2 7 6 3" xfId="19948" xr:uid="{50653D55-4E52-451C-9FBA-7A110E8C3E4A}"/>
    <cellStyle name="Input 2 2 2 2 7 7" xfId="19949" xr:uid="{74F1BE4C-7C43-43B3-ACEE-A008C8B8CFF0}"/>
    <cellStyle name="Input 2 2 2 2 7 7 2" xfId="19950" xr:uid="{6CC3186F-5D8E-494E-8345-254289AF5108}"/>
    <cellStyle name="Input 2 2 2 2 7 7 3" xfId="19951" xr:uid="{F6E49514-142D-4344-8064-210563058FC4}"/>
    <cellStyle name="Input 2 2 2 2 7 8" xfId="19952" xr:uid="{BBE53B82-5F46-4F69-AC9C-C655008CD848}"/>
    <cellStyle name="Input 2 2 2 2 7 8 2" xfId="19953" xr:uid="{6274C3F6-ADC3-43F8-87FA-E4B820E43D34}"/>
    <cellStyle name="Input 2 2 2 2 7 8 3" xfId="19954" xr:uid="{11AE07A6-A1B5-48D0-A36B-D34A066ACAE7}"/>
    <cellStyle name="Input 2 2 2 2 7 9" xfId="19955" xr:uid="{BF39E8E8-A530-4143-866A-62FAC55F7ADC}"/>
    <cellStyle name="Input 2 2 2 2 8" xfId="19956" xr:uid="{22F11D2A-D178-40D6-B3B5-F26E84A4C5A9}"/>
    <cellStyle name="Input 2 2 2 2 8 10" xfId="19957" xr:uid="{2B9F1F58-50B2-4289-BC5A-F9B3EBF273A0}"/>
    <cellStyle name="Input 2 2 2 2 8 2" xfId="19958" xr:uid="{4D38F33F-0FA7-4A9B-A419-F00C09BE52CD}"/>
    <cellStyle name="Input 2 2 2 2 8 2 2" xfId="19959" xr:uid="{61F85CE2-1699-46E2-AA15-090EF8DD51C6}"/>
    <cellStyle name="Input 2 2 2 2 8 2 2 2" xfId="19960" xr:uid="{80939495-0096-41B8-BAE4-821A4AF8C9D8}"/>
    <cellStyle name="Input 2 2 2 2 8 2 2 3" xfId="19961" xr:uid="{2CCCCDAE-A624-4E4C-BDAE-24ED21B1126D}"/>
    <cellStyle name="Input 2 2 2 2 8 2 3" xfId="19962" xr:uid="{7612F46F-6636-4D39-BF75-2A77BA5A039C}"/>
    <cellStyle name="Input 2 2 2 2 8 2 3 2" xfId="19963" xr:uid="{67DB5D13-9895-4214-B6B7-29FF0C2E9BA3}"/>
    <cellStyle name="Input 2 2 2 2 8 2 3 3" xfId="19964" xr:uid="{D43477B1-F049-4FEE-A888-3CD60CE11BC2}"/>
    <cellStyle name="Input 2 2 2 2 8 2 4" xfId="19965" xr:uid="{93C5BEEF-63A5-48BD-98E6-DF5C175AE98F}"/>
    <cellStyle name="Input 2 2 2 2 8 2 4 2" xfId="19966" xr:uid="{21734258-E000-444C-A451-8086BAE92A1D}"/>
    <cellStyle name="Input 2 2 2 2 8 2 4 3" xfId="19967" xr:uid="{246461F3-52B3-4A03-A26A-93875F9B42B6}"/>
    <cellStyle name="Input 2 2 2 2 8 2 5" xfId="19968" xr:uid="{3A891CC5-211A-4DA1-919D-0EB92B49830C}"/>
    <cellStyle name="Input 2 2 2 2 8 2 5 2" xfId="19969" xr:uid="{9A972004-71ED-44DE-92A7-28B1053372CD}"/>
    <cellStyle name="Input 2 2 2 2 8 2 5 3" xfId="19970" xr:uid="{CE832918-945E-464F-9DD5-352FE5966C4C}"/>
    <cellStyle name="Input 2 2 2 2 8 2 6" xfId="19971" xr:uid="{64F78116-E311-4FBE-86E2-C967572FF047}"/>
    <cellStyle name="Input 2 2 2 2 8 2 6 2" xfId="19972" xr:uid="{C8BF58B4-FE0A-442B-B2F1-F266B87801D0}"/>
    <cellStyle name="Input 2 2 2 2 8 2 6 3" xfId="19973" xr:uid="{DA45F2AA-1C3E-490A-9F43-C9A9CCA8896A}"/>
    <cellStyle name="Input 2 2 2 2 8 2 7" xfId="19974" xr:uid="{26831503-8525-4BF4-8F03-9D067532CABB}"/>
    <cellStyle name="Input 2 2 2 2 8 2 7 2" xfId="19975" xr:uid="{B94E7D22-EBD6-48DF-9971-B0E3B7F54F6F}"/>
    <cellStyle name="Input 2 2 2 2 8 2 7 3" xfId="19976" xr:uid="{36310BE7-1F85-4EC8-ACA8-3526ABA0470E}"/>
    <cellStyle name="Input 2 2 2 2 8 2 8" xfId="19977" xr:uid="{4FBF7FB9-9A3D-41A9-BFBE-FCDF56556FB4}"/>
    <cellStyle name="Input 2 2 2 2 8 2 9" xfId="19978" xr:uid="{DFE7250D-A069-42D7-86E4-8BCA25D1BC27}"/>
    <cellStyle name="Input 2 2 2 2 8 3" xfId="19979" xr:uid="{FF39B55B-6B21-4BFA-8510-C767D4D8E7A7}"/>
    <cellStyle name="Input 2 2 2 2 8 3 2" xfId="19980" xr:uid="{5011DCD0-6D4C-469F-B804-98CBCA60C7FE}"/>
    <cellStyle name="Input 2 2 2 2 8 3 3" xfId="19981" xr:uid="{1F36492C-047B-4A55-8BB6-23A06D6478D4}"/>
    <cellStyle name="Input 2 2 2 2 8 4" xfId="19982" xr:uid="{489A3306-7D43-44C4-9916-03FC17E4425E}"/>
    <cellStyle name="Input 2 2 2 2 8 4 2" xfId="19983" xr:uid="{E113D2C1-5C1F-4971-B3BD-172BF7E93ECC}"/>
    <cellStyle name="Input 2 2 2 2 8 4 3" xfId="19984" xr:uid="{F17E8131-E3C8-42E3-9AA0-1342FF5C58E7}"/>
    <cellStyle name="Input 2 2 2 2 8 5" xfId="19985" xr:uid="{FCCFD7DB-6781-4BF2-99D5-BFCA53CB202E}"/>
    <cellStyle name="Input 2 2 2 2 8 5 2" xfId="19986" xr:uid="{C9ED4C31-C77E-4FB3-A65C-ABA8DA113129}"/>
    <cellStyle name="Input 2 2 2 2 8 5 3" xfId="19987" xr:uid="{7EBD3D71-5656-42B3-8823-E8BE9CB5C4AB}"/>
    <cellStyle name="Input 2 2 2 2 8 6" xfId="19988" xr:uid="{D4BB8CC0-0181-4578-B0FA-D5F7759944DE}"/>
    <cellStyle name="Input 2 2 2 2 8 6 2" xfId="19989" xr:uid="{93388EAB-45ED-4185-924C-E68F26EA0D06}"/>
    <cellStyle name="Input 2 2 2 2 8 6 3" xfId="19990" xr:uid="{BEB23EA6-6041-4CF2-BA05-35B0A8B090C5}"/>
    <cellStyle name="Input 2 2 2 2 8 7" xfId="19991" xr:uid="{0AD6A329-89A8-4CFB-83A9-E03B56C0C608}"/>
    <cellStyle name="Input 2 2 2 2 8 7 2" xfId="19992" xr:uid="{27934113-93CB-4B04-BFD7-E8DD6CE170C7}"/>
    <cellStyle name="Input 2 2 2 2 8 7 3" xfId="19993" xr:uid="{E921E0C4-7B11-479E-ACE4-3CA9E4565969}"/>
    <cellStyle name="Input 2 2 2 2 8 8" xfId="19994" xr:uid="{B662170E-4DAD-4101-BC9E-39D99D36344D}"/>
    <cellStyle name="Input 2 2 2 2 8 8 2" xfId="19995" xr:uid="{F1FB29D1-C7A2-45C3-9382-789F349E79EA}"/>
    <cellStyle name="Input 2 2 2 2 8 8 3" xfId="19996" xr:uid="{6D6F8495-EA93-4382-8B5A-65B9552E406B}"/>
    <cellStyle name="Input 2 2 2 2 8 9" xfId="19997" xr:uid="{002BDE46-D12E-4C19-902C-F0D6F15B4AC2}"/>
    <cellStyle name="Input 2 2 2 2 9" xfId="19998" xr:uid="{1B5ACABA-C213-4015-81B8-F44DBAC264E2}"/>
    <cellStyle name="Input 2 2 2 2 9 2" xfId="19999" xr:uid="{18696740-2900-4A9D-9670-06D49D870834}"/>
    <cellStyle name="Input 2 2 2 2 9 2 2" xfId="20000" xr:uid="{21780ED6-8E83-4795-BF3F-83EF27DA122B}"/>
    <cellStyle name="Input 2 2 2 2 9 2 3" xfId="20001" xr:uid="{3742A31F-1143-4257-98BE-63A512041A7E}"/>
    <cellStyle name="Input 2 2 2 2 9 3" xfId="20002" xr:uid="{9CBF332F-8FF3-44E8-8D92-25353F8EAAD2}"/>
    <cellStyle name="Input 2 2 2 2 9 3 2" xfId="20003" xr:uid="{5F3655FA-715C-4A14-A69E-7B7E9ACCB43C}"/>
    <cellStyle name="Input 2 2 2 2 9 3 3" xfId="20004" xr:uid="{76CA7493-B889-4446-B0CD-7001FC76D16E}"/>
    <cellStyle name="Input 2 2 2 2 9 4" xfId="20005" xr:uid="{C20DB894-6F58-4EA7-A170-281A286CC38A}"/>
    <cellStyle name="Input 2 2 2 2 9 4 2" xfId="20006" xr:uid="{37F1D85B-D852-43C2-AFC6-F53DC827114F}"/>
    <cellStyle name="Input 2 2 2 2 9 4 3" xfId="20007" xr:uid="{0E3B2EFD-AD1D-4E3B-B405-2342C18886B0}"/>
    <cellStyle name="Input 2 2 2 2 9 5" xfId="20008" xr:uid="{ABC53427-C249-4583-95C9-E6D8C48174A7}"/>
    <cellStyle name="Input 2 2 2 2 9 5 2" xfId="20009" xr:uid="{E05C763C-799A-4FAC-9FCA-2B8B6DD16E6C}"/>
    <cellStyle name="Input 2 2 2 2 9 5 3" xfId="20010" xr:uid="{BA038191-CC52-4D8B-AD16-0AD03DD9FA97}"/>
    <cellStyle name="Input 2 2 2 2 9 6" xfId="20011" xr:uid="{35D7D0AD-2FDC-463F-AD8B-3094E1B6A0F6}"/>
    <cellStyle name="Input 2 2 2 2 9 6 2" xfId="20012" xr:uid="{8C458ABB-B3D0-4DE2-A526-975867ACAB35}"/>
    <cellStyle name="Input 2 2 2 2 9 6 3" xfId="20013" xr:uid="{021F08E2-988F-49EB-AEE8-0A9A4592C26C}"/>
    <cellStyle name="Input 2 2 2 2 9 7" xfId="20014" xr:uid="{743E360C-4EE6-4186-8D27-E2971B3D3CAA}"/>
    <cellStyle name="Input 2 2 2 2 9 7 2" xfId="20015" xr:uid="{70158BC1-D845-4128-8A6A-1FB6C784329B}"/>
    <cellStyle name="Input 2 2 2 2 9 7 3" xfId="20016" xr:uid="{F0F052C5-3617-4FBA-87FA-93B51B0D40B8}"/>
    <cellStyle name="Input 2 2 2 2 9 8" xfId="20017" xr:uid="{E5BA9880-9608-45B4-9772-2143A0BC1CFC}"/>
    <cellStyle name="Input 2 2 2 2 9 9" xfId="20018" xr:uid="{ED1563AB-8A0E-4368-8647-64629FF2ADB8}"/>
    <cellStyle name="Input 2 2 2 3" xfId="20019" xr:uid="{C110A859-E236-498C-92F4-92576FE48211}"/>
    <cellStyle name="Input 2 2 2 3 10" xfId="20020" xr:uid="{692E904D-2AAB-42A7-9250-6D2C6C3378C9}"/>
    <cellStyle name="Input 2 2 2 3 10 2" xfId="20021" xr:uid="{11213CD7-E1AB-4F2C-87A4-2B8A72C4BF0E}"/>
    <cellStyle name="Input 2 2 2 3 10 3" xfId="20022" xr:uid="{2C84EA5B-B77A-442D-AEA9-75DDA42151BD}"/>
    <cellStyle name="Input 2 2 2 3 11" xfId="20023" xr:uid="{31B71D55-5605-437E-9E30-2D4609D41AE3}"/>
    <cellStyle name="Input 2 2 2 3 11 2" xfId="20024" xr:uid="{FCF63445-7698-4E29-9A8E-69AFF7BC83BA}"/>
    <cellStyle name="Input 2 2 2 3 11 3" xfId="20025" xr:uid="{2B90CB9A-A76C-4426-B14A-EC4BFCBD0B0A}"/>
    <cellStyle name="Input 2 2 2 3 12" xfId="20026" xr:uid="{6FBABBBE-993B-4B7E-89D2-A731598C8134}"/>
    <cellStyle name="Input 2 2 2 3 13" xfId="20027" xr:uid="{E13A62DA-3D05-4B27-A5F1-8EC1FE2348E2}"/>
    <cellStyle name="Input 2 2 2 3 2" xfId="20028" xr:uid="{EA530F59-EBCA-4772-B1CD-AE573253DF42}"/>
    <cellStyle name="Input 2 2 2 3 2 10" xfId="20029" xr:uid="{5BE7DF44-0D8F-422F-9F51-78BD7AF99502}"/>
    <cellStyle name="Input 2 2 2 3 2 2" xfId="20030" xr:uid="{E5D434D3-4EA5-4777-B23C-ADB3D14F5BE6}"/>
    <cellStyle name="Input 2 2 2 3 2 2 2" xfId="20031" xr:uid="{08711D93-4C01-41EA-851C-774D339B7E0D}"/>
    <cellStyle name="Input 2 2 2 3 2 2 2 2" xfId="20032" xr:uid="{7DFE27CB-9371-4FE8-85C4-2313DC8180A2}"/>
    <cellStyle name="Input 2 2 2 3 2 2 2 3" xfId="20033" xr:uid="{B4C973D4-21AC-4EDF-AC1E-30F97FE94AA8}"/>
    <cellStyle name="Input 2 2 2 3 2 2 3" xfId="20034" xr:uid="{C24EC330-F158-40A5-9516-24306FF282F4}"/>
    <cellStyle name="Input 2 2 2 3 2 2 3 2" xfId="20035" xr:uid="{C2DE38BF-4C48-425D-9090-D583B4DA0CD4}"/>
    <cellStyle name="Input 2 2 2 3 2 2 3 3" xfId="20036" xr:uid="{385BD933-8EBA-4446-860B-43B8776EB33F}"/>
    <cellStyle name="Input 2 2 2 3 2 2 4" xfId="20037" xr:uid="{A9D04987-A86C-4C5E-99C6-6A33892EBC7B}"/>
    <cellStyle name="Input 2 2 2 3 2 2 4 2" xfId="20038" xr:uid="{903BE0F4-CD8A-4859-B81E-F486C7A3D346}"/>
    <cellStyle name="Input 2 2 2 3 2 2 4 3" xfId="20039" xr:uid="{0C3846A4-4298-46B0-AB41-3EFDF40D7460}"/>
    <cellStyle name="Input 2 2 2 3 2 2 5" xfId="20040" xr:uid="{D3CA9330-BC3A-47A0-A060-F1917FAED27D}"/>
    <cellStyle name="Input 2 2 2 3 2 2 5 2" xfId="20041" xr:uid="{24720C2C-B570-4912-8657-2AA5DD3404E4}"/>
    <cellStyle name="Input 2 2 2 3 2 2 5 3" xfId="20042" xr:uid="{DE8DA0D2-E916-4F6F-B89C-E385153F6597}"/>
    <cellStyle name="Input 2 2 2 3 2 2 6" xfId="20043" xr:uid="{028D23C2-7472-4C5E-A73B-46F721EE0FE4}"/>
    <cellStyle name="Input 2 2 2 3 2 2 6 2" xfId="20044" xr:uid="{4EAA2E13-9B95-4ADE-BBE9-8E01AE0E1E67}"/>
    <cellStyle name="Input 2 2 2 3 2 2 6 3" xfId="20045" xr:uid="{C35B39EE-72F1-4205-828C-693C04B4693D}"/>
    <cellStyle name="Input 2 2 2 3 2 2 7" xfId="20046" xr:uid="{E3C79490-5752-43A0-9AD5-A2ACDED48086}"/>
    <cellStyle name="Input 2 2 2 3 2 2 7 2" xfId="20047" xr:uid="{4CF60475-2AB9-4761-A9F3-015E84F97237}"/>
    <cellStyle name="Input 2 2 2 3 2 2 7 3" xfId="20048" xr:uid="{518A2BDA-5646-4F77-B79E-CFBB050E7E0C}"/>
    <cellStyle name="Input 2 2 2 3 2 2 8" xfId="20049" xr:uid="{1BF26D7C-7A26-4D0B-B1A4-A279F3A080FA}"/>
    <cellStyle name="Input 2 2 2 3 2 2 9" xfId="20050" xr:uid="{DDBBBD6C-D45A-4121-AC08-C1043338C982}"/>
    <cellStyle name="Input 2 2 2 3 2 3" xfId="20051" xr:uid="{173BC3D6-096D-40C9-85EC-D86D7F4F51DD}"/>
    <cellStyle name="Input 2 2 2 3 2 3 2" xfId="20052" xr:uid="{AA7EC05D-F087-46DB-BB87-CE09DC49D4F3}"/>
    <cellStyle name="Input 2 2 2 3 2 3 3" xfId="20053" xr:uid="{31782D7D-18DF-4D54-94A3-A90C7F65A56D}"/>
    <cellStyle name="Input 2 2 2 3 2 4" xfId="20054" xr:uid="{AA0D5F77-48E6-461E-8E46-C9EE0A22FD66}"/>
    <cellStyle name="Input 2 2 2 3 2 4 2" xfId="20055" xr:uid="{6D9C0EE5-4129-4465-9D3B-90D5F93CE053}"/>
    <cellStyle name="Input 2 2 2 3 2 4 3" xfId="20056" xr:uid="{968AB073-EE2A-40EB-B9AB-2475D4555668}"/>
    <cellStyle name="Input 2 2 2 3 2 5" xfId="20057" xr:uid="{D5DE8D1E-E83B-4668-A333-C59AB6159564}"/>
    <cellStyle name="Input 2 2 2 3 2 5 2" xfId="20058" xr:uid="{8D90C867-0E69-4837-8AFF-B7E5E4A2FAF7}"/>
    <cellStyle name="Input 2 2 2 3 2 5 3" xfId="20059" xr:uid="{997F9A59-973A-4242-A586-C6B1FFBDE199}"/>
    <cellStyle name="Input 2 2 2 3 2 6" xfId="20060" xr:uid="{D288F581-026B-4CA6-A737-B4721C5D0311}"/>
    <cellStyle name="Input 2 2 2 3 2 6 2" xfId="20061" xr:uid="{2E8F6328-3A57-427D-AAFC-482F13E2C65A}"/>
    <cellStyle name="Input 2 2 2 3 2 6 3" xfId="20062" xr:uid="{E860E713-DC77-457D-AEDC-9D248B26B224}"/>
    <cellStyle name="Input 2 2 2 3 2 7" xfId="20063" xr:uid="{B9D6C1C6-CFC2-4FB7-835A-C2BF880CA440}"/>
    <cellStyle name="Input 2 2 2 3 2 7 2" xfId="20064" xr:uid="{636403EF-2827-444D-B78D-36AC860C4363}"/>
    <cellStyle name="Input 2 2 2 3 2 7 3" xfId="20065" xr:uid="{D0398426-448D-48E5-93A6-B148202EE00C}"/>
    <cellStyle name="Input 2 2 2 3 2 8" xfId="20066" xr:uid="{1C6163F3-C4E1-4BBF-8B04-20364A07453C}"/>
    <cellStyle name="Input 2 2 2 3 2 8 2" xfId="20067" xr:uid="{27C922DC-6406-4B79-9620-B266DAFC43CD}"/>
    <cellStyle name="Input 2 2 2 3 2 8 3" xfId="20068" xr:uid="{95AB1B97-3B1C-46E5-97C9-EBE8FEEF447C}"/>
    <cellStyle name="Input 2 2 2 3 2 9" xfId="20069" xr:uid="{9DBE5979-BD0B-4A40-91D1-49AC9FF41A0C}"/>
    <cellStyle name="Input 2 2 2 3 3" xfId="20070" xr:uid="{3914D38C-902F-451E-8232-DADF0E116179}"/>
    <cellStyle name="Input 2 2 2 3 3 10" xfId="20071" xr:uid="{B3524D5E-2A0C-4290-90DB-0BF4772E701A}"/>
    <cellStyle name="Input 2 2 2 3 3 2" xfId="20072" xr:uid="{6A2EA7C4-B879-40FF-85CB-F233215ABC5C}"/>
    <cellStyle name="Input 2 2 2 3 3 2 2" xfId="20073" xr:uid="{7D114843-F4EE-4CE2-9FAB-AA5B9FCA0799}"/>
    <cellStyle name="Input 2 2 2 3 3 2 2 2" xfId="20074" xr:uid="{00947609-0580-48CD-A64C-8B4833E01707}"/>
    <cellStyle name="Input 2 2 2 3 3 2 2 3" xfId="20075" xr:uid="{6173CBEC-4D3C-4E1B-9936-85AA802F8BEA}"/>
    <cellStyle name="Input 2 2 2 3 3 2 3" xfId="20076" xr:uid="{C7915ED6-3BB8-46EE-8915-A9CEB4EEA8A6}"/>
    <cellStyle name="Input 2 2 2 3 3 2 3 2" xfId="20077" xr:uid="{66A51CF4-EAFC-47E2-981B-59DE4CB8031B}"/>
    <cellStyle name="Input 2 2 2 3 3 2 3 3" xfId="20078" xr:uid="{34872341-D934-48C0-8C45-30DFC55EE5B3}"/>
    <cellStyle name="Input 2 2 2 3 3 2 4" xfId="20079" xr:uid="{421AE4C5-3570-4E8F-9B6E-F6621A1FCE6E}"/>
    <cellStyle name="Input 2 2 2 3 3 2 4 2" xfId="20080" xr:uid="{0A5FA410-9986-4733-9E40-9809502C166A}"/>
    <cellStyle name="Input 2 2 2 3 3 2 4 3" xfId="20081" xr:uid="{A5259E55-23B8-4BE4-B534-E802D9674819}"/>
    <cellStyle name="Input 2 2 2 3 3 2 5" xfId="20082" xr:uid="{339C42D3-6E93-49B8-B2B5-C4FFF09D1B92}"/>
    <cellStyle name="Input 2 2 2 3 3 2 5 2" xfId="20083" xr:uid="{437B6109-A428-4028-846F-03F7E89B4A35}"/>
    <cellStyle name="Input 2 2 2 3 3 2 5 3" xfId="20084" xr:uid="{F19C0279-DFFD-4AEF-A4EC-F3C90C203F75}"/>
    <cellStyle name="Input 2 2 2 3 3 2 6" xfId="20085" xr:uid="{B9CFD14B-D45A-4C35-BB6F-8C7E2B5C937E}"/>
    <cellStyle name="Input 2 2 2 3 3 2 6 2" xfId="20086" xr:uid="{04BA4CE5-865A-46A9-94C8-4A3667DCF2AD}"/>
    <cellStyle name="Input 2 2 2 3 3 2 6 3" xfId="20087" xr:uid="{7BE73214-44EA-4557-8B0F-873D453B3307}"/>
    <cellStyle name="Input 2 2 2 3 3 2 7" xfId="20088" xr:uid="{CB23B1AC-6240-430A-983F-AF4702E6C4ED}"/>
    <cellStyle name="Input 2 2 2 3 3 2 7 2" xfId="20089" xr:uid="{48D8A341-A7A0-42DA-89D0-7FAABA8D6EDC}"/>
    <cellStyle name="Input 2 2 2 3 3 2 7 3" xfId="20090" xr:uid="{932B11E2-0B5F-46A4-A5AC-F4B48528F413}"/>
    <cellStyle name="Input 2 2 2 3 3 2 8" xfId="20091" xr:uid="{3482BE39-0B6B-4D43-8BA9-6E3B4C6C1A43}"/>
    <cellStyle name="Input 2 2 2 3 3 2 9" xfId="20092" xr:uid="{8CD56C42-DC79-461D-9944-385F80632180}"/>
    <cellStyle name="Input 2 2 2 3 3 3" xfId="20093" xr:uid="{42119BB9-6B4E-4A42-8030-5ED4E9FD459A}"/>
    <cellStyle name="Input 2 2 2 3 3 3 2" xfId="20094" xr:uid="{2D403C46-C1C9-41F7-8DA6-8955B5EC62C0}"/>
    <cellStyle name="Input 2 2 2 3 3 3 3" xfId="20095" xr:uid="{F04498C8-A73F-4198-98AB-C599087B48AA}"/>
    <cellStyle name="Input 2 2 2 3 3 4" xfId="20096" xr:uid="{4D0C9193-F17E-45CB-AF39-D1FAF4CA1ACA}"/>
    <cellStyle name="Input 2 2 2 3 3 4 2" xfId="20097" xr:uid="{8DE83398-ED4C-4044-810A-C9685F2678E0}"/>
    <cellStyle name="Input 2 2 2 3 3 4 3" xfId="20098" xr:uid="{52B436F7-57CE-48EA-A623-F6DF340F466F}"/>
    <cellStyle name="Input 2 2 2 3 3 5" xfId="20099" xr:uid="{7BD0FAD8-E3A6-4B58-B5F1-62FAF686E381}"/>
    <cellStyle name="Input 2 2 2 3 3 5 2" xfId="20100" xr:uid="{B31D3D05-0506-4EF8-BAD4-E71C3ED6DDDC}"/>
    <cellStyle name="Input 2 2 2 3 3 5 3" xfId="20101" xr:uid="{8DEF2810-1FAE-431F-BF7D-8CD9C1FC958F}"/>
    <cellStyle name="Input 2 2 2 3 3 6" xfId="20102" xr:uid="{974523EF-152A-4AE7-8A3F-1C090445C850}"/>
    <cellStyle name="Input 2 2 2 3 3 6 2" xfId="20103" xr:uid="{57B83C81-6870-4DA9-8771-DE2B2D9D1850}"/>
    <cellStyle name="Input 2 2 2 3 3 6 3" xfId="20104" xr:uid="{982B9D59-9047-4963-930E-F13E5CACD642}"/>
    <cellStyle name="Input 2 2 2 3 3 7" xfId="20105" xr:uid="{CD27431E-5EBE-4E4F-9D8E-1CDCB313FDA0}"/>
    <cellStyle name="Input 2 2 2 3 3 7 2" xfId="20106" xr:uid="{303E73EE-9500-4458-9468-41E3B66181EE}"/>
    <cellStyle name="Input 2 2 2 3 3 7 3" xfId="20107" xr:uid="{BB67DDEF-DCC5-4451-AA80-22532FFF5C40}"/>
    <cellStyle name="Input 2 2 2 3 3 8" xfId="20108" xr:uid="{14C6CC10-943D-4820-9B89-F80DD0CFD4BD}"/>
    <cellStyle name="Input 2 2 2 3 3 8 2" xfId="20109" xr:uid="{CCB6D6B9-A7FB-4D03-96E2-6D75CF3D5475}"/>
    <cellStyle name="Input 2 2 2 3 3 8 3" xfId="20110" xr:uid="{72648CDC-6712-4B56-A549-59EE56AC13E8}"/>
    <cellStyle name="Input 2 2 2 3 3 9" xfId="20111" xr:uid="{B7821928-CA01-4449-8621-48F0A9DE3222}"/>
    <cellStyle name="Input 2 2 2 3 4" xfId="20112" xr:uid="{E81630AB-F5B6-47C6-AEC1-225417C550FC}"/>
    <cellStyle name="Input 2 2 2 3 4 10" xfId="20113" xr:uid="{624BA2E8-CFE0-461C-9382-DB37BFB6FC37}"/>
    <cellStyle name="Input 2 2 2 3 4 2" xfId="20114" xr:uid="{F5579A90-A642-4E7D-8D8C-A09C675698C3}"/>
    <cellStyle name="Input 2 2 2 3 4 2 2" xfId="20115" xr:uid="{AB16D9FB-FCF7-4E17-9685-30D2ECD8CD6B}"/>
    <cellStyle name="Input 2 2 2 3 4 2 2 2" xfId="20116" xr:uid="{AF971EBC-CD32-4ED3-8741-B39E4A34B6B5}"/>
    <cellStyle name="Input 2 2 2 3 4 2 2 3" xfId="20117" xr:uid="{04908661-2299-4DBC-8F6A-077CE10F4666}"/>
    <cellStyle name="Input 2 2 2 3 4 2 3" xfId="20118" xr:uid="{C8F9E1DC-1D7A-4DD0-9231-644C1B0C2DBA}"/>
    <cellStyle name="Input 2 2 2 3 4 2 3 2" xfId="20119" xr:uid="{5980E151-DEF5-4FD5-9A61-1942AC5130A7}"/>
    <cellStyle name="Input 2 2 2 3 4 2 3 3" xfId="20120" xr:uid="{E7CC96E5-4FC4-413D-A11F-569839213E3A}"/>
    <cellStyle name="Input 2 2 2 3 4 2 4" xfId="20121" xr:uid="{0225AC3B-105F-444B-B4EB-6A897214599B}"/>
    <cellStyle name="Input 2 2 2 3 4 2 4 2" xfId="20122" xr:uid="{343447D7-8E19-4811-915E-81CAC3470E3C}"/>
    <cellStyle name="Input 2 2 2 3 4 2 4 3" xfId="20123" xr:uid="{026B7154-E472-4C59-9B63-8474F54FBB52}"/>
    <cellStyle name="Input 2 2 2 3 4 2 5" xfId="20124" xr:uid="{3DD32334-6818-4325-A572-CE28F0C59EEB}"/>
    <cellStyle name="Input 2 2 2 3 4 2 5 2" xfId="20125" xr:uid="{5CF02302-483B-43F6-B12E-5FCFC5D26B4F}"/>
    <cellStyle name="Input 2 2 2 3 4 2 5 3" xfId="20126" xr:uid="{7BF59B77-4989-46F8-BCF0-8B9A5D5FFDA0}"/>
    <cellStyle name="Input 2 2 2 3 4 2 6" xfId="20127" xr:uid="{F84D276B-A683-4399-9C90-751FEC2520FD}"/>
    <cellStyle name="Input 2 2 2 3 4 2 6 2" xfId="20128" xr:uid="{ED4B2CB7-F747-499C-BA95-459B7094D6CD}"/>
    <cellStyle name="Input 2 2 2 3 4 2 6 3" xfId="20129" xr:uid="{E23C619F-F757-42D8-9698-3F86C2A8784B}"/>
    <cellStyle name="Input 2 2 2 3 4 2 7" xfId="20130" xr:uid="{65A3F58F-D6FF-42F1-AB9A-59FDD197AD3A}"/>
    <cellStyle name="Input 2 2 2 3 4 2 7 2" xfId="20131" xr:uid="{2C74978C-4BDD-468B-A252-6E5219EF2945}"/>
    <cellStyle name="Input 2 2 2 3 4 2 7 3" xfId="20132" xr:uid="{68F1A3C8-F554-4EC3-81E1-31ECBF987B7A}"/>
    <cellStyle name="Input 2 2 2 3 4 2 8" xfId="20133" xr:uid="{AA72E3A8-BAFA-499A-83B4-A2BD4076A104}"/>
    <cellStyle name="Input 2 2 2 3 4 2 9" xfId="20134" xr:uid="{DA96783D-2A87-4D9A-B7FC-BA4E28767F43}"/>
    <cellStyle name="Input 2 2 2 3 4 3" xfId="20135" xr:uid="{0FD5DED0-3D39-4D22-8B7B-6F37300987CB}"/>
    <cellStyle name="Input 2 2 2 3 4 3 2" xfId="20136" xr:uid="{6E673F8B-473F-45BA-A371-568026370B1A}"/>
    <cellStyle name="Input 2 2 2 3 4 3 3" xfId="20137" xr:uid="{EF589A99-1943-4212-917E-E52D5FF4F8B4}"/>
    <cellStyle name="Input 2 2 2 3 4 4" xfId="20138" xr:uid="{F8977726-EDAA-4862-A01E-E8AA32EF89AD}"/>
    <cellStyle name="Input 2 2 2 3 4 4 2" xfId="20139" xr:uid="{008D6D35-6737-4DF2-92D7-2211BBFA9B44}"/>
    <cellStyle name="Input 2 2 2 3 4 4 3" xfId="20140" xr:uid="{0A5B801A-E017-4212-B1D0-BD76DD2DE401}"/>
    <cellStyle name="Input 2 2 2 3 4 5" xfId="20141" xr:uid="{759A10D1-D227-41FC-9BA8-3D83669C1DCA}"/>
    <cellStyle name="Input 2 2 2 3 4 5 2" xfId="20142" xr:uid="{08E124E0-F6A9-4F27-B43C-05656B9B3F8A}"/>
    <cellStyle name="Input 2 2 2 3 4 5 3" xfId="20143" xr:uid="{9F942D01-23F6-4E78-B213-31B0DFEA43AD}"/>
    <cellStyle name="Input 2 2 2 3 4 6" xfId="20144" xr:uid="{9DB0DDD9-6547-4390-B8E0-CB7B3A95AAFD}"/>
    <cellStyle name="Input 2 2 2 3 4 6 2" xfId="20145" xr:uid="{B860BED8-6708-4100-82C5-79C3A84DB8C5}"/>
    <cellStyle name="Input 2 2 2 3 4 6 3" xfId="20146" xr:uid="{281E2111-E91A-4041-9628-9631C5DC81A1}"/>
    <cellStyle name="Input 2 2 2 3 4 7" xfId="20147" xr:uid="{219D9188-3B72-463A-A6AD-A977455A7EF1}"/>
    <cellStyle name="Input 2 2 2 3 4 7 2" xfId="20148" xr:uid="{05B70E42-E259-4A98-8C56-8744E0FC5421}"/>
    <cellStyle name="Input 2 2 2 3 4 7 3" xfId="20149" xr:uid="{16C850A7-8533-48FF-B896-1F4D340AAED9}"/>
    <cellStyle name="Input 2 2 2 3 4 8" xfId="20150" xr:uid="{6C2B48D8-E324-463D-9A3A-0AE222006C08}"/>
    <cellStyle name="Input 2 2 2 3 4 8 2" xfId="20151" xr:uid="{54C0D9B7-9482-4EFC-B332-6487C4BF9420}"/>
    <cellStyle name="Input 2 2 2 3 4 8 3" xfId="20152" xr:uid="{6836CDD5-A4FD-48B4-A561-A213BCD32022}"/>
    <cellStyle name="Input 2 2 2 3 4 9" xfId="20153" xr:uid="{E1F90D7D-C023-4246-8AFD-27BD8736C68F}"/>
    <cellStyle name="Input 2 2 2 3 5" xfId="20154" xr:uid="{1C37DC4B-521E-4E23-A988-EADF469AAD79}"/>
    <cellStyle name="Input 2 2 2 3 5 2" xfId="20155" xr:uid="{B5737EEE-0049-4BC6-9629-C122D541C052}"/>
    <cellStyle name="Input 2 2 2 3 5 2 2" xfId="20156" xr:uid="{D136CDE6-97F7-4451-A89A-BB82A332EF78}"/>
    <cellStyle name="Input 2 2 2 3 5 2 3" xfId="20157" xr:uid="{00D19331-B6CC-47D9-B52F-EBD4FCA55C6E}"/>
    <cellStyle name="Input 2 2 2 3 5 3" xfId="20158" xr:uid="{D6FC7992-DD01-496C-A5B3-B8301E787185}"/>
    <cellStyle name="Input 2 2 2 3 5 3 2" xfId="20159" xr:uid="{8A8CE3C8-29E5-4E82-8758-54F8C07E079C}"/>
    <cellStyle name="Input 2 2 2 3 5 3 3" xfId="20160" xr:uid="{D3C2B16E-CEED-49E0-BC87-77E0DFCA0175}"/>
    <cellStyle name="Input 2 2 2 3 5 4" xfId="20161" xr:uid="{F122357F-7813-4EE0-A338-07699A4928E7}"/>
    <cellStyle name="Input 2 2 2 3 5 4 2" xfId="20162" xr:uid="{BF535DE3-5704-4175-849B-0A3824E9261B}"/>
    <cellStyle name="Input 2 2 2 3 5 4 3" xfId="20163" xr:uid="{122A9339-BA11-4519-9C05-46BC553DD388}"/>
    <cellStyle name="Input 2 2 2 3 5 5" xfId="20164" xr:uid="{BAA9E56E-DAC6-4F49-825E-70FC9A6DFF79}"/>
    <cellStyle name="Input 2 2 2 3 5 5 2" xfId="20165" xr:uid="{A748D834-5026-40F7-92CD-FABA678CAFE0}"/>
    <cellStyle name="Input 2 2 2 3 5 5 3" xfId="20166" xr:uid="{8C18D1B3-09C0-42A0-8D8E-3AF477732CD7}"/>
    <cellStyle name="Input 2 2 2 3 5 6" xfId="20167" xr:uid="{8D549EAA-7BA7-4C37-8841-1ACBB32CC3E6}"/>
    <cellStyle name="Input 2 2 2 3 5 6 2" xfId="20168" xr:uid="{5F79B619-36C7-49D3-B2E7-6573CE5A0FB8}"/>
    <cellStyle name="Input 2 2 2 3 5 6 3" xfId="20169" xr:uid="{87E0FC00-0C33-490A-8DD0-47F4C283825B}"/>
    <cellStyle name="Input 2 2 2 3 5 7" xfId="20170" xr:uid="{0D516F0C-869F-4A03-BFBB-F0C35AAB3C57}"/>
    <cellStyle name="Input 2 2 2 3 5 7 2" xfId="20171" xr:uid="{ED59143B-5949-4B66-A28B-9E774C6D6BDF}"/>
    <cellStyle name="Input 2 2 2 3 5 7 3" xfId="20172" xr:uid="{0EF72F31-A74D-4480-877A-7AF91877DC0E}"/>
    <cellStyle name="Input 2 2 2 3 5 8" xfId="20173" xr:uid="{ED28D7AB-7FD9-4C20-A175-3DD3DEB5A446}"/>
    <cellStyle name="Input 2 2 2 3 5 9" xfId="20174" xr:uid="{7A1AA5A3-48AF-46D9-99B8-228EA3F9A2C4}"/>
    <cellStyle name="Input 2 2 2 3 6" xfId="20175" xr:uid="{8C016FA3-3DB4-4AE4-9339-A001EF12D87C}"/>
    <cellStyle name="Input 2 2 2 3 6 2" xfId="20176" xr:uid="{26B73DD4-A0C5-4C39-A6E8-70576F5F63B4}"/>
    <cellStyle name="Input 2 2 2 3 6 3" xfId="20177" xr:uid="{97E782C6-2A60-48A8-ACE1-394809C6A025}"/>
    <cellStyle name="Input 2 2 2 3 7" xfId="20178" xr:uid="{04DC0FE8-7F57-4D6C-879E-5322D9CC309E}"/>
    <cellStyle name="Input 2 2 2 3 7 2" xfId="20179" xr:uid="{0A53A920-BECA-4A70-AC25-4BB05AF588DD}"/>
    <cellStyle name="Input 2 2 2 3 7 3" xfId="20180" xr:uid="{005D6E57-931B-40E3-AEAB-124C2FC50465}"/>
    <cellStyle name="Input 2 2 2 3 8" xfId="20181" xr:uid="{5F01E3E5-C897-4661-9602-97ADED3B458B}"/>
    <cellStyle name="Input 2 2 2 3 8 2" xfId="20182" xr:uid="{20F8677D-7E32-4100-BA82-C30A5B0DC816}"/>
    <cellStyle name="Input 2 2 2 3 8 3" xfId="20183" xr:uid="{6F86B1E3-5C83-4E7D-B312-91F6BB85BD8F}"/>
    <cellStyle name="Input 2 2 2 3 9" xfId="20184" xr:uid="{8E3044E8-087D-4BE5-9FE9-6BC5AFE5B2EF}"/>
    <cellStyle name="Input 2 2 2 3 9 2" xfId="20185" xr:uid="{E485FAC3-DCC3-4B84-B226-F26CC818DDB1}"/>
    <cellStyle name="Input 2 2 2 3 9 3" xfId="20186" xr:uid="{D3D725B4-3BB1-4675-B841-FA3B93113A01}"/>
    <cellStyle name="Input 2 2 2 4" xfId="20187" xr:uid="{58166DE7-CBCA-4C9C-9EFC-7FCA2939BA60}"/>
    <cellStyle name="Input 2 2 2 4 10" xfId="20188" xr:uid="{BA49CECF-953D-4FA3-B183-5C39FF32A2BE}"/>
    <cellStyle name="Input 2 2 2 4 2" xfId="20189" xr:uid="{379747E2-E3E3-44C3-87C1-8A9B02DE6076}"/>
    <cellStyle name="Input 2 2 2 4 2 2" xfId="20190" xr:uid="{863B0925-0A04-44F3-8EC7-8D1E8DCEF621}"/>
    <cellStyle name="Input 2 2 2 4 2 2 2" xfId="20191" xr:uid="{21602B90-8EAC-4A47-B17D-8EF923C7AF07}"/>
    <cellStyle name="Input 2 2 2 4 2 2 3" xfId="20192" xr:uid="{B1FEF89D-C395-43FF-B8E8-3D7754319434}"/>
    <cellStyle name="Input 2 2 2 4 2 3" xfId="20193" xr:uid="{7568C301-B428-4B40-8CB5-0CC71D57A3F5}"/>
    <cellStyle name="Input 2 2 2 4 2 3 2" xfId="20194" xr:uid="{2D58BFE1-FBB1-4CE9-8890-BC6480B1A782}"/>
    <cellStyle name="Input 2 2 2 4 2 3 3" xfId="20195" xr:uid="{C05C426D-C20E-4B13-80F6-3013E16199BF}"/>
    <cellStyle name="Input 2 2 2 4 2 4" xfId="20196" xr:uid="{F120440F-C36E-4820-91F9-011627B50354}"/>
    <cellStyle name="Input 2 2 2 4 2 4 2" xfId="20197" xr:uid="{93E39E15-6B87-4BC7-B4E4-0B3D68F7CD15}"/>
    <cellStyle name="Input 2 2 2 4 2 4 3" xfId="20198" xr:uid="{C61AA4DC-A9D1-4877-9E24-7AB51B757869}"/>
    <cellStyle name="Input 2 2 2 4 2 5" xfId="20199" xr:uid="{D2CC177E-3323-4FBF-8254-8DCD3CE69956}"/>
    <cellStyle name="Input 2 2 2 4 2 5 2" xfId="20200" xr:uid="{2B5AECD5-ECA5-4FAC-B5FD-71CA3664C7F3}"/>
    <cellStyle name="Input 2 2 2 4 2 5 3" xfId="20201" xr:uid="{E75DDF9F-9D8C-4923-B60D-A7E00AF33845}"/>
    <cellStyle name="Input 2 2 2 4 2 6" xfId="20202" xr:uid="{8568F36C-20C5-43EB-8AF6-07655AFF95EC}"/>
    <cellStyle name="Input 2 2 2 4 2 6 2" xfId="20203" xr:uid="{8CAD613D-3957-4AA3-855D-7651A556E1D8}"/>
    <cellStyle name="Input 2 2 2 4 2 6 3" xfId="20204" xr:uid="{ECFDBC09-1167-49A6-ACDF-31BC02004AAA}"/>
    <cellStyle name="Input 2 2 2 4 2 7" xfId="20205" xr:uid="{825AB102-5607-4400-A55E-E542080FFDFF}"/>
    <cellStyle name="Input 2 2 2 4 2 7 2" xfId="20206" xr:uid="{BF915E60-8691-49DD-8294-CAC338F65BB0}"/>
    <cellStyle name="Input 2 2 2 4 2 7 3" xfId="20207" xr:uid="{3251ADEC-9C4E-49BE-9BA2-7A5C36BC0508}"/>
    <cellStyle name="Input 2 2 2 4 2 8" xfId="20208" xr:uid="{C9B8C0DD-FE4D-4ED0-94F7-DFE0FB1790C1}"/>
    <cellStyle name="Input 2 2 2 4 2 9" xfId="20209" xr:uid="{07EBE222-EBEE-4E53-A66D-513E3AB4F385}"/>
    <cellStyle name="Input 2 2 2 4 3" xfId="20210" xr:uid="{D7C6FEAF-F8D9-42DE-9317-3CF0EB1DF1AF}"/>
    <cellStyle name="Input 2 2 2 4 3 2" xfId="20211" xr:uid="{77BFAA9A-DFC4-45AC-8D90-ED89A58E7828}"/>
    <cellStyle name="Input 2 2 2 4 3 3" xfId="20212" xr:uid="{D25BB804-16AD-4A4C-BD13-1343FCDE705C}"/>
    <cellStyle name="Input 2 2 2 4 4" xfId="20213" xr:uid="{327F3C90-303E-4620-882A-009D261719D9}"/>
    <cellStyle name="Input 2 2 2 4 4 2" xfId="20214" xr:uid="{3B6E8E00-411C-4582-8619-7CDAE46A0EF4}"/>
    <cellStyle name="Input 2 2 2 4 4 3" xfId="20215" xr:uid="{F0A41A1D-EFC5-4F61-B65B-971FFB779146}"/>
    <cellStyle name="Input 2 2 2 4 5" xfId="20216" xr:uid="{7FF3700A-3D79-4B9C-810E-BD947E1A4903}"/>
    <cellStyle name="Input 2 2 2 4 5 2" xfId="20217" xr:uid="{D28B2726-26D4-49F8-8944-4FE64A88E75C}"/>
    <cellStyle name="Input 2 2 2 4 5 3" xfId="20218" xr:uid="{30AF5000-EC2D-48D7-9FDD-F735638D95D0}"/>
    <cellStyle name="Input 2 2 2 4 6" xfId="20219" xr:uid="{84E7F537-843A-4EF0-A68E-794B4B353EB3}"/>
    <cellStyle name="Input 2 2 2 4 6 2" xfId="20220" xr:uid="{E7A22CC3-9203-474B-8B85-7116680EFA74}"/>
    <cellStyle name="Input 2 2 2 4 6 3" xfId="20221" xr:uid="{7E4D2EAA-9C9D-49D7-A9B8-746E7C002400}"/>
    <cellStyle name="Input 2 2 2 4 7" xfId="20222" xr:uid="{F1692E15-806E-4518-87F6-6D4318F12866}"/>
    <cellStyle name="Input 2 2 2 4 7 2" xfId="20223" xr:uid="{2B084D38-4BEE-402B-A57D-7E1C3368A47F}"/>
    <cellStyle name="Input 2 2 2 4 7 3" xfId="20224" xr:uid="{C96E541C-6837-4A95-A577-B00BE505D1D0}"/>
    <cellStyle name="Input 2 2 2 4 8" xfId="20225" xr:uid="{08FD32E7-E49B-4FDB-9147-7587E0DE98B6}"/>
    <cellStyle name="Input 2 2 2 4 8 2" xfId="20226" xr:uid="{A61C4771-8C13-49D6-AFCD-09CCE974A8BA}"/>
    <cellStyle name="Input 2 2 2 4 8 3" xfId="20227" xr:uid="{2F75EE46-7105-4CAD-A07C-F388B26204CB}"/>
    <cellStyle name="Input 2 2 2 4 9" xfId="20228" xr:uid="{2765B8ED-0004-42FA-9EA4-115E7D51EF0B}"/>
    <cellStyle name="Input 2 2 2 5" xfId="20229" xr:uid="{A8895697-7474-46A3-895B-BD3326579A84}"/>
    <cellStyle name="Input 2 2 2 5 10" xfId="20230" xr:uid="{50CD524A-F5D6-42DF-BCB8-1F8223AFD695}"/>
    <cellStyle name="Input 2 2 2 5 2" xfId="20231" xr:uid="{6A4BDA4B-7461-472C-BE26-C12A59BF67B0}"/>
    <cellStyle name="Input 2 2 2 5 2 2" xfId="20232" xr:uid="{CADFB67D-A1B9-4E70-94C9-B37245A30B7E}"/>
    <cellStyle name="Input 2 2 2 5 2 2 2" xfId="20233" xr:uid="{199177AF-C2B8-4AA6-8026-E44AA09F9E3F}"/>
    <cellStyle name="Input 2 2 2 5 2 2 3" xfId="20234" xr:uid="{37B21597-E9D3-4A39-9D43-15BEE947E9B5}"/>
    <cellStyle name="Input 2 2 2 5 2 3" xfId="20235" xr:uid="{CA9F5C28-C7B8-47E7-B503-AD2EC4A6915D}"/>
    <cellStyle name="Input 2 2 2 5 2 3 2" xfId="20236" xr:uid="{C0B49CC5-CB7C-45F9-9323-356C57A4F7EB}"/>
    <cellStyle name="Input 2 2 2 5 2 3 3" xfId="20237" xr:uid="{7775FA06-9446-4D27-8EF3-7AFFF724A1C6}"/>
    <cellStyle name="Input 2 2 2 5 2 4" xfId="20238" xr:uid="{92E57FBB-8336-4071-A9FD-186AE1F945A0}"/>
    <cellStyle name="Input 2 2 2 5 2 4 2" xfId="20239" xr:uid="{DCF2217B-04E5-414A-8FE1-A7212BCD6304}"/>
    <cellStyle name="Input 2 2 2 5 2 4 3" xfId="20240" xr:uid="{2AD29EC4-6A67-49BE-912E-39D732615230}"/>
    <cellStyle name="Input 2 2 2 5 2 5" xfId="20241" xr:uid="{F3B38A4D-15F4-4E07-8133-E708E933F6AF}"/>
    <cellStyle name="Input 2 2 2 5 2 5 2" xfId="20242" xr:uid="{1EF73E8C-D302-4084-B7D4-C076947ED45F}"/>
    <cellStyle name="Input 2 2 2 5 2 5 3" xfId="20243" xr:uid="{A1E49B4F-C94B-48E8-8275-6D9A71A846A6}"/>
    <cellStyle name="Input 2 2 2 5 2 6" xfId="20244" xr:uid="{84D6FF1D-FC9B-4D9A-87F5-4480A7856FA6}"/>
    <cellStyle name="Input 2 2 2 5 2 6 2" xfId="20245" xr:uid="{08548556-73F4-4FBE-9118-A2B5A3342F25}"/>
    <cellStyle name="Input 2 2 2 5 2 6 3" xfId="20246" xr:uid="{ABE55184-5D78-4D90-9E52-B60CDEE07C78}"/>
    <cellStyle name="Input 2 2 2 5 2 7" xfId="20247" xr:uid="{1EF9597B-6C56-42B7-888F-C6EFD0CBC461}"/>
    <cellStyle name="Input 2 2 2 5 2 7 2" xfId="20248" xr:uid="{F8AB8D4A-909A-4239-8C6E-707B42CE5E13}"/>
    <cellStyle name="Input 2 2 2 5 2 7 3" xfId="20249" xr:uid="{DB3A0EFB-1FAE-422C-AC81-B08DD6DACD5C}"/>
    <cellStyle name="Input 2 2 2 5 2 8" xfId="20250" xr:uid="{EDF3748F-5E19-42D6-AA59-F991BABB8495}"/>
    <cellStyle name="Input 2 2 2 5 2 9" xfId="20251" xr:uid="{8E219564-69F8-4B52-8080-35647259CE3D}"/>
    <cellStyle name="Input 2 2 2 5 3" xfId="20252" xr:uid="{EF29B034-E5B5-4A87-8D04-1DEAD1E5C54A}"/>
    <cellStyle name="Input 2 2 2 5 3 2" xfId="20253" xr:uid="{1B0B6C2A-11DD-4BD2-BF68-594D6C908C7D}"/>
    <cellStyle name="Input 2 2 2 5 3 3" xfId="20254" xr:uid="{9C9548DA-B768-407F-9E01-F73773724FD2}"/>
    <cellStyle name="Input 2 2 2 5 4" xfId="20255" xr:uid="{94A37B5B-A506-482F-8142-8C8E54F30FD8}"/>
    <cellStyle name="Input 2 2 2 5 4 2" xfId="20256" xr:uid="{02AA224B-E398-4A5D-A8AB-DACB8E48F6F1}"/>
    <cellStyle name="Input 2 2 2 5 4 3" xfId="20257" xr:uid="{2E2D2E08-B818-41E2-923D-ED6027C09D6A}"/>
    <cellStyle name="Input 2 2 2 5 5" xfId="20258" xr:uid="{827BD360-62AE-45A9-980F-6643A0D32094}"/>
    <cellStyle name="Input 2 2 2 5 5 2" xfId="20259" xr:uid="{EF7E0347-1AA0-4198-8D62-B5BAD848AF05}"/>
    <cellStyle name="Input 2 2 2 5 5 3" xfId="20260" xr:uid="{F3433A0B-21DF-47BE-983D-DEEED46EF0CC}"/>
    <cellStyle name="Input 2 2 2 5 6" xfId="20261" xr:uid="{15689F04-0F6E-436C-9430-182B14322D7B}"/>
    <cellStyle name="Input 2 2 2 5 6 2" xfId="20262" xr:uid="{AB8B308B-089B-4D94-92C4-08AC3D4E3C85}"/>
    <cellStyle name="Input 2 2 2 5 6 3" xfId="20263" xr:uid="{AD1C800C-4E89-4D5A-821F-0DA8DF783A21}"/>
    <cellStyle name="Input 2 2 2 5 7" xfId="20264" xr:uid="{6DC08C58-9825-48BE-9C2C-8B09289AF1AB}"/>
    <cellStyle name="Input 2 2 2 5 7 2" xfId="20265" xr:uid="{FC15146C-DE65-4233-ADB3-3E67D19D3918}"/>
    <cellStyle name="Input 2 2 2 5 7 3" xfId="20266" xr:uid="{A1DDB203-C791-46DB-BDA3-EF59D8642D6B}"/>
    <cellStyle name="Input 2 2 2 5 8" xfId="20267" xr:uid="{248E1FFA-4AAD-4C95-B31F-3C2AA753C56F}"/>
    <cellStyle name="Input 2 2 2 5 8 2" xfId="20268" xr:uid="{D882477A-D18B-491F-BA81-E81661CFF522}"/>
    <cellStyle name="Input 2 2 2 5 8 3" xfId="20269" xr:uid="{A7441E6D-41B9-48BA-B94E-B88EBB3DF897}"/>
    <cellStyle name="Input 2 2 2 5 9" xfId="20270" xr:uid="{77A68C3A-D509-45AE-A166-B51B597D70B2}"/>
    <cellStyle name="Input 2 2 2 6" xfId="20271" xr:uid="{FD46F22C-D58C-45E5-95A0-095491983624}"/>
    <cellStyle name="Input 2 2 2 6 10" xfId="20272" xr:uid="{CECBFDD7-6B13-46F4-B8AB-70672BEFB1DD}"/>
    <cellStyle name="Input 2 2 2 6 2" xfId="20273" xr:uid="{93D1D667-EB83-4240-BAB6-BA03C9F6F817}"/>
    <cellStyle name="Input 2 2 2 6 2 2" xfId="20274" xr:uid="{05391FA3-9550-484D-A8A0-32B4D4C72B31}"/>
    <cellStyle name="Input 2 2 2 6 2 2 2" xfId="20275" xr:uid="{A796814B-2494-4A9D-B77F-37511406AD2E}"/>
    <cellStyle name="Input 2 2 2 6 2 2 3" xfId="20276" xr:uid="{60702CA7-FD1E-4DE0-AA4A-6369C322F3DA}"/>
    <cellStyle name="Input 2 2 2 6 2 3" xfId="20277" xr:uid="{47A01B87-FA82-4EF3-8A32-15CE0371C955}"/>
    <cellStyle name="Input 2 2 2 6 2 3 2" xfId="20278" xr:uid="{F8434634-01AC-4C93-8592-C5465DFB88B5}"/>
    <cellStyle name="Input 2 2 2 6 2 3 3" xfId="20279" xr:uid="{12748FB1-5AA8-4A17-915F-BEFBE0FE4495}"/>
    <cellStyle name="Input 2 2 2 6 2 4" xfId="20280" xr:uid="{E3F4ED3C-2C94-4FDE-A525-3528B0437116}"/>
    <cellStyle name="Input 2 2 2 6 2 4 2" xfId="20281" xr:uid="{62AB13D4-6C6B-42B7-B942-E62081219962}"/>
    <cellStyle name="Input 2 2 2 6 2 4 3" xfId="20282" xr:uid="{74CEB419-9355-493D-95B5-FF40E82937A1}"/>
    <cellStyle name="Input 2 2 2 6 2 5" xfId="20283" xr:uid="{4CAAC08C-C0F0-4045-90CC-06DD58396FFD}"/>
    <cellStyle name="Input 2 2 2 6 2 5 2" xfId="20284" xr:uid="{78A69040-2ED8-4203-865D-0A71D8C03B89}"/>
    <cellStyle name="Input 2 2 2 6 2 5 3" xfId="20285" xr:uid="{72F2A1CE-2AF4-4692-BC8D-12037BD85E99}"/>
    <cellStyle name="Input 2 2 2 6 2 6" xfId="20286" xr:uid="{62DB1A46-2B1F-4FF0-A32B-0F9E56D0FBDC}"/>
    <cellStyle name="Input 2 2 2 6 2 6 2" xfId="20287" xr:uid="{7F1DE0A5-CC67-4D06-8FD9-7B27AA51285C}"/>
    <cellStyle name="Input 2 2 2 6 2 6 3" xfId="20288" xr:uid="{5E20177C-AE94-4E0E-BF2D-DA6E7481E592}"/>
    <cellStyle name="Input 2 2 2 6 2 7" xfId="20289" xr:uid="{BBE8D17A-C6ED-4421-9C62-11464CCF09CC}"/>
    <cellStyle name="Input 2 2 2 6 2 7 2" xfId="20290" xr:uid="{64C175DE-FFF0-4CF8-9D48-17F2329E8E30}"/>
    <cellStyle name="Input 2 2 2 6 2 7 3" xfId="20291" xr:uid="{DF7C8C93-01BD-4B49-91DD-647B6203FF45}"/>
    <cellStyle name="Input 2 2 2 6 2 8" xfId="20292" xr:uid="{E37F9846-8F35-4496-BE1C-F5FA48254641}"/>
    <cellStyle name="Input 2 2 2 6 2 9" xfId="20293" xr:uid="{0EED47F1-2D10-4DB4-AEEC-F4B2E40E16E9}"/>
    <cellStyle name="Input 2 2 2 6 3" xfId="20294" xr:uid="{EFB6676A-D2D1-4AF2-B86E-6E2497F88F3F}"/>
    <cellStyle name="Input 2 2 2 6 3 2" xfId="20295" xr:uid="{C1918CAA-68DF-4E5F-BC2A-C639AB03E74E}"/>
    <cellStyle name="Input 2 2 2 6 3 3" xfId="20296" xr:uid="{DE92FCE4-CCCB-439A-94D5-9F4394D3F29E}"/>
    <cellStyle name="Input 2 2 2 6 4" xfId="20297" xr:uid="{EBD51519-66BB-44B3-A268-8F8403115395}"/>
    <cellStyle name="Input 2 2 2 6 4 2" xfId="20298" xr:uid="{E4783F95-765B-405E-847A-BB92C04E89A3}"/>
    <cellStyle name="Input 2 2 2 6 4 3" xfId="20299" xr:uid="{F9AF83E5-AC0C-4EAD-A37F-426CFE8CE916}"/>
    <cellStyle name="Input 2 2 2 6 5" xfId="20300" xr:uid="{16172328-AC9A-42BF-8450-3D8E01378B86}"/>
    <cellStyle name="Input 2 2 2 6 5 2" xfId="20301" xr:uid="{AEA6A6B4-E799-47C2-8C38-04A8F7E9B99A}"/>
    <cellStyle name="Input 2 2 2 6 5 3" xfId="20302" xr:uid="{222FF6FA-9794-4557-8CDD-434F45D3D1FD}"/>
    <cellStyle name="Input 2 2 2 6 6" xfId="20303" xr:uid="{FE79A15B-538F-4280-B9B2-85FC0E8E148F}"/>
    <cellStyle name="Input 2 2 2 6 6 2" xfId="20304" xr:uid="{3A46D2E0-A6F5-4328-8D0E-FA9917860F86}"/>
    <cellStyle name="Input 2 2 2 6 6 3" xfId="20305" xr:uid="{63188223-67E4-4D3A-97C2-D293C0C0A4FF}"/>
    <cellStyle name="Input 2 2 2 6 7" xfId="20306" xr:uid="{72B76B27-EB72-4789-89AE-220824BB5F09}"/>
    <cellStyle name="Input 2 2 2 6 7 2" xfId="20307" xr:uid="{A6C840F8-3163-47B2-9A3D-3850D95D1FA2}"/>
    <cellStyle name="Input 2 2 2 6 7 3" xfId="20308" xr:uid="{5041E38D-F692-460D-BD76-6CEE6BC76D46}"/>
    <cellStyle name="Input 2 2 2 6 8" xfId="20309" xr:uid="{560D6A0F-C683-4B4D-AF66-330FF22CC232}"/>
    <cellStyle name="Input 2 2 2 6 8 2" xfId="20310" xr:uid="{81C22F07-FE4B-44C1-AE95-A5904C327E92}"/>
    <cellStyle name="Input 2 2 2 6 8 3" xfId="20311" xr:uid="{24FE7E99-025C-4818-9447-2A502564AB28}"/>
    <cellStyle name="Input 2 2 2 6 9" xfId="20312" xr:uid="{B47EE166-590E-4D55-9795-F45DC522044C}"/>
    <cellStyle name="Input 2 2 2 7" xfId="20313" xr:uid="{C027E0DB-6BB2-403F-893B-556C5112A6F7}"/>
    <cellStyle name="Input 2 2 2 7 2" xfId="20314" xr:uid="{703AB3CE-2297-468F-8A76-36C4AA5639F6}"/>
    <cellStyle name="Input 2 2 2 7 2 2" xfId="20315" xr:uid="{B362DDE9-21A9-4F23-B1E2-612799938F12}"/>
    <cellStyle name="Input 2 2 2 7 2 3" xfId="20316" xr:uid="{8300D9EA-EE18-42E2-A07D-DCED54B9BFEE}"/>
    <cellStyle name="Input 2 2 2 7 3" xfId="20317" xr:uid="{616BE9E7-56E3-4D0E-9FA8-7B50A8AF43DF}"/>
    <cellStyle name="Input 2 2 2 7 3 2" xfId="20318" xr:uid="{A1FF40EE-064C-4832-B524-BCAD10BB23C0}"/>
    <cellStyle name="Input 2 2 2 7 3 3" xfId="20319" xr:uid="{C4EDE621-0436-4F03-A2A8-53BC531C5BAC}"/>
    <cellStyle name="Input 2 2 2 7 4" xfId="20320" xr:uid="{4D5ED407-083F-47FF-AAF6-84E0C180DA76}"/>
    <cellStyle name="Input 2 2 2 7 4 2" xfId="20321" xr:uid="{18F59465-124A-4703-BE92-46C2F5E5F15D}"/>
    <cellStyle name="Input 2 2 2 7 4 3" xfId="20322" xr:uid="{AABB2D01-F2C1-49BC-9285-3B7AD51DD305}"/>
    <cellStyle name="Input 2 2 2 7 5" xfId="20323" xr:uid="{286A8B30-9AA7-47EF-A804-9210D10DECA5}"/>
    <cellStyle name="Input 2 2 2 7 5 2" xfId="20324" xr:uid="{09D2AC5D-C469-4A61-85CC-B6B21EBEBD27}"/>
    <cellStyle name="Input 2 2 2 7 5 3" xfId="20325" xr:uid="{3DBE1469-CD28-479C-B6E8-D3EB0AD0F2AF}"/>
    <cellStyle name="Input 2 2 2 7 6" xfId="20326" xr:uid="{6229F731-E0EB-45F8-9A23-74E058409EF9}"/>
    <cellStyle name="Input 2 2 2 7 6 2" xfId="20327" xr:uid="{FF1DACD8-1EF6-42B2-A77F-3F5113882F48}"/>
    <cellStyle name="Input 2 2 2 7 6 3" xfId="20328" xr:uid="{E8B7D7D3-601A-400D-9220-C961EABA1ADD}"/>
    <cellStyle name="Input 2 2 2 7 7" xfId="20329" xr:uid="{E88C9400-1FBD-4F99-A697-3F713CD884AC}"/>
    <cellStyle name="Input 2 2 2 7 7 2" xfId="20330" xr:uid="{F4496F5E-B671-409F-BAC4-0C440DB388FE}"/>
    <cellStyle name="Input 2 2 2 7 7 3" xfId="20331" xr:uid="{745A00FA-81FD-4A5E-8651-F02C6DFB3911}"/>
    <cellStyle name="Input 2 2 2 7 8" xfId="20332" xr:uid="{B1D1A471-DA2D-46A2-BC03-BF4D906A0C98}"/>
    <cellStyle name="Input 2 2 2 7 9" xfId="20333" xr:uid="{C2FF00B4-2A8C-4003-A95B-1185700B93D3}"/>
    <cellStyle name="Input 2 2 2 8" xfId="20334" xr:uid="{A185B112-81F7-49F9-BBF4-55DE0939652E}"/>
    <cellStyle name="Input 2 2 2 8 2" xfId="20335" xr:uid="{654F5ECD-5A67-43FA-A87E-33C6DFCF257B}"/>
    <cellStyle name="Input 2 2 2 8 3" xfId="20336" xr:uid="{3417265E-F819-4514-AA89-3404F440994F}"/>
    <cellStyle name="Input 2 2 2 9" xfId="20337" xr:uid="{362939A9-9A1B-4104-ABE6-2189A813886B}"/>
    <cellStyle name="Input 2 2 2 9 2" xfId="20338" xr:uid="{0513DCCF-59AD-407B-9663-E923A10C5845}"/>
    <cellStyle name="Input 2 2 2 9 3" xfId="20339" xr:uid="{8962A5BC-336C-444D-878C-F7056D364B5E}"/>
    <cellStyle name="Input 2 2 3" xfId="20340" xr:uid="{5C3657C4-ED96-4409-AC84-0C719F95C96F}"/>
    <cellStyle name="Input 2 2 3 10" xfId="20341" xr:uid="{D7518DD1-F98D-4218-BA00-A929FDCD6339}"/>
    <cellStyle name="Input 2 2 3 10 2" xfId="20342" xr:uid="{F441E85F-0895-4FAD-8F44-3100BD112C75}"/>
    <cellStyle name="Input 2 2 3 10 3" xfId="20343" xr:uid="{622C997E-4465-44DB-803F-586423FEF9C8}"/>
    <cellStyle name="Input 2 2 3 11" xfId="20344" xr:uid="{5F204DE7-4DE6-4CC8-923D-FB2D268476D8}"/>
    <cellStyle name="Input 2 2 3 11 2" xfId="20345" xr:uid="{3DF604E0-16D8-422E-838E-DC0F217A326B}"/>
    <cellStyle name="Input 2 2 3 11 3" xfId="20346" xr:uid="{8A915A06-5CA9-4712-BAC9-F13B07C13906}"/>
    <cellStyle name="Input 2 2 3 12" xfId="20347" xr:uid="{2968115E-1B6C-4C00-A404-3E41884A06C8}"/>
    <cellStyle name="Input 2 2 3 12 2" xfId="20348" xr:uid="{988FDEFB-3168-47BF-8A82-119B747DB53E}"/>
    <cellStyle name="Input 2 2 3 12 3" xfId="20349" xr:uid="{3C201641-B7F3-498C-A421-5710A3348273}"/>
    <cellStyle name="Input 2 2 3 13" xfId="20350" xr:uid="{152FE652-9A9A-4230-B8E7-1F9A2122650B}"/>
    <cellStyle name="Input 2 2 3 13 2" xfId="20351" xr:uid="{7E81A114-8205-4ACA-B1E6-B7B127804958}"/>
    <cellStyle name="Input 2 2 3 13 3" xfId="20352" xr:uid="{3DE53CE5-CF14-4C60-B2AD-58F998C13702}"/>
    <cellStyle name="Input 2 2 3 14" xfId="44363" xr:uid="{FC95FE3E-833A-42C0-87E8-A54BE8BC8C73}"/>
    <cellStyle name="Input 2 2 3 2" xfId="20353" xr:uid="{F5CEA31F-B025-4F04-9CBE-4DB11D96370B}"/>
    <cellStyle name="Input 2 2 3 2 10" xfId="44364" xr:uid="{5B2B2780-1E9C-4AC3-85F7-6E1108B0C379}"/>
    <cellStyle name="Input 2 2 3 2 2" xfId="20354" xr:uid="{6EAC0AE1-DEE4-461E-AA6F-17024E66107C}"/>
    <cellStyle name="Input 2 2 3 2 2 10" xfId="20355" xr:uid="{91A5B069-27B8-47EA-9F82-960B626082FD}"/>
    <cellStyle name="Input 2 2 3 2 2 2" xfId="20356" xr:uid="{45EF4592-8409-4079-94CA-81CC2E3300C6}"/>
    <cellStyle name="Input 2 2 3 2 2 2 2" xfId="20357" xr:uid="{E01C72B6-91F9-46E9-90CA-9D4EAC68E9D8}"/>
    <cellStyle name="Input 2 2 3 2 2 2 2 2" xfId="20358" xr:uid="{D5D42657-FE6B-4CD7-A753-555E4A4FC620}"/>
    <cellStyle name="Input 2 2 3 2 2 2 2 3" xfId="20359" xr:uid="{7291DDAF-EC7E-49A7-8DB1-8EC3AAA35F4E}"/>
    <cellStyle name="Input 2 2 3 2 2 2 3" xfId="20360" xr:uid="{ADB181E2-7456-4200-B360-115BCCAE5B68}"/>
    <cellStyle name="Input 2 2 3 2 2 2 3 2" xfId="20361" xr:uid="{5C8A4F31-B0BB-47FF-A1A6-D87575508FB5}"/>
    <cellStyle name="Input 2 2 3 2 2 2 3 3" xfId="20362" xr:uid="{EB5B1B18-741D-4B8E-A6EA-58B846836A7A}"/>
    <cellStyle name="Input 2 2 3 2 2 2 4" xfId="20363" xr:uid="{3C44B5A1-F311-44EA-8FA7-9C5A99EFD58E}"/>
    <cellStyle name="Input 2 2 3 2 2 2 4 2" xfId="20364" xr:uid="{60974180-9A97-4259-BCEE-80F449717656}"/>
    <cellStyle name="Input 2 2 3 2 2 2 4 3" xfId="20365" xr:uid="{EDD94947-4D13-42A1-A330-94AE0FCA9E99}"/>
    <cellStyle name="Input 2 2 3 2 2 2 5" xfId="20366" xr:uid="{A1812808-4276-4E8E-9AB4-A79B1AC1C890}"/>
    <cellStyle name="Input 2 2 3 2 2 2 5 2" xfId="20367" xr:uid="{87EF30CD-C969-4897-B509-47B90D7CC183}"/>
    <cellStyle name="Input 2 2 3 2 2 2 5 3" xfId="20368" xr:uid="{C3A096F7-882E-4B88-96DC-5F74A90AD524}"/>
    <cellStyle name="Input 2 2 3 2 2 2 6" xfId="20369" xr:uid="{86E98165-B26B-46CD-BE8E-A5C23EA29E1F}"/>
    <cellStyle name="Input 2 2 3 2 2 2 6 2" xfId="20370" xr:uid="{253C39AE-6F8E-48BC-A86E-68D6A5FADFDB}"/>
    <cellStyle name="Input 2 2 3 2 2 2 6 3" xfId="20371" xr:uid="{BB490669-F9F2-4E78-A29B-A10C62C815AF}"/>
    <cellStyle name="Input 2 2 3 2 2 2 7" xfId="20372" xr:uid="{75B68B54-32A8-4C0B-A4FB-96FFDBD38DC0}"/>
    <cellStyle name="Input 2 2 3 2 2 2 7 2" xfId="20373" xr:uid="{135E0102-188A-4A2B-BB0B-53476C8BACB7}"/>
    <cellStyle name="Input 2 2 3 2 2 2 7 3" xfId="20374" xr:uid="{B9DBF7EB-8637-494B-9330-05ED41DD63A1}"/>
    <cellStyle name="Input 2 2 3 2 2 2 8" xfId="20375" xr:uid="{64973D31-11FD-410F-B67F-5800933F6F4B}"/>
    <cellStyle name="Input 2 2 3 2 2 2 9" xfId="20376" xr:uid="{F1B6CD8E-AB1B-4293-B955-973AFE48B64B}"/>
    <cellStyle name="Input 2 2 3 2 2 3" xfId="20377" xr:uid="{4925E839-21A6-4578-803A-889B14D3300A}"/>
    <cellStyle name="Input 2 2 3 2 2 3 2" xfId="20378" xr:uid="{8157E217-9FFE-47E8-AE1B-CE99FDD2D71D}"/>
    <cellStyle name="Input 2 2 3 2 2 3 3" xfId="20379" xr:uid="{AF0E5138-64C5-4173-9872-A306A967A82C}"/>
    <cellStyle name="Input 2 2 3 2 2 4" xfId="20380" xr:uid="{B3037547-C6ED-4007-9E63-2D22EA44C557}"/>
    <cellStyle name="Input 2 2 3 2 2 4 2" xfId="20381" xr:uid="{78A3CB4D-2605-4707-BE35-A4254C993731}"/>
    <cellStyle name="Input 2 2 3 2 2 4 3" xfId="20382" xr:uid="{2D50F30D-2DDE-4F10-981F-DB26DA4E33AC}"/>
    <cellStyle name="Input 2 2 3 2 2 5" xfId="20383" xr:uid="{A1641769-B523-4CEF-B2BB-6068EAA6110A}"/>
    <cellStyle name="Input 2 2 3 2 2 5 2" xfId="20384" xr:uid="{2D51A4EF-286D-4EBE-B7AB-CB7F4049C176}"/>
    <cellStyle name="Input 2 2 3 2 2 5 3" xfId="20385" xr:uid="{CE27DADA-D915-4A7A-8306-76C5F554A90E}"/>
    <cellStyle name="Input 2 2 3 2 2 6" xfId="20386" xr:uid="{CC64D2EA-0BA2-474C-A4BA-7C918938C79F}"/>
    <cellStyle name="Input 2 2 3 2 2 6 2" xfId="20387" xr:uid="{3FC64DD8-09B6-4041-9ADB-FA8261882687}"/>
    <cellStyle name="Input 2 2 3 2 2 6 3" xfId="20388" xr:uid="{2BFF5F9E-A126-4663-AF69-48FC8EDFBE89}"/>
    <cellStyle name="Input 2 2 3 2 2 7" xfId="20389" xr:uid="{2DE284A9-AC2C-4468-9E99-B111ABBD18C1}"/>
    <cellStyle name="Input 2 2 3 2 2 7 2" xfId="20390" xr:uid="{35642806-A9A5-4EC9-8CE7-868E90AC8A52}"/>
    <cellStyle name="Input 2 2 3 2 2 7 3" xfId="20391" xr:uid="{91266B11-759D-4CEE-B301-801F2BC3BA9C}"/>
    <cellStyle name="Input 2 2 3 2 2 8" xfId="20392" xr:uid="{AD9E05CE-CA40-4C87-8F34-9E4915327FEF}"/>
    <cellStyle name="Input 2 2 3 2 2 8 2" xfId="20393" xr:uid="{91222B22-CA8E-4F3C-A7CF-81C1C70F3B10}"/>
    <cellStyle name="Input 2 2 3 2 2 8 3" xfId="20394" xr:uid="{253F1B94-C303-437C-A4F6-9AE847F1A4C6}"/>
    <cellStyle name="Input 2 2 3 2 2 9" xfId="20395" xr:uid="{96DA0C17-7A6C-4B82-9B8C-7414CBEBFE4C}"/>
    <cellStyle name="Input 2 2 3 2 3" xfId="20396" xr:uid="{446C5537-3BE1-41BB-BE81-30876D958BC7}"/>
    <cellStyle name="Input 2 2 3 2 3 10" xfId="20397" xr:uid="{0775313B-0B09-433D-BF1B-01A760A9478A}"/>
    <cellStyle name="Input 2 2 3 2 3 2" xfId="20398" xr:uid="{1BC0CE5D-C89A-46D3-9216-BA63A605DBC8}"/>
    <cellStyle name="Input 2 2 3 2 3 2 2" xfId="20399" xr:uid="{86227097-7939-4BD0-B8E0-FA90851801EF}"/>
    <cellStyle name="Input 2 2 3 2 3 2 2 2" xfId="20400" xr:uid="{7012AED3-BB8A-4CF3-B829-C55F98CC874E}"/>
    <cellStyle name="Input 2 2 3 2 3 2 2 3" xfId="20401" xr:uid="{7002924F-26C3-4651-9241-D42B3089CBD8}"/>
    <cellStyle name="Input 2 2 3 2 3 2 3" xfId="20402" xr:uid="{52F8EABB-6AE1-448E-99D9-8BA918F7322E}"/>
    <cellStyle name="Input 2 2 3 2 3 2 3 2" xfId="20403" xr:uid="{2843DA9F-4F3B-48D8-B526-0AE3382B3D38}"/>
    <cellStyle name="Input 2 2 3 2 3 2 3 3" xfId="20404" xr:uid="{EEB16E1D-0DFF-4343-83F4-1CFEA54918E2}"/>
    <cellStyle name="Input 2 2 3 2 3 2 4" xfId="20405" xr:uid="{E6EB417F-FABD-4E45-8127-B99CCE75EDBE}"/>
    <cellStyle name="Input 2 2 3 2 3 2 4 2" xfId="20406" xr:uid="{47539D3E-DB8E-4FA4-9463-D9C6F5637368}"/>
    <cellStyle name="Input 2 2 3 2 3 2 4 3" xfId="20407" xr:uid="{71489A34-57C1-420C-BA71-DE55F2A3B6C5}"/>
    <cellStyle name="Input 2 2 3 2 3 2 5" xfId="20408" xr:uid="{EC0D080C-9435-4035-8FE1-167ED72648EE}"/>
    <cellStyle name="Input 2 2 3 2 3 2 5 2" xfId="20409" xr:uid="{C5F748C9-997B-4B67-A3A8-2FA846A169FB}"/>
    <cellStyle name="Input 2 2 3 2 3 2 5 3" xfId="20410" xr:uid="{F8841B9A-35B8-434B-9366-25E3EAA69CA9}"/>
    <cellStyle name="Input 2 2 3 2 3 2 6" xfId="20411" xr:uid="{5540D407-5886-4FF2-999A-CA1EDB2A5D74}"/>
    <cellStyle name="Input 2 2 3 2 3 2 6 2" xfId="20412" xr:uid="{481784DE-A386-4523-8751-5A37F6F9F4A1}"/>
    <cellStyle name="Input 2 2 3 2 3 2 6 3" xfId="20413" xr:uid="{F42EA577-190C-4CCA-B98D-76E9BB54756C}"/>
    <cellStyle name="Input 2 2 3 2 3 2 7" xfId="20414" xr:uid="{D588D9B6-211C-4D4F-A3ED-7685FE15B5E4}"/>
    <cellStyle name="Input 2 2 3 2 3 2 7 2" xfId="20415" xr:uid="{6210ACD4-C94E-4061-9257-233324BB8D50}"/>
    <cellStyle name="Input 2 2 3 2 3 2 7 3" xfId="20416" xr:uid="{3C7776A7-8C00-4C8D-BE9F-FDFB76568912}"/>
    <cellStyle name="Input 2 2 3 2 3 2 8" xfId="20417" xr:uid="{2355950D-61FE-4DC3-AF20-A93C421ABB4A}"/>
    <cellStyle name="Input 2 2 3 2 3 2 9" xfId="20418" xr:uid="{B481507F-6A0E-4F96-B011-486D9E81A24A}"/>
    <cellStyle name="Input 2 2 3 2 3 3" xfId="20419" xr:uid="{63148D57-6CA8-416E-829A-A2D10A2AB1BF}"/>
    <cellStyle name="Input 2 2 3 2 3 3 2" xfId="20420" xr:uid="{105CFC9B-060B-4DC9-8365-566802046DF9}"/>
    <cellStyle name="Input 2 2 3 2 3 3 3" xfId="20421" xr:uid="{5D84EBD6-05A5-4DB0-BB3A-852499F50926}"/>
    <cellStyle name="Input 2 2 3 2 3 4" xfId="20422" xr:uid="{D444DDF5-EF7A-4493-9749-EB068040A4C3}"/>
    <cellStyle name="Input 2 2 3 2 3 4 2" xfId="20423" xr:uid="{FEC31A99-F17E-46F0-B382-8A2437A547C2}"/>
    <cellStyle name="Input 2 2 3 2 3 4 3" xfId="20424" xr:uid="{39732845-BF7B-40AD-9ADE-9903FCDCF115}"/>
    <cellStyle name="Input 2 2 3 2 3 5" xfId="20425" xr:uid="{B5FF1F16-43E9-4D66-A612-A23A8184F9F0}"/>
    <cellStyle name="Input 2 2 3 2 3 5 2" xfId="20426" xr:uid="{84F5D000-C5CB-453F-9D3A-039DC44CF4FE}"/>
    <cellStyle name="Input 2 2 3 2 3 5 3" xfId="20427" xr:uid="{9797C1BA-D1C0-4FBB-83A1-8103A920EE07}"/>
    <cellStyle name="Input 2 2 3 2 3 6" xfId="20428" xr:uid="{A0D1F808-BE13-4984-A733-567FDED5D8BB}"/>
    <cellStyle name="Input 2 2 3 2 3 6 2" xfId="20429" xr:uid="{7B43FC24-9419-4018-A4C3-0771CED910CF}"/>
    <cellStyle name="Input 2 2 3 2 3 6 3" xfId="20430" xr:uid="{3B8D2452-FE73-4428-89CF-4E6E45E61BAD}"/>
    <cellStyle name="Input 2 2 3 2 3 7" xfId="20431" xr:uid="{6C61AAB4-8AAC-4AA8-98B6-AACFB1ECAE7E}"/>
    <cellStyle name="Input 2 2 3 2 3 7 2" xfId="20432" xr:uid="{DED87D52-0717-4CB9-93AF-949E187B7460}"/>
    <cellStyle name="Input 2 2 3 2 3 7 3" xfId="20433" xr:uid="{520DFEFA-4C57-4150-A55A-FD285834A3E1}"/>
    <cellStyle name="Input 2 2 3 2 3 8" xfId="20434" xr:uid="{167C5A07-F6C7-4848-B3D7-555541C85AF7}"/>
    <cellStyle name="Input 2 2 3 2 3 8 2" xfId="20435" xr:uid="{CB0C627D-01C7-4B57-900B-2A3D5DCE3F0B}"/>
    <cellStyle name="Input 2 2 3 2 3 8 3" xfId="20436" xr:uid="{89FFC4E7-F030-4F8E-9DBE-D6B441AF5A65}"/>
    <cellStyle name="Input 2 2 3 2 3 9" xfId="20437" xr:uid="{39276C1C-393F-4352-B693-C197CA82A010}"/>
    <cellStyle name="Input 2 2 3 2 4" xfId="20438" xr:uid="{7AF1277F-E970-48DC-8EBC-E1612652366C}"/>
    <cellStyle name="Input 2 2 3 2 4 10" xfId="20439" xr:uid="{FA68DBE0-33A5-4BBB-AABC-854DC4D1E659}"/>
    <cellStyle name="Input 2 2 3 2 4 2" xfId="20440" xr:uid="{2708C2AD-2DA7-41DA-B676-4F97EDA4244F}"/>
    <cellStyle name="Input 2 2 3 2 4 2 2" xfId="20441" xr:uid="{6CE70C10-E447-4A7D-B8ED-8C5364A2A725}"/>
    <cellStyle name="Input 2 2 3 2 4 2 2 2" xfId="20442" xr:uid="{4A50A973-2A96-420D-B520-6EC741B6AF13}"/>
    <cellStyle name="Input 2 2 3 2 4 2 2 3" xfId="20443" xr:uid="{E91E50E9-C43A-4639-9FC3-7B64A8A1B8B0}"/>
    <cellStyle name="Input 2 2 3 2 4 2 3" xfId="20444" xr:uid="{4ABC2B37-D1FA-43D2-AF59-EEBEFA29C926}"/>
    <cellStyle name="Input 2 2 3 2 4 2 3 2" xfId="20445" xr:uid="{5CF58178-A146-469E-907B-9A46521E0C41}"/>
    <cellStyle name="Input 2 2 3 2 4 2 3 3" xfId="20446" xr:uid="{3564A783-489C-4AED-8317-C6CA4F39A2D3}"/>
    <cellStyle name="Input 2 2 3 2 4 2 4" xfId="20447" xr:uid="{3313C606-EFA4-4C28-99EF-47F3961BDE36}"/>
    <cellStyle name="Input 2 2 3 2 4 2 4 2" xfId="20448" xr:uid="{4369AD52-F1B7-4E8E-B3B7-CD3BF9745EF2}"/>
    <cellStyle name="Input 2 2 3 2 4 2 4 3" xfId="20449" xr:uid="{75D86183-31BC-4EAA-99FA-D1A464B33890}"/>
    <cellStyle name="Input 2 2 3 2 4 2 5" xfId="20450" xr:uid="{4EFC4ECF-D3EF-4CE5-AAF5-A7FAC07B33D5}"/>
    <cellStyle name="Input 2 2 3 2 4 2 5 2" xfId="20451" xr:uid="{2BB4903E-CFE2-4B62-9077-17DA728EBF93}"/>
    <cellStyle name="Input 2 2 3 2 4 2 5 3" xfId="20452" xr:uid="{1F440915-CE76-4F37-9AA4-E456AF4B86C6}"/>
    <cellStyle name="Input 2 2 3 2 4 2 6" xfId="20453" xr:uid="{C3893788-8B4B-47D9-9BC0-07D7177A5F20}"/>
    <cellStyle name="Input 2 2 3 2 4 2 6 2" xfId="20454" xr:uid="{7E6D40C4-0FA8-47E8-B654-88ACC263A4B0}"/>
    <cellStyle name="Input 2 2 3 2 4 2 6 3" xfId="20455" xr:uid="{9889F4AF-E749-43B5-8A7F-11442EFF0B99}"/>
    <cellStyle name="Input 2 2 3 2 4 2 7" xfId="20456" xr:uid="{8F757DE3-FD44-4844-B65B-0C72D5B3A927}"/>
    <cellStyle name="Input 2 2 3 2 4 2 7 2" xfId="20457" xr:uid="{08276DD6-CE8B-443F-A83E-91F2F120DB2D}"/>
    <cellStyle name="Input 2 2 3 2 4 2 7 3" xfId="20458" xr:uid="{52AAD647-5D9E-4611-B68C-613865192692}"/>
    <cellStyle name="Input 2 2 3 2 4 2 8" xfId="20459" xr:uid="{1AFEE7E2-B0F8-4EBB-90C1-452BD5A914BC}"/>
    <cellStyle name="Input 2 2 3 2 4 2 9" xfId="20460" xr:uid="{0AFF57C0-E5BC-4883-BDB7-ABF224C3FB68}"/>
    <cellStyle name="Input 2 2 3 2 4 3" xfId="20461" xr:uid="{44CAB49D-3F37-48BD-A7CA-7A5E68F49451}"/>
    <cellStyle name="Input 2 2 3 2 4 3 2" xfId="20462" xr:uid="{FB5D3D12-A5B7-41F5-9A07-FD78E8978DD9}"/>
    <cellStyle name="Input 2 2 3 2 4 3 3" xfId="20463" xr:uid="{7B3F12AD-EAF9-4B85-A879-AF3E6CEAB7CA}"/>
    <cellStyle name="Input 2 2 3 2 4 4" xfId="20464" xr:uid="{9A7EB490-42B4-43E8-8C4C-B8B8D59D8B44}"/>
    <cellStyle name="Input 2 2 3 2 4 4 2" xfId="20465" xr:uid="{449404A1-CE4A-45EC-A9D1-1F0A7F84C119}"/>
    <cellStyle name="Input 2 2 3 2 4 4 3" xfId="20466" xr:uid="{60B65D47-2D06-404B-92AD-3F61516E8A2B}"/>
    <cellStyle name="Input 2 2 3 2 4 5" xfId="20467" xr:uid="{1BADE7CF-699D-4BD1-B2D9-E1E930911E58}"/>
    <cellStyle name="Input 2 2 3 2 4 5 2" xfId="20468" xr:uid="{9AEAF540-E3CC-45AF-AD42-4D73ACA3350C}"/>
    <cellStyle name="Input 2 2 3 2 4 5 3" xfId="20469" xr:uid="{A236C2E3-9545-4117-8CF8-E749FE62CCC0}"/>
    <cellStyle name="Input 2 2 3 2 4 6" xfId="20470" xr:uid="{52692663-0752-4541-8533-5A3A8C8328D9}"/>
    <cellStyle name="Input 2 2 3 2 4 6 2" xfId="20471" xr:uid="{71D3F287-0068-4502-9134-806C94781DD4}"/>
    <cellStyle name="Input 2 2 3 2 4 6 3" xfId="20472" xr:uid="{71A152AC-393D-4FF0-AC28-7947059A3BE7}"/>
    <cellStyle name="Input 2 2 3 2 4 7" xfId="20473" xr:uid="{D871FADB-FCF9-40C5-91F3-9437DF21E76C}"/>
    <cellStyle name="Input 2 2 3 2 4 7 2" xfId="20474" xr:uid="{C26F6F8D-4B9D-42E3-AC10-9B31E5F40434}"/>
    <cellStyle name="Input 2 2 3 2 4 7 3" xfId="20475" xr:uid="{14682A71-4403-42B3-BE71-7050C089407A}"/>
    <cellStyle name="Input 2 2 3 2 4 8" xfId="20476" xr:uid="{1F014C73-22E3-44EE-A0F9-465FCB1CBDFD}"/>
    <cellStyle name="Input 2 2 3 2 4 8 2" xfId="20477" xr:uid="{2DD4BC45-A3EC-4CD7-882D-B003FD83D3E0}"/>
    <cellStyle name="Input 2 2 3 2 4 8 3" xfId="20478" xr:uid="{A043F2D0-798B-45A9-85EF-CE4B55BCD8C5}"/>
    <cellStyle name="Input 2 2 3 2 4 9" xfId="20479" xr:uid="{545881F8-ED07-4973-868F-10113B927808}"/>
    <cellStyle name="Input 2 2 3 2 5" xfId="20480" xr:uid="{F95813CF-FC4F-4D7A-9C88-687ACD63D7B6}"/>
    <cellStyle name="Input 2 2 3 2 5 2" xfId="20481" xr:uid="{AE9FE97D-CD96-4887-8AE9-BAE7D80B60E8}"/>
    <cellStyle name="Input 2 2 3 2 5 2 2" xfId="20482" xr:uid="{31DDE5FE-7A3D-4AA9-9417-7A4247F4FE13}"/>
    <cellStyle name="Input 2 2 3 2 5 2 3" xfId="20483" xr:uid="{D799DA7B-965B-4DAA-9D90-BC59E4058DBC}"/>
    <cellStyle name="Input 2 2 3 2 5 3" xfId="20484" xr:uid="{FE638E72-3B38-4145-AEBF-423F3B45AD37}"/>
    <cellStyle name="Input 2 2 3 2 5 3 2" xfId="20485" xr:uid="{2DE7F5BA-E1CE-4C4A-BCB2-C2406E21B078}"/>
    <cellStyle name="Input 2 2 3 2 5 3 3" xfId="20486" xr:uid="{62740395-59D6-4E83-A306-7DBD95D1A411}"/>
    <cellStyle name="Input 2 2 3 2 5 4" xfId="20487" xr:uid="{F435B61C-33D6-4241-84C6-13B49104ACE5}"/>
    <cellStyle name="Input 2 2 3 2 5 4 2" xfId="20488" xr:uid="{3FF9D3D9-16D4-4B5B-9C08-04BED9B2B694}"/>
    <cellStyle name="Input 2 2 3 2 5 4 3" xfId="20489" xr:uid="{9F614F78-12CC-4742-866F-9A7C6FBAD2DE}"/>
    <cellStyle name="Input 2 2 3 2 5 5" xfId="20490" xr:uid="{ED4CBFD0-29AF-4837-A60C-3A45EA0C4F68}"/>
    <cellStyle name="Input 2 2 3 2 5 5 2" xfId="20491" xr:uid="{A3FA0807-000A-4EFF-A05B-D3B69364F5C0}"/>
    <cellStyle name="Input 2 2 3 2 5 5 3" xfId="20492" xr:uid="{445F5E01-B76C-4EDE-A487-51318E62C7BB}"/>
    <cellStyle name="Input 2 2 3 2 5 6" xfId="20493" xr:uid="{B53635D1-E453-415B-AA0D-3A57B417DD93}"/>
    <cellStyle name="Input 2 2 3 2 5 6 2" xfId="20494" xr:uid="{3A8ED2B5-44C0-42CC-8B1D-9016F81BC30E}"/>
    <cellStyle name="Input 2 2 3 2 5 6 3" xfId="20495" xr:uid="{3733B31B-ED59-48AE-96F0-FFBA2CD3DF3B}"/>
    <cellStyle name="Input 2 2 3 2 5 7" xfId="20496" xr:uid="{6BE49CA0-72F8-4910-AA94-B726C3723E3D}"/>
    <cellStyle name="Input 2 2 3 2 5 7 2" xfId="20497" xr:uid="{9D76481E-1F96-47E8-AE4A-30B925E88A3F}"/>
    <cellStyle name="Input 2 2 3 2 5 7 3" xfId="20498" xr:uid="{9B1616B1-6A99-419F-B4F3-62F4CE67A126}"/>
    <cellStyle name="Input 2 2 3 2 5 8" xfId="20499" xr:uid="{AD55EC4C-223C-4EA9-B906-FE2C4E99E76D}"/>
    <cellStyle name="Input 2 2 3 2 5 9" xfId="20500" xr:uid="{4CC74CB8-4608-4DC1-8D98-648A50FC14B0}"/>
    <cellStyle name="Input 2 2 3 2 6" xfId="20501" xr:uid="{CBC43902-2C52-4F26-AB72-C824DD1510FB}"/>
    <cellStyle name="Input 2 2 3 2 6 2" xfId="20502" xr:uid="{AC445B9D-10CD-40B6-9896-E7A0642D043D}"/>
    <cellStyle name="Input 2 2 3 2 6 3" xfId="20503" xr:uid="{6E64913F-0A70-4ABE-AFD7-FABA6F7A7005}"/>
    <cellStyle name="Input 2 2 3 2 7" xfId="20504" xr:uid="{0ED74E2A-201E-4392-A1D6-FB48625CDDD5}"/>
    <cellStyle name="Input 2 2 3 2 7 2" xfId="20505" xr:uid="{8541E746-97D3-418B-89AF-75A40537633E}"/>
    <cellStyle name="Input 2 2 3 2 7 3" xfId="20506" xr:uid="{86F82CAD-56D7-4921-8BDF-49F4262445BF}"/>
    <cellStyle name="Input 2 2 3 2 8" xfId="20507" xr:uid="{552E09ED-A436-48EA-832A-841566EB3864}"/>
    <cellStyle name="Input 2 2 3 2 8 2" xfId="20508" xr:uid="{9794E15A-A50A-4397-8F3B-1804401CE40E}"/>
    <cellStyle name="Input 2 2 3 2 8 3" xfId="20509" xr:uid="{EBF69169-C538-45DB-9F34-B52D53158519}"/>
    <cellStyle name="Input 2 2 3 2 9" xfId="20510" xr:uid="{E6D6FF33-DF70-4E11-85C2-9FD34D56461E}"/>
    <cellStyle name="Input 2 2 3 2 9 2" xfId="20511" xr:uid="{F6184A30-81F2-4C55-B9FB-9231CF2236D2}"/>
    <cellStyle name="Input 2 2 3 2 9 3" xfId="20512" xr:uid="{DB7C7276-A06D-4125-BA62-FD4D4B8EB7C2}"/>
    <cellStyle name="Input 2 2 3 3" xfId="20513" xr:uid="{24127A2F-6E6D-45AE-AA56-D5CCC3943A0D}"/>
    <cellStyle name="Input 2 2 3 3 10" xfId="44365" xr:uid="{D0050841-C90E-40D8-AF6D-93EA1F1951EF}"/>
    <cellStyle name="Input 2 2 3 3 2" xfId="20514" xr:uid="{96D3BC82-3F80-4434-92C1-0C311ED174BA}"/>
    <cellStyle name="Input 2 2 3 3 2 10" xfId="20515" xr:uid="{04A34BB8-AD77-4EAD-AE85-906324378D0B}"/>
    <cellStyle name="Input 2 2 3 3 2 2" xfId="20516" xr:uid="{A7023501-B45C-4BFF-9E70-776112BC53DB}"/>
    <cellStyle name="Input 2 2 3 3 2 2 2" xfId="20517" xr:uid="{D30EBD0F-7EA0-46E5-9B5E-16E29C559494}"/>
    <cellStyle name="Input 2 2 3 3 2 2 2 2" xfId="20518" xr:uid="{AF5BCDDC-7DC0-419C-BC2E-CC30E5B1646E}"/>
    <cellStyle name="Input 2 2 3 3 2 2 2 3" xfId="20519" xr:uid="{C6E6987B-96F2-465C-A101-FD1D3DADCBF4}"/>
    <cellStyle name="Input 2 2 3 3 2 2 3" xfId="20520" xr:uid="{8A913420-EDFA-44FD-81FF-738C69205C74}"/>
    <cellStyle name="Input 2 2 3 3 2 2 3 2" xfId="20521" xr:uid="{CEBC7A40-AFEF-4A67-BE6E-47E498035B0F}"/>
    <cellStyle name="Input 2 2 3 3 2 2 3 3" xfId="20522" xr:uid="{C5B1483F-5E32-44E5-BB48-51D24EAC3649}"/>
    <cellStyle name="Input 2 2 3 3 2 2 4" xfId="20523" xr:uid="{6F8B2515-1399-4D4D-A4EE-58CE87F949C9}"/>
    <cellStyle name="Input 2 2 3 3 2 2 4 2" xfId="20524" xr:uid="{129CA93C-40F3-47FA-9203-8AAE8A29BA4A}"/>
    <cellStyle name="Input 2 2 3 3 2 2 4 3" xfId="20525" xr:uid="{1AAACB7F-0EAB-4699-8FE9-708996035697}"/>
    <cellStyle name="Input 2 2 3 3 2 2 5" xfId="20526" xr:uid="{C0BFC836-3DBD-47BF-898E-DBB39B8A9C42}"/>
    <cellStyle name="Input 2 2 3 3 2 2 5 2" xfId="20527" xr:uid="{6293C8C5-C87B-41CD-A943-AAC134862FC4}"/>
    <cellStyle name="Input 2 2 3 3 2 2 5 3" xfId="20528" xr:uid="{4A93231E-1F25-419C-B84A-999876427DE2}"/>
    <cellStyle name="Input 2 2 3 3 2 2 6" xfId="20529" xr:uid="{0E15C67A-B854-462A-86A8-83A629F82B41}"/>
    <cellStyle name="Input 2 2 3 3 2 2 6 2" xfId="20530" xr:uid="{11890730-0D1C-403D-9A96-C25838E4CFA2}"/>
    <cellStyle name="Input 2 2 3 3 2 2 6 3" xfId="20531" xr:uid="{6CCE68CF-4DC4-44AC-BC97-41CF72E6A3E4}"/>
    <cellStyle name="Input 2 2 3 3 2 2 7" xfId="20532" xr:uid="{F5034B34-161D-4C78-A158-A71257B12B86}"/>
    <cellStyle name="Input 2 2 3 3 2 2 7 2" xfId="20533" xr:uid="{9EBC7B55-F83D-422D-9736-E6B9959A7224}"/>
    <cellStyle name="Input 2 2 3 3 2 2 7 3" xfId="20534" xr:uid="{86785A3E-26DF-4AF8-8490-B1672303AE49}"/>
    <cellStyle name="Input 2 2 3 3 2 2 8" xfId="20535" xr:uid="{CC301028-C2F1-4A57-8339-DAE11F426CFA}"/>
    <cellStyle name="Input 2 2 3 3 2 2 9" xfId="20536" xr:uid="{BD45DB56-AA8D-4C91-A69D-F49A5D9E6A66}"/>
    <cellStyle name="Input 2 2 3 3 2 3" xfId="20537" xr:uid="{50257025-4CD8-4E9B-8089-D63E621E1AD3}"/>
    <cellStyle name="Input 2 2 3 3 2 3 2" xfId="20538" xr:uid="{3389D90E-45F5-497A-B378-A7F32215228E}"/>
    <cellStyle name="Input 2 2 3 3 2 3 3" xfId="20539" xr:uid="{0726ACA3-2F3A-49E0-A876-6393ED31A133}"/>
    <cellStyle name="Input 2 2 3 3 2 4" xfId="20540" xr:uid="{9EAFFDC6-A144-414B-BE76-826C0BFFFDC2}"/>
    <cellStyle name="Input 2 2 3 3 2 4 2" xfId="20541" xr:uid="{A513C5F3-0587-474F-BB28-7B2EACFC897B}"/>
    <cellStyle name="Input 2 2 3 3 2 4 3" xfId="20542" xr:uid="{D5EF434E-73E6-4619-B13C-0459887D9C0C}"/>
    <cellStyle name="Input 2 2 3 3 2 5" xfId="20543" xr:uid="{CD2E5260-BD53-44BD-8FE0-AC47A3093751}"/>
    <cellStyle name="Input 2 2 3 3 2 5 2" xfId="20544" xr:uid="{E37A6F36-31B0-42B4-BDB0-6BB105A90833}"/>
    <cellStyle name="Input 2 2 3 3 2 5 3" xfId="20545" xr:uid="{64B9CD05-14B9-41EF-973A-0B158770B6DF}"/>
    <cellStyle name="Input 2 2 3 3 2 6" xfId="20546" xr:uid="{6BF723A1-8E31-447F-AED1-A4137FD2AF9B}"/>
    <cellStyle name="Input 2 2 3 3 2 6 2" xfId="20547" xr:uid="{3C545569-FE3A-4A7D-A488-431378BD61AC}"/>
    <cellStyle name="Input 2 2 3 3 2 6 3" xfId="20548" xr:uid="{EF4F8CF4-D0B4-4ABF-A582-DBDD3E9C9FC9}"/>
    <cellStyle name="Input 2 2 3 3 2 7" xfId="20549" xr:uid="{E6683A18-1E7B-400C-A485-A06C6CEA2C45}"/>
    <cellStyle name="Input 2 2 3 3 2 7 2" xfId="20550" xr:uid="{1CB57F68-D3DC-4276-B68F-233E12013B8A}"/>
    <cellStyle name="Input 2 2 3 3 2 7 3" xfId="20551" xr:uid="{25B23DD2-EF67-4499-90EA-2F8F957517AB}"/>
    <cellStyle name="Input 2 2 3 3 2 8" xfId="20552" xr:uid="{0AED571D-7172-49BE-B5FA-3AF2B111AC41}"/>
    <cellStyle name="Input 2 2 3 3 2 8 2" xfId="20553" xr:uid="{4FC7BA51-1B7C-4878-BEDD-F6002023ED12}"/>
    <cellStyle name="Input 2 2 3 3 2 8 3" xfId="20554" xr:uid="{83F772CD-FAF8-48B1-8424-4DAD010972FE}"/>
    <cellStyle name="Input 2 2 3 3 2 9" xfId="20555" xr:uid="{F04A0EA4-611A-435E-82EE-75ADE5D44DF2}"/>
    <cellStyle name="Input 2 2 3 3 3" xfId="20556" xr:uid="{34150BE2-D015-4CF3-93E3-FB8DD6E29AB7}"/>
    <cellStyle name="Input 2 2 3 3 3 10" xfId="20557" xr:uid="{5AC743F7-1167-46F7-B00A-14B2D5BFA4AB}"/>
    <cellStyle name="Input 2 2 3 3 3 2" xfId="20558" xr:uid="{3F9D3C33-F52D-4260-AE05-1A4AE77B320C}"/>
    <cellStyle name="Input 2 2 3 3 3 2 2" xfId="20559" xr:uid="{AD951CDA-ED7C-4CAC-801E-3ED64C74D5B2}"/>
    <cellStyle name="Input 2 2 3 3 3 2 2 2" xfId="20560" xr:uid="{A701CEC1-C1BA-4874-85A8-0CDFA4790591}"/>
    <cellStyle name="Input 2 2 3 3 3 2 2 3" xfId="20561" xr:uid="{470BBA4D-2E50-4D3C-978E-6F370C773459}"/>
    <cellStyle name="Input 2 2 3 3 3 2 3" xfId="20562" xr:uid="{603648CB-3623-4D82-9125-177B7C821A3E}"/>
    <cellStyle name="Input 2 2 3 3 3 2 3 2" xfId="20563" xr:uid="{BDC80922-02EF-4D94-81AE-1BC9B2052F6E}"/>
    <cellStyle name="Input 2 2 3 3 3 2 3 3" xfId="20564" xr:uid="{3E3EF435-6C98-47E3-8E99-3925BD460B40}"/>
    <cellStyle name="Input 2 2 3 3 3 2 4" xfId="20565" xr:uid="{6B06B1A6-55F7-4D04-8947-4BD8829C0CB6}"/>
    <cellStyle name="Input 2 2 3 3 3 2 4 2" xfId="20566" xr:uid="{584B85B7-0E46-4EDA-862A-3D27A8AF7215}"/>
    <cellStyle name="Input 2 2 3 3 3 2 4 3" xfId="20567" xr:uid="{E1E721A9-40F1-48F4-8E3F-A16BFF2AD9A8}"/>
    <cellStyle name="Input 2 2 3 3 3 2 5" xfId="20568" xr:uid="{A3E0FBC1-D6A8-45CC-ACB2-83A60ABC09AD}"/>
    <cellStyle name="Input 2 2 3 3 3 2 5 2" xfId="20569" xr:uid="{F66D9880-5458-4749-B876-20406DE3874E}"/>
    <cellStyle name="Input 2 2 3 3 3 2 5 3" xfId="20570" xr:uid="{5DC9BCDF-55BD-45C1-AE3B-B416A5E646B8}"/>
    <cellStyle name="Input 2 2 3 3 3 2 6" xfId="20571" xr:uid="{0452CFA1-8437-43B3-AE03-DFC7FBA8CBF1}"/>
    <cellStyle name="Input 2 2 3 3 3 2 6 2" xfId="20572" xr:uid="{DE8E27B8-5BF9-4EA6-8167-73C2AD35CFDF}"/>
    <cellStyle name="Input 2 2 3 3 3 2 6 3" xfId="20573" xr:uid="{B3D903F5-5F88-4D3E-B144-69EF7BCB0913}"/>
    <cellStyle name="Input 2 2 3 3 3 2 7" xfId="20574" xr:uid="{F193E127-9315-47F4-A4FD-2EF02A5EC44C}"/>
    <cellStyle name="Input 2 2 3 3 3 2 7 2" xfId="20575" xr:uid="{F7C98AD0-CB87-4691-85A3-22C53FF10B0D}"/>
    <cellStyle name="Input 2 2 3 3 3 2 7 3" xfId="20576" xr:uid="{6C896626-BB34-48D2-851F-8A359EDC5796}"/>
    <cellStyle name="Input 2 2 3 3 3 2 8" xfId="20577" xr:uid="{3E48037D-9AB8-4A58-ADB2-C8EF4D740CE6}"/>
    <cellStyle name="Input 2 2 3 3 3 2 9" xfId="20578" xr:uid="{6F6EDCB2-710F-4729-8524-E38028ABFB5C}"/>
    <cellStyle name="Input 2 2 3 3 3 3" xfId="20579" xr:uid="{581126B6-D6FE-4282-B9AF-7649D08AAD97}"/>
    <cellStyle name="Input 2 2 3 3 3 3 2" xfId="20580" xr:uid="{88BC75EA-E7ED-4C6C-B45C-FD2AF8418089}"/>
    <cellStyle name="Input 2 2 3 3 3 3 3" xfId="20581" xr:uid="{6C5BFC7A-48B3-4736-806F-67D082B5B564}"/>
    <cellStyle name="Input 2 2 3 3 3 4" xfId="20582" xr:uid="{32C29BD9-B2A5-494F-B78C-22A1FD2F8500}"/>
    <cellStyle name="Input 2 2 3 3 3 4 2" xfId="20583" xr:uid="{14CF6C0E-9C22-4195-8CDC-E184300B6CBD}"/>
    <cellStyle name="Input 2 2 3 3 3 4 3" xfId="20584" xr:uid="{4085FF06-3454-475D-B802-63F101270566}"/>
    <cellStyle name="Input 2 2 3 3 3 5" xfId="20585" xr:uid="{C41E9199-CBC3-4A5C-93C0-04C37EDEACF1}"/>
    <cellStyle name="Input 2 2 3 3 3 5 2" xfId="20586" xr:uid="{9A02A396-2956-4A59-96B1-BCFFB41800E9}"/>
    <cellStyle name="Input 2 2 3 3 3 5 3" xfId="20587" xr:uid="{4985B6AE-1CE2-4655-8248-8E5787C57E32}"/>
    <cellStyle name="Input 2 2 3 3 3 6" xfId="20588" xr:uid="{7F5F0418-78F6-4B99-B42B-A9EB4844C3FD}"/>
    <cellStyle name="Input 2 2 3 3 3 6 2" xfId="20589" xr:uid="{C9428669-AD1B-400A-90E9-0BE01E6E458F}"/>
    <cellStyle name="Input 2 2 3 3 3 6 3" xfId="20590" xr:uid="{5853C148-3C1E-402A-A702-A1207832010A}"/>
    <cellStyle name="Input 2 2 3 3 3 7" xfId="20591" xr:uid="{6620D2BD-E8C7-45FD-AF0E-B0F20708ACE3}"/>
    <cellStyle name="Input 2 2 3 3 3 7 2" xfId="20592" xr:uid="{31850CC4-6454-4498-8415-E66509F2EBD1}"/>
    <cellStyle name="Input 2 2 3 3 3 7 3" xfId="20593" xr:uid="{E00DD587-83B1-4935-8BC6-5DA5352D44B8}"/>
    <cellStyle name="Input 2 2 3 3 3 8" xfId="20594" xr:uid="{00931994-634B-4DC2-B1DB-EDCA4CBA63D3}"/>
    <cellStyle name="Input 2 2 3 3 3 8 2" xfId="20595" xr:uid="{A24A4EDE-78A4-43FF-B36B-D637CE461294}"/>
    <cellStyle name="Input 2 2 3 3 3 8 3" xfId="20596" xr:uid="{27477ACE-5F5C-4DD5-A26E-3352C03BFA6C}"/>
    <cellStyle name="Input 2 2 3 3 3 9" xfId="20597" xr:uid="{5431ED8B-90B6-499E-A105-741521CE3F75}"/>
    <cellStyle name="Input 2 2 3 3 4" xfId="20598" xr:uid="{19C07DFD-0036-48A9-ADB0-9AF970472AA0}"/>
    <cellStyle name="Input 2 2 3 3 4 10" xfId="20599" xr:uid="{0651E76D-B245-4F93-9CB5-AA2FD459BA1A}"/>
    <cellStyle name="Input 2 2 3 3 4 2" xfId="20600" xr:uid="{E1297419-6FCF-419A-BF2E-AFF53C5EF182}"/>
    <cellStyle name="Input 2 2 3 3 4 2 2" xfId="20601" xr:uid="{C1519A84-61F4-4248-801B-166AEEE34443}"/>
    <cellStyle name="Input 2 2 3 3 4 2 2 2" xfId="20602" xr:uid="{C6CFB33B-73D5-44A2-B6C8-7E5296809D43}"/>
    <cellStyle name="Input 2 2 3 3 4 2 2 3" xfId="20603" xr:uid="{111BE0C2-BD9C-4453-AE65-C3D10130D019}"/>
    <cellStyle name="Input 2 2 3 3 4 2 3" xfId="20604" xr:uid="{A0FE2BBC-43B8-4B0F-8B32-56590B3507A8}"/>
    <cellStyle name="Input 2 2 3 3 4 2 3 2" xfId="20605" xr:uid="{EC0E27D7-96FC-4695-AC87-7EB83592CC44}"/>
    <cellStyle name="Input 2 2 3 3 4 2 3 3" xfId="20606" xr:uid="{10D1E1B2-9BEB-4B15-B48D-17CE60B455BC}"/>
    <cellStyle name="Input 2 2 3 3 4 2 4" xfId="20607" xr:uid="{EB243189-7D80-4581-A09A-EB8EE154080F}"/>
    <cellStyle name="Input 2 2 3 3 4 2 4 2" xfId="20608" xr:uid="{3CC25368-8FEF-44E7-9F3D-770192EAD86A}"/>
    <cellStyle name="Input 2 2 3 3 4 2 4 3" xfId="20609" xr:uid="{6B46A8BB-4219-45EB-A622-382515B5E26F}"/>
    <cellStyle name="Input 2 2 3 3 4 2 5" xfId="20610" xr:uid="{1DA8B60D-EDA5-4B91-831A-EAF7780A04B6}"/>
    <cellStyle name="Input 2 2 3 3 4 2 5 2" xfId="20611" xr:uid="{EB4553F8-1624-4170-B92B-44E69DE172A8}"/>
    <cellStyle name="Input 2 2 3 3 4 2 5 3" xfId="20612" xr:uid="{48B476CC-64F3-4811-AE62-CAA4C1057339}"/>
    <cellStyle name="Input 2 2 3 3 4 2 6" xfId="20613" xr:uid="{D751EABE-E648-42A0-8FF0-9D70F0562CFA}"/>
    <cellStyle name="Input 2 2 3 3 4 2 6 2" xfId="20614" xr:uid="{24FD7ACB-2EEC-4492-8BC5-B30340F6DD48}"/>
    <cellStyle name="Input 2 2 3 3 4 2 6 3" xfId="20615" xr:uid="{5FFF8899-1765-4861-A1CB-117FC8F4D3F8}"/>
    <cellStyle name="Input 2 2 3 3 4 2 7" xfId="20616" xr:uid="{E5A7E0F5-6381-41D8-9613-7907990BF467}"/>
    <cellStyle name="Input 2 2 3 3 4 2 7 2" xfId="20617" xr:uid="{450D826A-6963-4518-818F-40CA5F9BBD7F}"/>
    <cellStyle name="Input 2 2 3 3 4 2 7 3" xfId="20618" xr:uid="{5E6F3192-FE06-45BD-A25A-0FEB506A0405}"/>
    <cellStyle name="Input 2 2 3 3 4 2 8" xfId="20619" xr:uid="{B27FB048-8B1D-4556-96F4-2B25DE6BEB4E}"/>
    <cellStyle name="Input 2 2 3 3 4 2 9" xfId="20620" xr:uid="{2F280773-0C7A-4CE7-B287-8EFD40DA49B4}"/>
    <cellStyle name="Input 2 2 3 3 4 3" xfId="20621" xr:uid="{DCD6CB7F-4ACB-4CE9-BBF3-E411BF599378}"/>
    <cellStyle name="Input 2 2 3 3 4 3 2" xfId="20622" xr:uid="{23AF612B-626A-449B-A5E2-0976D233BB2F}"/>
    <cellStyle name="Input 2 2 3 3 4 3 3" xfId="20623" xr:uid="{8FBCD068-5EC2-4BFF-9B28-793BF0F91BA8}"/>
    <cellStyle name="Input 2 2 3 3 4 4" xfId="20624" xr:uid="{40297AA4-76A8-4AB9-83E2-AA0753077BE9}"/>
    <cellStyle name="Input 2 2 3 3 4 4 2" xfId="20625" xr:uid="{5639BB57-6114-45BF-AD5F-B04FF6388D33}"/>
    <cellStyle name="Input 2 2 3 3 4 4 3" xfId="20626" xr:uid="{F2633F67-3269-40C2-A546-2FE2110D07DE}"/>
    <cellStyle name="Input 2 2 3 3 4 5" xfId="20627" xr:uid="{DF51B4D4-411E-4854-AB5D-8409DDE96365}"/>
    <cellStyle name="Input 2 2 3 3 4 5 2" xfId="20628" xr:uid="{D11F6087-1792-456F-8265-B535608B541B}"/>
    <cellStyle name="Input 2 2 3 3 4 5 3" xfId="20629" xr:uid="{6B46041D-296A-4091-A140-185AD65AFA80}"/>
    <cellStyle name="Input 2 2 3 3 4 6" xfId="20630" xr:uid="{BA2A5BAC-C493-4A31-8327-BC5362BEC41D}"/>
    <cellStyle name="Input 2 2 3 3 4 6 2" xfId="20631" xr:uid="{0AD3E603-EB2C-41D3-A49C-A9277D4C080F}"/>
    <cellStyle name="Input 2 2 3 3 4 6 3" xfId="20632" xr:uid="{53D58AAB-5CC9-418F-A218-9F6C30BD7AD9}"/>
    <cellStyle name="Input 2 2 3 3 4 7" xfId="20633" xr:uid="{C722670B-1B0D-4582-BD74-8223AD49B7E4}"/>
    <cellStyle name="Input 2 2 3 3 4 7 2" xfId="20634" xr:uid="{218EC90A-2D70-4C69-914B-F956E375B58E}"/>
    <cellStyle name="Input 2 2 3 3 4 7 3" xfId="20635" xr:uid="{54EA06C0-30F9-449C-BD39-AAAEDB1D4347}"/>
    <cellStyle name="Input 2 2 3 3 4 8" xfId="20636" xr:uid="{4498E299-E56A-42E9-B47F-ED240C4F7153}"/>
    <cellStyle name="Input 2 2 3 3 4 8 2" xfId="20637" xr:uid="{317BCDA5-0EB4-4CD6-9FA3-CDCE20901477}"/>
    <cellStyle name="Input 2 2 3 3 4 8 3" xfId="20638" xr:uid="{C88D514B-07F1-4A9E-8C30-B92B07E30073}"/>
    <cellStyle name="Input 2 2 3 3 4 9" xfId="20639" xr:uid="{9698219A-79F5-4FB0-B28A-F8675BEE56EA}"/>
    <cellStyle name="Input 2 2 3 3 5" xfId="20640" xr:uid="{30586353-D6C4-4A59-9067-DCE495E341C7}"/>
    <cellStyle name="Input 2 2 3 3 5 2" xfId="20641" xr:uid="{5EC15218-1C36-4BC8-B4AC-1E65EC3947E4}"/>
    <cellStyle name="Input 2 2 3 3 5 2 2" xfId="20642" xr:uid="{855D56DE-8710-4892-BF9C-E6DBD7E708B7}"/>
    <cellStyle name="Input 2 2 3 3 5 2 3" xfId="20643" xr:uid="{E076F042-EE4C-43F6-A67C-07EB995AD6B0}"/>
    <cellStyle name="Input 2 2 3 3 5 3" xfId="20644" xr:uid="{10A41B02-55D1-4F26-B1BE-C2CE812D8C10}"/>
    <cellStyle name="Input 2 2 3 3 5 3 2" xfId="20645" xr:uid="{02170539-EA97-4E55-9E62-17A5F2F6B6F3}"/>
    <cellStyle name="Input 2 2 3 3 5 3 3" xfId="20646" xr:uid="{F30AE352-15BC-4589-A945-68BCAC1DA98C}"/>
    <cellStyle name="Input 2 2 3 3 5 4" xfId="20647" xr:uid="{D479B72F-A08D-498F-9DAC-8CE0F20DD13F}"/>
    <cellStyle name="Input 2 2 3 3 5 4 2" xfId="20648" xr:uid="{C3D1ED34-BFC9-46C2-99EC-FD2C7D3B5062}"/>
    <cellStyle name="Input 2 2 3 3 5 4 3" xfId="20649" xr:uid="{66542B99-8E6F-4F16-9DF5-C29E12455AC0}"/>
    <cellStyle name="Input 2 2 3 3 5 5" xfId="20650" xr:uid="{D8C70A25-A2DF-49F5-BF7B-720F45C2489A}"/>
    <cellStyle name="Input 2 2 3 3 5 5 2" xfId="20651" xr:uid="{4B06B1A4-8127-4B82-ABFB-390D7EEEDE95}"/>
    <cellStyle name="Input 2 2 3 3 5 5 3" xfId="20652" xr:uid="{4FF933EF-C9B6-4F9F-95DA-9D89B3F17118}"/>
    <cellStyle name="Input 2 2 3 3 5 6" xfId="20653" xr:uid="{A90D25B0-A6C6-4136-9778-A94F9D968833}"/>
    <cellStyle name="Input 2 2 3 3 5 6 2" xfId="20654" xr:uid="{091371D9-ACAC-46E0-A841-774FB3C93E56}"/>
    <cellStyle name="Input 2 2 3 3 5 6 3" xfId="20655" xr:uid="{DC09565B-DE52-4414-A1A9-01D31DDFA296}"/>
    <cellStyle name="Input 2 2 3 3 5 7" xfId="20656" xr:uid="{01B70E42-382B-46AC-8372-C2530ED72CD1}"/>
    <cellStyle name="Input 2 2 3 3 5 7 2" xfId="20657" xr:uid="{54F679B4-58F5-431C-94A9-FA3A701AE437}"/>
    <cellStyle name="Input 2 2 3 3 5 7 3" xfId="20658" xr:uid="{F0B47B59-13E6-4BC9-A0F6-62B02FBF192D}"/>
    <cellStyle name="Input 2 2 3 3 5 8" xfId="20659" xr:uid="{606B31DD-E919-4F4E-8A9C-55A7AD3F0695}"/>
    <cellStyle name="Input 2 2 3 3 5 9" xfId="20660" xr:uid="{20E7C6EF-C1F9-4EBC-9959-1F8FF8B4B33C}"/>
    <cellStyle name="Input 2 2 3 3 6" xfId="20661" xr:uid="{96B87604-CF50-451D-B267-BB4445FBD4AD}"/>
    <cellStyle name="Input 2 2 3 3 6 2" xfId="20662" xr:uid="{22ACC365-D4B2-4705-B5CC-D34034285F77}"/>
    <cellStyle name="Input 2 2 3 3 6 3" xfId="20663" xr:uid="{2DE35143-5EF9-432A-9CC2-601704B67387}"/>
    <cellStyle name="Input 2 2 3 3 7" xfId="20664" xr:uid="{CDFB6B8E-13AB-4516-B299-02C049A5667F}"/>
    <cellStyle name="Input 2 2 3 3 7 2" xfId="20665" xr:uid="{DFE08CB9-F32B-4B85-A473-EA1467A19F11}"/>
    <cellStyle name="Input 2 2 3 3 7 3" xfId="20666" xr:uid="{FBCDDFE9-C665-45FA-BF6A-7BE59A28F315}"/>
    <cellStyle name="Input 2 2 3 3 8" xfId="20667" xr:uid="{4F3D2843-0D9D-4FE8-A33C-F6B2FF7BA81B}"/>
    <cellStyle name="Input 2 2 3 3 8 2" xfId="20668" xr:uid="{AF15C610-CB68-46D0-99D6-A5F0082B1A40}"/>
    <cellStyle name="Input 2 2 3 3 8 3" xfId="20669" xr:uid="{956B7354-69A0-47BD-AA91-0875AC3AAB14}"/>
    <cellStyle name="Input 2 2 3 3 9" xfId="20670" xr:uid="{5CF69451-0D04-4889-8986-1A0D723A6243}"/>
    <cellStyle name="Input 2 2 3 3 9 2" xfId="20671" xr:uid="{552900FA-71C5-4A81-B640-73EB063F0F82}"/>
    <cellStyle name="Input 2 2 3 3 9 3" xfId="20672" xr:uid="{4B6B4350-C931-4E84-8D42-FC6E3DEE33DC}"/>
    <cellStyle name="Input 2 2 3 4" xfId="20673" xr:uid="{443D2F89-DDB1-4A8B-9906-5568B8A2469E}"/>
    <cellStyle name="Input 2 2 3 4 10" xfId="44366" xr:uid="{9B3DA503-30DC-4F51-AA66-F0552DD300CF}"/>
    <cellStyle name="Input 2 2 3 4 2" xfId="20674" xr:uid="{EB9281BE-6E20-4051-8CBE-1ED60FC20CAA}"/>
    <cellStyle name="Input 2 2 3 4 2 10" xfId="20675" xr:uid="{59995605-DD5C-4B2A-B99F-F78B2ABA6353}"/>
    <cellStyle name="Input 2 2 3 4 2 2" xfId="20676" xr:uid="{AC4F2B27-EDCC-48E5-A4D6-1A24FB83D9D2}"/>
    <cellStyle name="Input 2 2 3 4 2 2 2" xfId="20677" xr:uid="{C9182BCA-BDA9-4565-9052-C023BD4E4007}"/>
    <cellStyle name="Input 2 2 3 4 2 2 2 2" xfId="20678" xr:uid="{CB5C47B0-FFBE-4451-ABFF-B6BE8497883C}"/>
    <cellStyle name="Input 2 2 3 4 2 2 2 3" xfId="20679" xr:uid="{572882A8-7E80-43E0-A105-420F065223F5}"/>
    <cellStyle name="Input 2 2 3 4 2 2 3" xfId="20680" xr:uid="{21F49636-7C57-48D0-8EFA-778D89B178D3}"/>
    <cellStyle name="Input 2 2 3 4 2 2 3 2" xfId="20681" xr:uid="{CAA37884-ACB7-49A6-BA1D-4425D4C6AD7C}"/>
    <cellStyle name="Input 2 2 3 4 2 2 3 3" xfId="20682" xr:uid="{E58E2D20-EA6E-4218-BB06-009D410F025F}"/>
    <cellStyle name="Input 2 2 3 4 2 2 4" xfId="20683" xr:uid="{2200D8E9-8840-4E76-AE9F-DE4E5EC5176E}"/>
    <cellStyle name="Input 2 2 3 4 2 2 4 2" xfId="20684" xr:uid="{548F7133-706E-4D30-B94C-E695CDBABA13}"/>
    <cellStyle name="Input 2 2 3 4 2 2 4 3" xfId="20685" xr:uid="{CC8A25B3-47FF-43E6-9A72-34143A96B684}"/>
    <cellStyle name="Input 2 2 3 4 2 2 5" xfId="20686" xr:uid="{BEA8864F-BEB7-4521-B710-47AEFBB785A4}"/>
    <cellStyle name="Input 2 2 3 4 2 2 5 2" xfId="20687" xr:uid="{D2A66C37-37DD-4BE7-8BEA-12CBC79FD79A}"/>
    <cellStyle name="Input 2 2 3 4 2 2 5 3" xfId="20688" xr:uid="{089DBE2A-1E64-4BB8-A18F-6330C62E3F16}"/>
    <cellStyle name="Input 2 2 3 4 2 2 6" xfId="20689" xr:uid="{2FEC0EFB-B2A5-40BF-B48C-856C03A4FF2A}"/>
    <cellStyle name="Input 2 2 3 4 2 2 6 2" xfId="20690" xr:uid="{6819927D-DFC7-49C8-9495-48AA7E78BAC9}"/>
    <cellStyle name="Input 2 2 3 4 2 2 6 3" xfId="20691" xr:uid="{444A0B30-7583-41B0-8B07-5362D5D1BDF0}"/>
    <cellStyle name="Input 2 2 3 4 2 2 7" xfId="20692" xr:uid="{AB064FA2-F254-47DA-BFAB-E51EA03F88BD}"/>
    <cellStyle name="Input 2 2 3 4 2 2 7 2" xfId="20693" xr:uid="{D8F616F2-EEBC-44B3-B5A5-B60E3BB61EBB}"/>
    <cellStyle name="Input 2 2 3 4 2 2 7 3" xfId="20694" xr:uid="{116BBBBD-99EF-400C-AA47-53454DB602C5}"/>
    <cellStyle name="Input 2 2 3 4 2 2 8" xfId="20695" xr:uid="{4640B69A-038F-497C-96FC-19CF8B586E05}"/>
    <cellStyle name="Input 2 2 3 4 2 2 9" xfId="20696" xr:uid="{44B688D7-E754-4F61-8D2E-A1A19DED8627}"/>
    <cellStyle name="Input 2 2 3 4 2 3" xfId="20697" xr:uid="{5251150C-C0F0-430E-A41F-0C003107BEC1}"/>
    <cellStyle name="Input 2 2 3 4 2 3 2" xfId="20698" xr:uid="{51E2F4BC-9DD5-4F70-8300-6D7BDD3BA374}"/>
    <cellStyle name="Input 2 2 3 4 2 3 3" xfId="20699" xr:uid="{3CF2F0C6-25F3-4D48-AD81-C4D887834FA6}"/>
    <cellStyle name="Input 2 2 3 4 2 4" xfId="20700" xr:uid="{79FE6ABF-139B-4BE9-BEE1-3EA9AAE83F79}"/>
    <cellStyle name="Input 2 2 3 4 2 4 2" xfId="20701" xr:uid="{BD2D41FA-DC69-4F92-A843-3A292540CE27}"/>
    <cellStyle name="Input 2 2 3 4 2 4 3" xfId="20702" xr:uid="{30C7C9F3-B5C9-4099-A3A4-9E5BA4DD45CA}"/>
    <cellStyle name="Input 2 2 3 4 2 5" xfId="20703" xr:uid="{63471782-E7D7-4ED8-8E0D-3D3A4F9EBEB3}"/>
    <cellStyle name="Input 2 2 3 4 2 5 2" xfId="20704" xr:uid="{A97CCB7B-593A-46B4-95F9-8BB49A0F236C}"/>
    <cellStyle name="Input 2 2 3 4 2 5 3" xfId="20705" xr:uid="{5DAA7BDF-384A-4783-BBC8-FA29D99D3D72}"/>
    <cellStyle name="Input 2 2 3 4 2 6" xfId="20706" xr:uid="{BF8D35BC-5404-4319-AE45-CFDE54596864}"/>
    <cellStyle name="Input 2 2 3 4 2 6 2" xfId="20707" xr:uid="{E5BA636F-BC35-42C1-A55A-C300D2A0B3A6}"/>
    <cellStyle name="Input 2 2 3 4 2 6 3" xfId="20708" xr:uid="{23C57387-B65D-4105-8908-B22BF3C0933C}"/>
    <cellStyle name="Input 2 2 3 4 2 7" xfId="20709" xr:uid="{D38E6B17-F720-4313-BF5D-8353400F2B4D}"/>
    <cellStyle name="Input 2 2 3 4 2 7 2" xfId="20710" xr:uid="{784F1010-F05A-4633-BDFA-801CAEB6C886}"/>
    <cellStyle name="Input 2 2 3 4 2 7 3" xfId="20711" xr:uid="{90E69C1C-3156-4186-B39F-BCD9CE2D138E}"/>
    <cellStyle name="Input 2 2 3 4 2 8" xfId="20712" xr:uid="{8E78AA3B-60B7-427C-ABEA-64F6E9094827}"/>
    <cellStyle name="Input 2 2 3 4 2 8 2" xfId="20713" xr:uid="{FD0A0EC5-AF36-4BAF-8E12-6D4974C2F15D}"/>
    <cellStyle name="Input 2 2 3 4 2 8 3" xfId="20714" xr:uid="{50F6A421-5735-43A2-B6B9-9C282C5CA217}"/>
    <cellStyle name="Input 2 2 3 4 2 9" xfId="20715" xr:uid="{EFA476EB-33DF-498E-9428-B1D6A5BA020F}"/>
    <cellStyle name="Input 2 2 3 4 3" xfId="20716" xr:uid="{F52D579F-83DC-40C4-8C83-EF77D273E61A}"/>
    <cellStyle name="Input 2 2 3 4 3 10" xfId="20717" xr:uid="{32A4181A-48A9-41C2-A6A7-ADFD89D20DE4}"/>
    <cellStyle name="Input 2 2 3 4 3 2" xfId="20718" xr:uid="{8144A392-5239-4B2A-9A90-86465189EB56}"/>
    <cellStyle name="Input 2 2 3 4 3 2 2" xfId="20719" xr:uid="{866DB013-0D93-4926-9978-CE9E46256CD4}"/>
    <cellStyle name="Input 2 2 3 4 3 2 2 2" xfId="20720" xr:uid="{7E35E27B-A2D7-4E12-829A-9A95DD4B3420}"/>
    <cellStyle name="Input 2 2 3 4 3 2 2 3" xfId="20721" xr:uid="{A7BEBD0A-BD5C-41DF-B9C1-F08CE6BD9A7E}"/>
    <cellStyle name="Input 2 2 3 4 3 2 3" xfId="20722" xr:uid="{CFA6F601-E2AE-42AE-8D80-95234B9BCAFD}"/>
    <cellStyle name="Input 2 2 3 4 3 2 3 2" xfId="20723" xr:uid="{80C20F38-EDC2-4FE5-8A3F-22C4CF9DE4C8}"/>
    <cellStyle name="Input 2 2 3 4 3 2 3 3" xfId="20724" xr:uid="{1EAAA216-EED6-45B6-B7ED-4FE1A0941BAA}"/>
    <cellStyle name="Input 2 2 3 4 3 2 4" xfId="20725" xr:uid="{4DC7C986-61DF-46B2-98CE-B42C2752E221}"/>
    <cellStyle name="Input 2 2 3 4 3 2 4 2" xfId="20726" xr:uid="{C9464E43-4B23-41CA-ADC6-F8C47926B4E6}"/>
    <cellStyle name="Input 2 2 3 4 3 2 4 3" xfId="20727" xr:uid="{E54569EC-1A7D-45E6-9A49-8B98378F321F}"/>
    <cellStyle name="Input 2 2 3 4 3 2 5" xfId="20728" xr:uid="{1942017F-903C-43AF-AB96-760B39BE72C5}"/>
    <cellStyle name="Input 2 2 3 4 3 2 5 2" xfId="20729" xr:uid="{6DCECEB3-8CE6-4FBB-9538-98C130F246E4}"/>
    <cellStyle name="Input 2 2 3 4 3 2 5 3" xfId="20730" xr:uid="{4B96A109-8A9D-4FCF-BD85-CA26356AA065}"/>
    <cellStyle name="Input 2 2 3 4 3 2 6" xfId="20731" xr:uid="{500ED37E-C6D0-42FA-9530-5F9389B6A82C}"/>
    <cellStyle name="Input 2 2 3 4 3 2 6 2" xfId="20732" xr:uid="{750B2DA9-CB48-4C21-98F0-2AEF3E7B7ADF}"/>
    <cellStyle name="Input 2 2 3 4 3 2 6 3" xfId="20733" xr:uid="{130BE651-4C84-48E9-BBD5-BA2A07616F60}"/>
    <cellStyle name="Input 2 2 3 4 3 2 7" xfId="20734" xr:uid="{0E63B1C6-D1D5-4F92-A5E2-2DFA68ACA557}"/>
    <cellStyle name="Input 2 2 3 4 3 2 7 2" xfId="20735" xr:uid="{7B6AD4B1-6A63-4D2A-8906-58CCCF674EEA}"/>
    <cellStyle name="Input 2 2 3 4 3 2 7 3" xfId="20736" xr:uid="{171D4E3E-A032-4DE2-AE4C-F3CD1CD6C013}"/>
    <cellStyle name="Input 2 2 3 4 3 2 8" xfId="20737" xr:uid="{BEF42CD3-F47D-4187-B9FA-BFA899016D4A}"/>
    <cellStyle name="Input 2 2 3 4 3 2 9" xfId="20738" xr:uid="{0F789382-DB61-4699-A9BA-760D568804B4}"/>
    <cellStyle name="Input 2 2 3 4 3 3" xfId="20739" xr:uid="{0AB6C958-4220-4641-A99D-63D23C70842C}"/>
    <cellStyle name="Input 2 2 3 4 3 3 2" xfId="20740" xr:uid="{DE607CBE-D771-48D3-8623-CFD44E0D2148}"/>
    <cellStyle name="Input 2 2 3 4 3 3 3" xfId="20741" xr:uid="{731D0154-32DB-45FF-B567-BE0D9786EFEF}"/>
    <cellStyle name="Input 2 2 3 4 3 4" xfId="20742" xr:uid="{79276C1D-BA6B-48AA-8B9D-934FAEB7391C}"/>
    <cellStyle name="Input 2 2 3 4 3 4 2" xfId="20743" xr:uid="{4535BD6B-821B-4CCE-A74E-EEBC634D6E0F}"/>
    <cellStyle name="Input 2 2 3 4 3 4 3" xfId="20744" xr:uid="{0EF060B0-622C-4D72-A5AA-2EC5241B9201}"/>
    <cellStyle name="Input 2 2 3 4 3 5" xfId="20745" xr:uid="{FB14AA39-83A9-48DB-84BA-99C6C65095BB}"/>
    <cellStyle name="Input 2 2 3 4 3 5 2" xfId="20746" xr:uid="{EDD9A3FC-D33D-43A9-85FF-657933736C18}"/>
    <cellStyle name="Input 2 2 3 4 3 5 3" xfId="20747" xr:uid="{D03CF4C9-FA8A-40A2-925E-301DD52CB938}"/>
    <cellStyle name="Input 2 2 3 4 3 6" xfId="20748" xr:uid="{C1569CF6-B4E2-49EB-B4FD-3110BC070C89}"/>
    <cellStyle name="Input 2 2 3 4 3 6 2" xfId="20749" xr:uid="{0469699F-7649-43DE-8293-74E345AEA667}"/>
    <cellStyle name="Input 2 2 3 4 3 6 3" xfId="20750" xr:uid="{E4D2FF15-747B-4CEE-83D9-370D0E2E266A}"/>
    <cellStyle name="Input 2 2 3 4 3 7" xfId="20751" xr:uid="{9D5046E3-0A82-426F-9E49-2A7BB65F93A8}"/>
    <cellStyle name="Input 2 2 3 4 3 7 2" xfId="20752" xr:uid="{2F138026-0AD6-4AE5-BF39-772C94693102}"/>
    <cellStyle name="Input 2 2 3 4 3 7 3" xfId="20753" xr:uid="{90B1939C-7D87-467C-9D91-DF54E512D635}"/>
    <cellStyle name="Input 2 2 3 4 3 8" xfId="20754" xr:uid="{682BA6FB-B7B7-4F34-8DE7-4AE844E8C821}"/>
    <cellStyle name="Input 2 2 3 4 3 8 2" xfId="20755" xr:uid="{7BF37EFC-3D59-4323-A474-ADE2D01857F8}"/>
    <cellStyle name="Input 2 2 3 4 3 8 3" xfId="20756" xr:uid="{63208568-3B9B-4D2C-8D8C-594032A9CD35}"/>
    <cellStyle name="Input 2 2 3 4 3 9" xfId="20757" xr:uid="{C30C16E7-178A-4542-96EA-59FBBE83EE0A}"/>
    <cellStyle name="Input 2 2 3 4 4" xfId="20758" xr:uid="{179EAC42-F55B-4734-B03A-0FD81411C1E3}"/>
    <cellStyle name="Input 2 2 3 4 4 10" xfId="20759" xr:uid="{AF43F00A-6527-4818-B6E9-A60160F4384C}"/>
    <cellStyle name="Input 2 2 3 4 4 2" xfId="20760" xr:uid="{551459BA-2BB7-4341-95C2-BCF1FBB02542}"/>
    <cellStyle name="Input 2 2 3 4 4 2 2" xfId="20761" xr:uid="{A1F7F531-99AB-4982-9A2F-D3CCFD671D28}"/>
    <cellStyle name="Input 2 2 3 4 4 2 2 2" xfId="20762" xr:uid="{6115ED90-0142-41F2-BC8B-E330CD947BCE}"/>
    <cellStyle name="Input 2 2 3 4 4 2 2 3" xfId="20763" xr:uid="{E8DDF524-51E7-4600-9761-CFC26D8E4569}"/>
    <cellStyle name="Input 2 2 3 4 4 2 3" xfId="20764" xr:uid="{A95AE512-A07B-4479-B45E-0B7BCD526E01}"/>
    <cellStyle name="Input 2 2 3 4 4 2 3 2" xfId="20765" xr:uid="{494486E0-BCE7-40EF-A79E-FFCDA35239ED}"/>
    <cellStyle name="Input 2 2 3 4 4 2 3 3" xfId="20766" xr:uid="{A334F1AC-7502-46C4-8A07-57A0E7E8C6BF}"/>
    <cellStyle name="Input 2 2 3 4 4 2 4" xfId="20767" xr:uid="{BDF2F292-6DB8-4439-B0FA-517FE5835464}"/>
    <cellStyle name="Input 2 2 3 4 4 2 4 2" xfId="20768" xr:uid="{0BBB2148-09CC-473F-940D-FFABFF3BC857}"/>
    <cellStyle name="Input 2 2 3 4 4 2 4 3" xfId="20769" xr:uid="{BDAD6EBF-D2CB-4303-8DB5-EC684D71E16A}"/>
    <cellStyle name="Input 2 2 3 4 4 2 5" xfId="20770" xr:uid="{15DF43FA-5BC8-4B55-8F4E-9C6653D3F6FC}"/>
    <cellStyle name="Input 2 2 3 4 4 2 5 2" xfId="20771" xr:uid="{1BC6E373-D6A0-46EA-BCC7-A4778983081B}"/>
    <cellStyle name="Input 2 2 3 4 4 2 5 3" xfId="20772" xr:uid="{2B5EB5CA-E269-4EA0-B0D0-D17CB43AB27B}"/>
    <cellStyle name="Input 2 2 3 4 4 2 6" xfId="20773" xr:uid="{8BE7781D-2FCB-40AA-BBF0-6137ABC6F2D3}"/>
    <cellStyle name="Input 2 2 3 4 4 2 6 2" xfId="20774" xr:uid="{CB1B4C76-3DF1-4860-99E2-F40A37CC6A53}"/>
    <cellStyle name="Input 2 2 3 4 4 2 6 3" xfId="20775" xr:uid="{6A469EE0-97CE-4079-B72F-01FAAEEBA8E2}"/>
    <cellStyle name="Input 2 2 3 4 4 2 7" xfId="20776" xr:uid="{C6ABC9D3-99F9-4F37-9B73-FD565F469C91}"/>
    <cellStyle name="Input 2 2 3 4 4 2 7 2" xfId="20777" xr:uid="{C1365E04-8DDD-407E-B13F-3131F213F018}"/>
    <cellStyle name="Input 2 2 3 4 4 2 7 3" xfId="20778" xr:uid="{6BAD570D-EC24-451B-884B-49BDAE839E20}"/>
    <cellStyle name="Input 2 2 3 4 4 2 8" xfId="20779" xr:uid="{EE484D9D-8EC5-4608-9DF9-962AB3126E53}"/>
    <cellStyle name="Input 2 2 3 4 4 2 9" xfId="20780" xr:uid="{6B9B85DF-661F-4477-8001-A1A647EB70A8}"/>
    <cellStyle name="Input 2 2 3 4 4 3" xfId="20781" xr:uid="{0F75C74A-B7ED-4169-AFEF-E5F34B01AC84}"/>
    <cellStyle name="Input 2 2 3 4 4 3 2" xfId="20782" xr:uid="{A474FD87-641F-4330-A07B-FC6050FA004B}"/>
    <cellStyle name="Input 2 2 3 4 4 3 3" xfId="20783" xr:uid="{3A46EF01-4157-4399-8C39-CE3880C9F1A5}"/>
    <cellStyle name="Input 2 2 3 4 4 4" xfId="20784" xr:uid="{F445ACE9-D0BD-476E-8FF2-6D6FF76AEE1F}"/>
    <cellStyle name="Input 2 2 3 4 4 4 2" xfId="20785" xr:uid="{0DD5957D-DA30-4754-B2D2-81057E152D34}"/>
    <cellStyle name="Input 2 2 3 4 4 4 3" xfId="20786" xr:uid="{E4C72FB2-E346-455A-9C72-9604B9ECD6AC}"/>
    <cellStyle name="Input 2 2 3 4 4 5" xfId="20787" xr:uid="{4D9B5172-3417-4AC1-8228-F51561062CE6}"/>
    <cellStyle name="Input 2 2 3 4 4 5 2" xfId="20788" xr:uid="{06F6B69D-1FA2-47FD-9636-438FA484C7DC}"/>
    <cellStyle name="Input 2 2 3 4 4 5 3" xfId="20789" xr:uid="{7094829D-622D-4844-AB86-88FC56FF91F1}"/>
    <cellStyle name="Input 2 2 3 4 4 6" xfId="20790" xr:uid="{3723403B-079A-4B5D-95EC-7805A8917CF8}"/>
    <cellStyle name="Input 2 2 3 4 4 6 2" xfId="20791" xr:uid="{09550071-5763-4899-8714-F810A1B55798}"/>
    <cellStyle name="Input 2 2 3 4 4 6 3" xfId="20792" xr:uid="{9D12F125-36CF-46E3-A204-351C7A3E5F5D}"/>
    <cellStyle name="Input 2 2 3 4 4 7" xfId="20793" xr:uid="{A255C7A6-B122-435B-8CD5-261BC0BC1F27}"/>
    <cellStyle name="Input 2 2 3 4 4 7 2" xfId="20794" xr:uid="{55E2E3AC-D666-44B7-91E4-D7E92E824DF1}"/>
    <cellStyle name="Input 2 2 3 4 4 7 3" xfId="20795" xr:uid="{DDDABC7C-DD77-4D37-B37B-F55EE5C8106D}"/>
    <cellStyle name="Input 2 2 3 4 4 8" xfId="20796" xr:uid="{916FFE2B-10B4-4DC6-9275-5EC0ED9A02CE}"/>
    <cellStyle name="Input 2 2 3 4 4 8 2" xfId="20797" xr:uid="{AF826587-E73F-40B8-B776-35DD594CC6D2}"/>
    <cellStyle name="Input 2 2 3 4 4 8 3" xfId="20798" xr:uid="{51111F33-9022-4265-B5DD-92B537E28C3C}"/>
    <cellStyle name="Input 2 2 3 4 4 9" xfId="20799" xr:uid="{7CC6EA33-CCBE-474A-B6BB-D2C8E23DE323}"/>
    <cellStyle name="Input 2 2 3 4 5" xfId="20800" xr:uid="{DC46444A-E957-4D2F-A8CE-1F68B6CDCF6E}"/>
    <cellStyle name="Input 2 2 3 4 5 2" xfId="20801" xr:uid="{795C3323-5E4F-475D-B798-2B0986CC4054}"/>
    <cellStyle name="Input 2 2 3 4 5 2 2" xfId="20802" xr:uid="{DB5166AF-0BB2-4F05-AF9F-EE18A07B402E}"/>
    <cellStyle name="Input 2 2 3 4 5 2 3" xfId="20803" xr:uid="{9F6BF3A4-5943-4319-BDF5-3DF82A4B3725}"/>
    <cellStyle name="Input 2 2 3 4 5 3" xfId="20804" xr:uid="{8B86D201-3CBB-415B-B825-EED6214EFC71}"/>
    <cellStyle name="Input 2 2 3 4 5 3 2" xfId="20805" xr:uid="{453C17FF-69E2-429F-AFE3-4EFA3D9241BF}"/>
    <cellStyle name="Input 2 2 3 4 5 3 3" xfId="20806" xr:uid="{5497E493-33BA-4012-9C29-3F30AA907D3D}"/>
    <cellStyle name="Input 2 2 3 4 5 4" xfId="20807" xr:uid="{B94C5FE2-86E9-4299-9C07-C7EED1BB1C39}"/>
    <cellStyle name="Input 2 2 3 4 5 4 2" xfId="20808" xr:uid="{38F9DB4E-7F16-47E0-A944-AE74790C81DB}"/>
    <cellStyle name="Input 2 2 3 4 5 4 3" xfId="20809" xr:uid="{BC6DD713-A11E-4AC4-92DD-92170C6AC41B}"/>
    <cellStyle name="Input 2 2 3 4 5 5" xfId="20810" xr:uid="{475D39E0-5D57-472B-B409-81741F16EEA1}"/>
    <cellStyle name="Input 2 2 3 4 5 5 2" xfId="20811" xr:uid="{AA212FE4-6D3D-40A4-BA54-AA9A0E8FE937}"/>
    <cellStyle name="Input 2 2 3 4 5 5 3" xfId="20812" xr:uid="{52E7D7EB-FB55-481A-848A-10352ADCA721}"/>
    <cellStyle name="Input 2 2 3 4 5 6" xfId="20813" xr:uid="{8CBB0BA8-FA93-4BFF-B514-9D3E7C0C0C71}"/>
    <cellStyle name="Input 2 2 3 4 5 6 2" xfId="20814" xr:uid="{467F5D85-0478-44E8-B796-0B964F6BFD53}"/>
    <cellStyle name="Input 2 2 3 4 5 6 3" xfId="20815" xr:uid="{A8065071-EB87-4DEC-A69C-96CAAB990933}"/>
    <cellStyle name="Input 2 2 3 4 5 7" xfId="20816" xr:uid="{F8A93E4C-75BB-4D9E-9637-E7B337C1BDF2}"/>
    <cellStyle name="Input 2 2 3 4 5 7 2" xfId="20817" xr:uid="{25EE7F74-5184-47BA-AD74-11270C591D8E}"/>
    <cellStyle name="Input 2 2 3 4 5 7 3" xfId="20818" xr:uid="{EAC452A4-BBFD-4D0E-AB70-A7C13A42C642}"/>
    <cellStyle name="Input 2 2 3 4 5 8" xfId="20819" xr:uid="{E6D2A0C8-4F27-4E46-A957-91777AF2BD72}"/>
    <cellStyle name="Input 2 2 3 4 5 9" xfId="20820" xr:uid="{34E438D8-5589-4941-9E7C-D827EA4978B3}"/>
    <cellStyle name="Input 2 2 3 4 6" xfId="20821" xr:uid="{DC5BAA76-7BF4-4C85-AC0E-A93A6985503D}"/>
    <cellStyle name="Input 2 2 3 4 6 2" xfId="20822" xr:uid="{F839FF11-89B9-4110-BC4E-A372F7A6FF16}"/>
    <cellStyle name="Input 2 2 3 4 6 3" xfId="20823" xr:uid="{D7FAF963-2C18-4E2B-AEF0-9456A3058DD1}"/>
    <cellStyle name="Input 2 2 3 4 7" xfId="20824" xr:uid="{427F6FFA-A843-4C9B-B959-D75EA7FB07C6}"/>
    <cellStyle name="Input 2 2 3 4 7 2" xfId="20825" xr:uid="{CAD7C747-6A7B-4486-B68E-726E4A95BF04}"/>
    <cellStyle name="Input 2 2 3 4 7 3" xfId="20826" xr:uid="{E36D2CFC-2F1B-4C82-B47D-E058FBB90534}"/>
    <cellStyle name="Input 2 2 3 4 8" xfId="20827" xr:uid="{415D78A8-BAE6-4EA5-85FF-4E7BFE8FFEA6}"/>
    <cellStyle name="Input 2 2 3 4 8 2" xfId="20828" xr:uid="{3019B702-28A2-4E8B-B50E-2B002FD8D1F9}"/>
    <cellStyle name="Input 2 2 3 4 8 3" xfId="20829" xr:uid="{B11E4715-DC5D-4E03-830C-1C022475C180}"/>
    <cellStyle name="Input 2 2 3 4 9" xfId="20830" xr:uid="{91E81E7E-7625-4113-8CC3-6FD3B476B94A}"/>
    <cellStyle name="Input 2 2 3 4 9 2" xfId="20831" xr:uid="{A25A78E3-08FD-4219-9CD6-9EE548A9176F}"/>
    <cellStyle name="Input 2 2 3 4 9 3" xfId="20832" xr:uid="{ED138FEF-A91D-4243-B727-5122790CC05D}"/>
    <cellStyle name="Input 2 2 3 5" xfId="20833" xr:uid="{CD090DD9-0D29-4987-83E5-2B48925AD640}"/>
    <cellStyle name="Input 2 2 3 5 10" xfId="44367" xr:uid="{C90E0F36-43E3-45B5-9028-84E590F71306}"/>
    <cellStyle name="Input 2 2 3 5 2" xfId="20834" xr:uid="{0A133902-FD3D-46EA-9C0A-6FCF28D97639}"/>
    <cellStyle name="Input 2 2 3 5 2 10" xfId="20835" xr:uid="{85A1D98E-8413-42A6-8AA6-0B82DD2A8996}"/>
    <cellStyle name="Input 2 2 3 5 2 2" xfId="20836" xr:uid="{F21E38AA-2EB8-4D9B-869C-2FEDCAC624FA}"/>
    <cellStyle name="Input 2 2 3 5 2 2 2" xfId="20837" xr:uid="{2B391862-A229-470D-9C0F-2D16F6182A3F}"/>
    <cellStyle name="Input 2 2 3 5 2 2 2 2" xfId="20838" xr:uid="{DBC209D7-5935-44C2-9016-695887EFE557}"/>
    <cellStyle name="Input 2 2 3 5 2 2 2 3" xfId="20839" xr:uid="{B629A04F-AA44-4EF1-9D81-174C907CFF88}"/>
    <cellStyle name="Input 2 2 3 5 2 2 3" xfId="20840" xr:uid="{A25828F4-80D0-4774-8238-F01910CCAE9D}"/>
    <cellStyle name="Input 2 2 3 5 2 2 3 2" xfId="20841" xr:uid="{5F09D7D2-C675-4D5D-9F9B-C6AB3BCF02D8}"/>
    <cellStyle name="Input 2 2 3 5 2 2 3 3" xfId="20842" xr:uid="{FDA9C2FD-222D-4EFB-88F6-FC20A9893F6C}"/>
    <cellStyle name="Input 2 2 3 5 2 2 4" xfId="20843" xr:uid="{4CBEF04B-F32B-484E-BE70-EE60BFAA41E3}"/>
    <cellStyle name="Input 2 2 3 5 2 2 4 2" xfId="20844" xr:uid="{A0CA3DB0-1D74-4E52-99FF-DBF10D3DC92F}"/>
    <cellStyle name="Input 2 2 3 5 2 2 4 3" xfId="20845" xr:uid="{5F6DD709-2C76-4E89-9565-6CF470251968}"/>
    <cellStyle name="Input 2 2 3 5 2 2 5" xfId="20846" xr:uid="{CD32AF39-0CC5-4554-AB90-AAFC1B649AD7}"/>
    <cellStyle name="Input 2 2 3 5 2 2 5 2" xfId="20847" xr:uid="{BE631726-E979-41F6-A961-9EFDE918693A}"/>
    <cellStyle name="Input 2 2 3 5 2 2 5 3" xfId="20848" xr:uid="{2B89D352-5807-4921-87ED-5DFE65694103}"/>
    <cellStyle name="Input 2 2 3 5 2 2 6" xfId="20849" xr:uid="{107D0BD5-B7F7-4C05-B6CC-A94351B0D3E4}"/>
    <cellStyle name="Input 2 2 3 5 2 2 6 2" xfId="20850" xr:uid="{09BAC178-8458-49EA-A56C-4A257F1DD5FC}"/>
    <cellStyle name="Input 2 2 3 5 2 2 6 3" xfId="20851" xr:uid="{849CD83C-6781-4CAB-8F8D-F72C0842BB9B}"/>
    <cellStyle name="Input 2 2 3 5 2 2 7" xfId="20852" xr:uid="{69C548AF-6154-495B-A4D9-1FDF3AE9B0A2}"/>
    <cellStyle name="Input 2 2 3 5 2 2 7 2" xfId="20853" xr:uid="{58256461-66B3-41E9-9F31-2DA404A7AC34}"/>
    <cellStyle name="Input 2 2 3 5 2 2 7 3" xfId="20854" xr:uid="{F9237D96-5911-4CCD-BB76-93E9AD0DC8C1}"/>
    <cellStyle name="Input 2 2 3 5 2 2 8" xfId="20855" xr:uid="{92E622CE-B8F4-4798-98D5-9CCFC2A237EE}"/>
    <cellStyle name="Input 2 2 3 5 2 2 9" xfId="20856" xr:uid="{7F1AF16B-B4BB-42CA-A64F-C977C53B552A}"/>
    <cellStyle name="Input 2 2 3 5 2 3" xfId="20857" xr:uid="{396F6845-D124-440C-8025-6DB5A7C8EA46}"/>
    <cellStyle name="Input 2 2 3 5 2 3 2" xfId="20858" xr:uid="{3324A636-CA26-495B-B91B-6BACA4D0AE1D}"/>
    <cellStyle name="Input 2 2 3 5 2 3 3" xfId="20859" xr:uid="{45CD357A-45FA-47B6-B9CF-5EF950B88053}"/>
    <cellStyle name="Input 2 2 3 5 2 4" xfId="20860" xr:uid="{ACE27260-83D4-4A15-A019-56E19C4B63F4}"/>
    <cellStyle name="Input 2 2 3 5 2 4 2" xfId="20861" xr:uid="{B02B0913-C69A-4E10-AA18-8ECE1768A054}"/>
    <cellStyle name="Input 2 2 3 5 2 4 3" xfId="20862" xr:uid="{26054873-6B7E-4CEC-960C-E5194A757437}"/>
    <cellStyle name="Input 2 2 3 5 2 5" xfId="20863" xr:uid="{B858AA6E-2A12-4968-8FF1-3D4963A190F3}"/>
    <cellStyle name="Input 2 2 3 5 2 5 2" xfId="20864" xr:uid="{E0AC76A4-4971-48C4-9332-C709F0F9AFF5}"/>
    <cellStyle name="Input 2 2 3 5 2 5 3" xfId="20865" xr:uid="{21FF1EE5-D32B-420A-ACD5-CF993157D4AF}"/>
    <cellStyle name="Input 2 2 3 5 2 6" xfId="20866" xr:uid="{C24DB0A7-A3B1-4E3B-87D6-5F338D12D885}"/>
    <cellStyle name="Input 2 2 3 5 2 6 2" xfId="20867" xr:uid="{936A8BA4-FFE6-4DC2-9C36-087E5548875A}"/>
    <cellStyle name="Input 2 2 3 5 2 6 3" xfId="20868" xr:uid="{98A8DE09-6104-4EB2-8158-A2E5ED58C748}"/>
    <cellStyle name="Input 2 2 3 5 2 7" xfId="20869" xr:uid="{B307099A-C4AC-4BF0-9CC4-1FE30C42759B}"/>
    <cellStyle name="Input 2 2 3 5 2 7 2" xfId="20870" xr:uid="{FAE3F1E2-3951-434B-BB2B-2284F7CC75D6}"/>
    <cellStyle name="Input 2 2 3 5 2 7 3" xfId="20871" xr:uid="{324EE951-6968-4564-A589-0FAC6B5623D4}"/>
    <cellStyle name="Input 2 2 3 5 2 8" xfId="20872" xr:uid="{82956291-C3A7-4574-9111-97BA9EAD34C1}"/>
    <cellStyle name="Input 2 2 3 5 2 8 2" xfId="20873" xr:uid="{A93D2107-E3F3-4E9B-B298-FA3A0BAF52AD}"/>
    <cellStyle name="Input 2 2 3 5 2 8 3" xfId="20874" xr:uid="{4E907ACA-C6D5-4E8D-915B-35B11F70C151}"/>
    <cellStyle name="Input 2 2 3 5 2 9" xfId="20875" xr:uid="{FB936BD0-3D62-4927-81BD-609CE3BCE3A7}"/>
    <cellStyle name="Input 2 2 3 5 3" xfId="20876" xr:uid="{AE16B64D-40FE-432F-A1BD-BC1F36D559AC}"/>
    <cellStyle name="Input 2 2 3 5 3 10" xfId="20877" xr:uid="{320C28DA-47FD-4984-A9FF-29F415C1730D}"/>
    <cellStyle name="Input 2 2 3 5 3 2" xfId="20878" xr:uid="{603383D1-D3FB-43E9-B5BD-0004CF9AF4A6}"/>
    <cellStyle name="Input 2 2 3 5 3 2 2" xfId="20879" xr:uid="{E82AE5AD-107D-46A4-8529-8D84C883AC2D}"/>
    <cellStyle name="Input 2 2 3 5 3 2 2 2" xfId="20880" xr:uid="{7D4AB3D2-09AF-4E50-A40B-96303CD9C1AF}"/>
    <cellStyle name="Input 2 2 3 5 3 2 2 3" xfId="20881" xr:uid="{5462CF8E-875C-49CC-91B8-1A0815373915}"/>
    <cellStyle name="Input 2 2 3 5 3 2 3" xfId="20882" xr:uid="{AA97A19E-5873-4330-BF5F-64600F4AF198}"/>
    <cellStyle name="Input 2 2 3 5 3 2 3 2" xfId="20883" xr:uid="{6A70AD58-3D8E-4243-808D-D07024FE5ADA}"/>
    <cellStyle name="Input 2 2 3 5 3 2 3 3" xfId="20884" xr:uid="{B776D539-0347-4AC0-80BC-9F7F285015B9}"/>
    <cellStyle name="Input 2 2 3 5 3 2 4" xfId="20885" xr:uid="{9C6172DA-A99E-429E-85F9-243C43089C63}"/>
    <cellStyle name="Input 2 2 3 5 3 2 4 2" xfId="20886" xr:uid="{5326D8D9-9D11-44A2-97F5-5B4FAA1B8C7B}"/>
    <cellStyle name="Input 2 2 3 5 3 2 4 3" xfId="20887" xr:uid="{13B49DBB-F864-4169-B492-6E1F0337AD11}"/>
    <cellStyle name="Input 2 2 3 5 3 2 5" xfId="20888" xr:uid="{45A7E95D-7C42-4D43-BB5F-6469CA0AC354}"/>
    <cellStyle name="Input 2 2 3 5 3 2 5 2" xfId="20889" xr:uid="{E8E195CB-47B7-4874-9EAD-5A446316AEFA}"/>
    <cellStyle name="Input 2 2 3 5 3 2 5 3" xfId="20890" xr:uid="{CB144721-EE50-4068-B333-19919DF26BBA}"/>
    <cellStyle name="Input 2 2 3 5 3 2 6" xfId="20891" xr:uid="{3EE3105E-ACC6-4789-80F5-7DF5DF44FEEE}"/>
    <cellStyle name="Input 2 2 3 5 3 2 6 2" xfId="20892" xr:uid="{EE1C0FEB-B0EF-4936-94D7-E6FA0D09F523}"/>
    <cellStyle name="Input 2 2 3 5 3 2 6 3" xfId="20893" xr:uid="{01C57005-471E-4A75-9861-425E2522C567}"/>
    <cellStyle name="Input 2 2 3 5 3 2 7" xfId="20894" xr:uid="{DA4885F1-0998-4BA5-8A35-F2B0B62F3DB9}"/>
    <cellStyle name="Input 2 2 3 5 3 2 7 2" xfId="20895" xr:uid="{4E707C28-F1BB-4B87-8E7B-0082E09E57B7}"/>
    <cellStyle name="Input 2 2 3 5 3 2 7 3" xfId="20896" xr:uid="{D1BBEF65-A579-4AC1-AB1C-971ADDA485AD}"/>
    <cellStyle name="Input 2 2 3 5 3 2 8" xfId="20897" xr:uid="{115F9EC1-18AE-4ADA-8913-AB6064FCD86C}"/>
    <cellStyle name="Input 2 2 3 5 3 2 9" xfId="20898" xr:uid="{757076AC-E9E9-47F1-B821-00682AF2033B}"/>
    <cellStyle name="Input 2 2 3 5 3 3" xfId="20899" xr:uid="{28661641-1207-4860-8E89-EC3AF15D774C}"/>
    <cellStyle name="Input 2 2 3 5 3 3 2" xfId="20900" xr:uid="{1015D75F-11CB-4B2C-8AB6-C7FC470D3A63}"/>
    <cellStyle name="Input 2 2 3 5 3 3 3" xfId="20901" xr:uid="{66132B9D-77C9-4C21-A81B-19A5C57B038A}"/>
    <cellStyle name="Input 2 2 3 5 3 4" xfId="20902" xr:uid="{284CD814-BFA2-4C58-BE25-DEE217C570C7}"/>
    <cellStyle name="Input 2 2 3 5 3 4 2" xfId="20903" xr:uid="{764307BD-9FD4-4485-9C44-6D5CD17D5839}"/>
    <cellStyle name="Input 2 2 3 5 3 4 3" xfId="20904" xr:uid="{88F9C39F-3064-4ED7-9572-238E2D199AFD}"/>
    <cellStyle name="Input 2 2 3 5 3 5" xfId="20905" xr:uid="{D66F870D-C871-49A1-B063-F2273AAA9A24}"/>
    <cellStyle name="Input 2 2 3 5 3 5 2" xfId="20906" xr:uid="{CE903F58-204D-428A-909A-D94CC7A39FA0}"/>
    <cellStyle name="Input 2 2 3 5 3 5 3" xfId="20907" xr:uid="{15C81DB7-9863-4BE3-9724-F8C31077B1BB}"/>
    <cellStyle name="Input 2 2 3 5 3 6" xfId="20908" xr:uid="{69480AA4-8F11-41A3-BDDD-25D0FFFA1FB2}"/>
    <cellStyle name="Input 2 2 3 5 3 6 2" xfId="20909" xr:uid="{2212970F-655A-494F-836A-B68E0C776A22}"/>
    <cellStyle name="Input 2 2 3 5 3 6 3" xfId="20910" xr:uid="{8E5DE70F-14ED-4D32-8E71-719587A77A9D}"/>
    <cellStyle name="Input 2 2 3 5 3 7" xfId="20911" xr:uid="{29128225-B64F-4898-99CC-146A3AB66AC7}"/>
    <cellStyle name="Input 2 2 3 5 3 7 2" xfId="20912" xr:uid="{1BAA58C8-1D1A-40D5-AF8B-6885AF6E4823}"/>
    <cellStyle name="Input 2 2 3 5 3 7 3" xfId="20913" xr:uid="{991C3B9D-8A48-49BD-8DC7-33D5FFB77D6D}"/>
    <cellStyle name="Input 2 2 3 5 3 8" xfId="20914" xr:uid="{BCD6DE8E-CA04-48A7-8579-B30AA92E6A76}"/>
    <cellStyle name="Input 2 2 3 5 3 8 2" xfId="20915" xr:uid="{36FD25EB-7F0B-4E75-8C9D-236D9965BBB0}"/>
    <cellStyle name="Input 2 2 3 5 3 8 3" xfId="20916" xr:uid="{E3028A2B-3246-4ACD-991F-C86DAAADD5D8}"/>
    <cellStyle name="Input 2 2 3 5 3 9" xfId="20917" xr:uid="{6763C6CC-9749-4261-AA2D-80FC838FDC9E}"/>
    <cellStyle name="Input 2 2 3 5 4" xfId="20918" xr:uid="{E62FE963-A711-4F94-843D-BC9E5A290D39}"/>
    <cellStyle name="Input 2 2 3 5 4 10" xfId="20919" xr:uid="{67835B3E-09FB-4464-8722-544C2C420D56}"/>
    <cellStyle name="Input 2 2 3 5 4 2" xfId="20920" xr:uid="{478CE521-46B6-479B-9895-28BA91EEA138}"/>
    <cellStyle name="Input 2 2 3 5 4 2 2" xfId="20921" xr:uid="{94B3D9B0-19C3-4B56-957D-4ABF54D9871A}"/>
    <cellStyle name="Input 2 2 3 5 4 2 2 2" xfId="20922" xr:uid="{6143934C-6785-4A5E-BB41-85335629A0A5}"/>
    <cellStyle name="Input 2 2 3 5 4 2 2 3" xfId="20923" xr:uid="{BEB918CC-2125-4A04-846B-5D8EBC7A64AF}"/>
    <cellStyle name="Input 2 2 3 5 4 2 3" xfId="20924" xr:uid="{23C1BEFB-CC5A-4CAE-941F-8274A987FEF3}"/>
    <cellStyle name="Input 2 2 3 5 4 2 3 2" xfId="20925" xr:uid="{F2D3C7A9-5CBA-4E4E-9183-35D99A758E54}"/>
    <cellStyle name="Input 2 2 3 5 4 2 3 3" xfId="20926" xr:uid="{7F1E3932-E702-439F-834A-71F0DAEA1E4A}"/>
    <cellStyle name="Input 2 2 3 5 4 2 4" xfId="20927" xr:uid="{D3F413B4-1A65-4D09-94D6-C9304501DDDD}"/>
    <cellStyle name="Input 2 2 3 5 4 2 4 2" xfId="20928" xr:uid="{81D6441A-346C-47C8-BFF5-BBE01C3D756A}"/>
    <cellStyle name="Input 2 2 3 5 4 2 4 3" xfId="20929" xr:uid="{F24B5F6C-720C-4082-8F1D-DA180DDB3592}"/>
    <cellStyle name="Input 2 2 3 5 4 2 5" xfId="20930" xr:uid="{4D6C354A-B1B4-4F28-A454-F2272657224C}"/>
    <cellStyle name="Input 2 2 3 5 4 2 5 2" xfId="20931" xr:uid="{4A763013-807A-4A54-AA6E-4AED2E977C02}"/>
    <cellStyle name="Input 2 2 3 5 4 2 5 3" xfId="20932" xr:uid="{79B75C24-B2C4-4672-B9EB-40E55CEC3079}"/>
    <cellStyle name="Input 2 2 3 5 4 2 6" xfId="20933" xr:uid="{730AB5B6-56A3-4508-BB80-E6009E51560B}"/>
    <cellStyle name="Input 2 2 3 5 4 2 6 2" xfId="20934" xr:uid="{C3601D90-F160-40E6-918A-64DCE8FD4BCB}"/>
    <cellStyle name="Input 2 2 3 5 4 2 6 3" xfId="20935" xr:uid="{BC1924E2-F67A-494C-83C0-182D00B4A82E}"/>
    <cellStyle name="Input 2 2 3 5 4 2 7" xfId="20936" xr:uid="{D19CF6FB-DEA2-4E58-A129-464722C35455}"/>
    <cellStyle name="Input 2 2 3 5 4 2 7 2" xfId="20937" xr:uid="{3E0F11A6-1D60-485F-80CB-1390286D19A9}"/>
    <cellStyle name="Input 2 2 3 5 4 2 7 3" xfId="20938" xr:uid="{80252B6F-6543-4035-8EFC-832A61D65D01}"/>
    <cellStyle name="Input 2 2 3 5 4 2 8" xfId="20939" xr:uid="{E89FA1AA-D258-4341-B102-43BFF8721562}"/>
    <cellStyle name="Input 2 2 3 5 4 2 9" xfId="20940" xr:uid="{F33A7172-F8CF-4BF4-B0B6-4ABE6E7531AF}"/>
    <cellStyle name="Input 2 2 3 5 4 3" xfId="20941" xr:uid="{1D3422FB-2B56-4962-B8BB-21E329F118A0}"/>
    <cellStyle name="Input 2 2 3 5 4 3 2" xfId="20942" xr:uid="{CDBA03CE-B4DA-4117-921B-FE95A2477ECE}"/>
    <cellStyle name="Input 2 2 3 5 4 3 3" xfId="20943" xr:uid="{17452D2B-2BA2-4D2F-B8A0-EEB08132BA50}"/>
    <cellStyle name="Input 2 2 3 5 4 4" xfId="20944" xr:uid="{FA2953C2-02E2-4DEC-A9E7-189E04A441CA}"/>
    <cellStyle name="Input 2 2 3 5 4 4 2" xfId="20945" xr:uid="{C52002D5-B9B4-44C2-B6C0-49FD507A2D39}"/>
    <cellStyle name="Input 2 2 3 5 4 4 3" xfId="20946" xr:uid="{31A07FBF-7BDC-46DC-B16D-3192878498F8}"/>
    <cellStyle name="Input 2 2 3 5 4 5" xfId="20947" xr:uid="{521154C7-B548-41EF-9C0A-561B3BE977E5}"/>
    <cellStyle name="Input 2 2 3 5 4 5 2" xfId="20948" xr:uid="{CAC59DC6-AE6F-480E-84B2-BD628E53B2A3}"/>
    <cellStyle name="Input 2 2 3 5 4 5 3" xfId="20949" xr:uid="{67D560F2-3B42-402C-B358-A92F35FACE85}"/>
    <cellStyle name="Input 2 2 3 5 4 6" xfId="20950" xr:uid="{75B482DA-0CE1-43DA-B519-CBC887D257DF}"/>
    <cellStyle name="Input 2 2 3 5 4 6 2" xfId="20951" xr:uid="{C1855E53-76BB-4875-8BFD-96B66C018661}"/>
    <cellStyle name="Input 2 2 3 5 4 6 3" xfId="20952" xr:uid="{CE454FC5-4904-4E13-84A1-F3818E51B0D3}"/>
    <cellStyle name="Input 2 2 3 5 4 7" xfId="20953" xr:uid="{D3273C62-5575-4B2B-BB87-F0AEF5A88AD8}"/>
    <cellStyle name="Input 2 2 3 5 4 7 2" xfId="20954" xr:uid="{6EF17728-7C02-4445-BAE1-3A8AA8C4EF1F}"/>
    <cellStyle name="Input 2 2 3 5 4 7 3" xfId="20955" xr:uid="{D52FA0A2-AC6E-4809-AE35-D26FEBE2AE5F}"/>
    <cellStyle name="Input 2 2 3 5 4 8" xfId="20956" xr:uid="{82BF4AF6-519D-4A2D-87F7-31DB954DF7AB}"/>
    <cellStyle name="Input 2 2 3 5 4 8 2" xfId="20957" xr:uid="{6D14A0DB-0682-4356-A9AC-D33B3F666EE0}"/>
    <cellStyle name="Input 2 2 3 5 4 8 3" xfId="20958" xr:uid="{D388ED41-8CBA-434F-8E74-05AEE61FCC96}"/>
    <cellStyle name="Input 2 2 3 5 4 9" xfId="20959" xr:uid="{157E8E0D-D032-4E5D-894D-8D476905FD27}"/>
    <cellStyle name="Input 2 2 3 5 5" xfId="20960" xr:uid="{C4E5E036-4066-4325-8254-BB6870507A1A}"/>
    <cellStyle name="Input 2 2 3 5 5 2" xfId="20961" xr:uid="{0C75108E-5714-4D9B-AD8F-243783A8220E}"/>
    <cellStyle name="Input 2 2 3 5 5 2 2" xfId="20962" xr:uid="{8371651C-26FC-4B04-BA45-4AC2BAB61CA0}"/>
    <cellStyle name="Input 2 2 3 5 5 2 3" xfId="20963" xr:uid="{D1143FF7-2F47-48DE-AFB7-1C4F4FC78B26}"/>
    <cellStyle name="Input 2 2 3 5 5 3" xfId="20964" xr:uid="{3B091494-B3D4-4012-AF2F-5210BC2276F0}"/>
    <cellStyle name="Input 2 2 3 5 5 3 2" xfId="20965" xr:uid="{310C0071-FD3B-455A-B546-CE552B618271}"/>
    <cellStyle name="Input 2 2 3 5 5 3 3" xfId="20966" xr:uid="{6B99EE81-A7D1-4B82-BB77-2ACC69D0BF56}"/>
    <cellStyle name="Input 2 2 3 5 5 4" xfId="20967" xr:uid="{58243A5C-0384-47A9-A8CA-9B544750D68F}"/>
    <cellStyle name="Input 2 2 3 5 5 4 2" xfId="20968" xr:uid="{32D4B675-5EEF-48D9-B583-C8A7B0C46651}"/>
    <cellStyle name="Input 2 2 3 5 5 4 3" xfId="20969" xr:uid="{574D3376-9BC1-460D-A819-CD3E91A82FF1}"/>
    <cellStyle name="Input 2 2 3 5 5 5" xfId="20970" xr:uid="{094D8CE3-522B-4C97-A7E3-254F546D5390}"/>
    <cellStyle name="Input 2 2 3 5 5 5 2" xfId="20971" xr:uid="{1D2F3AFD-416B-4E95-9085-FCAB0B6313ED}"/>
    <cellStyle name="Input 2 2 3 5 5 5 3" xfId="20972" xr:uid="{5BED4E6C-0337-4939-852F-FAA6C0E57C37}"/>
    <cellStyle name="Input 2 2 3 5 5 6" xfId="20973" xr:uid="{4768A0A8-585F-486C-96BC-7CCB945FC598}"/>
    <cellStyle name="Input 2 2 3 5 5 6 2" xfId="20974" xr:uid="{569C0864-0712-42A5-989B-512CAAF9F05D}"/>
    <cellStyle name="Input 2 2 3 5 5 6 3" xfId="20975" xr:uid="{5B9C7195-2D74-44E3-AE24-6D5F8E7C6A57}"/>
    <cellStyle name="Input 2 2 3 5 5 7" xfId="20976" xr:uid="{31794737-FFDC-418B-85DC-5D7141F62C59}"/>
    <cellStyle name="Input 2 2 3 5 5 7 2" xfId="20977" xr:uid="{9F800F9F-0324-4E35-AA78-B76274AC5CC0}"/>
    <cellStyle name="Input 2 2 3 5 5 7 3" xfId="20978" xr:uid="{33A2E83A-129E-476C-85BA-635D06AF9345}"/>
    <cellStyle name="Input 2 2 3 5 5 8" xfId="20979" xr:uid="{CBFBED29-598B-44DD-BAE2-5DE5DAD97758}"/>
    <cellStyle name="Input 2 2 3 5 5 9" xfId="20980" xr:uid="{BD8C82A0-1A0C-4204-A091-D2676CF176C9}"/>
    <cellStyle name="Input 2 2 3 5 6" xfId="20981" xr:uid="{FA856E41-81CD-4309-B9FB-CF83DE35B65D}"/>
    <cellStyle name="Input 2 2 3 5 6 2" xfId="20982" xr:uid="{22857429-DD5E-4FEE-BA5C-89CF2D25DB29}"/>
    <cellStyle name="Input 2 2 3 5 6 3" xfId="20983" xr:uid="{3961577B-A742-480A-8B44-364E43876FA9}"/>
    <cellStyle name="Input 2 2 3 5 7" xfId="20984" xr:uid="{60895EEB-278F-4252-97FA-099E03F60BB0}"/>
    <cellStyle name="Input 2 2 3 5 7 2" xfId="20985" xr:uid="{A5E3CEAA-05B3-4A6F-ABE8-0419D679DBEC}"/>
    <cellStyle name="Input 2 2 3 5 7 3" xfId="20986" xr:uid="{729EB0E8-0595-417C-AEE8-BCE62D79C174}"/>
    <cellStyle name="Input 2 2 3 5 8" xfId="20987" xr:uid="{B9E86591-82DB-42EB-9510-B98983A53F28}"/>
    <cellStyle name="Input 2 2 3 5 8 2" xfId="20988" xr:uid="{8982AD3E-F451-4CFD-9DF3-4EA7DD069BE1}"/>
    <cellStyle name="Input 2 2 3 5 8 3" xfId="20989" xr:uid="{675B44F0-2A0E-4ED3-83FF-99033814C4F5}"/>
    <cellStyle name="Input 2 2 3 5 9" xfId="20990" xr:uid="{ED0535BD-94E8-47CB-815A-C5012BAE888D}"/>
    <cellStyle name="Input 2 2 3 5 9 2" xfId="20991" xr:uid="{AFD981EA-8922-4DC5-903B-4BA9F2B11C42}"/>
    <cellStyle name="Input 2 2 3 5 9 3" xfId="20992" xr:uid="{665C054E-9B40-4E84-8C44-CC1450107B9A}"/>
    <cellStyle name="Input 2 2 3 6" xfId="20993" xr:uid="{82B9C86B-812E-47FF-96B3-EEF7F8B0E873}"/>
    <cellStyle name="Input 2 2 3 6 10" xfId="20994" xr:uid="{47AB9FD5-D29A-435B-8A83-A65D55012866}"/>
    <cellStyle name="Input 2 2 3 6 2" xfId="20995" xr:uid="{32A78C65-32CE-4711-A12A-27EEB26B7A93}"/>
    <cellStyle name="Input 2 2 3 6 2 2" xfId="20996" xr:uid="{D170AB45-D8AD-43FF-9ECB-71B7446C0B95}"/>
    <cellStyle name="Input 2 2 3 6 2 2 2" xfId="20997" xr:uid="{1C00B10D-C82F-4544-80FA-6F4FDB2A7108}"/>
    <cellStyle name="Input 2 2 3 6 2 2 3" xfId="20998" xr:uid="{668573A2-B3C7-4C50-97B6-0F24ABBEF761}"/>
    <cellStyle name="Input 2 2 3 6 2 3" xfId="20999" xr:uid="{8EA212F7-354C-4D1E-AD89-7E64A18E44E5}"/>
    <cellStyle name="Input 2 2 3 6 2 3 2" xfId="21000" xr:uid="{D3538F7D-4108-426D-A5F6-11EF76AB187A}"/>
    <cellStyle name="Input 2 2 3 6 2 3 3" xfId="21001" xr:uid="{1CDCBA1C-3ACA-45A3-88AD-856FE988A281}"/>
    <cellStyle name="Input 2 2 3 6 2 4" xfId="21002" xr:uid="{C20291F9-61A4-4706-8BE5-821B8F5BB9A3}"/>
    <cellStyle name="Input 2 2 3 6 2 4 2" xfId="21003" xr:uid="{98EB3078-591A-43F2-A2B0-1BF879CEBBB4}"/>
    <cellStyle name="Input 2 2 3 6 2 4 3" xfId="21004" xr:uid="{65BAEE11-83F0-4CFA-A170-B73E345B67FE}"/>
    <cellStyle name="Input 2 2 3 6 2 5" xfId="21005" xr:uid="{4D6623F4-A376-45DC-8CA7-7BDE7BAC835C}"/>
    <cellStyle name="Input 2 2 3 6 2 5 2" xfId="21006" xr:uid="{EA444562-BD0F-4D3F-9129-B87B28EF1EB3}"/>
    <cellStyle name="Input 2 2 3 6 2 5 3" xfId="21007" xr:uid="{EDD21C86-CA83-4DAA-BAE4-42B382BFDA2B}"/>
    <cellStyle name="Input 2 2 3 6 2 6" xfId="21008" xr:uid="{E523AAE2-497A-4EA6-B545-050FC6183AEA}"/>
    <cellStyle name="Input 2 2 3 6 2 6 2" xfId="21009" xr:uid="{B84FC5A3-A968-47BC-9DAF-F6947C2827FD}"/>
    <cellStyle name="Input 2 2 3 6 2 6 3" xfId="21010" xr:uid="{BAFA1D66-928A-4157-A6C6-6AE4F0BDC84F}"/>
    <cellStyle name="Input 2 2 3 6 2 7" xfId="21011" xr:uid="{6EE23A03-1C54-4EC5-A352-C53FBDD08C9A}"/>
    <cellStyle name="Input 2 2 3 6 2 7 2" xfId="21012" xr:uid="{75197D5D-4E8B-4466-AD67-8C57A5882781}"/>
    <cellStyle name="Input 2 2 3 6 2 7 3" xfId="21013" xr:uid="{38A6CBEF-2D45-4B58-96A5-A1B53D942AD1}"/>
    <cellStyle name="Input 2 2 3 6 2 8" xfId="21014" xr:uid="{37CDAB47-D853-4AB4-9482-E1A64162D3A4}"/>
    <cellStyle name="Input 2 2 3 6 2 9" xfId="21015" xr:uid="{963C4690-FCEA-4DAE-BF23-E2A0AC0B5F73}"/>
    <cellStyle name="Input 2 2 3 6 3" xfId="21016" xr:uid="{A6EDF69B-AE90-4870-9A5A-92D1C3E0AD18}"/>
    <cellStyle name="Input 2 2 3 6 3 2" xfId="21017" xr:uid="{00D34E87-40B9-41C9-A753-67D247C32720}"/>
    <cellStyle name="Input 2 2 3 6 3 3" xfId="21018" xr:uid="{394E6685-31FD-4593-8EAB-7B06331039C0}"/>
    <cellStyle name="Input 2 2 3 6 4" xfId="21019" xr:uid="{E9117391-9F0A-46B7-9D7E-909E35FF34D8}"/>
    <cellStyle name="Input 2 2 3 6 4 2" xfId="21020" xr:uid="{8B4493A0-34DD-4D3C-A67E-E5508B95B7AC}"/>
    <cellStyle name="Input 2 2 3 6 4 3" xfId="21021" xr:uid="{5294D95C-C761-41EE-8EBF-F82FBBA73041}"/>
    <cellStyle name="Input 2 2 3 6 5" xfId="21022" xr:uid="{94CF87E5-CABE-499C-89E6-3866B3656DFD}"/>
    <cellStyle name="Input 2 2 3 6 5 2" xfId="21023" xr:uid="{61B006B1-C218-4757-90B9-4728943B0959}"/>
    <cellStyle name="Input 2 2 3 6 5 3" xfId="21024" xr:uid="{38733F7E-DBC5-4223-9608-086ECCCC783F}"/>
    <cellStyle name="Input 2 2 3 6 6" xfId="21025" xr:uid="{E8D65F3B-3E5E-4EDB-88FF-F16DD6151CD3}"/>
    <cellStyle name="Input 2 2 3 6 6 2" xfId="21026" xr:uid="{7E9BB6F5-A300-424B-B736-D3AD7AEA2534}"/>
    <cellStyle name="Input 2 2 3 6 6 3" xfId="21027" xr:uid="{0206943E-8A4E-4C9E-A60F-78BA6BC909AC}"/>
    <cellStyle name="Input 2 2 3 6 7" xfId="21028" xr:uid="{4C1838A3-0AC3-4E3D-8D42-881940AFEDB5}"/>
    <cellStyle name="Input 2 2 3 6 7 2" xfId="21029" xr:uid="{0DB5332A-906E-45B8-9C09-88E75406A044}"/>
    <cellStyle name="Input 2 2 3 6 7 3" xfId="21030" xr:uid="{4A67AAC9-2996-41C9-9D84-E4A909000144}"/>
    <cellStyle name="Input 2 2 3 6 8" xfId="21031" xr:uid="{5ACD905A-744D-48BE-B947-ABC152D62149}"/>
    <cellStyle name="Input 2 2 3 6 8 2" xfId="21032" xr:uid="{787F7E83-4F60-4F41-94F8-C1BDE80DE980}"/>
    <cellStyle name="Input 2 2 3 6 8 3" xfId="21033" xr:uid="{28D2211E-8225-40ED-A2B4-62F4675F1850}"/>
    <cellStyle name="Input 2 2 3 6 9" xfId="21034" xr:uid="{39175E92-F755-493A-9CD4-2F588657604B}"/>
    <cellStyle name="Input 2 2 3 7" xfId="21035" xr:uid="{27A35DD9-997C-40C3-B974-64ED51785770}"/>
    <cellStyle name="Input 2 2 3 7 10" xfId="21036" xr:uid="{F6CF7FEF-11A8-42DB-81DA-223BEB64B5D3}"/>
    <cellStyle name="Input 2 2 3 7 2" xfId="21037" xr:uid="{4AE6A7E2-EF52-44B4-8153-7BFECFB1244F}"/>
    <cellStyle name="Input 2 2 3 7 2 2" xfId="21038" xr:uid="{06080B13-52ED-4089-9EA8-29E62DE174FB}"/>
    <cellStyle name="Input 2 2 3 7 2 2 2" xfId="21039" xr:uid="{A706F214-F950-4F33-958A-EC7F885845C2}"/>
    <cellStyle name="Input 2 2 3 7 2 2 3" xfId="21040" xr:uid="{DCA70C2E-CBE5-478F-88BA-975D7175974E}"/>
    <cellStyle name="Input 2 2 3 7 2 3" xfId="21041" xr:uid="{3CEA416F-767C-4E4F-A613-868A5174D48C}"/>
    <cellStyle name="Input 2 2 3 7 2 3 2" xfId="21042" xr:uid="{211C0B75-BC95-40C7-8F9F-3B0B596A5B03}"/>
    <cellStyle name="Input 2 2 3 7 2 3 3" xfId="21043" xr:uid="{B4119AF4-C573-448D-8A6F-ED8FFDFC09C2}"/>
    <cellStyle name="Input 2 2 3 7 2 4" xfId="21044" xr:uid="{8A945839-71F0-41BB-ADF5-471CF0461EF5}"/>
    <cellStyle name="Input 2 2 3 7 2 4 2" xfId="21045" xr:uid="{E980B91F-3C31-40A1-AC73-D339EF2ADB32}"/>
    <cellStyle name="Input 2 2 3 7 2 4 3" xfId="21046" xr:uid="{2A543B2E-E148-46A1-B380-0A2122258A7A}"/>
    <cellStyle name="Input 2 2 3 7 2 5" xfId="21047" xr:uid="{8769DBBC-9AA2-4757-BCEF-440059FC09A8}"/>
    <cellStyle name="Input 2 2 3 7 2 5 2" xfId="21048" xr:uid="{8A76E311-7289-4A6A-BABC-B3BD7FC226B7}"/>
    <cellStyle name="Input 2 2 3 7 2 5 3" xfId="21049" xr:uid="{C8526795-CB5E-4072-B4E8-25371958C9DF}"/>
    <cellStyle name="Input 2 2 3 7 2 6" xfId="21050" xr:uid="{408DFE09-FFDC-47FD-A150-4F9BAF6F7212}"/>
    <cellStyle name="Input 2 2 3 7 2 6 2" xfId="21051" xr:uid="{9F73B0A2-84DD-48BC-8A18-5BF416558178}"/>
    <cellStyle name="Input 2 2 3 7 2 6 3" xfId="21052" xr:uid="{2B9D091B-AD4B-4665-9169-38D00197D377}"/>
    <cellStyle name="Input 2 2 3 7 2 7" xfId="21053" xr:uid="{6570D3C5-7060-47BA-874D-D76B49A315C4}"/>
    <cellStyle name="Input 2 2 3 7 2 7 2" xfId="21054" xr:uid="{FD999CAA-E3E2-425B-AFB8-3A99FA29FA28}"/>
    <cellStyle name="Input 2 2 3 7 2 7 3" xfId="21055" xr:uid="{7D613BC1-1903-466F-B76C-9F8C88914626}"/>
    <cellStyle name="Input 2 2 3 7 2 8" xfId="21056" xr:uid="{141F7504-E4B8-4454-815C-9B56BE3D4281}"/>
    <cellStyle name="Input 2 2 3 7 2 9" xfId="21057" xr:uid="{CEA8DB25-540F-4A79-9B12-CAFD1F8DE6F5}"/>
    <cellStyle name="Input 2 2 3 7 3" xfId="21058" xr:uid="{5172E8AB-A71D-494B-ADA4-FCF05BB7BADE}"/>
    <cellStyle name="Input 2 2 3 7 3 2" xfId="21059" xr:uid="{FAACC012-3699-4FDE-96DF-200F315B250B}"/>
    <cellStyle name="Input 2 2 3 7 3 3" xfId="21060" xr:uid="{840ECEC1-8EE0-492E-8C3A-F0084887F860}"/>
    <cellStyle name="Input 2 2 3 7 4" xfId="21061" xr:uid="{EEE835BB-6EA0-4039-8065-166CB6D08347}"/>
    <cellStyle name="Input 2 2 3 7 4 2" xfId="21062" xr:uid="{D82D4A07-7711-47B4-8EC2-2FCDB8EF50FF}"/>
    <cellStyle name="Input 2 2 3 7 4 3" xfId="21063" xr:uid="{A064FE53-122F-4C92-811C-88B847DB729A}"/>
    <cellStyle name="Input 2 2 3 7 5" xfId="21064" xr:uid="{2AF299F9-BCB9-4B8D-82D1-38D755DA7CFA}"/>
    <cellStyle name="Input 2 2 3 7 5 2" xfId="21065" xr:uid="{D9473A8A-E8EB-4DF9-8718-E3BACE2B9414}"/>
    <cellStyle name="Input 2 2 3 7 5 3" xfId="21066" xr:uid="{6F7A991B-AB18-4CC9-8A27-3F6DD7368197}"/>
    <cellStyle name="Input 2 2 3 7 6" xfId="21067" xr:uid="{B7D7A466-AB48-46C1-9F37-72395A907FE6}"/>
    <cellStyle name="Input 2 2 3 7 6 2" xfId="21068" xr:uid="{4A76CEB2-3254-4825-AA71-55F32DC8E11D}"/>
    <cellStyle name="Input 2 2 3 7 6 3" xfId="21069" xr:uid="{54179EDB-7763-4D85-99D3-9D6422EA0E0C}"/>
    <cellStyle name="Input 2 2 3 7 7" xfId="21070" xr:uid="{9CADABD6-E91B-47E2-8325-0C18EE10625A}"/>
    <cellStyle name="Input 2 2 3 7 7 2" xfId="21071" xr:uid="{782346FB-BC33-40D5-BDBC-5F429338A247}"/>
    <cellStyle name="Input 2 2 3 7 7 3" xfId="21072" xr:uid="{B1E97296-5462-4CFC-9143-65ACD6820818}"/>
    <cellStyle name="Input 2 2 3 7 8" xfId="21073" xr:uid="{F1D13C4A-0C18-4A20-970D-C71FAA2EA514}"/>
    <cellStyle name="Input 2 2 3 7 8 2" xfId="21074" xr:uid="{A1AD25DE-8450-4D2F-A2B3-792A6AF4D0EE}"/>
    <cellStyle name="Input 2 2 3 7 8 3" xfId="21075" xr:uid="{374F64AE-958C-4D2D-8245-4F9572D14C11}"/>
    <cellStyle name="Input 2 2 3 7 9" xfId="21076" xr:uid="{2FE34A5F-9F6F-4E26-8959-D332170273DC}"/>
    <cellStyle name="Input 2 2 3 8" xfId="21077" xr:uid="{D8A3D780-9B62-49AB-9F40-6F43CAB60463}"/>
    <cellStyle name="Input 2 2 3 8 10" xfId="21078" xr:uid="{647CFC5B-8AEE-4F3D-B930-6A55D9EB1301}"/>
    <cellStyle name="Input 2 2 3 8 2" xfId="21079" xr:uid="{CAE52512-05BC-409C-88EA-00606FCE92E4}"/>
    <cellStyle name="Input 2 2 3 8 2 2" xfId="21080" xr:uid="{25EF519C-6103-4F97-8877-F37BDD402A47}"/>
    <cellStyle name="Input 2 2 3 8 2 2 2" xfId="21081" xr:uid="{B768B318-7E13-4A09-AE09-136720577740}"/>
    <cellStyle name="Input 2 2 3 8 2 2 3" xfId="21082" xr:uid="{14169171-9B3D-4A49-8B29-62EAFC240BE6}"/>
    <cellStyle name="Input 2 2 3 8 2 3" xfId="21083" xr:uid="{0476D39D-9DB0-4E94-8479-2EBBCE8F2178}"/>
    <cellStyle name="Input 2 2 3 8 2 3 2" xfId="21084" xr:uid="{5DAB0EEB-02C6-4472-B33B-1C1E0B475B15}"/>
    <cellStyle name="Input 2 2 3 8 2 3 3" xfId="21085" xr:uid="{3F08940A-30A5-4D39-86BD-3E47C5D0B7AA}"/>
    <cellStyle name="Input 2 2 3 8 2 4" xfId="21086" xr:uid="{8493FD1E-7A8E-4B33-8713-7F38042D8FCA}"/>
    <cellStyle name="Input 2 2 3 8 2 4 2" xfId="21087" xr:uid="{C9C880E7-9793-4C94-9D15-B59753753014}"/>
    <cellStyle name="Input 2 2 3 8 2 4 3" xfId="21088" xr:uid="{D1107BAD-AFC8-4F00-83F2-3E3B0E135089}"/>
    <cellStyle name="Input 2 2 3 8 2 5" xfId="21089" xr:uid="{A8093D5E-9B8B-4F84-8651-2E59FF5D511F}"/>
    <cellStyle name="Input 2 2 3 8 2 5 2" xfId="21090" xr:uid="{9EA1DC08-ED17-43AD-8476-188903581FD2}"/>
    <cellStyle name="Input 2 2 3 8 2 5 3" xfId="21091" xr:uid="{70A4100B-B445-4E94-A7EB-E9FB23BA8938}"/>
    <cellStyle name="Input 2 2 3 8 2 6" xfId="21092" xr:uid="{81B31A07-8406-4F4D-8B3B-3E30CB7C0C46}"/>
    <cellStyle name="Input 2 2 3 8 2 6 2" xfId="21093" xr:uid="{52C30761-FEAF-4207-A4A9-A71B227D5A54}"/>
    <cellStyle name="Input 2 2 3 8 2 6 3" xfId="21094" xr:uid="{49DA0C83-929F-4895-85F1-B4A8C8DF4734}"/>
    <cellStyle name="Input 2 2 3 8 2 7" xfId="21095" xr:uid="{EED8D01C-AE10-4C5E-8FB7-915E4545C658}"/>
    <cellStyle name="Input 2 2 3 8 2 7 2" xfId="21096" xr:uid="{F331645F-A5D9-4CA5-BAC2-3FBCA0AFFD21}"/>
    <cellStyle name="Input 2 2 3 8 2 7 3" xfId="21097" xr:uid="{0E601203-7927-415C-B777-6A077B2EBED7}"/>
    <cellStyle name="Input 2 2 3 8 2 8" xfId="21098" xr:uid="{F0ABC799-87F4-4498-9A4F-016596AB79EE}"/>
    <cellStyle name="Input 2 2 3 8 2 9" xfId="21099" xr:uid="{F3DE15E9-5BC7-47E2-8C98-5D51A72A09B6}"/>
    <cellStyle name="Input 2 2 3 8 3" xfId="21100" xr:uid="{0E09D91F-371D-400D-A0F3-E4052E48DBEF}"/>
    <cellStyle name="Input 2 2 3 8 3 2" xfId="21101" xr:uid="{0DD099D1-039B-4855-BD1B-C633B8D576CD}"/>
    <cellStyle name="Input 2 2 3 8 3 3" xfId="21102" xr:uid="{45CF1D84-794C-44B5-B2D5-40A6AE243D27}"/>
    <cellStyle name="Input 2 2 3 8 4" xfId="21103" xr:uid="{B9AAA144-E589-486C-96D3-FF5190243B60}"/>
    <cellStyle name="Input 2 2 3 8 4 2" xfId="21104" xr:uid="{27C01E9E-F21F-48FE-A86C-FEE77F1FB6C3}"/>
    <cellStyle name="Input 2 2 3 8 4 3" xfId="21105" xr:uid="{7ECB0ED8-2583-42D6-9286-1665D0E2B160}"/>
    <cellStyle name="Input 2 2 3 8 5" xfId="21106" xr:uid="{974CB80C-5EC3-4C6D-B336-768B60854776}"/>
    <cellStyle name="Input 2 2 3 8 5 2" xfId="21107" xr:uid="{0152B5D1-C3B3-4DCC-8710-E07A208321C7}"/>
    <cellStyle name="Input 2 2 3 8 5 3" xfId="21108" xr:uid="{B8981755-7E63-4495-BD41-93E01C4C2B95}"/>
    <cellStyle name="Input 2 2 3 8 6" xfId="21109" xr:uid="{04F7F858-36A5-46F1-A871-E9B1F420D84F}"/>
    <cellStyle name="Input 2 2 3 8 6 2" xfId="21110" xr:uid="{3B5411E2-68CA-437B-9128-77BF69765CAB}"/>
    <cellStyle name="Input 2 2 3 8 6 3" xfId="21111" xr:uid="{AD13CC86-39F1-4474-9694-2A9E92EE4233}"/>
    <cellStyle name="Input 2 2 3 8 7" xfId="21112" xr:uid="{765D0D26-8312-4B63-BAEB-2020925B8CD2}"/>
    <cellStyle name="Input 2 2 3 8 7 2" xfId="21113" xr:uid="{D2B599FA-F59A-461F-8862-AB3ED0A1AE62}"/>
    <cellStyle name="Input 2 2 3 8 7 3" xfId="21114" xr:uid="{F8ED50BC-51B6-49E0-A71E-2A3A6F971F18}"/>
    <cellStyle name="Input 2 2 3 8 8" xfId="21115" xr:uid="{A2C96104-4F48-478E-845D-2589C60A06D9}"/>
    <cellStyle name="Input 2 2 3 8 8 2" xfId="21116" xr:uid="{5CCA5FCE-AC12-41EF-A932-6D798F42F7AD}"/>
    <cellStyle name="Input 2 2 3 8 8 3" xfId="21117" xr:uid="{F0225060-8983-4FCE-9E5F-FACAC6C34ECD}"/>
    <cellStyle name="Input 2 2 3 8 9" xfId="21118" xr:uid="{5272A183-8F3D-43BD-9F6B-A940B8D61941}"/>
    <cellStyle name="Input 2 2 3 9" xfId="21119" xr:uid="{9752C670-1B19-4028-BBDB-525FA5C76FC2}"/>
    <cellStyle name="Input 2 2 3 9 2" xfId="21120" xr:uid="{CD584C65-656B-470E-9D52-DE7B2B0F3642}"/>
    <cellStyle name="Input 2 2 3 9 2 2" xfId="21121" xr:uid="{92066BEB-86EB-47B9-974D-F8653C9E31F8}"/>
    <cellStyle name="Input 2 2 3 9 2 3" xfId="21122" xr:uid="{2F629DC1-86A3-4979-A6C9-76FD987A38D6}"/>
    <cellStyle name="Input 2 2 3 9 3" xfId="21123" xr:uid="{7CAE177F-221D-4D25-90AC-484526CCB5B2}"/>
    <cellStyle name="Input 2 2 3 9 3 2" xfId="21124" xr:uid="{B4916237-ABB2-4E69-8F66-52E74C510D24}"/>
    <cellStyle name="Input 2 2 3 9 3 3" xfId="21125" xr:uid="{07824B57-13EB-4E51-8585-198CA948D8BB}"/>
    <cellStyle name="Input 2 2 3 9 4" xfId="21126" xr:uid="{5F4481D9-0415-4267-AF3C-50D542AD9DF7}"/>
    <cellStyle name="Input 2 2 3 9 4 2" xfId="21127" xr:uid="{DD2D1A06-E16B-4548-A61B-CD725F7E406F}"/>
    <cellStyle name="Input 2 2 3 9 4 3" xfId="21128" xr:uid="{2F9A8C02-CE91-489F-ABDD-046054505EAD}"/>
    <cellStyle name="Input 2 2 3 9 5" xfId="21129" xr:uid="{88969D0F-D464-4952-9418-D3041BEBB0C8}"/>
    <cellStyle name="Input 2 2 3 9 5 2" xfId="21130" xr:uid="{C5DE3F60-0442-4BED-A1FB-7AEFCAEDCD18}"/>
    <cellStyle name="Input 2 2 3 9 5 3" xfId="21131" xr:uid="{1B1DFE9A-5411-4CD0-AC3B-68BDAEB277F0}"/>
    <cellStyle name="Input 2 2 3 9 6" xfId="21132" xr:uid="{C88CB0EC-572E-4D94-8D4B-43A3950DB02C}"/>
    <cellStyle name="Input 2 2 3 9 6 2" xfId="21133" xr:uid="{C67D5507-C936-4D79-A257-0B40C1C1FC30}"/>
    <cellStyle name="Input 2 2 3 9 6 3" xfId="21134" xr:uid="{C30D7192-863E-4AFD-9EC6-50B1901FC880}"/>
    <cellStyle name="Input 2 2 3 9 7" xfId="21135" xr:uid="{CA6B333E-88C0-4874-ADB3-3BEDE6870A25}"/>
    <cellStyle name="Input 2 2 3 9 7 2" xfId="21136" xr:uid="{3D7DB7F8-0CB5-44CC-96FB-C887C90A8BD9}"/>
    <cellStyle name="Input 2 2 3 9 7 3" xfId="21137" xr:uid="{EFFE38A4-FCEA-4C47-8ABF-9401EA15E9E0}"/>
    <cellStyle name="Input 2 2 3 9 8" xfId="21138" xr:uid="{D9712995-4424-450B-B5F9-95FA978DF292}"/>
    <cellStyle name="Input 2 2 3 9 9" xfId="21139" xr:uid="{C9509AC4-C35E-46DA-96AC-DC0119B1BABA}"/>
    <cellStyle name="Input 2 2 4" xfId="21140" xr:uid="{00C9DE2F-3DBD-4205-8610-B172BE5F5DC5}"/>
    <cellStyle name="Input 2 2 4 10" xfId="21141" xr:uid="{01F6FF56-9431-4B34-97B1-CDB488EB0BA4}"/>
    <cellStyle name="Input 2 2 4 10 2" xfId="21142" xr:uid="{73DDA61B-38E9-477D-A6F0-47A184ACE313}"/>
    <cellStyle name="Input 2 2 4 10 3" xfId="21143" xr:uid="{4B5D1714-4C31-420F-82AD-FA0400F8AE02}"/>
    <cellStyle name="Input 2 2 4 11" xfId="21144" xr:uid="{1AAA8B5E-0E15-4432-A636-3B316A1A0C0C}"/>
    <cellStyle name="Input 2 2 4 11 2" xfId="21145" xr:uid="{4E24A22A-A3AA-4361-BFEB-5CD34D208C13}"/>
    <cellStyle name="Input 2 2 4 11 3" xfId="21146" xr:uid="{20D12CB4-B915-4887-86B2-A6301B6160FD}"/>
    <cellStyle name="Input 2 2 4 12" xfId="44368" xr:uid="{C6E7A867-18D1-43C3-B0E8-505763109791}"/>
    <cellStyle name="Input 2 2 4 2" xfId="21147" xr:uid="{16641E3F-14DC-4209-8D71-169A8667D8EF}"/>
    <cellStyle name="Input 2 2 4 2 10" xfId="21148" xr:uid="{B8C331DA-0BD9-4FC6-B60A-63822EE9E2F4}"/>
    <cellStyle name="Input 2 2 4 2 2" xfId="21149" xr:uid="{FD8A3C07-3E09-4A4A-9D1F-94A599F48B32}"/>
    <cellStyle name="Input 2 2 4 2 2 2" xfId="21150" xr:uid="{46F79CBB-4F3A-4B19-BAB1-3C99B7EA9822}"/>
    <cellStyle name="Input 2 2 4 2 2 2 2" xfId="21151" xr:uid="{4F353A7E-BCC9-4B13-ABD3-4BA5CCF85F94}"/>
    <cellStyle name="Input 2 2 4 2 2 2 3" xfId="21152" xr:uid="{BA388821-6E53-42E1-AF41-B4359D9DCE52}"/>
    <cellStyle name="Input 2 2 4 2 2 3" xfId="21153" xr:uid="{2C20822F-F04D-4FA1-A939-5F2048C28E7D}"/>
    <cellStyle name="Input 2 2 4 2 2 3 2" xfId="21154" xr:uid="{AE8A06B4-4692-4CEE-A10B-0BD0712A4AEA}"/>
    <cellStyle name="Input 2 2 4 2 2 3 3" xfId="21155" xr:uid="{3264DFE8-25F7-4396-B32B-31426D5A9DB1}"/>
    <cellStyle name="Input 2 2 4 2 2 4" xfId="21156" xr:uid="{9D0FFDF1-47B7-43BF-8759-666E0BCF9154}"/>
    <cellStyle name="Input 2 2 4 2 2 4 2" xfId="21157" xr:uid="{4616D625-71AF-43E8-89D5-FF790C9B9851}"/>
    <cellStyle name="Input 2 2 4 2 2 4 3" xfId="21158" xr:uid="{5EACF8E4-F833-4AAC-9A2F-CF1E63F208C3}"/>
    <cellStyle name="Input 2 2 4 2 2 5" xfId="21159" xr:uid="{2B73EF4B-D60E-41D6-9040-C7D4C2EFEE84}"/>
    <cellStyle name="Input 2 2 4 2 2 5 2" xfId="21160" xr:uid="{DD868F3D-9051-448C-9524-74CE0BB9876B}"/>
    <cellStyle name="Input 2 2 4 2 2 5 3" xfId="21161" xr:uid="{D4DA1370-99B3-46B0-8B9D-6452B8DEEEAA}"/>
    <cellStyle name="Input 2 2 4 2 2 6" xfId="21162" xr:uid="{120B6C26-B03D-4C2E-A693-27F366D1A2CB}"/>
    <cellStyle name="Input 2 2 4 2 2 6 2" xfId="21163" xr:uid="{9AB453C4-952B-4B29-ACBB-49833057E6E8}"/>
    <cellStyle name="Input 2 2 4 2 2 6 3" xfId="21164" xr:uid="{20D73B83-C4F4-4911-AEBF-6294BFA0B5CA}"/>
    <cellStyle name="Input 2 2 4 2 2 7" xfId="21165" xr:uid="{F98FB44C-D61A-4E5B-A5D8-140D08D456A7}"/>
    <cellStyle name="Input 2 2 4 2 2 7 2" xfId="21166" xr:uid="{4A11C7D7-476F-4751-94A0-F7F207EBC3C7}"/>
    <cellStyle name="Input 2 2 4 2 2 7 3" xfId="21167" xr:uid="{A3561DA0-2451-4CAD-ABAA-F7E3231E4259}"/>
    <cellStyle name="Input 2 2 4 2 2 8" xfId="21168" xr:uid="{8892B01E-F6FA-493B-83F6-A83A5DB73738}"/>
    <cellStyle name="Input 2 2 4 2 2 9" xfId="21169" xr:uid="{5BD2EA72-553C-423F-A234-E0F1839C5068}"/>
    <cellStyle name="Input 2 2 4 2 3" xfId="21170" xr:uid="{1B7F7203-6EAE-4320-93D4-EE2E9DA38375}"/>
    <cellStyle name="Input 2 2 4 2 3 2" xfId="21171" xr:uid="{991B18B8-6A35-4000-82F4-EBC9C219265C}"/>
    <cellStyle name="Input 2 2 4 2 3 3" xfId="21172" xr:uid="{90576AA2-9F27-4316-8D5D-F1815B553C43}"/>
    <cellStyle name="Input 2 2 4 2 4" xfId="21173" xr:uid="{1EAFC2B5-BD69-4988-AEB1-E62EAE2F77CD}"/>
    <cellStyle name="Input 2 2 4 2 4 2" xfId="21174" xr:uid="{531DF389-5A82-475E-9DF5-21CF703DAAD9}"/>
    <cellStyle name="Input 2 2 4 2 4 3" xfId="21175" xr:uid="{D0ED74F7-DE56-46B0-8CD1-F656D154A0F6}"/>
    <cellStyle name="Input 2 2 4 2 5" xfId="21176" xr:uid="{3A894209-8542-44F9-A659-7C40FD61A43C}"/>
    <cellStyle name="Input 2 2 4 2 5 2" xfId="21177" xr:uid="{4D66A0A1-E898-48A5-88A5-AA8894CFEC32}"/>
    <cellStyle name="Input 2 2 4 2 5 3" xfId="21178" xr:uid="{D65F7F80-A588-4A93-A994-4FE3FAE362E1}"/>
    <cellStyle name="Input 2 2 4 2 6" xfId="21179" xr:uid="{CBF94618-4593-49FB-9603-977BDA81EA21}"/>
    <cellStyle name="Input 2 2 4 2 6 2" xfId="21180" xr:uid="{DD30CB32-250C-4318-984C-722E9EEB812A}"/>
    <cellStyle name="Input 2 2 4 2 6 3" xfId="21181" xr:uid="{E0640EAD-8239-45A2-9E0F-BEAD785E3297}"/>
    <cellStyle name="Input 2 2 4 2 7" xfId="21182" xr:uid="{7E396D0E-2FC7-4D00-9543-299B5BFBA88D}"/>
    <cellStyle name="Input 2 2 4 2 7 2" xfId="21183" xr:uid="{031CA76E-2104-484F-B7A4-717B16D33291}"/>
    <cellStyle name="Input 2 2 4 2 7 3" xfId="21184" xr:uid="{F0146484-C60A-4A2A-8AE5-8315476D1662}"/>
    <cellStyle name="Input 2 2 4 2 8" xfId="21185" xr:uid="{2A7B7AC2-5969-41E9-90E0-783BA72A6096}"/>
    <cellStyle name="Input 2 2 4 2 8 2" xfId="21186" xr:uid="{E83731A6-1CD7-4326-95CD-F506A8849B79}"/>
    <cellStyle name="Input 2 2 4 2 8 3" xfId="21187" xr:uid="{86C79CF1-B628-4B3E-B275-624FB3BE78A5}"/>
    <cellStyle name="Input 2 2 4 2 9" xfId="21188" xr:uid="{63288F36-AD0F-4A25-91B2-E66B4BB4412E}"/>
    <cellStyle name="Input 2 2 4 3" xfId="21189" xr:uid="{5EA81879-EB9F-4970-B366-8B1CF219F5F4}"/>
    <cellStyle name="Input 2 2 4 3 10" xfId="21190" xr:uid="{605BAFA0-9ADC-4018-B8B3-5A19128E4BB3}"/>
    <cellStyle name="Input 2 2 4 3 2" xfId="21191" xr:uid="{1114690B-6B69-4A15-B2AF-BA601A122135}"/>
    <cellStyle name="Input 2 2 4 3 2 2" xfId="21192" xr:uid="{0D313512-6FC1-47D8-8D1F-DCDE0B8B411A}"/>
    <cellStyle name="Input 2 2 4 3 2 2 2" xfId="21193" xr:uid="{AAABAD3C-BF07-41CC-AEA0-37CF8E3F1854}"/>
    <cellStyle name="Input 2 2 4 3 2 2 3" xfId="21194" xr:uid="{11C75B04-DBD4-4634-B55D-CA738CD42CA8}"/>
    <cellStyle name="Input 2 2 4 3 2 3" xfId="21195" xr:uid="{2DF91924-36FC-47C2-B4DB-E724611621DA}"/>
    <cellStyle name="Input 2 2 4 3 2 3 2" xfId="21196" xr:uid="{9BA6B40D-79F8-465D-9CBE-D4D08933C799}"/>
    <cellStyle name="Input 2 2 4 3 2 3 3" xfId="21197" xr:uid="{F6E81D6E-0FD8-4804-ADE0-B3604FD95FE2}"/>
    <cellStyle name="Input 2 2 4 3 2 4" xfId="21198" xr:uid="{424410BC-AF17-4FE6-92F6-7AEC2182B084}"/>
    <cellStyle name="Input 2 2 4 3 2 4 2" xfId="21199" xr:uid="{E6C10E0B-C295-413A-909C-7C49D839FB45}"/>
    <cellStyle name="Input 2 2 4 3 2 4 3" xfId="21200" xr:uid="{C3488BF6-F934-4D54-8957-B080FEF9464A}"/>
    <cellStyle name="Input 2 2 4 3 2 5" xfId="21201" xr:uid="{75784536-7F94-409F-9D9F-78F025865A65}"/>
    <cellStyle name="Input 2 2 4 3 2 5 2" xfId="21202" xr:uid="{32B5291C-70CD-41E2-B492-AE2B77C6B09A}"/>
    <cellStyle name="Input 2 2 4 3 2 5 3" xfId="21203" xr:uid="{33D75F08-E3AE-4B34-9F6C-0C5A1EC7B090}"/>
    <cellStyle name="Input 2 2 4 3 2 6" xfId="21204" xr:uid="{F379D277-93F7-457C-9C4D-37FF24C4B7A6}"/>
    <cellStyle name="Input 2 2 4 3 2 6 2" xfId="21205" xr:uid="{FE3DE9FF-02F4-4802-9155-2839985C5F3C}"/>
    <cellStyle name="Input 2 2 4 3 2 6 3" xfId="21206" xr:uid="{AC394AD4-4AD2-4D14-8294-45645C788BAD}"/>
    <cellStyle name="Input 2 2 4 3 2 7" xfId="21207" xr:uid="{CE2E5D2F-2112-4BB9-B8D6-80C402345754}"/>
    <cellStyle name="Input 2 2 4 3 2 7 2" xfId="21208" xr:uid="{9467C4A8-3F26-484A-98FF-2211F3641BF7}"/>
    <cellStyle name="Input 2 2 4 3 2 7 3" xfId="21209" xr:uid="{ACEBA397-668D-48D4-AF86-A0122275536C}"/>
    <cellStyle name="Input 2 2 4 3 2 8" xfId="21210" xr:uid="{F6220DDC-3E7F-4512-8237-DE8F31E9025D}"/>
    <cellStyle name="Input 2 2 4 3 2 9" xfId="21211" xr:uid="{C787E107-F695-4415-B86F-25400477401F}"/>
    <cellStyle name="Input 2 2 4 3 3" xfId="21212" xr:uid="{3691C6DE-D203-475B-AE18-CE05235CA7F7}"/>
    <cellStyle name="Input 2 2 4 3 3 2" xfId="21213" xr:uid="{F8EA611D-CD60-410D-BA76-AC8323CE798F}"/>
    <cellStyle name="Input 2 2 4 3 3 3" xfId="21214" xr:uid="{2C96F10D-4001-40A5-BC81-FA5F9BEF8A91}"/>
    <cellStyle name="Input 2 2 4 3 4" xfId="21215" xr:uid="{F8A06CA6-6DED-47EB-937A-16608CB7679F}"/>
    <cellStyle name="Input 2 2 4 3 4 2" xfId="21216" xr:uid="{16AEA5A5-3159-4FF1-A723-EB049ED59AF1}"/>
    <cellStyle name="Input 2 2 4 3 4 3" xfId="21217" xr:uid="{D168884F-B081-4CA3-AD42-D9ACDABF356B}"/>
    <cellStyle name="Input 2 2 4 3 5" xfId="21218" xr:uid="{3CE8866C-D2D9-4C7A-96A8-E9BA0DF8AE58}"/>
    <cellStyle name="Input 2 2 4 3 5 2" xfId="21219" xr:uid="{A47B7314-67B4-495C-A942-4D3E4D50DFF1}"/>
    <cellStyle name="Input 2 2 4 3 5 3" xfId="21220" xr:uid="{EC89620B-00A3-469E-B541-B2C00008805A}"/>
    <cellStyle name="Input 2 2 4 3 6" xfId="21221" xr:uid="{26EF8728-2D3B-4602-A067-6EB0F6630158}"/>
    <cellStyle name="Input 2 2 4 3 6 2" xfId="21222" xr:uid="{B5A9D469-8E40-4F7F-982D-D7A9AA00CC87}"/>
    <cellStyle name="Input 2 2 4 3 6 3" xfId="21223" xr:uid="{740BB262-B7F8-4768-AF2D-ACA815E3F3D6}"/>
    <cellStyle name="Input 2 2 4 3 7" xfId="21224" xr:uid="{038AFFEF-52F6-43A7-844D-0D8431F412FB}"/>
    <cellStyle name="Input 2 2 4 3 7 2" xfId="21225" xr:uid="{DCB07734-6E3D-432C-8A06-F59CB6DE44E5}"/>
    <cellStyle name="Input 2 2 4 3 7 3" xfId="21226" xr:uid="{2CC09316-25C6-4E3F-9A98-F4F74A6EF9EE}"/>
    <cellStyle name="Input 2 2 4 3 8" xfId="21227" xr:uid="{A8F279B9-885C-4D20-B5BF-4CED18E2EC20}"/>
    <cellStyle name="Input 2 2 4 3 8 2" xfId="21228" xr:uid="{3337AF64-8715-47E6-BC89-27FECDBB6C19}"/>
    <cellStyle name="Input 2 2 4 3 8 3" xfId="21229" xr:uid="{CD21C2F8-CB45-4E30-B0BD-BF156C4EE0E0}"/>
    <cellStyle name="Input 2 2 4 3 9" xfId="21230" xr:uid="{0A618811-9691-49E8-ABDC-E73AD85FCF3F}"/>
    <cellStyle name="Input 2 2 4 4" xfId="21231" xr:uid="{D9746700-F3D1-4F21-A988-F47712ABA917}"/>
    <cellStyle name="Input 2 2 4 4 10" xfId="21232" xr:uid="{E6B143DD-3CB7-453E-B622-EA1DD8EC09E2}"/>
    <cellStyle name="Input 2 2 4 4 2" xfId="21233" xr:uid="{D3953471-64B5-424B-A0C7-3FDB009FD86F}"/>
    <cellStyle name="Input 2 2 4 4 2 2" xfId="21234" xr:uid="{C7992805-3674-4F8B-94BC-983EFC59A1EB}"/>
    <cellStyle name="Input 2 2 4 4 2 2 2" xfId="21235" xr:uid="{80AD0EC3-BF81-4992-8C7B-3D5D87B2020B}"/>
    <cellStyle name="Input 2 2 4 4 2 2 3" xfId="21236" xr:uid="{B21E8E6D-0661-4C1C-8C1E-679304DD7F3E}"/>
    <cellStyle name="Input 2 2 4 4 2 3" xfId="21237" xr:uid="{2CF70DA5-49D4-41C6-82F7-675FDDBA4611}"/>
    <cellStyle name="Input 2 2 4 4 2 3 2" xfId="21238" xr:uid="{0E65C3FE-52A0-48F3-B7B9-37414C4A1FD6}"/>
    <cellStyle name="Input 2 2 4 4 2 3 3" xfId="21239" xr:uid="{4532885F-35A0-4283-8B8E-4ADC863082D3}"/>
    <cellStyle name="Input 2 2 4 4 2 4" xfId="21240" xr:uid="{603FA46B-6BC6-4937-A33C-EC672678615B}"/>
    <cellStyle name="Input 2 2 4 4 2 4 2" xfId="21241" xr:uid="{C8DD8578-C939-4E64-8687-C57761205E38}"/>
    <cellStyle name="Input 2 2 4 4 2 4 3" xfId="21242" xr:uid="{D4F63628-BD8C-4182-BCDF-49BC71749B4A}"/>
    <cellStyle name="Input 2 2 4 4 2 5" xfId="21243" xr:uid="{BF525566-62E4-4342-9F00-C6F670ABE4F8}"/>
    <cellStyle name="Input 2 2 4 4 2 5 2" xfId="21244" xr:uid="{29201152-95B7-4231-A3BB-AA6AD83346A7}"/>
    <cellStyle name="Input 2 2 4 4 2 5 3" xfId="21245" xr:uid="{C11FDBF7-80F4-45DC-85EC-B599893D6134}"/>
    <cellStyle name="Input 2 2 4 4 2 6" xfId="21246" xr:uid="{D668FC9E-3DDE-49AB-AF22-ED435289FF3C}"/>
    <cellStyle name="Input 2 2 4 4 2 6 2" xfId="21247" xr:uid="{9E2577C1-F998-44F8-8F54-148C86C28147}"/>
    <cellStyle name="Input 2 2 4 4 2 6 3" xfId="21248" xr:uid="{56F197AD-0EA1-4CA8-A4C0-E273E824A761}"/>
    <cellStyle name="Input 2 2 4 4 2 7" xfId="21249" xr:uid="{89B6F724-6C57-4C4E-A37A-73D04434B517}"/>
    <cellStyle name="Input 2 2 4 4 2 7 2" xfId="21250" xr:uid="{8149A50A-8CF9-4FA0-85BB-6020254EFD91}"/>
    <cellStyle name="Input 2 2 4 4 2 7 3" xfId="21251" xr:uid="{E625F6E5-DA92-41AB-851B-507FBFD845D6}"/>
    <cellStyle name="Input 2 2 4 4 2 8" xfId="21252" xr:uid="{3F5DEEAE-8480-45C3-BAF5-0C97548187F5}"/>
    <cellStyle name="Input 2 2 4 4 2 9" xfId="21253" xr:uid="{4159798C-F416-4550-824A-B089265EF8D0}"/>
    <cellStyle name="Input 2 2 4 4 3" xfId="21254" xr:uid="{B6FC3BF7-59A0-43B3-AF66-B0598D1F1C5F}"/>
    <cellStyle name="Input 2 2 4 4 3 2" xfId="21255" xr:uid="{73264E3E-B420-4B6C-A033-A4701B927D48}"/>
    <cellStyle name="Input 2 2 4 4 3 3" xfId="21256" xr:uid="{39BA1148-9011-41DA-86B5-6D3C42271C3F}"/>
    <cellStyle name="Input 2 2 4 4 4" xfId="21257" xr:uid="{09199A8A-BE5B-4312-8F1E-3E7284B77638}"/>
    <cellStyle name="Input 2 2 4 4 4 2" xfId="21258" xr:uid="{14E7B951-ABC4-47DF-A786-E7485C36D67A}"/>
    <cellStyle name="Input 2 2 4 4 4 3" xfId="21259" xr:uid="{1C4EF482-3B2E-48EF-A104-C3437BE09301}"/>
    <cellStyle name="Input 2 2 4 4 5" xfId="21260" xr:uid="{A6EC7404-BA87-4A83-A54E-133433981BF6}"/>
    <cellStyle name="Input 2 2 4 4 5 2" xfId="21261" xr:uid="{06FEF553-F8B3-4BA1-9E6F-C5E0A1AC4DD7}"/>
    <cellStyle name="Input 2 2 4 4 5 3" xfId="21262" xr:uid="{AD187DBB-A7E2-424A-A90E-8CBF1C8AA8A2}"/>
    <cellStyle name="Input 2 2 4 4 6" xfId="21263" xr:uid="{DF5B3093-CE6B-42FE-9D26-33D8A1BD9161}"/>
    <cellStyle name="Input 2 2 4 4 6 2" xfId="21264" xr:uid="{79DFB9A6-018B-4DB8-AE31-1A9A1B2D7B10}"/>
    <cellStyle name="Input 2 2 4 4 6 3" xfId="21265" xr:uid="{2518EB98-8FCB-41BB-B42F-F4464C9752C9}"/>
    <cellStyle name="Input 2 2 4 4 7" xfId="21266" xr:uid="{9AACE369-4D5B-4A6A-A35B-F25AFC135B93}"/>
    <cellStyle name="Input 2 2 4 4 7 2" xfId="21267" xr:uid="{2F807F09-598C-44E1-A0FF-148001B8404A}"/>
    <cellStyle name="Input 2 2 4 4 7 3" xfId="21268" xr:uid="{59E18C4B-7A9B-43CB-9ADE-126666755FB7}"/>
    <cellStyle name="Input 2 2 4 4 8" xfId="21269" xr:uid="{A8E7D292-28D8-4096-B6EC-FDDF1AD5F559}"/>
    <cellStyle name="Input 2 2 4 4 8 2" xfId="21270" xr:uid="{8F2A6D3F-C488-4416-8605-3469BBBF8D6D}"/>
    <cellStyle name="Input 2 2 4 4 8 3" xfId="21271" xr:uid="{DA449656-9268-45E7-A2B5-B8E86B3EC2D6}"/>
    <cellStyle name="Input 2 2 4 4 9" xfId="21272" xr:uid="{AB2F2254-79D7-4310-B78C-143B6486E293}"/>
    <cellStyle name="Input 2 2 4 5" xfId="21273" xr:uid="{EC4FAE4F-29C4-4C24-863F-BF8DF3362AA4}"/>
    <cellStyle name="Input 2 2 4 5 2" xfId="21274" xr:uid="{D928A072-C12E-4AF8-A1A1-84A7F4833098}"/>
    <cellStyle name="Input 2 2 4 5 2 2" xfId="21275" xr:uid="{641D76F1-80C5-4E60-8789-551A0BB6F012}"/>
    <cellStyle name="Input 2 2 4 5 2 3" xfId="21276" xr:uid="{2E1D9814-AC1B-4888-863B-3C0A6E37098D}"/>
    <cellStyle name="Input 2 2 4 5 3" xfId="21277" xr:uid="{D4D94585-FFA9-4DC4-8D13-8BAA19AB5BE8}"/>
    <cellStyle name="Input 2 2 4 5 3 2" xfId="21278" xr:uid="{009EBAF2-ACE8-45DC-A5B6-D44328994EF4}"/>
    <cellStyle name="Input 2 2 4 5 3 3" xfId="21279" xr:uid="{450EE6C5-F9AC-4E1B-AA0C-C2F8CE7DBCAC}"/>
    <cellStyle name="Input 2 2 4 5 4" xfId="21280" xr:uid="{DF469D4C-FC84-49E6-B20D-EF9989A8FBC4}"/>
    <cellStyle name="Input 2 2 4 5 4 2" xfId="21281" xr:uid="{80579689-5155-4563-AAC9-DBE4B5FF4F89}"/>
    <cellStyle name="Input 2 2 4 5 4 3" xfId="21282" xr:uid="{EF864839-96BF-42F4-9B82-CA90CAE79676}"/>
    <cellStyle name="Input 2 2 4 5 5" xfId="21283" xr:uid="{2556E3D0-7E81-43BD-A78D-64957F975BA5}"/>
    <cellStyle name="Input 2 2 4 5 5 2" xfId="21284" xr:uid="{ACF64938-AF5D-402F-970B-29C461FAEA53}"/>
    <cellStyle name="Input 2 2 4 5 5 3" xfId="21285" xr:uid="{188DFAA0-2168-432F-83A8-A065C7577373}"/>
    <cellStyle name="Input 2 2 4 5 6" xfId="21286" xr:uid="{0C8BB03C-AEFF-43CA-ABDD-B4DB3664DC82}"/>
    <cellStyle name="Input 2 2 4 5 6 2" xfId="21287" xr:uid="{E2B45906-1EA7-4DD0-804E-AAB2A995205C}"/>
    <cellStyle name="Input 2 2 4 5 6 3" xfId="21288" xr:uid="{A1D8163E-59D5-48AA-B25D-BF11B2FE8444}"/>
    <cellStyle name="Input 2 2 4 5 7" xfId="21289" xr:uid="{8A22DC0F-03BB-41BF-833C-34E37D3138D5}"/>
    <cellStyle name="Input 2 2 4 5 7 2" xfId="21290" xr:uid="{7519B857-52FF-4D7C-AEDF-B02FB1A6B9B4}"/>
    <cellStyle name="Input 2 2 4 5 7 3" xfId="21291" xr:uid="{D0727DC7-83FD-4E2D-92B0-C1F0DD80E005}"/>
    <cellStyle name="Input 2 2 4 5 8" xfId="21292" xr:uid="{828C22B2-BF11-4007-BD7C-8E6C987F3B13}"/>
    <cellStyle name="Input 2 2 4 5 9" xfId="21293" xr:uid="{C9CEAAEB-17FF-47FC-8965-ABD35E80E421}"/>
    <cellStyle name="Input 2 2 4 6" xfId="21294" xr:uid="{103319DA-A7A4-4CFF-99BC-14B9ACD56975}"/>
    <cellStyle name="Input 2 2 4 6 2" xfId="21295" xr:uid="{ABEAE02C-6EFA-4230-A113-250306B6E5CF}"/>
    <cellStyle name="Input 2 2 4 6 3" xfId="21296" xr:uid="{49DD4E4E-B154-46EE-9EDA-2B125B1FDEAC}"/>
    <cellStyle name="Input 2 2 4 7" xfId="21297" xr:uid="{C2B650F2-F24A-472E-A2E2-14E17BBDD8F7}"/>
    <cellStyle name="Input 2 2 4 7 2" xfId="21298" xr:uid="{9186462F-8D8B-4B89-A74E-49CB9460627C}"/>
    <cellStyle name="Input 2 2 4 7 3" xfId="21299" xr:uid="{D02F40D4-D1E2-47FA-BB88-AECE6ADE85DF}"/>
    <cellStyle name="Input 2 2 4 8" xfId="21300" xr:uid="{D951B364-BBBB-4B6F-805C-5AD6D2ED6E44}"/>
    <cellStyle name="Input 2 2 4 8 2" xfId="21301" xr:uid="{C4C36CFB-D6D5-4C3E-B08A-D2D04983C021}"/>
    <cellStyle name="Input 2 2 4 8 3" xfId="21302" xr:uid="{81EA76D0-241B-4613-9660-192878262DEF}"/>
    <cellStyle name="Input 2 2 4 9" xfId="21303" xr:uid="{4DAAA4AD-1BB4-4245-9F9F-C32566A4EE48}"/>
    <cellStyle name="Input 2 2 4 9 2" xfId="21304" xr:uid="{E3BDBF2E-BE0A-4C29-84C1-D83C0AD9A777}"/>
    <cellStyle name="Input 2 2 4 9 3" xfId="21305" xr:uid="{1115FD09-91AC-45E0-9210-190CAEA28820}"/>
    <cellStyle name="Input 2 2 5" xfId="21306" xr:uid="{D42EC578-4142-42AB-A188-89A5957601BD}"/>
    <cellStyle name="Input 2 2 5 10" xfId="21307" xr:uid="{582302DA-BD67-42DE-A1A7-CB738706154F}"/>
    <cellStyle name="Input 2 2 5 2" xfId="21308" xr:uid="{2A92CD65-7634-458E-A0AA-93D63E30E77E}"/>
    <cellStyle name="Input 2 2 5 2 2" xfId="21309" xr:uid="{63A0CA29-01F7-4D70-A797-9675C3C9A53E}"/>
    <cellStyle name="Input 2 2 5 2 2 2" xfId="21310" xr:uid="{D6AC822F-5019-4B79-8A37-12C96E5ACA12}"/>
    <cellStyle name="Input 2 2 5 2 2 3" xfId="21311" xr:uid="{49507EE7-9E60-4147-908E-CB2F7FCE27AB}"/>
    <cellStyle name="Input 2 2 5 2 3" xfId="21312" xr:uid="{2B0E788B-B4AB-4EBB-ABA7-0CCCEC5EEF43}"/>
    <cellStyle name="Input 2 2 5 2 3 2" xfId="21313" xr:uid="{20FDA55D-E069-409F-A54F-D03918F9A36F}"/>
    <cellStyle name="Input 2 2 5 2 3 3" xfId="21314" xr:uid="{B1895853-BCEF-487B-9E57-A66B18DD75E5}"/>
    <cellStyle name="Input 2 2 5 2 4" xfId="21315" xr:uid="{372FDDBD-4376-4200-A4DD-08A1E744BFC6}"/>
    <cellStyle name="Input 2 2 5 2 4 2" xfId="21316" xr:uid="{7CD44106-23F6-4BE7-BB2A-248EAD1CC072}"/>
    <cellStyle name="Input 2 2 5 2 4 3" xfId="21317" xr:uid="{8EDFD1E2-26FD-4A3D-B3AB-13C88A917FDE}"/>
    <cellStyle name="Input 2 2 5 2 5" xfId="21318" xr:uid="{D9E969DF-5386-46EF-AB30-D13939A2C58D}"/>
    <cellStyle name="Input 2 2 5 2 5 2" xfId="21319" xr:uid="{EB41D981-F54A-4823-B35E-5D555F25AA52}"/>
    <cellStyle name="Input 2 2 5 2 5 3" xfId="21320" xr:uid="{505F6DEE-71A9-418D-8FAF-DCD6AA7C1ACF}"/>
    <cellStyle name="Input 2 2 5 2 6" xfId="21321" xr:uid="{289778D2-70F6-46F7-8FC0-EF00FCB65B07}"/>
    <cellStyle name="Input 2 2 5 2 6 2" xfId="21322" xr:uid="{C480FC6E-B897-4A54-A60C-58EEB8A091E0}"/>
    <cellStyle name="Input 2 2 5 2 6 3" xfId="21323" xr:uid="{5645F53B-9663-46FE-AB39-EB2B595228EB}"/>
    <cellStyle name="Input 2 2 5 2 7" xfId="21324" xr:uid="{B7FDFE23-2264-4F06-9E13-89D77085632C}"/>
    <cellStyle name="Input 2 2 5 2 7 2" xfId="21325" xr:uid="{5D1560EE-5376-4C6D-B45E-003093BC04CC}"/>
    <cellStyle name="Input 2 2 5 2 7 3" xfId="21326" xr:uid="{7D8781C7-0CA9-4339-8A47-76BDF63433D7}"/>
    <cellStyle name="Input 2 2 5 2 8" xfId="21327" xr:uid="{F9A66114-536C-48A3-B85A-024508CBEFAA}"/>
    <cellStyle name="Input 2 2 5 2 9" xfId="21328" xr:uid="{9FB161DE-E869-4BC8-8CE9-AD602464B4A4}"/>
    <cellStyle name="Input 2 2 5 3" xfId="21329" xr:uid="{93D6973B-A3E2-4CC4-8F01-4DB5231F7A9C}"/>
    <cellStyle name="Input 2 2 5 3 2" xfId="21330" xr:uid="{A6AA2B25-008C-4C9F-98FE-924730CAF2EA}"/>
    <cellStyle name="Input 2 2 5 3 3" xfId="21331" xr:uid="{A24D627C-9286-49F7-9920-1B0399BFF5DD}"/>
    <cellStyle name="Input 2 2 5 4" xfId="21332" xr:uid="{8EACB0B8-D919-4EC8-BC6A-5C9C662D72C1}"/>
    <cellStyle name="Input 2 2 5 4 2" xfId="21333" xr:uid="{1813D099-6D67-4BA8-BD83-4A0AF71CC3F4}"/>
    <cellStyle name="Input 2 2 5 4 3" xfId="21334" xr:uid="{F40FC29B-4B35-488B-B04A-B79E58E178F5}"/>
    <cellStyle name="Input 2 2 5 5" xfId="21335" xr:uid="{9FACC994-F724-416A-AAFF-6BBD39DE0BF9}"/>
    <cellStyle name="Input 2 2 5 5 2" xfId="21336" xr:uid="{A1E956C3-EB2E-4D5F-9ACA-C549DD6469D3}"/>
    <cellStyle name="Input 2 2 5 5 3" xfId="21337" xr:uid="{517F84CE-4A16-42E9-88F3-D8382CFBDBBD}"/>
    <cellStyle name="Input 2 2 5 6" xfId="21338" xr:uid="{C95E4B24-A771-410E-B987-A61A66161B6E}"/>
    <cellStyle name="Input 2 2 5 6 2" xfId="21339" xr:uid="{93C3BCF8-51BB-4685-86EC-9B2632EF6100}"/>
    <cellStyle name="Input 2 2 5 6 3" xfId="21340" xr:uid="{F57FBDC0-0F90-40C8-9D7A-CABC292712BC}"/>
    <cellStyle name="Input 2 2 5 7" xfId="21341" xr:uid="{A0B28D9D-C06E-4FCA-89E4-1259ED0D4C6C}"/>
    <cellStyle name="Input 2 2 5 7 2" xfId="21342" xr:uid="{ADFB12C3-94B6-41C7-B8EB-39160764A129}"/>
    <cellStyle name="Input 2 2 5 7 3" xfId="21343" xr:uid="{827790DE-EA85-44B2-9299-188B29181794}"/>
    <cellStyle name="Input 2 2 5 8" xfId="21344" xr:uid="{63F0DDDC-4FCF-464A-B3A9-76AD801186C2}"/>
    <cellStyle name="Input 2 2 5 8 2" xfId="21345" xr:uid="{1A8EBDB8-BC8C-47E8-8B8F-5EEBC327CF48}"/>
    <cellStyle name="Input 2 2 5 8 3" xfId="21346" xr:uid="{1612645F-077C-4370-9EB4-8BED963700FE}"/>
    <cellStyle name="Input 2 2 5 9" xfId="21347" xr:uid="{FCD45CE9-7C5E-460B-881E-34578DAFF145}"/>
    <cellStyle name="Input 2 2 6" xfId="21348" xr:uid="{A66371E3-B022-49ED-B581-4FEFF733C125}"/>
    <cellStyle name="Input 2 2 6 10" xfId="21349" xr:uid="{8D660BCE-29B8-44E7-B7DF-E9EDFC7F73BC}"/>
    <cellStyle name="Input 2 2 6 2" xfId="21350" xr:uid="{539B4497-7628-4785-BF49-4E2193B5D7A3}"/>
    <cellStyle name="Input 2 2 6 2 2" xfId="21351" xr:uid="{FF4104D1-765D-4F02-8906-FF3BD6D7F76D}"/>
    <cellStyle name="Input 2 2 6 2 2 2" xfId="21352" xr:uid="{7EB5B328-ED23-4EB7-A09F-2EB0FE27A1AE}"/>
    <cellStyle name="Input 2 2 6 2 2 3" xfId="21353" xr:uid="{1CC65AD9-5A17-4CAB-AD7E-00577F9E54E7}"/>
    <cellStyle name="Input 2 2 6 2 3" xfId="21354" xr:uid="{F7896CDE-DA6A-4C13-B27E-69CB6984F14A}"/>
    <cellStyle name="Input 2 2 6 2 3 2" xfId="21355" xr:uid="{AC722A49-AF79-4E6E-9DAC-600619C54F90}"/>
    <cellStyle name="Input 2 2 6 2 3 3" xfId="21356" xr:uid="{7ACB3D05-104B-4316-89E7-A8E8E16EAF0B}"/>
    <cellStyle name="Input 2 2 6 2 4" xfId="21357" xr:uid="{050608F6-CF75-48BD-8086-9CC5AB2A59A3}"/>
    <cellStyle name="Input 2 2 6 2 4 2" xfId="21358" xr:uid="{039A0F0F-8253-423E-B227-9AD6B8DD5ABE}"/>
    <cellStyle name="Input 2 2 6 2 4 3" xfId="21359" xr:uid="{926B82AF-9276-4463-8D33-80CF7025DAFE}"/>
    <cellStyle name="Input 2 2 6 2 5" xfId="21360" xr:uid="{E26A1F07-4B62-40EE-8998-E9C8868858C1}"/>
    <cellStyle name="Input 2 2 6 2 5 2" xfId="21361" xr:uid="{9E4481A8-37C9-4356-A4C8-0272D1543C56}"/>
    <cellStyle name="Input 2 2 6 2 5 3" xfId="21362" xr:uid="{3126E6A0-38FB-460B-8208-C7B106518535}"/>
    <cellStyle name="Input 2 2 6 2 6" xfId="21363" xr:uid="{8EF94982-CA15-47A2-834F-66019A539B9B}"/>
    <cellStyle name="Input 2 2 6 2 6 2" xfId="21364" xr:uid="{4BB6AF08-8EC5-4B40-823D-9DB8F54ED141}"/>
    <cellStyle name="Input 2 2 6 2 6 3" xfId="21365" xr:uid="{5BA52977-CEB9-4BD5-9593-FCB56F018D9D}"/>
    <cellStyle name="Input 2 2 6 2 7" xfId="21366" xr:uid="{688B10BF-2D62-4596-B2EE-AEEA5301CAD5}"/>
    <cellStyle name="Input 2 2 6 2 7 2" xfId="21367" xr:uid="{E24D66AE-F1A5-48A7-A9AA-C4F6DDE7690D}"/>
    <cellStyle name="Input 2 2 6 2 7 3" xfId="21368" xr:uid="{2DBABF79-E50D-4CE1-A61B-9B043959E144}"/>
    <cellStyle name="Input 2 2 6 2 8" xfId="21369" xr:uid="{B1D3C81D-ABA7-418B-A921-10868868B0B3}"/>
    <cellStyle name="Input 2 2 6 2 9" xfId="21370" xr:uid="{E60D4977-744E-49A2-88B4-2AC7BC9DA610}"/>
    <cellStyle name="Input 2 2 6 3" xfId="21371" xr:uid="{2F1D9521-BBE0-4571-B63F-BB5414FE3592}"/>
    <cellStyle name="Input 2 2 6 3 2" xfId="21372" xr:uid="{DE0CBB98-BD95-40BB-A442-FBB416F88350}"/>
    <cellStyle name="Input 2 2 6 3 3" xfId="21373" xr:uid="{080E86F0-D9BB-4B38-9333-E34E011B238A}"/>
    <cellStyle name="Input 2 2 6 4" xfId="21374" xr:uid="{35423A7F-B722-4E42-AAFA-5C0ED1EE51B6}"/>
    <cellStyle name="Input 2 2 6 4 2" xfId="21375" xr:uid="{ED776D34-F87B-4E9C-AFEA-2BAF219F889D}"/>
    <cellStyle name="Input 2 2 6 4 3" xfId="21376" xr:uid="{4D3C11AA-0AB7-49E8-BC0E-26936D2F4820}"/>
    <cellStyle name="Input 2 2 6 5" xfId="21377" xr:uid="{AA1E6116-8787-45B6-860B-325E621C605F}"/>
    <cellStyle name="Input 2 2 6 5 2" xfId="21378" xr:uid="{6D5C7AF5-BBAD-4C57-8473-4DD8829B4F7C}"/>
    <cellStyle name="Input 2 2 6 5 3" xfId="21379" xr:uid="{8965A055-FBE3-4EF5-9A52-5CF53A79890E}"/>
    <cellStyle name="Input 2 2 6 6" xfId="21380" xr:uid="{7AB94FC2-876F-48F2-93B5-C9F48E470036}"/>
    <cellStyle name="Input 2 2 6 6 2" xfId="21381" xr:uid="{F91F198B-B3E4-487E-BE73-C0A88E8A6B1F}"/>
    <cellStyle name="Input 2 2 6 6 3" xfId="21382" xr:uid="{31AA258C-F136-4DBF-A2BE-18DBB9834011}"/>
    <cellStyle name="Input 2 2 6 7" xfId="21383" xr:uid="{82228693-9993-4E61-AF89-2E59D9DB844E}"/>
    <cellStyle name="Input 2 2 6 7 2" xfId="21384" xr:uid="{D3E9AEFD-1EFA-490D-A152-4351CF9FCCCF}"/>
    <cellStyle name="Input 2 2 6 7 3" xfId="21385" xr:uid="{2AB9FFB2-44CF-4630-AF58-20D4058D37C0}"/>
    <cellStyle name="Input 2 2 6 8" xfId="21386" xr:uid="{F471AF1E-6766-4110-8B64-819F37F59437}"/>
    <cellStyle name="Input 2 2 6 8 2" xfId="21387" xr:uid="{B0EB646D-1264-49C3-AA5A-B39AFCAEE2F1}"/>
    <cellStyle name="Input 2 2 6 8 3" xfId="21388" xr:uid="{CD7D619D-56BE-4885-9DC3-DBD4EC590DB4}"/>
    <cellStyle name="Input 2 2 6 9" xfId="21389" xr:uid="{A0719618-2FB2-4661-9E19-E23DB0D6C6F2}"/>
    <cellStyle name="Input 2 2 7" xfId="21390" xr:uid="{8DC7FD4F-BB52-436A-AC0F-4C907684B19E}"/>
    <cellStyle name="Input 2 2 7 10" xfId="21391" xr:uid="{C796586E-E816-4703-AECE-E296AB5F9AE1}"/>
    <cellStyle name="Input 2 2 7 2" xfId="21392" xr:uid="{4877826D-153E-4E4A-BE14-03B25CE21B52}"/>
    <cellStyle name="Input 2 2 7 2 2" xfId="21393" xr:uid="{825FB5CB-E609-4206-AAB0-F183A4F03DEE}"/>
    <cellStyle name="Input 2 2 7 2 2 2" xfId="21394" xr:uid="{D4D67505-ADC8-4B7E-82E5-F3EF64FDD855}"/>
    <cellStyle name="Input 2 2 7 2 2 3" xfId="21395" xr:uid="{7D7C9E25-497E-45D9-A4B5-A3A3E864502B}"/>
    <cellStyle name="Input 2 2 7 2 3" xfId="21396" xr:uid="{7CBBF450-EF2D-4687-8B78-663E84972B14}"/>
    <cellStyle name="Input 2 2 7 2 3 2" xfId="21397" xr:uid="{04171AD8-54E5-4E23-8CA9-AE1B21B4F9BF}"/>
    <cellStyle name="Input 2 2 7 2 3 3" xfId="21398" xr:uid="{F6A82D83-BA61-4172-A8FA-7970CE2EAB8F}"/>
    <cellStyle name="Input 2 2 7 2 4" xfId="21399" xr:uid="{C683971B-B0DE-491C-A94E-B45C8BE492F2}"/>
    <cellStyle name="Input 2 2 7 2 4 2" xfId="21400" xr:uid="{BA13BC35-B046-43E6-8652-BA95FE6E109A}"/>
    <cellStyle name="Input 2 2 7 2 4 3" xfId="21401" xr:uid="{59B256BD-98EC-49DB-BF7C-33AE7768EC86}"/>
    <cellStyle name="Input 2 2 7 2 5" xfId="21402" xr:uid="{6A14DB67-FDEE-4E58-89E3-F996A4CC4FC4}"/>
    <cellStyle name="Input 2 2 7 2 5 2" xfId="21403" xr:uid="{8E84AC29-423D-49CF-B698-3726B109BFB7}"/>
    <cellStyle name="Input 2 2 7 2 5 3" xfId="21404" xr:uid="{7024B9F6-8B22-4276-B3D3-905E7243B640}"/>
    <cellStyle name="Input 2 2 7 2 6" xfId="21405" xr:uid="{5C3E1ADF-A378-4CA0-8CE6-ABD253658AE4}"/>
    <cellStyle name="Input 2 2 7 2 6 2" xfId="21406" xr:uid="{A5C2C36C-9F42-47F5-A4BE-F5A92C90A1DC}"/>
    <cellStyle name="Input 2 2 7 2 6 3" xfId="21407" xr:uid="{0B91E495-03EC-4D58-ABA9-0AA4FCBA6C8C}"/>
    <cellStyle name="Input 2 2 7 2 7" xfId="21408" xr:uid="{8E63F8D5-1D45-41A5-BDBF-91BDDA35D48B}"/>
    <cellStyle name="Input 2 2 7 2 7 2" xfId="21409" xr:uid="{AAA94581-8257-447F-B3F7-8F39A3D3EF51}"/>
    <cellStyle name="Input 2 2 7 2 7 3" xfId="21410" xr:uid="{1EB7B4CE-3D96-4D8F-97CF-00FDF27EFD03}"/>
    <cellStyle name="Input 2 2 7 2 8" xfId="21411" xr:uid="{05FBA164-2732-496B-A49D-4A55285DDC09}"/>
    <cellStyle name="Input 2 2 7 2 9" xfId="21412" xr:uid="{15F39B84-0D77-46B3-9B28-E3F53FF7B5EE}"/>
    <cellStyle name="Input 2 2 7 3" xfId="21413" xr:uid="{EA8B2FEF-64CC-4BC5-81CA-7A8E52D6CDF1}"/>
    <cellStyle name="Input 2 2 7 3 2" xfId="21414" xr:uid="{CFA13BC9-C0FE-4857-999C-68F146C18135}"/>
    <cellStyle name="Input 2 2 7 3 3" xfId="21415" xr:uid="{9E660C98-C18A-4FFA-B2A6-EF320E9CAB2C}"/>
    <cellStyle name="Input 2 2 7 4" xfId="21416" xr:uid="{6B50486A-87AC-46A6-A01E-78C216F4E7A4}"/>
    <cellStyle name="Input 2 2 7 4 2" xfId="21417" xr:uid="{E5E28481-69DA-4886-A38F-7D7460C33BFE}"/>
    <cellStyle name="Input 2 2 7 4 3" xfId="21418" xr:uid="{24590579-3B3F-44C3-83B4-172D72DE7DFE}"/>
    <cellStyle name="Input 2 2 7 5" xfId="21419" xr:uid="{A14D22B0-8BF7-4D5C-8CEA-CC649BB06CDD}"/>
    <cellStyle name="Input 2 2 7 5 2" xfId="21420" xr:uid="{2CC9392F-2D2D-4832-B02D-73EC167975B5}"/>
    <cellStyle name="Input 2 2 7 5 3" xfId="21421" xr:uid="{40EA6CAE-4001-4D63-A4E1-52B3D1DA1ED9}"/>
    <cellStyle name="Input 2 2 7 6" xfId="21422" xr:uid="{F178F1CD-D78A-45D6-95A2-BA4C0CFABA06}"/>
    <cellStyle name="Input 2 2 7 6 2" xfId="21423" xr:uid="{FB447F82-F0E4-4BE7-B5D1-1DC62932AFCB}"/>
    <cellStyle name="Input 2 2 7 6 3" xfId="21424" xr:uid="{5F1C1CE8-7425-4251-8460-522D0BC39786}"/>
    <cellStyle name="Input 2 2 7 7" xfId="21425" xr:uid="{1199BF2D-BDF9-4EFF-BF34-73FB9FE0ADD2}"/>
    <cellStyle name="Input 2 2 7 7 2" xfId="21426" xr:uid="{29118516-7DA1-425A-BA5F-F93C1495B1E2}"/>
    <cellStyle name="Input 2 2 7 7 3" xfId="21427" xr:uid="{C6A1ABAB-9CCB-4FBF-B29F-9E8C9E23E9BC}"/>
    <cellStyle name="Input 2 2 7 8" xfId="21428" xr:uid="{7A1911BF-3D59-4E19-ACBA-1EEEB0D2279B}"/>
    <cellStyle name="Input 2 2 7 8 2" xfId="21429" xr:uid="{303268C2-B22F-4596-B64C-8FFC169E980A}"/>
    <cellStyle name="Input 2 2 7 8 3" xfId="21430" xr:uid="{31C93985-F70B-4C6B-816A-A3DD106C034F}"/>
    <cellStyle name="Input 2 2 7 9" xfId="21431" xr:uid="{22E09454-0D72-47B8-BAFF-A63577861416}"/>
    <cellStyle name="Input 2 2 8" xfId="21432" xr:uid="{FD0CCEA1-AC9E-4D1C-BEB8-8E010276CAB5}"/>
    <cellStyle name="Input 2 2 8 2" xfId="21433" xr:uid="{5FB2EB16-5613-4174-AB11-AB352669F0D3}"/>
    <cellStyle name="Input 2 2 8 2 2" xfId="21434" xr:uid="{65E56C7F-3428-45FB-BF66-4E6C4E5ED1A1}"/>
    <cellStyle name="Input 2 2 8 2 3" xfId="21435" xr:uid="{4F452214-6804-430E-8ABA-6E009379EA63}"/>
    <cellStyle name="Input 2 2 8 3" xfId="21436" xr:uid="{7A6BB977-95D2-476C-B307-BF50998B4815}"/>
    <cellStyle name="Input 2 2 8 3 2" xfId="21437" xr:uid="{BFD3E444-5A66-4E69-A510-30C4A82A39C4}"/>
    <cellStyle name="Input 2 2 8 3 3" xfId="21438" xr:uid="{3D3BD96A-0B20-4E5B-9B22-7FDDBF830E0B}"/>
    <cellStyle name="Input 2 2 8 4" xfId="21439" xr:uid="{1ED7CD0F-A084-47A8-A015-168C7564D0B6}"/>
    <cellStyle name="Input 2 2 8 4 2" xfId="21440" xr:uid="{D439BADF-BE79-4316-84A3-F7735F1D9BD9}"/>
    <cellStyle name="Input 2 2 8 4 3" xfId="21441" xr:uid="{28D261D7-784B-446C-9647-46E5C85B0EEE}"/>
    <cellStyle name="Input 2 2 8 5" xfId="21442" xr:uid="{84EE20C9-4675-40ED-ACF4-B23DD7966493}"/>
    <cellStyle name="Input 2 2 8 5 2" xfId="21443" xr:uid="{A7257310-2249-492C-AD44-8A37CD48F303}"/>
    <cellStyle name="Input 2 2 8 5 3" xfId="21444" xr:uid="{A635F305-4E10-49A7-8363-40FDF791F603}"/>
    <cellStyle name="Input 2 2 8 6" xfId="21445" xr:uid="{90D7455F-9093-4959-88DE-17F660C4D874}"/>
    <cellStyle name="Input 2 2 8 6 2" xfId="21446" xr:uid="{5A20E8A3-8D94-4182-863A-224408ADB3E0}"/>
    <cellStyle name="Input 2 2 8 6 3" xfId="21447" xr:uid="{50EDFF42-CBE3-432D-8033-BD37A6408361}"/>
    <cellStyle name="Input 2 2 8 7" xfId="21448" xr:uid="{BC5B25AC-CDF3-433C-8AFD-2722CEC5E6F3}"/>
    <cellStyle name="Input 2 2 8 7 2" xfId="21449" xr:uid="{E9458C90-FFFB-4DB7-919E-4AFB942B2730}"/>
    <cellStyle name="Input 2 2 8 7 3" xfId="21450" xr:uid="{B9EFDDC4-BE1F-41B3-B18E-9ED3706AA851}"/>
    <cellStyle name="Input 2 2 8 8" xfId="21451" xr:uid="{2F8AC9F8-BC74-49F1-808F-716E35BE44B2}"/>
    <cellStyle name="Input 2 2 8 9" xfId="21452" xr:uid="{56190E92-BDEB-45E9-8098-C1BB1B980D7F}"/>
    <cellStyle name="Input 2 2 9" xfId="21453" xr:uid="{085C0A40-2A6F-4C38-ACBF-BBA8322C6DB2}"/>
    <cellStyle name="Input 2 2 9 2" xfId="21454" xr:uid="{62D155ED-7E42-400D-B2B3-5A3F5D2F7902}"/>
    <cellStyle name="Input 2 2 9 3" xfId="21455" xr:uid="{997041D8-0184-4EE5-A376-FE9FF03E3377}"/>
    <cellStyle name="Input 2 3" xfId="1856" xr:uid="{905DBAAE-7A63-4554-B786-ECD38B67F811}"/>
    <cellStyle name="Input 2 3 10" xfId="21456" xr:uid="{DE5D9EEC-400D-41D4-9837-236E9B50D469}"/>
    <cellStyle name="Input 2 3 10 2" xfId="21457" xr:uid="{9A1C315A-0F91-4D66-BDDC-F6D25D0CF90A}"/>
    <cellStyle name="Input 2 3 10 3" xfId="21458" xr:uid="{03177165-B429-4CE9-8196-855D701CD42C}"/>
    <cellStyle name="Input 2 3 11" xfId="21459" xr:uid="{FA82DDB5-7049-4847-8FC8-16E82C96D11A}"/>
    <cellStyle name="Input 2 3 11 2" xfId="21460" xr:uid="{5BE40B4F-0E4A-4455-AD30-69204BC4CB63}"/>
    <cellStyle name="Input 2 3 11 3" xfId="21461" xr:uid="{3B2E0D86-B05D-45A6-901D-73D5291A360F}"/>
    <cellStyle name="Input 2 3 12" xfId="21462" xr:uid="{4F3745F5-7E3A-470B-AFAF-B55504D70811}"/>
    <cellStyle name="Input 2 3 13" xfId="21463" xr:uid="{F52F1979-0327-4548-9BCC-4FFCBB5FDAB9}"/>
    <cellStyle name="Input 2 3 2" xfId="21464" xr:uid="{E2DF3CDD-0E6A-44AA-BFC9-A3EAFD755836}"/>
    <cellStyle name="Input 2 3 2 10" xfId="21465" xr:uid="{65A00242-EB1F-4FAA-A85A-BF6892FE332E}"/>
    <cellStyle name="Input 2 3 2 10 2" xfId="21466" xr:uid="{2E2A2D16-6E6F-47E5-BE17-AAF7655DCD9E}"/>
    <cellStyle name="Input 2 3 2 10 3" xfId="21467" xr:uid="{E61E3148-F9EA-42BB-A4C0-B6C94E95695C}"/>
    <cellStyle name="Input 2 3 2 11" xfId="21468" xr:uid="{81B8A496-93D8-4CAA-8DDB-01E8E89D72A4}"/>
    <cellStyle name="Input 2 3 2 11 2" xfId="21469" xr:uid="{B77496C1-1481-46CF-822F-CC0A319F69CC}"/>
    <cellStyle name="Input 2 3 2 11 3" xfId="21470" xr:uid="{00FA1806-5474-481C-ACFD-53AA7E2936DF}"/>
    <cellStyle name="Input 2 3 2 12" xfId="21471" xr:uid="{4955CF5D-0C09-49E1-92A7-5B6AF50AF592}"/>
    <cellStyle name="Input 2 3 2 12 2" xfId="21472" xr:uid="{C61913A7-10B4-4D9E-9367-9D2126468857}"/>
    <cellStyle name="Input 2 3 2 12 3" xfId="21473" xr:uid="{1EE896D2-3337-4AE8-9A28-03B128DFE6A7}"/>
    <cellStyle name="Input 2 3 2 13" xfId="21474" xr:uid="{6D60B469-70F4-4CCC-8425-E34256177403}"/>
    <cellStyle name="Input 2 3 2 13 2" xfId="21475" xr:uid="{BA0AAE37-AD51-49FF-9217-9D3E8295074B}"/>
    <cellStyle name="Input 2 3 2 13 3" xfId="21476" xr:uid="{013CAB76-03EF-4CC8-831B-2571CA915B58}"/>
    <cellStyle name="Input 2 3 2 14" xfId="44369" xr:uid="{DC35047F-E92B-4F64-A649-E54F3485E488}"/>
    <cellStyle name="Input 2 3 2 2" xfId="21477" xr:uid="{F6F939B1-6368-4CCC-B215-76A2BF819DED}"/>
    <cellStyle name="Input 2 3 2 2 10" xfId="44370" xr:uid="{B92005EF-59BC-4B19-8821-E401B087AEBC}"/>
    <cellStyle name="Input 2 3 2 2 2" xfId="21478" xr:uid="{916EF503-FA1B-47E0-A4E9-25A5A65173B0}"/>
    <cellStyle name="Input 2 3 2 2 2 10" xfId="21479" xr:uid="{98F15C5B-10E5-4492-90BC-C1D973EDD20E}"/>
    <cellStyle name="Input 2 3 2 2 2 2" xfId="21480" xr:uid="{4E3E8C53-6973-4CC9-BB49-31BAFCE87F6F}"/>
    <cellStyle name="Input 2 3 2 2 2 2 2" xfId="21481" xr:uid="{780F979E-CB23-4925-BDA5-59A6F6EFF6CA}"/>
    <cellStyle name="Input 2 3 2 2 2 2 2 2" xfId="21482" xr:uid="{836D459F-3200-40D6-B469-482C49652A92}"/>
    <cellStyle name="Input 2 3 2 2 2 2 2 3" xfId="21483" xr:uid="{8CC3C93F-15F6-4416-A243-10CD0056C3D1}"/>
    <cellStyle name="Input 2 3 2 2 2 2 3" xfId="21484" xr:uid="{74B46B2C-AA34-47D1-BF1D-04E381E3606B}"/>
    <cellStyle name="Input 2 3 2 2 2 2 3 2" xfId="21485" xr:uid="{2966E496-1636-47B2-841A-9E69D7451D9D}"/>
    <cellStyle name="Input 2 3 2 2 2 2 3 3" xfId="21486" xr:uid="{6AA541AE-4052-4DC7-AAF1-69B9A93DC063}"/>
    <cellStyle name="Input 2 3 2 2 2 2 4" xfId="21487" xr:uid="{937558C0-22E8-4954-A2BF-1ED50A09AD3A}"/>
    <cellStyle name="Input 2 3 2 2 2 2 4 2" xfId="21488" xr:uid="{DD9CF6B2-18E2-44F9-AB3D-AAF524BBCCC8}"/>
    <cellStyle name="Input 2 3 2 2 2 2 4 3" xfId="21489" xr:uid="{C3162D91-CDC3-4BAA-A715-31DE2F8F40F3}"/>
    <cellStyle name="Input 2 3 2 2 2 2 5" xfId="21490" xr:uid="{F44D691B-A3E7-4667-8A3B-750931987882}"/>
    <cellStyle name="Input 2 3 2 2 2 2 5 2" xfId="21491" xr:uid="{D43EBE1A-C3BF-43BF-8F9E-5B0B8FE9E07E}"/>
    <cellStyle name="Input 2 3 2 2 2 2 5 3" xfId="21492" xr:uid="{D54CD1B2-A205-407B-8A25-229046226BE6}"/>
    <cellStyle name="Input 2 3 2 2 2 2 6" xfId="21493" xr:uid="{56F56160-052A-4876-9B71-E3C8F9610632}"/>
    <cellStyle name="Input 2 3 2 2 2 2 6 2" xfId="21494" xr:uid="{D38B8CF6-58F1-4D20-BBE3-6BE19F29A8ED}"/>
    <cellStyle name="Input 2 3 2 2 2 2 6 3" xfId="21495" xr:uid="{413E1D6B-CB3B-499A-9FBE-F6789D517ED2}"/>
    <cellStyle name="Input 2 3 2 2 2 2 7" xfId="21496" xr:uid="{8AA05A25-2955-44E8-81D5-2488FDA495FD}"/>
    <cellStyle name="Input 2 3 2 2 2 2 7 2" xfId="21497" xr:uid="{D5FFF0B7-F664-44E0-B757-B00F321680A7}"/>
    <cellStyle name="Input 2 3 2 2 2 2 7 3" xfId="21498" xr:uid="{B090AD19-E625-4DD6-B470-2AF08AB48448}"/>
    <cellStyle name="Input 2 3 2 2 2 2 8" xfId="21499" xr:uid="{F1492BA9-A608-472B-948F-C430B39E9571}"/>
    <cellStyle name="Input 2 3 2 2 2 2 9" xfId="21500" xr:uid="{8839C400-4482-4B42-A614-C2E8021B1D75}"/>
    <cellStyle name="Input 2 3 2 2 2 3" xfId="21501" xr:uid="{D6921A64-B36C-4803-9AB5-9BD8A01310C2}"/>
    <cellStyle name="Input 2 3 2 2 2 3 2" xfId="21502" xr:uid="{AE5DD621-E2B1-4A39-BC83-3159C204C8EB}"/>
    <cellStyle name="Input 2 3 2 2 2 3 3" xfId="21503" xr:uid="{1D2EE438-5206-401D-A105-7975A5965A48}"/>
    <cellStyle name="Input 2 3 2 2 2 4" xfId="21504" xr:uid="{2626A5E2-EBF5-43EC-BC8D-C6213A28FB2F}"/>
    <cellStyle name="Input 2 3 2 2 2 4 2" xfId="21505" xr:uid="{5B15EC08-D580-4125-9A92-35D20C03504A}"/>
    <cellStyle name="Input 2 3 2 2 2 4 3" xfId="21506" xr:uid="{8DBDEDEF-3C5C-401E-9060-14DF196DDFBF}"/>
    <cellStyle name="Input 2 3 2 2 2 5" xfId="21507" xr:uid="{232D39FF-4164-4121-94A3-044B21334309}"/>
    <cellStyle name="Input 2 3 2 2 2 5 2" xfId="21508" xr:uid="{69F4D21B-F330-4225-A82D-8D41F8D2C10B}"/>
    <cellStyle name="Input 2 3 2 2 2 5 3" xfId="21509" xr:uid="{DBCF6C62-EA5F-40A7-AF4D-0C4370912E24}"/>
    <cellStyle name="Input 2 3 2 2 2 6" xfId="21510" xr:uid="{FC2A126E-41AD-4A5D-9DDF-B715B9238031}"/>
    <cellStyle name="Input 2 3 2 2 2 6 2" xfId="21511" xr:uid="{D8491831-0A7D-4CB8-B3FC-ACDD37FCBA8E}"/>
    <cellStyle name="Input 2 3 2 2 2 6 3" xfId="21512" xr:uid="{7B4D6ECB-6C37-4A60-8E8B-D098E52A2463}"/>
    <cellStyle name="Input 2 3 2 2 2 7" xfId="21513" xr:uid="{DA7CDD82-BAF0-44BE-891E-306AB12E08EA}"/>
    <cellStyle name="Input 2 3 2 2 2 7 2" xfId="21514" xr:uid="{8566F3FA-85FE-49E1-A286-B1D3F5008AB9}"/>
    <cellStyle name="Input 2 3 2 2 2 7 3" xfId="21515" xr:uid="{DAA1347E-D66A-4A45-B65A-A2692C99CB15}"/>
    <cellStyle name="Input 2 3 2 2 2 8" xfId="21516" xr:uid="{08A550C7-1356-4EFE-912F-4A795DE2A434}"/>
    <cellStyle name="Input 2 3 2 2 2 8 2" xfId="21517" xr:uid="{03A8D7F4-A5A2-4459-9AE4-44635F6B028F}"/>
    <cellStyle name="Input 2 3 2 2 2 8 3" xfId="21518" xr:uid="{969E5732-981B-4337-8B80-D758F1B819C8}"/>
    <cellStyle name="Input 2 3 2 2 2 9" xfId="21519" xr:uid="{5CCAAB31-635E-4626-9392-45AD8625218F}"/>
    <cellStyle name="Input 2 3 2 2 3" xfId="21520" xr:uid="{8BA64E72-F821-47FA-9A63-451F0D1ADD23}"/>
    <cellStyle name="Input 2 3 2 2 3 10" xfId="21521" xr:uid="{07796245-750B-458B-823D-D231D4C9E9B8}"/>
    <cellStyle name="Input 2 3 2 2 3 2" xfId="21522" xr:uid="{D6F3699B-F1A5-46F7-9C83-3D5125F3D4AC}"/>
    <cellStyle name="Input 2 3 2 2 3 2 2" xfId="21523" xr:uid="{87878894-7589-4A2B-B883-355E07FF0E6A}"/>
    <cellStyle name="Input 2 3 2 2 3 2 2 2" xfId="21524" xr:uid="{69B9DA7B-CE95-468E-9012-A3A9E19C8D2F}"/>
    <cellStyle name="Input 2 3 2 2 3 2 2 3" xfId="21525" xr:uid="{F554A5C7-E803-41B5-9158-56C97A9A5B77}"/>
    <cellStyle name="Input 2 3 2 2 3 2 3" xfId="21526" xr:uid="{86B53ECD-110F-4CD9-AB56-CB8235F4F845}"/>
    <cellStyle name="Input 2 3 2 2 3 2 3 2" xfId="21527" xr:uid="{05E4B2A3-B41F-47DA-9272-1816DAB583FA}"/>
    <cellStyle name="Input 2 3 2 2 3 2 3 3" xfId="21528" xr:uid="{7D7123C4-0592-426B-9B6E-640F7410CD1A}"/>
    <cellStyle name="Input 2 3 2 2 3 2 4" xfId="21529" xr:uid="{46754B60-49FE-4BA6-A413-66CACF96ED7E}"/>
    <cellStyle name="Input 2 3 2 2 3 2 4 2" xfId="21530" xr:uid="{35B8537C-2B50-4CBC-A3C0-51AB52E19471}"/>
    <cellStyle name="Input 2 3 2 2 3 2 4 3" xfId="21531" xr:uid="{A6402D80-3244-43FF-A8CA-E1C9A56A147C}"/>
    <cellStyle name="Input 2 3 2 2 3 2 5" xfId="21532" xr:uid="{47D74FC6-1647-41D6-BDC3-EA0A74709ACC}"/>
    <cellStyle name="Input 2 3 2 2 3 2 5 2" xfId="21533" xr:uid="{B89860D5-9B2E-4E4D-80BA-0A89A2C7F09F}"/>
    <cellStyle name="Input 2 3 2 2 3 2 5 3" xfId="21534" xr:uid="{F6950301-32E4-4934-955F-8C01A12AFFE4}"/>
    <cellStyle name="Input 2 3 2 2 3 2 6" xfId="21535" xr:uid="{6391E181-3E71-43F8-84D6-7E34862398C0}"/>
    <cellStyle name="Input 2 3 2 2 3 2 6 2" xfId="21536" xr:uid="{B290F47A-5030-4084-A74A-64F8041CC081}"/>
    <cellStyle name="Input 2 3 2 2 3 2 6 3" xfId="21537" xr:uid="{3D272D69-D344-46D1-87A2-E95D9AB0E059}"/>
    <cellStyle name="Input 2 3 2 2 3 2 7" xfId="21538" xr:uid="{C54BE1F7-2415-40A3-BD76-9EBAFA050D7A}"/>
    <cellStyle name="Input 2 3 2 2 3 2 7 2" xfId="21539" xr:uid="{DF8B7858-177B-49BC-A46E-E8B9EDC33AC8}"/>
    <cellStyle name="Input 2 3 2 2 3 2 7 3" xfId="21540" xr:uid="{6F290B01-E008-477B-99D5-3E6CB701E9FC}"/>
    <cellStyle name="Input 2 3 2 2 3 2 8" xfId="21541" xr:uid="{1CFC8DC2-F3E8-4A1B-88E1-6B6FDD0829C3}"/>
    <cellStyle name="Input 2 3 2 2 3 2 9" xfId="21542" xr:uid="{F438D7CE-08BA-4917-9B74-05EB1948C5CB}"/>
    <cellStyle name="Input 2 3 2 2 3 3" xfId="21543" xr:uid="{13CBFE5A-9396-4C43-9D61-8E4703B61ADF}"/>
    <cellStyle name="Input 2 3 2 2 3 3 2" xfId="21544" xr:uid="{32CF2618-2B23-431E-BE94-96CAE6A0961A}"/>
    <cellStyle name="Input 2 3 2 2 3 3 3" xfId="21545" xr:uid="{2AC30DDF-CB10-4D6E-8EA2-3BEAEAE372FA}"/>
    <cellStyle name="Input 2 3 2 2 3 4" xfId="21546" xr:uid="{E2375BF7-602F-48D5-8E1D-AFD4E80E84A4}"/>
    <cellStyle name="Input 2 3 2 2 3 4 2" xfId="21547" xr:uid="{17D3ED02-869E-4CAE-8C1B-ADD59C735BF3}"/>
    <cellStyle name="Input 2 3 2 2 3 4 3" xfId="21548" xr:uid="{F2E209DB-BC8C-4B56-8DBE-621B9AD9A64E}"/>
    <cellStyle name="Input 2 3 2 2 3 5" xfId="21549" xr:uid="{0A01DBE4-0F52-481A-BEF8-6D58FCA2BFA4}"/>
    <cellStyle name="Input 2 3 2 2 3 5 2" xfId="21550" xr:uid="{0FE2B321-A8B3-45D7-942E-879C2C2E6BEB}"/>
    <cellStyle name="Input 2 3 2 2 3 5 3" xfId="21551" xr:uid="{4D4194DF-23DA-4FFF-B5CF-4B1C9FB12970}"/>
    <cellStyle name="Input 2 3 2 2 3 6" xfId="21552" xr:uid="{BB228E65-FA60-45FC-BA16-7F72CAD80C85}"/>
    <cellStyle name="Input 2 3 2 2 3 6 2" xfId="21553" xr:uid="{0F73D19F-336A-4CAB-A531-8D1F7722781E}"/>
    <cellStyle name="Input 2 3 2 2 3 6 3" xfId="21554" xr:uid="{C374B57B-9ABE-4EBF-BCF7-43E75FE332E6}"/>
    <cellStyle name="Input 2 3 2 2 3 7" xfId="21555" xr:uid="{B62BAF15-74DA-4582-8EB9-D288724022D0}"/>
    <cellStyle name="Input 2 3 2 2 3 7 2" xfId="21556" xr:uid="{DB5FC6A6-5326-4D70-9F41-2D641AB71E85}"/>
    <cellStyle name="Input 2 3 2 2 3 7 3" xfId="21557" xr:uid="{40F85E3C-F007-43CB-A1F4-0CD2A6AFCAFB}"/>
    <cellStyle name="Input 2 3 2 2 3 8" xfId="21558" xr:uid="{2B27DCA3-D08F-4D7A-B280-4690D25C3052}"/>
    <cellStyle name="Input 2 3 2 2 3 8 2" xfId="21559" xr:uid="{56E8CBD7-575F-41B1-8735-44E0D3EC9C89}"/>
    <cellStyle name="Input 2 3 2 2 3 8 3" xfId="21560" xr:uid="{8FA1844B-CA76-4C88-AC20-F124693A1F45}"/>
    <cellStyle name="Input 2 3 2 2 3 9" xfId="21561" xr:uid="{D81AC19F-42EF-406A-BE67-64CC38E91719}"/>
    <cellStyle name="Input 2 3 2 2 4" xfId="21562" xr:uid="{60B1924B-1AC6-47C8-AC8E-8B499C1CD17A}"/>
    <cellStyle name="Input 2 3 2 2 4 10" xfId="21563" xr:uid="{3A5BC721-E0CD-4DDE-8112-4DEBFD5945D3}"/>
    <cellStyle name="Input 2 3 2 2 4 2" xfId="21564" xr:uid="{CF5C4F64-17B6-4A3C-9981-8693752A9BB7}"/>
    <cellStyle name="Input 2 3 2 2 4 2 2" xfId="21565" xr:uid="{B66BB625-C2F0-4FD0-AFE2-FF7351728F46}"/>
    <cellStyle name="Input 2 3 2 2 4 2 2 2" xfId="21566" xr:uid="{04A46FF4-790D-4109-BF14-1BA3A532A8AA}"/>
    <cellStyle name="Input 2 3 2 2 4 2 2 3" xfId="21567" xr:uid="{2B9817C2-3228-4469-AAF7-F8E46419A712}"/>
    <cellStyle name="Input 2 3 2 2 4 2 3" xfId="21568" xr:uid="{6F06D5EE-B572-4679-8FC4-A8C36E004060}"/>
    <cellStyle name="Input 2 3 2 2 4 2 3 2" xfId="21569" xr:uid="{C94820D7-CEE8-408A-B5A2-CC338ACFC54D}"/>
    <cellStyle name="Input 2 3 2 2 4 2 3 3" xfId="21570" xr:uid="{05618B3E-68F6-4208-8140-3890D34985E6}"/>
    <cellStyle name="Input 2 3 2 2 4 2 4" xfId="21571" xr:uid="{51726158-D9A1-4F6A-BD99-8728AC80D298}"/>
    <cellStyle name="Input 2 3 2 2 4 2 4 2" xfId="21572" xr:uid="{41F20F1B-4720-44D5-B8B8-22CA2FBBE052}"/>
    <cellStyle name="Input 2 3 2 2 4 2 4 3" xfId="21573" xr:uid="{8E915C0E-CEAD-4BA8-935D-9861D0BD0143}"/>
    <cellStyle name="Input 2 3 2 2 4 2 5" xfId="21574" xr:uid="{7F79F03F-E77D-4750-BA9B-D45D02FB3346}"/>
    <cellStyle name="Input 2 3 2 2 4 2 5 2" xfId="21575" xr:uid="{4C07FECC-EDDA-4E46-AA3F-81AF0E03D0D4}"/>
    <cellStyle name="Input 2 3 2 2 4 2 5 3" xfId="21576" xr:uid="{FE326AC3-CEC7-4155-BADF-537CC4B7D022}"/>
    <cellStyle name="Input 2 3 2 2 4 2 6" xfId="21577" xr:uid="{9EB46A68-A4B1-4318-B832-08217C19336F}"/>
    <cellStyle name="Input 2 3 2 2 4 2 6 2" xfId="21578" xr:uid="{CB823B1A-D199-4447-B22E-6A80324F3151}"/>
    <cellStyle name="Input 2 3 2 2 4 2 6 3" xfId="21579" xr:uid="{48BDDDE3-26A5-4A1B-A95D-4357D3C9BF38}"/>
    <cellStyle name="Input 2 3 2 2 4 2 7" xfId="21580" xr:uid="{D8A106D6-BF76-436C-B15A-DB3E2F304BA4}"/>
    <cellStyle name="Input 2 3 2 2 4 2 7 2" xfId="21581" xr:uid="{51059572-4924-4C19-9D5A-55F0B6138F3B}"/>
    <cellStyle name="Input 2 3 2 2 4 2 7 3" xfId="21582" xr:uid="{E538E1B4-7007-442D-B7EE-D423632FF5BD}"/>
    <cellStyle name="Input 2 3 2 2 4 2 8" xfId="21583" xr:uid="{82E4F02E-16D7-47B0-A314-5B772D0B9CDE}"/>
    <cellStyle name="Input 2 3 2 2 4 2 9" xfId="21584" xr:uid="{C2683B30-FF28-430C-816B-D7987AF73516}"/>
    <cellStyle name="Input 2 3 2 2 4 3" xfId="21585" xr:uid="{C74C9ECA-49E9-45CD-BBFF-EE09B51AA754}"/>
    <cellStyle name="Input 2 3 2 2 4 3 2" xfId="21586" xr:uid="{B4ADC52A-19F1-4F72-B127-884AA5E52F95}"/>
    <cellStyle name="Input 2 3 2 2 4 3 3" xfId="21587" xr:uid="{085FE052-2A26-4C0A-9B1C-A37B098AC45F}"/>
    <cellStyle name="Input 2 3 2 2 4 4" xfId="21588" xr:uid="{6C12C78D-55CE-4FBB-B819-C08A718F47DE}"/>
    <cellStyle name="Input 2 3 2 2 4 4 2" xfId="21589" xr:uid="{2A661403-7D27-497B-BA8A-93EC89A7C402}"/>
    <cellStyle name="Input 2 3 2 2 4 4 3" xfId="21590" xr:uid="{D9C7A1A8-F881-4512-820E-3B3AE1B20838}"/>
    <cellStyle name="Input 2 3 2 2 4 5" xfId="21591" xr:uid="{AD5128C2-F08F-475B-81AD-182A785FB335}"/>
    <cellStyle name="Input 2 3 2 2 4 5 2" xfId="21592" xr:uid="{31CCBDE9-6044-462C-BF06-EE50D8EB581A}"/>
    <cellStyle name="Input 2 3 2 2 4 5 3" xfId="21593" xr:uid="{9D156F8F-EA8A-4891-8736-B392DD87ECD0}"/>
    <cellStyle name="Input 2 3 2 2 4 6" xfId="21594" xr:uid="{122102A3-08A9-4BA0-8249-E954B6317CC7}"/>
    <cellStyle name="Input 2 3 2 2 4 6 2" xfId="21595" xr:uid="{2C4535B4-A9CA-4EB4-80B8-14F7EEA203DE}"/>
    <cellStyle name="Input 2 3 2 2 4 6 3" xfId="21596" xr:uid="{5571F86E-35D6-4461-AA02-DFF689BBBC2C}"/>
    <cellStyle name="Input 2 3 2 2 4 7" xfId="21597" xr:uid="{6917BA85-2762-429B-9BAA-022469DBB86E}"/>
    <cellStyle name="Input 2 3 2 2 4 7 2" xfId="21598" xr:uid="{199AA034-7203-4521-9583-C9BCE5BA5F4A}"/>
    <cellStyle name="Input 2 3 2 2 4 7 3" xfId="21599" xr:uid="{610FEE21-5858-4374-AE27-F272E2D71416}"/>
    <cellStyle name="Input 2 3 2 2 4 8" xfId="21600" xr:uid="{DEB20103-2498-4BB7-A702-3E47EF790FC3}"/>
    <cellStyle name="Input 2 3 2 2 4 8 2" xfId="21601" xr:uid="{F49D3632-E8C2-43B5-9F22-1F29BC9EC5AC}"/>
    <cellStyle name="Input 2 3 2 2 4 8 3" xfId="21602" xr:uid="{60C711EF-4ABA-4E09-BF61-A515EBF34D1F}"/>
    <cellStyle name="Input 2 3 2 2 4 9" xfId="21603" xr:uid="{5147C455-D207-454A-B9B4-633664151EF6}"/>
    <cellStyle name="Input 2 3 2 2 5" xfId="21604" xr:uid="{549ABE09-EE43-45A9-B6C0-86CB13333528}"/>
    <cellStyle name="Input 2 3 2 2 5 2" xfId="21605" xr:uid="{10442DAE-7501-457F-A7A6-A2170A8E7CDD}"/>
    <cellStyle name="Input 2 3 2 2 5 2 2" xfId="21606" xr:uid="{289EE855-29AB-457D-9D7D-AE43CA5C98A6}"/>
    <cellStyle name="Input 2 3 2 2 5 2 3" xfId="21607" xr:uid="{79DD4F84-3097-42A5-9147-F24571C366EF}"/>
    <cellStyle name="Input 2 3 2 2 5 3" xfId="21608" xr:uid="{5D5B2C8B-133E-4091-974D-3B2F11075D30}"/>
    <cellStyle name="Input 2 3 2 2 5 3 2" xfId="21609" xr:uid="{E8EE466E-3095-4238-ACCB-9A54D733E41F}"/>
    <cellStyle name="Input 2 3 2 2 5 3 3" xfId="21610" xr:uid="{4DF88AA7-71DF-46EF-B341-4A51B81F7056}"/>
    <cellStyle name="Input 2 3 2 2 5 4" xfId="21611" xr:uid="{2A73A3A5-2F9C-4ABF-A28D-261664D35C84}"/>
    <cellStyle name="Input 2 3 2 2 5 4 2" xfId="21612" xr:uid="{FE78C11F-5509-4A76-87FE-EA5109519021}"/>
    <cellStyle name="Input 2 3 2 2 5 4 3" xfId="21613" xr:uid="{9CABB61C-A011-4E86-B008-70E386E44CD1}"/>
    <cellStyle name="Input 2 3 2 2 5 5" xfId="21614" xr:uid="{F8C31DC0-232B-4F89-8737-0ED136FCE756}"/>
    <cellStyle name="Input 2 3 2 2 5 5 2" xfId="21615" xr:uid="{2E9BACBD-0BDF-47FE-9547-EF28C851D132}"/>
    <cellStyle name="Input 2 3 2 2 5 5 3" xfId="21616" xr:uid="{E773D2BE-6544-4E62-809A-D6179F2D5701}"/>
    <cellStyle name="Input 2 3 2 2 5 6" xfId="21617" xr:uid="{9EC04576-1E01-4914-9E7A-1231387615E6}"/>
    <cellStyle name="Input 2 3 2 2 5 6 2" xfId="21618" xr:uid="{B6D1FB4A-CAEA-4D97-9BCD-5F4F2D7C9A0A}"/>
    <cellStyle name="Input 2 3 2 2 5 6 3" xfId="21619" xr:uid="{DEBDFDB4-4F27-4DAF-8644-4F905D898083}"/>
    <cellStyle name="Input 2 3 2 2 5 7" xfId="21620" xr:uid="{909ADF0C-AD85-4BD9-B6AF-D631DE971521}"/>
    <cellStyle name="Input 2 3 2 2 5 7 2" xfId="21621" xr:uid="{AE0888F0-3032-49D2-9F52-A148187651DF}"/>
    <cellStyle name="Input 2 3 2 2 5 7 3" xfId="21622" xr:uid="{6B12E91B-4B05-499C-AC91-0BAB8FE580AB}"/>
    <cellStyle name="Input 2 3 2 2 5 8" xfId="21623" xr:uid="{B55E4D50-3593-4986-9903-82576BD0838E}"/>
    <cellStyle name="Input 2 3 2 2 5 9" xfId="21624" xr:uid="{FA5B016A-FA2E-4E08-83DA-83091B46D1E9}"/>
    <cellStyle name="Input 2 3 2 2 6" xfId="21625" xr:uid="{BF3CB766-A1AD-4FEA-BA92-4C29509D7331}"/>
    <cellStyle name="Input 2 3 2 2 6 2" xfId="21626" xr:uid="{FA921503-0BEB-464E-A7B5-24539FDB50E2}"/>
    <cellStyle name="Input 2 3 2 2 6 3" xfId="21627" xr:uid="{A0084F3F-B20A-4EEB-9BDA-7B3058631827}"/>
    <cellStyle name="Input 2 3 2 2 7" xfId="21628" xr:uid="{350EFFF2-42AD-4D99-9708-7F120FF585E8}"/>
    <cellStyle name="Input 2 3 2 2 7 2" xfId="21629" xr:uid="{2FBDE9D2-3EB0-44B9-99B8-44B28B59A108}"/>
    <cellStyle name="Input 2 3 2 2 7 3" xfId="21630" xr:uid="{58D87E53-7BFB-4DBA-AC8B-4065FCDC29B0}"/>
    <cellStyle name="Input 2 3 2 2 8" xfId="21631" xr:uid="{28F364D3-8864-4A9E-94B9-BE681378BC28}"/>
    <cellStyle name="Input 2 3 2 2 8 2" xfId="21632" xr:uid="{6B7D830E-B5FA-4757-A6A2-4DAFDABA17DD}"/>
    <cellStyle name="Input 2 3 2 2 8 3" xfId="21633" xr:uid="{3CFE45A8-7871-492A-9B5E-78A276739CCA}"/>
    <cellStyle name="Input 2 3 2 2 9" xfId="21634" xr:uid="{07C018EB-0FF5-4149-A5F8-F03BA8E0F741}"/>
    <cellStyle name="Input 2 3 2 2 9 2" xfId="21635" xr:uid="{A8E682E8-0446-459B-BD2C-26DF856FE178}"/>
    <cellStyle name="Input 2 3 2 2 9 3" xfId="21636" xr:uid="{608716BF-D4AC-452D-8E6A-B269FF9DB235}"/>
    <cellStyle name="Input 2 3 2 3" xfId="21637" xr:uid="{8DC3BDF8-674A-475A-8196-853A48F81C30}"/>
    <cellStyle name="Input 2 3 2 3 10" xfId="44371" xr:uid="{15FF82EA-BAB0-4DA5-9D83-335EE6ED23DC}"/>
    <cellStyle name="Input 2 3 2 3 2" xfId="21638" xr:uid="{C5B6267E-2BFB-4BA1-ADEB-EF89C48F08C4}"/>
    <cellStyle name="Input 2 3 2 3 2 10" xfId="21639" xr:uid="{13CC7DC5-87FD-444D-960D-C91A8A34F59B}"/>
    <cellStyle name="Input 2 3 2 3 2 2" xfId="21640" xr:uid="{AABE2B9A-B547-4728-A957-73CCFF24E12A}"/>
    <cellStyle name="Input 2 3 2 3 2 2 2" xfId="21641" xr:uid="{4ECAECFF-FA24-465F-BC00-49B000C9055B}"/>
    <cellStyle name="Input 2 3 2 3 2 2 2 2" xfId="21642" xr:uid="{E3D1BBA7-D124-41BE-B73B-53F710904F30}"/>
    <cellStyle name="Input 2 3 2 3 2 2 2 3" xfId="21643" xr:uid="{322CF956-CB30-413D-BE1D-4BD8D6B3B055}"/>
    <cellStyle name="Input 2 3 2 3 2 2 3" xfId="21644" xr:uid="{92529C1A-FC5F-41D0-974B-E1ABD067CE2D}"/>
    <cellStyle name="Input 2 3 2 3 2 2 3 2" xfId="21645" xr:uid="{42BA7201-0889-4CC9-B7AA-B06985071ABF}"/>
    <cellStyle name="Input 2 3 2 3 2 2 3 3" xfId="21646" xr:uid="{CBFD8F33-4B5F-4DF4-B1DF-47E426372170}"/>
    <cellStyle name="Input 2 3 2 3 2 2 4" xfId="21647" xr:uid="{3C0B06D3-4DA4-4F50-967D-E79E91A51DA9}"/>
    <cellStyle name="Input 2 3 2 3 2 2 4 2" xfId="21648" xr:uid="{903068DA-DD6A-4D27-BB4B-E3A8EE743544}"/>
    <cellStyle name="Input 2 3 2 3 2 2 4 3" xfId="21649" xr:uid="{90B5B093-392A-4CB9-817A-FA139AF1A1B8}"/>
    <cellStyle name="Input 2 3 2 3 2 2 5" xfId="21650" xr:uid="{0BD4EACB-3541-4502-B036-EA8C483B2B5A}"/>
    <cellStyle name="Input 2 3 2 3 2 2 5 2" xfId="21651" xr:uid="{D943D414-23A7-4B1A-9C33-FCF45D01FDD4}"/>
    <cellStyle name="Input 2 3 2 3 2 2 5 3" xfId="21652" xr:uid="{82F2B22D-E6DC-4F49-81FE-D70E7C4CA38B}"/>
    <cellStyle name="Input 2 3 2 3 2 2 6" xfId="21653" xr:uid="{E99CF591-DDE1-4B67-A22F-D70EFA14D128}"/>
    <cellStyle name="Input 2 3 2 3 2 2 6 2" xfId="21654" xr:uid="{DFD6646B-2C90-4832-A7E7-DD2F1ADD54A4}"/>
    <cellStyle name="Input 2 3 2 3 2 2 6 3" xfId="21655" xr:uid="{A7561A10-3CDB-4420-8D68-4E6275004BA8}"/>
    <cellStyle name="Input 2 3 2 3 2 2 7" xfId="21656" xr:uid="{FBC59051-00FB-4B88-9E54-059E4A369FCE}"/>
    <cellStyle name="Input 2 3 2 3 2 2 7 2" xfId="21657" xr:uid="{39810AC2-B857-4111-8216-6E0FFFC1DC54}"/>
    <cellStyle name="Input 2 3 2 3 2 2 7 3" xfId="21658" xr:uid="{EA0FB5AF-ACF0-4194-912C-B575A4C6EFD0}"/>
    <cellStyle name="Input 2 3 2 3 2 2 8" xfId="21659" xr:uid="{13643402-CA37-42E5-BA4C-9ADBD56990F8}"/>
    <cellStyle name="Input 2 3 2 3 2 2 9" xfId="21660" xr:uid="{A1A8DF26-D80C-4040-BA2A-E3C2B54B7201}"/>
    <cellStyle name="Input 2 3 2 3 2 3" xfId="21661" xr:uid="{456D773C-274B-45BB-8E56-B0826A82A99F}"/>
    <cellStyle name="Input 2 3 2 3 2 3 2" xfId="21662" xr:uid="{EE420720-041B-4F52-9565-54B532121D7B}"/>
    <cellStyle name="Input 2 3 2 3 2 3 3" xfId="21663" xr:uid="{60AB73FB-EC64-4125-8677-1D204CA60811}"/>
    <cellStyle name="Input 2 3 2 3 2 4" xfId="21664" xr:uid="{4CB428F8-2B5A-49E8-AC0A-120D67CD8106}"/>
    <cellStyle name="Input 2 3 2 3 2 4 2" xfId="21665" xr:uid="{CF1E6935-8FEE-40F0-A8E3-773323D8790A}"/>
    <cellStyle name="Input 2 3 2 3 2 4 3" xfId="21666" xr:uid="{59FE9D30-519C-430A-998F-C0F19812D5A9}"/>
    <cellStyle name="Input 2 3 2 3 2 5" xfId="21667" xr:uid="{F28BF393-2F4C-4353-A397-D2D9FF849438}"/>
    <cellStyle name="Input 2 3 2 3 2 5 2" xfId="21668" xr:uid="{2F91CC02-A59B-42CE-8796-C39E24B55160}"/>
    <cellStyle name="Input 2 3 2 3 2 5 3" xfId="21669" xr:uid="{43696DB8-8892-455D-A3A5-AD4B3F650FB6}"/>
    <cellStyle name="Input 2 3 2 3 2 6" xfId="21670" xr:uid="{F1F0827C-0ECA-4064-B135-41E20808010A}"/>
    <cellStyle name="Input 2 3 2 3 2 6 2" xfId="21671" xr:uid="{A64E7E23-C5BC-4575-911F-18D16B7D1DF0}"/>
    <cellStyle name="Input 2 3 2 3 2 6 3" xfId="21672" xr:uid="{63CBE1B3-BBA5-4030-9238-FE652FC188F3}"/>
    <cellStyle name="Input 2 3 2 3 2 7" xfId="21673" xr:uid="{AA41DB0C-6442-4212-B1D4-6DDB432C647F}"/>
    <cellStyle name="Input 2 3 2 3 2 7 2" xfId="21674" xr:uid="{907874B6-C3AE-4921-9FE8-76D8A188B3D7}"/>
    <cellStyle name="Input 2 3 2 3 2 7 3" xfId="21675" xr:uid="{D5E82219-D546-47A5-9176-28E4C9B41DD4}"/>
    <cellStyle name="Input 2 3 2 3 2 8" xfId="21676" xr:uid="{F9B18C52-5FCB-4E5E-AB16-D850D32AA164}"/>
    <cellStyle name="Input 2 3 2 3 2 8 2" xfId="21677" xr:uid="{D259DC76-1DE2-401F-9810-7F1532EE9C01}"/>
    <cellStyle name="Input 2 3 2 3 2 8 3" xfId="21678" xr:uid="{494B9262-ECFA-4DD6-A2BA-8EF7B863560F}"/>
    <cellStyle name="Input 2 3 2 3 2 9" xfId="21679" xr:uid="{3090CCEA-91CF-4E87-BAAE-3505D00B0529}"/>
    <cellStyle name="Input 2 3 2 3 3" xfId="21680" xr:uid="{BCC6C010-31D9-4765-A551-6F7D8C2A970D}"/>
    <cellStyle name="Input 2 3 2 3 3 10" xfId="21681" xr:uid="{6F2B8A49-1E0E-4004-A654-EDD7976D74DB}"/>
    <cellStyle name="Input 2 3 2 3 3 2" xfId="21682" xr:uid="{1CD54B01-D7E7-4E4A-A873-81F1A63FC372}"/>
    <cellStyle name="Input 2 3 2 3 3 2 2" xfId="21683" xr:uid="{9662ACDF-1292-447D-BCE6-DB0E70CD0A08}"/>
    <cellStyle name="Input 2 3 2 3 3 2 2 2" xfId="21684" xr:uid="{1367F407-C86D-48F8-A03A-CAB0A418899C}"/>
    <cellStyle name="Input 2 3 2 3 3 2 2 3" xfId="21685" xr:uid="{00CFD007-F855-471D-A101-60345FFBD5C0}"/>
    <cellStyle name="Input 2 3 2 3 3 2 3" xfId="21686" xr:uid="{A4009FAA-1253-45BF-A85A-3720A7DD2729}"/>
    <cellStyle name="Input 2 3 2 3 3 2 3 2" xfId="21687" xr:uid="{D92A4978-4C81-4BCF-AD78-8BE36F8823A7}"/>
    <cellStyle name="Input 2 3 2 3 3 2 3 3" xfId="21688" xr:uid="{A18103AA-F506-4D6B-A1AC-DBE72D6A63C8}"/>
    <cellStyle name="Input 2 3 2 3 3 2 4" xfId="21689" xr:uid="{85A851DC-0A87-4527-8C3C-89AA543C1D9F}"/>
    <cellStyle name="Input 2 3 2 3 3 2 4 2" xfId="21690" xr:uid="{87A5F7F6-1D25-426A-9B22-704D69007EFE}"/>
    <cellStyle name="Input 2 3 2 3 3 2 4 3" xfId="21691" xr:uid="{0E978A58-47E5-4BCA-B2F7-773FEED75B82}"/>
    <cellStyle name="Input 2 3 2 3 3 2 5" xfId="21692" xr:uid="{804D30F6-E4FC-44CE-8234-4C82732DF85C}"/>
    <cellStyle name="Input 2 3 2 3 3 2 5 2" xfId="21693" xr:uid="{09F16C6F-8A21-4773-A72D-489D8694AFF9}"/>
    <cellStyle name="Input 2 3 2 3 3 2 5 3" xfId="21694" xr:uid="{FAB7D748-7D1E-4FCF-A221-D900F80F8B7F}"/>
    <cellStyle name="Input 2 3 2 3 3 2 6" xfId="21695" xr:uid="{6B86621B-8301-4763-A49C-03C23CD95186}"/>
    <cellStyle name="Input 2 3 2 3 3 2 6 2" xfId="21696" xr:uid="{4C71B649-6A03-46D4-A64E-317B14D78F58}"/>
    <cellStyle name="Input 2 3 2 3 3 2 6 3" xfId="21697" xr:uid="{0AABD21C-1EC5-4E73-857E-2D12A700E6D5}"/>
    <cellStyle name="Input 2 3 2 3 3 2 7" xfId="21698" xr:uid="{1A44B145-5DA6-4BB1-9443-834ACA5DAFBE}"/>
    <cellStyle name="Input 2 3 2 3 3 2 7 2" xfId="21699" xr:uid="{131AC1E1-24FC-46D7-9698-6F3BA4151D33}"/>
    <cellStyle name="Input 2 3 2 3 3 2 7 3" xfId="21700" xr:uid="{ED566AE4-297F-4DD8-A8A1-3C84CC6C71F4}"/>
    <cellStyle name="Input 2 3 2 3 3 2 8" xfId="21701" xr:uid="{55DF8C94-F2BC-4606-AF14-261511D0B9FD}"/>
    <cellStyle name="Input 2 3 2 3 3 2 9" xfId="21702" xr:uid="{D9C832AC-6EF3-451E-83E3-805A69A2FE37}"/>
    <cellStyle name="Input 2 3 2 3 3 3" xfId="21703" xr:uid="{C329FD48-671C-40D6-B2CC-C419032D27C8}"/>
    <cellStyle name="Input 2 3 2 3 3 3 2" xfId="21704" xr:uid="{8E5F201E-C904-4120-BBF0-F5D7BFC03DA2}"/>
    <cellStyle name="Input 2 3 2 3 3 3 3" xfId="21705" xr:uid="{A744399B-7BE0-4AA2-8AA9-B0EF9FF12B50}"/>
    <cellStyle name="Input 2 3 2 3 3 4" xfId="21706" xr:uid="{D867C586-A2D9-4969-9AC4-DA178A22D6B8}"/>
    <cellStyle name="Input 2 3 2 3 3 4 2" xfId="21707" xr:uid="{D93259CF-7CB3-4341-95A7-053698EBBE55}"/>
    <cellStyle name="Input 2 3 2 3 3 4 3" xfId="21708" xr:uid="{7AE2C102-8FA8-4318-B335-962A8807CB45}"/>
    <cellStyle name="Input 2 3 2 3 3 5" xfId="21709" xr:uid="{B4228623-55A0-4762-AF20-DADA9D77574B}"/>
    <cellStyle name="Input 2 3 2 3 3 5 2" xfId="21710" xr:uid="{83D719DB-EEA6-4628-AC1B-AFEC2DF6B66E}"/>
    <cellStyle name="Input 2 3 2 3 3 5 3" xfId="21711" xr:uid="{F3839F6F-12D9-4B84-B077-2FC919508F8C}"/>
    <cellStyle name="Input 2 3 2 3 3 6" xfId="21712" xr:uid="{FDE3FDFF-9B65-4959-8DA3-D6DAAFFA96B9}"/>
    <cellStyle name="Input 2 3 2 3 3 6 2" xfId="21713" xr:uid="{03FCAC3A-09A1-4981-9A25-A284C155AFF3}"/>
    <cellStyle name="Input 2 3 2 3 3 6 3" xfId="21714" xr:uid="{3D37B6CA-10A4-4C8C-8E51-723F87713363}"/>
    <cellStyle name="Input 2 3 2 3 3 7" xfId="21715" xr:uid="{B4DA9B47-FA59-460C-BF8E-4BA71922AB8E}"/>
    <cellStyle name="Input 2 3 2 3 3 7 2" xfId="21716" xr:uid="{B09903DA-9ADB-48B6-80B8-1C01F70618E6}"/>
    <cellStyle name="Input 2 3 2 3 3 7 3" xfId="21717" xr:uid="{DE5026E1-5F7B-483F-9727-3CF6480BDAA5}"/>
    <cellStyle name="Input 2 3 2 3 3 8" xfId="21718" xr:uid="{836AC1B7-3776-4E62-B967-E6BABFC1DE8F}"/>
    <cellStyle name="Input 2 3 2 3 3 8 2" xfId="21719" xr:uid="{2D5A75A7-69C7-4765-9769-960B2A564EFA}"/>
    <cellStyle name="Input 2 3 2 3 3 8 3" xfId="21720" xr:uid="{A982C4EE-1591-4D6B-AD78-D9B7C5002A33}"/>
    <cellStyle name="Input 2 3 2 3 3 9" xfId="21721" xr:uid="{147E2C60-6220-499E-8DD9-7120E5CC9A37}"/>
    <cellStyle name="Input 2 3 2 3 4" xfId="21722" xr:uid="{EEF65B03-B3D2-4460-AA87-AC464E6A4024}"/>
    <cellStyle name="Input 2 3 2 3 4 10" xfId="21723" xr:uid="{1D9F060E-C737-46E0-BD3D-5DCF44FAC8A2}"/>
    <cellStyle name="Input 2 3 2 3 4 2" xfId="21724" xr:uid="{EB6871D5-580F-4AD6-8C14-C6345DB72F52}"/>
    <cellStyle name="Input 2 3 2 3 4 2 2" xfId="21725" xr:uid="{2ACF404D-4EB2-46CA-89C8-88699F5F3BBF}"/>
    <cellStyle name="Input 2 3 2 3 4 2 2 2" xfId="21726" xr:uid="{DFC19BCF-6F1E-400F-9D74-2A73E429DD61}"/>
    <cellStyle name="Input 2 3 2 3 4 2 2 3" xfId="21727" xr:uid="{534CCD0F-B8CE-4D93-BB10-3D2A889E65B6}"/>
    <cellStyle name="Input 2 3 2 3 4 2 3" xfId="21728" xr:uid="{CA71ABA0-6D56-40C4-BEFC-87AD2C0A9A36}"/>
    <cellStyle name="Input 2 3 2 3 4 2 3 2" xfId="21729" xr:uid="{B3DC6CC5-EA32-4A2E-BC0B-E10B22D16C6C}"/>
    <cellStyle name="Input 2 3 2 3 4 2 3 3" xfId="21730" xr:uid="{95B1F6A6-E264-44E3-884B-50F6E8CFA3A1}"/>
    <cellStyle name="Input 2 3 2 3 4 2 4" xfId="21731" xr:uid="{1B6C0415-B6E9-4696-B5FD-0695BA04229C}"/>
    <cellStyle name="Input 2 3 2 3 4 2 4 2" xfId="21732" xr:uid="{819B70C3-99C2-4118-9E5A-632557AD862D}"/>
    <cellStyle name="Input 2 3 2 3 4 2 4 3" xfId="21733" xr:uid="{9C33C896-7B7A-47A6-9136-AFD86EE5A884}"/>
    <cellStyle name="Input 2 3 2 3 4 2 5" xfId="21734" xr:uid="{D742A808-1410-48EE-85AB-1879AD503288}"/>
    <cellStyle name="Input 2 3 2 3 4 2 5 2" xfId="21735" xr:uid="{837FC5EB-4EBD-4B69-ADD4-12FAE1BCAF55}"/>
    <cellStyle name="Input 2 3 2 3 4 2 5 3" xfId="21736" xr:uid="{9350AFE5-FD32-4AD2-A546-17528E335DAB}"/>
    <cellStyle name="Input 2 3 2 3 4 2 6" xfId="21737" xr:uid="{78DAB3E5-8DE1-4FA5-8CF1-95CAF3603F4D}"/>
    <cellStyle name="Input 2 3 2 3 4 2 6 2" xfId="21738" xr:uid="{E73D11BE-6326-4985-ADE9-0B5C1148FCC8}"/>
    <cellStyle name="Input 2 3 2 3 4 2 6 3" xfId="21739" xr:uid="{B390D1CE-2AC5-49DB-BE98-4500FD85DB9B}"/>
    <cellStyle name="Input 2 3 2 3 4 2 7" xfId="21740" xr:uid="{7AE65D89-8651-4CB6-87A6-A46E2AD562AA}"/>
    <cellStyle name="Input 2 3 2 3 4 2 7 2" xfId="21741" xr:uid="{E02D271B-7A7A-495D-95C6-34359C569920}"/>
    <cellStyle name="Input 2 3 2 3 4 2 7 3" xfId="21742" xr:uid="{792649DE-D9DD-44A4-B224-C270578396D3}"/>
    <cellStyle name="Input 2 3 2 3 4 2 8" xfId="21743" xr:uid="{BFF9B626-3A88-4D6F-B8F5-A75B41155600}"/>
    <cellStyle name="Input 2 3 2 3 4 2 9" xfId="21744" xr:uid="{F2B48BFF-F0EA-49D6-AC97-AFE371294516}"/>
    <cellStyle name="Input 2 3 2 3 4 3" xfId="21745" xr:uid="{16DAE324-B9C5-403D-9BE5-A893E2726C54}"/>
    <cellStyle name="Input 2 3 2 3 4 3 2" xfId="21746" xr:uid="{F5536C4F-CF1A-4ACD-8D70-DA376775220F}"/>
    <cellStyle name="Input 2 3 2 3 4 3 3" xfId="21747" xr:uid="{C14E3C70-9363-430E-943E-F69DE8B7D5D7}"/>
    <cellStyle name="Input 2 3 2 3 4 4" xfId="21748" xr:uid="{94E1035B-A625-4C23-BD85-5D14CD769F63}"/>
    <cellStyle name="Input 2 3 2 3 4 4 2" xfId="21749" xr:uid="{F018958E-D615-4517-A07C-A363DE4A0F41}"/>
    <cellStyle name="Input 2 3 2 3 4 4 3" xfId="21750" xr:uid="{09059CB8-E83F-44AD-9D8D-B40AD01AE948}"/>
    <cellStyle name="Input 2 3 2 3 4 5" xfId="21751" xr:uid="{74FDDFBD-C851-4B73-A86F-E2E6D8094B84}"/>
    <cellStyle name="Input 2 3 2 3 4 5 2" xfId="21752" xr:uid="{2A156609-0A2A-4193-BBD3-F29C807499A6}"/>
    <cellStyle name="Input 2 3 2 3 4 5 3" xfId="21753" xr:uid="{4FAF4365-54E2-4292-BA9F-09ABB9BF94A9}"/>
    <cellStyle name="Input 2 3 2 3 4 6" xfId="21754" xr:uid="{707136CB-18F3-4B89-A31C-28434856DD84}"/>
    <cellStyle name="Input 2 3 2 3 4 6 2" xfId="21755" xr:uid="{B4A06E63-F1FD-499C-8F2F-5BBA9DFE3D15}"/>
    <cellStyle name="Input 2 3 2 3 4 6 3" xfId="21756" xr:uid="{DEA6AE47-FBE5-44A8-8852-2DABEFA7B4D7}"/>
    <cellStyle name="Input 2 3 2 3 4 7" xfId="21757" xr:uid="{709ABE9E-5294-488E-B598-AAC63EC4AD49}"/>
    <cellStyle name="Input 2 3 2 3 4 7 2" xfId="21758" xr:uid="{BD999133-1182-4332-BD49-D099EFDF9AA3}"/>
    <cellStyle name="Input 2 3 2 3 4 7 3" xfId="21759" xr:uid="{77140BEA-9635-47CF-AF24-0BBAFEA75339}"/>
    <cellStyle name="Input 2 3 2 3 4 8" xfId="21760" xr:uid="{B7F5A220-38D6-47A5-861C-BC9F60FF73F7}"/>
    <cellStyle name="Input 2 3 2 3 4 8 2" xfId="21761" xr:uid="{F5A8B7B2-76FD-47A5-90AB-4BC7D0F19484}"/>
    <cellStyle name="Input 2 3 2 3 4 8 3" xfId="21762" xr:uid="{D38D1D5F-10CA-4042-992A-358FF3484BDD}"/>
    <cellStyle name="Input 2 3 2 3 4 9" xfId="21763" xr:uid="{99032525-1651-429B-90B4-50BC08E4E334}"/>
    <cellStyle name="Input 2 3 2 3 5" xfId="21764" xr:uid="{885BAAB4-B7DE-4AC1-90EC-5ED0CA0F87DE}"/>
    <cellStyle name="Input 2 3 2 3 5 2" xfId="21765" xr:uid="{1F23B30D-4032-4A83-BD7C-D3BC94C50415}"/>
    <cellStyle name="Input 2 3 2 3 5 2 2" xfId="21766" xr:uid="{32B151F8-CF19-4D19-9321-4741F81C04AC}"/>
    <cellStyle name="Input 2 3 2 3 5 2 3" xfId="21767" xr:uid="{3F5DD1D1-7434-4FB1-BF0E-FC0EEFCAEB1D}"/>
    <cellStyle name="Input 2 3 2 3 5 3" xfId="21768" xr:uid="{0F5F513C-BE41-4F2E-B1B1-05BB9EE9578C}"/>
    <cellStyle name="Input 2 3 2 3 5 3 2" xfId="21769" xr:uid="{4FF09D9D-4752-4B8F-917D-CCFAF9946DCE}"/>
    <cellStyle name="Input 2 3 2 3 5 3 3" xfId="21770" xr:uid="{3C11EBDF-19BA-4F53-90F6-AD561E894484}"/>
    <cellStyle name="Input 2 3 2 3 5 4" xfId="21771" xr:uid="{AFC33B61-0BAC-4A30-AFFA-900B0911474E}"/>
    <cellStyle name="Input 2 3 2 3 5 4 2" xfId="21772" xr:uid="{1ED8186D-AC0E-495B-840B-0D307C808F4C}"/>
    <cellStyle name="Input 2 3 2 3 5 4 3" xfId="21773" xr:uid="{F00400B4-ECF7-4C70-9C2D-853711FCF050}"/>
    <cellStyle name="Input 2 3 2 3 5 5" xfId="21774" xr:uid="{FC451C1B-C438-4FE1-A009-C8D44B6EBB9F}"/>
    <cellStyle name="Input 2 3 2 3 5 5 2" xfId="21775" xr:uid="{5EE34258-C0D7-47F1-922D-3434C658CDC3}"/>
    <cellStyle name="Input 2 3 2 3 5 5 3" xfId="21776" xr:uid="{6930CC0D-2435-4C33-9BC5-0B5D9912FE0E}"/>
    <cellStyle name="Input 2 3 2 3 5 6" xfId="21777" xr:uid="{F1B22C31-7A56-4E90-A21E-127E91779800}"/>
    <cellStyle name="Input 2 3 2 3 5 6 2" xfId="21778" xr:uid="{A450B81B-7197-4DD1-939F-90A8E8081A29}"/>
    <cellStyle name="Input 2 3 2 3 5 6 3" xfId="21779" xr:uid="{79C4F2A6-D7A0-4AD8-B512-BB7EB7D958FB}"/>
    <cellStyle name="Input 2 3 2 3 5 7" xfId="21780" xr:uid="{13762D5E-3072-4DD7-AC04-18F27AD56A24}"/>
    <cellStyle name="Input 2 3 2 3 5 7 2" xfId="21781" xr:uid="{0A766638-4BD8-4061-A614-F2C27E014D11}"/>
    <cellStyle name="Input 2 3 2 3 5 7 3" xfId="21782" xr:uid="{6BA47C03-F650-43BE-B1A5-0C0BD21EFCFA}"/>
    <cellStyle name="Input 2 3 2 3 5 8" xfId="21783" xr:uid="{81CB6AA0-3F35-40B3-97AF-BAF685D2DF06}"/>
    <cellStyle name="Input 2 3 2 3 5 9" xfId="21784" xr:uid="{BE34D5C3-1DC3-473A-A49F-578BAD593F0C}"/>
    <cellStyle name="Input 2 3 2 3 6" xfId="21785" xr:uid="{2AE923CA-C9F7-49A3-A064-3E2E44E2F8DB}"/>
    <cellStyle name="Input 2 3 2 3 6 2" xfId="21786" xr:uid="{A01EAB11-4C16-4349-9E8E-A6265B1618F1}"/>
    <cellStyle name="Input 2 3 2 3 6 3" xfId="21787" xr:uid="{622DE5FF-0D45-4EB8-95F9-3D05F5B493CA}"/>
    <cellStyle name="Input 2 3 2 3 7" xfId="21788" xr:uid="{4468A6E1-727A-4ED1-877B-E3E77BAD074F}"/>
    <cellStyle name="Input 2 3 2 3 7 2" xfId="21789" xr:uid="{76B747F3-FCCE-47BE-8DEB-EC1DA63A3B3F}"/>
    <cellStyle name="Input 2 3 2 3 7 3" xfId="21790" xr:uid="{9163B6DC-B51A-41DB-8999-2579DF817A04}"/>
    <cellStyle name="Input 2 3 2 3 8" xfId="21791" xr:uid="{EC87BFD7-5F04-44A1-A735-9369A13390B2}"/>
    <cellStyle name="Input 2 3 2 3 8 2" xfId="21792" xr:uid="{100095D3-688B-4629-8F2B-EDF8968AA456}"/>
    <cellStyle name="Input 2 3 2 3 8 3" xfId="21793" xr:uid="{4E3BD27F-DD87-4CEE-BA2A-B408D09C6225}"/>
    <cellStyle name="Input 2 3 2 3 9" xfId="21794" xr:uid="{9AD6DC83-A43A-4B61-965D-EDC8F28580E6}"/>
    <cellStyle name="Input 2 3 2 3 9 2" xfId="21795" xr:uid="{BD0E2938-930C-4BC6-8DDB-926D5A0E7695}"/>
    <cellStyle name="Input 2 3 2 3 9 3" xfId="21796" xr:uid="{758945A0-C91E-427E-83E6-1456562E226C}"/>
    <cellStyle name="Input 2 3 2 4" xfId="21797" xr:uid="{09EEA675-88C9-4F32-BCDF-E569E8A6CDFE}"/>
    <cellStyle name="Input 2 3 2 4 10" xfId="44372" xr:uid="{8742AF69-6B2C-4EF8-BCF0-C7BD86F77BCC}"/>
    <cellStyle name="Input 2 3 2 4 2" xfId="21798" xr:uid="{9E098FBA-D34C-482E-A7D9-EFDE834E2D03}"/>
    <cellStyle name="Input 2 3 2 4 2 10" xfId="21799" xr:uid="{EEC2FB8B-F9F0-4051-8366-2DADAB330FAA}"/>
    <cellStyle name="Input 2 3 2 4 2 2" xfId="21800" xr:uid="{16E2A4C7-A3F5-41AB-8CDB-21393A4C4031}"/>
    <cellStyle name="Input 2 3 2 4 2 2 2" xfId="21801" xr:uid="{7FA3E50F-1DF1-4A3E-B122-DC2E998772A8}"/>
    <cellStyle name="Input 2 3 2 4 2 2 2 2" xfId="21802" xr:uid="{FD56C4D6-60D4-444C-A700-0D54A86EBD8A}"/>
    <cellStyle name="Input 2 3 2 4 2 2 2 3" xfId="21803" xr:uid="{5C1A074D-98AF-457E-88D7-2577ADBEBE0C}"/>
    <cellStyle name="Input 2 3 2 4 2 2 3" xfId="21804" xr:uid="{C112BFF0-BFCC-43B7-8D4D-65F78830C742}"/>
    <cellStyle name="Input 2 3 2 4 2 2 3 2" xfId="21805" xr:uid="{B64636E8-6051-41FB-BC0C-6311200D30C9}"/>
    <cellStyle name="Input 2 3 2 4 2 2 3 3" xfId="21806" xr:uid="{95D5C002-0848-4AFF-9BBB-F6A0CE613C76}"/>
    <cellStyle name="Input 2 3 2 4 2 2 4" xfId="21807" xr:uid="{F1F4E6CA-8CFC-4499-8570-DBEF322AA889}"/>
    <cellStyle name="Input 2 3 2 4 2 2 4 2" xfId="21808" xr:uid="{2E0F79A7-9E11-4724-A228-DFCD9D3396CE}"/>
    <cellStyle name="Input 2 3 2 4 2 2 4 3" xfId="21809" xr:uid="{1377290F-4CF4-4584-BD6C-22734008E889}"/>
    <cellStyle name="Input 2 3 2 4 2 2 5" xfId="21810" xr:uid="{1E7D89E8-FFB6-4520-980A-AB4ED2353AB9}"/>
    <cellStyle name="Input 2 3 2 4 2 2 5 2" xfId="21811" xr:uid="{6326EF3C-8D28-489A-B812-6B3C291E0E44}"/>
    <cellStyle name="Input 2 3 2 4 2 2 5 3" xfId="21812" xr:uid="{C3D11FF8-CAA4-4494-B415-7719349B284A}"/>
    <cellStyle name="Input 2 3 2 4 2 2 6" xfId="21813" xr:uid="{28671070-41AF-4C0A-9329-4A6814DE3727}"/>
    <cellStyle name="Input 2 3 2 4 2 2 6 2" xfId="21814" xr:uid="{8B27F6B7-B64D-43D0-80A2-2B950698CA25}"/>
    <cellStyle name="Input 2 3 2 4 2 2 6 3" xfId="21815" xr:uid="{65AF8370-C68E-41FE-8ECC-6BE9039A574D}"/>
    <cellStyle name="Input 2 3 2 4 2 2 7" xfId="21816" xr:uid="{0102ECE1-641E-4425-A9CB-29CBE99FB5C1}"/>
    <cellStyle name="Input 2 3 2 4 2 2 7 2" xfId="21817" xr:uid="{B90B8225-961E-48EC-8326-F1938796E893}"/>
    <cellStyle name="Input 2 3 2 4 2 2 7 3" xfId="21818" xr:uid="{B70A94CB-E774-47B1-ACDA-34DEB08A77EE}"/>
    <cellStyle name="Input 2 3 2 4 2 2 8" xfId="21819" xr:uid="{88FB008B-6ADC-4328-9DCA-F85AE08C66D7}"/>
    <cellStyle name="Input 2 3 2 4 2 2 9" xfId="21820" xr:uid="{EECA261A-D27A-4AAE-ADE9-08AEF20B5048}"/>
    <cellStyle name="Input 2 3 2 4 2 3" xfId="21821" xr:uid="{6BBF7130-96CB-447D-B10E-46BD6F609B2D}"/>
    <cellStyle name="Input 2 3 2 4 2 3 2" xfId="21822" xr:uid="{C00A9909-7887-4A0A-B9A1-E821A971B286}"/>
    <cellStyle name="Input 2 3 2 4 2 3 3" xfId="21823" xr:uid="{3E65D50C-7912-4B09-A39B-C514B80D414F}"/>
    <cellStyle name="Input 2 3 2 4 2 4" xfId="21824" xr:uid="{F1A5EDF6-989B-4E62-90D6-379EA91B4339}"/>
    <cellStyle name="Input 2 3 2 4 2 4 2" xfId="21825" xr:uid="{2B06B7D8-A0A6-462F-803F-5F8B526798A9}"/>
    <cellStyle name="Input 2 3 2 4 2 4 3" xfId="21826" xr:uid="{E6C02488-00D1-491F-97CD-EB65442EBE96}"/>
    <cellStyle name="Input 2 3 2 4 2 5" xfId="21827" xr:uid="{76E89644-FD52-4D22-B01A-C95B709F8D23}"/>
    <cellStyle name="Input 2 3 2 4 2 5 2" xfId="21828" xr:uid="{ED49AFF8-F13B-4C93-BF2C-88E608E599A2}"/>
    <cellStyle name="Input 2 3 2 4 2 5 3" xfId="21829" xr:uid="{E3F44CAE-150C-4E47-BE4D-27168D2702F9}"/>
    <cellStyle name="Input 2 3 2 4 2 6" xfId="21830" xr:uid="{57826E6B-1D46-4D9C-B7F8-265682544AE0}"/>
    <cellStyle name="Input 2 3 2 4 2 6 2" xfId="21831" xr:uid="{D58F2BFE-038A-428A-8D14-69E738BCBB1E}"/>
    <cellStyle name="Input 2 3 2 4 2 6 3" xfId="21832" xr:uid="{CB162D59-4872-42A0-AA9A-CA58A68B4B85}"/>
    <cellStyle name="Input 2 3 2 4 2 7" xfId="21833" xr:uid="{39203E29-4868-4CE0-9B0E-093B5AF2138D}"/>
    <cellStyle name="Input 2 3 2 4 2 7 2" xfId="21834" xr:uid="{7032F717-ECE6-4BD5-AD8C-3054EA297B4A}"/>
    <cellStyle name="Input 2 3 2 4 2 7 3" xfId="21835" xr:uid="{35DD906D-7A72-4F7C-B7C2-763096FDC437}"/>
    <cellStyle name="Input 2 3 2 4 2 8" xfId="21836" xr:uid="{647E2834-835B-4D8B-9EB0-EDCD9D19713E}"/>
    <cellStyle name="Input 2 3 2 4 2 8 2" xfId="21837" xr:uid="{E503C7C1-C574-492A-B681-12CBFE2CD622}"/>
    <cellStyle name="Input 2 3 2 4 2 8 3" xfId="21838" xr:uid="{7F55E2BD-902E-4719-A375-8B15BCEE77A6}"/>
    <cellStyle name="Input 2 3 2 4 2 9" xfId="21839" xr:uid="{9F99B566-7417-4865-ABEE-D40D83635117}"/>
    <cellStyle name="Input 2 3 2 4 3" xfId="21840" xr:uid="{24E3DDD3-B8D7-4176-80E8-0DF180163BE3}"/>
    <cellStyle name="Input 2 3 2 4 3 10" xfId="21841" xr:uid="{B47E17BB-C21B-4CD3-B2DC-EE76B316A4ED}"/>
    <cellStyle name="Input 2 3 2 4 3 2" xfId="21842" xr:uid="{F725E216-3BD4-4778-8693-BF24B725FD11}"/>
    <cellStyle name="Input 2 3 2 4 3 2 2" xfId="21843" xr:uid="{8A93A50A-3EBE-4112-9301-4ED5572B3611}"/>
    <cellStyle name="Input 2 3 2 4 3 2 2 2" xfId="21844" xr:uid="{013952D1-C0DC-48AD-BEFA-2E28E03637BB}"/>
    <cellStyle name="Input 2 3 2 4 3 2 2 3" xfId="21845" xr:uid="{47DB8387-EB5B-48AF-AFBB-563A4212C274}"/>
    <cellStyle name="Input 2 3 2 4 3 2 3" xfId="21846" xr:uid="{7FA2954C-194E-4983-9A4A-EB12C054B602}"/>
    <cellStyle name="Input 2 3 2 4 3 2 3 2" xfId="21847" xr:uid="{4407C7DF-7A47-4019-A794-9E7CB806F454}"/>
    <cellStyle name="Input 2 3 2 4 3 2 3 3" xfId="21848" xr:uid="{30225F10-BCA7-40C0-BD81-6873496B396F}"/>
    <cellStyle name="Input 2 3 2 4 3 2 4" xfId="21849" xr:uid="{18D5E977-AE9E-4EDA-A9C1-7A65D9969516}"/>
    <cellStyle name="Input 2 3 2 4 3 2 4 2" xfId="21850" xr:uid="{F661FFDE-CCB9-41AA-83F4-57C78016CCA0}"/>
    <cellStyle name="Input 2 3 2 4 3 2 4 3" xfId="21851" xr:uid="{600DD093-E6BB-484B-9865-01AEA4574F10}"/>
    <cellStyle name="Input 2 3 2 4 3 2 5" xfId="21852" xr:uid="{521A71AE-E39D-4126-800E-804EDE993C41}"/>
    <cellStyle name="Input 2 3 2 4 3 2 5 2" xfId="21853" xr:uid="{29C0F23F-E497-49C5-8FC6-EF60286B075E}"/>
    <cellStyle name="Input 2 3 2 4 3 2 5 3" xfId="21854" xr:uid="{783DFA28-9CCA-4F63-BAC3-6E0997075B34}"/>
    <cellStyle name="Input 2 3 2 4 3 2 6" xfId="21855" xr:uid="{B5B9930F-2058-49F6-BA3F-3D992DBABC19}"/>
    <cellStyle name="Input 2 3 2 4 3 2 6 2" xfId="21856" xr:uid="{2DFA1C75-5ACF-49B7-AC16-ADD84EA206AE}"/>
    <cellStyle name="Input 2 3 2 4 3 2 6 3" xfId="21857" xr:uid="{E1EEC368-573B-4655-AB79-2299C2A7713B}"/>
    <cellStyle name="Input 2 3 2 4 3 2 7" xfId="21858" xr:uid="{4DD1559B-0F33-48AB-A208-E2E5A90B117B}"/>
    <cellStyle name="Input 2 3 2 4 3 2 7 2" xfId="21859" xr:uid="{01BBFDFC-F9C0-40D9-8BA1-A30DB9C11590}"/>
    <cellStyle name="Input 2 3 2 4 3 2 7 3" xfId="21860" xr:uid="{270FB281-8454-4E9B-BE31-CEFB50B0E437}"/>
    <cellStyle name="Input 2 3 2 4 3 2 8" xfId="21861" xr:uid="{07C317E9-59F5-47CF-89DB-DB6F5E0AF042}"/>
    <cellStyle name="Input 2 3 2 4 3 2 9" xfId="21862" xr:uid="{3259258A-04AD-4167-958F-DC4FFF92BF68}"/>
    <cellStyle name="Input 2 3 2 4 3 3" xfId="21863" xr:uid="{4F370361-77C9-4182-8BA1-17D751FEB258}"/>
    <cellStyle name="Input 2 3 2 4 3 3 2" xfId="21864" xr:uid="{6373BC5C-6BA7-4A78-B69D-F06CD28B34AE}"/>
    <cellStyle name="Input 2 3 2 4 3 3 3" xfId="21865" xr:uid="{02D6F12B-154F-4496-8A94-D6F439308E8A}"/>
    <cellStyle name="Input 2 3 2 4 3 4" xfId="21866" xr:uid="{E0A87882-28CD-4A64-AE62-86FAB3D32CED}"/>
    <cellStyle name="Input 2 3 2 4 3 4 2" xfId="21867" xr:uid="{80596523-9D62-40BD-8488-E42BE300AFFD}"/>
    <cellStyle name="Input 2 3 2 4 3 4 3" xfId="21868" xr:uid="{F3C05E2A-8935-4D16-8337-1DFC93C7BF5C}"/>
    <cellStyle name="Input 2 3 2 4 3 5" xfId="21869" xr:uid="{B561300C-6CFA-4EAA-881B-40E883987E2C}"/>
    <cellStyle name="Input 2 3 2 4 3 5 2" xfId="21870" xr:uid="{A3606DEC-EEE6-4555-B217-B4E6A16B6932}"/>
    <cellStyle name="Input 2 3 2 4 3 5 3" xfId="21871" xr:uid="{E90EB251-FCA5-42F0-98EA-EC541DA7515E}"/>
    <cellStyle name="Input 2 3 2 4 3 6" xfId="21872" xr:uid="{02B86316-746B-4FB9-AD1B-19ABCEA8A18B}"/>
    <cellStyle name="Input 2 3 2 4 3 6 2" xfId="21873" xr:uid="{053A80D0-EDDD-4F12-86E2-BF6D931DD6F1}"/>
    <cellStyle name="Input 2 3 2 4 3 6 3" xfId="21874" xr:uid="{2ECEECD3-D6C9-4E78-845F-1BDC4FF1D343}"/>
    <cellStyle name="Input 2 3 2 4 3 7" xfId="21875" xr:uid="{47DE211E-66B7-459E-AE02-5D3653480F0F}"/>
    <cellStyle name="Input 2 3 2 4 3 7 2" xfId="21876" xr:uid="{85CA43B6-87B4-492F-9A3E-1BDA278CD71D}"/>
    <cellStyle name="Input 2 3 2 4 3 7 3" xfId="21877" xr:uid="{13EDCE47-8560-4326-B2B9-C59AAC708AFD}"/>
    <cellStyle name="Input 2 3 2 4 3 8" xfId="21878" xr:uid="{83374280-3B59-4781-9794-4ECECAE877B4}"/>
    <cellStyle name="Input 2 3 2 4 3 8 2" xfId="21879" xr:uid="{631C0BFC-CE99-48E5-836C-7B4D43830E69}"/>
    <cellStyle name="Input 2 3 2 4 3 8 3" xfId="21880" xr:uid="{46EF1518-D94B-434F-B698-5A85A8CED713}"/>
    <cellStyle name="Input 2 3 2 4 3 9" xfId="21881" xr:uid="{BFE2383F-C547-4B2F-8A75-50CD216453D2}"/>
    <cellStyle name="Input 2 3 2 4 4" xfId="21882" xr:uid="{768C08DB-AFA2-4242-94DE-CEE08A4D0BB0}"/>
    <cellStyle name="Input 2 3 2 4 4 10" xfId="21883" xr:uid="{7F058238-F23E-45AC-89FB-6FD9DA32F255}"/>
    <cellStyle name="Input 2 3 2 4 4 2" xfId="21884" xr:uid="{8C3B633A-EC90-4E52-9C95-0BD564483D56}"/>
    <cellStyle name="Input 2 3 2 4 4 2 2" xfId="21885" xr:uid="{BB564FAA-776C-4C26-AA88-1C7C50B6A4CA}"/>
    <cellStyle name="Input 2 3 2 4 4 2 2 2" xfId="21886" xr:uid="{2C7897C7-C21F-452D-807A-BA387A23B029}"/>
    <cellStyle name="Input 2 3 2 4 4 2 2 3" xfId="21887" xr:uid="{74D50B47-B5B8-4764-9C12-8F30469FA78A}"/>
    <cellStyle name="Input 2 3 2 4 4 2 3" xfId="21888" xr:uid="{F84E867D-2BEF-4B02-80E6-0CDF55DD43E7}"/>
    <cellStyle name="Input 2 3 2 4 4 2 3 2" xfId="21889" xr:uid="{468AE475-21A7-4055-B5C6-4D9A74D1F11E}"/>
    <cellStyle name="Input 2 3 2 4 4 2 3 3" xfId="21890" xr:uid="{E99467E1-1A64-4274-B00F-E432CDC66FC1}"/>
    <cellStyle name="Input 2 3 2 4 4 2 4" xfId="21891" xr:uid="{3B8D30CB-951A-4C91-A718-0EEB785F7038}"/>
    <cellStyle name="Input 2 3 2 4 4 2 4 2" xfId="21892" xr:uid="{278F67C5-3D8F-4758-B7DD-CCDF38FE139A}"/>
    <cellStyle name="Input 2 3 2 4 4 2 4 3" xfId="21893" xr:uid="{8B23B872-8B53-46D0-88DD-B1B786B3602E}"/>
    <cellStyle name="Input 2 3 2 4 4 2 5" xfId="21894" xr:uid="{AC4A9B2A-3BF1-4137-8FF0-8081369E8FD5}"/>
    <cellStyle name="Input 2 3 2 4 4 2 5 2" xfId="21895" xr:uid="{D14F8A49-2B17-476B-A21B-191324FB4040}"/>
    <cellStyle name="Input 2 3 2 4 4 2 5 3" xfId="21896" xr:uid="{4A16418B-17CA-4BD2-9D99-4450B37F65EB}"/>
    <cellStyle name="Input 2 3 2 4 4 2 6" xfId="21897" xr:uid="{6E2C552A-5F54-47DB-ACEF-FD61871ED55A}"/>
    <cellStyle name="Input 2 3 2 4 4 2 6 2" xfId="21898" xr:uid="{D583329E-0D59-488D-AB91-104AFBEF428C}"/>
    <cellStyle name="Input 2 3 2 4 4 2 6 3" xfId="21899" xr:uid="{E08CBE73-63A0-4B48-9D59-8C085F3137AA}"/>
    <cellStyle name="Input 2 3 2 4 4 2 7" xfId="21900" xr:uid="{340CCCBC-E824-4521-AEED-8CEB05786A07}"/>
    <cellStyle name="Input 2 3 2 4 4 2 7 2" xfId="21901" xr:uid="{99A0225F-216D-4FFC-8A1E-AE8EF65B0367}"/>
    <cellStyle name="Input 2 3 2 4 4 2 7 3" xfId="21902" xr:uid="{392F7BAA-BB4F-4E4F-867C-466E7200983D}"/>
    <cellStyle name="Input 2 3 2 4 4 2 8" xfId="21903" xr:uid="{57E04656-B070-4ABB-8EA2-FCD8B25B6E7F}"/>
    <cellStyle name="Input 2 3 2 4 4 2 9" xfId="21904" xr:uid="{637012DB-AA57-42AB-B80A-B63A63ACC389}"/>
    <cellStyle name="Input 2 3 2 4 4 3" xfId="21905" xr:uid="{099157AF-F4C3-4DCE-B21A-3D4B59A5B5FE}"/>
    <cellStyle name="Input 2 3 2 4 4 3 2" xfId="21906" xr:uid="{0D48FA37-FB8F-4DCC-BC10-08B85447BD26}"/>
    <cellStyle name="Input 2 3 2 4 4 3 3" xfId="21907" xr:uid="{AC082BA5-4496-4014-88F0-8ECB2F249282}"/>
    <cellStyle name="Input 2 3 2 4 4 4" xfId="21908" xr:uid="{95F96D7E-350E-4DA2-B3E2-89C6A6CC3996}"/>
    <cellStyle name="Input 2 3 2 4 4 4 2" xfId="21909" xr:uid="{7F090871-4C82-464B-9E36-EF792B3F29EF}"/>
    <cellStyle name="Input 2 3 2 4 4 4 3" xfId="21910" xr:uid="{33FBD5D6-568F-4F16-A5FE-1AEC36D1253E}"/>
    <cellStyle name="Input 2 3 2 4 4 5" xfId="21911" xr:uid="{A121E4A1-83F0-4F4A-86A6-824375C292DC}"/>
    <cellStyle name="Input 2 3 2 4 4 5 2" xfId="21912" xr:uid="{26C596DE-0497-40B5-B102-56F6540134DC}"/>
    <cellStyle name="Input 2 3 2 4 4 5 3" xfId="21913" xr:uid="{F4597384-9B1C-4D96-8648-60F09E33426B}"/>
    <cellStyle name="Input 2 3 2 4 4 6" xfId="21914" xr:uid="{656B666A-E5F0-427A-8B62-C773CA6582D8}"/>
    <cellStyle name="Input 2 3 2 4 4 6 2" xfId="21915" xr:uid="{06DC256A-D7A8-41DD-A775-FDBDA83BD38E}"/>
    <cellStyle name="Input 2 3 2 4 4 6 3" xfId="21916" xr:uid="{9A8D378E-B295-48F1-BB75-3F3A32D5AE2B}"/>
    <cellStyle name="Input 2 3 2 4 4 7" xfId="21917" xr:uid="{1A3F1898-3002-47B6-8A3F-98987993153F}"/>
    <cellStyle name="Input 2 3 2 4 4 7 2" xfId="21918" xr:uid="{817D2EA6-4529-46FF-A925-C631C4DE2BB2}"/>
    <cellStyle name="Input 2 3 2 4 4 7 3" xfId="21919" xr:uid="{649E6964-56F1-482B-9746-4376634981C3}"/>
    <cellStyle name="Input 2 3 2 4 4 8" xfId="21920" xr:uid="{ECAA5A50-273B-4DB0-A514-807EE6055352}"/>
    <cellStyle name="Input 2 3 2 4 4 8 2" xfId="21921" xr:uid="{9203168F-3548-46C4-887E-23AB8D58E0A6}"/>
    <cellStyle name="Input 2 3 2 4 4 8 3" xfId="21922" xr:uid="{38A900B2-886F-484B-8FCF-5E4391C7CDBC}"/>
    <cellStyle name="Input 2 3 2 4 4 9" xfId="21923" xr:uid="{2897BEBA-B47A-415A-80A1-C8C4477FF81D}"/>
    <cellStyle name="Input 2 3 2 4 5" xfId="21924" xr:uid="{C73F5E90-584E-4214-A948-942D427D8BF3}"/>
    <cellStyle name="Input 2 3 2 4 5 2" xfId="21925" xr:uid="{D7F1C464-6854-4E91-9B25-C9833111E7F5}"/>
    <cellStyle name="Input 2 3 2 4 5 2 2" xfId="21926" xr:uid="{996BBFFD-FB7A-4485-9614-1DE15F5468BC}"/>
    <cellStyle name="Input 2 3 2 4 5 2 3" xfId="21927" xr:uid="{CD3B98A6-5D78-4B27-9AFF-BB86D349F6A1}"/>
    <cellStyle name="Input 2 3 2 4 5 3" xfId="21928" xr:uid="{75967903-A1BF-4C77-80C1-229BFDDC0056}"/>
    <cellStyle name="Input 2 3 2 4 5 3 2" xfId="21929" xr:uid="{61D6E935-1B57-4C29-A574-EAFB88CC7DC3}"/>
    <cellStyle name="Input 2 3 2 4 5 3 3" xfId="21930" xr:uid="{F0BBFA24-73E0-4015-9D97-139DB3E92154}"/>
    <cellStyle name="Input 2 3 2 4 5 4" xfId="21931" xr:uid="{9C69174C-9E76-419F-9BDC-0948AC492D10}"/>
    <cellStyle name="Input 2 3 2 4 5 4 2" xfId="21932" xr:uid="{46B99F55-3EB6-4E09-A669-AB74BC56672E}"/>
    <cellStyle name="Input 2 3 2 4 5 4 3" xfId="21933" xr:uid="{BAC7ED9C-B717-471D-B257-FF2D8C7B77DF}"/>
    <cellStyle name="Input 2 3 2 4 5 5" xfId="21934" xr:uid="{2978F225-E35B-4EEF-A758-A67F50EA953C}"/>
    <cellStyle name="Input 2 3 2 4 5 5 2" xfId="21935" xr:uid="{274DE8A6-B4A8-48DE-8157-84ACD8A18556}"/>
    <cellStyle name="Input 2 3 2 4 5 5 3" xfId="21936" xr:uid="{E301D1DF-26E6-4BA6-A006-504DDBEE254F}"/>
    <cellStyle name="Input 2 3 2 4 5 6" xfId="21937" xr:uid="{3A5E866F-1295-4BC8-B755-E6DB15513BDE}"/>
    <cellStyle name="Input 2 3 2 4 5 6 2" xfId="21938" xr:uid="{CCAA6915-20B5-4183-8FD3-C47987996DCC}"/>
    <cellStyle name="Input 2 3 2 4 5 6 3" xfId="21939" xr:uid="{177506DE-A2BF-44BF-AC13-C7185B5AF2DA}"/>
    <cellStyle name="Input 2 3 2 4 5 7" xfId="21940" xr:uid="{5DE3BF5B-1B39-44C6-AB16-D5DA209EB5AC}"/>
    <cellStyle name="Input 2 3 2 4 5 7 2" xfId="21941" xr:uid="{85E4FC9F-52B5-4B76-B512-2987D2732443}"/>
    <cellStyle name="Input 2 3 2 4 5 7 3" xfId="21942" xr:uid="{1FE3A649-DD1C-4AAF-9916-A2FDADE581B2}"/>
    <cellStyle name="Input 2 3 2 4 5 8" xfId="21943" xr:uid="{FF51CF41-FF03-470F-8434-EDB15E80679A}"/>
    <cellStyle name="Input 2 3 2 4 5 9" xfId="21944" xr:uid="{F79A7850-5B48-4ED4-861E-E6E3B218FF7D}"/>
    <cellStyle name="Input 2 3 2 4 6" xfId="21945" xr:uid="{6A4CB686-7DAB-4EBF-A83E-387CDFC4F309}"/>
    <cellStyle name="Input 2 3 2 4 6 2" xfId="21946" xr:uid="{608E4140-F145-4EC0-A840-5C2D571B5591}"/>
    <cellStyle name="Input 2 3 2 4 6 3" xfId="21947" xr:uid="{269B13A4-3439-4828-B416-D73F7C7EA7EC}"/>
    <cellStyle name="Input 2 3 2 4 7" xfId="21948" xr:uid="{0E78714E-3F4E-4592-A26B-21DCFDCD91EC}"/>
    <cellStyle name="Input 2 3 2 4 7 2" xfId="21949" xr:uid="{CD1EB93E-9418-4F94-A891-3E0D0D7D1DF4}"/>
    <cellStyle name="Input 2 3 2 4 7 3" xfId="21950" xr:uid="{44CBF23B-5498-418D-AED4-3A2D68047965}"/>
    <cellStyle name="Input 2 3 2 4 8" xfId="21951" xr:uid="{F6073CF4-6DEB-42C8-9EDC-04B7CF2894F2}"/>
    <cellStyle name="Input 2 3 2 4 8 2" xfId="21952" xr:uid="{FD285D3B-2895-4E4A-9998-265AD35F698D}"/>
    <cellStyle name="Input 2 3 2 4 8 3" xfId="21953" xr:uid="{ACC6FB56-A390-4C49-A67D-61E115288FF8}"/>
    <cellStyle name="Input 2 3 2 4 9" xfId="21954" xr:uid="{BB1C882B-C9F3-4977-B96D-715A059C01CE}"/>
    <cellStyle name="Input 2 3 2 4 9 2" xfId="21955" xr:uid="{11845543-072E-404A-9685-742B5D11231E}"/>
    <cellStyle name="Input 2 3 2 4 9 3" xfId="21956" xr:uid="{8724CC19-22DE-4965-A32C-A90AD4DFADB3}"/>
    <cellStyle name="Input 2 3 2 5" xfId="21957" xr:uid="{AB92993B-A826-480A-A2EA-343C42EF17A1}"/>
    <cellStyle name="Input 2 3 2 5 10" xfId="44373" xr:uid="{E4383B6D-872E-4791-8983-9EF31FA1E30B}"/>
    <cellStyle name="Input 2 3 2 5 2" xfId="21958" xr:uid="{8AF798B3-2667-443B-AA6D-17476E942DE2}"/>
    <cellStyle name="Input 2 3 2 5 2 10" xfId="21959" xr:uid="{CE63824D-3FC4-437E-B8E3-4F98311D690A}"/>
    <cellStyle name="Input 2 3 2 5 2 2" xfId="21960" xr:uid="{F2520226-0857-4015-9FDC-6CC28AAB0CCB}"/>
    <cellStyle name="Input 2 3 2 5 2 2 2" xfId="21961" xr:uid="{9CB30EF2-44E5-4EC8-98A6-B40C64E52BF1}"/>
    <cellStyle name="Input 2 3 2 5 2 2 2 2" xfId="21962" xr:uid="{5B05EE73-2351-4FE5-9567-063726B5FB74}"/>
    <cellStyle name="Input 2 3 2 5 2 2 2 3" xfId="21963" xr:uid="{F273BCC4-48A1-4484-9041-D9415EC42D74}"/>
    <cellStyle name="Input 2 3 2 5 2 2 3" xfId="21964" xr:uid="{BA8D9A99-225C-403A-8F99-930AEDFFA322}"/>
    <cellStyle name="Input 2 3 2 5 2 2 3 2" xfId="21965" xr:uid="{064F5333-33E4-44A0-AA56-14E2371702B3}"/>
    <cellStyle name="Input 2 3 2 5 2 2 3 3" xfId="21966" xr:uid="{4CA51396-CB74-4219-A38E-CCBD5200C87D}"/>
    <cellStyle name="Input 2 3 2 5 2 2 4" xfId="21967" xr:uid="{F6BECC4B-27B6-4158-A200-4F0BD031FFEA}"/>
    <cellStyle name="Input 2 3 2 5 2 2 4 2" xfId="21968" xr:uid="{EE31F6A7-3D3F-4415-842C-221204C8EEEE}"/>
    <cellStyle name="Input 2 3 2 5 2 2 4 3" xfId="21969" xr:uid="{C304E0D0-E48C-42B5-A597-004D34EEAD7D}"/>
    <cellStyle name="Input 2 3 2 5 2 2 5" xfId="21970" xr:uid="{6B8EEFA4-1E44-4F68-A186-715FB0B1E3A7}"/>
    <cellStyle name="Input 2 3 2 5 2 2 5 2" xfId="21971" xr:uid="{15A3DEFF-08C8-472C-B52C-CB244E235C30}"/>
    <cellStyle name="Input 2 3 2 5 2 2 5 3" xfId="21972" xr:uid="{DC835615-902B-4D7D-AA4C-66A8BA20AAA6}"/>
    <cellStyle name="Input 2 3 2 5 2 2 6" xfId="21973" xr:uid="{8CDDDAB0-BA3F-466C-8280-1B6883624F06}"/>
    <cellStyle name="Input 2 3 2 5 2 2 6 2" xfId="21974" xr:uid="{98C2CAD3-DCBF-49F2-95F9-34B8470C0387}"/>
    <cellStyle name="Input 2 3 2 5 2 2 6 3" xfId="21975" xr:uid="{7585CAC0-30DE-441A-B07F-51D568CD240F}"/>
    <cellStyle name="Input 2 3 2 5 2 2 7" xfId="21976" xr:uid="{725AD14D-4CC3-4AFF-8D7A-E35E67AEE7CC}"/>
    <cellStyle name="Input 2 3 2 5 2 2 7 2" xfId="21977" xr:uid="{CAA495F8-AB12-48AA-AF58-CDD1A6C31B23}"/>
    <cellStyle name="Input 2 3 2 5 2 2 7 3" xfId="21978" xr:uid="{D42EF27D-A2DD-49B3-875F-97B2DD1106FE}"/>
    <cellStyle name="Input 2 3 2 5 2 2 8" xfId="21979" xr:uid="{A6087943-D7FA-4880-BC12-DF1EDD313B3C}"/>
    <cellStyle name="Input 2 3 2 5 2 2 9" xfId="21980" xr:uid="{AECA0554-7A0A-4B1F-89F1-23360ADFADAA}"/>
    <cellStyle name="Input 2 3 2 5 2 3" xfId="21981" xr:uid="{19A7C76F-2D17-436A-85D2-BB2A384B2390}"/>
    <cellStyle name="Input 2 3 2 5 2 3 2" xfId="21982" xr:uid="{AC7BEC18-A103-4CEC-ACFE-83162272325C}"/>
    <cellStyle name="Input 2 3 2 5 2 3 3" xfId="21983" xr:uid="{DDA7F38C-4293-4817-97A7-0B0737B38D06}"/>
    <cellStyle name="Input 2 3 2 5 2 4" xfId="21984" xr:uid="{7C1C2D16-298E-44D1-AB3A-78911E82DE25}"/>
    <cellStyle name="Input 2 3 2 5 2 4 2" xfId="21985" xr:uid="{BBCD4EEC-CB38-4DDC-B279-586A211E8290}"/>
    <cellStyle name="Input 2 3 2 5 2 4 3" xfId="21986" xr:uid="{4D7637A8-67CA-41C7-9FE2-0E4943BEF95D}"/>
    <cellStyle name="Input 2 3 2 5 2 5" xfId="21987" xr:uid="{A571D373-A890-48AB-90C2-048185EE49E9}"/>
    <cellStyle name="Input 2 3 2 5 2 5 2" xfId="21988" xr:uid="{6569DE49-29A0-4B7B-9E07-244DDCE4E2F7}"/>
    <cellStyle name="Input 2 3 2 5 2 5 3" xfId="21989" xr:uid="{4F8D0157-F4A5-4138-B4D8-6F49D37F52B2}"/>
    <cellStyle name="Input 2 3 2 5 2 6" xfId="21990" xr:uid="{D49D8BF1-2ED1-4D6C-8FC6-44BECB652D31}"/>
    <cellStyle name="Input 2 3 2 5 2 6 2" xfId="21991" xr:uid="{F8308771-6B32-43E2-A919-A256E2E2A6E3}"/>
    <cellStyle name="Input 2 3 2 5 2 6 3" xfId="21992" xr:uid="{BD81F57F-CBD4-41BA-8AF8-19B38116DD2A}"/>
    <cellStyle name="Input 2 3 2 5 2 7" xfId="21993" xr:uid="{D8706B9C-5D7C-4091-AFDF-9510A5D70EFB}"/>
    <cellStyle name="Input 2 3 2 5 2 7 2" xfId="21994" xr:uid="{C48226E7-4ADA-4966-97F5-76B8AE25B63D}"/>
    <cellStyle name="Input 2 3 2 5 2 7 3" xfId="21995" xr:uid="{F40A5EFC-A3FD-4782-88A5-607941483B4E}"/>
    <cellStyle name="Input 2 3 2 5 2 8" xfId="21996" xr:uid="{A65E07E1-F114-4830-946C-48DC218F8E53}"/>
    <cellStyle name="Input 2 3 2 5 2 8 2" xfId="21997" xr:uid="{AA0A0D48-236E-4A4B-A746-81058D75DF4C}"/>
    <cellStyle name="Input 2 3 2 5 2 8 3" xfId="21998" xr:uid="{A2623E6B-1FC4-48B9-A6BC-ACCCE285954F}"/>
    <cellStyle name="Input 2 3 2 5 2 9" xfId="21999" xr:uid="{5507AAAD-1328-4C68-9F0C-0E6F9D1F3A5B}"/>
    <cellStyle name="Input 2 3 2 5 3" xfId="22000" xr:uid="{164030CF-D8E8-46B4-B7AC-CA438667075D}"/>
    <cellStyle name="Input 2 3 2 5 3 10" xfId="22001" xr:uid="{C601C2B3-DE9B-432E-92AB-30B854EF154E}"/>
    <cellStyle name="Input 2 3 2 5 3 2" xfId="22002" xr:uid="{5769D7C9-2553-41F6-89BA-4AECE2D8B362}"/>
    <cellStyle name="Input 2 3 2 5 3 2 2" xfId="22003" xr:uid="{3497C48F-A3E7-4328-91BC-725EC18FA6CB}"/>
    <cellStyle name="Input 2 3 2 5 3 2 2 2" xfId="22004" xr:uid="{888157C3-3A57-4C36-8DB3-2844B097D36E}"/>
    <cellStyle name="Input 2 3 2 5 3 2 2 3" xfId="22005" xr:uid="{71720A59-98E5-4B0C-931A-BBAE82997DA1}"/>
    <cellStyle name="Input 2 3 2 5 3 2 3" xfId="22006" xr:uid="{06A45554-E0BD-45DD-895F-9942669533C6}"/>
    <cellStyle name="Input 2 3 2 5 3 2 3 2" xfId="22007" xr:uid="{2438527F-9F97-4925-A2A9-C48CAEB972CD}"/>
    <cellStyle name="Input 2 3 2 5 3 2 3 3" xfId="22008" xr:uid="{DE3E1E13-963B-46BB-9B70-FED6DFE7BC85}"/>
    <cellStyle name="Input 2 3 2 5 3 2 4" xfId="22009" xr:uid="{FB2A7AE7-6CFD-479C-A736-8B35997B772C}"/>
    <cellStyle name="Input 2 3 2 5 3 2 4 2" xfId="22010" xr:uid="{BCC0F612-1C45-497C-95C7-9356B8FB7793}"/>
    <cellStyle name="Input 2 3 2 5 3 2 4 3" xfId="22011" xr:uid="{B52E7408-8B27-467E-82AE-696D70F99A30}"/>
    <cellStyle name="Input 2 3 2 5 3 2 5" xfId="22012" xr:uid="{D63CD0B5-CB4A-43B6-A3E7-256858CD026F}"/>
    <cellStyle name="Input 2 3 2 5 3 2 5 2" xfId="22013" xr:uid="{E8365EC2-1B5C-4E97-A717-061326780AF1}"/>
    <cellStyle name="Input 2 3 2 5 3 2 5 3" xfId="22014" xr:uid="{D88FAC7E-6A13-4575-9BF5-FB54A46C1AD8}"/>
    <cellStyle name="Input 2 3 2 5 3 2 6" xfId="22015" xr:uid="{4C4EE3D8-1A28-48F1-A71D-251AD4B5D047}"/>
    <cellStyle name="Input 2 3 2 5 3 2 6 2" xfId="22016" xr:uid="{53711387-721D-4B38-9EE3-5EAEC068CC55}"/>
    <cellStyle name="Input 2 3 2 5 3 2 6 3" xfId="22017" xr:uid="{84B83DCC-7CA8-4176-9E19-9DE4F62C00CF}"/>
    <cellStyle name="Input 2 3 2 5 3 2 7" xfId="22018" xr:uid="{36140D34-A904-4104-A318-E597040FB718}"/>
    <cellStyle name="Input 2 3 2 5 3 2 7 2" xfId="22019" xr:uid="{9B7B08CC-91D6-4C65-AF4E-6AD1C6D8B82E}"/>
    <cellStyle name="Input 2 3 2 5 3 2 7 3" xfId="22020" xr:uid="{DE980F4D-88E8-4C21-BD67-1CDD9A6D2F45}"/>
    <cellStyle name="Input 2 3 2 5 3 2 8" xfId="22021" xr:uid="{39602D16-9652-41F6-8DCA-22AFB15E4828}"/>
    <cellStyle name="Input 2 3 2 5 3 2 9" xfId="22022" xr:uid="{7FD0579B-5D23-43AC-9D23-F67107F85039}"/>
    <cellStyle name="Input 2 3 2 5 3 3" xfId="22023" xr:uid="{CE0990FA-B8FB-45C2-AC6C-3C8CD3D90B0C}"/>
    <cellStyle name="Input 2 3 2 5 3 3 2" xfId="22024" xr:uid="{DB9CCE07-96BC-41FD-8E3B-5DAEE74FE62E}"/>
    <cellStyle name="Input 2 3 2 5 3 3 3" xfId="22025" xr:uid="{E2C47337-5E25-43CC-B6F6-DE382611E00E}"/>
    <cellStyle name="Input 2 3 2 5 3 4" xfId="22026" xr:uid="{52CFF6D2-34E2-4DFB-B978-E9FBE9C1473C}"/>
    <cellStyle name="Input 2 3 2 5 3 4 2" xfId="22027" xr:uid="{26AC85B9-3010-4FAF-8307-B6C5BF550423}"/>
    <cellStyle name="Input 2 3 2 5 3 4 3" xfId="22028" xr:uid="{68D4B4EA-AB07-4AA3-96F4-247EBB1676F2}"/>
    <cellStyle name="Input 2 3 2 5 3 5" xfId="22029" xr:uid="{5C7F6228-CB1A-4130-9279-6C4603B94889}"/>
    <cellStyle name="Input 2 3 2 5 3 5 2" xfId="22030" xr:uid="{1295AE0B-3D53-4DBB-B1E6-EBC1E90394AB}"/>
    <cellStyle name="Input 2 3 2 5 3 5 3" xfId="22031" xr:uid="{1128952D-DDA2-4D3C-8A05-F0525B96CB1B}"/>
    <cellStyle name="Input 2 3 2 5 3 6" xfId="22032" xr:uid="{BD993353-AC98-4B7C-BC50-FF8E9A736712}"/>
    <cellStyle name="Input 2 3 2 5 3 6 2" xfId="22033" xr:uid="{A2948625-4226-4FC9-A90C-54051AFD28B7}"/>
    <cellStyle name="Input 2 3 2 5 3 6 3" xfId="22034" xr:uid="{216190BC-004D-4274-8461-1D915501A355}"/>
    <cellStyle name="Input 2 3 2 5 3 7" xfId="22035" xr:uid="{B434BA60-6E9A-4247-A13F-163AD80CEAA7}"/>
    <cellStyle name="Input 2 3 2 5 3 7 2" xfId="22036" xr:uid="{3A192D84-59CB-464B-899F-ECDF1B2A5C77}"/>
    <cellStyle name="Input 2 3 2 5 3 7 3" xfId="22037" xr:uid="{E51B57C3-C998-4200-9815-776976481EF2}"/>
    <cellStyle name="Input 2 3 2 5 3 8" xfId="22038" xr:uid="{61A37A3B-D226-498A-835F-FD652C0B380C}"/>
    <cellStyle name="Input 2 3 2 5 3 8 2" xfId="22039" xr:uid="{29AD4B14-615B-41B0-A268-25F27244E1AB}"/>
    <cellStyle name="Input 2 3 2 5 3 8 3" xfId="22040" xr:uid="{FAFC8755-5687-401D-818C-121A1A46DA75}"/>
    <cellStyle name="Input 2 3 2 5 3 9" xfId="22041" xr:uid="{644AF6BC-C1DC-4183-8EAE-523A4F41FE69}"/>
    <cellStyle name="Input 2 3 2 5 4" xfId="22042" xr:uid="{D1D67C0D-EFDD-4BB5-9707-31E217A3F283}"/>
    <cellStyle name="Input 2 3 2 5 4 10" xfId="22043" xr:uid="{FBDD76C9-5960-4DEA-A71F-EE1C98CD48AB}"/>
    <cellStyle name="Input 2 3 2 5 4 2" xfId="22044" xr:uid="{084C758E-C5DB-470E-9C83-39FD86B12124}"/>
    <cellStyle name="Input 2 3 2 5 4 2 2" xfId="22045" xr:uid="{0C11D980-0595-4C3C-AE1C-105EC7F05398}"/>
    <cellStyle name="Input 2 3 2 5 4 2 2 2" xfId="22046" xr:uid="{B59C8F68-C635-4CEB-93AA-CAE9D0E90731}"/>
    <cellStyle name="Input 2 3 2 5 4 2 2 3" xfId="22047" xr:uid="{56F0AD70-B5D8-4879-973C-802956277EF4}"/>
    <cellStyle name="Input 2 3 2 5 4 2 3" xfId="22048" xr:uid="{36EDB35B-029F-4426-BFA4-AB7A95BE1102}"/>
    <cellStyle name="Input 2 3 2 5 4 2 3 2" xfId="22049" xr:uid="{360C4E30-EC77-4626-9EFE-BCBD9D7798C1}"/>
    <cellStyle name="Input 2 3 2 5 4 2 3 3" xfId="22050" xr:uid="{FC5D39C9-9126-4F3C-B30F-BD18C27C2866}"/>
    <cellStyle name="Input 2 3 2 5 4 2 4" xfId="22051" xr:uid="{5659E63E-BA5C-44C4-91F6-B5F2CAEBCA5B}"/>
    <cellStyle name="Input 2 3 2 5 4 2 4 2" xfId="22052" xr:uid="{724610A8-C07F-4303-9922-7873DBAD032D}"/>
    <cellStyle name="Input 2 3 2 5 4 2 4 3" xfId="22053" xr:uid="{03F45E86-4BB1-4EA1-8402-C7187AF1B49D}"/>
    <cellStyle name="Input 2 3 2 5 4 2 5" xfId="22054" xr:uid="{FBB485C3-FC5B-44E5-B88D-4CE782A1D72D}"/>
    <cellStyle name="Input 2 3 2 5 4 2 5 2" xfId="22055" xr:uid="{3A1ECF7D-8A31-4F60-8C30-D3A50C1A1543}"/>
    <cellStyle name="Input 2 3 2 5 4 2 5 3" xfId="22056" xr:uid="{E710AD0D-4CC9-44E9-870F-706A84F08084}"/>
    <cellStyle name="Input 2 3 2 5 4 2 6" xfId="22057" xr:uid="{83871542-34ED-4365-B8AB-D72C2320B0E8}"/>
    <cellStyle name="Input 2 3 2 5 4 2 6 2" xfId="22058" xr:uid="{BF0B116E-0CCE-4058-8354-E85F891DE3E1}"/>
    <cellStyle name="Input 2 3 2 5 4 2 6 3" xfId="22059" xr:uid="{4000AD41-864C-4C76-96A1-35A0CB5CC337}"/>
    <cellStyle name="Input 2 3 2 5 4 2 7" xfId="22060" xr:uid="{37CFABAF-E691-49AB-8095-88406B7166B8}"/>
    <cellStyle name="Input 2 3 2 5 4 2 7 2" xfId="22061" xr:uid="{A991425E-223E-4F69-9D34-44F1B2AD732D}"/>
    <cellStyle name="Input 2 3 2 5 4 2 7 3" xfId="22062" xr:uid="{CB2C61D3-EABF-4D56-94DE-E1CEC938D47E}"/>
    <cellStyle name="Input 2 3 2 5 4 2 8" xfId="22063" xr:uid="{528E7411-03A2-4F8D-B3BB-20437EB157D8}"/>
    <cellStyle name="Input 2 3 2 5 4 2 9" xfId="22064" xr:uid="{AC219D9F-5557-4E78-9D2B-5C08A5D76C38}"/>
    <cellStyle name="Input 2 3 2 5 4 3" xfId="22065" xr:uid="{842EB478-B976-43E6-9B96-FC8CF209054F}"/>
    <cellStyle name="Input 2 3 2 5 4 3 2" xfId="22066" xr:uid="{68AF3C05-0D86-4264-B795-9BF85034A322}"/>
    <cellStyle name="Input 2 3 2 5 4 3 3" xfId="22067" xr:uid="{414C444A-781A-4630-BD20-14DECFFA31F9}"/>
    <cellStyle name="Input 2 3 2 5 4 4" xfId="22068" xr:uid="{05DA5949-D13A-4258-98F2-9A955089544D}"/>
    <cellStyle name="Input 2 3 2 5 4 4 2" xfId="22069" xr:uid="{2D13804B-D194-450A-887F-FC5F8EC41EE2}"/>
    <cellStyle name="Input 2 3 2 5 4 4 3" xfId="22070" xr:uid="{A4B6FE9D-F91C-4F1E-A2FC-920ED1C93842}"/>
    <cellStyle name="Input 2 3 2 5 4 5" xfId="22071" xr:uid="{94A813EF-36F0-4835-B110-08B0CD12ADA8}"/>
    <cellStyle name="Input 2 3 2 5 4 5 2" xfId="22072" xr:uid="{8F4C04B4-CD96-44CB-A9A7-1E5D86967D11}"/>
    <cellStyle name="Input 2 3 2 5 4 5 3" xfId="22073" xr:uid="{F54661A0-F2EA-493E-9F6F-BAC99E88C596}"/>
    <cellStyle name="Input 2 3 2 5 4 6" xfId="22074" xr:uid="{39CC8915-A250-4D0E-877C-C3C2E02D7A15}"/>
    <cellStyle name="Input 2 3 2 5 4 6 2" xfId="22075" xr:uid="{5F5A5248-FD00-425D-A72D-04A4D9E14FA6}"/>
    <cellStyle name="Input 2 3 2 5 4 6 3" xfId="22076" xr:uid="{86D98BDC-C373-4CBE-878F-6D5F7A5F4A7E}"/>
    <cellStyle name="Input 2 3 2 5 4 7" xfId="22077" xr:uid="{C537F427-AD9D-4580-8FB5-5560987BEC61}"/>
    <cellStyle name="Input 2 3 2 5 4 7 2" xfId="22078" xr:uid="{ADEA3E16-17B3-47F2-858F-3D74E104DC85}"/>
    <cellStyle name="Input 2 3 2 5 4 7 3" xfId="22079" xr:uid="{2263E83A-104B-4725-B400-F2D8A2A3B090}"/>
    <cellStyle name="Input 2 3 2 5 4 8" xfId="22080" xr:uid="{216C88A2-0C50-4959-B547-266110988CFD}"/>
    <cellStyle name="Input 2 3 2 5 4 8 2" xfId="22081" xr:uid="{CF8484D1-0A9F-489F-97A6-F3CC47A53DC5}"/>
    <cellStyle name="Input 2 3 2 5 4 8 3" xfId="22082" xr:uid="{EE59CB20-663A-43A3-B078-8EAA5040C9C6}"/>
    <cellStyle name="Input 2 3 2 5 4 9" xfId="22083" xr:uid="{3012A7E9-7E66-4967-A6E2-1A751AE5ED9E}"/>
    <cellStyle name="Input 2 3 2 5 5" xfId="22084" xr:uid="{D6E3C95A-CB88-443D-B384-9C9A8EBEC7B8}"/>
    <cellStyle name="Input 2 3 2 5 5 2" xfId="22085" xr:uid="{3E23F703-A963-400A-A0D2-8F4E026C89FA}"/>
    <cellStyle name="Input 2 3 2 5 5 2 2" xfId="22086" xr:uid="{4CDBBBF7-A4B2-4473-90DE-D646F43560B0}"/>
    <cellStyle name="Input 2 3 2 5 5 2 3" xfId="22087" xr:uid="{8D223A1B-73CD-4C2B-B34B-E2108F0C90EE}"/>
    <cellStyle name="Input 2 3 2 5 5 3" xfId="22088" xr:uid="{54D7B4E2-BBBF-4AF8-B046-5B29A9373920}"/>
    <cellStyle name="Input 2 3 2 5 5 3 2" xfId="22089" xr:uid="{66C4A120-01CD-450D-9318-78F66484DEA6}"/>
    <cellStyle name="Input 2 3 2 5 5 3 3" xfId="22090" xr:uid="{2E833DD6-363C-4EF8-BED3-11A7979DED70}"/>
    <cellStyle name="Input 2 3 2 5 5 4" xfId="22091" xr:uid="{24720FF1-23F0-4EE5-96C1-0B24EA14C454}"/>
    <cellStyle name="Input 2 3 2 5 5 4 2" xfId="22092" xr:uid="{9C0E2B80-135F-4873-8B27-FE6C3F42554B}"/>
    <cellStyle name="Input 2 3 2 5 5 4 3" xfId="22093" xr:uid="{EF8EEE9A-6D3F-4768-9764-1543DD7065FC}"/>
    <cellStyle name="Input 2 3 2 5 5 5" xfId="22094" xr:uid="{C4B2CA4A-5B0E-4584-969B-8E657A03F083}"/>
    <cellStyle name="Input 2 3 2 5 5 5 2" xfId="22095" xr:uid="{DF2DD12E-3790-4BA8-9734-ED0562E8825F}"/>
    <cellStyle name="Input 2 3 2 5 5 5 3" xfId="22096" xr:uid="{4202B1CA-6FC1-400C-A102-DA55B0C2870F}"/>
    <cellStyle name="Input 2 3 2 5 5 6" xfId="22097" xr:uid="{D25903EF-7A00-49A2-B90F-295E975C64CB}"/>
    <cellStyle name="Input 2 3 2 5 5 6 2" xfId="22098" xr:uid="{6E62BE1B-936A-4E85-953F-D81CAD389DAF}"/>
    <cellStyle name="Input 2 3 2 5 5 6 3" xfId="22099" xr:uid="{1E5D8947-58B9-47C7-9B7C-05491E7FBAD8}"/>
    <cellStyle name="Input 2 3 2 5 5 7" xfId="22100" xr:uid="{0956F8C1-B1EA-41F5-ACAA-4AA12DF3BB09}"/>
    <cellStyle name="Input 2 3 2 5 5 7 2" xfId="22101" xr:uid="{102A857A-C7CD-47B8-8948-8C7CD11EFC3F}"/>
    <cellStyle name="Input 2 3 2 5 5 7 3" xfId="22102" xr:uid="{A2B17D7A-F703-4169-8F6E-82C1A9E28E0C}"/>
    <cellStyle name="Input 2 3 2 5 5 8" xfId="22103" xr:uid="{E1B59286-F9D5-40DB-9A9C-64E6A2973258}"/>
    <cellStyle name="Input 2 3 2 5 5 9" xfId="22104" xr:uid="{4B519F9B-14CC-4BC8-B95E-6546DE8E8693}"/>
    <cellStyle name="Input 2 3 2 5 6" xfId="22105" xr:uid="{C1517B20-FCD3-4124-B0F6-5303004E86AA}"/>
    <cellStyle name="Input 2 3 2 5 6 2" xfId="22106" xr:uid="{778B2238-948C-4A34-8DF6-C4021C730B3D}"/>
    <cellStyle name="Input 2 3 2 5 6 3" xfId="22107" xr:uid="{9526DE5B-956A-487A-AB08-F52A31AAE7EA}"/>
    <cellStyle name="Input 2 3 2 5 7" xfId="22108" xr:uid="{8BDC08BD-F9DA-4EFF-A143-DB07DDE18727}"/>
    <cellStyle name="Input 2 3 2 5 7 2" xfId="22109" xr:uid="{ED1B5825-57DD-4B54-8F51-AE56F1A149CD}"/>
    <cellStyle name="Input 2 3 2 5 7 3" xfId="22110" xr:uid="{6FF15EEC-EB36-42A1-A9E9-A9C07422B9DE}"/>
    <cellStyle name="Input 2 3 2 5 8" xfId="22111" xr:uid="{3B0586AE-4537-4068-8538-B69FBD5C0296}"/>
    <cellStyle name="Input 2 3 2 5 8 2" xfId="22112" xr:uid="{77E7660D-052A-4F3F-933B-74C9F724554D}"/>
    <cellStyle name="Input 2 3 2 5 8 3" xfId="22113" xr:uid="{C00632F3-08E1-4D20-8065-9AE913166C16}"/>
    <cellStyle name="Input 2 3 2 5 9" xfId="22114" xr:uid="{B7446DE2-890B-4190-A2CC-62CD8E497750}"/>
    <cellStyle name="Input 2 3 2 5 9 2" xfId="22115" xr:uid="{630DE523-F369-4AFD-91E7-B38C94241DEC}"/>
    <cellStyle name="Input 2 3 2 5 9 3" xfId="22116" xr:uid="{A48E02EB-9866-450B-B854-9CA1FCBB45C7}"/>
    <cellStyle name="Input 2 3 2 6" xfId="22117" xr:uid="{D08FB7A2-7061-4D98-8A64-913CE33C32C1}"/>
    <cellStyle name="Input 2 3 2 6 10" xfId="22118" xr:uid="{510F79EC-1986-41FA-9A69-1EF648709581}"/>
    <cellStyle name="Input 2 3 2 6 2" xfId="22119" xr:uid="{62D16FF5-8AF7-420D-88A7-147C30FD0FA7}"/>
    <cellStyle name="Input 2 3 2 6 2 2" xfId="22120" xr:uid="{49A9C0FE-FD2D-46CA-8A0E-02C8D73F3272}"/>
    <cellStyle name="Input 2 3 2 6 2 2 2" xfId="22121" xr:uid="{A742C4CF-8A50-4B75-BC6E-B04ECAB3193E}"/>
    <cellStyle name="Input 2 3 2 6 2 2 3" xfId="22122" xr:uid="{22C47779-8C4A-459A-9957-3DAAAC40D1FD}"/>
    <cellStyle name="Input 2 3 2 6 2 3" xfId="22123" xr:uid="{F76D597E-EA16-4F68-BF5F-D24ABC50534A}"/>
    <cellStyle name="Input 2 3 2 6 2 3 2" xfId="22124" xr:uid="{45F9CD3A-266E-4634-B514-96A4345AD46A}"/>
    <cellStyle name="Input 2 3 2 6 2 3 3" xfId="22125" xr:uid="{99992261-618D-4B3C-B780-8FE07147B732}"/>
    <cellStyle name="Input 2 3 2 6 2 4" xfId="22126" xr:uid="{F73C7384-95B0-4847-917E-C31855558206}"/>
    <cellStyle name="Input 2 3 2 6 2 4 2" xfId="22127" xr:uid="{C29026E2-AD65-4B96-B99D-35CBEF6210EF}"/>
    <cellStyle name="Input 2 3 2 6 2 4 3" xfId="22128" xr:uid="{BFE339C0-B9F4-414C-8EA8-6972EA584B6B}"/>
    <cellStyle name="Input 2 3 2 6 2 5" xfId="22129" xr:uid="{D450DAA4-E433-4FA9-9896-D61527CDDC46}"/>
    <cellStyle name="Input 2 3 2 6 2 5 2" xfId="22130" xr:uid="{EFBCABDD-426B-4219-86C7-DEF59663D6ED}"/>
    <cellStyle name="Input 2 3 2 6 2 5 3" xfId="22131" xr:uid="{122FD402-26B4-4F34-A0EF-E33B18226520}"/>
    <cellStyle name="Input 2 3 2 6 2 6" xfId="22132" xr:uid="{67E77CAE-88A2-41F2-A1BE-B67A93E3CBB0}"/>
    <cellStyle name="Input 2 3 2 6 2 6 2" xfId="22133" xr:uid="{F668D3CB-8BD8-4DC5-9B5E-4BF03D32BAE6}"/>
    <cellStyle name="Input 2 3 2 6 2 6 3" xfId="22134" xr:uid="{419C0DA1-4680-4DA2-9C3A-12063163D6A5}"/>
    <cellStyle name="Input 2 3 2 6 2 7" xfId="22135" xr:uid="{F191F21F-9445-4EC4-A57B-3B14DB7565FD}"/>
    <cellStyle name="Input 2 3 2 6 2 7 2" xfId="22136" xr:uid="{3AD2CED4-2399-4CD7-B450-8C42442262E3}"/>
    <cellStyle name="Input 2 3 2 6 2 7 3" xfId="22137" xr:uid="{9FA38837-91FE-48EC-B7A3-8D0FAED7CBD5}"/>
    <cellStyle name="Input 2 3 2 6 2 8" xfId="22138" xr:uid="{7312630C-A175-47A0-B502-33C7C780792D}"/>
    <cellStyle name="Input 2 3 2 6 2 9" xfId="22139" xr:uid="{0DC03F95-531A-476E-8A0A-375288511D48}"/>
    <cellStyle name="Input 2 3 2 6 3" xfId="22140" xr:uid="{A5373B66-B37A-4891-ACAA-C8E31A58557B}"/>
    <cellStyle name="Input 2 3 2 6 3 2" xfId="22141" xr:uid="{C1C329AF-4889-4BB0-8BEF-8E39723FEC82}"/>
    <cellStyle name="Input 2 3 2 6 3 3" xfId="22142" xr:uid="{F530A5EB-140E-4E92-802C-119132F2F4F0}"/>
    <cellStyle name="Input 2 3 2 6 4" xfId="22143" xr:uid="{D128CFFF-9779-421B-85D9-0DF9A6B9F93F}"/>
    <cellStyle name="Input 2 3 2 6 4 2" xfId="22144" xr:uid="{6FBC2EEA-6CCD-4872-B1B1-370855A1912C}"/>
    <cellStyle name="Input 2 3 2 6 4 3" xfId="22145" xr:uid="{1F67EEFF-BAB1-4868-85FF-8F49757C7A0D}"/>
    <cellStyle name="Input 2 3 2 6 5" xfId="22146" xr:uid="{B0CA6D97-E7A9-4307-8C49-2DD60618F0C4}"/>
    <cellStyle name="Input 2 3 2 6 5 2" xfId="22147" xr:uid="{CAEECDEF-8B25-48DC-8D5E-98E8D7B00151}"/>
    <cellStyle name="Input 2 3 2 6 5 3" xfId="22148" xr:uid="{01762C09-A18A-4930-BD7C-9C1219B1B4A8}"/>
    <cellStyle name="Input 2 3 2 6 6" xfId="22149" xr:uid="{FC2D531F-3F74-410C-BC5C-DAC5B4D70386}"/>
    <cellStyle name="Input 2 3 2 6 6 2" xfId="22150" xr:uid="{3DE1B995-E6CE-46AB-8960-464E6E30A4A1}"/>
    <cellStyle name="Input 2 3 2 6 6 3" xfId="22151" xr:uid="{3B4648C0-510E-4F43-A53B-A7848F67BBBB}"/>
    <cellStyle name="Input 2 3 2 6 7" xfId="22152" xr:uid="{F134074D-8A11-4D34-A01B-7BFEAD0310B4}"/>
    <cellStyle name="Input 2 3 2 6 7 2" xfId="22153" xr:uid="{5111B7B2-53FD-4FD9-852D-A21D71E9CB40}"/>
    <cellStyle name="Input 2 3 2 6 7 3" xfId="22154" xr:uid="{F013099A-41F7-4950-A5CB-BF57A8883B67}"/>
    <cellStyle name="Input 2 3 2 6 8" xfId="22155" xr:uid="{6892C6A1-2160-4EC0-8DED-0A0BADBB8252}"/>
    <cellStyle name="Input 2 3 2 6 8 2" xfId="22156" xr:uid="{D944D91E-4F78-46BE-A17F-EE8AB1FE7160}"/>
    <cellStyle name="Input 2 3 2 6 8 3" xfId="22157" xr:uid="{7ECCDC7D-3330-40B5-B810-BD654F347FD4}"/>
    <cellStyle name="Input 2 3 2 6 9" xfId="22158" xr:uid="{862AB8C5-D14B-4FDF-8E96-2BF6B3952225}"/>
    <cellStyle name="Input 2 3 2 7" xfId="22159" xr:uid="{F794A3EB-1CFB-4AD8-8EB6-D9D5EE08FDEA}"/>
    <cellStyle name="Input 2 3 2 7 10" xfId="22160" xr:uid="{47E99B91-0583-437C-A4A9-0EFF7783E5E2}"/>
    <cellStyle name="Input 2 3 2 7 2" xfId="22161" xr:uid="{ED2C81D8-69D6-4A5E-89D6-A159C6C84BA3}"/>
    <cellStyle name="Input 2 3 2 7 2 2" xfId="22162" xr:uid="{445C49A3-FA0E-440C-B694-AE0AA65C8E79}"/>
    <cellStyle name="Input 2 3 2 7 2 2 2" xfId="22163" xr:uid="{716D9F34-F2CF-4F2A-9A91-CC7DB607E23F}"/>
    <cellStyle name="Input 2 3 2 7 2 2 3" xfId="22164" xr:uid="{51B83A5D-24C3-4215-BE40-64D2918A675C}"/>
    <cellStyle name="Input 2 3 2 7 2 3" xfId="22165" xr:uid="{1AF2BAA0-1111-4E1F-BEE9-5F368800230B}"/>
    <cellStyle name="Input 2 3 2 7 2 3 2" xfId="22166" xr:uid="{1E3B6041-E795-4E1C-B907-6EAFB19546BB}"/>
    <cellStyle name="Input 2 3 2 7 2 3 3" xfId="22167" xr:uid="{97565CE5-D314-4104-B112-65A95811EEE1}"/>
    <cellStyle name="Input 2 3 2 7 2 4" xfId="22168" xr:uid="{6C5D3D5D-374B-45E2-9459-6AA1708487C2}"/>
    <cellStyle name="Input 2 3 2 7 2 4 2" xfId="22169" xr:uid="{88A9C3DD-AA45-4DF1-A8F5-169A7B80863F}"/>
    <cellStyle name="Input 2 3 2 7 2 4 3" xfId="22170" xr:uid="{BE070114-B109-4D63-9638-FA22EE7F52C7}"/>
    <cellStyle name="Input 2 3 2 7 2 5" xfId="22171" xr:uid="{3F341A4E-BE85-4E8A-B88F-BAEF9F76A8D4}"/>
    <cellStyle name="Input 2 3 2 7 2 5 2" xfId="22172" xr:uid="{9FEC0DA8-F68A-42E4-80C9-304CAFF58F19}"/>
    <cellStyle name="Input 2 3 2 7 2 5 3" xfId="22173" xr:uid="{40F0A81C-9F6A-46EC-ADDB-E5A73ED94AB7}"/>
    <cellStyle name="Input 2 3 2 7 2 6" xfId="22174" xr:uid="{518EB5AC-2C62-40E8-8FDA-C51AD4B6E659}"/>
    <cellStyle name="Input 2 3 2 7 2 6 2" xfId="22175" xr:uid="{DFD9ADB4-896A-48B5-9A2F-B937883FD062}"/>
    <cellStyle name="Input 2 3 2 7 2 6 3" xfId="22176" xr:uid="{00030788-A7D2-429C-B66A-79E199E7F6D2}"/>
    <cellStyle name="Input 2 3 2 7 2 7" xfId="22177" xr:uid="{9A1BF97D-EE04-4EC7-8D02-26AC567F93AA}"/>
    <cellStyle name="Input 2 3 2 7 2 7 2" xfId="22178" xr:uid="{2C7EE14A-4DFE-46C0-8056-4464590909EF}"/>
    <cellStyle name="Input 2 3 2 7 2 7 3" xfId="22179" xr:uid="{07A59BF2-0A7B-4573-B7C9-EA54BC527B97}"/>
    <cellStyle name="Input 2 3 2 7 2 8" xfId="22180" xr:uid="{F16C2E87-9227-44EF-8F93-EB39EA779EBD}"/>
    <cellStyle name="Input 2 3 2 7 2 9" xfId="22181" xr:uid="{BAC509BC-CA50-44E9-83D9-401B37848767}"/>
    <cellStyle name="Input 2 3 2 7 3" xfId="22182" xr:uid="{4D3300CD-18DD-4058-BDF2-E512FECF14D0}"/>
    <cellStyle name="Input 2 3 2 7 3 2" xfId="22183" xr:uid="{284A74F3-BDC1-42C5-9BD4-A7E3F00AAC8B}"/>
    <cellStyle name="Input 2 3 2 7 3 3" xfId="22184" xr:uid="{FFD12BB6-D973-46A0-8CE9-B3629775A09D}"/>
    <cellStyle name="Input 2 3 2 7 4" xfId="22185" xr:uid="{E6568ABB-F043-49BC-B91B-7A7CBE3F961B}"/>
    <cellStyle name="Input 2 3 2 7 4 2" xfId="22186" xr:uid="{34982E7B-DBC4-4072-9D67-1801F95D847B}"/>
    <cellStyle name="Input 2 3 2 7 4 3" xfId="22187" xr:uid="{B7C82A38-4A22-40FD-9FAA-F338D6EC9206}"/>
    <cellStyle name="Input 2 3 2 7 5" xfId="22188" xr:uid="{E90891AF-FDCE-40D1-AA3E-77A9D12CF65E}"/>
    <cellStyle name="Input 2 3 2 7 5 2" xfId="22189" xr:uid="{8160AD09-BD91-45DD-90DD-BD387B32E87F}"/>
    <cellStyle name="Input 2 3 2 7 5 3" xfId="22190" xr:uid="{8922DA75-CE98-4BA2-8D6A-B77ED44D5C18}"/>
    <cellStyle name="Input 2 3 2 7 6" xfId="22191" xr:uid="{B688C560-C940-4F06-9BA5-49D3C9478CB7}"/>
    <cellStyle name="Input 2 3 2 7 6 2" xfId="22192" xr:uid="{284AFBE4-2660-4AF3-BE51-52EE9FF141D7}"/>
    <cellStyle name="Input 2 3 2 7 6 3" xfId="22193" xr:uid="{98DF96FB-187A-4998-BAE4-B3F3A2E69690}"/>
    <cellStyle name="Input 2 3 2 7 7" xfId="22194" xr:uid="{9B6253A7-0493-43DE-BF64-CF79EB71510E}"/>
    <cellStyle name="Input 2 3 2 7 7 2" xfId="22195" xr:uid="{1C20E490-16F0-44BD-87A5-7C705E961966}"/>
    <cellStyle name="Input 2 3 2 7 7 3" xfId="22196" xr:uid="{DBBC8D91-BE7B-40C6-AD6E-5D8C231B7BBE}"/>
    <cellStyle name="Input 2 3 2 7 8" xfId="22197" xr:uid="{3F5A810A-3B4A-46D9-9876-DEFEC05FFB3B}"/>
    <cellStyle name="Input 2 3 2 7 8 2" xfId="22198" xr:uid="{60787545-E0B9-416E-8502-6781A6BE8C4C}"/>
    <cellStyle name="Input 2 3 2 7 8 3" xfId="22199" xr:uid="{F115D678-5ED8-480C-8C4B-E8CB564AB3CF}"/>
    <cellStyle name="Input 2 3 2 7 9" xfId="22200" xr:uid="{4B04A12A-88CE-4959-AE09-807C016B6499}"/>
    <cellStyle name="Input 2 3 2 8" xfId="22201" xr:uid="{919C9956-8C79-404F-B21A-AB6E3E225C65}"/>
    <cellStyle name="Input 2 3 2 8 10" xfId="22202" xr:uid="{96B69622-339D-484D-BD53-604A7FC1A0BC}"/>
    <cellStyle name="Input 2 3 2 8 2" xfId="22203" xr:uid="{9FB75A23-EB05-4DE0-82F4-E8CF52E9ED43}"/>
    <cellStyle name="Input 2 3 2 8 2 2" xfId="22204" xr:uid="{7BA365EA-F0C2-4F80-B12D-3309366C3AD1}"/>
    <cellStyle name="Input 2 3 2 8 2 2 2" xfId="22205" xr:uid="{051A99DD-D8DE-472C-A6FB-2ABE7A8C77FF}"/>
    <cellStyle name="Input 2 3 2 8 2 2 3" xfId="22206" xr:uid="{0BF7FF08-9236-4D79-99FC-C9F15B6351C3}"/>
    <cellStyle name="Input 2 3 2 8 2 3" xfId="22207" xr:uid="{01C76F81-FF85-4F22-A04A-A4560FC9F33B}"/>
    <cellStyle name="Input 2 3 2 8 2 3 2" xfId="22208" xr:uid="{BC206A77-A6F4-4230-B8C7-17674EFF8409}"/>
    <cellStyle name="Input 2 3 2 8 2 3 3" xfId="22209" xr:uid="{CBB4E9BA-23D0-4A48-BBB5-A6B239F8AAE3}"/>
    <cellStyle name="Input 2 3 2 8 2 4" xfId="22210" xr:uid="{D97829BC-2ABF-4708-B01C-58FD1D9E1D2A}"/>
    <cellStyle name="Input 2 3 2 8 2 4 2" xfId="22211" xr:uid="{80406CEA-C918-485A-A253-CD9AFB8B1482}"/>
    <cellStyle name="Input 2 3 2 8 2 4 3" xfId="22212" xr:uid="{CC2EED0B-5517-40BD-9F9B-B42DFF9048C9}"/>
    <cellStyle name="Input 2 3 2 8 2 5" xfId="22213" xr:uid="{D4F24619-5841-49D2-9221-30A7FE7F281E}"/>
    <cellStyle name="Input 2 3 2 8 2 5 2" xfId="22214" xr:uid="{315FEEB8-B977-4876-A497-97BB9AC22B29}"/>
    <cellStyle name="Input 2 3 2 8 2 5 3" xfId="22215" xr:uid="{7EEFC6E8-9C88-430C-B81B-6D8FBDF6085D}"/>
    <cellStyle name="Input 2 3 2 8 2 6" xfId="22216" xr:uid="{4595AF8C-D4EE-4B29-B9B7-A09F1C0E4650}"/>
    <cellStyle name="Input 2 3 2 8 2 6 2" xfId="22217" xr:uid="{20215755-3B17-4FDC-B8EF-2D4FB1FE8AD9}"/>
    <cellStyle name="Input 2 3 2 8 2 6 3" xfId="22218" xr:uid="{2757A2AB-B8E3-4E0D-B9AB-F1AE4BFEF3D0}"/>
    <cellStyle name="Input 2 3 2 8 2 7" xfId="22219" xr:uid="{6FF76C1B-EB5A-4C6E-BF60-AEE232DA81C7}"/>
    <cellStyle name="Input 2 3 2 8 2 7 2" xfId="22220" xr:uid="{BB369C99-ED60-4329-81F9-B682047931A8}"/>
    <cellStyle name="Input 2 3 2 8 2 7 3" xfId="22221" xr:uid="{F3EE1392-E888-481B-AFC2-BA877C336D3C}"/>
    <cellStyle name="Input 2 3 2 8 2 8" xfId="22222" xr:uid="{E326D40D-EEA5-47D5-8BFB-610CB35311EF}"/>
    <cellStyle name="Input 2 3 2 8 2 9" xfId="22223" xr:uid="{56AB97B1-800F-4C98-A37A-E91EA31565E2}"/>
    <cellStyle name="Input 2 3 2 8 3" xfId="22224" xr:uid="{A8E508F2-7450-4390-A097-37333F50EBB2}"/>
    <cellStyle name="Input 2 3 2 8 3 2" xfId="22225" xr:uid="{42F19690-CD56-46FD-9856-02C9DA3D1075}"/>
    <cellStyle name="Input 2 3 2 8 3 3" xfId="22226" xr:uid="{2736567C-0FCC-4B17-875F-5EC24E9E034B}"/>
    <cellStyle name="Input 2 3 2 8 4" xfId="22227" xr:uid="{94ADC943-BA83-4183-8D6C-682F821E4951}"/>
    <cellStyle name="Input 2 3 2 8 4 2" xfId="22228" xr:uid="{C28A0690-5CA7-4B70-A61C-A9B635E681CB}"/>
    <cellStyle name="Input 2 3 2 8 4 3" xfId="22229" xr:uid="{E03B8AB2-313A-4C9D-8715-6DE731784C39}"/>
    <cellStyle name="Input 2 3 2 8 5" xfId="22230" xr:uid="{65CB0564-873C-4E4E-9064-55CCB61B71B4}"/>
    <cellStyle name="Input 2 3 2 8 5 2" xfId="22231" xr:uid="{929F5FDE-8888-4B62-9480-4519415C6B5E}"/>
    <cellStyle name="Input 2 3 2 8 5 3" xfId="22232" xr:uid="{9E236EDD-1F4D-41BB-BC06-E98A09A318A7}"/>
    <cellStyle name="Input 2 3 2 8 6" xfId="22233" xr:uid="{2192919C-B780-4081-BE08-C728048C924F}"/>
    <cellStyle name="Input 2 3 2 8 6 2" xfId="22234" xr:uid="{AF7D2FAE-47B2-4682-BA08-BB4DECCBE7A3}"/>
    <cellStyle name="Input 2 3 2 8 6 3" xfId="22235" xr:uid="{C8AF5464-16AE-42CD-A790-AAC8CE30CCD4}"/>
    <cellStyle name="Input 2 3 2 8 7" xfId="22236" xr:uid="{7D12F04E-9CDF-4CB1-B63D-C40630420E3C}"/>
    <cellStyle name="Input 2 3 2 8 7 2" xfId="22237" xr:uid="{7BC5AA30-B0C4-48AE-A44A-0EB7ADF7A439}"/>
    <cellStyle name="Input 2 3 2 8 7 3" xfId="22238" xr:uid="{0023FE91-C2E9-4C06-AEAB-D3B88D56B759}"/>
    <cellStyle name="Input 2 3 2 8 8" xfId="22239" xr:uid="{1FC11CF2-3B3D-4DF2-8F3F-22194D320693}"/>
    <cellStyle name="Input 2 3 2 8 8 2" xfId="22240" xr:uid="{CDC668EF-8333-414C-90C3-E83BA9B6298A}"/>
    <cellStyle name="Input 2 3 2 8 8 3" xfId="22241" xr:uid="{CA2945FE-3E42-4DCC-97DB-D53F4105505C}"/>
    <cellStyle name="Input 2 3 2 8 9" xfId="22242" xr:uid="{697EC4B6-05EB-48E5-BB8D-47BF2A08A1C4}"/>
    <cellStyle name="Input 2 3 2 9" xfId="22243" xr:uid="{7A85B679-CDD0-47C7-A499-0C20D978B4D2}"/>
    <cellStyle name="Input 2 3 2 9 2" xfId="22244" xr:uid="{DF6C44F9-DD61-4702-BDD3-2EF9D56A687D}"/>
    <cellStyle name="Input 2 3 2 9 2 2" xfId="22245" xr:uid="{9FB94827-9BCB-42D3-81EB-23EF070ED29C}"/>
    <cellStyle name="Input 2 3 2 9 2 3" xfId="22246" xr:uid="{9A932BD4-3F90-417A-8B38-BD74846C2D45}"/>
    <cellStyle name="Input 2 3 2 9 3" xfId="22247" xr:uid="{B0C7EA7C-C8EA-4CE1-82A6-4AD4C47C36A1}"/>
    <cellStyle name="Input 2 3 2 9 3 2" xfId="22248" xr:uid="{9549D814-F416-489C-966D-AE943180A455}"/>
    <cellStyle name="Input 2 3 2 9 3 3" xfId="22249" xr:uid="{3E0BFA63-AEB5-44B4-BA73-07BBE4CEAC63}"/>
    <cellStyle name="Input 2 3 2 9 4" xfId="22250" xr:uid="{940919A0-047C-41D0-877E-7A5F755E2763}"/>
    <cellStyle name="Input 2 3 2 9 4 2" xfId="22251" xr:uid="{6D0E4DE0-BEC0-459E-A798-33A1D5EC7AB1}"/>
    <cellStyle name="Input 2 3 2 9 4 3" xfId="22252" xr:uid="{B557293E-D543-479A-82EE-02AAF10F5B32}"/>
    <cellStyle name="Input 2 3 2 9 5" xfId="22253" xr:uid="{22B789D0-F633-4FBE-9031-D12D11A4B22A}"/>
    <cellStyle name="Input 2 3 2 9 5 2" xfId="22254" xr:uid="{1C020DA4-C7C0-48E1-A314-16A39FE57975}"/>
    <cellStyle name="Input 2 3 2 9 5 3" xfId="22255" xr:uid="{93362038-CDD1-49E9-8F2E-8CD4B61194B3}"/>
    <cellStyle name="Input 2 3 2 9 6" xfId="22256" xr:uid="{D418EC23-D37E-4737-95A5-05098D9D9AD1}"/>
    <cellStyle name="Input 2 3 2 9 6 2" xfId="22257" xr:uid="{8241A51D-8DC5-476B-B40F-21767769D2DB}"/>
    <cellStyle name="Input 2 3 2 9 6 3" xfId="22258" xr:uid="{CD5809AB-F234-4811-A384-F51D0A394706}"/>
    <cellStyle name="Input 2 3 2 9 7" xfId="22259" xr:uid="{598BC3D0-F275-49DC-A637-EB5B005387DE}"/>
    <cellStyle name="Input 2 3 2 9 7 2" xfId="22260" xr:uid="{5C050417-DFE5-43E8-AA05-A382B1629D53}"/>
    <cellStyle name="Input 2 3 2 9 7 3" xfId="22261" xr:uid="{9C630A91-ACB8-47AF-AE30-B56634187109}"/>
    <cellStyle name="Input 2 3 2 9 8" xfId="22262" xr:uid="{D7F23194-5180-480B-9843-3451E9D08F78}"/>
    <cellStyle name="Input 2 3 2 9 9" xfId="22263" xr:uid="{8742EF99-FAF8-44EB-BFE1-461A1CB0CDE9}"/>
    <cellStyle name="Input 2 3 3" xfId="22264" xr:uid="{89E0E049-F539-4D9D-B712-554D3591FF7C}"/>
    <cellStyle name="Input 2 3 3 10" xfId="22265" xr:uid="{1FB1D259-4E87-4D4E-BDE6-3E4E0AB1E6E2}"/>
    <cellStyle name="Input 2 3 3 10 2" xfId="22266" xr:uid="{DC8B0FD5-7E6C-48D9-9037-95FD57297A8B}"/>
    <cellStyle name="Input 2 3 3 10 3" xfId="22267" xr:uid="{3D4B4646-26C9-4DDB-99D2-3C63AF13198C}"/>
    <cellStyle name="Input 2 3 3 11" xfId="22268" xr:uid="{141A80D1-CF5D-48F4-9F7F-92C438C163C1}"/>
    <cellStyle name="Input 2 3 3 11 2" xfId="22269" xr:uid="{EA65F0A2-022A-47F1-8F8F-0D499EE0BB1C}"/>
    <cellStyle name="Input 2 3 3 11 3" xfId="22270" xr:uid="{60737F96-EFAE-48F8-A20B-D447E1275A8D}"/>
    <cellStyle name="Input 2 3 3 12" xfId="44374" xr:uid="{0A4DC284-721E-4595-B72E-9E633278FCB4}"/>
    <cellStyle name="Input 2 3 3 2" xfId="22271" xr:uid="{EA9D4726-19EF-4BE2-A940-4C3E55C6B5FD}"/>
    <cellStyle name="Input 2 3 3 2 10" xfId="22272" xr:uid="{2E5F49F2-6C20-4402-B936-DF11198450FB}"/>
    <cellStyle name="Input 2 3 3 2 2" xfId="22273" xr:uid="{2541E35E-C578-4740-BBE6-A4535B3AF148}"/>
    <cellStyle name="Input 2 3 3 2 2 2" xfId="22274" xr:uid="{DA14B1E2-1E9C-4034-8E78-686E88215AC1}"/>
    <cellStyle name="Input 2 3 3 2 2 2 2" xfId="22275" xr:uid="{2C491B6E-DA9B-407A-BC25-6FBAADFA89D0}"/>
    <cellStyle name="Input 2 3 3 2 2 2 3" xfId="22276" xr:uid="{C97C75A5-F154-4737-8421-6A9FFBD5B3DA}"/>
    <cellStyle name="Input 2 3 3 2 2 3" xfId="22277" xr:uid="{37C28021-78E5-4662-88BB-E4B6515499BB}"/>
    <cellStyle name="Input 2 3 3 2 2 3 2" xfId="22278" xr:uid="{58DDD0CF-6562-47AA-85DC-79917F986B20}"/>
    <cellStyle name="Input 2 3 3 2 2 3 3" xfId="22279" xr:uid="{AC9B13E0-4E8F-4BC5-B122-709A46D980A5}"/>
    <cellStyle name="Input 2 3 3 2 2 4" xfId="22280" xr:uid="{DA1DBE66-4904-4DCD-998B-5A03A327D4D9}"/>
    <cellStyle name="Input 2 3 3 2 2 4 2" xfId="22281" xr:uid="{0B64259C-0981-4C89-A485-AE1C439BCBF2}"/>
    <cellStyle name="Input 2 3 3 2 2 4 3" xfId="22282" xr:uid="{44FED8C5-CBAB-4B21-B65F-B16AE6171FA5}"/>
    <cellStyle name="Input 2 3 3 2 2 5" xfId="22283" xr:uid="{34979F07-E1FC-4CB9-8A52-AC5BFB434275}"/>
    <cellStyle name="Input 2 3 3 2 2 5 2" xfId="22284" xr:uid="{12ED50B0-6253-4FF5-9287-0D6A71FB5241}"/>
    <cellStyle name="Input 2 3 3 2 2 5 3" xfId="22285" xr:uid="{4E1F6BC7-1B18-44A5-AF23-7A3E8E9C2139}"/>
    <cellStyle name="Input 2 3 3 2 2 6" xfId="22286" xr:uid="{7C0945AA-24D9-4D4B-A307-66247D637608}"/>
    <cellStyle name="Input 2 3 3 2 2 6 2" xfId="22287" xr:uid="{7E071C07-3829-40CB-AFE1-5DBFA8F5A3FC}"/>
    <cellStyle name="Input 2 3 3 2 2 6 3" xfId="22288" xr:uid="{39F01912-88BA-4CA3-B102-82A95FBC155F}"/>
    <cellStyle name="Input 2 3 3 2 2 7" xfId="22289" xr:uid="{8DAF145F-0874-4B5B-8160-F9015B5E4989}"/>
    <cellStyle name="Input 2 3 3 2 2 7 2" xfId="22290" xr:uid="{A5E83817-2736-4380-94DB-90DB94E2CD7F}"/>
    <cellStyle name="Input 2 3 3 2 2 7 3" xfId="22291" xr:uid="{94CA5B73-BD05-4F6A-979E-8FE4FA5EDB54}"/>
    <cellStyle name="Input 2 3 3 2 2 8" xfId="22292" xr:uid="{2DA54259-3F5A-41A5-B2B5-A92611DAB069}"/>
    <cellStyle name="Input 2 3 3 2 2 9" xfId="22293" xr:uid="{DC1E8B80-98CB-40ED-9990-0D33FBF4A25D}"/>
    <cellStyle name="Input 2 3 3 2 3" xfId="22294" xr:uid="{C661D977-448D-4EFB-A731-55208A74842E}"/>
    <cellStyle name="Input 2 3 3 2 3 2" xfId="22295" xr:uid="{1D4402D7-D004-4663-8A12-21DF842FCEFF}"/>
    <cellStyle name="Input 2 3 3 2 3 3" xfId="22296" xr:uid="{2BBAE3C3-383B-4450-AFA9-502A95A3EDF0}"/>
    <cellStyle name="Input 2 3 3 2 4" xfId="22297" xr:uid="{F41D5967-1E26-4A94-AADB-3B43483377B1}"/>
    <cellStyle name="Input 2 3 3 2 4 2" xfId="22298" xr:uid="{A1EEFF37-7F9A-4278-9CC7-1AFC1F3BC5AE}"/>
    <cellStyle name="Input 2 3 3 2 4 3" xfId="22299" xr:uid="{8576C391-15F0-4DFE-B575-A11FA996464A}"/>
    <cellStyle name="Input 2 3 3 2 5" xfId="22300" xr:uid="{1086AE2E-31F2-4BAD-8C5F-D0B06DB8295E}"/>
    <cellStyle name="Input 2 3 3 2 5 2" xfId="22301" xr:uid="{8C10DDFB-CA76-4E83-96FF-11C394B0E742}"/>
    <cellStyle name="Input 2 3 3 2 5 3" xfId="22302" xr:uid="{F8E5BCD1-AFED-4A7D-A9B8-FDAB8D176EED}"/>
    <cellStyle name="Input 2 3 3 2 6" xfId="22303" xr:uid="{7B47CC37-4426-4BBE-AA18-9533A7FCABB7}"/>
    <cellStyle name="Input 2 3 3 2 6 2" xfId="22304" xr:uid="{79417F33-8A82-4AD4-BCBD-D048B64F8B60}"/>
    <cellStyle name="Input 2 3 3 2 6 3" xfId="22305" xr:uid="{40622982-95CA-4EE3-80DE-88262541E4E1}"/>
    <cellStyle name="Input 2 3 3 2 7" xfId="22306" xr:uid="{D1508D43-CED2-4515-B124-A4B307EB1506}"/>
    <cellStyle name="Input 2 3 3 2 7 2" xfId="22307" xr:uid="{EB628813-FBCB-441B-94DC-D068D6F9DB09}"/>
    <cellStyle name="Input 2 3 3 2 7 3" xfId="22308" xr:uid="{FA974C6F-C1C6-46FD-87EB-65648F949586}"/>
    <cellStyle name="Input 2 3 3 2 8" xfId="22309" xr:uid="{20DCD70E-1E26-485E-8021-2F383A02AED4}"/>
    <cellStyle name="Input 2 3 3 2 8 2" xfId="22310" xr:uid="{8D10E596-538F-42F3-BFA6-9BDE95FD8B8F}"/>
    <cellStyle name="Input 2 3 3 2 8 3" xfId="22311" xr:uid="{8A43BD45-B437-4B93-844F-78756ECD85EE}"/>
    <cellStyle name="Input 2 3 3 2 9" xfId="22312" xr:uid="{D542F647-2F82-49CE-9C74-0AF25638665A}"/>
    <cellStyle name="Input 2 3 3 3" xfId="22313" xr:uid="{B2C8D259-03B2-4B81-954F-BC2552E94F20}"/>
    <cellStyle name="Input 2 3 3 3 10" xfId="22314" xr:uid="{61314F65-5515-4D0C-8503-9BFCBE1CEDF8}"/>
    <cellStyle name="Input 2 3 3 3 2" xfId="22315" xr:uid="{8E2DE68B-015E-426A-8522-DB4690463F5D}"/>
    <cellStyle name="Input 2 3 3 3 2 2" xfId="22316" xr:uid="{CFAADF98-EF9C-49EA-A7DE-6AC3D03A62BF}"/>
    <cellStyle name="Input 2 3 3 3 2 2 2" xfId="22317" xr:uid="{F6886671-14DE-4BF8-B27B-07CF7275B661}"/>
    <cellStyle name="Input 2 3 3 3 2 2 3" xfId="22318" xr:uid="{756DDE70-CB36-4EC6-8165-375B358F6A75}"/>
    <cellStyle name="Input 2 3 3 3 2 3" xfId="22319" xr:uid="{6007677D-3DB6-4F5D-9945-3262B7E5012F}"/>
    <cellStyle name="Input 2 3 3 3 2 3 2" xfId="22320" xr:uid="{D00336FF-C155-4296-BF0C-152B5ABBAB4A}"/>
    <cellStyle name="Input 2 3 3 3 2 3 3" xfId="22321" xr:uid="{CD387D0B-FF6A-481A-B41F-B762724BCB97}"/>
    <cellStyle name="Input 2 3 3 3 2 4" xfId="22322" xr:uid="{F202D587-0715-4F40-90D4-F54D5E0D0253}"/>
    <cellStyle name="Input 2 3 3 3 2 4 2" xfId="22323" xr:uid="{97C4BB18-6AC8-470E-B0C8-B47E114DEBAB}"/>
    <cellStyle name="Input 2 3 3 3 2 4 3" xfId="22324" xr:uid="{90BCB996-B8F9-462D-9BB3-D8025450175B}"/>
    <cellStyle name="Input 2 3 3 3 2 5" xfId="22325" xr:uid="{EB3502B6-4FEB-4A78-8944-280DFAF11C63}"/>
    <cellStyle name="Input 2 3 3 3 2 5 2" xfId="22326" xr:uid="{11DAD6C6-1A29-4F6A-AE5D-A0BCB5A02B3A}"/>
    <cellStyle name="Input 2 3 3 3 2 5 3" xfId="22327" xr:uid="{C57933CD-E85C-41B1-AE36-34685CC92364}"/>
    <cellStyle name="Input 2 3 3 3 2 6" xfId="22328" xr:uid="{D185E689-5642-4EBE-BB29-B068E9BA135B}"/>
    <cellStyle name="Input 2 3 3 3 2 6 2" xfId="22329" xr:uid="{94CCC8E8-1408-4A7E-AB19-C6BA77FDAA7E}"/>
    <cellStyle name="Input 2 3 3 3 2 6 3" xfId="22330" xr:uid="{D2C1DBA0-064C-4969-BF5B-7C227FF49A8E}"/>
    <cellStyle name="Input 2 3 3 3 2 7" xfId="22331" xr:uid="{FDFFFE29-D19C-4413-B339-2E91EF2F92ED}"/>
    <cellStyle name="Input 2 3 3 3 2 7 2" xfId="22332" xr:uid="{5C54F641-B58A-423F-A7E9-B0FEBE6ED915}"/>
    <cellStyle name="Input 2 3 3 3 2 7 3" xfId="22333" xr:uid="{DB0BB959-B521-48D5-A484-FA6E6B1E54A6}"/>
    <cellStyle name="Input 2 3 3 3 2 8" xfId="22334" xr:uid="{5E3038A6-E14B-4969-82EA-A3B8D9024D0E}"/>
    <cellStyle name="Input 2 3 3 3 2 9" xfId="22335" xr:uid="{FDA18CEE-C035-4526-8C79-B40AB207192D}"/>
    <cellStyle name="Input 2 3 3 3 3" xfId="22336" xr:uid="{2413FC87-CB63-41C2-82F6-267D3C2231EF}"/>
    <cellStyle name="Input 2 3 3 3 3 2" xfId="22337" xr:uid="{28F46C80-2F08-4F97-8936-DB04DCF9807D}"/>
    <cellStyle name="Input 2 3 3 3 3 3" xfId="22338" xr:uid="{ACC02E0C-F59E-4F3B-A5CE-37A3AD8A4D0A}"/>
    <cellStyle name="Input 2 3 3 3 4" xfId="22339" xr:uid="{E5BDD200-025B-4E71-9B67-CFFF7FDE0C68}"/>
    <cellStyle name="Input 2 3 3 3 4 2" xfId="22340" xr:uid="{591F298B-4360-4562-AAC9-9659B68EDE3E}"/>
    <cellStyle name="Input 2 3 3 3 4 3" xfId="22341" xr:uid="{5B29810D-A08F-4E70-9D26-7B6939742C00}"/>
    <cellStyle name="Input 2 3 3 3 5" xfId="22342" xr:uid="{93390C2C-04D7-42BB-BFDE-EB352A798E64}"/>
    <cellStyle name="Input 2 3 3 3 5 2" xfId="22343" xr:uid="{F6889304-20D3-4829-ABDD-2042022FA5F4}"/>
    <cellStyle name="Input 2 3 3 3 5 3" xfId="22344" xr:uid="{3F312166-E816-43E2-A2EB-AC2D2D514364}"/>
    <cellStyle name="Input 2 3 3 3 6" xfId="22345" xr:uid="{5E1560AC-B11D-41E6-A6F9-45800451FFAE}"/>
    <cellStyle name="Input 2 3 3 3 6 2" xfId="22346" xr:uid="{79D77E36-1C4A-427A-838A-18374175EED1}"/>
    <cellStyle name="Input 2 3 3 3 6 3" xfId="22347" xr:uid="{A3994DA1-3FD5-49D6-B7D1-68D54E240C20}"/>
    <cellStyle name="Input 2 3 3 3 7" xfId="22348" xr:uid="{C4EA0565-5592-4F8B-A117-9FD1FD4712FD}"/>
    <cellStyle name="Input 2 3 3 3 7 2" xfId="22349" xr:uid="{3655D1E0-377B-4930-91D0-44B72CFC2CBE}"/>
    <cellStyle name="Input 2 3 3 3 7 3" xfId="22350" xr:uid="{A6B71138-6318-487B-8461-1D7293C5C406}"/>
    <cellStyle name="Input 2 3 3 3 8" xfId="22351" xr:uid="{525C7989-CE45-47A2-81D3-97AE744A8320}"/>
    <cellStyle name="Input 2 3 3 3 8 2" xfId="22352" xr:uid="{AA273A0F-19DF-4859-854A-6121F511728B}"/>
    <cellStyle name="Input 2 3 3 3 8 3" xfId="22353" xr:uid="{E1723431-B66D-4A78-829B-8D1E894E4A94}"/>
    <cellStyle name="Input 2 3 3 3 9" xfId="22354" xr:uid="{C3DD5169-87F2-46C5-9B18-9619E14294C0}"/>
    <cellStyle name="Input 2 3 3 4" xfId="22355" xr:uid="{D74A6A1F-92D7-4E4E-B8A7-63902C8AA735}"/>
    <cellStyle name="Input 2 3 3 4 10" xfId="22356" xr:uid="{2BC697CB-5695-4630-8990-1680DF55F0A4}"/>
    <cellStyle name="Input 2 3 3 4 2" xfId="22357" xr:uid="{8A8274A4-6426-4862-9FE2-255D435D3941}"/>
    <cellStyle name="Input 2 3 3 4 2 2" xfId="22358" xr:uid="{463FE463-2713-406B-93F0-F9AB99993496}"/>
    <cellStyle name="Input 2 3 3 4 2 2 2" xfId="22359" xr:uid="{194F7676-CA9A-4DA6-93AB-3F02CD46415F}"/>
    <cellStyle name="Input 2 3 3 4 2 2 3" xfId="22360" xr:uid="{6C3D545F-A0E8-44FA-A269-4010C9A49AD1}"/>
    <cellStyle name="Input 2 3 3 4 2 3" xfId="22361" xr:uid="{405B1949-0DF7-4455-A717-229F9CC97B97}"/>
    <cellStyle name="Input 2 3 3 4 2 3 2" xfId="22362" xr:uid="{FD2113FC-D025-441D-9B3F-ED9986E704A5}"/>
    <cellStyle name="Input 2 3 3 4 2 3 3" xfId="22363" xr:uid="{B4067C0F-8ED1-4741-B137-1806B569F813}"/>
    <cellStyle name="Input 2 3 3 4 2 4" xfId="22364" xr:uid="{53B3BB09-EE9C-4031-9934-22AA7379C9D8}"/>
    <cellStyle name="Input 2 3 3 4 2 4 2" xfId="22365" xr:uid="{C54FCBD7-D241-4E9B-BE3C-F035A54A615C}"/>
    <cellStyle name="Input 2 3 3 4 2 4 3" xfId="22366" xr:uid="{495AAB2A-AE5E-4889-B3ED-E0AB27A53D4C}"/>
    <cellStyle name="Input 2 3 3 4 2 5" xfId="22367" xr:uid="{7572E797-5296-4036-BD80-F98D7401C02D}"/>
    <cellStyle name="Input 2 3 3 4 2 5 2" xfId="22368" xr:uid="{EA789110-F702-4A2D-8E15-BC1CFC4E468A}"/>
    <cellStyle name="Input 2 3 3 4 2 5 3" xfId="22369" xr:uid="{FE2D60B1-9D6D-4EFD-B9BE-5A93EC8A7E18}"/>
    <cellStyle name="Input 2 3 3 4 2 6" xfId="22370" xr:uid="{03982EE3-78BA-492F-AC87-00E3E9093E59}"/>
    <cellStyle name="Input 2 3 3 4 2 6 2" xfId="22371" xr:uid="{5EDA84BD-4A60-410C-9A83-07032E25FA73}"/>
    <cellStyle name="Input 2 3 3 4 2 6 3" xfId="22372" xr:uid="{544BD1CF-33B4-4746-B05B-383915DC1A66}"/>
    <cellStyle name="Input 2 3 3 4 2 7" xfId="22373" xr:uid="{EF48C750-4527-4CF2-B265-27D4947ABD53}"/>
    <cellStyle name="Input 2 3 3 4 2 7 2" xfId="22374" xr:uid="{64C139B7-61B6-4D55-9918-05F131D12923}"/>
    <cellStyle name="Input 2 3 3 4 2 7 3" xfId="22375" xr:uid="{2B980866-F168-4735-A8FE-FFE3048CFF9D}"/>
    <cellStyle name="Input 2 3 3 4 2 8" xfId="22376" xr:uid="{8E4018E4-2493-435A-85E2-816939CD3BAA}"/>
    <cellStyle name="Input 2 3 3 4 2 9" xfId="22377" xr:uid="{A92D95FD-4C5D-4B27-BC20-2488462EA8F1}"/>
    <cellStyle name="Input 2 3 3 4 3" xfId="22378" xr:uid="{0711B78A-DA8E-4D54-953C-8AFD84BB453A}"/>
    <cellStyle name="Input 2 3 3 4 3 2" xfId="22379" xr:uid="{32FE1DF9-C183-40D8-A9DF-C9E8C4EC8C5A}"/>
    <cellStyle name="Input 2 3 3 4 3 3" xfId="22380" xr:uid="{DB4F4C62-F56D-46DC-A334-DA2DA3BFC3C9}"/>
    <cellStyle name="Input 2 3 3 4 4" xfId="22381" xr:uid="{E3BC3AFD-B34D-4899-9B89-E35AD69F4AFB}"/>
    <cellStyle name="Input 2 3 3 4 4 2" xfId="22382" xr:uid="{7BA086E3-ED17-4306-A8A4-A00D6913528A}"/>
    <cellStyle name="Input 2 3 3 4 4 3" xfId="22383" xr:uid="{0567BFA2-E494-41AD-B528-F583625D6282}"/>
    <cellStyle name="Input 2 3 3 4 5" xfId="22384" xr:uid="{F3A73D4F-9758-4479-B40B-D73CC80E5596}"/>
    <cellStyle name="Input 2 3 3 4 5 2" xfId="22385" xr:uid="{1C176C7B-871E-4D84-B1EA-FC2B55C15E00}"/>
    <cellStyle name="Input 2 3 3 4 5 3" xfId="22386" xr:uid="{0F23EF81-423C-4E03-9035-2000C92DBA85}"/>
    <cellStyle name="Input 2 3 3 4 6" xfId="22387" xr:uid="{C9FCF4DF-37DD-417B-A3EE-F0DF4DC63BEE}"/>
    <cellStyle name="Input 2 3 3 4 6 2" xfId="22388" xr:uid="{30A895EA-F068-4CA7-B7F0-170E58756CA0}"/>
    <cellStyle name="Input 2 3 3 4 6 3" xfId="22389" xr:uid="{1785BB0B-2E44-4836-B113-2AE342152755}"/>
    <cellStyle name="Input 2 3 3 4 7" xfId="22390" xr:uid="{3AA28294-B921-4545-8ED4-CF1857EC3A23}"/>
    <cellStyle name="Input 2 3 3 4 7 2" xfId="22391" xr:uid="{BEA3E0A8-BA3C-4DC2-B154-8F83009958BA}"/>
    <cellStyle name="Input 2 3 3 4 7 3" xfId="22392" xr:uid="{6D622E56-7073-440A-B4E5-C03A2706C3B0}"/>
    <cellStyle name="Input 2 3 3 4 8" xfId="22393" xr:uid="{741D60F7-4584-4BB6-ADC2-DCFDD49E3659}"/>
    <cellStyle name="Input 2 3 3 4 8 2" xfId="22394" xr:uid="{B32894D2-9775-473D-9553-851E549528AC}"/>
    <cellStyle name="Input 2 3 3 4 8 3" xfId="22395" xr:uid="{030BE573-8FA1-4FC2-ACE7-80EF775D7BCC}"/>
    <cellStyle name="Input 2 3 3 4 9" xfId="22396" xr:uid="{DD4618C5-5C31-4AD2-9038-2B154F4DDA71}"/>
    <cellStyle name="Input 2 3 3 5" xfId="22397" xr:uid="{A9CA50B6-541F-4D16-986C-684AF57CACAE}"/>
    <cellStyle name="Input 2 3 3 5 2" xfId="22398" xr:uid="{DB278F9E-40C3-4985-8412-153EAD93EAC5}"/>
    <cellStyle name="Input 2 3 3 5 2 2" xfId="22399" xr:uid="{803A5850-474E-401C-A75D-75D401CA932E}"/>
    <cellStyle name="Input 2 3 3 5 2 3" xfId="22400" xr:uid="{2CEB5EB3-6BB4-44FB-A1DA-85A4615FC776}"/>
    <cellStyle name="Input 2 3 3 5 3" xfId="22401" xr:uid="{159ACA83-45E8-4954-8986-0C8C37BA3254}"/>
    <cellStyle name="Input 2 3 3 5 3 2" xfId="22402" xr:uid="{03D01260-796A-4E70-BA57-3A903084DE89}"/>
    <cellStyle name="Input 2 3 3 5 3 3" xfId="22403" xr:uid="{E07B72BB-49B4-4C50-9B08-44E7C776905D}"/>
    <cellStyle name="Input 2 3 3 5 4" xfId="22404" xr:uid="{508A1548-D811-491B-B217-9BE73667ADD8}"/>
    <cellStyle name="Input 2 3 3 5 4 2" xfId="22405" xr:uid="{4262AA7A-1DFD-4904-8A80-3926A3D430A9}"/>
    <cellStyle name="Input 2 3 3 5 4 3" xfId="22406" xr:uid="{1D088C57-C8DB-4ABD-AC60-21E09E48D71C}"/>
    <cellStyle name="Input 2 3 3 5 5" xfId="22407" xr:uid="{9BE4C792-78C2-4337-B4FB-4E1D5C289FFE}"/>
    <cellStyle name="Input 2 3 3 5 5 2" xfId="22408" xr:uid="{2F0EEE36-32F0-4C65-88EB-044BB0D0EA64}"/>
    <cellStyle name="Input 2 3 3 5 5 3" xfId="22409" xr:uid="{AA0B8039-44A5-425C-B13D-96A48419641B}"/>
    <cellStyle name="Input 2 3 3 5 6" xfId="22410" xr:uid="{2B06F937-E948-47EE-BFD6-DA4B5F008D1A}"/>
    <cellStyle name="Input 2 3 3 5 6 2" xfId="22411" xr:uid="{F7622A50-372E-4515-8ED1-E1D6121F43B0}"/>
    <cellStyle name="Input 2 3 3 5 6 3" xfId="22412" xr:uid="{A8743B9A-5B85-406B-8F79-B91EB29591A7}"/>
    <cellStyle name="Input 2 3 3 5 7" xfId="22413" xr:uid="{777F83FD-E373-475C-BE71-7C4307874094}"/>
    <cellStyle name="Input 2 3 3 5 7 2" xfId="22414" xr:uid="{C07B7187-FCF4-4131-B5E1-2E496F369F52}"/>
    <cellStyle name="Input 2 3 3 5 7 3" xfId="22415" xr:uid="{14EE2B6B-0E3B-441D-A0A1-F91EC493B310}"/>
    <cellStyle name="Input 2 3 3 5 8" xfId="22416" xr:uid="{6A4AB3C2-A0F2-4D02-BF94-B59F38BC7266}"/>
    <cellStyle name="Input 2 3 3 5 9" xfId="22417" xr:uid="{EEF2CB85-5A23-4FD0-BE6E-A11461EF0D20}"/>
    <cellStyle name="Input 2 3 3 6" xfId="22418" xr:uid="{7CA6B45D-B3E7-4686-8E5C-8ABE1F73EBDC}"/>
    <cellStyle name="Input 2 3 3 6 2" xfId="22419" xr:uid="{C077AEC3-2D0D-4F50-8BBF-586A86F593F0}"/>
    <cellStyle name="Input 2 3 3 6 3" xfId="22420" xr:uid="{216DA227-56C4-4A01-B79F-99E59BC4ACA4}"/>
    <cellStyle name="Input 2 3 3 7" xfId="22421" xr:uid="{4482A67A-4B6D-4E13-845F-5FD88F7718C4}"/>
    <cellStyle name="Input 2 3 3 7 2" xfId="22422" xr:uid="{E47251A3-7A87-4D68-BC12-1D54FBA969B9}"/>
    <cellStyle name="Input 2 3 3 7 3" xfId="22423" xr:uid="{CFD585C4-C0CA-4581-A37B-DC309173A031}"/>
    <cellStyle name="Input 2 3 3 8" xfId="22424" xr:uid="{855752AA-9B50-4271-8A4B-BBCE352486BD}"/>
    <cellStyle name="Input 2 3 3 8 2" xfId="22425" xr:uid="{1B4FD10A-FCD3-4AA9-AB3B-1977B0A59A2C}"/>
    <cellStyle name="Input 2 3 3 8 3" xfId="22426" xr:uid="{0F97D2C0-EB7E-4AEA-8DDF-58E5EA117516}"/>
    <cellStyle name="Input 2 3 3 9" xfId="22427" xr:uid="{AE210C9A-A15C-423D-B33E-35FA381E0DD5}"/>
    <cellStyle name="Input 2 3 3 9 2" xfId="22428" xr:uid="{BE11969B-BAF7-431E-B786-3E04CBAB0CB5}"/>
    <cellStyle name="Input 2 3 3 9 3" xfId="22429" xr:uid="{259DA91C-1172-42E4-A602-2CC5628556BF}"/>
    <cellStyle name="Input 2 3 4" xfId="22430" xr:uid="{CFC20F48-8050-4C7D-99F1-02DF3BE0966E}"/>
    <cellStyle name="Input 2 3 4 10" xfId="22431" xr:uid="{E4139453-A49C-46C0-BA3C-1CC7F3B189FA}"/>
    <cellStyle name="Input 2 3 4 2" xfId="22432" xr:uid="{6F0BF355-23E6-4696-B513-A11CC0B99F1C}"/>
    <cellStyle name="Input 2 3 4 2 2" xfId="22433" xr:uid="{19BD79CB-1C6B-4098-9AC1-82FBE1EB0DA4}"/>
    <cellStyle name="Input 2 3 4 2 2 2" xfId="22434" xr:uid="{8DF84716-2FA9-454F-A461-B7605C31AA6A}"/>
    <cellStyle name="Input 2 3 4 2 2 3" xfId="22435" xr:uid="{0DE05EE5-9103-4D89-B729-7A5BDAE91A63}"/>
    <cellStyle name="Input 2 3 4 2 3" xfId="22436" xr:uid="{622B0E72-04DF-46BF-9F46-FAE6A4EFD849}"/>
    <cellStyle name="Input 2 3 4 2 3 2" xfId="22437" xr:uid="{DF92B535-DD51-4413-A6BC-B4126F69C341}"/>
    <cellStyle name="Input 2 3 4 2 3 3" xfId="22438" xr:uid="{C2F69AE7-D4E9-4EE3-BB89-F616227B93E5}"/>
    <cellStyle name="Input 2 3 4 2 4" xfId="22439" xr:uid="{212E4254-2B6A-4D11-AC54-FD9A993C2225}"/>
    <cellStyle name="Input 2 3 4 2 4 2" xfId="22440" xr:uid="{D5CFD243-E226-4D88-B694-56EED721FA3F}"/>
    <cellStyle name="Input 2 3 4 2 4 3" xfId="22441" xr:uid="{4BE2822C-FFBE-4E06-85D5-FD8FBCFD9702}"/>
    <cellStyle name="Input 2 3 4 2 5" xfId="22442" xr:uid="{DD8F04A0-2645-4D67-B27E-AFBABB38E57C}"/>
    <cellStyle name="Input 2 3 4 2 5 2" xfId="22443" xr:uid="{98887689-5443-4A59-B1C0-1E3885390AED}"/>
    <cellStyle name="Input 2 3 4 2 5 3" xfId="22444" xr:uid="{39C67E9A-C657-469E-A415-47584BB60BBD}"/>
    <cellStyle name="Input 2 3 4 2 6" xfId="22445" xr:uid="{38A3E006-9400-4FF2-B7FB-E3B03B4462EA}"/>
    <cellStyle name="Input 2 3 4 2 6 2" xfId="22446" xr:uid="{ABDBC1EB-34C2-4BB7-A2CD-10D6003AA6A9}"/>
    <cellStyle name="Input 2 3 4 2 6 3" xfId="22447" xr:uid="{5BE3AAA7-D2D0-4849-8EDA-5305AA55BF0B}"/>
    <cellStyle name="Input 2 3 4 2 7" xfId="22448" xr:uid="{0BCA2CD4-93E9-410E-8FA9-004DDA65B501}"/>
    <cellStyle name="Input 2 3 4 2 7 2" xfId="22449" xr:uid="{C64C3D82-E5DE-455D-813B-A136E11B6BCE}"/>
    <cellStyle name="Input 2 3 4 2 7 3" xfId="22450" xr:uid="{8AEED787-CEA1-430B-9DEF-E82508BCFBA9}"/>
    <cellStyle name="Input 2 3 4 2 8" xfId="22451" xr:uid="{2F319FFE-E419-4178-BBD9-CB255131154A}"/>
    <cellStyle name="Input 2 3 4 2 9" xfId="22452" xr:uid="{B06DD049-6502-481D-8663-55EC27850B1D}"/>
    <cellStyle name="Input 2 3 4 3" xfId="22453" xr:uid="{69A201B4-0BD2-4B39-B649-0C7E137BF471}"/>
    <cellStyle name="Input 2 3 4 3 2" xfId="22454" xr:uid="{B05DDCF1-D975-4100-B859-BBA295E097F0}"/>
    <cellStyle name="Input 2 3 4 3 3" xfId="22455" xr:uid="{E928BACB-89E3-41F2-BE7B-DDFC9599EEA3}"/>
    <cellStyle name="Input 2 3 4 4" xfId="22456" xr:uid="{856F81FA-D3F5-49DD-A03E-124218786B35}"/>
    <cellStyle name="Input 2 3 4 4 2" xfId="22457" xr:uid="{CDB42B1E-FC55-4E95-98C1-BCA0B2EB1414}"/>
    <cellStyle name="Input 2 3 4 4 3" xfId="22458" xr:uid="{E8130900-E6FF-4D13-A56C-666199C0726E}"/>
    <cellStyle name="Input 2 3 4 5" xfId="22459" xr:uid="{78485820-A907-4989-9654-9DC95397ED8B}"/>
    <cellStyle name="Input 2 3 4 5 2" xfId="22460" xr:uid="{96F0DB38-4BCA-4D29-A261-4114C8749666}"/>
    <cellStyle name="Input 2 3 4 5 3" xfId="22461" xr:uid="{1B68C9FB-CC60-4298-B837-CB0F879FFD1D}"/>
    <cellStyle name="Input 2 3 4 6" xfId="22462" xr:uid="{1E770477-25E2-4FA5-ADBD-F84133DA8C01}"/>
    <cellStyle name="Input 2 3 4 6 2" xfId="22463" xr:uid="{60B0CB80-01DB-49FC-8498-95F470BCC9F0}"/>
    <cellStyle name="Input 2 3 4 6 3" xfId="22464" xr:uid="{7637F75B-147D-4322-B8D5-30F43D9BB6E3}"/>
    <cellStyle name="Input 2 3 4 7" xfId="22465" xr:uid="{F1437140-B685-4A58-B147-18F95716962A}"/>
    <cellStyle name="Input 2 3 4 7 2" xfId="22466" xr:uid="{229B5B9D-F94D-4407-B353-365EF21C36D8}"/>
    <cellStyle name="Input 2 3 4 7 3" xfId="22467" xr:uid="{B5DC40A1-FFEB-4DEA-986D-D125F9AE543D}"/>
    <cellStyle name="Input 2 3 4 8" xfId="22468" xr:uid="{4334CC19-0CAF-43CE-958A-DF9910BD6674}"/>
    <cellStyle name="Input 2 3 4 8 2" xfId="22469" xr:uid="{63DEE9EC-B0BC-4542-B2FD-B2725C963E87}"/>
    <cellStyle name="Input 2 3 4 8 3" xfId="22470" xr:uid="{336B54E8-99B3-460B-8BF8-2D331E67511B}"/>
    <cellStyle name="Input 2 3 4 9" xfId="22471" xr:uid="{5AC6A710-7CC4-4CA1-999B-B25BF42C8B93}"/>
    <cellStyle name="Input 2 3 5" xfId="22472" xr:uid="{C0769D90-8D77-4C49-83EA-374E31684C5B}"/>
    <cellStyle name="Input 2 3 5 10" xfId="22473" xr:uid="{440DBB23-47E0-40C9-A740-20401E4D9176}"/>
    <cellStyle name="Input 2 3 5 2" xfId="22474" xr:uid="{8FD859DE-13B8-4A49-82BB-6F2BA621FE1E}"/>
    <cellStyle name="Input 2 3 5 2 2" xfId="22475" xr:uid="{13994588-71A2-44EB-95B4-B928D05EC7C8}"/>
    <cellStyle name="Input 2 3 5 2 2 2" xfId="22476" xr:uid="{DF2406E6-6620-45A5-82B5-C2B15BF14C3D}"/>
    <cellStyle name="Input 2 3 5 2 2 3" xfId="22477" xr:uid="{006F8AA0-1FD2-4668-95DD-61A63D843662}"/>
    <cellStyle name="Input 2 3 5 2 3" xfId="22478" xr:uid="{E8D697E5-503D-4454-8203-D0F4423E5F68}"/>
    <cellStyle name="Input 2 3 5 2 3 2" xfId="22479" xr:uid="{B74AFD68-0587-4229-8675-5F9138C4EC16}"/>
    <cellStyle name="Input 2 3 5 2 3 3" xfId="22480" xr:uid="{F85B7385-ED8C-4BE1-BC52-B9055044EEDA}"/>
    <cellStyle name="Input 2 3 5 2 4" xfId="22481" xr:uid="{968965AF-21E4-422B-9EE0-66FE8085AD99}"/>
    <cellStyle name="Input 2 3 5 2 4 2" xfId="22482" xr:uid="{852E878D-D326-45B9-8688-47F87C8D712B}"/>
    <cellStyle name="Input 2 3 5 2 4 3" xfId="22483" xr:uid="{4ACAC724-2D31-4036-A8C0-ABD2D23DCE4E}"/>
    <cellStyle name="Input 2 3 5 2 5" xfId="22484" xr:uid="{F3341080-1ED2-4B6D-8108-F354D2F3B0F7}"/>
    <cellStyle name="Input 2 3 5 2 5 2" xfId="22485" xr:uid="{CD48F194-ACB7-40CC-B52A-5175818D8ABD}"/>
    <cellStyle name="Input 2 3 5 2 5 3" xfId="22486" xr:uid="{E5961E89-35C3-41B6-9C25-488B23D93B37}"/>
    <cellStyle name="Input 2 3 5 2 6" xfId="22487" xr:uid="{3CBADA1D-8F76-461B-9A5F-20B953B6DD17}"/>
    <cellStyle name="Input 2 3 5 2 6 2" xfId="22488" xr:uid="{B58A1E87-4483-4F39-8F9A-E2235F66623B}"/>
    <cellStyle name="Input 2 3 5 2 6 3" xfId="22489" xr:uid="{B996D2F7-78AF-4C55-9820-ACBC4EBA2307}"/>
    <cellStyle name="Input 2 3 5 2 7" xfId="22490" xr:uid="{15ABEEE3-ED5F-4872-B3D5-A77C7D903B02}"/>
    <cellStyle name="Input 2 3 5 2 7 2" xfId="22491" xr:uid="{74B78051-39B6-48BE-BBF6-98206B579B4A}"/>
    <cellStyle name="Input 2 3 5 2 7 3" xfId="22492" xr:uid="{D5454320-FA0F-45C9-911E-C0B54760522D}"/>
    <cellStyle name="Input 2 3 5 2 8" xfId="22493" xr:uid="{36402947-CA97-4C33-A378-E17A68C02620}"/>
    <cellStyle name="Input 2 3 5 2 9" xfId="22494" xr:uid="{FB652F00-FDD1-4F42-AEDE-AD2F15AA8762}"/>
    <cellStyle name="Input 2 3 5 3" xfId="22495" xr:uid="{F3F7FB10-157B-429D-82C0-76E335350606}"/>
    <cellStyle name="Input 2 3 5 3 2" xfId="22496" xr:uid="{B75BBDBD-E350-4884-A2AB-5D28CEE71490}"/>
    <cellStyle name="Input 2 3 5 3 3" xfId="22497" xr:uid="{41AE4227-EA02-4986-8B5A-F6B199C72D94}"/>
    <cellStyle name="Input 2 3 5 4" xfId="22498" xr:uid="{C32BBE28-9286-4190-ACDD-56666E6DACE5}"/>
    <cellStyle name="Input 2 3 5 4 2" xfId="22499" xr:uid="{96A6C2FD-FCFE-4240-B911-DC226B99A51C}"/>
    <cellStyle name="Input 2 3 5 4 3" xfId="22500" xr:uid="{4142DFBE-5421-48A5-B1A7-16A50950AA6C}"/>
    <cellStyle name="Input 2 3 5 5" xfId="22501" xr:uid="{F418F51F-C458-48B9-BF1F-D42EE179BD7C}"/>
    <cellStyle name="Input 2 3 5 5 2" xfId="22502" xr:uid="{46ECFC68-45EE-4CF1-A2B2-310056FFD266}"/>
    <cellStyle name="Input 2 3 5 5 3" xfId="22503" xr:uid="{54D1C1F7-E2EA-43BA-A145-B4851FD57409}"/>
    <cellStyle name="Input 2 3 5 6" xfId="22504" xr:uid="{C0D27EF8-BB9F-4F10-816F-616EB9D63833}"/>
    <cellStyle name="Input 2 3 5 6 2" xfId="22505" xr:uid="{CC2F9FFF-7C68-4EA2-AE81-C1843EA0D853}"/>
    <cellStyle name="Input 2 3 5 6 3" xfId="22506" xr:uid="{4BB5D752-E75E-41AC-A872-BF900A89337F}"/>
    <cellStyle name="Input 2 3 5 7" xfId="22507" xr:uid="{F5AE72AC-7229-4EA2-A88A-8BA1D9183506}"/>
    <cellStyle name="Input 2 3 5 7 2" xfId="22508" xr:uid="{EBFA6898-C26C-4A22-8E78-1D101CB066DC}"/>
    <cellStyle name="Input 2 3 5 7 3" xfId="22509" xr:uid="{9383FF22-9266-4A72-A19A-63B5DC65F9A2}"/>
    <cellStyle name="Input 2 3 5 8" xfId="22510" xr:uid="{D34D36CF-E731-4BEB-A8D1-DCD2362254EA}"/>
    <cellStyle name="Input 2 3 5 8 2" xfId="22511" xr:uid="{AD2804BF-9FDF-462E-9E95-08FB73C98396}"/>
    <cellStyle name="Input 2 3 5 8 3" xfId="22512" xr:uid="{32E96EDE-FC07-4C8C-8A31-C8DB5F294310}"/>
    <cellStyle name="Input 2 3 5 9" xfId="22513" xr:uid="{E58997ED-FD56-4D61-A13C-E72B03A715BE}"/>
    <cellStyle name="Input 2 3 6" xfId="22514" xr:uid="{93745A55-03FE-45AE-A192-7F7865EADCE3}"/>
    <cellStyle name="Input 2 3 6 10" xfId="22515" xr:uid="{AC9AB9C6-EEBB-430B-9017-68B567AB2497}"/>
    <cellStyle name="Input 2 3 6 2" xfId="22516" xr:uid="{C06B65CE-2EDF-4E98-A876-C315C41409A6}"/>
    <cellStyle name="Input 2 3 6 2 2" xfId="22517" xr:uid="{527423AD-0EDA-4F35-A74E-C9E9D19112DF}"/>
    <cellStyle name="Input 2 3 6 2 2 2" xfId="22518" xr:uid="{CB9C1404-4928-429A-9BE3-769E3ED2F184}"/>
    <cellStyle name="Input 2 3 6 2 2 3" xfId="22519" xr:uid="{B89ECAAB-513D-42A5-AB07-944BA1D63B34}"/>
    <cellStyle name="Input 2 3 6 2 3" xfId="22520" xr:uid="{D2A4EFBF-5877-4709-883E-5C7B0D963E88}"/>
    <cellStyle name="Input 2 3 6 2 3 2" xfId="22521" xr:uid="{0D7BA3AA-5D3D-46C1-9717-43F319BEE87A}"/>
    <cellStyle name="Input 2 3 6 2 3 3" xfId="22522" xr:uid="{31C2716C-10F0-408A-9093-EB60D5967ED8}"/>
    <cellStyle name="Input 2 3 6 2 4" xfId="22523" xr:uid="{6456DA01-CADB-414E-B531-1E1BAAB97E93}"/>
    <cellStyle name="Input 2 3 6 2 4 2" xfId="22524" xr:uid="{AF41BE04-F6B9-4C7E-BC7C-959A27764C3E}"/>
    <cellStyle name="Input 2 3 6 2 4 3" xfId="22525" xr:uid="{E9A162B3-D2DA-4509-82C6-1AD83668C4CF}"/>
    <cellStyle name="Input 2 3 6 2 5" xfId="22526" xr:uid="{D87E246F-214A-4265-BEF4-A8D7CAC23B7F}"/>
    <cellStyle name="Input 2 3 6 2 5 2" xfId="22527" xr:uid="{C062B73F-337F-498F-90BB-B1F78BF08894}"/>
    <cellStyle name="Input 2 3 6 2 5 3" xfId="22528" xr:uid="{87A24B14-18B2-403C-8AE5-B3421FA495DE}"/>
    <cellStyle name="Input 2 3 6 2 6" xfId="22529" xr:uid="{F4D70EDE-6BC3-4A9C-A510-2CF3F0C01558}"/>
    <cellStyle name="Input 2 3 6 2 6 2" xfId="22530" xr:uid="{1B6B8017-B985-41BF-A457-C781AD8CD60C}"/>
    <cellStyle name="Input 2 3 6 2 6 3" xfId="22531" xr:uid="{2EC2C628-74BE-497A-A3E3-6854985DB010}"/>
    <cellStyle name="Input 2 3 6 2 7" xfId="22532" xr:uid="{69042376-8E4D-48A5-9A19-78C153D9A7B0}"/>
    <cellStyle name="Input 2 3 6 2 7 2" xfId="22533" xr:uid="{D26E35E6-E0EE-499B-8E80-A779AD3221B8}"/>
    <cellStyle name="Input 2 3 6 2 7 3" xfId="22534" xr:uid="{7CF10DA3-BDDF-4DE5-8859-D2FB9CDDF7C6}"/>
    <cellStyle name="Input 2 3 6 2 8" xfId="22535" xr:uid="{681500F9-E01D-4051-9572-E9DD70A99853}"/>
    <cellStyle name="Input 2 3 6 2 9" xfId="22536" xr:uid="{10B27B8D-9240-4963-BF35-1AA54A448909}"/>
    <cellStyle name="Input 2 3 6 3" xfId="22537" xr:uid="{413A65A1-A0C5-4A1A-AF4D-954727143910}"/>
    <cellStyle name="Input 2 3 6 3 2" xfId="22538" xr:uid="{9695DFE1-75D5-4742-93B2-4EC88C6EF227}"/>
    <cellStyle name="Input 2 3 6 3 3" xfId="22539" xr:uid="{C060224C-1249-4013-8BDF-A86105F78AEB}"/>
    <cellStyle name="Input 2 3 6 4" xfId="22540" xr:uid="{FBA29E7B-1329-4B2D-9D42-62EA828B1039}"/>
    <cellStyle name="Input 2 3 6 4 2" xfId="22541" xr:uid="{19FEC10F-2857-4914-9960-F626C45482DB}"/>
    <cellStyle name="Input 2 3 6 4 3" xfId="22542" xr:uid="{E9668797-C2F9-42A8-9D89-BBB0783BD4F1}"/>
    <cellStyle name="Input 2 3 6 5" xfId="22543" xr:uid="{88520EC9-6BD2-4658-A402-DB21DF8E23C6}"/>
    <cellStyle name="Input 2 3 6 5 2" xfId="22544" xr:uid="{DDF96251-9332-4C36-BFB5-CA8EBDC2AD8F}"/>
    <cellStyle name="Input 2 3 6 5 3" xfId="22545" xr:uid="{213FD30A-0157-4663-8B76-A8CA19E63EC2}"/>
    <cellStyle name="Input 2 3 6 6" xfId="22546" xr:uid="{317243A4-E605-47DB-AE72-10E3CCBF8127}"/>
    <cellStyle name="Input 2 3 6 6 2" xfId="22547" xr:uid="{9DD0B69F-34FD-4740-8AAF-8FE3E1163A6E}"/>
    <cellStyle name="Input 2 3 6 6 3" xfId="22548" xr:uid="{70DE7CC0-D10B-43F8-A982-C064B9EE97B6}"/>
    <cellStyle name="Input 2 3 6 7" xfId="22549" xr:uid="{D6FC4551-EE90-4EFE-A45E-49BB8D68D121}"/>
    <cellStyle name="Input 2 3 6 7 2" xfId="22550" xr:uid="{9EC55FD2-FB0D-4FB0-B64B-EBF7A1DA65F2}"/>
    <cellStyle name="Input 2 3 6 7 3" xfId="22551" xr:uid="{E54C9C85-52B8-4C79-B69A-1A057D1B7E26}"/>
    <cellStyle name="Input 2 3 6 8" xfId="22552" xr:uid="{DE449DD7-6593-44B6-8F81-05F99CEABC38}"/>
    <cellStyle name="Input 2 3 6 8 2" xfId="22553" xr:uid="{0D29EB15-8814-4E96-A5F7-A2036AB4B198}"/>
    <cellStyle name="Input 2 3 6 8 3" xfId="22554" xr:uid="{39D6D7A3-6857-403B-B0BD-AB3F20F89074}"/>
    <cellStyle name="Input 2 3 6 9" xfId="22555" xr:uid="{456B6926-2017-4ACD-A427-659C695BDD55}"/>
    <cellStyle name="Input 2 3 7" xfId="22556" xr:uid="{55427F46-BAD0-4A75-B498-D5325B1AAFD6}"/>
    <cellStyle name="Input 2 3 7 2" xfId="22557" xr:uid="{0263A1BC-5736-43A5-95B6-BBCB9DD4B556}"/>
    <cellStyle name="Input 2 3 7 2 2" xfId="22558" xr:uid="{44BB55A1-B3EA-49D5-A3CF-D8D09C239718}"/>
    <cellStyle name="Input 2 3 7 2 3" xfId="22559" xr:uid="{E619AF7E-F584-4D10-ACFC-A06842769134}"/>
    <cellStyle name="Input 2 3 7 3" xfId="22560" xr:uid="{5673937E-329F-49E2-8A55-9CBD66A32DBA}"/>
    <cellStyle name="Input 2 3 7 3 2" xfId="22561" xr:uid="{C7A85164-8E5A-46F1-A61C-1124BFB774A8}"/>
    <cellStyle name="Input 2 3 7 3 3" xfId="22562" xr:uid="{0940FBC7-6F3D-4196-8717-31635DFEC5AC}"/>
    <cellStyle name="Input 2 3 7 4" xfId="22563" xr:uid="{9C1B2A86-3EA9-4D9A-9CCF-B993A8DA7E01}"/>
    <cellStyle name="Input 2 3 7 4 2" xfId="22564" xr:uid="{AA90FE37-3E15-4148-B620-41D1B6E7B5F0}"/>
    <cellStyle name="Input 2 3 7 4 3" xfId="22565" xr:uid="{31559F10-9A5D-4DCB-B92A-F0BCBD48EEE2}"/>
    <cellStyle name="Input 2 3 7 5" xfId="22566" xr:uid="{65BC43AB-61D7-445E-BA9C-9B39813ACBB4}"/>
    <cellStyle name="Input 2 3 7 5 2" xfId="22567" xr:uid="{D63EA040-DA85-45D0-844A-6E69E496C37B}"/>
    <cellStyle name="Input 2 3 7 5 3" xfId="22568" xr:uid="{35A71B5E-118E-49F1-A95F-C8FB60898DC3}"/>
    <cellStyle name="Input 2 3 7 6" xfId="22569" xr:uid="{DA3313E0-8434-4572-B874-B513724A0244}"/>
    <cellStyle name="Input 2 3 7 6 2" xfId="22570" xr:uid="{74B3CAA6-7E32-47B7-B7CC-FC99E6DEA941}"/>
    <cellStyle name="Input 2 3 7 6 3" xfId="22571" xr:uid="{15E7D495-6912-4929-AD45-4F45CCB06FDA}"/>
    <cellStyle name="Input 2 3 7 7" xfId="22572" xr:uid="{F218D0AD-EE4C-44A4-B6F5-99F5B87CF6AD}"/>
    <cellStyle name="Input 2 3 7 7 2" xfId="22573" xr:uid="{086AFB54-FB64-43EC-BF62-3CA2E1F88594}"/>
    <cellStyle name="Input 2 3 7 7 3" xfId="22574" xr:uid="{6D4174F9-594A-4113-84E0-8741040622C5}"/>
    <cellStyle name="Input 2 3 7 8" xfId="22575" xr:uid="{9903D976-D392-40FF-BC51-3ECB0687405C}"/>
    <cellStyle name="Input 2 3 7 9" xfId="22576" xr:uid="{C252EC25-6C74-460B-B644-9BB0251A526B}"/>
    <cellStyle name="Input 2 3 8" xfId="22577" xr:uid="{73312F77-A31C-4CB5-9D0F-0A912A72CB5E}"/>
    <cellStyle name="Input 2 3 8 2" xfId="22578" xr:uid="{D6CAA22D-C572-436A-BE3D-22DC987CC985}"/>
    <cellStyle name="Input 2 3 8 3" xfId="22579" xr:uid="{38C0A3E7-FFD0-4C50-91D1-8F351B29B356}"/>
    <cellStyle name="Input 2 3 9" xfId="22580" xr:uid="{0A033175-2BC5-45F8-952B-25872AD14799}"/>
    <cellStyle name="Input 2 3 9 2" xfId="22581" xr:uid="{ECAA0079-F221-4D21-8F02-107FC4E4FC53}"/>
    <cellStyle name="Input 2 3 9 3" xfId="22582" xr:uid="{4E199152-87AE-4BD4-90BA-4C50C0B47979}"/>
    <cellStyle name="Input 2 4" xfId="2795" xr:uid="{FF843023-6DDA-40D5-A354-1CC5AFE82C47}"/>
    <cellStyle name="Input 2 4 10" xfId="22583" xr:uid="{71DE1438-988C-48E8-AB00-C439858001B4}"/>
    <cellStyle name="Input 2 4 10 2" xfId="22584" xr:uid="{3F23B909-F4B8-4F9B-AABE-E8A9FADE4897}"/>
    <cellStyle name="Input 2 4 10 3" xfId="22585" xr:uid="{3702179E-3CA0-4874-8857-7EFF96BD72FC}"/>
    <cellStyle name="Input 2 4 11" xfId="22586" xr:uid="{D3AD9A3F-91DC-4654-B2C6-DB357BCF019B}"/>
    <cellStyle name="Input 2 4 11 2" xfId="22587" xr:uid="{53BE96FE-89FD-4515-80D8-DF82429E5DD5}"/>
    <cellStyle name="Input 2 4 11 3" xfId="22588" xr:uid="{182AADB7-A8C2-480E-BA0E-D9E29A453943}"/>
    <cellStyle name="Input 2 4 12" xfId="22589" xr:uid="{FBEC990D-C88A-4E43-BAA7-F58A1A5E119E}"/>
    <cellStyle name="Input 2 4 12 2" xfId="22590" xr:uid="{AB3B7E71-C745-4E80-A9BF-1064D6D9E7FE}"/>
    <cellStyle name="Input 2 4 12 3" xfId="22591" xr:uid="{0E3FC54B-166D-4826-8BB8-150DBE00A233}"/>
    <cellStyle name="Input 2 4 13" xfId="22592" xr:uid="{9983EA86-C013-4A0D-A606-1F3C0DD568CD}"/>
    <cellStyle name="Input 2 4 13 2" xfId="22593" xr:uid="{76BEF2E8-4C51-4AD8-B38D-F3A4B267B4A3}"/>
    <cellStyle name="Input 2 4 13 3" xfId="22594" xr:uid="{102C08A7-257D-4B77-808F-85B701839C10}"/>
    <cellStyle name="Input 2 4 14" xfId="44375" xr:uid="{B4F3F67C-4C80-4227-90D2-FD38A5880F74}"/>
    <cellStyle name="Input 2 4 2" xfId="22595" xr:uid="{339F90E7-F80A-4868-9BB7-FCAD34EB1EB3}"/>
    <cellStyle name="Input 2 4 2 10" xfId="44376" xr:uid="{22B4FD76-2CB8-4037-96A7-E508A486ABC3}"/>
    <cellStyle name="Input 2 4 2 2" xfId="22596" xr:uid="{8D4DD2A2-9AC9-4504-A704-49248D7DB718}"/>
    <cellStyle name="Input 2 4 2 2 10" xfId="22597" xr:uid="{498AD88D-3E04-47AB-B5E6-FA5BE44B7699}"/>
    <cellStyle name="Input 2 4 2 2 2" xfId="22598" xr:uid="{FC7C575C-CF5E-4645-9A0B-DB6C01332E14}"/>
    <cellStyle name="Input 2 4 2 2 2 2" xfId="22599" xr:uid="{CD7F21E6-EA15-4091-92D8-5EC1E16C8911}"/>
    <cellStyle name="Input 2 4 2 2 2 2 2" xfId="22600" xr:uid="{D80511C0-05D0-4549-97C6-348F7C5CDAE4}"/>
    <cellStyle name="Input 2 4 2 2 2 2 3" xfId="22601" xr:uid="{ECA028A7-FEC2-4067-BEAC-B50368A2B2C7}"/>
    <cellStyle name="Input 2 4 2 2 2 3" xfId="22602" xr:uid="{D82497BF-899F-4F0B-B102-545AF419B63A}"/>
    <cellStyle name="Input 2 4 2 2 2 3 2" xfId="22603" xr:uid="{C8324E43-E184-45EA-92EC-FC4ABDB130CD}"/>
    <cellStyle name="Input 2 4 2 2 2 3 3" xfId="22604" xr:uid="{B57B1FFD-51DE-4681-AF40-0B96447FAB38}"/>
    <cellStyle name="Input 2 4 2 2 2 4" xfId="22605" xr:uid="{FBBEE483-469F-4BCE-8AA1-3AA0C11E442F}"/>
    <cellStyle name="Input 2 4 2 2 2 4 2" xfId="22606" xr:uid="{E871F935-0E0E-451C-A536-D2843F081A25}"/>
    <cellStyle name="Input 2 4 2 2 2 4 3" xfId="22607" xr:uid="{91EF43D5-4827-40AB-9F3B-FDDF6E87126D}"/>
    <cellStyle name="Input 2 4 2 2 2 5" xfId="22608" xr:uid="{8E5C270E-B878-4D59-B6F1-E2C246E0526B}"/>
    <cellStyle name="Input 2 4 2 2 2 5 2" xfId="22609" xr:uid="{8B25454B-34B7-4232-A737-20213A2F878D}"/>
    <cellStyle name="Input 2 4 2 2 2 5 3" xfId="22610" xr:uid="{D2124AA7-DAFF-4BD7-BA80-B37CC585B4F3}"/>
    <cellStyle name="Input 2 4 2 2 2 6" xfId="22611" xr:uid="{77133B88-0462-4444-A055-E6BE4F211537}"/>
    <cellStyle name="Input 2 4 2 2 2 6 2" xfId="22612" xr:uid="{C4EAF6AD-8F21-4DB0-840F-84D3A7C27444}"/>
    <cellStyle name="Input 2 4 2 2 2 6 3" xfId="22613" xr:uid="{F972B1A5-89AE-4B69-84D0-774CF5FAF982}"/>
    <cellStyle name="Input 2 4 2 2 2 7" xfId="22614" xr:uid="{3BBEB391-A409-402B-8540-B1405066D6D2}"/>
    <cellStyle name="Input 2 4 2 2 2 7 2" xfId="22615" xr:uid="{C11A99A1-73BA-47A7-8B8C-4242469B40C0}"/>
    <cellStyle name="Input 2 4 2 2 2 7 3" xfId="22616" xr:uid="{6D384EDA-7987-46A9-BAA3-80174D35F134}"/>
    <cellStyle name="Input 2 4 2 2 2 8" xfId="22617" xr:uid="{FCE94917-9160-4921-AC28-5BEADB2002CB}"/>
    <cellStyle name="Input 2 4 2 2 2 9" xfId="22618" xr:uid="{59981406-63EA-465A-8D90-2AC08729B4CB}"/>
    <cellStyle name="Input 2 4 2 2 3" xfId="22619" xr:uid="{D1C037EF-52F0-40F5-90A4-2381BD761E3A}"/>
    <cellStyle name="Input 2 4 2 2 3 2" xfId="22620" xr:uid="{3622F26D-C33F-4FF0-9475-6432D697719D}"/>
    <cellStyle name="Input 2 4 2 2 3 3" xfId="22621" xr:uid="{42C3BB54-91C5-48F9-A31F-E9645889C028}"/>
    <cellStyle name="Input 2 4 2 2 4" xfId="22622" xr:uid="{0D85EAF1-9CBC-4AAC-9180-A58C55315D09}"/>
    <cellStyle name="Input 2 4 2 2 4 2" xfId="22623" xr:uid="{BFB8B40A-FE68-4A6B-964C-09940B634962}"/>
    <cellStyle name="Input 2 4 2 2 4 3" xfId="22624" xr:uid="{E2DC9A58-112C-434B-9B5D-633687EFB1EE}"/>
    <cellStyle name="Input 2 4 2 2 5" xfId="22625" xr:uid="{8D366B12-FABB-4E64-8C8F-E0F9A249C453}"/>
    <cellStyle name="Input 2 4 2 2 5 2" xfId="22626" xr:uid="{33171970-71A1-43F2-B290-B9BDC4F96F0B}"/>
    <cellStyle name="Input 2 4 2 2 5 3" xfId="22627" xr:uid="{F0CA1063-460F-45CE-A3A8-F66755DF48A2}"/>
    <cellStyle name="Input 2 4 2 2 6" xfId="22628" xr:uid="{DF119A03-2D1E-4918-88C4-A21F902E7BB6}"/>
    <cellStyle name="Input 2 4 2 2 6 2" xfId="22629" xr:uid="{FDC90851-67F3-44B4-B239-3CB4A48EEDB3}"/>
    <cellStyle name="Input 2 4 2 2 6 3" xfId="22630" xr:uid="{0162EA3D-E92C-44F4-B0CB-ABB13D6D01A6}"/>
    <cellStyle name="Input 2 4 2 2 7" xfId="22631" xr:uid="{E5B991B5-52F1-4239-8E24-7B2F35DE6039}"/>
    <cellStyle name="Input 2 4 2 2 7 2" xfId="22632" xr:uid="{1376E600-D2CA-4E57-B33F-B0B85B54EE79}"/>
    <cellStyle name="Input 2 4 2 2 7 3" xfId="22633" xr:uid="{B0AD36BE-B4DB-47D4-80D1-B968EFE0F940}"/>
    <cellStyle name="Input 2 4 2 2 8" xfId="22634" xr:uid="{669A350A-3A3A-4159-9FD9-246C74C6B4BE}"/>
    <cellStyle name="Input 2 4 2 2 8 2" xfId="22635" xr:uid="{4B5080E6-A523-4B20-90DE-04A619E80047}"/>
    <cellStyle name="Input 2 4 2 2 8 3" xfId="22636" xr:uid="{9A531D02-38D3-4563-93DB-5E4F8E28D3D2}"/>
    <cellStyle name="Input 2 4 2 2 9" xfId="22637" xr:uid="{F63F84FF-F510-4112-BD40-A199CB39CBAC}"/>
    <cellStyle name="Input 2 4 2 3" xfId="22638" xr:uid="{8042D575-514C-4192-8AE3-788D46DE805B}"/>
    <cellStyle name="Input 2 4 2 3 10" xfId="22639" xr:uid="{953F2786-6F7C-4B18-9203-9C9D81DEE1D1}"/>
    <cellStyle name="Input 2 4 2 3 2" xfId="22640" xr:uid="{244836C9-7784-4477-B351-7EE36397A8B1}"/>
    <cellStyle name="Input 2 4 2 3 2 2" xfId="22641" xr:uid="{70E3A97C-C518-45A2-86E8-51EBE45B2580}"/>
    <cellStyle name="Input 2 4 2 3 2 2 2" xfId="22642" xr:uid="{2E027943-D0EA-4EF4-9AC0-E03651549F6F}"/>
    <cellStyle name="Input 2 4 2 3 2 2 3" xfId="22643" xr:uid="{99192D54-9D9C-4908-98F3-0EE2E0F541AC}"/>
    <cellStyle name="Input 2 4 2 3 2 3" xfId="22644" xr:uid="{AD87DE2B-B459-4A8E-B9ED-0FAA507CB99C}"/>
    <cellStyle name="Input 2 4 2 3 2 3 2" xfId="22645" xr:uid="{4B61D2ED-49A4-4267-A327-18005884F141}"/>
    <cellStyle name="Input 2 4 2 3 2 3 3" xfId="22646" xr:uid="{38514D01-B9F5-483D-BF64-D2404752DCCD}"/>
    <cellStyle name="Input 2 4 2 3 2 4" xfId="22647" xr:uid="{3EEB6737-C94E-416E-9430-87459690EE26}"/>
    <cellStyle name="Input 2 4 2 3 2 4 2" xfId="22648" xr:uid="{543E90AF-3E8B-4200-8E5B-B8B062B1838D}"/>
    <cellStyle name="Input 2 4 2 3 2 4 3" xfId="22649" xr:uid="{41CAF573-1485-488C-8558-89D8DDF897F7}"/>
    <cellStyle name="Input 2 4 2 3 2 5" xfId="22650" xr:uid="{C11FF183-B903-4CD2-B962-A90241FCB9FD}"/>
    <cellStyle name="Input 2 4 2 3 2 5 2" xfId="22651" xr:uid="{DE2850BD-710C-4B84-90B5-DDA55D750389}"/>
    <cellStyle name="Input 2 4 2 3 2 5 3" xfId="22652" xr:uid="{D14D6D60-615C-41F5-BCB5-9453D562CEAC}"/>
    <cellStyle name="Input 2 4 2 3 2 6" xfId="22653" xr:uid="{C538ACB8-E88C-4B14-AD9A-D42E352D206A}"/>
    <cellStyle name="Input 2 4 2 3 2 6 2" xfId="22654" xr:uid="{40AFD9B4-3682-46D7-B5B8-CE33641D26D6}"/>
    <cellStyle name="Input 2 4 2 3 2 6 3" xfId="22655" xr:uid="{A9C551FB-E5A3-4AD2-A19C-B2ABED3A437C}"/>
    <cellStyle name="Input 2 4 2 3 2 7" xfId="22656" xr:uid="{7C100444-1348-4418-914D-3E62FE8B2AD6}"/>
    <cellStyle name="Input 2 4 2 3 2 7 2" xfId="22657" xr:uid="{3446D650-FF85-43BB-A8D2-F8C2794368CC}"/>
    <cellStyle name="Input 2 4 2 3 2 7 3" xfId="22658" xr:uid="{119469A7-A5B8-4B86-BC78-8423ACCEFEC1}"/>
    <cellStyle name="Input 2 4 2 3 2 8" xfId="22659" xr:uid="{FC5EC7A8-6A88-4CC6-A303-A7DBBCD16D2B}"/>
    <cellStyle name="Input 2 4 2 3 2 9" xfId="22660" xr:uid="{7E6E88FF-5628-4583-8AA1-AC304FB845E4}"/>
    <cellStyle name="Input 2 4 2 3 3" xfId="22661" xr:uid="{E0E8A972-DF25-46CE-94DA-86EAD8791FA4}"/>
    <cellStyle name="Input 2 4 2 3 3 2" xfId="22662" xr:uid="{50053707-6C5C-4DC4-9082-14A3CD722B5D}"/>
    <cellStyle name="Input 2 4 2 3 3 3" xfId="22663" xr:uid="{99762523-9444-4B29-B0AC-98A0B0A08FFE}"/>
    <cellStyle name="Input 2 4 2 3 4" xfId="22664" xr:uid="{C7AD4A47-5A44-43FF-BA79-F1A4D5B3E0A3}"/>
    <cellStyle name="Input 2 4 2 3 4 2" xfId="22665" xr:uid="{5A995E37-FE75-4B53-979F-5487B23CCCC4}"/>
    <cellStyle name="Input 2 4 2 3 4 3" xfId="22666" xr:uid="{3698AE97-A126-4C6A-9F7C-A2B5B9822D91}"/>
    <cellStyle name="Input 2 4 2 3 5" xfId="22667" xr:uid="{0093DB74-624A-415D-AD8A-4C9FC1F5A5E7}"/>
    <cellStyle name="Input 2 4 2 3 5 2" xfId="22668" xr:uid="{4C1D1AE8-57A5-40BC-9C4D-62A4EAFB900F}"/>
    <cellStyle name="Input 2 4 2 3 5 3" xfId="22669" xr:uid="{852B7962-2BF5-44BB-8BAE-198FBBD59EBA}"/>
    <cellStyle name="Input 2 4 2 3 6" xfId="22670" xr:uid="{84B7FFC1-400B-4EAF-A481-FF5F33E78C45}"/>
    <cellStyle name="Input 2 4 2 3 6 2" xfId="22671" xr:uid="{6D5FE93F-EE29-41BC-86B8-E133D3BB5658}"/>
    <cellStyle name="Input 2 4 2 3 6 3" xfId="22672" xr:uid="{C3F2E800-4964-4146-966F-7C2FC612E47A}"/>
    <cellStyle name="Input 2 4 2 3 7" xfId="22673" xr:uid="{E61155C6-9E91-4EC7-B839-89E00BC0878A}"/>
    <cellStyle name="Input 2 4 2 3 7 2" xfId="22674" xr:uid="{BF91985A-F4A0-481C-8210-F4D17D73D06E}"/>
    <cellStyle name="Input 2 4 2 3 7 3" xfId="22675" xr:uid="{078A263B-B8A4-4A0F-9530-9CE4C7D66DE8}"/>
    <cellStyle name="Input 2 4 2 3 8" xfId="22676" xr:uid="{36459225-3F0E-47A3-A73B-BD1075082D7E}"/>
    <cellStyle name="Input 2 4 2 3 8 2" xfId="22677" xr:uid="{CF4104E3-1173-454A-9107-37D4DB13174C}"/>
    <cellStyle name="Input 2 4 2 3 8 3" xfId="22678" xr:uid="{E3FD2B33-FFF4-4A55-A948-32000E1F2D6B}"/>
    <cellStyle name="Input 2 4 2 3 9" xfId="22679" xr:uid="{44266C61-63BC-413C-8F07-12AE03AC7323}"/>
    <cellStyle name="Input 2 4 2 4" xfId="22680" xr:uid="{B3E3B6E9-4C23-4D7B-92AB-78F693458E93}"/>
    <cellStyle name="Input 2 4 2 4 10" xfId="22681" xr:uid="{037B6D6F-2EE9-4654-87CD-23D1C6E9624F}"/>
    <cellStyle name="Input 2 4 2 4 2" xfId="22682" xr:uid="{424061E8-8B5B-4752-A74E-D59EE8FA5A26}"/>
    <cellStyle name="Input 2 4 2 4 2 2" xfId="22683" xr:uid="{6A86014D-90D5-43C5-89B5-F30DFAFA73D9}"/>
    <cellStyle name="Input 2 4 2 4 2 2 2" xfId="22684" xr:uid="{288CB28F-34AA-4243-BD4B-71105BD17D72}"/>
    <cellStyle name="Input 2 4 2 4 2 2 3" xfId="22685" xr:uid="{61631123-C63F-465D-9746-872CB430D179}"/>
    <cellStyle name="Input 2 4 2 4 2 3" xfId="22686" xr:uid="{A88C6B6A-ECD9-4C8B-8885-42E214D099E7}"/>
    <cellStyle name="Input 2 4 2 4 2 3 2" xfId="22687" xr:uid="{244A93D1-1731-4690-B2B5-DA53E7663715}"/>
    <cellStyle name="Input 2 4 2 4 2 3 3" xfId="22688" xr:uid="{7B02BB2E-D186-48E8-83C2-99DC161C0259}"/>
    <cellStyle name="Input 2 4 2 4 2 4" xfId="22689" xr:uid="{F0FAF096-8CCD-406A-9B8D-7D7443BC4366}"/>
    <cellStyle name="Input 2 4 2 4 2 4 2" xfId="22690" xr:uid="{40D068ED-DE6D-497B-BAD0-A8F44B6BFAD8}"/>
    <cellStyle name="Input 2 4 2 4 2 4 3" xfId="22691" xr:uid="{068C439B-5DDC-43A0-981C-FB41C35E5F7F}"/>
    <cellStyle name="Input 2 4 2 4 2 5" xfId="22692" xr:uid="{658858C8-F3A9-4825-82FC-368DCF8E9042}"/>
    <cellStyle name="Input 2 4 2 4 2 5 2" xfId="22693" xr:uid="{0CF08ECC-5916-4A17-922B-1C0CD17E8E2E}"/>
    <cellStyle name="Input 2 4 2 4 2 5 3" xfId="22694" xr:uid="{F2E4B875-5C9B-439E-9993-33159D1489D0}"/>
    <cellStyle name="Input 2 4 2 4 2 6" xfId="22695" xr:uid="{C55B9DFC-C89B-434A-A86E-841B9D6235C3}"/>
    <cellStyle name="Input 2 4 2 4 2 6 2" xfId="22696" xr:uid="{23B9C5FC-57E6-4508-A8FB-4803B83A6378}"/>
    <cellStyle name="Input 2 4 2 4 2 6 3" xfId="22697" xr:uid="{51F35DEB-3AB0-46E1-91B9-E51CE7947D5F}"/>
    <cellStyle name="Input 2 4 2 4 2 7" xfId="22698" xr:uid="{48B15CC1-CB0A-4E44-A52B-7CC05F4C9F2B}"/>
    <cellStyle name="Input 2 4 2 4 2 7 2" xfId="22699" xr:uid="{F19A6B1A-C8C5-4654-B41B-9995D993584B}"/>
    <cellStyle name="Input 2 4 2 4 2 7 3" xfId="22700" xr:uid="{C88B9990-41B8-4E22-99FD-233F9181AD3B}"/>
    <cellStyle name="Input 2 4 2 4 2 8" xfId="22701" xr:uid="{CB4B96D5-8555-48C8-B226-2E6ECD987897}"/>
    <cellStyle name="Input 2 4 2 4 2 9" xfId="22702" xr:uid="{09865AB2-3100-4D62-84CC-16D3074C5C44}"/>
    <cellStyle name="Input 2 4 2 4 3" xfId="22703" xr:uid="{C4408309-EF20-4D38-8812-B79570E1C664}"/>
    <cellStyle name="Input 2 4 2 4 3 2" xfId="22704" xr:uid="{C40BFE54-43AF-4CF0-8340-D7329AAEA59C}"/>
    <cellStyle name="Input 2 4 2 4 3 3" xfId="22705" xr:uid="{3B7961B2-2D53-4664-896F-FFC4D1126FBD}"/>
    <cellStyle name="Input 2 4 2 4 4" xfId="22706" xr:uid="{4D82E2C1-FAE7-4B9E-9503-493AFDEDF2C9}"/>
    <cellStyle name="Input 2 4 2 4 4 2" xfId="22707" xr:uid="{46DB74FD-5F81-494E-8AA8-6CB9E075BA9A}"/>
    <cellStyle name="Input 2 4 2 4 4 3" xfId="22708" xr:uid="{90DE3D59-C403-4B7F-8F54-DD835623E8BC}"/>
    <cellStyle name="Input 2 4 2 4 5" xfId="22709" xr:uid="{A946FF9E-1436-495A-A217-BB4C4B0524E5}"/>
    <cellStyle name="Input 2 4 2 4 5 2" xfId="22710" xr:uid="{88BFAC38-BA95-41AE-9282-CE766D146C9D}"/>
    <cellStyle name="Input 2 4 2 4 5 3" xfId="22711" xr:uid="{11091269-8F20-422D-93E4-391367E5336D}"/>
    <cellStyle name="Input 2 4 2 4 6" xfId="22712" xr:uid="{09B7F085-0C26-4354-AC3F-EB249DBC91B0}"/>
    <cellStyle name="Input 2 4 2 4 6 2" xfId="22713" xr:uid="{56F9956F-801A-4D99-AB40-468E3EA0325A}"/>
    <cellStyle name="Input 2 4 2 4 6 3" xfId="22714" xr:uid="{A9C3C975-9D24-4915-9E69-892B19CCD7E6}"/>
    <cellStyle name="Input 2 4 2 4 7" xfId="22715" xr:uid="{56F483D4-47E3-40C9-A3C9-A1D1634E883B}"/>
    <cellStyle name="Input 2 4 2 4 7 2" xfId="22716" xr:uid="{599A9581-2A3B-41F0-905B-811B450239D7}"/>
    <cellStyle name="Input 2 4 2 4 7 3" xfId="22717" xr:uid="{A3FEBC1D-5C32-445B-99EE-1DEC63E62905}"/>
    <cellStyle name="Input 2 4 2 4 8" xfId="22718" xr:uid="{B0F60486-A22E-418E-BCCE-5AD92A48279D}"/>
    <cellStyle name="Input 2 4 2 4 8 2" xfId="22719" xr:uid="{DB0A5654-39A3-4DE1-AEB1-A8E359566BB2}"/>
    <cellStyle name="Input 2 4 2 4 8 3" xfId="22720" xr:uid="{E0D197AF-DD3C-496C-B73B-DAA1A28EFA99}"/>
    <cellStyle name="Input 2 4 2 4 9" xfId="22721" xr:uid="{13536B3C-FBEA-4E46-9F6E-E5503D8DF4F8}"/>
    <cellStyle name="Input 2 4 2 5" xfId="22722" xr:uid="{5453358E-3013-43FA-B356-3EACB1F0938A}"/>
    <cellStyle name="Input 2 4 2 5 2" xfId="22723" xr:uid="{92041C09-85CD-48D0-A1C3-9EEB3F15A888}"/>
    <cellStyle name="Input 2 4 2 5 2 2" xfId="22724" xr:uid="{4A5D16E1-E4D2-4ABE-A1E3-2FE8793F7BE7}"/>
    <cellStyle name="Input 2 4 2 5 2 3" xfId="22725" xr:uid="{1CA31371-30E5-48A7-BD3B-A57862A242D9}"/>
    <cellStyle name="Input 2 4 2 5 3" xfId="22726" xr:uid="{9D0AC23C-D126-4DD6-B144-5C8E020B0D81}"/>
    <cellStyle name="Input 2 4 2 5 3 2" xfId="22727" xr:uid="{AADF4E65-6104-48D5-BFDC-4C30037D54F3}"/>
    <cellStyle name="Input 2 4 2 5 3 3" xfId="22728" xr:uid="{F5CC9F0F-AD21-4162-AF76-1A865F3AFDBA}"/>
    <cellStyle name="Input 2 4 2 5 4" xfId="22729" xr:uid="{49846301-9745-4910-9722-AE2A84F3873D}"/>
    <cellStyle name="Input 2 4 2 5 4 2" xfId="22730" xr:uid="{832B63B1-D91F-4BBA-B138-10EE938747A3}"/>
    <cellStyle name="Input 2 4 2 5 4 3" xfId="22731" xr:uid="{15FF307E-FDC7-4718-A444-118CE07F7FD9}"/>
    <cellStyle name="Input 2 4 2 5 5" xfId="22732" xr:uid="{D6DAEBF4-BC25-436B-85A6-69FA7E3F72AA}"/>
    <cellStyle name="Input 2 4 2 5 5 2" xfId="22733" xr:uid="{CBC881DA-5EAA-4436-A3EA-F272E4A2BEF1}"/>
    <cellStyle name="Input 2 4 2 5 5 3" xfId="22734" xr:uid="{49F15CF5-834F-413C-AED6-D30A73E21939}"/>
    <cellStyle name="Input 2 4 2 5 6" xfId="22735" xr:uid="{09811CD7-4AEF-4502-91BA-94F4B655673C}"/>
    <cellStyle name="Input 2 4 2 5 6 2" xfId="22736" xr:uid="{487F748B-ED81-4174-8314-63186FAD53FE}"/>
    <cellStyle name="Input 2 4 2 5 6 3" xfId="22737" xr:uid="{296BD4F5-6DB5-4212-B1AF-7072983BC657}"/>
    <cellStyle name="Input 2 4 2 5 7" xfId="22738" xr:uid="{83BCAFB6-D30D-4145-B233-C6776B50397F}"/>
    <cellStyle name="Input 2 4 2 5 7 2" xfId="22739" xr:uid="{0E64B1CE-61FA-4D00-B98B-37A6D54AAB88}"/>
    <cellStyle name="Input 2 4 2 5 7 3" xfId="22740" xr:uid="{63AA6BF8-128D-4522-8A07-2E99E87C5828}"/>
    <cellStyle name="Input 2 4 2 5 8" xfId="22741" xr:uid="{157809A8-B1A0-46DD-B1F5-C70F3EED1A15}"/>
    <cellStyle name="Input 2 4 2 5 9" xfId="22742" xr:uid="{7AA31CB3-BC06-444D-83F7-00B9A644995D}"/>
    <cellStyle name="Input 2 4 2 6" xfId="22743" xr:uid="{6AF15C05-350F-49DE-AA81-322FC40CD06A}"/>
    <cellStyle name="Input 2 4 2 6 2" xfId="22744" xr:uid="{C24BAED6-FF21-4FB4-B47B-DE308EC0D1E6}"/>
    <cellStyle name="Input 2 4 2 6 3" xfId="22745" xr:uid="{C53F6F3B-27EB-4E45-A0F9-1CE5F3DA0B2B}"/>
    <cellStyle name="Input 2 4 2 7" xfId="22746" xr:uid="{727047BB-6A97-47C8-AB84-D6CF4CE5AEE9}"/>
    <cellStyle name="Input 2 4 2 7 2" xfId="22747" xr:uid="{0D349A31-CD59-486B-9A14-A828661F3804}"/>
    <cellStyle name="Input 2 4 2 7 3" xfId="22748" xr:uid="{D196AB96-6FF1-42B6-A7E5-1F6E22D68183}"/>
    <cellStyle name="Input 2 4 2 8" xfId="22749" xr:uid="{12AE4CF8-B122-4180-B964-BA1AB5E1C45B}"/>
    <cellStyle name="Input 2 4 2 8 2" xfId="22750" xr:uid="{95CFD9F6-DF22-4F31-8B44-CB8BE41FB8EE}"/>
    <cellStyle name="Input 2 4 2 8 3" xfId="22751" xr:uid="{8ED5E887-FEF8-42F7-BC18-F47EA18C50B0}"/>
    <cellStyle name="Input 2 4 2 9" xfId="22752" xr:uid="{D54B80A0-E11A-440A-A5C8-18D484106549}"/>
    <cellStyle name="Input 2 4 2 9 2" xfId="22753" xr:uid="{CF673DDE-1814-46FE-8B38-0C270D7451C7}"/>
    <cellStyle name="Input 2 4 2 9 3" xfId="22754" xr:uid="{ED43BE3A-DFF9-42B9-94EE-EAD4210CC4F3}"/>
    <cellStyle name="Input 2 4 3" xfId="22755" xr:uid="{632D7A50-4000-4503-A889-AEF97555C392}"/>
    <cellStyle name="Input 2 4 3 10" xfId="44377" xr:uid="{F0F0DAB0-554B-4604-A6DC-B9F5DC3C91F5}"/>
    <cellStyle name="Input 2 4 3 2" xfId="22756" xr:uid="{E40A4329-E26C-4CAF-97B3-85A52F43C80F}"/>
    <cellStyle name="Input 2 4 3 2 10" xfId="22757" xr:uid="{98CD2C82-1C86-4DE3-8A95-881F99584C6A}"/>
    <cellStyle name="Input 2 4 3 2 2" xfId="22758" xr:uid="{D161B45B-2E09-4DC5-90D5-C21F0AAC5DDF}"/>
    <cellStyle name="Input 2 4 3 2 2 2" xfId="22759" xr:uid="{39876260-0226-4CFE-B56A-124B1A4F2EF2}"/>
    <cellStyle name="Input 2 4 3 2 2 2 2" xfId="22760" xr:uid="{3FE78620-CF43-4F86-8AB3-D0FA78017976}"/>
    <cellStyle name="Input 2 4 3 2 2 2 3" xfId="22761" xr:uid="{B7FDCDBF-91A4-4FC0-8F0A-028AF261FF52}"/>
    <cellStyle name="Input 2 4 3 2 2 3" xfId="22762" xr:uid="{E2F1E3A6-8E26-40FA-9EA1-4F2CF088ABB1}"/>
    <cellStyle name="Input 2 4 3 2 2 3 2" xfId="22763" xr:uid="{805808D8-1729-4661-B3FE-FEE49C8EFC8B}"/>
    <cellStyle name="Input 2 4 3 2 2 3 3" xfId="22764" xr:uid="{E2589F3B-46AD-48EE-9289-0F33D3411AE2}"/>
    <cellStyle name="Input 2 4 3 2 2 4" xfId="22765" xr:uid="{D417E10C-BB71-4480-A5D8-5BA3C785D5C1}"/>
    <cellStyle name="Input 2 4 3 2 2 4 2" xfId="22766" xr:uid="{43F993D7-E4E0-4E0F-A97E-EFE732345792}"/>
    <cellStyle name="Input 2 4 3 2 2 4 3" xfId="22767" xr:uid="{465806B4-CB84-422A-8B9C-91D86F196743}"/>
    <cellStyle name="Input 2 4 3 2 2 5" xfId="22768" xr:uid="{6453F97A-0196-4967-B084-1EB8B37043F3}"/>
    <cellStyle name="Input 2 4 3 2 2 5 2" xfId="22769" xr:uid="{32E8F4A8-541F-4AA7-AC3E-044A9CC8FCCD}"/>
    <cellStyle name="Input 2 4 3 2 2 5 3" xfId="22770" xr:uid="{725F711F-D969-48FC-A73D-E813891BDB88}"/>
    <cellStyle name="Input 2 4 3 2 2 6" xfId="22771" xr:uid="{8CED8E2A-A6F6-4002-BB5A-7E81570BC56F}"/>
    <cellStyle name="Input 2 4 3 2 2 6 2" xfId="22772" xr:uid="{B59A01F9-1FE1-485A-9CC0-ECCE047B2CD1}"/>
    <cellStyle name="Input 2 4 3 2 2 6 3" xfId="22773" xr:uid="{72610C75-C1A4-45BB-982A-D8016228A797}"/>
    <cellStyle name="Input 2 4 3 2 2 7" xfId="22774" xr:uid="{400135E7-0DA2-461D-ADFE-262652C8EF3B}"/>
    <cellStyle name="Input 2 4 3 2 2 7 2" xfId="22775" xr:uid="{CCCD3F18-03B6-49EF-98D6-4BD735FBCF9D}"/>
    <cellStyle name="Input 2 4 3 2 2 7 3" xfId="22776" xr:uid="{86F460BC-C4F0-457D-B3A7-80579B0A322F}"/>
    <cellStyle name="Input 2 4 3 2 2 8" xfId="22777" xr:uid="{98A05D50-DCFF-441C-9D1B-88A92BA7D927}"/>
    <cellStyle name="Input 2 4 3 2 2 9" xfId="22778" xr:uid="{D19B3F8C-64E6-4D78-9904-28966A37A838}"/>
    <cellStyle name="Input 2 4 3 2 3" xfId="22779" xr:uid="{9C706733-DCD4-4A82-AC1F-481C85C0CBAA}"/>
    <cellStyle name="Input 2 4 3 2 3 2" xfId="22780" xr:uid="{D3A87483-7396-415C-88EB-2AF518629612}"/>
    <cellStyle name="Input 2 4 3 2 3 3" xfId="22781" xr:uid="{1A6D9735-1483-4B1C-8BE6-F0CE37AC95BC}"/>
    <cellStyle name="Input 2 4 3 2 4" xfId="22782" xr:uid="{1D7AC221-520B-4757-AF49-55059E1602F3}"/>
    <cellStyle name="Input 2 4 3 2 4 2" xfId="22783" xr:uid="{BCC3B5CA-0988-45B3-8D78-7CE975146FEA}"/>
    <cellStyle name="Input 2 4 3 2 4 3" xfId="22784" xr:uid="{3DA7975C-8459-476C-821D-1FFB2307FB03}"/>
    <cellStyle name="Input 2 4 3 2 5" xfId="22785" xr:uid="{B39170E1-DE34-407D-9321-08FE8F192BF4}"/>
    <cellStyle name="Input 2 4 3 2 5 2" xfId="22786" xr:uid="{E7BDDA1F-6709-42A3-88A3-6AAF3F99EF06}"/>
    <cellStyle name="Input 2 4 3 2 5 3" xfId="22787" xr:uid="{794CFE22-FC0D-457F-BB79-534916DCAB8E}"/>
    <cellStyle name="Input 2 4 3 2 6" xfId="22788" xr:uid="{7DE71148-A80B-4CFA-82D3-8CF1528F41B3}"/>
    <cellStyle name="Input 2 4 3 2 6 2" xfId="22789" xr:uid="{CE41D7E7-3EA6-44FC-97BC-121836AFD40A}"/>
    <cellStyle name="Input 2 4 3 2 6 3" xfId="22790" xr:uid="{7EE09645-9DE1-4C2C-BD32-C8E2D293FADB}"/>
    <cellStyle name="Input 2 4 3 2 7" xfId="22791" xr:uid="{D480C1DF-F5C1-45D8-AD87-24BE0C75F8C4}"/>
    <cellStyle name="Input 2 4 3 2 7 2" xfId="22792" xr:uid="{6A33F80D-F392-488E-8BC6-4CBCC0BD7C11}"/>
    <cellStyle name="Input 2 4 3 2 7 3" xfId="22793" xr:uid="{5F6492C2-5627-41DA-90CB-1101E0B2A4A4}"/>
    <cellStyle name="Input 2 4 3 2 8" xfId="22794" xr:uid="{503002A8-6371-419F-A3C6-C301E189AB99}"/>
    <cellStyle name="Input 2 4 3 2 8 2" xfId="22795" xr:uid="{8A196AED-986E-4315-A867-3D3A6CE93E76}"/>
    <cellStyle name="Input 2 4 3 2 8 3" xfId="22796" xr:uid="{EB6C04A7-AB5C-41BA-82B9-1E09B9FB7B6A}"/>
    <cellStyle name="Input 2 4 3 2 9" xfId="22797" xr:uid="{DDAA98C3-B329-497F-846E-E72160DC76A9}"/>
    <cellStyle name="Input 2 4 3 3" xfId="22798" xr:uid="{FB67681C-EE1F-47B8-8AF3-738E97F29577}"/>
    <cellStyle name="Input 2 4 3 3 10" xfId="22799" xr:uid="{1E66C5BB-0FE2-47C7-9A69-17910419EAB2}"/>
    <cellStyle name="Input 2 4 3 3 2" xfId="22800" xr:uid="{CD6C9AEF-D3B3-49D6-ADAE-4A83C6BEC1C3}"/>
    <cellStyle name="Input 2 4 3 3 2 2" xfId="22801" xr:uid="{E3352E39-F21B-4EAA-A8B1-9AB218093C52}"/>
    <cellStyle name="Input 2 4 3 3 2 2 2" xfId="22802" xr:uid="{C7F51942-6935-45C3-9BB6-561AFBE20870}"/>
    <cellStyle name="Input 2 4 3 3 2 2 3" xfId="22803" xr:uid="{4A0C5855-B2E1-4B04-AB7F-4ADB90CF3E1A}"/>
    <cellStyle name="Input 2 4 3 3 2 3" xfId="22804" xr:uid="{7801192B-D7AB-4547-B8D8-9D06453262E5}"/>
    <cellStyle name="Input 2 4 3 3 2 3 2" xfId="22805" xr:uid="{97300EFF-3E57-4A5E-B23E-9E62F752304F}"/>
    <cellStyle name="Input 2 4 3 3 2 3 3" xfId="22806" xr:uid="{B5123E1A-2708-49E3-AB90-B21D810061AA}"/>
    <cellStyle name="Input 2 4 3 3 2 4" xfId="22807" xr:uid="{D1A42534-90AA-4A12-875B-18D4BC134AE6}"/>
    <cellStyle name="Input 2 4 3 3 2 4 2" xfId="22808" xr:uid="{5926639B-1341-460C-BA77-9EC230619E65}"/>
    <cellStyle name="Input 2 4 3 3 2 4 3" xfId="22809" xr:uid="{CD8CA359-1649-4FF8-B7FC-2E2991976842}"/>
    <cellStyle name="Input 2 4 3 3 2 5" xfId="22810" xr:uid="{8B455A0B-71F3-4922-8008-7123A293DA74}"/>
    <cellStyle name="Input 2 4 3 3 2 5 2" xfId="22811" xr:uid="{DDD0F2B4-B11E-4F0D-8F79-66613607D189}"/>
    <cellStyle name="Input 2 4 3 3 2 5 3" xfId="22812" xr:uid="{F4E1B917-EBE9-4DD4-8291-EA0F75AF5A95}"/>
    <cellStyle name="Input 2 4 3 3 2 6" xfId="22813" xr:uid="{8B678EEF-9B9C-47BD-8307-2D050807CAB2}"/>
    <cellStyle name="Input 2 4 3 3 2 6 2" xfId="22814" xr:uid="{E69FAFB7-2A45-41A1-B78C-D916ABF13F1C}"/>
    <cellStyle name="Input 2 4 3 3 2 6 3" xfId="22815" xr:uid="{706DC4D1-6EA7-4A47-900B-5F686F536F76}"/>
    <cellStyle name="Input 2 4 3 3 2 7" xfId="22816" xr:uid="{E5A69E92-EEF2-4DA5-B32E-9812785BEF65}"/>
    <cellStyle name="Input 2 4 3 3 2 7 2" xfId="22817" xr:uid="{3B3E04B8-0B52-4A80-8082-C4C45BE23B22}"/>
    <cellStyle name="Input 2 4 3 3 2 7 3" xfId="22818" xr:uid="{2F58F952-F653-4BA2-8529-90CF06C24258}"/>
    <cellStyle name="Input 2 4 3 3 2 8" xfId="22819" xr:uid="{8243A25A-1DB5-4A2E-8B24-0E471E25C019}"/>
    <cellStyle name="Input 2 4 3 3 2 9" xfId="22820" xr:uid="{FA7A9566-50E8-436C-8A94-78F1FD217E3D}"/>
    <cellStyle name="Input 2 4 3 3 3" xfId="22821" xr:uid="{CF97FF7B-69AA-4DBB-B263-B15B6FF718FD}"/>
    <cellStyle name="Input 2 4 3 3 3 2" xfId="22822" xr:uid="{2725D8CB-964A-4E75-ABD3-0248775B77D5}"/>
    <cellStyle name="Input 2 4 3 3 3 3" xfId="22823" xr:uid="{7E12149A-2CCB-4F67-BE90-427B6D572DCF}"/>
    <cellStyle name="Input 2 4 3 3 4" xfId="22824" xr:uid="{0D727D5C-DC69-419D-9505-885A312B23A6}"/>
    <cellStyle name="Input 2 4 3 3 4 2" xfId="22825" xr:uid="{FCB56EB6-0279-4D83-85D2-8755B5ED83B4}"/>
    <cellStyle name="Input 2 4 3 3 4 3" xfId="22826" xr:uid="{834B95ED-CB06-44E9-9B4D-7F8A34B8110A}"/>
    <cellStyle name="Input 2 4 3 3 5" xfId="22827" xr:uid="{2CF7C1C1-60E6-48B9-BBB0-E947A52B65B6}"/>
    <cellStyle name="Input 2 4 3 3 5 2" xfId="22828" xr:uid="{8006E2DB-3FEC-42C6-AA30-6E1D04EDB60D}"/>
    <cellStyle name="Input 2 4 3 3 5 3" xfId="22829" xr:uid="{D14BAEC3-89AC-4D7D-B7A6-3EEDEAEF9EFF}"/>
    <cellStyle name="Input 2 4 3 3 6" xfId="22830" xr:uid="{B32CD13D-1EEF-4FF6-84CF-93368FC666B2}"/>
    <cellStyle name="Input 2 4 3 3 6 2" xfId="22831" xr:uid="{DBBA5DEF-31E0-4A9C-8917-3BEF0D56C6F4}"/>
    <cellStyle name="Input 2 4 3 3 6 3" xfId="22832" xr:uid="{D1914314-9996-4DFB-BF8E-CAB0FE851ACA}"/>
    <cellStyle name="Input 2 4 3 3 7" xfId="22833" xr:uid="{4CD4525E-0255-4DE3-99FD-4AF5D1FF7A43}"/>
    <cellStyle name="Input 2 4 3 3 7 2" xfId="22834" xr:uid="{3B86F0FA-340B-46C6-8314-636BC1C4C49A}"/>
    <cellStyle name="Input 2 4 3 3 7 3" xfId="22835" xr:uid="{DD90A5C6-C810-4570-A234-164DC839B2B3}"/>
    <cellStyle name="Input 2 4 3 3 8" xfId="22836" xr:uid="{6BBE8F6D-1763-49C4-9A4C-7E8153A2AA9F}"/>
    <cellStyle name="Input 2 4 3 3 8 2" xfId="22837" xr:uid="{F0067FB8-14ED-4EB1-B90C-BE86047CEC10}"/>
    <cellStyle name="Input 2 4 3 3 8 3" xfId="22838" xr:uid="{49D7D07D-265A-4B15-9DE5-E71CFE08DA01}"/>
    <cellStyle name="Input 2 4 3 3 9" xfId="22839" xr:uid="{15035B3C-DCFD-4057-98C1-A3EB0A1EDB4A}"/>
    <cellStyle name="Input 2 4 3 4" xfId="22840" xr:uid="{B43B0B57-A7BF-4DB9-95A4-70EAEA38C85B}"/>
    <cellStyle name="Input 2 4 3 4 10" xfId="22841" xr:uid="{90D334DF-9669-4B2F-B5AD-D733801A9264}"/>
    <cellStyle name="Input 2 4 3 4 2" xfId="22842" xr:uid="{575A9B45-8314-4EFF-81EE-AAFCC6C068B4}"/>
    <cellStyle name="Input 2 4 3 4 2 2" xfId="22843" xr:uid="{AC61F09F-6B57-4B5E-A656-C1CD4C73C4B2}"/>
    <cellStyle name="Input 2 4 3 4 2 2 2" xfId="22844" xr:uid="{C3BBDECC-DD3C-4CD4-809E-6627593D2849}"/>
    <cellStyle name="Input 2 4 3 4 2 2 3" xfId="22845" xr:uid="{B1CBF496-453C-4DC7-B3A6-95BF72390A8E}"/>
    <cellStyle name="Input 2 4 3 4 2 3" xfId="22846" xr:uid="{98CB5D57-798D-4DEA-8D46-92A908770549}"/>
    <cellStyle name="Input 2 4 3 4 2 3 2" xfId="22847" xr:uid="{79BFEED8-3831-4BD2-A616-5A0601AE5C96}"/>
    <cellStyle name="Input 2 4 3 4 2 3 3" xfId="22848" xr:uid="{7B632A38-8B3C-4976-A361-2069C174CDF6}"/>
    <cellStyle name="Input 2 4 3 4 2 4" xfId="22849" xr:uid="{97CFACE6-0404-41A1-A5FE-32CBB3101D26}"/>
    <cellStyle name="Input 2 4 3 4 2 4 2" xfId="22850" xr:uid="{ECB93BD2-14E1-4A6A-89E1-82AE3AED54AB}"/>
    <cellStyle name="Input 2 4 3 4 2 4 3" xfId="22851" xr:uid="{9BF86249-F439-4178-A28B-B7DA35B7F96C}"/>
    <cellStyle name="Input 2 4 3 4 2 5" xfId="22852" xr:uid="{F31071AC-28CB-444F-A651-4B5945E6727D}"/>
    <cellStyle name="Input 2 4 3 4 2 5 2" xfId="22853" xr:uid="{FDAD22CB-4842-4246-B88B-C49EB1BA4659}"/>
    <cellStyle name="Input 2 4 3 4 2 5 3" xfId="22854" xr:uid="{00AB4F5F-4526-48E0-869A-63D298537253}"/>
    <cellStyle name="Input 2 4 3 4 2 6" xfId="22855" xr:uid="{21B815B4-0DCA-4E87-8A89-3B72A716C5B7}"/>
    <cellStyle name="Input 2 4 3 4 2 6 2" xfId="22856" xr:uid="{AD9C8652-35DB-4F31-868D-E7072FFB0D7D}"/>
    <cellStyle name="Input 2 4 3 4 2 6 3" xfId="22857" xr:uid="{E6ED900D-584B-405D-BCFC-DB26BD18F9EA}"/>
    <cellStyle name="Input 2 4 3 4 2 7" xfId="22858" xr:uid="{B0275874-B25C-4560-AC43-B9EA6003BFDD}"/>
    <cellStyle name="Input 2 4 3 4 2 7 2" xfId="22859" xr:uid="{438A7354-BD44-4AD2-B1D6-4E514468AC68}"/>
    <cellStyle name="Input 2 4 3 4 2 7 3" xfId="22860" xr:uid="{A78DD194-DD3A-40D9-8E18-82A78A4BD6B6}"/>
    <cellStyle name="Input 2 4 3 4 2 8" xfId="22861" xr:uid="{F4105E08-E65A-48B1-882D-E78CFA571A82}"/>
    <cellStyle name="Input 2 4 3 4 2 9" xfId="22862" xr:uid="{B0A7BCF2-189D-49C2-95BC-1FCB1FBB7160}"/>
    <cellStyle name="Input 2 4 3 4 3" xfId="22863" xr:uid="{971452C5-CF09-4223-ACB9-1677C4943BF3}"/>
    <cellStyle name="Input 2 4 3 4 3 2" xfId="22864" xr:uid="{902ACCD4-B6BB-41E2-862A-75207D07FC67}"/>
    <cellStyle name="Input 2 4 3 4 3 3" xfId="22865" xr:uid="{B49EADB9-E2CE-4F3F-9531-6E5FF0AE3DB6}"/>
    <cellStyle name="Input 2 4 3 4 4" xfId="22866" xr:uid="{15061DD7-92DF-48B0-BF01-50FB9A1F35D6}"/>
    <cellStyle name="Input 2 4 3 4 4 2" xfId="22867" xr:uid="{E35166F4-1D23-4437-86BA-8216900F9B1E}"/>
    <cellStyle name="Input 2 4 3 4 4 3" xfId="22868" xr:uid="{E2C3F823-8695-4724-AA0A-A7BC38759D3C}"/>
    <cellStyle name="Input 2 4 3 4 5" xfId="22869" xr:uid="{9B225637-C915-44E6-B161-8EADA926E7D0}"/>
    <cellStyle name="Input 2 4 3 4 5 2" xfId="22870" xr:uid="{7C80F71F-63C7-4CE9-B0B0-3155CAC18341}"/>
    <cellStyle name="Input 2 4 3 4 5 3" xfId="22871" xr:uid="{B2DA2922-E325-400D-AEB2-67091CCEAB84}"/>
    <cellStyle name="Input 2 4 3 4 6" xfId="22872" xr:uid="{CAF12420-B826-4FA0-A99B-68577DB2F1E8}"/>
    <cellStyle name="Input 2 4 3 4 6 2" xfId="22873" xr:uid="{B87AFE98-1BD1-4757-AC98-998EB3220215}"/>
    <cellStyle name="Input 2 4 3 4 6 3" xfId="22874" xr:uid="{BF4CB68D-B5DA-4AED-9AB4-798EAADF69B9}"/>
    <cellStyle name="Input 2 4 3 4 7" xfId="22875" xr:uid="{8ED1C100-A125-4A46-99C9-C7E3D429C3DD}"/>
    <cellStyle name="Input 2 4 3 4 7 2" xfId="22876" xr:uid="{105608B8-D639-4EA6-951A-368A987F3B20}"/>
    <cellStyle name="Input 2 4 3 4 7 3" xfId="22877" xr:uid="{8F128290-1419-4055-BBBF-7587EA85DD23}"/>
    <cellStyle name="Input 2 4 3 4 8" xfId="22878" xr:uid="{E7E2490B-A9C7-461D-BBA8-A42218F6BB52}"/>
    <cellStyle name="Input 2 4 3 4 8 2" xfId="22879" xr:uid="{9FD0F0E5-BA73-4F6B-92B1-BB5F839F11F6}"/>
    <cellStyle name="Input 2 4 3 4 8 3" xfId="22880" xr:uid="{0FF78E9A-A3F4-4D6E-96EF-0E095EC07991}"/>
    <cellStyle name="Input 2 4 3 4 9" xfId="22881" xr:uid="{0D02C72E-FC0D-4CC6-9D43-7BA1D739E1AB}"/>
    <cellStyle name="Input 2 4 3 5" xfId="22882" xr:uid="{B9952FDA-AB26-4BEF-BA48-780036410C8F}"/>
    <cellStyle name="Input 2 4 3 5 2" xfId="22883" xr:uid="{279CABE4-5EC2-450F-83EA-DBB9E02CF764}"/>
    <cellStyle name="Input 2 4 3 5 2 2" xfId="22884" xr:uid="{58604206-9AF5-42D5-8F57-22476D5CB11C}"/>
    <cellStyle name="Input 2 4 3 5 2 3" xfId="22885" xr:uid="{81424822-E918-447F-A65E-4DB7B57DE258}"/>
    <cellStyle name="Input 2 4 3 5 3" xfId="22886" xr:uid="{40A5FB78-9486-410A-9218-97F47985B39B}"/>
    <cellStyle name="Input 2 4 3 5 3 2" xfId="22887" xr:uid="{D22A1185-1041-4929-B4AF-7517EE097C63}"/>
    <cellStyle name="Input 2 4 3 5 3 3" xfId="22888" xr:uid="{793D0892-2816-421D-8276-D9BD1A35242B}"/>
    <cellStyle name="Input 2 4 3 5 4" xfId="22889" xr:uid="{0669A498-F451-4355-B5BC-C534BD318987}"/>
    <cellStyle name="Input 2 4 3 5 4 2" xfId="22890" xr:uid="{A2C74327-FE2C-4749-9FE6-FA0879553196}"/>
    <cellStyle name="Input 2 4 3 5 4 3" xfId="22891" xr:uid="{4A73B94D-7B01-4125-8EB1-6A880E5D927C}"/>
    <cellStyle name="Input 2 4 3 5 5" xfId="22892" xr:uid="{2CF1DA28-899F-48D7-BF3B-F5BDBDBC8243}"/>
    <cellStyle name="Input 2 4 3 5 5 2" xfId="22893" xr:uid="{5B3DFB39-5FE1-4C03-9AB8-3CE2A61518BE}"/>
    <cellStyle name="Input 2 4 3 5 5 3" xfId="22894" xr:uid="{A7A76B14-B907-4268-965B-FC6DC18FE5B1}"/>
    <cellStyle name="Input 2 4 3 5 6" xfId="22895" xr:uid="{3A55A608-6E3F-43C9-B5E3-D8D12FF04977}"/>
    <cellStyle name="Input 2 4 3 5 6 2" xfId="22896" xr:uid="{0407A9E7-2892-42DF-9514-14C87A4BFA28}"/>
    <cellStyle name="Input 2 4 3 5 6 3" xfId="22897" xr:uid="{46BECEB1-5463-4C42-9679-6F8FF38E6918}"/>
    <cellStyle name="Input 2 4 3 5 7" xfId="22898" xr:uid="{4945DFFA-95FC-48FD-9F98-1673113F2A68}"/>
    <cellStyle name="Input 2 4 3 5 7 2" xfId="22899" xr:uid="{8214B5B5-6637-4642-BAEE-99F86E8426EF}"/>
    <cellStyle name="Input 2 4 3 5 7 3" xfId="22900" xr:uid="{56A7A838-EB11-4527-B222-1F7D92D58451}"/>
    <cellStyle name="Input 2 4 3 5 8" xfId="22901" xr:uid="{04B1DAF5-BC4A-4F15-BAEB-9682BE9F5824}"/>
    <cellStyle name="Input 2 4 3 5 9" xfId="22902" xr:uid="{8910BB0E-612D-4552-8596-6A5E1E48EF2E}"/>
    <cellStyle name="Input 2 4 3 6" xfId="22903" xr:uid="{17C14D26-222E-4AD0-9056-AA0423842998}"/>
    <cellStyle name="Input 2 4 3 6 2" xfId="22904" xr:uid="{DBFFE81A-2975-40D8-909E-7B251665E22C}"/>
    <cellStyle name="Input 2 4 3 6 3" xfId="22905" xr:uid="{A2A35AF6-0895-47A2-B171-F520AAFCEFD1}"/>
    <cellStyle name="Input 2 4 3 7" xfId="22906" xr:uid="{6D836369-6DB4-499D-AA2E-CB74C74B9353}"/>
    <cellStyle name="Input 2 4 3 7 2" xfId="22907" xr:uid="{95AA39CD-6520-453D-A75C-A833FB0D4729}"/>
    <cellStyle name="Input 2 4 3 7 3" xfId="22908" xr:uid="{C39C3141-9F97-4E14-9777-8C0661751DEA}"/>
    <cellStyle name="Input 2 4 3 8" xfId="22909" xr:uid="{4B05050E-CBB6-435E-ACEC-3E8AD2F67333}"/>
    <cellStyle name="Input 2 4 3 8 2" xfId="22910" xr:uid="{1BD92349-2320-4F42-BC47-B8D43BC45E52}"/>
    <cellStyle name="Input 2 4 3 8 3" xfId="22911" xr:uid="{8E386616-CA9B-4679-9A2A-670955E914F2}"/>
    <cellStyle name="Input 2 4 3 9" xfId="22912" xr:uid="{CDB8F366-D78F-4E14-AB1F-74FC56FEE16B}"/>
    <cellStyle name="Input 2 4 3 9 2" xfId="22913" xr:uid="{27707704-2E14-44AE-A01E-D2851BFAA3A8}"/>
    <cellStyle name="Input 2 4 3 9 3" xfId="22914" xr:uid="{43053245-5AC0-4C1A-B535-8C374FAFFBC5}"/>
    <cellStyle name="Input 2 4 4" xfId="22915" xr:uid="{A437404A-67D6-4941-9E7B-3AE52077BDF2}"/>
    <cellStyle name="Input 2 4 4 10" xfId="44378" xr:uid="{3838D2B2-567F-49C9-BF66-60C67BF9FEBA}"/>
    <cellStyle name="Input 2 4 4 2" xfId="22916" xr:uid="{311F2577-DDC1-4773-8AE8-07F6401343E7}"/>
    <cellStyle name="Input 2 4 4 2 10" xfId="22917" xr:uid="{6B10FF5B-45C0-497F-B35F-CE942E975BB5}"/>
    <cellStyle name="Input 2 4 4 2 2" xfId="22918" xr:uid="{70946035-995C-4B53-B3D0-D9E8806EA6CF}"/>
    <cellStyle name="Input 2 4 4 2 2 2" xfId="22919" xr:uid="{3A734300-F175-4440-8FBF-D4E7407D7A38}"/>
    <cellStyle name="Input 2 4 4 2 2 2 2" xfId="22920" xr:uid="{64B924F7-A783-4BDD-9A38-D7B2BEEE4E54}"/>
    <cellStyle name="Input 2 4 4 2 2 2 3" xfId="22921" xr:uid="{BA7F1A51-7BA7-45CA-9D3B-F64E3F606D75}"/>
    <cellStyle name="Input 2 4 4 2 2 3" xfId="22922" xr:uid="{A9046298-268A-4AFA-861D-071A7E9037F7}"/>
    <cellStyle name="Input 2 4 4 2 2 3 2" xfId="22923" xr:uid="{383894F0-2462-43EB-9DEF-51B9AEF1D49C}"/>
    <cellStyle name="Input 2 4 4 2 2 3 3" xfId="22924" xr:uid="{B30D8B01-410A-459A-B97D-3A9CAFEFEB96}"/>
    <cellStyle name="Input 2 4 4 2 2 4" xfId="22925" xr:uid="{394D4886-95BD-4071-B125-73573C1B4247}"/>
    <cellStyle name="Input 2 4 4 2 2 4 2" xfId="22926" xr:uid="{52CA7495-D4D7-4E3C-8C12-14657FA252C1}"/>
    <cellStyle name="Input 2 4 4 2 2 4 3" xfId="22927" xr:uid="{7A1868A1-44CA-4E85-A10E-8200E7192CE6}"/>
    <cellStyle name="Input 2 4 4 2 2 5" xfId="22928" xr:uid="{E0D7CD3B-2974-4E11-AB91-69800354AC22}"/>
    <cellStyle name="Input 2 4 4 2 2 5 2" xfId="22929" xr:uid="{4A9CCFA2-A735-4009-BE3D-7161337C6FF5}"/>
    <cellStyle name="Input 2 4 4 2 2 5 3" xfId="22930" xr:uid="{7C47FE48-D08F-4FB7-9FD3-AEED850BEA1D}"/>
    <cellStyle name="Input 2 4 4 2 2 6" xfId="22931" xr:uid="{BDD47A84-91B5-4D68-ABF2-34D0F52E9BE9}"/>
    <cellStyle name="Input 2 4 4 2 2 6 2" xfId="22932" xr:uid="{EF634052-E2C5-4E5F-B38C-A1D373B4FEC3}"/>
    <cellStyle name="Input 2 4 4 2 2 6 3" xfId="22933" xr:uid="{6CA81F38-9DF6-4FC2-9243-3F9D525B401B}"/>
    <cellStyle name="Input 2 4 4 2 2 7" xfId="22934" xr:uid="{25BC3767-6A08-4601-A8A2-273AFB18AAF7}"/>
    <cellStyle name="Input 2 4 4 2 2 7 2" xfId="22935" xr:uid="{B5C75497-7486-448E-A8E2-7DB5FD482E8A}"/>
    <cellStyle name="Input 2 4 4 2 2 7 3" xfId="22936" xr:uid="{C16D5455-44E0-432D-90AF-429B9B617711}"/>
    <cellStyle name="Input 2 4 4 2 2 8" xfId="22937" xr:uid="{2497A239-DA09-49BC-858A-2AFC7ECDC0DA}"/>
    <cellStyle name="Input 2 4 4 2 2 9" xfId="22938" xr:uid="{6B16D1F8-7C05-49DE-9A54-FE837DE70991}"/>
    <cellStyle name="Input 2 4 4 2 3" xfId="22939" xr:uid="{DEAD2585-6347-4BC0-A0DD-BE5265984715}"/>
    <cellStyle name="Input 2 4 4 2 3 2" xfId="22940" xr:uid="{0865F51B-519D-46EC-8E32-680DADFB1EBD}"/>
    <cellStyle name="Input 2 4 4 2 3 3" xfId="22941" xr:uid="{086B3A32-21B4-4E8A-BB33-ABD5F4C666AC}"/>
    <cellStyle name="Input 2 4 4 2 4" xfId="22942" xr:uid="{04DACEFD-D99C-4EDF-B035-AEFE0CA68015}"/>
    <cellStyle name="Input 2 4 4 2 4 2" xfId="22943" xr:uid="{0085BEB6-6897-4866-BEA5-33B1523B2633}"/>
    <cellStyle name="Input 2 4 4 2 4 3" xfId="22944" xr:uid="{919B074F-2050-4F7E-8C59-68292527E3A2}"/>
    <cellStyle name="Input 2 4 4 2 5" xfId="22945" xr:uid="{615E48F1-E670-463C-A446-D64C6B6747FF}"/>
    <cellStyle name="Input 2 4 4 2 5 2" xfId="22946" xr:uid="{00B41405-FF55-4B8F-A6E3-4315B6DC8227}"/>
    <cellStyle name="Input 2 4 4 2 5 3" xfId="22947" xr:uid="{BA7E2BF4-1B27-4A2F-9231-2F9736311E53}"/>
    <cellStyle name="Input 2 4 4 2 6" xfId="22948" xr:uid="{D1B820E5-60D3-42A5-92E9-F9155C0C7F49}"/>
    <cellStyle name="Input 2 4 4 2 6 2" xfId="22949" xr:uid="{DFB936F5-DE3B-4B38-A319-2B95367F3F04}"/>
    <cellStyle name="Input 2 4 4 2 6 3" xfId="22950" xr:uid="{E42ABD88-0D1A-4EA8-AB61-C707E9D332B6}"/>
    <cellStyle name="Input 2 4 4 2 7" xfId="22951" xr:uid="{9C7CD85E-CFCD-4612-AD98-3B8E8258CD77}"/>
    <cellStyle name="Input 2 4 4 2 7 2" xfId="22952" xr:uid="{9C44CFC2-F3FD-4C20-9782-A5CF32CF473B}"/>
    <cellStyle name="Input 2 4 4 2 7 3" xfId="22953" xr:uid="{BCF87C29-2382-4926-8E35-9CAB0A03A439}"/>
    <cellStyle name="Input 2 4 4 2 8" xfId="22954" xr:uid="{FAE4D948-03D2-4177-9ADA-68A1E3AEB8CC}"/>
    <cellStyle name="Input 2 4 4 2 8 2" xfId="22955" xr:uid="{05302111-379A-4AF8-AC57-DCA29266AFE9}"/>
    <cellStyle name="Input 2 4 4 2 8 3" xfId="22956" xr:uid="{B9C39CB5-75A1-4E39-884D-732B098044B6}"/>
    <cellStyle name="Input 2 4 4 2 9" xfId="22957" xr:uid="{2A4A12D4-D716-4EEC-8191-AC51AAD6ADA0}"/>
    <cellStyle name="Input 2 4 4 3" xfId="22958" xr:uid="{8A86F8EA-AD34-4A69-8E46-5954B4B96AD9}"/>
    <cellStyle name="Input 2 4 4 3 10" xfId="22959" xr:uid="{E08F2B72-6CEB-4E50-AFEA-12818F8FCFE5}"/>
    <cellStyle name="Input 2 4 4 3 2" xfId="22960" xr:uid="{BBA47DA4-1FD1-40BE-AD8E-4F37019DFDDD}"/>
    <cellStyle name="Input 2 4 4 3 2 2" xfId="22961" xr:uid="{481BC81F-A369-4772-99A2-2256C7BFAEFC}"/>
    <cellStyle name="Input 2 4 4 3 2 2 2" xfId="22962" xr:uid="{62398564-B169-49D3-9F03-76E41F0B9E5A}"/>
    <cellStyle name="Input 2 4 4 3 2 2 3" xfId="22963" xr:uid="{5135C389-CEED-42AB-9466-6BFC56CA7281}"/>
    <cellStyle name="Input 2 4 4 3 2 3" xfId="22964" xr:uid="{1CDF9651-D8AB-40B5-9EA2-F23D59E11F48}"/>
    <cellStyle name="Input 2 4 4 3 2 3 2" xfId="22965" xr:uid="{A8490E73-AC7D-41A7-8833-92DB89ED3654}"/>
    <cellStyle name="Input 2 4 4 3 2 3 3" xfId="22966" xr:uid="{B1A44850-C67F-4197-B6DA-47A370F94783}"/>
    <cellStyle name="Input 2 4 4 3 2 4" xfId="22967" xr:uid="{CBBBD06F-4398-4BFB-AF92-474CF18018B7}"/>
    <cellStyle name="Input 2 4 4 3 2 4 2" xfId="22968" xr:uid="{8B95F352-67E4-4EC2-9540-F556114813AD}"/>
    <cellStyle name="Input 2 4 4 3 2 4 3" xfId="22969" xr:uid="{7B340EE4-5D55-4B26-A348-298FF77E0AB0}"/>
    <cellStyle name="Input 2 4 4 3 2 5" xfId="22970" xr:uid="{397D77B4-537A-4F63-AF1E-63F95C33CB7D}"/>
    <cellStyle name="Input 2 4 4 3 2 5 2" xfId="22971" xr:uid="{A348D27F-D7DA-47E3-B7E7-53C103DCDACA}"/>
    <cellStyle name="Input 2 4 4 3 2 5 3" xfId="22972" xr:uid="{353E8D5E-550D-4FB6-8972-FA06A962CA25}"/>
    <cellStyle name="Input 2 4 4 3 2 6" xfId="22973" xr:uid="{7FC9AEBA-4727-4334-9F6D-A702BFD6F874}"/>
    <cellStyle name="Input 2 4 4 3 2 6 2" xfId="22974" xr:uid="{7B443B29-5565-455C-ABAF-626C5600AD06}"/>
    <cellStyle name="Input 2 4 4 3 2 6 3" xfId="22975" xr:uid="{7D231D77-77CE-472D-9FAF-29D67F4E8FF3}"/>
    <cellStyle name="Input 2 4 4 3 2 7" xfId="22976" xr:uid="{69F2B412-35EF-47F7-B68D-01C523CD13EC}"/>
    <cellStyle name="Input 2 4 4 3 2 7 2" xfId="22977" xr:uid="{70619AA0-12B8-4487-9475-A84A969F9502}"/>
    <cellStyle name="Input 2 4 4 3 2 7 3" xfId="22978" xr:uid="{9F534148-2243-4936-BDCB-A3069BBA6B10}"/>
    <cellStyle name="Input 2 4 4 3 2 8" xfId="22979" xr:uid="{9B43844B-602A-4C48-88AF-B1FF004BC5F3}"/>
    <cellStyle name="Input 2 4 4 3 2 9" xfId="22980" xr:uid="{65C7B49E-777B-4A8C-B462-79434A535D86}"/>
    <cellStyle name="Input 2 4 4 3 3" xfId="22981" xr:uid="{40067BC4-2BB4-4DBD-8C29-42DC348BAB54}"/>
    <cellStyle name="Input 2 4 4 3 3 2" xfId="22982" xr:uid="{3B252D36-0BEA-4EAC-A587-BB15C3700FD1}"/>
    <cellStyle name="Input 2 4 4 3 3 3" xfId="22983" xr:uid="{2C624C43-DE42-4E8C-ACFF-708AC0C34415}"/>
    <cellStyle name="Input 2 4 4 3 4" xfId="22984" xr:uid="{70B84694-97D4-40DC-869E-E035BC2E19F6}"/>
    <cellStyle name="Input 2 4 4 3 4 2" xfId="22985" xr:uid="{0DA30441-7A95-489A-89B0-B44684B2786C}"/>
    <cellStyle name="Input 2 4 4 3 4 3" xfId="22986" xr:uid="{EA444A2F-F5F7-40B5-8BB5-36E3AB677374}"/>
    <cellStyle name="Input 2 4 4 3 5" xfId="22987" xr:uid="{68E9B6FC-7B12-4812-994A-CADCB86F6F24}"/>
    <cellStyle name="Input 2 4 4 3 5 2" xfId="22988" xr:uid="{A281E49B-8A10-4D75-856D-6254682BF773}"/>
    <cellStyle name="Input 2 4 4 3 5 3" xfId="22989" xr:uid="{83C3FC6E-4A66-494D-B0CE-C75FCAD241B2}"/>
    <cellStyle name="Input 2 4 4 3 6" xfId="22990" xr:uid="{BDC1B934-7725-452B-894B-2DAB1B975AB9}"/>
    <cellStyle name="Input 2 4 4 3 6 2" xfId="22991" xr:uid="{31AFBD7D-69D6-4686-A5C9-2EC8D783E15A}"/>
    <cellStyle name="Input 2 4 4 3 6 3" xfId="22992" xr:uid="{9F17DC92-60ED-41A8-BB01-FED94AEC1494}"/>
    <cellStyle name="Input 2 4 4 3 7" xfId="22993" xr:uid="{976DD6EB-3E28-4CDA-9B62-8837CCADDB65}"/>
    <cellStyle name="Input 2 4 4 3 7 2" xfId="22994" xr:uid="{AF4B575F-D794-4878-9B45-D817E42B6E6C}"/>
    <cellStyle name="Input 2 4 4 3 7 3" xfId="22995" xr:uid="{0B82E90E-FF85-4870-AC23-12EABB596695}"/>
    <cellStyle name="Input 2 4 4 3 8" xfId="22996" xr:uid="{5AC9B285-8B0D-43CA-88AA-92BB7493A21A}"/>
    <cellStyle name="Input 2 4 4 3 8 2" xfId="22997" xr:uid="{C7A4ECA0-8A68-439A-B212-4029F3F5DAAF}"/>
    <cellStyle name="Input 2 4 4 3 8 3" xfId="22998" xr:uid="{62821B58-5E36-4A91-A842-4197946364ED}"/>
    <cellStyle name="Input 2 4 4 3 9" xfId="22999" xr:uid="{6C6F9C81-2694-439E-9DA2-AFA80E8F5BC8}"/>
    <cellStyle name="Input 2 4 4 4" xfId="23000" xr:uid="{F0734E57-788F-43E9-8217-2AA68BAB91FF}"/>
    <cellStyle name="Input 2 4 4 4 10" xfId="23001" xr:uid="{F36964CA-ABA3-4383-A7C5-E4A089CA39C7}"/>
    <cellStyle name="Input 2 4 4 4 2" xfId="23002" xr:uid="{309DEA30-7AD8-4A9A-AB3F-DEC5A776D6FB}"/>
    <cellStyle name="Input 2 4 4 4 2 2" xfId="23003" xr:uid="{C6F186B9-5D86-42CA-BA26-71CD514B5D99}"/>
    <cellStyle name="Input 2 4 4 4 2 2 2" xfId="23004" xr:uid="{8B5866F3-373C-4B86-8B68-A0C592EC4ECD}"/>
    <cellStyle name="Input 2 4 4 4 2 2 3" xfId="23005" xr:uid="{D6F49AE2-CC2D-4F06-B0A9-B409F7CB5483}"/>
    <cellStyle name="Input 2 4 4 4 2 3" xfId="23006" xr:uid="{998D16BB-16E9-4128-A16C-3A1C1857D087}"/>
    <cellStyle name="Input 2 4 4 4 2 3 2" xfId="23007" xr:uid="{52091CDF-3212-4FF1-B8FC-64A2123D4989}"/>
    <cellStyle name="Input 2 4 4 4 2 3 3" xfId="23008" xr:uid="{E5A372A2-1212-4FD9-8943-564BC5C3A82C}"/>
    <cellStyle name="Input 2 4 4 4 2 4" xfId="23009" xr:uid="{21FD9B70-91CC-4B56-98FA-7E78C0C3F4D9}"/>
    <cellStyle name="Input 2 4 4 4 2 4 2" xfId="23010" xr:uid="{A5E92B42-E7CB-4CDE-8F41-32CF3236196A}"/>
    <cellStyle name="Input 2 4 4 4 2 4 3" xfId="23011" xr:uid="{31866C91-DFD5-4D6D-916D-CE1223A26920}"/>
    <cellStyle name="Input 2 4 4 4 2 5" xfId="23012" xr:uid="{C91FBD8D-0426-475F-BE0E-5AB3884D04C8}"/>
    <cellStyle name="Input 2 4 4 4 2 5 2" xfId="23013" xr:uid="{646034AD-1DA8-434F-8837-72E721A76DE2}"/>
    <cellStyle name="Input 2 4 4 4 2 5 3" xfId="23014" xr:uid="{4CF82E7E-C227-44DF-A67C-BDAEC72EA40D}"/>
    <cellStyle name="Input 2 4 4 4 2 6" xfId="23015" xr:uid="{0032B938-45B2-4864-8030-0161A2AFD599}"/>
    <cellStyle name="Input 2 4 4 4 2 6 2" xfId="23016" xr:uid="{B5FE97FB-9FA5-4EA3-8DAC-6F8E5C7C1422}"/>
    <cellStyle name="Input 2 4 4 4 2 6 3" xfId="23017" xr:uid="{6AD32408-8CCB-4AC3-8286-39E2DB0CE521}"/>
    <cellStyle name="Input 2 4 4 4 2 7" xfId="23018" xr:uid="{F850B233-F965-4C9E-9DF9-E2BC3DA88091}"/>
    <cellStyle name="Input 2 4 4 4 2 7 2" xfId="23019" xr:uid="{21B7E7A8-4B48-4C3E-9734-E8523B237F0A}"/>
    <cellStyle name="Input 2 4 4 4 2 7 3" xfId="23020" xr:uid="{B7F82687-E787-4B72-B266-74C8231DE00B}"/>
    <cellStyle name="Input 2 4 4 4 2 8" xfId="23021" xr:uid="{54FC7BFD-644C-4B1D-B179-5E3B1AA4728C}"/>
    <cellStyle name="Input 2 4 4 4 2 9" xfId="23022" xr:uid="{7811F5C4-44F0-44DE-9889-B341E0601E2A}"/>
    <cellStyle name="Input 2 4 4 4 3" xfId="23023" xr:uid="{2551CE1E-7C23-4284-85F1-F29C56BFF441}"/>
    <cellStyle name="Input 2 4 4 4 3 2" xfId="23024" xr:uid="{825FDD48-043D-4519-AE78-2C7A49AB1827}"/>
    <cellStyle name="Input 2 4 4 4 3 3" xfId="23025" xr:uid="{4529E164-73FD-4E9A-B5A6-5261D2B23407}"/>
    <cellStyle name="Input 2 4 4 4 4" xfId="23026" xr:uid="{CCB47345-EEDE-45FD-8EE1-274D290B998E}"/>
    <cellStyle name="Input 2 4 4 4 4 2" xfId="23027" xr:uid="{08EF8721-B706-401C-8D73-4238380BF266}"/>
    <cellStyle name="Input 2 4 4 4 4 3" xfId="23028" xr:uid="{E110AE85-6A1F-4B31-8768-323DB705EFB1}"/>
    <cellStyle name="Input 2 4 4 4 5" xfId="23029" xr:uid="{A73EB76B-4C5D-456C-BE1A-F57CE94175E3}"/>
    <cellStyle name="Input 2 4 4 4 5 2" xfId="23030" xr:uid="{05D6C8D2-EFDB-4B43-B1CD-50F4E0097A71}"/>
    <cellStyle name="Input 2 4 4 4 5 3" xfId="23031" xr:uid="{742812A2-3786-4187-A16E-F92A9EB24044}"/>
    <cellStyle name="Input 2 4 4 4 6" xfId="23032" xr:uid="{86EC8586-87E4-44D9-94A1-2A45FC06268D}"/>
    <cellStyle name="Input 2 4 4 4 6 2" xfId="23033" xr:uid="{470EECF6-A7FE-4B40-9FAA-DEB89AF54013}"/>
    <cellStyle name="Input 2 4 4 4 6 3" xfId="23034" xr:uid="{05CEB249-0C43-4C82-A89D-CE07976D5989}"/>
    <cellStyle name="Input 2 4 4 4 7" xfId="23035" xr:uid="{51AF5B18-14B2-4BA6-9364-37FDB3E11E9E}"/>
    <cellStyle name="Input 2 4 4 4 7 2" xfId="23036" xr:uid="{6B42B0D8-248C-43C2-980C-C9FFCA93CAD4}"/>
    <cellStyle name="Input 2 4 4 4 7 3" xfId="23037" xr:uid="{E6CA382E-99DD-47AE-9A53-683031E78940}"/>
    <cellStyle name="Input 2 4 4 4 8" xfId="23038" xr:uid="{70030014-3EA5-4847-8731-C46F25E1D833}"/>
    <cellStyle name="Input 2 4 4 4 8 2" xfId="23039" xr:uid="{8117217A-4855-48F6-99B7-36CC03140A44}"/>
    <cellStyle name="Input 2 4 4 4 8 3" xfId="23040" xr:uid="{DF552E55-CB69-4247-A558-45B9398E6435}"/>
    <cellStyle name="Input 2 4 4 4 9" xfId="23041" xr:uid="{0FBB7EC9-2616-4D33-8856-0733F1419B8A}"/>
    <cellStyle name="Input 2 4 4 5" xfId="23042" xr:uid="{C9F8B740-49B3-436B-B25D-4EC0785E7F1A}"/>
    <cellStyle name="Input 2 4 4 5 2" xfId="23043" xr:uid="{AB633E9E-B322-4AC2-B846-1F300EA3293B}"/>
    <cellStyle name="Input 2 4 4 5 2 2" xfId="23044" xr:uid="{4A2EA118-C445-4EAE-BE65-4B03E5788E09}"/>
    <cellStyle name="Input 2 4 4 5 2 3" xfId="23045" xr:uid="{ACC36EF7-6E6B-4340-A1D5-72CF723F6146}"/>
    <cellStyle name="Input 2 4 4 5 3" xfId="23046" xr:uid="{03630EFE-CEEC-4FAF-8167-B2A59EAA11EF}"/>
    <cellStyle name="Input 2 4 4 5 3 2" xfId="23047" xr:uid="{23979070-1FE9-4487-B2E2-435F36599BEB}"/>
    <cellStyle name="Input 2 4 4 5 3 3" xfId="23048" xr:uid="{DA362772-CAE8-4C55-B48E-2F045E7AF9FC}"/>
    <cellStyle name="Input 2 4 4 5 4" xfId="23049" xr:uid="{D625106B-1526-46C1-A993-79AF426CF910}"/>
    <cellStyle name="Input 2 4 4 5 4 2" xfId="23050" xr:uid="{BF47E3BA-CDC5-4E74-8917-2822F69CACEB}"/>
    <cellStyle name="Input 2 4 4 5 4 3" xfId="23051" xr:uid="{CBD3E24B-56A9-4629-9CA5-CFD608367559}"/>
    <cellStyle name="Input 2 4 4 5 5" xfId="23052" xr:uid="{EA37E787-175C-49A8-8460-643CE1DBDA57}"/>
    <cellStyle name="Input 2 4 4 5 5 2" xfId="23053" xr:uid="{66916F8F-B2CB-44C0-BA88-9C4EF393C34F}"/>
    <cellStyle name="Input 2 4 4 5 5 3" xfId="23054" xr:uid="{0CC15253-5E58-41DB-9F0D-B4C5DB5CD329}"/>
    <cellStyle name="Input 2 4 4 5 6" xfId="23055" xr:uid="{8C9B978D-5587-4FB7-8812-7FDAFE97A60B}"/>
    <cellStyle name="Input 2 4 4 5 6 2" xfId="23056" xr:uid="{A004E249-49CC-460A-9CEA-FEE385E98864}"/>
    <cellStyle name="Input 2 4 4 5 6 3" xfId="23057" xr:uid="{21688CFE-54C6-4B7A-A9D0-F9C0D3F6D90C}"/>
    <cellStyle name="Input 2 4 4 5 7" xfId="23058" xr:uid="{9BCEEDB3-B1C5-4810-A464-5946DA7BBB1A}"/>
    <cellStyle name="Input 2 4 4 5 7 2" xfId="23059" xr:uid="{01AB4615-92AD-4183-877E-60BDD8C8ADF8}"/>
    <cellStyle name="Input 2 4 4 5 7 3" xfId="23060" xr:uid="{E249AA94-0BD9-4C54-81BA-94991BE1F7A7}"/>
    <cellStyle name="Input 2 4 4 5 8" xfId="23061" xr:uid="{91290A06-D586-497D-B18F-31AE47349789}"/>
    <cellStyle name="Input 2 4 4 5 9" xfId="23062" xr:uid="{F3FDAD68-BA28-42B9-A7DF-90C1191F8319}"/>
    <cellStyle name="Input 2 4 4 6" xfId="23063" xr:uid="{7AE90E30-585D-4425-B917-F2C9628388AB}"/>
    <cellStyle name="Input 2 4 4 6 2" xfId="23064" xr:uid="{BECFF133-5C3E-4D9F-B5CB-C15C0EB28A57}"/>
    <cellStyle name="Input 2 4 4 6 3" xfId="23065" xr:uid="{7DAF1103-647C-4998-84C4-E0AA9F06B7E5}"/>
    <cellStyle name="Input 2 4 4 7" xfId="23066" xr:uid="{E935727D-A9C0-4459-8894-ACE9E6B1B1AA}"/>
    <cellStyle name="Input 2 4 4 7 2" xfId="23067" xr:uid="{EC3D0C80-9FF0-44A2-994A-DB0DD0032E9F}"/>
    <cellStyle name="Input 2 4 4 7 3" xfId="23068" xr:uid="{1E0F18C3-182A-4F39-8275-9D13AB2FC255}"/>
    <cellStyle name="Input 2 4 4 8" xfId="23069" xr:uid="{10A1E5E4-19D8-4307-81FB-039AEAF1D080}"/>
    <cellStyle name="Input 2 4 4 8 2" xfId="23070" xr:uid="{01D2ADC3-197D-42B2-8CB1-EE5754690FF9}"/>
    <cellStyle name="Input 2 4 4 8 3" xfId="23071" xr:uid="{03AD1893-BCCF-4442-8B89-0BB51B93F04C}"/>
    <cellStyle name="Input 2 4 4 9" xfId="23072" xr:uid="{C892849A-BD5B-4AAC-B2F0-B08773027585}"/>
    <cellStyle name="Input 2 4 4 9 2" xfId="23073" xr:uid="{7C26FD3A-F7DD-4EED-ADC9-1E83F3323ADE}"/>
    <cellStyle name="Input 2 4 4 9 3" xfId="23074" xr:uid="{82ED25E0-1ABD-4DB7-881A-C1555ED1632B}"/>
    <cellStyle name="Input 2 4 5" xfId="23075" xr:uid="{BB641479-28B9-4FD4-9A73-57E4E34D1389}"/>
    <cellStyle name="Input 2 4 5 10" xfId="44379" xr:uid="{1CA25374-2336-4C3F-BAC8-37BE0954F12A}"/>
    <cellStyle name="Input 2 4 5 2" xfId="23076" xr:uid="{C9BBBE09-D2E5-423F-BF02-CBCD4418D693}"/>
    <cellStyle name="Input 2 4 5 2 10" xfId="23077" xr:uid="{6EC41DE5-2410-47D9-8093-5A57584432CE}"/>
    <cellStyle name="Input 2 4 5 2 2" xfId="23078" xr:uid="{7D26A682-D216-4391-BA3B-E2FA50A3953A}"/>
    <cellStyle name="Input 2 4 5 2 2 2" xfId="23079" xr:uid="{EF7CDEC0-2725-478E-9917-D00706EAC2E2}"/>
    <cellStyle name="Input 2 4 5 2 2 2 2" xfId="23080" xr:uid="{08728BB5-B8D1-4994-938E-46F4586B1EB7}"/>
    <cellStyle name="Input 2 4 5 2 2 2 3" xfId="23081" xr:uid="{792F99AA-6190-479A-88A5-6B50A9FDA642}"/>
    <cellStyle name="Input 2 4 5 2 2 3" xfId="23082" xr:uid="{4CBBF6A5-820E-4BD8-A07C-D559AD95A58F}"/>
    <cellStyle name="Input 2 4 5 2 2 3 2" xfId="23083" xr:uid="{2F880AA7-E6D6-45DC-983E-5B636C278E59}"/>
    <cellStyle name="Input 2 4 5 2 2 3 3" xfId="23084" xr:uid="{E8F40693-64C5-40DE-BFAB-45233C21F2F3}"/>
    <cellStyle name="Input 2 4 5 2 2 4" xfId="23085" xr:uid="{9B046F3D-1076-4A48-9D89-402CAAF08A51}"/>
    <cellStyle name="Input 2 4 5 2 2 4 2" xfId="23086" xr:uid="{73789EB7-CB3D-473E-8B12-2682903FBFE8}"/>
    <cellStyle name="Input 2 4 5 2 2 4 3" xfId="23087" xr:uid="{4D39F3AD-CC9F-4E69-9DD8-43E89645762E}"/>
    <cellStyle name="Input 2 4 5 2 2 5" xfId="23088" xr:uid="{95C79382-85A1-49B6-9513-A0EC11440ED5}"/>
    <cellStyle name="Input 2 4 5 2 2 5 2" xfId="23089" xr:uid="{0CEDBFC3-F656-472A-92E1-6B35F7E3D45C}"/>
    <cellStyle name="Input 2 4 5 2 2 5 3" xfId="23090" xr:uid="{143DD98D-5BD5-4C23-8FB2-CD1F9A2825B6}"/>
    <cellStyle name="Input 2 4 5 2 2 6" xfId="23091" xr:uid="{64BC581F-E813-4175-BDF4-4DD94152872D}"/>
    <cellStyle name="Input 2 4 5 2 2 6 2" xfId="23092" xr:uid="{B08191F5-54BA-4B7B-85FE-6EB90F88771C}"/>
    <cellStyle name="Input 2 4 5 2 2 6 3" xfId="23093" xr:uid="{75EE6E81-C19A-4F7F-A620-301502599831}"/>
    <cellStyle name="Input 2 4 5 2 2 7" xfId="23094" xr:uid="{77C88789-98AA-4A38-8F15-0EEA82708209}"/>
    <cellStyle name="Input 2 4 5 2 2 7 2" xfId="23095" xr:uid="{866DA509-390E-4CDC-BB69-0C3767506721}"/>
    <cellStyle name="Input 2 4 5 2 2 7 3" xfId="23096" xr:uid="{466E860B-4CC0-4BD8-80FB-0456D15E3C6B}"/>
    <cellStyle name="Input 2 4 5 2 2 8" xfId="23097" xr:uid="{26601927-7791-41E4-8E44-829E45B1ED1A}"/>
    <cellStyle name="Input 2 4 5 2 2 9" xfId="23098" xr:uid="{5CBFF6F8-1378-48E1-9810-DAF5C8D2A267}"/>
    <cellStyle name="Input 2 4 5 2 3" xfId="23099" xr:uid="{B5428171-4EE4-499B-A6E8-A99EFA1F06BC}"/>
    <cellStyle name="Input 2 4 5 2 3 2" xfId="23100" xr:uid="{A3F63E4B-FA24-4C4B-98A4-1CACB202543A}"/>
    <cellStyle name="Input 2 4 5 2 3 3" xfId="23101" xr:uid="{CBDE10EB-F21D-4CFA-BCB3-8D93A5E51F50}"/>
    <cellStyle name="Input 2 4 5 2 4" xfId="23102" xr:uid="{64ECB95D-89CD-4709-AA84-2BC46DD5B8F7}"/>
    <cellStyle name="Input 2 4 5 2 4 2" xfId="23103" xr:uid="{78AF9F7A-CC70-478B-BF07-5EA0141DC643}"/>
    <cellStyle name="Input 2 4 5 2 4 3" xfId="23104" xr:uid="{FEBFC691-1E69-49D2-AAA2-6166F8108114}"/>
    <cellStyle name="Input 2 4 5 2 5" xfId="23105" xr:uid="{86C765D7-869B-41F4-A858-744A6D4D375B}"/>
    <cellStyle name="Input 2 4 5 2 5 2" xfId="23106" xr:uid="{AFFF2E9B-C42E-4090-8345-7878B8CD157E}"/>
    <cellStyle name="Input 2 4 5 2 5 3" xfId="23107" xr:uid="{9422FC49-F1B4-4E68-8B56-2F301283BF19}"/>
    <cellStyle name="Input 2 4 5 2 6" xfId="23108" xr:uid="{090B92B0-BB6C-456C-BE1A-87E61B52862F}"/>
    <cellStyle name="Input 2 4 5 2 6 2" xfId="23109" xr:uid="{D3729DB2-A3D7-4D9C-AFB0-BC650AB6412F}"/>
    <cellStyle name="Input 2 4 5 2 6 3" xfId="23110" xr:uid="{8245DE4F-E254-4860-BB38-F268F104C932}"/>
    <cellStyle name="Input 2 4 5 2 7" xfId="23111" xr:uid="{2956C1B1-D301-491C-AF0A-30CD456C7B99}"/>
    <cellStyle name="Input 2 4 5 2 7 2" xfId="23112" xr:uid="{01A7E3D3-F869-4325-8C4C-05153B09615E}"/>
    <cellStyle name="Input 2 4 5 2 7 3" xfId="23113" xr:uid="{594373EB-ECD0-4802-BCDE-6AFA895B429A}"/>
    <cellStyle name="Input 2 4 5 2 8" xfId="23114" xr:uid="{F423CCDA-6C50-43C6-B1EA-9AC910E47EC3}"/>
    <cellStyle name="Input 2 4 5 2 8 2" xfId="23115" xr:uid="{4D81262E-AD9B-45B0-8ACD-4B3909569E75}"/>
    <cellStyle name="Input 2 4 5 2 8 3" xfId="23116" xr:uid="{9AB4E554-92C7-42DB-A640-2C6EE0AC5628}"/>
    <cellStyle name="Input 2 4 5 2 9" xfId="23117" xr:uid="{278A4429-16B5-4A6C-BE48-2356374148B6}"/>
    <cellStyle name="Input 2 4 5 3" xfId="23118" xr:uid="{8C6CDD0C-C607-4360-9D1A-99BD93255FAC}"/>
    <cellStyle name="Input 2 4 5 3 10" xfId="23119" xr:uid="{37903D8F-10C7-435C-B4FB-3FD4B8281D65}"/>
    <cellStyle name="Input 2 4 5 3 2" xfId="23120" xr:uid="{C5F19E81-B1DD-4DE6-B867-95F7772DD650}"/>
    <cellStyle name="Input 2 4 5 3 2 2" xfId="23121" xr:uid="{C0BFBAEC-626D-4DB1-B3FA-CCD08DA2D442}"/>
    <cellStyle name="Input 2 4 5 3 2 2 2" xfId="23122" xr:uid="{1D2ADB83-A654-443F-A27D-9F9E567906F4}"/>
    <cellStyle name="Input 2 4 5 3 2 2 3" xfId="23123" xr:uid="{249E3720-C507-4CE5-9023-C80246950667}"/>
    <cellStyle name="Input 2 4 5 3 2 3" xfId="23124" xr:uid="{D91EA105-9C2E-44E4-85C4-2F40060BB3DE}"/>
    <cellStyle name="Input 2 4 5 3 2 3 2" xfId="23125" xr:uid="{FC18D733-C526-4BA2-ADA6-9A870B94E175}"/>
    <cellStyle name="Input 2 4 5 3 2 3 3" xfId="23126" xr:uid="{23E76BE2-7D95-4B30-8E97-F77E0CFBC876}"/>
    <cellStyle name="Input 2 4 5 3 2 4" xfId="23127" xr:uid="{8A36950C-1D1C-4516-BC97-8BB07216B0B0}"/>
    <cellStyle name="Input 2 4 5 3 2 4 2" xfId="23128" xr:uid="{96D69B09-7F55-4548-8B91-C21C5A6854C9}"/>
    <cellStyle name="Input 2 4 5 3 2 4 3" xfId="23129" xr:uid="{C49B1FBF-459B-4C88-839B-B458D8E57AD6}"/>
    <cellStyle name="Input 2 4 5 3 2 5" xfId="23130" xr:uid="{1595FA0C-0F2D-4438-A7D2-5F2EA1A53E5D}"/>
    <cellStyle name="Input 2 4 5 3 2 5 2" xfId="23131" xr:uid="{31DC54D8-5DB5-4999-9D2C-45082974FE60}"/>
    <cellStyle name="Input 2 4 5 3 2 5 3" xfId="23132" xr:uid="{B8B8873C-BFF8-4A6E-ADA8-8228B999941B}"/>
    <cellStyle name="Input 2 4 5 3 2 6" xfId="23133" xr:uid="{3FBCE8CA-4E9A-423B-AEAA-373A2DAFE8A2}"/>
    <cellStyle name="Input 2 4 5 3 2 6 2" xfId="23134" xr:uid="{A27F1645-7902-440D-948A-A90EB75E4C15}"/>
    <cellStyle name="Input 2 4 5 3 2 6 3" xfId="23135" xr:uid="{727DD9E0-F4A5-49FD-8EC2-F27A391146CA}"/>
    <cellStyle name="Input 2 4 5 3 2 7" xfId="23136" xr:uid="{D3CD7D9B-0F5E-4E8C-9554-255162BC7E50}"/>
    <cellStyle name="Input 2 4 5 3 2 7 2" xfId="23137" xr:uid="{E7BE3BC1-3800-450C-B963-63A49C125152}"/>
    <cellStyle name="Input 2 4 5 3 2 7 3" xfId="23138" xr:uid="{3B9C76AD-1A63-4FAD-BB7F-81183849EA88}"/>
    <cellStyle name="Input 2 4 5 3 2 8" xfId="23139" xr:uid="{203231F1-6083-4004-813C-4824EE7CA93B}"/>
    <cellStyle name="Input 2 4 5 3 2 9" xfId="23140" xr:uid="{51C465DF-A8DE-4A9F-9F47-FAEDDDD8853D}"/>
    <cellStyle name="Input 2 4 5 3 3" xfId="23141" xr:uid="{48519D5F-FEAF-4399-8B35-DBF347E4D4D4}"/>
    <cellStyle name="Input 2 4 5 3 3 2" xfId="23142" xr:uid="{B0158862-1B5E-424B-B82F-9607DBC9682F}"/>
    <cellStyle name="Input 2 4 5 3 3 3" xfId="23143" xr:uid="{8A14BD26-2598-4F52-965D-D94737AB4431}"/>
    <cellStyle name="Input 2 4 5 3 4" xfId="23144" xr:uid="{AACD109B-D32B-4661-93A5-FEE156D08812}"/>
    <cellStyle name="Input 2 4 5 3 4 2" xfId="23145" xr:uid="{596EC62C-F42C-4A41-A35F-7B277CE76806}"/>
    <cellStyle name="Input 2 4 5 3 4 3" xfId="23146" xr:uid="{7A23ED59-D10E-4CC3-9273-93BAC4BDACF6}"/>
    <cellStyle name="Input 2 4 5 3 5" xfId="23147" xr:uid="{BF0D8CF6-AF6D-40F7-BDE6-CCA2CBD81293}"/>
    <cellStyle name="Input 2 4 5 3 5 2" xfId="23148" xr:uid="{BEF88E1C-DEF1-4764-8135-7AEA990610F3}"/>
    <cellStyle name="Input 2 4 5 3 5 3" xfId="23149" xr:uid="{092B6A46-F645-4E55-9A3D-F6F437445811}"/>
    <cellStyle name="Input 2 4 5 3 6" xfId="23150" xr:uid="{C2FBC1B6-CA57-426A-BB4D-6163305DEB40}"/>
    <cellStyle name="Input 2 4 5 3 6 2" xfId="23151" xr:uid="{70C49210-37F7-484A-A4FB-24BC411E3393}"/>
    <cellStyle name="Input 2 4 5 3 6 3" xfId="23152" xr:uid="{711EE019-BB9D-4CB8-96D7-8E45FD2409EE}"/>
    <cellStyle name="Input 2 4 5 3 7" xfId="23153" xr:uid="{158D8D12-AF03-4F2A-B4D8-164461A92F16}"/>
    <cellStyle name="Input 2 4 5 3 7 2" xfId="23154" xr:uid="{9F32453B-3A60-44E5-8619-74849E863E6A}"/>
    <cellStyle name="Input 2 4 5 3 7 3" xfId="23155" xr:uid="{54F2BCE1-487C-4BB6-92DA-40E9DD4BDE3F}"/>
    <cellStyle name="Input 2 4 5 3 8" xfId="23156" xr:uid="{71F1EFFC-9D1D-479F-AE73-406146829B94}"/>
    <cellStyle name="Input 2 4 5 3 8 2" xfId="23157" xr:uid="{28E12C04-0D88-4970-8E98-8E537D09629B}"/>
    <cellStyle name="Input 2 4 5 3 8 3" xfId="23158" xr:uid="{3FC73823-A86D-4D48-95FD-5B0B5E8AE6F8}"/>
    <cellStyle name="Input 2 4 5 3 9" xfId="23159" xr:uid="{398C5AFE-3775-46C9-B0D3-85E971A91CFF}"/>
    <cellStyle name="Input 2 4 5 4" xfId="23160" xr:uid="{D499451B-397B-4A72-9E32-95980D5F446C}"/>
    <cellStyle name="Input 2 4 5 4 10" xfId="23161" xr:uid="{DA3AEF1C-A70B-49D9-8860-60BD11A52A85}"/>
    <cellStyle name="Input 2 4 5 4 2" xfId="23162" xr:uid="{B0AC2DC4-141E-4144-B60A-9DADF9A3F03A}"/>
    <cellStyle name="Input 2 4 5 4 2 2" xfId="23163" xr:uid="{5CAC4099-275D-449D-B772-8A2798E861FC}"/>
    <cellStyle name="Input 2 4 5 4 2 2 2" xfId="23164" xr:uid="{7627F32F-BB0F-4100-8D53-10199022C793}"/>
    <cellStyle name="Input 2 4 5 4 2 2 3" xfId="23165" xr:uid="{09906092-A962-4605-B435-62BF720C1650}"/>
    <cellStyle name="Input 2 4 5 4 2 3" xfId="23166" xr:uid="{3BFF6D80-8BEC-4350-A20D-A24C5D054BB7}"/>
    <cellStyle name="Input 2 4 5 4 2 3 2" xfId="23167" xr:uid="{72F0C3AA-DF0B-4C68-9AA8-F6821A643C1F}"/>
    <cellStyle name="Input 2 4 5 4 2 3 3" xfId="23168" xr:uid="{989259C8-314A-44A6-AFFA-2F9CA23FABB3}"/>
    <cellStyle name="Input 2 4 5 4 2 4" xfId="23169" xr:uid="{A88DA9D0-DC14-4DA9-8F95-E2223B3CA6E9}"/>
    <cellStyle name="Input 2 4 5 4 2 4 2" xfId="23170" xr:uid="{B889F0CD-B3D2-4274-8632-FCAA213AD029}"/>
    <cellStyle name="Input 2 4 5 4 2 4 3" xfId="23171" xr:uid="{F06EC060-B529-4189-AA67-C6F9ED7CB173}"/>
    <cellStyle name="Input 2 4 5 4 2 5" xfId="23172" xr:uid="{D2067FE3-5368-415D-8F94-5A4809E0CBA5}"/>
    <cellStyle name="Input 2 4 5 4 2 5 2" xfId="23173" xr:uid="{94CC5B52-4FB9-4C54-B5A0-20400FA336C4}"/>
    <cellStyle name="Input 2 4 5 4 2 5 3" xfId="23174" xr:uid="{8A5FE3B3-1924-4DCA-AC8F-5C9223E22F4E}"/>
    <cellStyle name="Input 2 4 5 4 2 6" xfId="23175" xr:uid="{69EE3016-2219-4EC0-B97F-108B0FEAA53A}"/>
    <cellStyle name="Input 2 4 5 4 2 6 2" xfId="23176" xr:uid="{86F3698E-6731-419D-8070-1E2FBCD5F063}"/>
    <cellStyle name="Input 2 4 5 4 2 6 3" xfId="23177" xr:uid="{B2CBBE59-B9F4-4850-BEAA-E277F0EEB958}"/>
    <cellStyle name="Input 2 4 5 4 2 7" xfId="23178" xr:uid="{C15EF851-950D-491A-AC07-8497DEBB5283}"/>
    <cellStyle name="Input 2 4 5 4 2 7 2" xfId="23179" xr:uid="{928EAE99-0B92-4FC0-8471-32C3F3E839F6}"/>
    <cellStyle name="Input 2 4 5 4 2 7 3" xfId="23180" xr:uid="{6161E22A-3F25-4536-B3BE-96BF3E509EB9}"/>
    <cellStyle name="Input 2 4 5 4 2 8" xfId="23181" xr:uid="{5BB6B25F-1F07-4A2E-87BD-4AD52C37D62E}"/>
    <cellStyle name="Input 2 4 5 4 2 9" xfId="23182" xr:uid="{F9981D16-EDB0-46D5-BCC2-B2427FC9A4DC}"/>
    <cellStyle name="Input 2 4 5 4 3" xfId="23183" xr:uid="{725639ED-D35B-48FF-88C7-F7BEF34DD672}"/>
    <cellStyle name="Input 2 4 5 4 3 2" xfId="23184" xr:uid="{CB5E7E93-33BB-4E83-B579-33561E1AA183}"/>
    <cellStyle name="Input 2 4 5 4 3 3" xfId="23185" xr:uid="{B1C65D13-0918-4853-B445-CC2EE3397B4B}"/>
    <cellStyle name="Input 2 4 5 4 4" xfId="23186" xr:uid="{9006792F-A008-4325-A5C1-2F0B76679095}"/>
    <cellStyle name="Input 2 4 5 4 4 2" xfId="23187" xr:uid="{EE77369F-3F90-485B-A6D6-29B674108419}"/>
    <cellStyle name="Input 2 4 5 4 4 3" xfId="23188" xr:uid="{972C7A0C-680F-4D73-8F2A-76A373D30CB5}"/>
    <cellStyle name="Input 2 4 5 4 5" xfId="23189" xr:uid="{0BA0D4D8-9479-4D79-A60E-5F086E8BBC8E}"/>
    <cellStyle name="Input 2 4 5 4 5 2" xfId="23190" xr:uid="{A9B2FFFF-BF18-4846-A734-362C8E97CA41}"/>
    <cellStyle name="Input 2 4 5 4 5 3" xfId="23191" xr:uid="{EA4D53CC-ADF4-401A-99F5-A5EF60066A0C}"/>
    <cellStyle name="Input 2 4 5 4 6" xfId="23192" xr:uid="{2A199C70-24EC-4E03-B199-B09962BB9ABE}"/>
    <cellStyle name="Input 2 4 5 4 6 2" xfId="23193" xr:uid="{BA3388C4-C5CB-4599-90EE-9FE935194ABA}"/>
    <cellStyle name="Input 2 4 5 4 6 3" xfId="23194" xr:uid="{FE02BEE0-AF5B-4ED2-860B-9667414BAAB1}"/>
    <cellStyle name="Input 2 4 5 4 7" xfId="23195" xr:uid="{6598B2FF-5F8F-4831-90F8-B443302B9ABB}"/>
    <cellStyle name="Input 2 4 5 4 7 2" xfId="23196" xr:uid="{C500A8CB-91AF-43A0-91D0-361CB578F2EC}"/>
    <cellStyle name="Input 2 4 5 4 7 3" xfId="23197" xr:uid="{2DD7781E-8779-446C-965C-87B6B6616304}"/>
    <cellStyle name="Input 2 4 5 4 8" xfId="23198" xr:uid="{06C7F2A9-2D62-4DC0-ABEF-E16711A46185}"/>
    <cellStyle name="Input 2 4 5 4 8 2" xfId="23199" xr:uid="{263A2F0F-213D-4DAC-9A50-11D384FD60D9}"/>
    <cellStyle name="Input 2 4 5 4 8 3" xfId="23200" xr:uid="{278D8F4A-3806-4C4A-A46A-38E9C1EDDAD0}"/>
    <cellStyle name="Input 2 4 5 4 9" xfId="23201" xr:uid="{9C53FA17-5441-41F0-A56F-F3D027B9FD4C}"/>
    <cellStyle name="Input 2 4 5 5" xfId="23202" xr:uid="{23247B2B-380D-42A9-9F55-84FEEB447FE4}"/>
    <cellStyle name="Input 2 4 5 5 2" xfId="23203" xr:uid="{6F058D54-34DC-4B04-8A32-1F90815030BA}"/>
    <cellStyle name="Input 2 4 5 5 2 2" xfId="23204" xr:uid="{BD0D22DE-6D80-42FD-99E4-21C4B55F553E}"/>
    <cellStyle name="Input 2 4 5 5 2 3" xfId="23205" xr:uid="{E5388246-6752-4220-A58F-6B4A7F8E1732}"/>
    <cellStyle name="Input 2 4 5 5 3" xfId="23206" xr:uid="{5FCD8749-F614-4BC3-802F-B73893ECF73F}"/>
    <cellStyle name="Input 2 4 5 5 3 2" xfId="23207" xr:uid="{B69FDF9B-6A95-475A-80BC-0C087E50D8D5}"/>
    <cellStyle name="Input 2 4 5 5 3 3" xfId="23208" xr:uid="{2DCBFE1E-D9A5-4CC7-B8C2-6CE0223CA374}"/>
    <cellStyle name="Input 2 4 5 5 4" xfId="23209" xr:uid="{89FE1C30-C4EA-4562-A71A-BADD2855FBA8}"/>
    <cellStyle name="Input 2 4 5 5 4 2" xfId="23210" xr:uid="{746A2414-92AD-43AF-BDA0-6DE0DDAD4760}"/>
    <cellStyle name="Input 2 4 5 5 4 3" xfId="23211" xr:uid="{83469296-B882-4AC9-83E1-EBD9F7978A6E}"/>
    <cellStyle name="Input 2 4 5 5 5" xfId="23212" xr:uid="{8BE64258-9004-411B-93F7-76CC70ADC52A}"/>
    <cellStyle name="Input 2 4 5 5 5 2" xfId="23213" xr:uid="{C9E7AC05-BD2E-42D2-8E0F-CF378AD60694}"/>
    <cellStyle name="Input 2 4 5 5 5 3" xfId="23214" xr:uid="{66DD2CE2-980C-4012-BEBE-B99B8693E0E2}"/>
    <cellStyle name="Input 2 4 5 5 6" xfId="23215" xr:uid="{885A08E8-2FA1-46B2-88AA-56FB8662D45A}"/>
    <cellStyle name="Input 2 4 5 5 6 2" xfId="23216" xr:uid="{F7CC4909-AEF1-4797-988F-736933AACB05}"/>
    <cellStyle name="Input 2 4 5 5 6 3" xfId="23217" xr:uid="{DD639278-B9F2-4E09-A0DF-0B8573A2F638}"/>
    <cellStyle name="Input 2 4 5 5 7" xfId="23218" xr:uid="{E4F3AD56-0D82-4B32-B7C2-7EA8A50DD3A8}"/>
    <cellStyle name="Input 2 4 5 5 7 2" xfId="23219" xr:uid="{E30CB462-4E72-4626-9475-04413947CDF5}"/>
    <cellStyle name="Input 2 4 5 5 7 3" xfId="23220" xr:uid="{3E826E44-4FCB-433B-A989-4D6A38BCD73B}"/>
    <cellStyle name="Input 2 4 5 5 8" xfId="23221" xr:uid="{53852E39-C230-4926-8762-3CB390A49C73}"/>
    <cellStyle name="Input 2 4 5 5 9" xfId="23222" xr:uid="{BEBF9846-EE39-49D9-870D-78B76F22F0A3}"/>
    <cellStyle name="Input 2 4 5 6" xfId="23223" xr:uid="{34DBCA8D-F7E4-423C-A0DC-8A0B04E186B4}"/>
    <cellStyle name="Input 2 4 5 6 2" xfId="23224" xr:uid="{9789B467-365E-495A-953E-52E21A28A435}"/>
    <cellStyle name="Input 2 4 5 6 3" xfId="23225" xr:uid="{DB35B36F-1E65-4835-97BC-C4CEBDF8523D}"/>
    <cellStyle name="Input 2 4 5 7" xfId="23226" xr:uid="{BC1D3B4B-F8B7-4296-A674-533EEF9BBDFC}"/>
    <cellStyle name="Input 2 4 5 7 2" xfId="23227" xr:uid="{8399DA06-51F2-4CB2-9D44-CF3FF56C4658}"/>
    <cellStyle name="Input 2 4 5 7 3" xfId="23228" xr:uid="{5702D6CF-258E-4D53-88AC-68A30B9C8065}"/>
    <cellStyle name="Input 2 4 5 8" xfId="23229" xr:uid="{6EA10013-61FC-4A73-B669-27B2D6273D60}"/>
    <cellStyle name="Input 2 4 5 8 2" xfId="23230" xr:uid="{A9CFFF94-A202-4656-AEB8-D3C5D7D8C8CB}"/>
    <cellStyle name="Input 2 4 5 8 3" xfId="23231" xr:uid="{3A72579E-70B7-4513-BED3-E91F04FD79DD}"/>
    <cellStyle name="Input 2 4 5 9" xfId="23232" xr:uid="{9F003241-EE69-4B4F-8729-A5436186D829}"/>
    <cellStyle name="Input 2 4 5 9 2" xfId="23233" xr:uid="{3255EB6B-D2FD-47C5-8486-B58361389CB9}"/>
    <cellStyle name="Input 2 4 5 9 3" xfId="23234" xr:uid="{076B54C1-7E1C-4AB4-A706-EAFF0717C347}"/>
    <cellStyle name="Input 2 4 6" xfId="23235" xr:uid="{B3981E7B-DA89-469B-A8AD-EF2C309F3598}"/>
    <cellStyle name="Input 2 4 6 10" xfId="23236" xr:uid="{E6F42CED-64AE-4252-9C53-E569DA2B9032}"/>
    <cellStyle name="Input 2 4 6 2" xfId="23237" xr:uid="{90AE7266-0536-4836-B5A3-0310E99CC6AD}"/>
    <cellStyle name="Input 2 4 6 2 2" xfId="23238" xr:uid="{2315FB5A-4CFB-4E62-A507-B7375862733D}"/>
    <cellStyle name="Input 2 4 6 2 2 2" xfId="23239" xr:uid="{04B4D631-E2FF-47AA-B7C1-8D7034761515}"/>
    <cellStyle name="Input 2 4 6 2 2 3" xfId="23240" xr:uid="{E2C73277-AC4F-4D54-97C1-7768645ABEA3}"/>
    <cellStyle name="Input 2 4 6 2 3" xfId="23241" xr:uid="{D8D5B6BA-E6B0-4A6D-92A8-FC2A8787695A}"/>
    <cellStyle name="Input 2 4 6 2 3 2" xfId="23242" xr:uid="{C2EBB2D8-8DC0-4562-B466-A9659C9E2DC3}"/>
    <cellStyle name="Input 2 4 6 2 3 3" xfId="23243" xr:uid="{1EA601E8-E307-4F51-910D-CDE021EBA458}"/>
    <cellStyle name="Input 2 4 6 2 4" xfId="23244" xr:uid="{924A1831-E6E0-4D44-870A-44CB17B8C95C}"/>
    <cellStyle name="Input 2 4 6 2 4 2" xfId="23245" xr:uid="{87FFAE75-1F84-4C14-B776-6A597D7E3FEB}"/>
    <cellStyle name="Input 2 4 6 2 4 3" xfId="23246" xr:uid="{E3772659-2494-402A-9D38-3867FF75F765}"/>
    <cellStyle name="Input 2 4 6 2 5" xfId="23247" xr:uid="{EF968A87-1103-4F10-B4A5-54B2122DCA91}"/>
    <cellStyle name="Input 2 4 6 2 5 2" xfId="23248" xr:uid="{50E98FDD-2396-4DA9-92AA-17BFFB485D56}"/>
    <cellStyle name="Input 2 4 6 2 5 3" xfId="23249" xr:uid="{80083653-D599-4BBE-9844-C607A826B2FB}"/>
    <cellStyle name="Input 2 4 6 2 6" xfId="23250" xr:uid="{BBCD274C-4BDB-495F-B3B8-784ACDB675F3}"/>
    <cellStyle name="Input 2 4 6 2 6 2" xfId="23251" xr:uid="{EEBAE60F-9833-4792-A887-8F5D8E787D88}"/>
    <cellStyle name="Input 2 4 6 2 6 3" xfId="23252" xr:uid="{D84473A0-D480-4047-AF87-5D289B0BD9F2}"/>
    <cellStyle name="Input 2 4 6 2 7" xfId="23253" xr:uid="{88E3BDBD-89DC-488B-ADAE-D288A3ED346F}"/>
    <cellStyle name="Input 2 4 6 2 7 2" xfId="23254" xr:uid="{715FD9EE-F5A5-41C4-8712-43ABEC604DDF}"/>
    <cellStyle name="Input 2 4 6 2 7 3" xfId="23255" xr:uid="{FC6F9995-8CFE-4349-90C9-BA4A58794BAA}"/>
    <cellStyle name="Input 2 4 6 2 8" xfId="23256" xr:uid="{BA4631F1-41CD-4276-973C-9DC607EA9404}"/>
    <cellStyle name="Input 2 4 6 2 9" xfId="23257" xr:uid="{5C61A35A-E988-419E-8254-548EF409BE32}"/>
    <cellStyle name="Input 2 4 6 3" xfId="23258" xr:uid="{3D6CE635-AB30-43A6-A3C6-0F4AD49FD7A6}"/>
    <cellStyle name="Input 2 4 6 3 2" xfId="23259" xr:uid="{1AE353BC-936A-4865-8783-6D880D55663D}"/>
    <cellStyle name="Input 2 4 6 3 3" xfId="23260" xr:uid="{472EB9D5-04CD-4D7D-989E-9B8CD5371020}"/>
    <cellStyle name="Input 2 4 6 4" xfId="23261" xr:uid="{21FFB398-70B3-4D2D-9C92-85CC60D5DA1B}"/>
    <cellStyle name="Input 2 4 6 4 2" xfId="23262" xr:uid="{C2582AD4-93CA-41CE-A346-616EBDFCAD31}"/>
    <cellStyle name="Input 2 4 6 4 3" xfId="23263" xr:uid="{3EC855B1-06F0-4DBF-AF94-4596F82A0A90}"/>
    <cellStyle name="Input 2 4 6 5" xfId="23264" xr:uid="{49AD92CD-AA7F-4FC9-892C-E3DEF8D7CD9A}"/>
    <cellStyle name="Input 2 4 6 5 2" xfId="23265" xr:uid="{88610607-2AE7-4257-BF3E-470E49367F38}"/>
    <cellStyle name="Input 2 4 6 5 3" xfId="23266" xr:uid="{E6067B2E-0E8B-42C4-BD46-32189A4EB1D7}"/>
    <cellStyle name="Input 2 4 6 6" xfId="23267" xr:uid="{5133BEA4-34D7-45B5-B74C-0B75DBE4C257}"/>
    <cellStyle name="Input 2 4 6 6 2" xfId="23268" xr:uid="{3BFD5E30-B45B-4EA8-9E4E-F9ED1FCFD19C}"/>
    <cellStyle name="Input 2 4 6 6 3" xfId="23269" xr:uid="{05FB241A-103D-42AE-8D52-A8FE033D304E}"/>
    <cellStyle name="Input 2 4 6 7" xfId="23270" xr:uid="{F810E802-19EE-49BD-A8E9-CB490D7DEC65}"/>
    <cellStyle name="Input 2 4 6 7 2" xfId="23271" xr:uid="{B3C4DAA8-B46F-4054-AA4F-EB9D3D689C64}"/>
    <cellStyle name="Input 2 4 6 7 3" xfId="23272" xr:uid="{D54FAEF1-2233-423D-9B1C-F37850873848}"/>
    <cellStyle name="Input 2 4 6 8" xfId="23273" xr:uid="{C0BA963A-6056-40E9-9686-94C3C2D4A6AD}"/>
    <cellStyle name="Input 2 4 6 8 2" xfId="23274" xr:uid="{CE71E7CB-6CDE-419A-832A-AEC6DC34A3BC}"/>
    <cellStyle name="Input 2 4 6 8 3" xfId="23275" xr:uid="{7C2151CE-2425-4339-AF07-3CDEDA26120E}"/>
    <cellStyle name="Input 2 4 6 9" xfId="23276" xr:uid="{509E274A-1D0B-4EB8-A63E-599ED9CB3B1A}"/>
    <cellStyle name="Input 2 4 7" xfId="23277" xr:uid="{662E5517-7D26-42E7-BDDE-02EDAABE3D0D}"/>
    <cellStyle name="Input 2 4 7 10" xfId="23278" xr:uid="{6DDCEE22-6C5B-45F0-96C8-9C78533EA916}"/>
    <cellStyle name="Input 2 4 7 2" xfId="23279" xr:uid="{9923EEC1-C889-4AC2-8153-99166A044662}"/>
    <cellStyle name="Input 2 4 7 2 2" xfId="23280" xr:uid="{FE8D014C-B026-419B-A29F-D53432CF0D84}"/>
    <cellStyle name="Input 2 4 7 2 2 2" xfId="23281" xr:uid="{802C8D79-E488-4ECB-8B42-5B2ACDD3C190}"/>
    <cellStyle name="Input 2 4 7 2 2 3" xfId="23282" xr:uid="{77752394-F0BF-4097-BDDB-2867D3E800F7}"/>
    <cellStyle name="Input 2 4 7 2 3" xfId="23283" xr:uid="{7792CC40-EDF4-4BEF-ADF4-B0854BAB5826}"/>
    <cellStyle name="Input 2 4 7 2 3 2" xfId="23284" xr:uid="{CCAA3DE5-ABBE-40BC-B564-C742D423BB56}"/>
    <cellStyle name="Input 2 4 7 2 3 3" xfId="23285" xr:uid="{8ABEFF7B-9801-4628-B1A7-24A4700DA8B8}"/>
    <cellStyle name="Input 2 4 7 2 4" xfId="23286" xr:uid="{F084B3D6-BA67-46BB-8847-096ECAD310FE}"/>
    <cellStyle name="Input 2 4 7 2 4 2" xfId="23287" xr:uid="{FEF96809-9E89-4529-97A2-C5E6D294F465}"/>
    <cellStyle name="Input 2 4 7 2 4 3" xfId="23288" xr:uid="{7979D64B-F59B-443D-9BD8-AC128B3ECBEC}"/>
    <cellStyle name="Input 2 4 7 2 5" xfId="23289" xr:uid="{B3423F8A-167B-4FFC-B225-03C800693D6B}"/>
    <cellStyle name="Input 2 4 7 2 5 2" xfId="23290" xr:uid="{557E8E07-00D1-4D48-8629-0A0DCA98871D}"/>
    <cellStyle name="Input 2 4 7 2 5 3" xfId="23291" xr:uid="{068C3839-33E9-438C-ADDC-7E7A2146D7E3}"/>
    <cellStyle name="Input 2 4 7 2 6" xfId="23292" xr:uid="{867864BA-7953-4CE7-8944-CF508C478BEC}"/>
    <cellStyle name="Input 2 4 7 2 6 2" xfId="23293" xr:uid="{CD8C1300-FE0D-47C9-9B2B-4E16B938D943}"/>
    <cellStyle name="Input 2 4 7 2 6 3" xfId="23294" xr:uid="{0D12AE40-A78F-480D-B94A-C88F1E8DF637}"/>
    <cellStyle name="Input 2 4 7 2 7" xfId="23295" xr:uid="{60754470-CE82-4862-8CDC-964EDD9EAEC9}"/>
    <cellStyle name="Input 2 4 7 2 7 2" xfId="23296" xr:uid="{7749AE8A-DD50-4829-A687-10C8A8CB2AFE}"/>
    <cellStyle name="Input 2 4 7 2 7 3" xfId="23297" xr:uid="{D0DD93BB-2DE7-4F86-A2FD-88E2072E7329}"/>
    <cellStyle name="Input 2 4 7 2 8" xfId="23298" xr:uid="{67B92A02-12B6-41B8-B6AE-E68743C25168}"/>
    <cellStyle name="Input 2 4 7 2 9" xfId="23299" xr:uid="{4DF49BB5-B889-4B6A-9562-A283E5E6F5CE}"/>
    <cellStyle name="Input 2 4 7 3" xfId="23300" xr:uid="{D3AF164D-0EA7-4384-A122-A05C24667BE4}"/>
    <cellStyle name="Input 2 4 7 3 2" xfId="23301" xr:uid="{A63FA0D2-3DCF-4D07-906C-AD7B2CAB7867}"/>
    <cellStyle name="Input 2 4 7 3 3" xfId="23302" xr:uid="{1B0DE273-C7FA-4C51-9DC9-DF6A2A9E70CF}"/>
    <cellStyle name="Input 2 4 7 4" xfId="23303" xr:uid="{377DE494-E4EB-4CED-805B-AAC8A3ED9BEE}"/>
    <cellStyle name="Input 2 4 7 4 2" xfId="23304" xr:uid="{3D26F9BB-10C9-4F80-BA66-C9CBBE648C65}"/>
    <cellStyle name="Input 2 4 7 4 3" xfId="23305" xr:uid="{A4FEA5F1-2753-4FDB-82BC-DE47C383DF23}"/>
    <cellStyle name="Input 2 4 7 5" xfId="23306" xr:uid="{DB5025C2-3E72-4961-BF3D-753927D5D64B}"/>
    <cellStyle name="Input 2 4 7 5 2" xfId="23307" xr:uid="{5E45E98B-CE0D-4571-B942-589CA4E43FEF}"/>
    <cellStyle name="Input 2 4 7 5 3" xfId="23308" xr:uid="{605EA316-00D3-45EB-B3A4-ACB7CEB44183}"/>
    <cellStyle name="Input 2 4 7 6" xfId="23309" xr:uid="{E246601F-91EC-47D6-8D03-B18F580949B5}"/>
    <cellStyle name="Input 2 4 7 6 2" xfId="23310" xr:uid="{D55459D8-8175-4426-A5F8-3E34B776CB76}"/>
    <cellStyle name="Input 2 4 7 6 3" xfId="23311" xr:uid="{B9D5E3F6-8831-4D89-AEBC-79C36EBFD136}"/>
    <cellStyle name="Input 2 4 7 7" xfId="23312" xr:uid="{E362BCDB-94A5-43CD-8F4D-169CF7418710}"/>
    <cellStyle name="Input 2 4 7 7 2" xfId="23313" xr:uid="{7D4B1693-1959-4B43-B288-8CFE6E051620}"/>
    <cellStyle name="Input 2 4 7 7 3" xfId="23314" xr:uid="{27DF565C-BE41-4F2D-A45B-6ADF0640557D}"/>
    <cellStyle name="Input 2 4 7 8" xfId="23315" xr:uid="{B7EFCB5C-DDDD-45D1-A78E-87D2C5A84557}"/>
    <cellStyle name="Input 2 4 7 8 2" xfId="23316" xr:uid="{0077B6B6-0673-4DBC-B23A-CE7DAFC49706}"/>
    <cellStyle name="Input 2 4 7 8 3" xfId="23317" xr:uid="{D5BB93C5-1DA1-4349-BB1D-8EFDCB965296}"/>
    <cellStyle name="Input 2 4 7 9" xfId="23318" xr:uid="{59F3335C-A038-4239-9A20-17EE8D81E00B}"/>
    <cellStyle name="Input 2 4 8" xfId="23319" xr:uid="{38686D04-558D-4293-93AF-8437A4C3877E}"/>
    <cellStyle name="Input 2 4 8 10" xfId="23320" xr:uid="{53F9B8E3-ECAF-470B-91D0-E6FF3C9E51CD}"/>
    <cellStyle name="Input 2 4 8 2" xfId="23321" xr:uid="{CED8E9BD-FF6E-462B-8697-055B1936A54E}"/>
    <cellStyle name="Input 2 4 8 2 2" xfId="23322" xr:uid="{BC69E99C-BAE9-4233-B1FC-65D946E8C26D}"/>
    <cellStyle name="Input 2 4 8 2 2 2" xfId="23323" xr:uid="{3B458F37-EB4D-4635-BC6D-C93DF25A53C2}"/>
    <cellStyle name="Input 2 4 8 2 2 3" xfId="23324" xr:uid="{A7F78DCC-7FCB-480E-8AA4-2AF84E2B676D}"/>
    <cellStyle name="Input 2 4 8 2 3" xfId="23325" xr:uid="{031CF06A-B065-4D39-A1B0-DE58CE83BE8C}"/>
    <cellStyle name="Input 2 4 8 2 3 2" xfId="23326" xr:uid="{E375B29F-7612-4AF4-8846-0FF676E5B322}"/>
    <cellStyle name="Input 2 4 8 2 3 3" xfId="23327" xr:uid="{6432D618-0E72-4021-8B6B-F8948FD44587}"/>
    <cellStyle name="Input 2 4 8 2 4" xfId="23328" xr:uid="{D19C2239-B5F4-4294-BEF2-D94CA4BC7E7D}"/>
    <cellStyle name="Input 2 4 8 2 4 2" xfId="23329" xr:uid="{DE19B607-10AA-43CB-8DAB-BDBE54F658AF}"/>
    <cellStyle name="Input 2 4 8 2 4 3" xfId="23330" xr:uid="{39AC123F-601F-493B-B775-CE38D6E6B37E}"/>
    <cellStyle name="Input 2 4 8 2 5" xfId="23331" xr:uid="{18F5C9A5-CED6-4803-956B-FCFDB43C4648}"/>
    <cellStyle name="Input 2 4 8 2 5 2" xfId="23332" xr:uid="{3265F5DB-5AF7-47AC-94AF-614555626ECC}"/>
    <cellStyle name="Input 2 4 8 2 5 3" xfId="23333" xr:uid="{7C5B5F18-BFA3-4260-B843-D10E6D1DC0D9}"/>
    <cellStyle name="Input 2 4 8 2 6" xfId="23334" xr:uid="{0B283CA1-88F7-4DBC-B68F-0C0BB0CE4C21}"/>
    <cellStyle name="Input 2 4 8 2 6 2" xfId="23335" xr:uid="{ACC6C9CB-EC80-47CC-AE7B-806016F6307E}"/>
    <cellStyle name="Input 2 4 8 2 6 3" xfId="23336" xr:uid="{08351713-6CFA-4D27-965C-D0BE87BD063C}"/>
    <cellStyle name="Input 2 4 8 2 7" xfId="23337" xr:uid="{F1C14970-1412-4DCF-8131-61788CAA64C9}"/>
    <cellStyle name="Input 2 4 8 2 7 2" xfId="23338" xr:uid="{908F1195-C079-4677-980A-0EC36039DEC1}"/>
    <cellStyle name="Input 2 4 8 2 7 3" xfId="23339" xr:uid="{FC13B730-D0B0-4BDC-9B31-7E45AE88D8B8}"/>
    <cellStyle name="Input 2 4 8 2 8" xfId="23340" xr:uid="{9FC9DC0E-8AAB-4B6A-B1E0-81BB48470C25}"/>
    <cellStyle name="Input 2 4 8 2 9" xfId="23341" xr:uid="{25CED350-6937-43E7-B296-4FCC45CB8FC4}"/>
    <cellStyle name="Input 2 4 8 3" xfId="23342" xr:uid="{CDED088D-B47F-4CDC-B67A-0C1FBCBEDFAE}"/>
    <cellStyle name="Input 2 4 8 3 2" xfId="23343" xr:uid="{1B53CFD3-3E64-49F6-A9AF-9983C541B545}"/>
    <cellStyle name="Input 2 4 8 3 3" xfId="23344" xr:uid="{88A3D3CF-20B6-414B-A910-200BB3906665}"/>
    <cellStyle name="Input 2 4 8 4" xfId="23345" xr:uid="{2195967B-0204-4962-A105-00750B1F2FCE}"/>
    <cellStyle name="Input 2 4 8 4 2" xfId="23346" xr:uid="{540B07F7-A4B1-4684-BD31-11DD8F338CBD}"/>
    <cellStyle name="Input 2 4 8 4 3" xfId="23347" xr:uid="{67913E05-BB1F-4742-AF1C-628704B05C60}"/>
    <cellStyle name="Input 2 4 8 5" xfId="23348" xr:uid="{1B18B594-A456-42A1-82B6-D80EDDE27572}"/>
    <cellStyle name="Input 2 4 8 5 2" xfId="23349" xr:uid="{5FBD00C0-48F1-4DD7-9047-581A4FE41779}"/>
    <cellStyle name="Input 2 4 8 5 3" xfId="23350" xr:uid="{409A74CD-8223-4223-B38E-1A232F01B8AE}"/>
    <cellStyle name="Input 2 4 8 6" xfId="23351" xr:uid="{55D94D40-0BF6-43E0-8A10-61781BB82968}"/>
    <cellStyle name="Input 2 4 8 6 2" xfId="23352" xr:uid="{06265980-FF20-4B9D-A95B-A751803B5142}"/>
    <cellStyle name="Input 2 4 8 6 3" xfId="23353" xr:uid="{8F71B86A-0F8B-4E7D-B08F-26CEE18E986B}"/>
    <cellStyle name="Input 2 4 8 7" xfId="23354" xr:uid="{DB5BA19F-4C58-4381-AF8C-4233F1E67331}"/>
    <cellStyle name="Input 2 4 8 7 2" xfId="23355" xr:uid="{AD7C0BCB-7428-48DF-BFFD-57C36FF17EBC}"/>
    <cellStyle name="Input 2 4 8 7 3" xfId="23356" xr:uid="{8E6882C2-7F11-47E1-93B9-77E6F07D2253}"/>
    <cellStyle name="Input 2 4 8 8" xfId="23357" xr:uid="{48A6DDC4-1412-4CA3-83FB-4E512BC3A7B1}"/>
    <cellStyle name="Input 2 4 8 8 2" xfId="23358" xr:uid="{3021D644-0D58-46A5-91F2-00AC1E321DDE}"/>
    <cellStyle name="Input 2 4 8 8 3" xfId="23359" xr:uid="{512CB1C2-C20F-4F3A-801A-1481EDD2268E}"/>
    <cellStyle name="Input 2 4 8 9" xfId="23360" xr:uid="{E4DF077E-803C-4E27-A5C0-9AD87F5961AD}"/>
    <cellStyle name="Input 2 4 9" xfId="23361" xr:uid="{6212821F-4CB9-4335-AEA7-B1E34648547E}"/>
    <cellStyle name="Input 2 4 9 2" xfId="23362" xr:uid="{AEA7C42C-3C4B-45B8-8E99-DDC4CEAA61CD}"/>
    <cellStyle name="Input 2 4 9 2 2" xfId="23363" xr:uid="{18DE5A4F-9BDD-4F30-820A-B1429D9207C8}"/>
    <cellStyle name="Input 2 4 9 2 3" xfId="23364" xr:uid="{52896AE0-F6B1-4073-ADAA-841B27E72160}"/>
    <cellStyle name="Input 2 4 9 3" xfId="23365" xr:uid="{013B0C14-3C2E-4C7D-ADF1-3DAB424C020E}"/>
    <cellStyle name="Input 2 4 9 3 2" xfId="23366" xr:uid="{C45D6FD1-A2B0-4D6E-B4C1-B330D106234F}"/>
    <cellStyle name="Input 2 4 9 3 3" xfId="23367" xr:uid="{1E171473-36BF-4CD8-A006-7CC57D3D9842}"/>
    <cellStyle name="Input 2 4 9 4" xfId="23368" xr:uid="{5D2854A2-8F3C-446A-B9E4-493B77C2DB8F}"/>
    <cellStyle name="Input 2 4 9 4 2" xfId="23369" xr:uid="{31225271-0EB8-4CE8-B4A1-85381D957686}"/>
    <cellStyle name="Input 2 4 9 4 3" xfId="23370" xr:uid="{ADE65579-1189-47E4-A1AD-06261E0C812C}"/>
    <cellStyle name="Input 2 4 9 5" xfId="23371" xr:uid="{3EC86212-4262-4D53-B732-4723CB3F4B28}"/>
    <cellStyle name="Input 2 4 9 5 2" xfId="23372" xr:uid="{04F9194A-99F4-4B84-9DE9-3C3720353C2C}"/>
    <cellStyle name="Input 2 4 9 5 3" xfId="23373" xr:uid="{EA90C6AA-11F4-4BD0-8843-A61B8AB895EC}"/>
    <cellStyle name="Input 2 4 9 6" xfId="23374" xr:uid="{60BDABD4-B97D-4180-A3C0-B727FD2CE41B}"/>
    <cellStyle name="Input 2 4 9 6 2" xfId="23375" xr:uid="{D95402F6-E44E-483E-93C9-7B527EC85EFC}"/>
    <cellStyle name="Input 2 4 9 6 3" xfId="23376" xr:uid="{384A7A8D-5523-4FF7-BDC7-9A54DC949B3F}"/>
    <cellStyle name="Input 2 4 9 7" xfId="23377" xr:uid="{1633206D-F6DD-406C-85FD-E14EDFE48DB1}"/>
    <cellStyle name="Input 2 4 9 7 2" xfId="23378" xr:uid="{8BC344D7-E532-4307-866B-6093DE559A8C}"/>
    <cellStyle name="Input 2 4 9 7 3" xfId="23379" xr:uid="{0F29B340-B48D-45F0-BD9E-E9CE4BD90133}"/>
    <cellStyle name="Input 2 4 9 8" xfId="23380" xr:uid="{E8FC3327-4552-4D98-820A-BA440F3B2BDD}"/>
    <cellStyle name="Input 2 4 9 9" xfId="23381" xr:uid="{C0669DD7-6FD2-46DB-A71D-E979E9CE82D5}"/>
    <cellStyle name="Input 2 5" xfId="23382" xr:uid="{24F200C8-1B71-4887-AA99-20219C1A5604}"/>
    <cellStyle name="Input 2 5 10" xfId="23383" xr:uid="{F417B379-B300-4101-BF5C-F5D42EAFECC2}"/>
    <cellStyle name="Input 2 5 10 2" xfId="23384" xr:uid="{17B8D90D-4F5C-4DEC-8679-9560823B93C4}"/>
    <cellStyle name="Input 2 5 10 3" xfId="23385" xr:uid="{E3B6247A-CDBB-4A71-8A40-CFDA3BF959B7}"/>
    <cellStyle name="Input 2 5 11" xfId="23386" xr:uid="{8F6FC880-A025-4A4C-B510-F1D2FFB6D5C4}"/>
    <cellStyle name="Input 2 5 11 2" xfId="23387" xr:uid="{148D8E4E-4BEA-4988-BE39-7E573AE27F7F}"/>
    <cellStyle name="Input 2 5 11 3" xfId="23388" xr:uid="{D5798BB4-184B-4705-8ED7-8D14959DEFE1}"/>
    <cellStyle name="Input 2 5 12" xfId="44380" xr:uid="{A9818239-AE71-40A1-A856-6EAA0CD6C746}"/>
    <cellStyle name="Input 2 5 2" xfId="23389" xr:uid="{FF57C998-C689-45E5-BA6A-88C347C79824}"/>
    <cellStyle name="Input 2 5 2 10" xfId="23390" xr:uid="{D54394DA-C35D-4CF5-AABC-11F7455C5549}"/>
    <cellStyle name="Input 2 5 2 2" xfId="23391" xr:uid="{2ADD48ED-8DE9-4219-B93F-A2D174173F48}"/>
    <cellStyle name="Input 2 5 2 2 2" xfId="23392" xr:uid="{EF6B6426-FE9B-4DF5-AFDE-CD2CC9096B24}"/>
    <cellStyle name="Input 2 5 2 2 2 2" xfId="23393" xr:uid="{0F67AECD-C543-4535-96EB-5139979FBBF4}"/>
    <cellStyle name="Input 2 5 2 2 2 3" xfId="23394" xr:uid="{08F945D6-FDF9-464D-8419-691B2E869760}"/>
    <cellStyle name="Input 2 5 2 2 3" xfId="23395" xr:uid="{294E00FD-8F2C-4B1D-995C-E290C764245C}"/>
    <cellStyle name="Input 2 5 2 2 3 2" xfId="23396" xr:uid="{7C0E5B8C-8C3D-4BB4-BC04-BE91F028B586}"/>
    <cellStyle name="Input 2 5 2 2 3 3" xfId="23397" xr:uid="{09FAA403-A6A9-42E0-9624-B2262CB2B68F}"/>
    <cellStyle name="Input 2 5 2 2 4" xfId="23398" xr:uid="{D4085789-6DAD-4F5A-B112-85BDD18D8E57}"/>
    <cellStyle name="Input 2 5 2 2 4 2" xfId="23399" xr:uid="{79677019-F6E3-4E35-89C6-D853F07438CB}"/>
    <cellStyle name="Input 2 5 2 2 4 3" xfId="23400" xr:uid="{72D549E2-7DB5-426C-A681-65DEA3C993D5}"/>
    <cellStyle name="Input 2 5 2 2 5" xfId="23401" xr:uid="{B63640A5-D5F5-4646-922B-5D1FB035CF81}"/>
    <cellStyle name="Input 2 5 2 2 5 2" xfId="23402" xr:uid="{6AB43B3D-A8DC-47BF-8385-8A1C7EA48A67}"/>
    <cellStyle name="Input 2 5 2 2 5 3" xfId="23403" xr:uid="{515B5B3B-27B4-4B76-9F21-D74BE226A858}"/>
    <cellStyle name="Input 2 5 2 2 6" xfId="23404" xr:uid="{1E887DB9-AEDB-4C13-9A6D-26F9073C787D}"/>
    <cellStyle name="Input 2 5 2 2 6 2" xfId="23405" xr:uid="{9BDA1F79-97A3-4D8F-86D7-43EF585F7A2F}"/>
    <cellStyle name="Input 2 5 2 2 6 3" xfId="23406" xr:uid="{01F99506-8612-4965-909B-6BBA75C54BD0}"/>
    <cellStyle name="Input 2 5 2 2 7" xfId="23407" xr:uid="{F368460D-0A4D-4C40-B414-F83915473864}"/>
    <cellStyle name="Input 2 5 2 2 7 2" xfId="23408" xr:uid="{4D5D7270-C048-48DA-9B66-09A84F985396}"/>
    <cellStyle name="Input 2 5 2 2 7 3" xfId="23409" xr:uid="{4179C6E8-59DE-44C1-B4C0-78C1C3BBA5EC}"/>
    <cellStyle name="Input 2 5 2 2 8" xfId="23410" xr:uid="{54053A23-4310-48A8-ADCE-EC9B0B0AC9BF}"/>
    <cellStyle name="Input 2 5 2 2 9" xfId="23411" xr:uid="{31A8FC9D-EAFC-43E2-BFF7-F6C521B803F3}"/>
    <cellStyle name="Input 2 5 2 3" xfId="23412" xr:uid="{251A0BBE-CE58-4ACA-BB53-C52A75C62CFB}"/>
    <cellStyle name="Input 2 5 2 3 2" xfId="23413" xr:uid="{FC701A76-4B48-4381-87FA-6DA9C850FBAD}"/>
    <cellStyle name="Input 2 5 2 3 3" xfId="23414" xr:uid="{4E7FE4DC-FF2F-4A10-A493-F565FEF87280}"/>
    <cellStyle name="Input 2 5 2 4" xfId="23415" xr:uid="{8CEE7BB4-4EE8-452B-B81D-21F54983C278}"/>
    <cellStyle name="Input 2 5 2 4 2" xfId="23416" xr:uid="{209CAE2A-874A-4DB9-9180-1B92A2C5F639}"/>
    <cellStyle name="Input 2 5 2 4 3" xfId="23417" xr:uid="{FADDC2CA-AA6E-42A8-82D5-3BDBA3278280}"/>
    <cellStyle name="Input 2 5 2 5" xfId="23418" xr:uid="{FC6CABC1-44C1-4BAC-84CB-8B5DB8F12F5E}"/>
    <cellStyle name="Input 2 5 2 5 2" xfId="23419" xr:uid="{A7458AFE-2F09-435C-8994-E4AB5A38E0D2}"/>
    <cellStyle name="Input 2 5 2 5 3" xfId="23420" xr:uid="{9602D6BA-6632-477F-82C0-67C9D0E2E5F3}"/>
    <cellStyle name="Input 2 5 2 6" xfId="23421" xr:uid="{9923E23D-3373-4FFF-A9F5-F2A27CB191E5}"/>
    <cellStyle name="Input 2 5 2 6 2" xfId="23422" xr:uid="{BC3E7B11-9DA8-4D78-898C-EA249FCF175E}"/>
    <cellStyle name="Input 2 5 2 6 3" xfId="23423" xr:uid="{97D8AF16-AAD7-4C28-8FD9-DD25558AF510}"/>
    <cellStyle name="Input 2 5 2 7" xfId="23424" xr:uid="{83DD2004-C215-4165-9451-666B3121A588}"/>
    <cellStyle name="Input 2 5 2 7 2" xfId="23425" xr:uid="{71A89998-B0CB-432E-8140-EF694F69B0CE}"/>
    <cellStyle name="Input 2 5 2 7 3" xfId="23426" xr:uid="{0CB2AE2E-985A-4145-BA12-9FF320CA87AB}"/>
    <cellStyle name="Input 2 5 2 8" xfId="23427" xr:uid="{DEFC5E11-1A17-43D2-92B6-A69D57132058}"/>
    <cellStyle name="Input 2 5 2 8 2" xfId="23428" xr:uid="{D105A83F-C562-4F22-80EC-785997C6116B}"/>
    <cellStyle name="Input 2 5 2 8 3" xfId="23429" xr:uid="{EE43B8D6-DE6E-47A9-9FCE-860B2785EFCD}"/>
    <cellStyle name="Input 2 5 2 9" xfId="23430" xr:uid="{EACC8250-01A0-4B65-AA08-10D7DA00E649}"/>
    <cellStyle name="Input 2 5 3" xfId="23431" xr:uid="{9A8C5207-7357-4DB1-9872-BBA235FB9279}"/>
    <cellStyle name="Input 2 5 3 10" xfId="23432" xr:uid="{F98A413B-1B90-4113-AC34-AB2226418F81}"/>
    <cellStyle name="Input 2 5 3 2" xfId="23433" xr:uid="{719B5A6C-7055-4F85-A6AE-561F89492A7C}"/>
    <cellStyle name="Input 2 5 3 2 2" xfId="23434" xr:uid="{B6D1BF04-9C69-487B-956A-D1F33435BD99}"/>
    <cellStyle name="Input 2 5 3 2 2 2" xfId="23435" xr:uid="{C49D9F6B-13F7-4F9A-B77E-1EF34E211AC8}"/>
    <cellStyle name="Input 2 5 3 2 2 3" xfId="23436" xr:uid="{3D009D1E-3721-48EC-BA29-474A936D329C}"/>
    <cellStyle name="Input 2 5 3 2 3" xfId="23437" xr:uid="{D8BFEA50-B98A-41EE-AA88-164048065202}"/>
    <cellStyle name="Input 2 5 3 2 3 2" xfId="23438" xr:uid="{AC08FC68-0059-4E18-836E-B982735DBCF0}"/>
    <cellStyle name="Input 2 5 3 2 3 3" xfId="23439" xr:uid="{B6CED01E-62BD-45A6-8369-6EEF63ABD123}"/>
    <cellStyle name="Input 2 5 3 2 4" xfId="23440" xr:uid="{DB686823-EF05-4036-8E67-5F0154A40DCB}"/>
    <cellStyle name="Input 2 5 3 2 4 2" xfId="23441" xr:uid="{075D4397-AAE2-4413-A136-62E771BCF32B}"/>
    <cellStyle name="Input 2 5 3 2 4 3" xfId="23442" xr:uid="{599E8627-C008-4973-9E6A-198CB53D1F01}"/>
    <cellStyle name="Input 2 5 3 2 5" xfId="23443" xr:uid="{483825D3-8D22-46F5-A487-81DA1756D3BE}"/>
    <cellStyle name="Input 2 5 3 2 5 2" xfId="23444" xr:uid="{B3825395-6880-41E6-8745-A9DD0E311EDA}"/>
    <cellStyle name="Input 2 5 3 2 5 3" xfId="23445" xr:uid="{0BD6C872-18DE-42E9-88A0-D06FC4E59811}"/>
    <cellStyle name="Input 2 5 3 2 6" xfId="23446" xr:uid="{E1A1D086-6243-44DE-AE36-256CD9E1F4A9}"/>
    <cellStyle name="Input 2 5 3 2 6 2" xfId="23447" xr:uid="{8BFDCBE5-8B90-448A-89D6-5AA612BA1616}"/>
    <cellStyle name="Input 2 5 3 2 6 3" xfId="23448" xr:uid="{5F66ADC4-D969-4B2D-AC80-B816466499EF}"/>
    <cellStyle name="Input 2 5 3 2 7" xfId="23449" xr:uid="{42487164-06CF-4EB5-9C77-339199C43EB5}"/>
    <cellStyle name="Input 2 5 3 2 7 2" xfId="23450" xr:uid="{3F44282A-C8E6-4E18-9A19-E802E655CD2E}"/>
    <cellStyle name="Input 2 5 3 2 7 3" xfId="23451" xr:uid="{8ED392F3-49DD-4319-99E8-4302D341BC22}"/>
    <cellStyle name="Input 2 5 3 2 8" xfId="23452" xr:uid="{1564B94C-A6AA-423F-A041-67EDFF13043D}"/>
    <cellStyle name="Input 2 5 3 2 9" xfId="23453" xr:uid="{C17C932E-47E6-41C6-A235-4CA75C1CF4BB}"/>
    <cellStyle name="Input 2 5 3 3" xfId="23454" xr:uid="{9EA85C4A-2224-4347-B3C4-E13F9443959A}"/>
    <cellStyle name="Input 2 5 3 3 2" xfId="23455" xr:uid="{F66C7923-3333-442C-91B7-334191C58556}"/>
    <cellStyle name="Input 2 5 3 3 3" xfId="23456" xr:uid="{16D34803-32D9-43FA-886B-5EF0B33C197D}"/>
    <cellStyle name="Input 2 5 3 4" xfId="23457" xr:uid="{5253850A-1032-4239-8A32-C8CE9150B15B}"/>
    <cellStyle name="Input 2 5 3 4 2" xfId="23458" xr:uid="{592D5503-B7CC-4F0E-B662-1CD73DDE1C86}"/>
    <cellStyle name="Input 2 5 3 4 3" xfId="23459" xr:uid="{627FCCDD-655E-45A9-9C2D-19E23B158174}"/>
    <cellStyle name="Input 2 5 3 5" xfId="23460" xr:uid="{53B363CB-E3EF-45A8-AEF1-46B758F7F364}"/>
    <cellStyle name="Input 2 5 3 5 2" xfId="23461" xr:uid="{9E8985ED-0F59-4B9B-8640-DD3EF42880FC}"/>
    <cellStyle name="Input 2 5 3 5 3" xfId="23462" xr:uid="{84492058-52D0-4BA4-9AC6-3EDEE0409C8D}"/>
    <cellStyle name="Input 2 5 3 6" xfId="23463" xr:uid="{E6D85297-2892-46E5-88D2-AF08EE4E89BE}"/>
    <cellStyle name="Input 2 5 3 6 2" xfId="23464" xr:uid="{15C68469-74F3-4ED4-A245-A2E95D67923D}"/>
    <cellStyle name="Input 2 5 3 6 3" xfId="23465" xr:uid="{D0738E15-B18A-406F-8F37-1AE61692C53D}"/>
    <cellStyle name="Input 2 5 3 7" xfId="23466" xr:uid="{550F0B04-8396-4D2D-BF83-BDD87D2ACF47}"/>
    <cellStyle name="Input 2 5 3 7 2" xfId="23467" xr:uid="{10801AEF-8996-4B6A-A128-FD2DBB7CF3AE}"/>
    <cellStyle name="Input 2 5 3 7 3" xfId="23468" xr:uid="{7F822922-D462-45D2-BFB6-4B3B8A6E1DD0}"/>
    <cellStyle name="Input 2 5 3 8" xfId="23469" xr:uid="{989BFA9B-6E8F-4E40-961B-C6C9D932D2D6}"/>
    <cellStyle name="Input 2 5 3 8 2" xfId="23470" xr:uid="{89B5092C-9173-40F7-BD91-7C125737C2AB}"/>
    <cellStyle name="Input 2 5 3 8 3" xfId="23471" xr:uid="{CE0257E3-43E2-4B25-AC61-E4FCF5F0CF6B}"/>
    <cellStyle name="Input 2 5 3 9" xfId="23472" xr:uid="{6A0015C6-8E56-4C93-83C1-5EFA21976903}"/>
    <cellStyle name="Input 2 5 4" xfId="23473" xr:uid="{06C12FF0-A4C1-4D52-9B01-BB0D06AB585D}"/>
    <cellStyle name="Input 2 5 4 10" xfId="23474" xr:uid="{779B6F5A-24D6-48A0-8849-C8B859794D4A}"/>
    <cellStyle name="Input 2 5 4 2" xfId="23475" xr:uid="{20439BD7-818A-44DD-A013-CDA732ECE54E}"/>
    <cellStyle name="Input 2 5 4 2 2" xfId="23476" xr:uid="{2C2E093B-5ECA-427A-BC47-EC0585EE503E}"/>
    <cellStyle name="Input 2 5 4 2 2 2" xfId="23477" xr:uid="{B3C479C1-7672-443B-A3D6-892BED50B02E}"/>
    <cellStyle name="Input 2 5 4 2 2 3" xfId="23478" xr:uid="{2903D8A1-E07E-402F-AA4E-07A032615589}"/>
    <cellStyle name="Input 2 5 4 2 3" xfId="23479" xr:uid="{389D94F9-08F0-46B7-9BBA-C901CB208F2D}"/>
    <cellStyle name="Input 2 5 4 2 3 2" xfId="23480" xr:uid="{B6067103-B2AA-45E9-83C3-3A1DC7B820D6}"/>
    <cellStyle name="Input 2 5 4 2 3 3" xfId="23481" xr:uid="{A971DE15-A3B3-4E1C-B974-4E73E964B853}"/>
    <cellStyle name="Input 2 5 4 2 4" xfId="23482" xr:uid="{3C3C1484-78DC-4993-A989-D40B3292F4E8}"/>
    <cellStyle name="Input 2 5 4 2 4 2" xfId="23483" xr:uid="{60C3C50E-41E4-4675-B445-3180ED320688}"/>
    <cellStyle name="Input 2 5 4 2 4 3" xfId="23484" xr:uid="{91F90898-408E-407D-B06F-4440BC8A05A4}"/>
    <cellStyle name="Input 2 5 4 2 5" xfId="23485" xr:uid="{69205451-0137-4D10-9B90-EF648EC75A1E}"/>
    <cellStyle name="Input 2 5 4 2 5 2" xfId="23486" xr:uid="{AF7344C3-F626-4327-B747-B02B2A6BF20B}"/>
    <cellStyle name="Input 2 5 4 2 5 3" xfId="23487" xr:uid="{E65B7EBB-7E33-4A19-AC6F-CC198DA62E44}"/>
    <cellStyle name="Input 2 5 4 2 6" xfId="23488" xr:uid="{39990B38-D9D8-4535-BC8B-22C8AE59524D}"/>
    <cellStyle name="Input 2 5 4 2 6 2" xfId="23489" xr:uid="{F1957C5A-8317-42CC-9048-20413D0ECD7B}"/>
    <cellStyle name="Input 2 5 4 2 6 3" xfId="23490" xr:uid="{725DAF59-CD8D-4A36-833C-EF746A53DA37}"/>
    <cellStyle name="Input 2 5 4 2 7" xfId="23491" xr:uid="{F96BE820-69F6-48DA-93BE-79395BED8B3C}"/>
    <cellStyle name="Input 2 5 4 2 7 2" xfId="23492" xr:uid="{943CF4C6-C392-47D8-9EDF-EFF7A8504A31}"/>
    <cellStyle name="Input 2 5 4 2 7 3" xfId="23493" xr:uid="{29BF079A-5AD0-4C1F-A9A9-90C02DAA1E6F}"/>
    <cellStyle name="Input 2 5 4 2 8" xfId="23494" xr:uid="{3CF627A7-AE72-4985-B3B3-D91FDFB1183F}"/>
    <cellStyle name="Input 2 5 4 2 9" xfId="23495" xr:uid="{3E68B40C-B757-4B83-9372-12EC7D370836}"/>
    <cellStyle name="Input 2 5 4 3" xfId="23496" xr:uid="{C20BB46E-8C8B-4FD5-B9B4-DC14E56F9BF7}"/>
    <cellStyle name="Input 2 5 4 3 2" xfId="23497" xr:uid="{66C9F414-E793-4BA7-AA2B-514E6B18F6C7}"/>
    <cellStyle name="Input 2 5 4 3 3" xfId="23498" xr:uid="{223DCB13-0627-4243-83C2-C28DD7F49F07}"/>
    <cellStyle name="Input 2 5 4 4" xfId="23499" xr:uid="{292FA5E7-36EE-4137-BABA-49BE31CF1C7F}"/>
    <cellStyle name="Input 2 5 4 4 2" xfId="23500" xr:uid="{50B13285-19C2-4204-BD30-54B98F78327F}"/>
    <cellStyle name="Input 2 5 4 4 3" xfId="23501" xr:uid="{6E7F97FA-AC43-47B6-BF6D-00764390A3C7}"/>
    <cellStyle name="Input 2 5 4 5" xfId="23502" xr:uid="{19AE720F-04A0-4206-8BA7-FF05471FEC65}"/>
    <cellStyle name="Input 2 5 4 5 2" xfId="23503" xr:uid="{7E1F7DC5-5946-4082-8645-4963D231F3A2}"/>
    <cellStyle name="Input 2 5 4 5 3" xfId="23504" xr:uid="{09D8301F-8C42-45A3-832F-4D66C6DEEEFD}"/>
    <cellStyle name="Input 2 5 4 6" xfId="23505" xr:uid="{CB7AB126-32B0-439E-A20B-97BA34D081BE}"/>
    <cellStyle name="Input 2 5 4 6 2" xfId="23506" xr:uid="{2ECC1366-E581-4BAE-AC53-6D82BBB29AAA}"/>
    <cellStyle name="Input 2 5 4 6 3" xfId="23507" xr:uid="{09BF3AD9-F639-44B2-8CC1-D70DE3F51596}"/>
    <cellStyle name="Input 2 5 4 7" xfId="23508" xr:uid="{D84EEEC8-6E60-43D1-8CBE-0CAC497F7E07}"/>
    <cellStyle name="Input 2 5 4 7 2" xfId="23509" xr:uid="{37AB0981-9A4D-4701-8CD2-78DF103F6050}"/>
    <cellStyle name="Input 2 5 4 7 3" xfId="23510" xr:uid="{492EC179-8048-4E9E-A668-CE3CEDC3722C}"/>
    <cellStyle name="Input 2 5 4 8" xfId="23511" xr:uid="{DEF61940-3CB1-4695-B8FE-532238DBD21A}"/>
    <cellStyle name="Input 2 5 4 8 2" xfId="23512" xr:uid="{D1AB7C32-E1FA-411E-83FF-F67714D348FF}"/>
    <cellStyle name="Input 2 5 4 8 3" xfId="23513" xr:uid="{F1DE7A67-D435-4AEC-A085-BC0D85194A33}"/>
    <cellStyle name="Input 2 5 4 9" xfId="23514" xr:uid="{E6084CA4-75F0-43B7-A39E-3F99604BB276}"/>
    <cellStyle name="Input 2 5 5" xfId="23515" xr:uid="{294F171B-1686-4075-8F75-1E5C49DC1CB1}"/>
    <cellStyle name="Input 2 5 5 2" xfId="23516" xr:uid="{DB88F557-4D90-442F-9437-A674BB5C936E}"/>
    <cellStyle name="Input 2 5 5 2 2" xfId="23517" xr:uid="{D1853115-2F82-4265-8BA4-7780DE4FEA11}"/>
    <cellStyle name="Input 2 5 5 2 3" xfId="23518" xr:uid="{291B8650-B3F8-4F4D-B404-64E2802E42F1}"/>
    <cellStyle name="Input 2 5 5 3" xfId="23519" xr:uid="{FC7DE73A-B57A-45AE-9D37-24C69D2F664F}"/>
    <cellStyle name="Input 2 5 5 3 2" xfId="23520" xr:uid="{E945B39D-227B-43E5-96A5-A4F1D977D9BB}"/>
    <cellStyle name="Input 2 5 5 3 3" xfId="23521" xr:uid="{DCA40DF8-0AF9-4899-B958-DBBB819EFEC0}"/>
    <cellStyle name="Input 2 5 5 4" xfId="23522" xr:uid="{5F95D342-818A-4EC0-9FDC-DE9DA3A8981D}"/>
    <cellStyle name="Input 2 5 5 4 2" xfId="23523" xr:uid="{05DDD894-F89E-40B7-B525-BA6531577C7A}"/>
    <cellStyle name="Input 2 5 5 4 3" xfId="23524" xr:uid="{60B89DB9-78E0-414F-ACB3-A59647608ABB}"/>
    <cellStyle name="Input 2 5 5 5" xfId="23525" xr:uid="{95667E0F-FB9D-45B9-9FBD-1F11E796E9F1}"/>
    <cellStyle name="Input 2 5 5 5 2" xfId="23526" xr:uid="{820B51F6-3D53-423F-AD3F-6FD5B22D00E4}"/>
    <cellStyle name="Input 2 5 5 5 3" xfId="23527" xr:uid="{043C6F2A-8F20-4FCA-8596-FA9DA8D10121}"/>
    <cellStyle name="Input 2 5 5 6" xfId="23528" xr:uid="{4FFBC792-5F14-469C-8825-64A15A0D6011}"/>
    <cellStyle name="Input 2 5 5 6 2" xfId="23529" xr:uid="{04BD0F52-8EA8-47B0-ABF4-E85F3DECC644}"/>
    <cellStyle name="Input 2 5 5 6 3" xfId="23530" xr:uid="{9BA93498-B565-4A6F-9957-424508E5A024}"/>
    <cellStyle name="Input 2 5 5 7" xfId="23531" xr:uid="{7957D1B5-C3F3-43CB-BD06-E96D9B370F14}"/>
    <cellStyle name="Input 2 5 5 7 2" xfId="23532" xr:uid="{11C6E491-84C7-4AAB-AEB0-38CEB262EAB2}"/>
    <cellStyle name="Input 2 5 5 7 3" xfId="23533" xr:uid="{15D41F97-F2E4-41B1-9925-B7E152E36D40}"/>
    <cellStyle name="Input 2 5 5 8" xfId="23534" xr:uid="{DECA94B5-325B-40E2-B4FA-F7A81F3568DD}"/>
    <cellStyle name="Input 2 5 5 9" xfId="23535" xr:uid="{B82B64D4-2632-4345-9375-DBCEDD5EA695}"/>
    <cellStyle name="Input 2 5 6" xfId="23536" xr:uid="{B9AFB999-FF94-4663-B695-42EB0698C789}"/>
    <cellStyle name="Input 2 5 6 2" xfId="23537" xr:uid="{1B1DBCE4-0A6B-45F1-8E7D-A50A52587BD0}"/>
    <cellStyle name="Input 2 5 6 3" xfId="23538" xr:uid="{BBB3FCEF-B61F-4028-A285-AF4D6030E492}"/>
    <cellStyle name="Input 2 5 7" xfId="23539" xr:uid="{D922EE35-12D1-4081-86EC-C4EF31146749}"/>
    <cellStyle name="Input 2 5 7 2" xfId="23540" xr:uid="{A003CF91-9482-47BF-A7B3-98AB2A72E3F0}"/>
    <cellStyle name="Input 2 5 7 3" xfId="23541" xr:uid="{CE580A0C-378F-45EC-B63B-0A8B267FE723}"/>
    <cellStyle name="Input 2 5 8" xfId="23542" xr:uid="{456B3003-A284-4F97-87BA-FD4F017AEC84}"/>
    <cellStyle name="Input 2 5 8 2" xfId="23543" xr:uid="{F36C930D-0086-4CA1-853F-68BB5550F7AC}"/>
    <cellStyle name="Input 2 5 8 3" xfId="23544" xr:uid="{961AA1C8-DC62-4AAD-A0BF-A878EF7D95A1}"/>
    <cellStyle name="Input 2 5 9" xfId="23545" xr:uid="{B941A973-D1D9-4FFC-AAC2-6640C23FF387}"/>
    <cellStyle name="Input 2 5 9 2" xfId="23546" xr:uid="{4AF0F2F5-A995-4862-883F-B1DB6E15307B}"/>
    <cellStyle name="Input 2 5 9 3" xfId="23547" xr:uid="{82BC2065-31B5-4734-BF02-228C32D24140}"/>
    <cellStyle name="Input 2 6" xfId="23548" xr:uid="{B1AFA7A4-5DB3-459C-9A49-A9833E61B864}"/>
    <cellStyle name="Input 2 6 10" xfId="23549" xr:uid="{D1414766-4C7E-48B9-8076-B9AC8F5EDAA9}"/>
    <cellStyle name="Input 2 6 2" xfId="23550" xr:uid="{7F60963B-CA35-4763-95F6-632532C007AD}"/>
    <cellStyle name="Input 2 6 2 2" xfId="23551" xr:uid="{B07D17DF-9EFB-4F46-A819-607E9A169D02}"/>
    <cellStyle name="Input 2 6 2 2 2" xfId="23552" xr:uid="{B280429B-323C-41CF-B0D8-06D5C4FF0327}"/>
    <cellStyle name="Input 2 6 2 2 3" xfId="23553" xr:uid="{7F0ABEE0-3B8A-414E-B6ED-A920CAED3A29}"/>
    <cellStyle name="Input 2 6 2 3" xfId="23554" xr:uid="{549B28A7-6EDA-40A2-A7FE-3052A64FBAC6}"/>
    <cellStyle name="Input 2 6 2 3 2" xfId="23555" xr:uid="{581DE4AE-2826-4CAF-BE23-0FB77012D0F3}"/>
    <cellStyle name="Input 2 6 2 3 3" xfId="23556" xr:uid="{56F2FA53-6C61-44FA-A72A-CA8B2C88704C}"/>
    <cellStyle name="Input 2 6 2 4" xfId="23557" xr:uid="{11AE0031-5778-4D77-9516-E7228CCEC54D}"/>
    <cellStyle name="Input 2 6 2 4 2" xfId="23558" xr:uid="{CC916289-2383-47F0-BC98-81FF6A34250A}"/>
    <cellStyle name="Input 2 6 2 4 3" xfId="23559" xr:uid="{4BAE9BA4-981E-4A68-BA1D-0452C7150E9A}"/>
    <cellStyle name="Input 2 6 2 5" xfId="23560" xr:uid="{DBECE388-AE67-4453-95B6-9BC366D38E3A}"/>
    <cellStyle name="Input 2 6 2 5 2" xfId="23561" xr:uid="{38F88794-EC6E-4E10-A61C-B5F2B6BEC408}"/>
    <cellStyle name="Input 2 6 2 5 3" xfId="23562" xr:uid="{6D9969B4-F7E0-4753-AF7C-FF8CA1EC2E56}"/>
    <cellStyle name="Input 2 6 2 6" xfId="23563" xr:uid="{2CE1264B-6225-4D23-9962-CD6CD5B859A1}"/>
    <cellStyle name="Input 2 6 2 6 2" xfId="23564" xr:uid="{C52786D6-F908-4655-96D1-16CA08207280}"/>
    <cellStyle name="Input 2 6 2 6 3" xfId="23565" xr:uid="{7317A82A-57DF-47E7-9C69-DBA9D6B3DE20}"/>
    <cellStyle name="Input 2 6 2 7" xfId="23566" xr:uid="{1465A578-7953-4935-90FF-678653395AAB}"/>
    <cellStyle name="Input 2 6 2 7 2" xfId="23567" xr:uid="{76C560C8-BACE-430C-8788-C37E9539E6D4}"/>
    <cellStyle name="Input 2 6 2 7 3" xfId="23568" xr:uid="{7A6725D2-EE89-462F-AD97-232DE9AD212E}"/>
    <cellStyle name="Input 2 6 2 8" xfId="23569" xr:uid="{D2501C69-EE27-4547-B98A-947567FD8351}"/>
    <cellStyle name="Input 2 6 2 9" xfId="23570" xr:uid="{C30D578F-3650-49A1-9691-EA88BF0D80A4}"/>
    <cellStyle name="Input 2 6 3" xfId="23571" xr:uid="{00882367-7476-41BA-911E-A0E56C305F43}"/>
    <cellStyle name="Input 2 6 3 2" xfId="23572" xr:uid="{70A146A3-307A-48A1-9780-D484F10B11D2}"/>
    <cellStyle name="Input 2 6 3 3" xfId="23573" xr:uid="{4E697546-C91F-49D8-957C-8831444F3AA0}"/>
    <cellStyle name="Input 2 6 4" xfId="23574" xr:uid="{2A30AB0C-356C-441C-AB73-7630D5F4E800}"/>
    <cellStyle name="Input 2 6 4 2" xfId="23575" xr:uid="{461F0909-0530-478A-8FA4-365466E2BE69}"/>
    <cellStyle name="Input 2 6 4 3" xfId="23576" xr:uid="{EC6C151E-526B-4070-BBAF-46476592BF6E}"/>
    <cellStyle name="Input 2 6 5" xfId="23577" xr:uid="{7E06A179-A657-45E5-AABE-DB1E1D76D8F6}"/>
    <cellStyle name="Input 2 6 5 2" xfId="23578" xr:uid="{F648FD7E-CFAF-4D5B-83C3-E717B5A5AD63}"/>
    <cellStyle name="Input 2 6 5 3" xfId="23579" xr:uid="{D73C6729-B0A4-466A-BB8B-98D88033B35E}"/>
    <cellStyle name="Input 2 6 6" xfId="23580" xr:uid="{3CA29BF4-161B-48B1-B6C0-3A134FDA83BD}"/>
    <cellStyle name="Input 2 6 6 2" xfId="23581" xr:uid="{68584D88-8635-44EA-8CFC-ECF45BC39530}"/>
    <cellStyle name="Input 2 6 6 3" xfId="23582" xr:uid="{6D17E539-35CD-4E01-8451-9D98297B070C}"/>
    <cellStyle name="Input 2 6 7" xfId="23583" xr:uid="{E02D6E78-A012-4022-A2AD-573CE0B01292}"/>
    <cellStyle name="Input 2 6 7 2" xfId="23584" xr:uid="{587165DF-CB4B-40B4-9A2A-BD30535B5E1E}"/>
    <cellStyle name="Input 2 6 7 3" xfId="23585" xr:uid="{FF0294BA-C172-4EA3-8948-B57206286C19}"/>
    <cellStyle name="Input 2 6 8" xfId="23586" xr:uid="{3C196538-8ECC-4DF5-BBAA-075FE6766F83}"/>
    <cellStyle name="Input 2 6 8 2" xfId="23587" xr:uid="{CCF2F64D-C555-4053-8C26-3134ADBBE77E}"/>
    <cellStyle name="Input 2 6 8 3" xfId="23588" xr:uid="{F201DDE3-B80D-44E3-956F-AE748722CF79}"/>
    <cellStyle name="Input 2 6 9" xfId="23589" xr:uid="{082A7F5F-375E-4BC5-8487-AE135E696F38}"/>
    <cellStyle name="Input 2 7" xfId="23590" xr:uid="{7C0E37F9-6CF1-479C-B914-32E22200A95F}"/>
    <cellStyle name="Input 2 7 10" xfId="23591" xr:uid="{F9024FB4-DC17-44C5-B948-FCE52FDC9762}"/>
    <cellStyle name="Input 2 7 2" xfId="23592" xr:uid="{E1CCE1C2-73CE-499A-A96B-44596DF57DB3}"/>
    <cellStyle name="Input 2 7 2 2" xfId="23593" xr:uid="{8B8ADB36-8CE1-4585-9FBC-8F13A67CEE5C}"/>
    <cellStyle name="Input 2 7 2 2 2" xfId="23594" xr:uid="{4D11A592-122E-4A92-B79B-745256A31D2A}"/>
    <cellStyle name="Input 2 7 2 2 3" xfId="23595" xr:uid="{3317693E-6954-4C46-A30E-6B63F756F83E}"/>
    <cellStyle name="Input 2 7 2 3" xfId="23596" xr:uid="{8DA9B5DA-A45F-4131-A31A-BAE139B82326}"/>
    <cellStyle name="Input 2 7 2 3 2" xfId="23597" xr:uid="{183E4799-036F-47EE-9E76-7060B6290BA6}"/>
    <cellStyle name="Input 2 7 2 3 3" xfId="23598" xr:uid="{7CB63B52-B738-4AFD-B563-57B2799B4D10}"/>
    <cellStyle name="Input 2 7 2 4" xfId="23599" xr:uid="{3CE2A860-B02F-4076-B50C-C02C6DAC03EF}"/>
    <cellStyle name="Input 2 7 2 4 2" xfId="23600" xr:uid="{259E52D1-B999-448F-91A4-9984819C8C15}"/>
    <cellStyle name="Input 2 7 2 4 3" xfId="23601" xr:uid="{EB47E1F4-197C-475A-B8CD-961035BD28FB}"/>
    <cellStyle name="Input 2 7 2 5" xfId="23602" xr:uid="{21FCA8F2-1D84-4343-BDE4-704107829E2F}"/>
    <cellStyle name="Input 2 7 2 5 2" xfId="23603" xr:uid="{7A9C69C3-21AA-47F5-A284-EC072E9936B3}"/>
    <cellStyle name="Input 2 7 2 5 3" xfId="23604" xr:uid="{94E1B3E2-2AA1-4DAA-A419-C801483FBAE4}"/>
    <cellStyle name="Input 2 7 2 6" xfId="23605" xr:uid="{9E5C60E1-C07C-48C8-AF71-F65DF804394F}"/>
    <cellStyle name="Input 2 7 2 6 2" xfId="23606" xr:uid="{AF973A50-6FED-48B4-A321-FEBDC0B1D55F}"/>
    <cellStyle name="Input 2 7 2 6 3" xfId="23607" xr:uid="{DCA23078-FC9C-4A20-BE2C-25F5099BCAAB}"/>
    <cellStyle name="Input 2 7 2 7" xfId="23608" xr:uid="{808B7E23-35D8-4F45-AFF4-4573A87316F1}"/>
    <cellStyle name="Input 2 7 2 7 2" xfId="23609" xr:uid="{103F0401-8C3B-4343-AEA5-717E04AD59AB}"/>
    <cellStyle name="Input 2 7 2 7 3" xfId="23610" xr:uid="{8411BC88-6AC9-4279-96D8-CC8A3DE90D93}"/>
    <cellStyle name="Input 2 7 2 8" xfId="23611" xr:uid="{DA4E43BF-A6DA-42CD-8100-557C626AB15A}"/>
    <cellStyle name="Input 2 7 2 9" xfId="23612" xr:uid="{5BF61310-E0C3-4F67-B6FF-F6CAD93988A8}"/>
    <cellStyle name="Input 2 7 3" xfId="23613" xr:uid="{10B83674-74E5-4A44-9885-8F65F4171DCB}"/>
    <cellStyle name="Input 2 7 3 2" xfId="23614" xr:uid="{82FF929E-518D-4A77-98AE-167069D5021D}"/>
    <cellStyle name="Input 2 7 3 3" xfId="23615" xr:uid="{244842F3-DF2D-46E9-9316-17348A7216CA}"/>
    <cellStyle name="Input 2 7 4" xfId="23616" xr:uid="{5634926A-A783-480C-968F-547BC5E8C009}"/>
    <cellStyle name="Input 2 7 4 2" xfId="23617" xr:uid="{26E5701B-E6E9-4D44-9588-F2DE50D38FB4}"/>
    <cellStyle name="Input 2 7 4 3" xfId="23618" xr:uid="{69F16BE9-036A-4052-86B9-33671AD287CB}"/>
    <cellStyle name="Input 2 7 5" xfId="23619" xr:uid="{C827598B-6943-4B82-9AFF-6F67334B0673}"/>
    <cellStyle name="Input 2 7 5 2" xfId="23620" xr:uid="{A058D811-C6AD-4676-9645-8B7AF9E3AC6E}"/>
    <cellStyle name="Input 2 7 5 3" xfId="23621" xr:uid="{0D50E669-4929-4089-8A02-F697348B7A44}"/>
    <cellStyle name="Input 2 7 6" xfId="23622" xr:uid="{1AFC1469-1ABA-4077-89F0-FB19938434A8}"/>
    <cellStyle name="Input 2 7 6 2" xfId="23623" xr:uid="{766A7B20-B798-4618-92C7-18A088971082}"/>
    <cellStyle name="Input 2 7 6 3" xfId="23624" xr:uid="{F4F44C1B-6DF0-4D84-9996-B032FFA9D7C0}"/>
    <cellStyle name="Input 2 7 7" xfId="23625" xr:uid="{4573E6BA-F880-4BB7-B144-B7684F82AE4D}"/>
    <cellStyle name="Input 2 7 7 2" xfId="23626" xr:uid="{773E1435-8EA1-4746-B5A3-ECC51401C821}"/>
    <cellStyle name="Input 2 7 7 3" xfId="23627" xr:uid="{411C3A2C-F563-48D3-AA5A-CD954797B1B3}"/>
    <cellStyle name="Input 2 7 8" xfId="23628" xr:uid="{BF6DDC9C-CBF7-4FE0-9708-6C16293A0FF4}"/>
    <cellStyle name="Input 2 7 8 2" xfId="23629" xr:uid="{5E88DF18-BAF8-4807-8DE8-4A028B0DB1A6}"/>
    <cellStyle name="Input 2 7 8 3" xfId="23630" xr:uid="{66DE79E3-824E-4043-A6A2-E819FBBE1D9A}"/>
    <cellStyle name="Input 2 7 9" xfId="23631" xr:uid="{DE17EFC4-66C2-49C2-9C1D-632C87FE6CCE}"/>
    <cellStyle name="Input 2 8" xfId="23632" xr:uid="{5AE9548B-8A27-45B1-9925-72A5F57A35D4}"/>
    <cellStyle name="Input 2 8 10" xfId="23633" xr:uid="{E9C6FC47-4392-4D8A-A022-C817A99221AD}"/>
    <cellStyle name="Input 2 8 2" xfId="23634" xr:uid="{D3B541C2-202A-4D60-B3DA-B3F22B219AAC}"/>
    <cellStyle name="Input 2 8 2 2" xfId="23635" xr:uid="{2A247D5C-C16B-4A5B-83FA-72725BEBEDE9}"/>
    <cellStyle name="Input 2 8 2 2 2" xfId="23636" xr:uid="{C1057652-CBCA-4E66-AE3E-6906192EDF2E}"/>
    <cellStyle name="Input 2 8 2 2 3" xfId="23637" xr:uid="{3DDA2A1F-52AA-4178-A44F-1D0F79DD72CE}"/>
    <cellStyle name="Input 2 8 2 3" xfId="23638" xr:uid="{A39C854F-1898-433B-85F5-8DB203BE2B69}"/>
    <cellStyle name="Input 2 8 2 3 2" xfId="23639" xr:uid="{848E1580-D32B-481A-A52E-5F1322F5A0D0}"/>
    <cellStyle name="Input 2 8 2 3 3" xfId="23640" xr:uid="{9C716FE3-D41D-439B-BBD7-AA1EEE75DED7}"/>
    <cellStyle name="Input 2 8 2 4" xfId="23641" xr:uid="{85956417-6AE8-4DCF-A02A-5AF570D0CA6C}"/>
    <cellStyle name="Input 2 8 2 4 2" xfId="23642" xr:uid="{F9263318-4C3F-4722-8D8F-E7A35FCB4F84}"/>
    <cellStyle name="Input 2 8 2 4 3" xfId="23643" xr:uid="{88620CFD-AC42-49E6-942A-AC366D7ADFAD}"/>
    <cellStyle name="Input 2 8 2 5" xfId="23644" xr:uid="{E05A38AF-6EAF-41EA-8845-6466BB8DFD30}"/>
    <cellStyle name="Input 2 8 2 5 2" xfId="23645" xr:uid="{9FCCCCE6-6382-44BF-AC45-06E74C52A5D3}"/>
    <cellStyle name="Input 2 8 2 5 3" xfId="23646" xr:uid="{7E18016F-43BB-4C84-A16F-F630C8C2429F}"/>
    <cellStyle name="Input 2 8 2 6" xfId="23647" xr:uid="{3AF6B99A-02C5-490B-9C89-E5201BE32660}"/>
    <cellStyle name="Input 2 8 2 6 2" xfId="23648" xr:uid="{A9C85419-537F-4D07-BB39-E5E98236D15F}"/>
    <cellStyle name="Input 2 8 2 6 3" xfId="23649" xr:uid="{C8BED8F5-D6BA-497C-B2B9-124A2AFC2164}"/>
    <cellStyle name="Input 2 8 2 7" xfId="23650" xr:uid="{DF3977E1-1C88-4D45-A0C7-9C8E46AB5AB0}"/>
    <cellStyle name="Input 2 8 2 7 2" xfId="23651" xr:uid="{4ACCFE22-00A3-4AA3-ADA6-0EA28C757B2E}"/>
    <cellStyle name="Input 2 8 2 7 3" xfId="23652" xr:uid="{4CD9A696-2F42-4DF6-8BC2-939554BB8316}"/>
    <cellStyle name="Input 2 8 2 8" xfId="23653" xr:uid="{47C6DD38-CFDD-477C-8865-2A3BF8C17512}"/>
    <cellStyle name="Input 2 8 2 9" xfId="23654" xr:uid="{6B66FED8-C770-4F01-AE4D-67DFE8A0B223}"/>
    <cellStyle name="Input 2 8 3" xfId="23655" xr:uid="{585DB674-00D1-4E38-BA88-9B73951D9A6A}"/>
    <cellStyle name="Input 2 8 3 2" xfId="23656" xr:uid="{A88CD867-58AB-4408-8D56-D2D0065BB66C}"/>
    <cellStyle name="Input 2 8 3 3" xfId="23657" xr:uid="{71412578-6ED4-462C-BAD2-7CA083B88FBB}"/>
    <cellStyle name="Input 2 8 4" xfId="23658" xr:uid="{EC3CF049-A981-46A1-AA49-BC621CBF84F3}"/>
    <cellStyle name="Input 2 8 4 2" xfId="23659" xr:uid="{45215C35-C814-459D-94A1-F5214A321F99}"/>
    <cellStyle name="Input 2 8 4 3" xfId="23660" xr:uid="{DE1F5132-5CDF-4085-AD14-1D6FC6FF991F}"/>
    <cellStyle name="Input 2 8 5" xfId="23661" xr:uid="{CE369B50-364C-40CF-8EBF-2A065EF0F154}"/>
    <cellStyle name="Input 2 8 5 2" xfId="23662" xr:uid="{3DFB60BE-941C-4F6A-A6DD-040BB97303E4}"/>
    <cellStyle name="Input 2 8 5 3" xfId="23663" xr:uid="{9E61EDB8-5E7B-4201-8707-46A3671E8018}"/>
    <cellStyle name="Input 2 8 6" xfId="23664" xr:uid="{A943659F-0FA3-4C0E-8A42-AF9AFF6D9735}"/>
    <cellStyle name="Input 2 8 6 2" xfId="23665" xr:uid="{2E251CB9-99DB-4EE1-BCD5-D0479C784338}"/>
    <cellStyle name="Input 2 8 6 3" xfId="23666" xr:uid="{8C2ED612-9C98-4F6D-B829-EA679184D91C}"/>
    <cellStyle name="Input 2 8 7" xfId="23667" xr:uid="{5440C855-B733-40F6-8C23-5161DE5165C8}"/>
    <cellStyle name="Input 2 8 7 2" xfId="23668" xr:uid="{C1408AA0-1C23-4BE9-9E0B-53514484CD2D}"/>
    <cellStyle name="Input 2 8 7 3" xfId="23669" xr:uid="{6D5874DA-30FA-48B9-9CB4-55325833CD38}"/>
    <cellStyle name="Input 2 8 8" xfId="23670" xr:uid="{28B1FF06-8FE7-44FB-84A4-E41985C144AE}"/>
    <cellStyle name="Input 2 8 8 2" xfId="23671" xr:uid="{032C42BF-37A9-4C37-806C-7D2E14C78E02}"/>
    <cellStyle name="Input 2 8 8 3" xfId="23672" xr:uid="{D758BA0A-7DA1-49DF-8832-38AAA2F28489}"/>
    <cellStyle name="Input 2 8 9" xfId="23673" xr:uid="{E8856D7C-A1DC-4B07-B92B-EAAD9C4985BE}"/>
    <cellStyle name="Input 2 9" xfId="23674" xr:uid="{D9F5D1E7-69B0-465E-AFE5-673689B7F5FC}"/>
    <cellStyle name="Input 2 9 2" xfId="23675" xr:uid="{10100A8D-A41D-4B7E-8E09-E4D61AEC75BD}"/>
    <cellStyle name="Input 2 9 2 2" xfId="23676" xr:uid="{4F8A8A39-AC14-486F-9A1F-FAF42C46CA6B}"/>
    <cellStyle name="Input 2 9 2 3" xfId="23677" xr:uid="{92F949E5-7659-46A6-BF62-49BFED32B65C}"/>
    <cellStyle name="Input 2 9 3" xfId="23678" xr:uid="{71A035F3-52DF-42E2-86FB-D5932D350B4D}"/>
    <cellStyle name="Input 2 9 3 2" xfId="23679" xr:uid="{C5D9BB9A-83F2-4285-AEB2-975B2D4926CC}"/>
    <cellStyle name="Input 2 9 3 3" xfId="23680" xr:uid="{6A3DEA45-541F-41D8-902E-0211F7953543}"/>
    <cellStyle name="Input 2 9 4" xfId="23681" xr:uid="{8B0C4C79-D0D2-4605-8108-85FEDEF0E4C3}"/>
    <cellStyle name="Input 2 9 4 2" xfId="23682" xr:uid="{9D8222D5-58D3-4122-BF8D-2EA54212ED24}"/>
    <cellStyle name="Input 2 9 4 3" xfId="23683" xr:uid="{C53F8520-9035-414C-910F-A8A1F96F6014}"/>
    <cellStyle name="Input 2 9 5" xfId="23684" xr:uid="{F0B7ED8D-A467-41C7-AC51-4FE4703F0BC4}"/>
    <cellStyle name="Input 2 9 5 2" xfId="23685" xr:uid="{7823A99F-636A-4C2E-9AB1-1571B2DFBB6E}"/>
    <cellStyle name="Input 2 9 5 3" xfId="23686" xr:uid="{08171377-A489-4EC4-8468-1528152E2CA3}"/>
    <cellStyle name="Input 2 9 6" xfId="23687" xr:uid="{5DA739CD-D9B3-4D27-B96A-33BB6B898ECD}"/>
    <cellStyle name="Input 2 9 6 2" xfId="23688" xr:uid="{32D4C756-3313-42C0-8AE5-30112B72F1A0}"/>
    <cellStyle name="Input 2 9 6 3" xfId="23689" xr:uid="{B9AB7B12-24E9-4129-B2F9-3B59839E06BE}"/>
    <cellStyle name="Input 2 9 7" xfId="23690" xr:uid="{EB46B137-D8A0-4F33-A6B6-3A75A7005778}"/>
    <cellStyle name="Input 2 9 7 2" xfId="23691" xr:uid="{115AECFA-9AE5-44D6-96AD-A0F4DA5D4DE1}"/>
    <cellStyle name="Input 2 9 7 3" xfId="23692" xr:uid="{6DEA4EBA-A5B2-4161-807B-4FB979492473}"/>
    <cellStyle name="Input 2 9 8" xfId="23693" xr:uid="{D6E26138-DB30-47DC-BF93-86746EA18107}"/>
    <cellStyle name="Input 2 9 9" xfId="23694" xr:uid="{C7359DE1-92CB-43C2-BE2E-965CD22DCE86}"/>
    <cellStyle name="Input 3" xfId="1235" xr:uid="{00000000-0005-0000-0000-000001020000}"/>
    <cellStyle name="Input 3 2" xfId="1236" xr:uid="{00000000-0005-0000-0000-000002020000}"/>
    <cellStyle name="Input 3 2 10" xfId="23695" xr:uid="{012D3D19-A3F2-46A6-873B-3767AE0332CD}"/>
    <cellStyle name="Input 3 2 10 2" xfId="23696" xr:uid="{8A76B370-9ED6-42B5-9AC0-286112ADE5CD}"/>
    <cellStyle name="Input 3 2 10 3" xfId="23697" xr:uid="{CCA60350-6FD2-41B5-BD0F-CA95DDA68FA7}"/>
    <cellStyle name="Input 3 2 11" xfId="23698" xr:uid="{52387E57-8AA3-4B88-BC26-0326AFAC36A2}"/>
    <cellStyle name="Input 3 2 11 2" xfId="23699" xr:uid="{286AF995-207F-4411-8481-B1F7DA2D131C}"/>
    <cellStyle name="Input 3 2 11 3" xfId="23700" xr:uid="{125B8820-F2E4-4590-8DF6-9BA048EB306E}"/>
    <cellStyle name="Input 3 2 12" xfId="23701" xr:uid="{8BE2C9A9-0B29-4692-A150-523F5B87449E}"/>
    <cellStyle name="Input 3 2 13" xfId="23702" xr:uid="{46F07439-00CD-45FC-BB16-6A414F33C672}"/>
    <cellStyle name="Input 3 2 2" xfId="23703" xr:uid="{3E1F9828-722B-4528-AF6C-064CB2E6828A}"/>
    <cellStyle name="Input 3 2 2 10" xfId="23704" xr:uid="{9EA85B79-4740-4C28-A480-834BD781305B}"/>
    <cellStyle name="Input 3 2 2 10 2" xfId="23705" xr:uid="{EF1F1AB2-B062-4C61-B739-266E17842C9D}"/>
    <cellStyle name="Input 3 2 2 10 3" xfId="23706" xr:uid="{78A708E9-B08A-424C-9F10-1270B327464F}"/>
    <cellStyle name="Input 3 2 2 11" xfId="23707" xr:uid="{60C4DAA4-B85F-480A-8927-CD7CE37A997E}"/>
    <cellStyle name="Input 3 2 2 11 2" xfId="23708" xr:uid="{AC8FDFA1-3A2B-43B1-BD1D-2B17CCEA4E5F}"/>
    <cellStyle name="Input 3 2 2 11 3" xfId="23709" xr:uid="{0856EBD1-A4DD-4B9D-A27B-82A048F289EB}"/>
    <cellStyle name="Input 3 2 2 12" xfId="23710" xr:uid="{DC5D3D56-821C-4A88-8D87-B84D18095838}"/>
    <cellStyle name="Input 3 2 2 12 2" xfId="23711" xr:uid="{747EEC4F-5F62-44E7-BF91-DE9B61BAB823}"/>
    <cellStyle name="Input 3 2 2 12 3" xfId="23712" xr:uid="{7B4694B6-F5DD-45CC-9039-DD673D8E6722}"/>
    <cellStyle name="Input 3 2 2 13" xfId="23713" xr:uid="{E6E456D9-B9CB-4DAB-A37B-DB9580647177}"/>
    <cellStyle name="Input 3 2 2 13 2" xfId="23714" xr:uid="{77185522-7791-4B02-86F4-DA0BEDBAB46C}"/>
    <cellStyle name="Input 3 2 2 13 3" xfId="23715" xr:uid="{154ED0A8-4EA3-4624-98A5-D13AAD779CD1}"/>
    <cellStyle name="Input 3 2 2 14" xfId="44381" xr:uid="{E7AAFD16-923F-4F0E-94C3-364A0C2D61A5}"/>
    <cellStyle name="Input 3 2 2 2" xfId="23716" xr:uid="{C5BAD69B-4A90-46E6-A176-514397963FED}"/>
    <cellStyle name="Input 3 2 2 2 10" xfId="44382" xr:uid="{0F41179A-5C2A-48D1-8003-5E609DED1889}"/>
    <cellStyle name="Input 3 2 2 2 2" xfId="23717" xr:uid="{5BCB53EF-239D-45CB-988B-B1C653C03EB1}"/>
    <cellStyle name="Input 3 2 2 2 2 10" xfId="23718" xr:uid="{201633A1-4431-4BD6-8C1F-B4A1B443AD14}"/>
    <cellStyle name="Input 3 2 2 2 2 2" xfId="23719" xr:uid="{4B283A48-A664-4A20-A4F3-D01B30F7AA1D}"/>
    <cellStyle name="Input 3 2 2 2 2 2 2" xfId="23720" xr:uid="{ABA36CCE-5656-466E-AB19-242978436C26}"/>
    <cellStyle name="Input 3 2 2 2 2 2 2 2" xfId="23721" xr:uid="{0A39587C-1D3E-4504-AB8B-863DF2578EB7}"/>
    <cellStyle name="Input 3 2 2 2 2 2 2 3" xfId="23722" xr:uid="{9465DB2E-6875-4C19-9996-02A366D9F638}"/>
    <cellStyle name="Input 3 2 2 2 2 2 3" xfId="23723" xr:uid="{6DE3127B-5C23-40E7-AD63-12D8D2D4AD6F}"/>
    <cellStyle name="Input 3 2 2 2 2 2 3 2" xfId="23724" xr:uid="{0CD525B0-A91B-4B08-AFD6-5C46652FFF03}"/>
    <cellStyle name="Input 3 2 2 2 2 2 3 3" xfId="23725" xr:uid="{194340AC-110D-4670-A809-93853D2EC9FB}"/>
    <cellStyle name="Input 3 2 2 2 2 2 4" xfId="23726" xr:uid="{E2AEEB11-0287-492C-937B-F724AC1CFBAC}"/>
    <cellStyle name="Input 3 2 2 2 2 2 4 2" xfId="23727" xr:uid="{0629407F-C863-4172-9F74-035FE7DD1807}"/>
    <cellStyle name="Input 3 2 2 2 2 2 4 3" xfId="23728" xr:uid="{36BFF0B7-27F0-414A-842C-8FDCDEDF0263}"/>
    <cellStyle name="Input 3 2 2 2 2 2 5" xfId="23729" xr:uid="{70BCDD71-9CD8-4141-9BB6-7AE3D0B525AE}"/>
    <cellStyle name="Input 3 2 2 2 2 2 5 2" xfId="23730" xr:uid="{545776E5-2B9D-4A65-9201-6859F45B44CF}"/>
    <cellStyle name="Input 3 2 2 2 2 2 5 3" xfId="23731" xr:uid="{FC75FCA0-D763-4F29-BB56-654347297B88}"/>
    <cellStyle name="Input 3 2 2 2 2 2 6" xfId="23732" xr:uid="{AA38CBF7-810E-41EF-8F08-2B67B2D1F0E5}"/>
    <cellStyle name="Input 3 2 2 2 2 2 6 2" xfId="23733" xr:uid="{DBD8C62D-23B2-4443-A497-CAAA9169C4EF}"/>
    <cellStyle name="Input 3 2 2 2 2 2 6 3" xfId="23734" xr:uid="{3AA81546-2DC7-4266-B3E1-5E570A0480A7}"/>
    <cellStyle name="Input 3 2 2 2 2 2 7" xfId="23735" xr:uid="{40A22105-B63B-457A-BC7D-A694B1348593}"/>
    <cellStyle name="Input 3 2 2 2 2 2 7 2" xfId="23736" xr:uid="{6830D9DE-A875-4CEC-87F4-FCCBFFE1A3A2}"/>
    <cellStyle name="Input 3 2 2 2 2 2 7 3" xfId="23737" xr:uid="{6DE1949E-1760-4833-B392-8CC17AADE4B7}"/>
    <cellStyle name="Input 3 2 2 2 2 2 8" xfId="23738" xr:uid="{E94C6617-AA5D-4B4B-A248-E86B49C6DFF3}"/>
    <cellStyle name="Input 3 2 2 2 2 2 9" xfId="23739" xr:uid="{BC011725-6DDE-4F65-80AB-743243858264}"/>
    <cellStyle name="Input 3 2 2 2 2 3" xfId="23740" xr:uid="{D686767B-87CE-4B3F-9DFC-3C4146EDB7A6}"/>
    <cellStyle name="Input 3 2 2 2 2 3 2" xfId="23741" xr:uid="{54DF6482-C534-4653-8413-244A7BCD8E4D}"/>
    <cellStyle name="Input 3 2 2 2 2 3 3" xfId="23742" xr:uid="{E8DA01FC-0165-4163-BF46-4DEC9F3140C1}"/>
    <cellStyle name="Input 3 2 2 2 2 4" xfId="23743" xr:uid="{04B2BBD0-75D6-4922-8B00-D581F4860F5B}"/>
    <cellStyle name="Input 3 2 2 2 2 4 2" xfId="23744" xr:uid="{D101A962-87F2-464C-AB5C-03985B96A910}"/>
    <cellStyle name="Input 3 2 2 2 2 4 3" xfId="23745" xr:uid="{E145A831-5B56-4BE0-AA5C-577F59C54429}"/>
    <cellStyle name="Input 3 2 2 2 2 5" xfId="23746" xr:uid="{F6792BBC-58CC-47DB-8604-E303655D4414}"/>
    <cellStyle name="Input 3 2 2 2 2 5 2" xfId="23747" xr:uid="{7FE8F045-23EC-4A7B-97D3-8C7A748DA532}"/>
    <cellStyle name="Input 3 2 2 2 2 5 3" xfId="23748" xr:uid="{D1D4AAE6-E793-4D07-91B2-605935262711}"/>
    <cellStyle name="Input 3 2 2 2 2 6" xfId="23749" xr:uid="{EF1E9441-D99D-4300-BEC6-3FA3AC769F85}"/>
    <cellStyle name="Input 3 2 2 2 2 6 2" xfId="23750" xr:uid="{F8D353F4-0AB8-4E97-B7C5-FD20FF818295}"/>
    <cellStyle name="Input 3 2 2 2 2 6 3" xfId="23751" xr:uid="{E314866D-B2B0-41EE-A47B-A26D1F9E8E2C}"/>
    <cellStyle name="Input 3 2 2 2 2 7" xfId="23752" xr:uid="{9F2169E7-E6B6-4016-9632-F8C250244067}"/>
    <cellStyle name="Input 3 2 2 2 2 7 2" xfId="23753" xr:uid="{32A6DEB1-9464-4D68-9BD1-F35A1CD737F5}"/>
    <cellStyle name="Input 3 2 2 2 2 7 3" xfId="23754" xr:uid="{1593224E-F979-4C3E-B7B7-1D37E82295B6}"/>
    <cellStyle name="Input 3 2 2 2 2 8" xfId="23755" xr:uid="{890AD133-1621-466C-B4DA-D47358BB7537}"/>
    <cellStyle name="Input 3 2 2 2 2 8 2" xfId="23756" xr:uid="{D878B106-7A36-4109-95B2-72107713ABFF}"/>
    <cellStyle name="Input 3 2 2 2 2 8 3" xfId="23757" xr:uid="{9EA2BE81-F0A9-401A-9704-E704FC8EEB45}"/>
    <cellStyle name="Input 3 2 2 2 2 9" xfId="23758" xr:uid="{63C52E70-5B20-4F57-ADAD-382FFC44F591}"/>
    <cellStyle name="Input 3 2 2 2 3" xfId="23759" xr:uid="{1D65818F-5C96-4FFD-9600-21D5E2BC681A}"/>
    <cellStyle name="Input 3 2 2 2 3 10" xfId="23760" xr:uid="{73523554-43A2-4C97-9C91-0AC2D70FE6B0}"/>
    <cellStyle name="Input 3 2 2 2 3 2" xfId="23761" xr:uid="{1BDA2C7E-F080-4C39-950A-D460453324C9}"/>
    <cellStyle name="Input 3 2 2 2 3 2 2" xfId="23762" xr:uid="{78ECD97D-37E9-4800-B8B9-9DC8BD95BED2}"/>
    <cellStyle name="Input 3 2 2 2 3 2 2 2" xfId="23763" xr:uid="{997D3B02-1313-4A07-BAAA-91C3ACEEEA84}"/>
    <cellStyle name="Input 3 2 2 2 3 2 2 3" xfId="23764" xr:uid="{C0F094CD-F256-4B88-BC84-E2DB5892A782}"/>
    <cellStyle name="Input 3 2 2 2 3 2 3" xfId="23765" xr:uid="{A59F9D91-ACC1-4D91-8D01-BD9357F3A61E}"/>
    <cellStyle name="Input 3 2 2 2 3 2 3 2" xfId="23766" xr:uid="{0EAED41C-3DA2-4D43-9EFB-204466EBA5EF}"/>
    <cellStyle name="Input 3 2 2 2 3 2 3 3" xfId="23767" xr:uid="{2ED096E1-4B6E-4EF2-A316-358120BC6D75}"/>
    <cellStyle name="Input 3 2 2 2 3 2 4" xfId="23768" xr:uid="{D7E3C793-B4FE-450A-A053-14811BCF598A}"/>
    <cellStyle name="Input 3 2 2 2 3 2 4 2" xfId="23769" xr:uid="{DF04EF5A-57BE-4720-BC6E-C1459619BBEC}"/>
    <cellStyle name="Input 3 2 2 2 3 2 4 3" xfId="23770" xr:uid="{B6FD9E0D-4F6C-4B6E-913B-72A5E15C509E}"/>
    <cellStyle name="Input 3 2 2 2 3 2 5" xfId="23771" xr:uid="{D8E30223-186F-48EF-AFDC-2D700B2727D2}"/>
    <cellStyle name="Input 3 2 2 2 3 2 5 2" xfId="23772" xr:uid="{1A60DF37-A7CD-4F56-8FF5-8DFA4E57EF11}"/>
    <cellStyle name="Input 3 2 2 2 3 2 5 3" xfId="23773" xr:uid="{DD3D7050-C3C9-4267-9C44-B7FF7C480A54}"/>
    <cellStyle name="Input 3 2 2 2 3 2 6" xfId="23774" xr:uid="{9C3A3335-7D97-4090-A837-25F751D83E61}"/>
    <cellStyle name="Input 3 2 2 2 3 2 6 2" xfId="23775" xr:uid="{73D62736-FEBD-4826-90C6-DAF03840A503}"/>
    <cellStyle name="Input 3 2 2 2 3 2 6 3" xfId="23776" xr:uid="{E2258BCC-535C-498B-B0E0-823B628E427F}"/>
    <cellStyle name="Input 3 2 2 2 3 2 7" xfId="23777" xr:uid="{4928C6F2-A90D-4A4D-B560-2B2631279BDA}"/>
    <cellStyle name="Input 3 2 2 2 3 2 7 2" xfId="23778" xr:uid="{EE952A49-B1C6-4996-9017-665B86C9872A}"/>
    <cellStyle name="Input 3 2 2 2 3 2 7 3" xfId="23779" xr:uid="{056F35BA-CB58-4930-881C-513703026150}"/>
    <cellStyle name="Input 3 2 2 2 3 2 8" xfId="23780" xr:uid="{1083E63B-C4C9-4FB8-B132-EA3C730E0629}"/>
    <cellStyle name="Input 3 2 2 2 3 2 9" xfId="23781" xr:uid="{7ACC8311-8BB3-47EF-9026-28C9D3C8E812}"/>
    <cellStyle name="Input 3 2 2 2 3 3" xfId="23782" xr:uid="{39BAADD8-8A45-4908-9658-8FDAFD3039EA}"/>
    <cellStyle name="Input 3 2 2 2 3 3 2" xfId="23783" xr:uid="{B05E338D-C383-4A5A-A5C8-6E7793942849}"/>
    <cellStyle name="Input 3 2 2 2 3 3 3" xfId="23784" xr:uid="{60887CE6-C674-47FE-808D-588B2DE164F2}"/>
    <cellStyle name="Input 3 2 2 2 3 4" xfId="23785" xr:uid="{A680C518-6F77-491C-A482-49A56FF85C87}"/>
    <cellStyle name="Input 3 2 2 2 3 4 2" xfId="23786" xr:uid="{3E9131B8-E528-4777-81C1-97AAF6E1FBAD}"/>
    <cellStyle name="Input 3 2 2 2 3 4 3" xfId="23787" xr:uid="{DF378096-AA3D-43EF-A11F-FCC183FC601A}"/>
    <cellStyle name="Input 3 2 2 2 3 5" xfId="23788" xr:uid="{6093365B-4BAB-4B19-8868-310A428BFAF7}"/>
    <cellStyle name="Input 3 2 2 2 3 5 2" xfId="23789" xr:uid="{C41DFD93-DB69-4BB9-BBDE-A3F3344705E8}"/>
    <cellStyle name="Input 3 2 2 2 3 5 3" xfId="23790" xr:uid="{372CFABD-1607-4DD7-BD7A-E0C7384FA7CC}"/>
    <cellStyle name="Input 3 2 2 2 3 6" xfId="23791" xr:uid="{9BE14C44-27B9-433B-929C-730B166C6021}"/>
    <cellStyle name="Input 3 2 2 2 3 6 2" xfId="23792" xr:uid="{589D5F45-D28E-442C-8338-309F673F9E97}"/>
    <cellStyle name="Input 3 2 2 2 3 6 3" xfId="23793" xr:uid="{3FBE94EA-A213-4694-855E-22618C166BFC}"/>
    <cellStyle name="Input 3 2 2 2 3 7" xfId="23794" xr:uid="{C1EC88AD-9B19-4A7B-89BB-0047BFC533EE}"/>
    <cellStyle name="Input 3 2 2 2 3 7 2" xfId="23795" xr:uid="{5EC6DD04-8FCA-4042-AB5F-559CBB02B5C8}"/>
    <cellStyle name="Input 3 2 2 2 3 7 3" xfId="23796" xr:uid="{DEB86A24-F381-4FED-97AB-6F294CF6BA62}"/>
    <cellStyle name="Input 3 2 2 2 3 8" xfId="23797" xr:uid="{3CD72A4E-98ED-42A8-90A8-0104A1D2B471}"/>
    <cellStyle name="Input 3 2 2 2 3 8 2" xfId="23798" xr:uid="{872C81A6-20EA-4A06-AC26-609FDD0A220E}"/>
    <cellStyle name="Input 3 2 2 2 3 8 3" xfId="23799" xr:uid="{021E8C5C-6708-4E16-9576-87F1718C0267}"/>
    <cellStyle name="Input 3 2 2 2 3 9" xfId="23800" xr:uid="{12BB8CD6-DD1B-42E2-A01C-4315C1DC4D31}"/>
    <cellStyle name="Input 3 2 2 2 4" xfId="23801" xr:uid="{66C71FCC-EAFC-45CC-8BBF-971745A4EE59}"/>
    <cellStyle name="Input 3 2 2 2 4 10" xfId="23802" xr:uid="{EE2D0737-8957-45DE-9C2C-4EFDC14D09BA}"/>
    <cellStyle name="Input 3 2 2 2 4 2" xfId="23803" xr:uid="{DE59F8EE-9ABC-4332-8D59-D67F889478D0}"/>
    <cellStyle name="Input 3 2 2 2 4 2 2" xfId="23804" xr:uid="{4A9D1125-F77B-44FE-A3FB-A7427545AF7B}"/>
    <cellStyle name="Input 3 2 2 2 4 2 2 2" xfId="23805" xr:uid="{BDF5B3F3-7563-43DF-BFFC-BA820252BC21}"/>
    <cellStyle name="Input 3 2 2 2 4 2 2 3" xfId="23806" xr:uid="{62CED8B4-D367-4F03-BB3B-7552C2CDF1CE}"/>
    <cellStyle name="Input 3 2 2 2 4 2 3" xfId="23807" xr:uid="{EAC01E6B-351D-4610-B4D2-BFEC8E4185C6}"/>
    <cellStyle name="Input 3 2 2 2 4 2 3 2" xfId="23808" xr:uid="{3A4202C8-8B5D-4863-8E11-A082B58EE125}"/>
    <cellStyle name="Input 3 2 2 2 4 2 3 3" xfId="23809" xr:uid="{E6CF7D3F-A280-414E-8401-4DC1FF6C54E6}"/>
    <cellStyle name="Input 3 2 2 2 4 2 4" xfId="23810" xr:uid="{FAE35DEB-5B10-4096-9572-452A28E8DE1A}"/>
    <cellStyle name="Input 3 2 2 2 4 2 4 2" xfId="23811" xr:uid="{247AC3E5-EEEE-4E29-A9CD-AA2EDE68B527}"/>
    <cellStyle name="Input 3 2 2 2 4 2 4 3" xfId="23812" xr:uid="{BB97E9CC-547B-44F8-B411-629E748C21A2}"/>
    <cellStyle name="Input 3 2 2 2 4 2 5" xfId="23813" xr:uid="{312E3966-5AE8-4186-BE77-0FC3AA6117ED}"/>
    <cellStyle name="Input 3 2 2 2 4 2 5 2" xfId="23814" xr:uid="{089FF3CA-B268-4475-B2F9-7C666CFF75B1}"/>
    <cellStyle name="Input 3 2 2 2 4 2 5 3" xfId="23815" xr:uid="{53A88288-8217-4C12-AAC7-15D0A6E121D8}"/>
    <cellStyle name="Input 3 2 2 2 4 2 6" xfId="23816" xr:uid="{41F95448-5306-4152-8B12-38D9278E3608}"/>
    <cellStyle name="Input 3 2 2 2 4 2 6 2" xfId="23817" xr:uid="{44610969-F13B-404C-987B-543A76AE8285}"/>
    <cellStyle name="Input 3 2 2 2 4 2 6 3" xfId="23818" xr:uid="{A9F10262-BE4D-4725-8833-6866395E09F9}"/>
    <cellStyle name="Input 3 2 2 2 4 2 7" xfId="23819" xr:uid="{B2DBEB3E-56A6-4BC4-83C4-BC5321BB4F34}"/>
    <cellStyle name="Input 3 2 2 2 4 2 7 2" xfId="23820" xr:uid="{FF49C38D-C781-4E9F-BBDD-D8E8172ED743}"/>
    <cellStyle name="Input 3 2 2 2 4 2 7 3" xfId="23821" xr:uid="{BBF09CAC-EC7B-4FBC-AC09-8E8D925ED035}"/>
    <cellStyle name="Input 3 2 2 2 4 2 8" xfId="23822" xr:uid="{C42F80BD-13F0-4D53-8016-4EAE144076C5}"/>
    <cellStyle name="Input 3 2 2 2 4 2 9" xfId="23823" xr:uid="{F795DE6A-4DD9-4B95-88F3-20C4E8B90C3F}"/>
    <cellStyle name="Input 3 2 2 2 4 3" xfId="23824" xr:uid="{0FE02093-83B8-450A-8368-34D52084C949}"/>
    <cellStyle name="Input 3 2 2 2 4 3 2" xfId="23825" xr:uid="{280F089C-AE25-4528-A270-321FED5D9392}"/>
    <cellStyle name="Input 3 2 2 2 4 3 3" xfId="23826" xr:uid="{7116E1B9-E3E1-4B3B-ACF1-B1D0D7AB61E1}"/>
    <cellStyle name="Input 3 2 2 2 4 4" xfId="23827" xr:uid="{F4D3D545-DCD4-489A-8004-9E10C3C850E7}"/>
    <cellStyle name="Input 3 2 2 2 4 4 2" xfId="23828" xr:uid="{60CF17AF-BCD2-4CAB-9E68-C97E240D7F7C}"/>
    <cellStyle name="Input 3 2 2 2 4 4 3" xfId="23829" xr:uid="{7503F3D6-F4B9-46D8-AF88-592A6730A584}"/>
    <cellStyle name="Input 3 2 2 2 4 5" xfId="23830" xr:uid="{A4CE50C3-0905-4C00-99D1-93C821CF4BA1}"/>
    <cellStyle name="Input 3 2 2 2 4 5 2" xfId="23831" xr:uid="{6AA2CAD4-DD99-483B-9C9E-1B71ABBF807D}"/>
    <cellStyle name="Input 3 2 2 2 4 5 3" xfId="23832" xr:uid="{CCE80301-6991-4E9B-99F3-C3AB0FA14C12}"/>
    <cellStyle name="Input 3 2 2 2 4 6" xfId="23833" xr:uid="{1FBF96E2-976C-4B3E-AB40-6B9C0876F25E}"/>
    <cellStyle name="Input 3 2 2 2 4 6 2" xfId="23834" xr:uid="{FB65C492-A525-4B64-8F90-0374DFC03FDA}"/>
    <cellStyle name="Input 3 2 2 2 4 6 3" xfId="23835" xr:uid="{05C771D7-58E8-442F-9AEC-4FED706CC83B}"/>
    <cellStyle name="Input 3 2 2 2 4 7" xfId="23836" xr:uid="{F546EA0E-A9C6-4D6D-B4C7-4B9F64D71CDD}"/>
    <cellStyle name="Input 3 2 2 2 4 7 2" xfId="23837" xr:uid="{2D2F52A6-4F96-46D8-8803-AFD6F08FB151}"/>
    <cellStyle name="Input 3 2 2 2 4 7 3" xfId="23838" xr:uid="{DF1FB9FC-6272-4A61-951D-5C33D2A8CFBB}"/>
    <cellStyle name="Input 3 2 2 2 4 8" xfId="23839" xr:uid="{E6F034CF-571D-48CF-BD6E-723A1D4AC96D}"/>
    <cellStyle name="Input 3 2 2 2 4 8 2" xfId="23840" xr:uid="{C28DBAEF-96EB-45FF-9C8E-E06D5DA55353}"/>
    <cellStyle name="Input 3 2 2 2 4 8 3" xfId="23841" xr:uid="{DB624713-11D5-4226-816F-7B8E8CECA807}"/>
    <cellStyle name="Input 3 2 2 2 4 9" xfId="23842" xr:uid="{D9020993-5268-4A58-8D1B-98910D58D0C8}"/>
    <cellStyle name="Input 3 2 2 2 5" xfId="23843" xr:uid="{C3158FC5-9330-4AF3-9DFE-8BDB13BA02CA}"/>
    <cellStyle name="Input 3 2 2 2 5 2" xfId="23844" xr:uid="{D1F8FBAC-A361-40DC-B9AA-4433FCE1064A}"/>
    <cellStyle name="Input 3 2 2 2 5 2 2" xfId="23845" xr:uid="{47AB06E1-4DB6-4191-9385-06D72C48A24B}"/>
    <cellStyle name="Input 3 2 2 2 5 2 3" xfId="23846" xr:uid="{53034292-F4D0-420E-A462-418C5CEC0AB8}"/>
    <cellStyle name="Input 3 2 2 2 5 3" xfId="23847" xr:uid="{64FEF911-0EB9-4049-99A5-07E8EFB00BC8}"/>
    <cellStyle name="Input 3 2 2 2 5 3 2" xfId="23848" xr:uid="{05B020F7-E736-4BA8-B307-B2A0DC4EE371}"/>
    <cellStyle name="Input 3 2 2 2 5 3 3" xfId="23849" xr:uid="{634B7CEA-7F1B-47E3-92BC-E3666F655DB8}"/>
    <cellStyle name="Input 3 2 2 2 5 4" xfId="23850" xr:uid="{6601C892-FCD8-4E08-A4D7-583A7C1704BF}"/>
    <cellStyle name="Input 3 2 2 2 5 4 2" xfId="23851" xr:uid="{2B281BEF-591D-4109-A2DE-ECFB25C99A6C}"/>
    <cellStyle name="Input 3 2 2 2 5 4 3" xfId="23852" xr:uid="{A792A48B-49BB-4276-9648-D617AD51EF72}"/>
    <cellStyle name="Input 3 2 2 2 5 5" xfId="23853" xr:uid="{5D4E542C-6FA3-46B3-9914-06429A89EE00}"/>
    <cellStyle name="Input 3 2 2 2 5 5 2" xfId="23854" xr:uid="{346C6427-04A8-49DD-95AF-8C35E74CF12A}"/>
    <cellStyle name="Input 3 2 2 2 5 5 3" xfId="23855" xr:uid="{0B5396C0-E8C2-44AE-AE87-58711A5E416E}"/>
    <cellStyle name="Input 3 2 2 2 5 6" xfId="23856" xr:uid="{A36BEE55-8491-4856-81D1-159C7D6ED966}"/>
    <cellStyle name="Input 3 2 2 2 5 6 2" xfId="23857" xr:uid="{167B3B9E-E4FB-4100-BB4E-F89F10AA0301}"/>
    <cellStyle name="Input 3 2 2 2 5 6 3" xfId="23858" xr:uid="{5CC3FB4A-9FA0-4FF4-BCB0-9824831B13C4}"/>
    <cellStyle name="Input 3 2 2 2 5 7" xfId="23859" xr:uid="{289443E2-88B6-4F7E-9F08-910BF27CD830}"/>
    <cellStyle name="Input 3 2 2 2 5 7 2" xfId="23860" xr:uid="{05E3B1D6-5717-40C9-9D51-18F5BDAA5A8F}"/>
    <cellStyle name="Input 3 2 2 2 5 7 3" xfId="23861" xr:uid="{E16BAB34-DE18-4C6E-AD50-68242CA2032B}"/>
    <cellStyle name="Input 3 2 2 2 5 8" xfId="23862" xr:uid="{0A2FB292-18B2-45F3-A432-AC0905FB0346}"/>
    <cellStyle name="Input 3 2 2 2 5 9" xfId="23863" xr:uid="{B02411DB-3A83-462F-974A-1B8E9AF9AA49}"/>
    <cellStyle name="Input 3 2 2 2 6" xfId="23864" xr:uid="{5EFC9AA9-F455-4ECE-90A8-D14B6B01C391}"/>
    <cellStyle name="Input 3 2 2 2 6 2" xfId="23865" xr:uid="{94A08113-4706-4FD0-95FB-2A822040DE20}"/>
    <cellStyle name="Input 3 2 2 2 6 3" xfId="23866" xr:uid="{45C41A96-664B-4BCA-AAED-E1A2E79BABB1}"/>
    <cellStyle name="Input 3 2 2 2 7" xfId="23867" xr:uid="{92D778DC-53BD-4278-AC7C-A0984D81F592}"/>
    <cellStyle name="Input 3 2 2 2 7 2" xfId="23868" xr:uid="{07682D0B-4115-428F-9C09-9DB74D4CF3DE}"/>
    <cellStyle name="Input 3 2 2 2 7 3" xfId="23869" xr:uid="{20B84BCA-BB79-427B-B3A4-9C53F3467418}"/>
    <cellStyle name="Input 3 2 2 2 8" xfId="23870" xr:uid="{49D792AD-FDA2-45D3-A845-805C9B0FE724}"/>
    <cellStyle name="Input 3 2 2 2 8 2" xfId="23871" xr:uid="{2B49F642-48B5-4BFE-9B33-4DDF3B868C99}"/>
    <cellStyle name="Input 3 2 2 2 8 3" xfId="23872" xr:uid="{D73B2F3B-8AC9-4467-8472-13CA00DF63E6}"/>
    <cellStyle name="Input 3 2 2 2 9" xfId="23873" xr:uid="{CA197ADF-DCFA-4BC7-BC2A-36ABBAE82E72}"/>
    <cellStyle name="Input 3 2 2 2 9 2" xfId="23874" xr:uid="{045128AD-F6D5-4B26-A17E-1EFD15D4EC39}"/>
    <cellStyle name="Input 3 2 2 2 9 3" xfId="23875" xr:uid="{903FBE0D-0734-4050-9E20-3E8E40D5D61D}"/>
    <cellStyle name="Input 3 2 2 3" xfId="23876" xr:uid="{29321E80-7CCA-4093-801E-CFBE9CEA9F53}"/>
    <cellStyle name="Input 3 2 2 3 10" xfId="44383" xr:uid="{8F28B8FC-7884-4EAD-A08E-11D409036A8F}"/>
    <cellStyle name="Input 3 2 2 3 2" xfId="23877" xr:uid="{9E305714-1EA9-4F4E-95B5-111E28C8EFB2}"/>
    <cellStyle name="Input 3 2 2 3 2 10" xfId="23878" xr:uid="{52354D69-78DA-4A44-905D-02EDE5D8ECAC}"/>
    <cellStyle name="Input 3 2 2 3 2 2" xfId="23879" xr:uid="{5CE115B2-6F23-4CF9-ABB1-DEDA9947A44F}"/>
    <cellStyle name="Input 3 2 2 3 2 2 2" xfId="23880" xr:uid="{E8265F65-B793-4809-A4AB-0BB624A01B2B}"/>
    <cellStyle name="Input 3 2 2 3 2 2 2 2" xfId="23881" xr:uid="{3426ADEC-A24C-4DC6-A62F-40C0235C3D6A}"/>
    <cellStyle name="Input 3 2 2 3 2 2 2 3" xfId="23882" xr:uid="{9103B1A0-BA78-42F2-A4BF-46E1BCC69CBB}"/>
    <cellStyle name="Input 3 2 2 3 2 2 3" xfId="23883" xr:uid="{01C4E850-4D00-4396-9870-3118DF4AF434}"/>
    <cellStyle name="Input 3 2 2 3 2 2 3 2" xfId="23884" xr:uid="{0EB47DBB-B233-491E-B25B-A2C89A893667}"/>
    <cellStyle name="Input 3 2 2 3 2 2 3 3" xfId="23885" xr:uid="{AFD4DB3F-3A37-4AB9-9E87-446275BB29C0}"/>
    <cellStyle name="Input 3 2 2 3 2 2 4" xfId="23886" xr:uid="{172F7702-9CFE-4C2E-8799-E58E49E637DE}"/>
    <cellStyle name="Input 3 2 2 3 2 2 4 2" xfId="23887" xr:uid="{6903A04F-43E9-478A-BAAD-A0115008026F}"/>
    <cellStyle name="Input 3 2 2 3 2 2 4 3" xfId="23888" xr:uid="{F41DCD2E-2B67-45F2-BB77-DF3DBD89D138}"/>
    <cellStyle name="Input 3 2 2 3 2 2 5" xfId="23889" xr:uid="{6B309675-65D9-46CF-918B-C4E48D68537A}"/>
    <cellStyle name="Input 3 2 2 3 2 2 5 2" xfId="23890" xr:uid="{E02F88D1-EA04-4B5D-A684-096FDD9C5122}"/>
    <cellStyle name="Input 3 2 2 3 2 2 5 3" xfId="23891" xr:uid="{7728AE37-347A-4DAC-8743-1FE6C95D87F3}"/>
    <cellStyle name="Input 3 2 2 3 2 2 6" xfId="23892" xr:uid="{6001705C-B12A-4890-BE76-E8DFE1A8D9B8}"/>
    <cellStyle name="Input 3 2 2 3 2 2 6 2" xfId="23893" xr:uid="{737B642E-E6AE-4B0B-926E-DF64DC96EBB2}"/>
    <cellStyle name="Input 3 2 2 3 2 2 6 3" xfId="23894" xr:uid="{CBFF8591-D8C1-422B-B699-D657851DD5E9}"/>
    <cellStyle name="Input 3 2 2 3 2 2 7" xfId="23895" xr:uid="{74EE3CC7-022C-4099-A4F9-46C65E8DB05E}"/>
    <cellStyle name="Input 3 2 2 3 2 2 7 2" xfId="23896" xr:uid="{D0A25342-BFBF-45DB-B366-B5F9BE1CC31F}"/>
    <cellStyle name="Input 3 2 2 3 2 2 7 3" xfId="23897" xr:uid="{30D08386-8BB5-4E71-A802-1CA446D3B32F}"/>
    <cellStyle name="Input 3 2 2 3 2 2 8" xfId="23898" xr:uid="{E992C4F7-D2CF-46F9-AD71-FEA30F2474F6}"/>
    <cellStyle name="Input 3 2 2 3 2 2 9" xfId="23899" xr:uid="{131EE414-1BE1-4E5D-AF32-5C5E6C7A2988}"/>
    <cellStyle name="Input 3 2 2 3 2 3" xfId="23900" xr:uid="{24297060-9399-4E98-8435-F0569BAE2301}"/>
    <cellStyle name="Input 3 2 2 3 2 3 2" xfId="23901" xr:uid="{721FE3AF-31E3-4613-A24B-FEF02ECAB490}"/>
    <cellStyle name="Input 3 2 2 3 2 3 3" xfId="23902" xr:uid="{52E7BEA4-AC54-4081-B5E8-707A1E98A22A}"/>
    <cellStyle name="Input 3 2 2 3 2 4" xfId="23903" xr:uid="{06D9B350-313C-425D-9CA0-DD72C8D02D57}"/>
    <cellStyle name="Input 3 2 2 3 2 4 2" xfId="23904" xr:uid="{063EF3B7-8545-4455-821E-B085E53B784C}"/>
    <cellStyle name="Input 3 2 2 3 2 4 3" xfId="23905" xr:uid="{3A750923-8702-48AE-BDEB-42CC1AE286C8}"/>
    <cellStyle name="Input 3 2 2 3 2 5" xfId="23906" xr:uid="{2A3EB5F2-FE55-4823-BAAC-8891773858A2}"/>
    <cellStyle name="Input 3 2 2 3 2 5 2" xfId="23907" xr:uid="{60654F2C-CD9B-4FEE-9EB2-74C6D681C276}"/>
    <cellStyle name="Input 3 2 2 3 2 5 3" xfId="23908" xr:uid="{4E40317B-CBD2-473C-BE08-14DD293EAA8C}"/>
    <cellStyle name="Input 3 2 2 3 2 6" xfId="23909" xr:uid="{C200E601-9223-475D-BB8A-A839A4328CF1}"/>
    <cellStyle name="Input 3 2 2 3 2 6 2" xfId="23910" xr:uid="{1BB338CA-766C-4AE1-A566-F8029977AF3E}"/>
    <cellStyle name="Input 3 2 2 3 2 6 3" xfId="23911" xr:uid="{C68769BF-5A5E-46E0-88C5-5B81C82C8937}"/>
    <cellStyle name="Input 3 2 2 3 2 7" xfId="23912" xr:uid="{C8774DBC-E152-49E6-B520-AC5E676D154D}"/>
    <cellStyle name="Input 3 2 2 3 2 7 2" xfId="23913" xr:uid="{5ED8CA03-7E2C-46CB-A0FF-E659E7AFBB15}"/>
    <cellStyle name="Input 3 2 2 3 2 7 3" xfId="23914" xr:uid="{3B53EEA9-7BB5-40A6-BB6B-6F1EEA52249D}"/>
    <cellStyle name="Input 3 2 2 3 2 8" xfId="23915" xr:uid="{333202F0-51C4-48A9-8A41-835594BBF26C}"/>
    <cellStyle name="Input 3 2 2 3 2 8 2" xfId="23916" xr:uid="{1B54AE74-448F-46F0-9C1A-3D3061F03953}"/>
    <cellStyle name="Input 3 2 2 3 2 8 3" xfId="23917" xr:uid="{FF423B88-0C7D-44EA-9BBA-7707DB4CD890}"/>
    <cellStyle name="Input 3 2 2 3 2 9" xfId="23918" xr:uid="{275AB780-2AA0-428C-A171-E6A7FB631736}"/>
    <cellStyle name="Input 3 2 2 3 3" xfId="23919" xr:uid="{85A221D2-B936-4378-88F2-87C68FABD6D6}"/>
    <cellStyle name="Input 3 2 2 3 3 10" xfId="23920" xr:uid="{CB414FD9-A909-496A-90E2-DE7D790D9059}"/>
    <cellStyle name="Input 3 2 2 3 3 2" xfId="23921" xr:uid="{6F898731-29C1-4615-BA1E-5C0C4816A2D8}"/>
    <cellStyle name="Input 3 2 2 3 3 2 2" xfId="23922" xr:uid="{7AF17277-9CFE-4CC2-BF48-1B31650B32ED}"/>
    <cellStyle name="Input 3 2 2 3 3 2 2 2" xfId="23923" xr:uid="{2B5198A0-AF36-42D1-9435-54E985B96A2C}"/>
    <cellStyle name="Input 3 2 2 3 3 2 2 3" xfId="23924" xr:uid="{67DE3FF6-DFEE-4F0A-BF85-03B02D931AC3}"/>
    <cellStyle name="Input 3 2 2 3 3 2 3" xfId="23925" xr:uid="{2EF62817-0602-4EA7-99ED-254624744161}"/>
    <cellStyle name="Input 3 2 2 3 3 2 3 2" xfId="23926" xr:uid="{99A69F38-F7D6-4A6A-ABDD-569BCF3694BC}"/>
    <cellStyle name="Input 3 2 2 3 3 2 3 3" xfId="23927" xr:uid="{5B8FCF33-E509-4F94-967F-8753AB877FA5}"/>
    <cellStyle name="Input 3 2 2 3 3 2 4" xfId="23928" xr:uid="{CF2DC167-87CE-4B5E-A2A6-B6B6F6523D29}"/>
    <cellStyle name="Input 3 2 2 3 3 2 4 2" xfId="23929" xr:uid="{34AE08F8-86AC-40A7-A983-622FA79C8EE0}"/>
    <cellStyle name="Input 3 2 2 3 3 2 4 3" xfId="23930" xr:uid="{41A7BF65-84D4-400C-BCB8-9BA4FBF8346C}"/>
    <cellStyle name="Input 3 2 2 3 3 2 5" xfId="23931" xr:uid="{D462D3EE-A2CC-4E21-B155-98020F9AEC56}"/>
    <cellStyle name="Input 3 2 2 3 3 2 5 2" xfId="23932" xr:uid="{C70BE0B4-25E6-479F-B371-80AF328E7912}"/>
    <cellStyle name="Input 3 2 2 3 3 2 5 3" xfId="23933" xr:uid="{31F46F6C-159E-4318-A870-A189F56DBEDD}"/>
    <cellStyle name="Input 3 2 2 3 3 2 6" xfId="23934" xr:uid="{0D0E2703-5EF7-48BB-B80D-EEFB34BFD1DB}"/>
    <cellStyle name="Input 3 2 2 3 3 2 6 2" xfId="23935" xr:uid="{A7F3680A-E3C3-44E1-89C3-320CA845089F}"/>
    <cellStyle name="Input 3 2 2 3 3 2 6 3" xfId="23936" xr:uid="{CBBE0C7A-FED7-4CB1-AA23-EB747C780892}"/>
    <cellStyle name="Input 3 2 2 3 3 2 7" xfId="23937" xr:uid="{F5A94B2E-65FC-4FAF-820B-6D594D0155A2}"/>
    <cellStyle name="Input 3 2 2 3 3 2 7 2" xfId="23938" xr:uid="{6B78F72E-0434-4975-AAF4-AB2DFD728810}"/>
    <cellStyle name="Input 3 2 2 3 3 2 7 3" xfId="23939" xr:uid="{C26EDD54-DFEB-43C2-8F0A-6BE422C3F168}"/>
    <cellStyle name="Input 3 2 2 3 3 2 8" xfId="23940" xr:uid="{7B43A608-BF4B-4BEE-A2D1-3B8E4D5723AB}"/>
    <cellStyle name="Input 3 2 2 3 3 2 9" xfId="23941" xr:uid="{1DC0149B-C219-403D-B7E7-9C62E59CCFD1}"/>
    <cellStyle name="Input 3 2 2 3 3 3" xfId="23942" xr:uid="{F8CF7CDF-DF1B-437D-A718-CE18CDAAE53D}"/>
    <cellStyle name="Input 3 2 2 3 3 3 2" xfId="23943" xr:uid="{430A71E7-BB27-4F97-AB6A-E1903499B154}"/>
    <cellStyle name="Input 3 2 2 3 3 3 3" xfId="23944" xr:uid="{B087F180-4699-424F-9951-5A88913FA547}"/>
    <cellStyle name="Input 3 2 2 3 3 4" xfId="23945" xr:uid="{1AC30D73-48DB-44AD-8AF6-F0FC9B32B237}"/>
    <cellStyle name="Input 3 2 2 3 3 4 2" xfId="23946" xr:uid="{52708D6B-A8B9-4638-AB61-F13B70AC911E}"/>
    <cellStyle name="Input 3 2 2 3 3 4 3" xfId="23947" xr:uid="{69614A5C-2F0D-4D20-B3C1-119903E4060D}"/>
    <cellStyle name="Input 3 2 2 3 3 5" xfId="23948" xr:uid="{5535CECC-790B-4AF6-A255-FEBE724B3DCE}"/>
    <cellStyle name="Input 3 2 2 3 3 5 2" xfId="23949" xr:uid="{AB388765-8E46-43B6-AAF7-8CF5DC843E0A}"/>
    <cellStyle name="Input 3 2 2 3 3 5 3" xfId="23950" xr:uid="{AA9D9638-56C1-46D7-915E-6DB0F3669F6D}"/>
    <cellStyle name="Input 3 2 2 3 3 6" xfId="23951" xr:uid="{636E3573-B2AA-4A72-AAA3-B03C6F36C319}"/>
    <cellStyle name="Input 3 2 2 3 3 6 2" xfId="23952" xr:uid="{66E1C88A-BD6F-420B-BC38-FBC8F5DD5C05}"/>
    <cellStyle name="Input 3 2 2 3 3 6 3" xfId="23953" xr:uid="{2ABB533E-AB8A-44E7-80A8-320214E0257A}"/>
    <cellStyle name="Input 3 2 2 3 3 7" xfId="23954" xr:uid="{7DAB0BCF-0E55-4BAA-8A73-B3A466069D64}"/>
    <cellStyle name="Input 3 2 2 3 3 7 2" xfId="23955" xr:uid="{1D6DC753-0022-4580-98F6-088689EBAFBD}"/>
    <cellStyle name="Input 3 2 2 3 3 7 3" xfId="23956" xr:uid="{87002147-537E-49CB-BA0D-4AF7ECA91C57}"/>
    <cellStyle name="Input 3 2 2 3 3 8" xfId="23957" xr:uid="{747E84E0-F43F-4EF2-BA88-5567C9375864}"/>
    <cellStyle name="Input 3 2 2 3 3 8 2" xfId="23958" xr:uid="{01AEF660-75B3-4219-9612-18C9BE3F4D73}"/>
    <cellStyle name="Input 3 2 2 3 3 8 3" xfId="23959" xr:uid="{78626328-B8D9-4E85-A815-0BDB37F11732}"/>
    <cellStyle name="Input 3 2 2 3 3 9" xfId="23960" xr:uid="{10384DE7-9CD2-470F-B147-1D74616E6C6F}"/>
    <cellStyle name="Input 3 2 2 3 4" xfId="23961" xr:uid="{669C2010-F566-496B-A061-93F92A63427B}"/>
    <cellStyle name="Input 3 2 2 3 4 10" xfId="23962" xr:uid="{F08FE373-CC18-476D-BE73-B4D64259C892}"/>
    <cellStyle name="Input 3 2 2 3 4 2" xfId="23963" xr:uid="{F918CD99-E36B-4ADF-A731-0AE3D1CFA125}"/>
    <cellStyle name="Input 3 2 2 3 4 2 2" xfId="23964" xr:uid="{952C655A-835E-46BE-84DA-3301A520D488}"/>
    <cellStyle name="Input 3 2 2 3 4 2 2 2" xfId="23965" xr:uid="{3E2D2741-5313-446F-A976-96BFBCDC9B79}"/>
    <cellStyle name="Input 3 2 2 3 4 2 2 3" xfId="23966" xr:uid="{B89C3C66-BC1E-45FA-B936-4F32401BABBA}"/>
    <cellStyle name="Input 3 2 2 3 4 2 3" xfId="23967" xr:uid="{40DC433B-9FF1-480D-B82B-76D084A5FF99}"/>
    <cellStyle name="Input 3 2 2 3 4 2 3 2" xfId="23968" xr:uid="{D9607448-9CA0-420D-8E7D-76FEFE953BBD}"/>
    <cellStyle name="Input 3 2 2 3 4 2 3 3" xfId="23969" xr:uid="{3831FE88-E254-4923-9ED0-E56DE2C42495}"/>
    <cellStyle name="Input 3 2 2 3 4 2 4" xfId="23970" xr:uid="{F0814483-5A90-4037-95D2-C13601C2FCFE}"/>
    <cellStyle name="Input 3 2 2 3 4 2 4 2" xfId="23971" xr:uid="{F125B880-9C04-44B8-9EE0-AD6E1C84D073}"/>
    <cellStyle name="Input 3 2 2 3 4 2 4 3" xfId="23972" xr:uid="{D094A066-326C-4758-AFB1-14C9D681549C}"/>
    <cellStyle name="Input 3 2 2 3 4 2 5" xfId="23973" xr:uid="{41ADA6A4-D25E-477B-A6BE-C3905B0BC231}"/>
    <cellStyle name="Input 3 2 2 3 4 2 5 2" xfId="23974" xr:uid="{C9A511CD-48A4-4B49-B2C4-7BB06C42C721}"/>
    <cellStyle name="Input 3 2 2 3 4 2 5 3" xfId="23975" xr:uid="{3BF22A89-467A-43E2-88FD-207C36410C88}"/>
    <cellStyle name="Input 3 2 2 3 4 2 6" xfId="23976" xr:uid="{BF510A66-D891-4F5E-947D-20AC9B49C5D5}"/>
    <cellStyle name="Input 3 2 2 3 4 2 6 2" xfId="23977" xr:uid="{CACA8AF7-43AE-474F-8E72-24EE49D898FB}"/>
    <cellStyle name="Input 3 2 2 3 4 2 6 3" xfId="23978" xr:uid="{457E51EB-2BD2-4BFE-99BA-D7C709AABED5}"/>
    <cellStyle name="Input 3 2 2 3 4 2 7" xfId="23979" xr:uid="{7AC8FF06-F6EB-460C-8BF3-C22F878E3D0C}"/>
    <cellStyle name="Input 3 2 2 3 4 2 7 2" xfId="23980" xr:uid="{5A74EAF8-61AE-44B7-9EC0-9D597A256D8A}"/>
    <cellStyle name="Input 3 2 2 3 4 2 7 3" xfId="23981" xr:uid="{EF8C6464-0AFB-4BBB-80CF-137DCA99461F}"/>
    <cellStyle name="Input 3 2 2 3 4 2 8" xfId="23982" xr:uid="{A4332E9F-E279-4952-AA34-B605A95853E8}"/>
    <cellStyle name="Input 3 2 2 3 4 2 9" xfId="23983" xr:uid="{CFBC499C-937A-4EFB-8985-516795379596}"/>
    <cellStyle name="Input 3 2 2 3 4 3" xfId="23984" xr:uid="{ABCF4730-6FCB-4622-81A7-402156B87A66}"/>
    <cellStyle name="Input 3 2 2 3 4 3 2" xfId="23985" xr:uid="{DC46EF53-F8C9-4098-8FC4-00BF1128FCF9}"/>
    <cellStyle name="Input 3 2 2 3 4 3 3" xfId="23986" xr:uid="{D277A28A-B81B-4E2A-ACBC-228F164CD10A}"/>
    <cellStyle name="Input 3 2 2 3 4 4" xfId="23987" xr:uid="{DD2A55AD-D7F2-4250-BB22-B91FFC368DE4}"/>
    <cellStyle name="Input 3 2 2 3 4 4 2" xfId="23988" xr:uid="{FC0DBCFF-8B0A-4D6E-BC74-3F46323F2E07}"/>
    <cellStyle name="Input 3 2 2 3 4 4 3" xfId="23989" xr:uid="{F524D232-3160-44E7-A3F9-EB5C8DE1849C}"/>
    <cellStyle name="Input 3 2 2 3 4 5" xfId="23990" xr:uid="{B272A7F3-6E91-402F-99CF-0DA51F0064E5}"/>
    <cellStyle name="Input 3 2 2 3 4 5 2" xfId="23991" xr:uid="{BBCAE7FD-386A-465E-B884-9C7E846E52A1}"/>
    <cellStyle name="Input 3 2 2 3 4 5 3" xfId="23992" xr:uid="{B0A8DA80-F412-411F-9E97-FE8EF27A1A20}"/>
    <cellStyle name="Input 3 2 2 3 4 6" xfId="23993" xr:uid="{9C3AAD14-0A81-4625-B4A0-C637264AA39D}"/>
    <cellStyle name="Input 3 2 2 3 4 6 2" xfId="23994" xr:uid="{66EA07CE-DF8D-4233-A782-0B70A136A376}"/>
    <cellStyle name="Input 3 2 2 3 4 6 3" xfId="23995" xr:uid="{3D921AC3-C2E0-4094-A141-678273DB8176}"/>
    <cellStyle name="Input 3 2 2 3 4 7" xfId="23996" xr:uid="{2C7AC850-5A64-42E7-9EAD-EA6B01D9F311}"/>
    <cellStyle name="Input 3 2 2 3 4 7 2" xfId="23997" xr:uid="{CD14C63F-6B36-4EC1-A9A1-C9CA9E10A30B}"/>
    <cellStyle name="Input 3 2 2 3 4 7 3" xfId="23998" xr:uid="{948F6339-6038-450A-A7AE-3C4D14E20155}"/>
    <cellStyle name="Input 3 2 2 3 4 8" xfId="23999" xr:uid="{2FEEE463-875A-45EE-9522-D0C8B0A4A0E9}"/>
    <cellStyle name="Input 3 2 2 3 4 8 2" xfId="24000" xr:uid="{43DEB276-7AF8-4F01-AEF6-5454CC18AE3A}"/>
    <cellStyle name="Input 3 2 2 3 4 8 3" xfId="24001" xr:uid="{CB05E3FD-B58B-4D9B-BF49-ECE05DA4A5D5}"/>
    <cellStyle name="Input 3 2 2 3 4 9" xfId="24002" xr:uid="{56B9A7A0-9005-43E5-98F5-BC71B60E9037}"/>
    <cellStyle name="Input 3 2 2 3 5" xfId="24003" xr:uid="{159B60FB-348D-402E-94D5-65FE0A2C12C0}"/>
    <cellStyle name="Input 3 2 2 3 5 2" xfId="24004" xr:uid="{891FCD02-6641-4C4B-86BB-384F4654CDE7}"/>
    <cellStyle name="Input 3 2 2 3 5 2 2" xfId="24005" xr:uid="{30DBE4E1-0363-4F57-9DC3-AC4138BB8B23}"/>
    <cellStyle name="Input 3 2 2 3 5 2 3" xfId="24006" xr:uid="{3EA4D5DB-B508-45E7-8997-D8548ABB74DC}"/>
    <cellStyle name="Input 3 2 2 3 5 3" xfId="24007" xr:uid="{1D5A7FCA-C3A2-4452-8EB0-6A1C5FCCC5CC}"/>
    <cellStyle name="Input 3 2 2 3 5 3 2" xfId="24008" xr:uid="{5954040F-DA1C-44CA-B1A5-00CE5269C08A}"/>
    <cellStyle name="Input 3 2 2 3 5 3 3" xfId="24009" xr:uid="{E34FD18F-59F5-4A4F-9544-6E6B30C14ABB}"/>
    <cellStyle name="Input 3 2 2 3 5 4" xfId="24010" xr:uid="{65A86554-2206-4E51-B00B-CBBA11C0084A}"/>
    <cellStyle name="Input 3 2 2 3 5 4 2" xfId="24011" xr:uid="{CD5199BE-BBD1-4C22-8FC6-58EA35A260C6}"/>
    <cellStyle name="Input 3 2 2 3 5 4 3" xfId="24012" xr:uid="{30F342DF-1573-49A4-9725-7EF4ED4EF34E}"/>
    <cellStyle name="Input 3 2 2 3 5 5" xfId="24013" xr:uid="{FFA141B1-348D-48DC-B427-57B718735063}"/>
    <cellStyle name="Input 3 2 2 3 5 5 2" xfId="24014" xr:uid="{022F00FE-5C14-49DC-B078-C6309F3C709F}"/>
    <cellStyle name="Input 3 2 2 3 5 5 3" xfId="24015" xr:uid="{4D30C61F-90A4-4D3A-A5D2-8BBAECA93B5E}"/>
    <cellStyle name="Input 3 2 2 3 5 6" xfId="24016" xr:uid="{A6C725CC-EC1C-4AD3-938B-8FC6CCB29392}"/>
    <cellStyle name="Input 3 2 2 3 5 6 2" xfId="24017" xr:uid="{AA619634-3E33-4CC8-BDAC-24E88BB844A8}"/>
    <cellStyle name="Input 3 2 2 3 5 6 3" xfId="24018" xr:uid="{C0597F53-56DC-4A03-8A55-8FAC74EB9467}"/>
    <cellStyle name="Input 3 2 2 3 5 7" xfId="24019" xr:uid="{B92D0D98-6DE0-43DC-81D9-670025CD14F3}"/>
    <cellStyle name="Input 3 2 2 3 5 7 2" xfId="24020" xr:uid="{61B5D578-8DA0-4A48-8D6A-AA26CA95E5C2}"/>
    <cellStyle name="Input 3 2 2 3 5 7 3" xfId="24021" xr:uid="{988BD3B9-6918-4C8E-8F79-68E50F769884}"/>
    <cellStyle name="Input 3 2 2 3 5 8" xfId="24022" xr:uid="{800EED60-0526-419C-8E61-39E9EE3E229A}"/>
    <cellStyle name="Input 3 2 2 3 5 9" xfId="24023" xr:uid="{AA074F63-F8B9-4F52-A46A-8D7A6FFAFEEF}"/>
    <cellStyle name="Input 3 2 2 3 6" xfId="24024" xr:uid="{CA8E2DB9-6A19-4115-9DD8-47653775C51C}"/>
    <cellStyle name="Input 3 2 2 3 6 2" xfId="24025" xr:uid="{4344BE7B-C0FD-4477-9958-8CAC847B0D71}"/>
    <cellStyle name="Input 3 2 2 3 6 3" xfId="24026" xr:uid="{0EE7CAD2-4B0E-4A2D-8CF5-48FD75FF1AAB}"/>
    <cellStyle name="Input 3 2 2 3 7" xfId="24027" xr:uid="{5AFB7B9E-F517-4FF4-8D89-ABD7A6949651}"/>
    <cellStyle name="Input 3 2 2 3 7 2" xfId="24028" xr:uid="{81DAD12C-E96E-452B-9DA4-58DF9A9B18D1}"/>
    <cellStyle name="Input 3 2 2 3 7 3" xfId="24029" xr:uid="{482897ED-499F-4DB6-A86C-A8688A6CD61F}"/>
    <cellStyle name="Input 3 2 2 3 8" xfId="24030" xr:uid="{7C1D749C-542A-450B-8C4C-B9077937A286}"/>
    <cellStyle name="Input 3 2 2 3 8 2" xfId="24031" xr:uid="{51D9753F-06BE-49A4-ABB0-FB5AEA3A596D}"/>
    <cellStyle name="Input 3 2 2 3 8 3" xfId="24032" xr:uid="{49308A9F-256D-4263-842A-62F1B6903219}"/>
    <cellStyle name="Input 3 2 2 3 9" xfId="24033" xr:uid="{64CF4D65-7D6A-4305-A007-4A1231315DD3}"/>
    <cellStyle name="Input 3 2 2 3 9 2" xfId="24034" xr:uid="{7F2F4787-6E7B-4CF7-8B5C-4E1B3AD31CAC}"/>
    <cellStyle name="Input 3 2 2 3 9 3" xfId="24035" xr:uid="{D83CBD7A-B318-4072-9D1B-6F544651AB21}"/>
    <cellStyle name="Input 3 2 2 4" xfId="24036" xr:uid="{08F73AF3-AE57-433D-8072-33813D63CDB0}"/>
    <cellStyle name="Input 3 2 2 4 10" xfId="44384" xr:uid="{381E6A70-A872-489E-8BAC-FFEC2FF0281D}"/>
    <cellStyle name="Input 3 2 2 4 2" xfId="24037" xr:uid="{059BC445-FC32-480C-B37C-40415EB83BF1}"/>
    <cellStyle name="Input 3 2 2 4 2 10" xfId="24038" xr:uid="{5EB4AAC1-47BB-4303-AA47-9A07292F574A}"/>
    <cellStyle name="Input 3 2 2 4 2 2" xfId="24039" xr:uid="{F0627F5D-84A7-4796-A5CF-DC1964F7B393}"/>
    <cellStyle name="Input 3 2 2 4 2 2 2" xfId="24040" xr:uid="{816A756D-D81C-4734-B1CC-2E625BF9FF48}"/>
    <cellStyle name="Input 3 2 2 4 2 2 2 2" xfId="24041" xr:uid="{530BF6CD-2E32-4123-82F9-EA37A1DE7DF9}"/>
    <cellStyle name="Input 3 2 2 4 2 2 2 3" xfId="24042" xr:uid="{BB67C721-E9F0-4A76-9057-4ECF5726253F}"/>
    <cellStyle name="Input 3 2 2 4 2 2 3" xfId="24043" xr:uid="{01977179-D1B5-446A-90C0-7DD2D35073C6}"/>
    <cellStyle name="Input 3 2 2 4 2 2 3 2" xfId="24044" xr:uid="{4250307D-C317-4AE7-9E32-A4DA4CC68F47}"/>
    <cellStyle name="Input 3 2 2 4 2 2 3 3" xfId="24045" xr:uid="{54B3AC74-0C66-499B-9020-C6254EDCF25A}"/>
    <cellStyle name="Input 3 2 2 4 2 2 4" xfId="24046" xr:uid="{92E52936-9D06-4577-886A-FA7047B8BDC0}"/>
    <cellStyle name="Input 3 2 2 4 2 2 4 2" xfId="24047" xr:uid="{F6C594D4-5D9D-4004-AB98-8D9FF75F59BF}"/>
    <cellStyle name="Input 3 2 2 4 2 2 4 3" xfId="24048" xr:uid="{83B80B85-4DD2-441C-8D87-20646CCFD008}"/>
    <cellStyle name="Input 3 2 2 4 2 2 5" xfId="24049" xr:uid="{4E8D34ED-8014-49B2-9C98-48C98C078C37}"/>
    <cellStyle name="Input 3 2 2 4 2 2 5 2" xfId="24050" xr:uid="{E74D2A32-FB36-4A24-8C93-9FC48BD2DFDF}"/>
    <cellStyle name="Input 3 2 2 4 2 2 5 3" xfId="24051" xr:uid="{106AA604-D081-4CD9-AAD4-9BA7729E1016}"/>
    <cellStyle name="Input 3 2 2 4 2 2 6" xfId="24052" xr:uid="{4F071C18-FC0E-4BC4-983B-BF1D9F317805}"/>
    <cellStyle name="Input 3 2 2 4 2 2 6 2" xfId="24053" xr:uid="{48B79BC6-455D-464B-B61E-D62FA6CF4C1A}"/>
    <cellStyle name="Input 3 2 2 4 2 2 6 3" xfId="24054" xr:uid="{832FAB54-9BF6-458C-9E84-E2D674D9C422}"/>
    <cellStyle name="Input 3 2 2 4 2 2 7" xfId="24055" xr:uid="{41AF4AA1-1CAF-4A8F-B58A-D2071D5F1FA2}"/>
    <cellStyle name="Input 3 2 2 4 2 2 7 2" xfId="24056" xr:uid="{AFA70DE8-E35F-477A-A7E7-A7DA44EE83F1}"/>
    <cellStyle name="Input 3 2 2 4 2 2 7 3" xfId="24057" xr:uid="{DDC583CB-B070-41EF-9285-A47907DDD506}"/>
    <cellStyle name="Input 3 2 2 4 2 2 8" xfId="24058" xr:uid="{AE56DB96-AB04-4EEC-A768-E0CF542F5A56}"/>
    <cellStyle name="Input 3 2 2 4 2 2 9" xfId="24059" xr:uid="{56435473-C36D-4735-B5B4-E1D6CBB7E9A9}"/>
    <cellStyle name="Input 3 2 2 4 2 3" xfId="24060" xr:uid="{9BD1C884-249F-44B1-A36E-C2124C09A9C5}"/>
    <cellStyle name="Input 3 2 2 4 2 3 2" xfId="24061" xr:uid="{29D15AA8-206B-4621-B965-9551736D4F05}"/>
    <cellStyle name="Input 3 2 2 4 2 3 3" xfId="24062" xr:uid="{4FDAC9E4-277C-4EF8-9774-9C2A75B00BDB}"/>
    <cellStyle name="Input 3 2 2 4 2 4" xfId="24063" xr:uid="{08C31639-0CED-4997-A420-BCB44392D155}"/>
    <cellStyle name="Input 3 2 2 4 2 4 2" xfId="24064" xr:uid="{24108E88-DE12-4614-80B5-9A06822AABC9}"/>
    <cellStyle name="Input 3 2 2 4 2 4 3" xfId="24065" xr:uid="{4E994A05-A37B-49FB-97C1-E458EB8A46C6}"/>
    <cellStyle name="Input 3 2 2 4 2 5" xfId="24066" xr:uid="{3A0B7E53-A3EB-4C9E-9277-5C6498738CBB}"/>
    <cellStyle name="Input 3 2 2 4 2 5 2" xfId="24067" xr:uid="{C21E95E0-AA81-413F-A716-01C712DDBBCD}"/>
    <cellStyle name="Input 3 2 2 4 2 5 3" xfId="24068" xr:uid="{0518BB0A-E216-4C37-BD40-42759D89573F}"/>
    <cellStyle name="Input 3 2 2 4 2 6" xfId="24069" xr:uid="{8370495E-BA1E-4E1E-9B28-5CEC8CA2702A}"/>
    <cellStyle name="Input 3 2 2 4 2 6 2" xfId="24070" xr:uid="{6AB69526-63B3-4003-AEE0-703E5F36CEB5}"/>
    <cellStyle name="Input 3 2 2 4 2 6 3" xfId="24071" xr:uid="{3392EA3C-B06A-469C-986E-251D2A71A901}"/>
    <cellStyle name="Input 3 2 2 4 2 7" xfId="24072" xr:uid="{88D8FC9D-C598-47AE-9886-19BB047BD950}"/>
    <cellStyle name="Input 3 2 2 4 2 7 2" xfId="24073" xr:uid="{3F3C1574-C05E-49B1-B7B5-C9055CACBDCB}"/>
    <cellStyle name="Input 3 2 2 4 2 7 3" xfId="24074" xr:uid="{67464B3B-925F-4D66-9E25-4A04C166FD1F}"/>
    <cellStyle name="Input 3 2 2 4 2 8" xfId="24075" xr:uid="{89FB881A-85AE-47AE-AC7A-2834DD202C49}"/>
    <cellStyle name="Input 3 2 2 4 2 8 2" xfId="24076" xr:uid="{86C56382-5251-40E0-A869-CB00C5053A6C}"/>
    <cellStyle name="Input 3 2 2 4 2 8 3" xfId="24077" xr:uid="{556A4F5D-652A-4B70-BFEE-8CB40EACE00A}"/>
    <cellStyle name="Input 3 2 2 4 2 9" xfId="24078" xr:uid="{EF931421-E21B-4EEA-92EC-54055BA71379}"/>
    <cellStyle name="Input 3 2 2 4 3" xfId="24079" xr:uid="{8FE679CB-3ED6-4886-957B-9033F35A294F}"/>
    <cellStyle name="Input 3 2 2 4 3 10" xfId="24080" xr:uid="{4C168B43-02FF-4489-AEC4-885630B6E524}"/>
    <cellStyle name="Input 3 2 2 4 3 2" xfId="24081" xr:uid="{0F976778-0028-430E-B002-4DF43A123C09}"/>
    <cellStyle name="Input 3 2 2 4 3 2 2" xfId="24082" xr:uid="{55350038-29AA-4283-A7AC-CB41C56C5FB9}"/>
    <cellStyle name="Input 3 2 2 4 3 2 2 2" xfId="24083" xr:uid="{9E8ED603-2396-4BE4-A565-633CBE5457E6}"/>
    <cellStyle name="Input 3 2 2 4 3 2 2 3" xfId="24084" xr:uid="{5C22920C-78A7-48F3-A625-3163D385BE3E}"/>
    <cellStyle name="Input 3 2 2 4 3 2 3" xfId="24085" xr:uid="{B17CA802-F290-44BC-AC38-B54561D717BD}"/>
    <cellStyle name="Input 3 2 2 4 3 2 3 2" xfId="24086" xr:uid="{37EF44C3-29C1-4CCD-AE4A-A2AEBEBEF9CD}"/>
    <cellStyle name="Input 3 2 2 4 3 2 3 3" xfId="24087" xr:uid="{DCA7AA76-B00E-43A7-A90C-88CC0B60DB02}"/>
    <cellStyle name="Input 3 2 2 4 3 2 4" xfId="24088" xr:uid="{D54C3F8D-14EE-4B0E-85CE-3CE5ACB1E5AD}"/>
    <cellStyle name="Input 3 2 2 4 3 2 4 2" xfId="24089" xr:uid="{4B953269-4E92-4B77-9BF2-6BA983A472AB}"/>
    <cellStyle name="Input 3 2 2 4 3 2 4 3" xfId="24090" xr:uid="{3E55166A-5B9E-4629-B6A0-2C60F41F97C1}"/>
    <cellStyle name="Input 3 2 2 4 3 2 5" xfId="24091" xr:uid="{6CE2E004-16FF-405C-9AB8-41C73F0A1023}"/>
    <cellStyle name="Input 3 2 2 4 3 2 5 2" xfId="24092" xr:uid="{80246D20-8795-42D2-B76E-09A9551E6680}"/>
    <cellStyle name="Input 3 2 2 4 3 2 5 3" xfId="24093" xr:uid="{08D56789-BB2E-43BF-8DC2-77F7B621C00A}"/>
    <cellStyle name="Input 3 2 2 4 3 2 6" xfId="24094" xr:uid="{E901DA2D-2085-4A2F-8172-7453CF911D97}"/>
    <cellStyle name="Input 3 2 2 4 3 2 6 2" xfId="24095" xr:uid="{EC6DECAC-2126-4F32-B776-CBBB3C749F62}"/>
    <cellStyle name="Input 3 2 2 4 3 2 6 3" xfId="24096" xr:uid="{C8F30A54-A306-45B3-8675-CBF907BA6246}"/>
    <cellStyle name="Input 3 2 2 4 3 2 7" xfId="24097" xr:uid="{A23C6B98-3285-42D3-8720-A6B62DD2D2A5}"/>
    <cellStyle name="Input 3 2 2 4 3 2 7 2" xfId="24098" xr:uid="{408ED4E8-FB98-4CB2-863E-33994394ED61}"/>
    <cellStyle name="Input 3 2 2 4 3 2 7 3" xfId="24099" xr:uid="{76F29BA6-A8AB-4353-ADB3-43AE6767D1CD}"/>
    <cellStyle name="Input 3 2 2 4 3 2 8" xfId="24100" xr:uid="{49664D05-C240-4D1C-9EFC-1C1380E364DC}"/>
    <cellStyle name="Input 3 2 2 4 3 2 9" xfId="24101" xr:uid="{8AE6B771-7FDF-41BE-8624-E9920FB5B5F1}"/>
    <cellStyle name="Input 3 2 2 4 3 3" xfId="24102" xr:uid="{290AB9AA-2394-425A-B7BA-04D3DB18C95D}"/>
    <cellStyle name="Input 3 2 2 4 3 3 2" xfId="24103" xr:uid="{2CA321DD-EE36-4619-90C1-03CD0ED06E26}"/>
    <cellStyle name="Input 3 2 2 4 3 3 3" xfId="24104" xr:uid="{FF2CB76E-8807-4AB3-A33D-2C4074E14DE9}"/>
    <cellStyle name="Input 3 2 2 4 3 4" xfId="24105" xr:uid="{B1511035-918C-402B-B49C-BF2C44648A0C}"/>
    <cellStyle name="Input 3 2 2 4 3 4 2" xfId="24106" xr:uid="{65EE3F0E-EC6D-46A6-B370-BD9D9088D5F0}"/>
    <cellStyle name="Input 3 2 2 4 3 4 3" xfId="24107" xr:uid="{92E96C4C-BE3F-4579-ADDC-D4141FD44BD5}"/>
    <cellStyle name="Input 3 2 2 4 3 5" xfId="24108" xr:uid="{0409D6CB-0104-4573-810B-3206E527C078}"/>
    <cellStyle name="Input 3 2 2 4 3 5 2" xfId="24109" xr:uid="{F5DB2114-342D-456F-B11B-9C0960542D90}"/>
    <cellStyle name="Input 3 2 2 4 3 5 3" xfId="24110" xr:uid="{BFD6B6D9-9B21-4D01-A5D0-5BB952233A1D}"/>
    <cellStyle name="Input 3 2 2 4 3 6" xfId="24111" xr:uid="{8F501129-6574-4F0A-9E5E-5479400F3176}"/>
    <cellStyle name="Input 3 2 2 4 3 6 2" xfId="24112" xr:uid="{7349D86A-A075-45E5-8B01-56596EFACB74}"/>
    <cellStyle name="Input 3 2 2 4 3 6 3" xfId="24113" xr:uid="{C1061FFE-C9B2-44E2-9A7C-C4998FA8D242}"/>
    <cellStyle name="Input 3 2 2 4 3 7" xfId="24114" xr:uid="{081C82A7-8760-4C5F-B2AF-62767173C614}"/>
    <cellStyle name="Input 3 2 2 4 3 7 2" xfId="24115" xr:uid="{3168DD55-82AC-4D78-830D-E18B6B40FB94}"/>
    <cellStyle name="Input 3 2 2 4 3 7 3" xfId="24116" xr:uid="{8F536387-DAC0-4F18-A0E7-923400674118}"/>
    <cellStyle name="Input 3 2 2 4 3 8" xfId="24117" xr:uid="{101CC463-1967-4037-BE8D-B6BBD338071C}"/>
    <cellStyle name="Input 3 2 2 4 3 8 2" xfId="24118" xr:uid="{71FF19C3-7D2E-4CC2-A44B-6D0C078B902C}"/>
    <cellStyle name="Input 3 2 2 4 3 8 3" xfId="24119" xr:uid="{8FC00DA9-615D-4432-A956-8FFB127333BD}"/>
    <cellStyle name="Input 3 2 2 4 3 9" xfId="24120" xr:uid="{FB1DEEF8-E4D4-43A7-9908-14BE8FA2C351}"/>
    <cellStyle name="Input 3 2 2 4 4" xfId="24121" xr:uid="{7C51300E-332A-4E56-A38B-4084E20C4962}"/>
    <cellStyle name="Input 3 2 2 4 4 10" xfId="24122" xr:uid="{7EA0ECD2-D801-4A3B-8CCC-9EB528181E30}"/>
    <cellStyle name="Input 3 2 2 4 4 2" xfId="24123" xr:uid="{AA03BAF3-17F4-4727-9BC6-58CF9AD24F15}"/>
    <cellStyle name="Input 3 2 2 4 4 2 2" xfId="24124" xr:uid="{5AD7C971-A5CD-48C0-8BCB-2F83902471E0}"/>
    <cellStyle name="Input 3 2 2 4 4 2 2 2" xfId="24125" xr:uid="{B4FB008C-7580-4DE2-BDC7-EE84C9BB1329}"/>
    <cellStyle name="Input 3 2 2 4 4 2 2 3" xfId="24126" xr:uid="{5C364F36-0720-4422-867C-A17D381122E2}"/>
    <cellStyle name="Input 3 2 2 4 4 2 3" xfId="24127" xr:uid="{BBE37476-003D-4B9B-AB02-ED7EA96D4436}"/>
    <cellStyle name="Input 3 2 2 4 4 2 3 2" xfId="24128" xr:uid="{2598C458-E009-4A4B-AAD3-9A037B4688AD}"/>
    <cellStyle name="Input 3 2 2 4 4 2 3 3" xfId="24129" xr:uid="{5DB853FF-817C-4D48-AB97-5D2C776AA386}"/>
    <cellStyle name="Input 3 2 2 4 4 2 4" xfId="24130" xr:uid="{4D785999-0515-442C-8821-FFC3420AF06F}"/>
    <cellStyle name="Input 3 2 2 4 4 2 4 2" xfId="24131" xr:uid="{B54382D0-CF6F-4D05-BE7C-F9CDF45A62BD}"/>
    <cellStyle name="Input 3 2 2 4 4 2 4 3" xfId="24132" xr:uid="{B73E92EC-7929-40C0-B741-580547CAAAFB}"/>
    <cellStyle name="Input 3 2 2 4 4 2 5" xfId="24133" xr:uid="{C8EE7D90-647E-487C-AA78-ECE1B0F080C8}"/>
    <cellStyle name="Input 3 2 2 4 4 2 5 2" xfId="24134" xr:uid="{A999631E-201D-4452-A983-B2D262AFFFF1}"/>
    <cellStyle name="Input 3 2 2 4 4 2 5 3" xfId="24135" xr:uid="{3DF21963-1E93-489A-89C0-4353F79927BD}"/>
    <cellStyle name="Input 3 2 2 4 4 2 6" xfId="24136" xr:uid="{BD761DA0-3370-433B-9B55-E7487AF9F336}"/>
    <cellStyle name="Input 3 2 2 4 4 2 6 2" xfId="24137" xr:uid="{54D25E34-1EDE-4482-A7C8-7B94E979E779}"/>
    <cellStyle name="Input 3 2 2 4 4 2 6 3" xfId="24138" xr:uid="{B327F7E8-80F6-456F-802D-D2403B4A7470}"/>
    <cellStyle name="Input 3 2 2 4 4 2 7" xfId="24139" xr:uid="{9F5E6A2F-ECBA-4388-81F9-FD800CBD3B4C}"/>
    <cellStyle name="Input 3 2 2 4 4 2 7 2" xfId="24140" xr:uid="{6773E30F-B982-4CF3-A8F7-EE5C55A90129}"/>
    <cellStyle name="Input 3 2 2 4 4 2 7 3" xfId="24141" xr:uid="{9E46BA41-1958-4A60-8714-1648019B77CC}"/>
    <cellStyle name="Input 3 2 2 4 4 2 8" xfId="24142" xr:uid="{78B19758-EBD0-46B0-B0EF-5F60B2065A33}"/>
    <cellStyle name="Input 3 2 2 4 4 2 9" xfId="24143" xr:uid="{D77EC8C2-622F-4470-8D74-AB5E054A1026}"/>
    <cellStyle name="Input 3 2 2 4 4 3" xfId="24144" xr:uid="{22B9DBF2-0BAB-4EDF-AF61-BCFB5F2DB704}"/>
    <cellStyle name="Input 3 2 2 4 4 3 2" xfId="24145" xr:uid="{42814527-67B2-44ED-BB83-16F6D9FBE154}"/>
    <cellStyle name="Input 3 2 2 4 4 3 3" xfId="24146" xr:uid="{D6783619-F048-4755-A641-517A0CFEC9FF}"/>
    <cellStyle name="Input 3 2 2 4 4 4" xfId="24147" xr:uid="{A10B94A4-BF83-47F2-AEC6-D453DC97369F}"/>
    <cellStyle name="Input 3 2 2 4 4 4 2" xfId="24148" xr:uid="{369A01FB-DB9E-43B0-840B-391700AEFBBF}"/>
    <cellStyle name="Input 3 2 2 4 4 4 3" xfId="24149" xr:uid="{2E65AB5C-82AC-4DB3-8D98-8566CD932D9C}"/>
    <cellStyle name="Input 3 2 2 4 4 5" xfId="24150" xr:uid="{E77A12F1-7CF4-428C-B49F-3FF2E7D04335}"/>
    <cellStyle name="Input 3 2 2 4 4 5 2" xfId="24151" xr:uid="{D5DA282E-DCFE-40E8-9703-18A1A2A11162}"/>
    <cellStyle name="Input 3 2 2 4 4 5 3" xfId="24152" xr:uid="{5F1DBB31-280C-4827-94E9-601BFA2B827F}"/>
    <cellStyle name="Input 3 2 2 4 4 6" xfId="24153" xr:uid="{E2345881-CE4D-445E-BCF7-51B3E0F3B648}"/>
    <cellStyle name="Input 3 2 2 4 4 6 2" xfId="24154" xr:uid="{1B2E253C-497B-495E-8794-0E681A395368}"/>
    <cellStyle name="Input 3 2 2 4 4 6 3" xfId="24155" xr:uid="{3A72AF04-FA35-4827-9B98-3A8BD33A1FE0}"/>
    <cellStyle name="Input 3 2 2 4 4 7" xfId="24156" xr:uid="{F0D52C8E-1C4F-484C-B924-7D8B120BDA77}"/>
    <cellStyle name="Input 3 2 2 4 4 7 2" xfId="24157" xr:uid="{FE1A0F7E-0100-4ECC-B029-2D3BAEA62F24}"/>
    <cellStyle name="Input 3 2 2 4 4 7 3" xfId="24158" xr:uid="{35EB6CE1-CA98-4710-A70E-73B630D07DF7}"/>
    <cellStyle name="Input 3 2 2 4 4 8" xfId="24159" xr:uid="{B1188DE5-8A1C-461D-BF59-F2B4CDE001E9}"/>
    <cellStyle name="Input 3 2 2 4 4 8 2" xfId="24160" xr:uid="{CE46A83A-3ACD-49FC-BC41-DBF9ACDF959B}"/>
    <cellStyle name="Input 3 2 2 4 4 8 3" xfId="24161" xr:uid="{B7EF2EE6-8BE2-459B-8FBE-D204A6EAD468}"/>
    <cellStyle name="Input 3 2 2 4 4 9" xfId="24162" xr:uid="{5422489B-A666-43AA-9B6C-FF0ECF65C8A1}"/>
    <cellStyle name="Input 3 2 2 4 5" xfId="24163" xr:uid="{AFB8FD87-3E3B-462A-8B9D-BEA6FF45DE89}"/>
    <cellStyle name="Input 3 2 2 4 5 2" xfId="24164" xr:uid="{C6A9C485-F3D2-4A31-9ECA-839DFC97FEAB}"/>
    <cellStyle name="Input 3 2 2 4 5 2 2" xfId="24165" xr:uid="{525430EB-FFD0-4A40-A273-CF86A10E9224}"/>
    <cellStyle name="Input 3 2 2 4 5 2 3" xfId="24166" xr:uid="{0834C7C0-6CA6-40CC-91F9-465E7786920D}"/>
    <cellStyle name="Input 3 2 2 4 5 3" xfId="24167" xr:uid="{54886A1B-BBDD-4ECB-89D1-44EFCF5C42B0}"/>
    <cellStyle name="Input 3 2 2 4 5 3 2" xfId="24168" xr:uid="{CA9825ED-F06F-4333-9E09-5B53A83D381D}"/>
    <cellStyle name="Input 3 2 2 4 5 3 3" xfId="24169" xr:uid="{6A6EB1F1-90D6-41AE-B5C7-02CA73CA3999}"/>
    <cellStyle name="Input 3 2 2 4 5 4" xfId="24170" xr:uid="{DB1F249C-AEC2-425C-BB68-357357B8167F}"/>
    <cellStyle name="Input 3 2 2 4 5 4 2" xfId="24171" xr:uid="{2900B265-976B-457D-9846-485E8D20F3F7}"/>
    <cellStyle name="Input 3 2 2 4 5 4 3" xfId="24172" xr:uid="{698882C8-1B27-41E0-85A1-2E9598A2FB13}"/>
    <cellStyle name="Input 3 2 2 4 5 5" xfId="24173" xr:uid="{582BB326-CCE6-4431-9FCC-095F6950823B}"/>
    <cellStyle name="Input 3 2 2 4 5 5 2" xfId="24174" xr:uid="{CE91B94B-5AE3-4DE6-A4D1-58CA0ABEFE61}"/>
    <cellStyle name="Input 3 2 2 4 5 5 3" xfId="24175" xr:uid="{813F330E-5B34-40CF-BCD7-AF1469E41771}"/>
    <cellStyle name="Input 3 2 2 4 5 6" xfId="24176" xr:uid="{A4DFD532-C83B-432B-A14C-A1F56BEF2044}"/>
    <cellStyle name="Input 3 2 2 4 5 6 2" xfId="24177" xr:uid="{BC360DC8-EEB1-48C9-AAB6-54D9C6142C22}"/>
    <cellStyle name="Input 3 2 2 4 5 6 3" xfId="24178" xr:uid="{E04DA599-4FED-4394-B361-3297C2EC8441}"/>
    <cellStyle name="Input 3 2 2 4 5 7" xfId="24179" xr:uid="{B74E7950-8DBC-4B53-AB08-99F913B4DF56}"/>
    <cellStyle name="Input 3 2 2 4 5 7 2" xfId="24180" xr:uid="{BB13A123-3B8B-4616-A20C-5BF5156ACD77}"/>
    <cellStyle name="Input 3 2 2 4 5 7 3" xfId="24181" xr:uid="{EA5EE266-D7C6-4CE0-B9DB-E2DE9F57EFE9}"/>
    <cellStyle name="Input 3 2 2 4 5 8" xfId="24182" xr:uid="{9872B2F0-5A2E-41BE-877E-9A67CB18EA8C}"/>
    <cellStyle name="Input 3 2 2 4 5 9" xfId="24183" xr:uid="{1441448C-CF1C-4D63-8CA3-FC98661DDDFA}"/>
    <cellStyle name="Input 3 2 2 4 6" xfId="24184" xr:uid="{452A4DF9-090D-4EA3-99DA-C2403DD0FA7A}"/>
    <cellStyle name="Input 3 2 2 4 6 2" xfId="24185" xr:uid="{426BDDA5-EFF0-4C64-9AE2-FB2ED339A457}"/>
    <cellStyle name="Input 3 2 2 4 6 3" xfId="24186" xr:uid="{29E3D8F8-BC7B-4E44-815E-DA4D8CD84678}"/>
    <cellStyle name="Input 3 2 2 4 7" xfId="24187" xr:uid="{BF74B211-4813-4B01-9E9D-F9A6EFE6DBF2}"/>
    <cellStyle name="Input 3 2 2 4 7 2" xfId="24188" xr:uid="{2606A573-EBB8-4A90-9B4F-2A7E78CF9E51}"/>
    <cellStyle name="Input 3 2 2 4 7 3" xfId="24189" xr:uid="{54709299-BB2D-40F1-B402-94BB123D2C9F}"/>
    <cellStyle name="Input 3 2 2 4 8" xfId="24190" xr:uid="{FB78D89E-0C26-4429-85E2-A6D27181E1AC}"/>
    <cellStyle name="Input 3 2 2 4 8 2" xfId="24191" xr:uid="{A472B1D4-68E2-4B81-9E64-36912795AD4A}"/>
    <cellStyle name="Input 3 2 2 4 8 3" xfId="24192" xr:uid="{224394C0-B9F6-4215-B748-2C470D8F14C9}"/>
    <cellStyle name="Input 3 2 2 4 9" xfId="24193" xr:uid="{7C66849A-90C4-49E2-B18D-F9A78B203E97}"/>
    <cellStyle name="Input 3 2 2 4 9 2" xfId="24194" xr:uid="{95CE52A0-842F-4E41-A0E6-3EF150C9B81F}"/>
    <cellStyle name="Input 3 2 2 4 9 3" xfId="24195" xr:uid="{3E57C789-38DA-4B85-AD6D-C9FA14D4E174}"/>
    <cellStyle name="Input 3 2 2 5" xfId="24196" xr:uid="{CF5FFE7E-6092-481B-9B4A-61660DB708BE}"/>
    <cellStyle name="Input 3 2 2 5 10" xfId="44385" xr:uid="{C13C5D67-D824-4FD7-B400-2855523F0B68}"/>
    <cellStyle name="Input 3 2 2 5 2" xfId="24197" xr:uid="{8A3ED5AF-84FC-48AA-A9A7-9635D96A7380}"/>
    <cellStyle name="Input 3 2 2 5 2 10" xfId="24198" xr:uid="{E237EC17-2969-48D1-862E-5D7A9BF3FAB7}"/>
    <cellStyle name="Input 3 2 2 5 2 2" xfId="24199" xr:uid="{6F625360-F84A-429C-AF5C-1BDE16DBAA61}"/>
    <cellStyle name="Input 3 2 2 5 2 2 2" xfId="24200" xr:uid="{7B189D22-90B7-451D-A905-D84E0F23E789}"/>
    <cellStyle name="Input 3 2 2 5 2 2 2 2" xfId="24201" xr:uid="{3C2F61EA-3479-4EFE-9547-02C9DE8EEF09}"/>
    <cellStyle name="Input 3 2 2 5 2 2 2 3" xfId="24202" xr:uid="{96E89451-3B57-43D9-87CE-BE4F9152540C}"/>
    <cellStyle name="Input 3 2 2 5 2 2 3" xfId="24203" xr:uid="{FCAC30A1-9423-4FEB-A6D1-C341BBBDE3C7}"/>
    <cellStyle name="Input 3 2 2 5 2 2 3 2" xfId="24204" xr:uid="{CCC5A47A-49CF-401F-90C5-CC364055E896}"/>
    <cellStyle name="Input 3 2 2 5 2 2 3 3" xfId="24205" xr:uid="{41E28606-800E-48A2-98EA-C41433ED5B05}"/>
    <cellStyle name="Input 3 2 2 5 2 2 4" xfId="24206" xr:uid="{1DD3ACDF-C93B-4A00-BFD0-C67A8F2BE9B6}"/>
    <cellStyle name="Input 3 2 2 5 2 2 4 2" xfId="24207" xr:uid="{92EF722A-CDEF-49FC-9C55-9909E9722A59}"/>
    <cellStyle name="Input 3 2 2 5 2 2 4 3" xfId="24208" xr:uid="{C10B41BB-2060-486D-98E7-E69909686F3F}"/>
    <cellStyle name="Input 3 2 2 5 2 2 5" xfId="24209" xr:uid="{F4ED5B2E-7E68-487E-B046-98C3A48C3198}"/>
    <cellStyle name="Input 3 2 2 5 2 2 5 2" xfId="24210" xr:uid="{1FFA2D5F-A3BF-4096-AE39-691442514DA2}"/>
    <cellStyle name="Input 3 2 2 5 2 2 5 3" xfId="24211" xr:uid="{2DC0FAD0-53D5-4AD4-940A-BB22E04D0CA5}"/>
    <cellStyle name="Input 3 2 2 5 2 2 6" xfId="24212" xr:uid="{734678F5-4E58-49D4-8F80-9238A410AEFD}"/>
    <cellStyle name="Input 3 2 2 5 2 2 6 2" xfId="24213" xr:uid="{A77DE4A6-B3F3-4489-95F1-6A57CFCDEB24}"/>
    <cellStyle name="Input 3 2 2 5 2 2 6 3" xfId="24214" xr:uid="{5DD17271-C4A4-42C6-A3F8-DEED1439A856}"/>
    <cellStyle name="Input 3 2 2 5 2 2 7" xfId="24215" xr:uid="{C27DDC98-A917-4A5F-95C7-5D61818FAF12}"/>
    <cellStyle name="Input 3 2 2 5 2 2 7 2" xfId="24216" xr:uid="{37E4562A-81A2-4A6D-B4D2-5C789814BA00}"/>
    <cellStyle name="Input 3 2 2 5 2 2 7 3" xfId="24217" xr:uid="{F45272EE-6FF0-4237-8523-14489C2C2537}"/>
    <cellStyle name="Input 3 2 2 5 2 2 8" xfId="24218" xr:uid="{B9CB8C9D-0B0B-4D17-AF8C-40E1A5A0FBFA}"/>
    <cellStyle name="Input 3 2 2 5 2 2 9" xfId="24219" xr:uid="{CDEB914C-FB67-44D4-885D-03BD55AADF19}"/>
    <cellStyle name="Input 3 2 2 5 2 3" xfId="24220" xr:uid="{6CDAF4CE-589C-4A8E-B701-45C36E71DF52}"/>
    <cellStyle name="Input 3 2 2 5 2 3 2" xfId="24221" xr:uid="{6C4C6CAF-8654-49D0-BA36-ACF5212ACFF8}"/>
    <cellStyle name="Input 3 2 2 5 2 3 3" xfId="24222" xr:uid="{9D354B92-01D6-4F5C-B30C-63F61126BFCC}"/>
    <cellStyle name="Input 3 2 2 5 2 4" xfId="24223" xr:uid="{FD74C492-1FCB-4455-9809-99CED10A4058}"/>
    <cellStyle name="Input 3 2 2 5 2 4 2" xfId="24224" xr:uid="{C7011751-6794-454C-B17D-5F5807E76E89}"/>
    <cellStyle name="Input 3 2 2 5 2 4 3" xfId="24225" xr:uid="{F84ADC53-98B1-4358-A852-5F3711168818}"/>
    <cellStyle name="Input 3 2 2 5 2 5" xfId="24226" xr:uid="{6F5D5766-889B-4881-8885-F8CA6D57AB5E}"/>
    <cellStyle name="Input 3 2 2 5 2 5 2" xfId="24227" xr:uid="{16FE38FD-BFEA-4282-9E13-D35A9F4AECFF}"/>
    <cellStyle name="Input 3 2 2 5 2 5 3" xfId="24228" xr:uid="{D20D2536-A0C2-4B52-9973-098CCEE817E6}"/>
    <cellStyle name="Input 3 2 2 5 2 6" xfId="24229" xr:uid="{8B7F7E8B-E839-491E-99BE-80B32A1C9079}"/>
    <cellStyle name="Input 3 2 2 5 2 6 2" xfId="24230" xr:uid="{521FA619-C086-48C6-A313-05CD497D2537}"/>
    <cellStyle name="Input 3 2 2 5 2 6 3" xfId="24231" xr:uid="{FA4573A6-7BFA-4470-AB97-30143B2CFE73}"/>
    <cellStyle name="Input 3 2 2 5 2 7" xfId="24232" xr:uid="{D6E63EE6-7C1F-48C9-92DD-8C559D026E4F}"/>
    <cellStyle name="Input 3 2 2 5 2 7 2" xfId="24233" xr:uid="{2272C06B-784E-4CB9-9238-4A85AAB6C87D}"/>
    <cellStyle name="Input 3 2 2 5 2 7 3" xfId="24234" xr:uid="{B4C3573C-37CC-4637-988B-9EA9C6EBD670}"/>
    <cellStyle name="Input 3 2 2 5 2 8" xfId="24235" xr:uid="{7EF750DF-59D7-4BDD-8744-4B3BA1D4CB17}"/>
    <cellStyle name="Input 3 2 2 5 2 8 2" xfId="24236" xr:uid="{7FB29374-604A-4826-A651-4570E27A9457}"/>
    <cellStyle name="Input 3 2 2 5 2 8 3" xfId="24237" xr:uid="{2C8B6C4C-82CB-499E-B577-D82485221304}"/>
    <cellStyle name="Input 3 2 2 5 2 9" xfId="24238" xr:uid="{67F6AD2F-19A5-4FA1-B522-CA6D14504200}"/>
    <cellStyle name="Input 3 2 2 5 3" xfId="24239" xr:uid="{4A5032A5-8DFF-4476-9F5B-0808815A2712}"/>
    <cellStyle name="Input 3 2 2 5 3 10" xfId="24240" xr:uid="{081CDF99-2CCA-4507-900C-B7345FED65D1}"/>
    <cellStyle name="Input 3 2 2 5 3 2" xfId="24241" xr:uid="{9E45DC3A-F514-416B-ADC5-71F2DA822E0D}"/>
    <cellStyle name="Input 3 2 2 5 3 2 2" xfId="24242" xr:uid="{BC1B27BD-5464-440D-AFBC-CA1542D5B60C}"/>
    <cellStyle name="Input 3 2 2 5 3 2 2 2" xfId="24243" xr:uid="{D4326BF4-E2E4-4C48-B353-8AE12025E9A2}"/>
    <cellStyle name="Input 3 2 2 5 3 2 2 3" xfId="24244" xr:uid="{4F9FBC38-0B37-4A15-A1D3-E534BB88A5A2}"/>
    <cellStyle name="Input 3 2 2 5 3 2 3" xfId="24245" xr:uid="{AE08A55D-D7C0-4D99-8959-CFBCC7D7B799}"/>
    <cellStyle name="Input 3 2 2 5 3 2 3 2" xfId="24246" xr:uid="{6A38DB04-4E52-49ED-958D-F37C717C9907}"/>
    <cellStyle name="Input 3 2 2 5 3 2 3 3" xfId="24247" xr:uid="{9D68FE09-D489-4519-AE03-204517232DA5}"/>
    <cellStyle name="Input 3 2 2 5 3 2 4" xfId="24248" xr:uid="{117D98A4-18D8-47FB-A201-5F435F807A97}"/>
    <cellStyle name="Input 3 2 2 5 3 2 4 2" xfId="24249" xr:uid="{3AE20796-FD77-4778-AC25-D9F63BBE42F1}"/>
    <cellStyle name="Input 3 2 2 5 3 2 4 3" xfId="24250" xr:uid="{D6C3DF28-B2EF-439B-9EAB-97BD81DD4AAD}"/>
    <cellStyle name="Input 3 2 2 5 3 2 5" xfId="24251" xr:uid="{473FCB22-7E5E-4D91-806C-C9AB2E14B433}"/>
    <cellStyle name="Input 3 2 2 5 3 2 5 2" xfId="24252" xr:uid="{1EC4B488-9BEB-4647-9BD1-CCE92A4DCD8C}"/>
    <cellStyle name="Input 3 2 2 5 3 2 5 3" xfId="24253" xr:uid="{B6D60C02-54A8-4745-8E8F-EB114E506ECB}"/>
    <cellStyle name="Input 3 2 2 5 3 2 6" xfId="24254" xr:uid="{DFA96197-4F49-4B2C-9ED5-F15AD8CB428A}"/>
    <cellStyle name="Input 3 2 2 5 3 2 6 2" xfId="24255" xr:uid="{E8F9FEBC-0BB7-423D-9039-6D86E21F9F05}"/>
    <cellStyle name="Input 3 2 2 5 3 2 6 3" xfId="24256" xr:uid="{766BCD2D-3B4A-4F6E-AAB3-98E22044457B}"/>
    <cellStyle name="Input 3 2 2 5 3 2 7" xfId="24257" xr:uid="{2BC529EF-FDE3-4F09-943B-3803ABE11A88}"/>
    <cellStyle name="Input 3 2 2 5 3 2 7 2" xfId="24258" xr:uid="{DB66D219-0791-4B44-A9F8-8C285C65CCD1}"/>
    <cellStyle name="Input 3 2 2 5 3 2 7 3" xfId="24259" xr:uid="{DCC547B2-E1E6-4FF9-88E4-8361612D16E8}"/>
    <cellStyle name="Input 3 2 2 5 3 2 8" xfId="24260" xr:uid="{CB4C13E3-A48D-4BBA-8739-6B6A79C4C5F1}"/>
    <cellStyle name="Input 3 2 2 5 3 2 9" xfId="24261" xr:uid="{CB1CC408-9970-49F9-9610-AF4F555B2E77}"/>
    <cellStyle name="Input 3 2 2 5 3 3" xfId="24262" xr:uid="{F0783797-590A-4DC5-9EB0-9FB9505A3E4C}"/>
    <cellStyle name="Input 3 2 2 5 3 3 2" xfId="24263" xr:uid="{C2C569B7-911C-4881-A736-A9D6387276EB}"/>
    <cellStyle name="Input 3 2 2 5 3 3 3" xfId="24264" xr:uid="{D402CE44-1188-4912-AC3D-5F1514545D2D}"/>
    <cellStyle name="Input 3 2 2 5 3 4" xfId="24265" xr:uid="{A15D944A-E093-4F0F-9F80-B55B27E4F2C0}"/>
    <cellStyle name="Input 3 2 2 5 3 4 2" xfId="24266" xr:uid="{6AC97CCB-BC80-4525-960C-D4E8C6D6C5AB}"/>
    <cellStyle name="Input 3 2 2 5 3 4 3" xfId="24267" xr:uid="{61CAD7C3-7CA5-4AAC-BDB6-9406BA0160A3}"/>
    <cellStyle name="Input 3 2 2 5 3 5" xfId="24268" xr:uid="{E6D25F2D-6D99-4FC1-9D1B-1B3C13A30FE3}"/>
    <cellStyle name="Input 3 2 2 5 3 5 2" xfId="24269" xr:uid="{CEDB12C9-27F0-4F05-9FB4-6B3CBF78F1A5}"/>
    <cellStyle name="Input 3 2 2 5 3 5 3" xfId="24270" xr:uid="{666BA07A-5F5E-4527-B4FA-3D4523680B31}"/>
    <cellStyle name="Input 3 2 2 5 3 6" xfId="24271" xr:uid="{986E48B8-FA0D-44ED-BA4F-6C6AB966E2F6}"/>
    <cellStyle name="Input 3 2 2 5 3 6 2" xfId="24272" xr:uid="{79ADE51B-1CEE-4C0A-8197-2263F8ADB159}"/>
    <cellStyle name="Input 3 2 2 5 3 6 3" xfId="24273" xr:uid="{E30AA5A8-BCDE-41C7-9D7D-5AD8E57EEC56}"/>
    <cellStyle name="Input 3 2 2 5 3 7" xfId="24274" xr:uid="{EE41AA01-4ABA-44E3-B6A4-E5F2D04F8D55}"/>
    <cellStyle name="Input 3 2 2 5 3 7 2" xfId="24275" xr:uid="{00E33878-674E-45B8-993A-6D0EB859BA33}"/>
    <cellStyle name="Input 3 2 2 5 3 7 3" xfId="24276" xr:uid="{ABF67DD4-4A92-4FBA-894F-D4F3E72047E2}"/>
    <cellStyle name="Input 3 2 2 5 3 8" xfId="24277" xr:uid="{0694DD23-45D0-4185-A2D8-830E321D6AE5}"/>
    <cellStyle name="Input 3 2 2 5 3 8 2" xfId="24278" xr:uid="{47448496-B366-4E37-8370-805779947C3C}"/>
    <cellStyle name="Input 3 2 2 5 3 8 3" xfId="24279" xr:uid="{55BAE4BF-DE24-4F03-93A9-EF0A920CDEE2}"/>
    <cellStyle name="Input 3 2 2 5 3 9" xfId="24280" xr:uid="{B61F952F-48A3-4E9A-B128-B816B38E74A7}"/>
    <cellStyle name="Input 3 2 2 5 4" xfId="24281" xr:uid="{CD686362-8AF0-40A8-8E11-F72AF5A9B09B}"/>
    <cellStyle name="Input 3 2 2 5 4 10" xfId="24282" xr:uid="{93C48AAD-0664-42EC-A7BF-A4BEF59C2E35}"/>
    <cellStyle name="Input 3 2 2 5 4 2" xfId="24283" xr:uid="{524011F3-2786-4192-9EC4-A45A64DB58B1}"/>
    <cellStyle name="Input 3 2 2 5 4 2 2" xfId="24284" xr:uid="{3888A414-D08B-449D-AED2-78E409BB60C6}"/>
    <cellStyle name="Input 3 2 2 5 4 2 2 2" xfId="24285" xr:uid="{6A57C025-0053-4D2E-A92D-50D2DD822EDE}"/>
    <cellStyle name="Input 3 2 2 5 4 2 2 3" xfId="24286" xr:uid="{80457BB9-8B25-4A86-BADC-B59603CD8AD1}"/>
    <cellStyle name="Input 3 2 2 5 4 2 3" xfId="24287" xr:uid="{E28F4FF4-36BF-448A-98F3-7AF86EC979A9}"/>
    <cellStyle name="Input 3 2 2 5 4 2 3 2" xfId="24288" xr:uid="{A9130DD4-BD69-41AD-8146-404020FB4211}"/>
    <cellStyle name="Input 3 2 2 5 4 2 3 3" xfId="24289" xr:uid="{05A11C49-F0AA-4D5D-B0BC-02FA1B59F919}"/>
    <cellStyle name="Input 3 2 2 5 4 2 4" xfId="24290" xr:uid="{92DC5628-4B0E-44F1-8151-5CE10D201216}"/>
    <cellStyle name="Input 3 2 2 5 4 2 4 2" xfId="24291" xr:uid="{2C520FA3-6877-43E9-A1F2-4A6858E3164D}"/>
    <cellStyle name="Input 3 2 2 5 4 2 4 3" xfId="24292" xr:uid="{F6C6B5BF-DF5E-4B3B-AD5B-1447C2F3508D}"/>
    <cellStyle name="Input 3 2 2 5 4 2 5" xfId="24293" xr:uid="{4406CEAF-2888-4540-B788-1AC919E15554}"/>
    <cellStyle name="Input 3 2 2 5 4 2 5 2" xfId="24294" xr:uid="{6F5D0DF2-4EEE-484F-9559-0A7BCD60843D}"/>
    <cellStyle name="Input 3 2 2 5 4 2 5 3" xfId="24295" xr:uid="{8A6B0159-D4C4-4A72-88D2-40FD4F7E4684}"/>
    <cellStyle name="Input 3 2 2 5 4 2 6" xfId="24296" xr:uid="{BA258DAD-8FDB-4795-910F-CF6D0AA9A601}"/>
    <cellStyle name="Input 3 2 2 5 4 2 6 2" xfId="24297" xr:uid="{42ACB154-4E5D-4867-BD9E-E367CDCC10F5}"/>
    <cellStyle name="Input 3 2 2 5 4 2 6 3" xfId="24298" xr:uid="{695ABEFD-C3B3-4687-AD22-6055C269D8DB}"/>
    <cellStyle name="Input 3 2 2 5 4 2 7" xfId="24299" xr:uid="{17080823-3FF0-4AEE-82B9-D0BBAEF99AAC}"/>
    <cellStyle name="Input 3 2 2 5 4 2 7 2" xfId="24300" xr:uid="{C222C5CA-BB82-42BB-868D-95B4F2021F88}"/>
    <cellStyle name="Input 3 2 2 5 4 2 7 3" xfId="24301" xr:uid="{4ABCFE07-D157-4313-AB51-B763D1B31CC0}"/>
    <cellStyle name="Input 3 2 2 5 4 2 8" xfId="24302" xr:uid="{3D5EEF1A-E2A1-4011-916E-94E5C9DF5256}"/>
    <cellStyle name="Input 3 2 2 5 4 2 9" xfId="24303" xr:uid="{A2F52FBC-C7F5-45E2-9AFC-D022D1E8671D}"/>
    <cellStyle name="Input 3 2 2 5 4 3" xfId="24304" xr:uid="{C0F618D5-9BEC-4840-BCE0-A6D4C26B44C8}"/>
    <cellStyle name="Input 3 2 2 5 4 3 2" xfId="24305" xr:uid="{57A3CC2E-9F99-4935-B5BF-CFD8B35D67CA}"/>
    <cellStyle name="Input 3 2 2 5 4 3 3" xfId="24306" xr:uid="{D91F89DE-6F9A-45AA-9ADA-79E469F67844}"/>
    <cellStyle name="Input 3 2 2 5 4 4" xfId="24307" xr:uid="{D154511D-57FE-41DE-BB35-035A1A63ADD1}"/>
    <cellStyle name="Input 3 2 2 5 4 4 2" xfId="24308" xr:uid="{2618A249-9270-44B4-B233-A02240F97ABD}"/>
    <cellStyle name="Input 3 2 2 5 4 4 3" xfId="24309" xr:uid="{CE68BDD1-94FB-4D74-9EC6-FC8321018E32}"/>
    <cellStyle name="Input 3 2 2 5 4 5" xfId="24310" xr:uid="{DBDA33A0-74C2-4857-A93C-121ECDDCC029}"/>
    <cellStyle name="Input 3 2 2 5 4 5 2" xfId="24311" xr:uid="{D0E26019-72B6-4CB4-B27E-736A0C5FC4DE}"/>
    <cellStyle name="Input 3 2 2 5 4 5 3" xfId="24312" xr:uid="{EBC0CE72-549E-47A4-997D-B5F74F9A77BD}"/>
    <cellStyle name="Input 3 2 2 5 4 6" xfId="24313" xr:uid="{2622F3F7-86BF-47BB-8C0B-A437115BFC9B}"/>
    <cellStyle name="Input 3 2 2 5 4 6 2" xfId="24314" xr:uid="{A72C05E3-4915-4C53-BD9B-A528C0B9D1A7}"/>
    <cellStyle name="Input 3 2 2 5 4 6 3" xfId="24315" xr:uid="{1B5D7DBC-A925-4F9E-8956-1A3A5D568198}"/>
    <cellStyle name="Input 3 2 2 5 4 7" xfId="24316" xr:uid="{F05C4308-4264-41EB-99B7-D21BBF5B86B4}"/>
    <cellStyle name="Input 3 2 2 5 4 7 2" xfId="24317" xr:uid="{5AA34270-4979-4C0A-B4E8-35CF1C32C9D7}"/>
    <cellStyle name="Input 3 2 2 5 4 7 3" xfId="24318" xr:uid="{437567CB-F1BD-425E-9FBC-4ADB538FD868}"/>
    <cellStyle name="Input 3 2 2 5 4 8" xfId="24319" xr:uid="{644FC041-304D-4617-A64B-C49D7DD991DA}"/>
    <cellStyle name="Input 3 2 2 5 4 8 2" xfId="24320" xr:uid="{AA8749E0-A0F9-4194-92DB-2413F36B2D12}"/>
    <cellStyle name="Input 3 2 2 5 4 8 3" xfId="24321" xr:uid="{9B8BF9EF-DBAD-456B-96C1-B043DF5DE1C8}"/>
    <cellStyle name="Input 3 2 2 5 4 9" xfId="24322" xr:uid="{9D72808A-6972-4C98-9794-937663A3D809}"/>
    <cellStyle name="Input 3 2 2 5 5" xfId="24323" xr:uid="{585F6C20-CF80-40A1-B58C-66215270182A}"/>
    <cellStyle name="Input 3 2 2 5 5 2" xfId="24324" xr:uid="{6BDCC399-05F7-40CC-B8C6-2B1C3A40B549}"/>
    <cellStyle name="Input 3 2 2 5 5 2 2" xfId="24325" xr:uid="{49F0EDE4-57C6-45D6-8C85-A4955A1FBCAE}"/>
    <cellStyle name="Input 3 2 2 5 5 2 3" xfId="24326" xr:uid="{CDD052D8-6674-4EA6-A25A-86763AF8E8E7}"/>
    <cellStyle name="Input 3 2 2 5 5 3" xfId="24327" xr:uid="{FED85E6B-4DD1-4556-8568-12A88620B3C2}"/>
    <cellStyle name="Input 3 2 2 5 5 3 2" xfId="24328" xr:uid="{4FA609CB-9D2B-4AFF-B3DE-51AE73167982}"/>
    <cellStyle name="Input 3 2 2 5 5 3 3" xfId="24329" xr:uid="{0397467F-0BCE-4310-8A33-236D571F9CD5}"/>
    <cellStyle name="Input 3 2 2 5 5 4" xfId="24330" xr:uid="{A97FA6A3-71B4-4E59-AAFE-3F4D778A801A}"/>
    <cellStyle name="Input 3 2 2 5 5 4 2" xfId="24331" xr:uid="{7B65B833-B1F1-479A-87AD-EB0D377217F8}"/>
    <cellStyle name="Input 3 2 2 5 5 4 3" xfId="24332" xr:uid="{A3F21EC9-03D9-4DA0-A5D0-93324EFF45ED}"/>
    <cellStyle name="Input 3 2 2 5 5 5" xfId="24333" xr:uid="{986B9B0D-DA34-40B0-A0BC-E8CE4BC6420E}"/>
    <cellStyle name="Input 3 2 2 5 5 5 2" xfId="24334" xr:uid="{1EC8272B-7C39-4B52-A5D6-11B6AE712DDD}"/>
    <cellStyle name="Input 3 2 2 5 5 5 3" xfId="24335" xr:uid="{82184E7C-5749-402E-A376-8AC31CA7EFA0}"/>
    <cellStyle name="Input 3 2 2 5 5 6" xfId="24336" xr:uid="{82D84965-6BC3-433D-B2DC-33DFEB539C68}"/>
    <cellStyle name="Input 3 2 2 5 5 6 2" xfId="24337" xr:uid="{8DF10BDD-4427-4507-B0C6-618C441011B8}"/>
    <cellStyle name="Input 3 2 2 5 5 6 3" xfId="24338" xr:uid="{CA233724-4B7C-4C25-A5BF-44CFFD263389}"/>
    <cellStyle name="Input 3 2 2 5 5 7" xfId="24339" xr:uid="{499B1B4C-9C02-4E85-802D-E3141501A712}"/>
    <cellStyle name="Input 3 2 2 5 5 7 2" xfId="24340" xr:uid="{266C0286-483D-489E-821E-B2D26444702F}"/>
    <cellStyle name="Input 3 2 2 5 5 7 3" xfId="24341" xr:uid="{5E963DBA-FB8A-40DB-8525-01D517F65350}"/>
    <cellStyle name="Input 3 2 2 5 5 8" xfId="24342" xr:uid="{76130559-7039-44EA-9AFA-7DC535B424A1}"/>
    <cellStyle name="Input 3 2 2 5 5 9" xfId="24343" xr:uid="{858AFCAA-325B-4560-B6F3-ED18C87B6A58}"/>
    <cellStyle name="Input 3 2 2 5 6" xfId="24344" xr:uid="{FFA980BB-BAF6-4935-8ED0-9DFC2C373B6B}"/>
    <cellStyle name="Input 3 2 2 5 6 2" xfId="24345" xr:uid="{5BD4352B-0FBC-4431-8792-29CD38F04A00}"/>
    <cellStyle name="Input 3 2 2 5 6 3" xfId="24346" xr:uid="{8C00DB84-5974-49B0-994C-054BDE36DA9F}"/>
    <cellStyle name="Input 3 2 2 5 7" xfId="24347" xr:uid="{CE415824-E715-4E0E-8CFE-AC7B29642A29}"/>
    <cellStyle name="Input 3 2 2 5 7 2" xfId="24348" xr:uid="{DDD13D1E-C18F-43E2-8C0A-238DAC8915EC}"/>
    <cellStyle name="Input 3 2 2 5 7 3" xfId="24349" xr:uid="{251D6707-44DC-422F-9513-7CB61A029C61}"/>
    <cellStyle name="Input 3 2 2 5 8" xfId="24350" xr:uid="{70D62BB5-F881-4450-8862-AEA0A5527D8D}"/>
    <cellStyle name="Input 3 2 2 5 8 2" xfId="24351" xr:uid="{A2A5BF5A-27D4-4769-8D7B-6E3D73981E09}"/>
    <cellStyle name="Input 3 2 2 5 8 3" xfId="24352" xr:uid="{2E82E9E3-759C-42E9-8275-6E16E1D00037}"/>
    <cellStyle name="Input 3 2 2 5 9" xfId="24353" xr:uid="{9A158CD2-5429-4126-B64B-1ABB72A35682}"/>
    <cellStyle name="Input 3 2 2 5 9 2" xfId="24354" xr:uid="{5C1A7881-2E22-46F7-8541-EECCB45D48EA}"/>
    <cellStyle name="Input 3 2 2 5 9 3" xfId="24355" xr:uid="{4E264109-D5E9-4D13-B7B3-6EDBA1FA8BAF}"/>
    <cellStyle name="Input 3 2 2 6" xfId="24356" xr:uid="{634CD692-BF53-421D-B0E7-E25C4467A88A}"/>
    <cellStyle name="Input 3 2 2 6 10" xfId="24357" xr:uid="{A1535409-79B9-4C94-B30E-D634BDCA4068}"/>
    <cellStyle name="Input 3 2 2 6 2" xfId="24358" xr:uid="{DAD45141-3F67-42E6-9DAF-50BC4BB6C96D}"/>
    <cellStyle name="Input 3 2 2 6 2 2" xfId="24359" xr:uid="{F7033704-7EE8-401E-8CC9-88E124F8A478}"/>
    <cellStyle name="Input 3 2 2 6 2 2 2" xfId="24360" xr:uid="{E502FBEC-F4C9-4FC9-BE81-CE3D97A28C9E}"/>
    <cellStyle name="Input 3 2 2 6 2 2 3" xfId="24361" xr:uid="{99603E00-180B-4117-8F07-F7A290197AB5}"/>
    <cellStyle name="Input 3 2 2 6 2 3" xfId="24362" xr:uid="{56B27596-21B9-4620-B9D5-8852F251BCDC}"/>
    <cellStyle name="Input 3 2 2 6 2 3 2" xfId="24363" xr:uid="{324571E7-65C0-4F41-BAD4-21652E9E04CE}"/>
    <cellStyle name="Input 3 2 2 6 2 3 3" xfId="24364" xr:uid="{782C39C6-CFA1-47EC-9B2A-2C9514053708}"/>
    <cellStyle name="Input 3 2 2 6 2 4" xfId="24365" xr:uid="{6815B817-495D-4209-9DEE-E2D9957CDD4A}"/>
    <cellStyle name="Input 3 2 2 6 2 4 2" xfId="24366" xr:uid="{A8E21857-BD7F-4125-8C5E-15EB309B341B}"/>
    <cellStyle name="Input 3 2 2 6 2 4 3" xfId="24367" xr:uid="{E31775C1-5045-4D73-9C6C-CD7CEC886D74}"/>
    <cellStyle name="Input 3 2 2 6 2 5" xfId="24368" xr:uid="{BBA68379-3A01-4089-8EFE-1C3B85BC3270}"/>
    <cellStyle name="Input 3 2 2 6 2 5 2" xfId="24369" xr:uid="{AD5DCC24-C36F-4AB3-A990-B81D8391963A}"/>
    <cellStyle name="Input 3 2 2 6 2 5 3" xfId="24370" xr:uid="{72503AAF-6035-45C2-8FAD-A75B008106CD}"/>
    <cellStyle name="Input 3 2 2 6 2 6" xfId="24371" xr:uid="{C63C4B78-7146-48F5-AC57-258C879AF8B6}"/>
    <cellStyle name="Input 3 2 2 6 2 6 2" xfId="24372" xr:uid="{4BA4527B-DBA1-4E82-B733-65AB6FAA332E}"/>
    <cellStyle name="Input 3 2 2 6 2 6 3" xfId="24373" xr:uid="{A8804F96-AC07-4CB6-AD46-A8348F68721B}"/>
    <cellStyle name="Input 3 2 2 6 2 7" xfId="24374" xr:uid="{7FEE8F1D-7760-4C02-BA2E-D87D85F3C4E6}"/>
    <cellStyle name="Input 3 2 2 6 2 7 2" xfId="24375" xr:uid="{001FDDC5-9E87-4100-A8F4-B01AB9951F43}"/>
    <cellStyle name="Input 3 2 2 6 2 7 3" xfId="24376" xr:uid="{2B7B99B1-408A-44E9-8EE5-C4C81E16DED4}"/>
    <cellStyle name="Input 3 2 2 6 2 8" xfId="24377" xr:uid="{F05E8773-B05D-4F9D-A3BC-F1CE2C8CF490}"/>
    <cellStyle name="Input 3 2 2 6 2 9" xfId="24378" xr:uid="{5DDE764F-25D8-4B19-96E3-34F713083207}"/>
    <cellStyle name="Input 3 2 2 6 3" xfId="24379" xr:uid="{F75C8C31-610E-4432-84ED-B9184E4E6A4A}"/>
    <cellStyle name="Input 3 2 2 6 3 2" xfId="24380" xr:uid="{C80AA5BC-3998-483E-8D1B-DE5D009DFD55}"/>
    <cellStyle name="Input 3 2 2 6 3 3" xfId="24381" xr:uid="{EB6F8FD7-F8C1-456C-BBEB-F6EF45F72F79}"/>
    <cellStyle name="Input 3 2 2 6 4" xfId="24382" xr:uid="{6C3A495F-8757-4764-9BF4-E5AF02C9D29F}"/>
    <cellStyle name="Input 3 2 2 6 4 2" xfId="24383" xr:uid="{21397F08-D945-414D-8EF3-1BA337108EA1}"/>
    <cellStyle name="Input 3 2 2 6 4 3" xfId="24384" xr:uid="{C2D8BEFF-0282-49C2-B230-23A0F6BFD91A}"/>
    <cellStyle name="Input 3 2 2 6 5" xfId="24385" xr:uid="{C9885474-9810-4524-A021-1A5585ADA257}"/>
    <cellStyle name="Input 3 2 2 6 5 2" xfId="24386" xr:uid="{844CF795-5653-4EFB-9127-09CF318B466F}"/>
    <cellStyle name="Input 3 2 2 6 5 3" xfId="24387" xr:uid="{83B229DE-7A05-4BB3-AB60-E40532A7DA18}"/>
    <cellStyle name="Input 3 2 2 6 6" xfId="24388" xr:uid="{6BB40627-3B08-4A1A-8D4B-5F2DBB15FF6C}"/>
    <cellStyle name="Input 3 2 2 6 6 2" xfId="24389" xr:uid="{6DF69E0A-800B-478D-A69E-EF6EBC129CBD}"/>
    <cellStyle name="Input 3 2 2 6 6 3" xfId="24390" xr:uid="{B1E7F61E-6C20-4E78-9CAA-39881E8676C6}"/>
    <cellStyle name="Input 3 2 2 6 7" xfId="24391" xr:uid="{9C3C55E3-D860-44DC-A58B-96312A69F6A6}"/>
    <cellStyle name="Input 3 2 2 6 7 2" xfId="24392" xr:uid="{09003B66-E5C3-4939-B655-BDAFD6CB5A80}"/>
    <cellStyle name="Input 3 2 2 6 7 3" xfId="24393" xr:uid="{954D869A-56FE-4C65-B4FD-033DEE19207F}"/>
    <cellStyle name="Input 3 2 2 6 8" xfId="24394" xr:uid="{2BF0DD45-CB26-4F18-9F61-0880B6CAAE66}"/>
    <cellStyle name="Input 3 2 2 6 8 2" xfId="24395" xr:uid="{28B49B47-F8C4-47EB-9453-5823374AA30F}"/>
    <cellStyle name="Input 3 2 2 6 8 3" xfId="24396" xr:uid="{24ECD9EE-49C2-41DC-828D-73FDCCA17F24}"/>
    <cellStyle name="Input 3 2 2 6 9" xfId="24397" xr:uid="{5BB8EF8C-B523-4A36-AF0F-BB9929A5D5A5}"/>
    <cellStyle name="Input 3 2 2 7" xfId="24398" xr:uid="{67FF5F4E-9F0D-4086-8EFD-6B04D7C05EC0}"/>
    <cellStyle name="Input 3 2 2 7 10" xfId="24399" xr:uid="{3D00E0D1-3992-4E55-B3EC-7904AB1F1C22}"/>
    <cellStyle name="Input 3 2 2 7 2" xfId="24400" xr:uid="{EA4659CE-A28F-4D83-9793-426B41EDEDB8}"/>
    <cellStyle name="Input 3 2 2 7 2 2" xfId="24401" xr:uid="{82919C47-F5B7-406F-BEFF-C80C5BA5BB13}"/>
    <cellStyle name="Input 3 2 2 7 2 2 2" xfId="24402" xr:uid="{3C20A8A7-557B-45BF-ACC1-8B08B7C8AC59}"/>
    <cellStyle name="Input 3 2 2 7 2 2 3" xfId="24403" xr:uid="{8629068D-5331-45BA-BCB8-EB2C44544989}"/>
    <cellStyle name="Input 3 2 2 7 2 3" xfId="24404" xr:uid="{7F8ED206-D57C-4F4C-8B46-A480946191C3}"/>
    <cellStyle name="Input 3 2 2 7 2 3 2" xfId="24405" xr:uid="{765B3EBD-D6D9-4DB6-8821-81723B353ED2}"/>
    <cellStyle name="Input 3 2 2 7 2 3 3" xfId="24406" xr:uid="{FF45934F-CCEF-44BF-ACAB-3C2EC9D8FA93}"/>
    <cellStyle name="Input 3 2 2 7 2 4" xfId="24407" xr:uid="{640109B4-29FF-410B-A055-F565DA93FD55}"/>
    <cellStyle name="Input 3 2 2 7 2 4 2" xfId="24408" xr:uid="{35B3F690-7F07-4878-86F4-BA89BC346760}"/>
    <cellStyle name="Input 3 2 2 7 2 4 3" xfId="24409" xr:uid="{5A291E60-FDD2-41F0-AD66-4541791A813F}"/>
    <cellStyle name="Input 3 2 2 7 2 5" xfId="24410" xr:uid="{B8E789F8-7BBA-49C7-AB46-4DD9464013C5}"/>
    <cellStyle name="Input 3 2 2 7 2 5 2" xfId="24411" xr:uid="{79338DA7-010D-41DA-8721-6159E0A9CCED}"/>
    <cellStyle name="Input 3 2 2 7 2 5 3" xfId="24412" xr:uid="{31767D97-00C4-48D5-97CE-4B79FACC0C1E}"/>
    <cellStyle name="Input 3 2 2 7 2 6" xfId="24413" xr:uid="{D3FB104B-0DFB-4451-874A-0E55B94C340B}"/>
    <cellStyle name="Input 3 2 2 7 2 6 2" xfId="24414" xr:uid="{90C39089-4420-4121-8E0C-5BBA098C9B28}"/>
    <cellStyle name="Input 3 2 2 7 2 6 3" xfId="24415" xr:uid="{1E21FB6D-9C7B-4877-A498-AFC9246923EA}"/>
    <cellStyle name="Input 3 2 2 7 2 7" xfId="24416" xr:uid="{99BE40D6-7B78-4DE7-95F4-78DE659A9C70}"/>
    <cellStyle name="Input 3 2 2 7 2 7 2" xfId="24417" xr:uid="{96B73B2F-7D3C-4BCD-BF63-6E2D7642E8F6}"/>
    <cellStyle name="Input 3 2 2 7 2 7 3" xfId="24418" xr:uid="{AA68C165-5A15-4AD2-BA4C-FDD987F7BE59}"/>
    <cellStyle name="Input 3 2 2 7 2 8" xfId="24419" xr:uid="{1A95FC79-FE47-4823-B24D-EA8F3C1DAE5A}"/>
    <cellStyle name="Input 3 2 2 7 2 9" xfId="24420" xr:uid="{D05ACBD4-E75F-43E6-800E-C438CFF9E6AB}"/>
    <cellStyle name="Input 3 2 2 7 3" xfId="24421" xr:uid="{A3080A1C-8686-4FCD-8683-A204124BC149}"/>
    <cellStyle name="Input 3 2 2 7 3 2" xfId="24422" xr:uid="{924BB32F-1A5F-43D6-A769-A6BA3AC92512}"/>
    <cellStyle name="Input 3 2 2 7 3 3" xfId="24423" xr:uid="{E54DCD10-79A5-4E50-A624-C823EC49BA33}"/>
    <cellStyle name="Input 3 2 2 7 4" xfId="24424" xr:uid="{60A0BE92-0534-4FA0-BF67-99A9525AD2F7}"/>
    <cellStyle name="Input 3 2 2 7 4 2" xfId="24425" xr:uid="{6DB91FF2-A13F-4844-B9D2-1831A9F77060}"/>
    <cellStyle name="Input 3 2 2 7 4 3" xfId="24426" xr:uid="{6A2C7BE8-8E6E-42E6-A3F6-A434B9CCC4A6}"/>
    <cellStyle name="Input 3 2 2 7 5" xfId="24427" xr:uid="{DD77525E-2C9A-4F4E-9401-7E110E99150B}"/>
    <cellStyle name="Input 3 2 2 7 5 2" xfId="24428" xr:uid="{10B07DAE-255A-48B6-B33E-62ADCEA31BAE}"/>
    <cellStyle name="Input 3 2 2 7 5 3" xfId="24429" xr:uid="{9F982E2D-C7E4-43FA-A456-36E0B29555F5}"/>
    <cellStyle name="Input 3 2 2 7 6" xfId="24430" xr:uid="{D7A51292-6862-42F6-96C4-814F30FFAA46}"/>
    <cellStyle name="Input 3 2 2 7 6 2" xfId="24431" xr:uid="{29763FD3-23E0-4A75-98EB-58C7287714A9}"/>
    <cellStyle name="Input 3 2 2 7 6 3" xfId="24432" xr:uid="{1C093B0A-4220-4928-B32D-A7E9B6539B1C}"/>
    <cellStyle name="Input 3 2 2 7 7" xfId="24433" xr:uid="{1E113A6E-2BA2-4F0C-AA2A-714E22DADD72}"/>
    <cellStyle name="Input 3 2 2 7 7 2" xfId="24434" xr:uid="{F9E72E03-D4E6-4B6C-8F87-309F5D6C538D}"/>
    <cellStyle name="Input 3 2 2 7 7 3" xfId="24435" xr:uid="{7DF7754B-562F-44E1-93BA-5A1CCD5445C9}"/>
    <cellStyle name="Input 3 2 2 7 8" xfId="24436" xr:uid="{8E5AE9E7-A660-4A15-A828-6575E1BDB0E3}"/>
    <cellStyle name="Input 3 2 2 7 8 2" xfId="24437" xr:uid="{CE13C8BD-662B-438A-9F3E-0CB4E6587853}"/>
    <cellStyle name="Input 3 2 2 7 8 3" xfId="24438" xr:uid="{EC996CF8-47D2-4AF0-B580-811E227F7AB4}"/>
    <cellStyle name="Input 3 2 2 7 9" xfId="24439" xr:uid="{E1BE84EF-0817-48D8-BAB4-AC688F1264B2}"/>
    <cellStyle name="Input 3 2 2 8" xfId="24440" xr:uid="{40BEE071-CDB0-43A7-ABCD-F8F663ED4E97}"/>
    <cellStyle name="Input 3 2 2 8 10" xfId="24441" xr:uid="{018C149B-DE60-46EB-9C92-0AB186E5CF11}"/>
    <cellStyle name="Input 3 2 2 8 2" xfId="24442" xr:uid="{59893988-D960-41EB-89EB-342D5138BE19}"/>
    <cellStyle name="Input 3 2 2 8 2 2" xfId="24443" xr:uid="{7DE7EAE0-AD38-4BC7-B9E8-5676DDBBF8DC}"/>
    <cellStyle name="Input 3 2 2 8 2 2 2" xfId="24444" xr:uid="{3F9294B0-C6A1-4E55-880C-FAB111E5EE31}"/>
    <cellStyle name="Input 3 2 2 8 2 2 3" xfId="24445" xr:uid="{B9DB2312-F090-4EDF-9576-23454F3A702A}"/>
    <cellStyle name="Input 3 2 2 8 2 3" xfId="24446" xr:uid="{265AC83C-DD7D-4CA7-A1AD-8D7A633E0F66}"/>
    <cellStyle name="Input 3 2 2 8 2 3 2" xfId="24447" xr:uid="{D3178846-5A68-4B65-9FFA-C1CF7691FFEE}"/>
    <cellStyle name="Input 3 2 2 8 2 3 3" xfId="24448" xr:uid="{56271818-174F-441D-9CC2-94EACC0F05B9}"/>
    <cellStyle name="Input 3 2 2 8 2 4" xfId="24449" xr:uid="{A1EC7079-65F0-4033-BD65-7AEDB4B8E79B}"/>
    <cellStyle name="Input 3 2 2 8 2 4 2" xfId="24450" xr:uid="{FD5C9363-0BF1-4B52-ABF7-9E2E4406CF63}"/>
    <cellStyle name="Input 3 2 2 8 2 4 3" xfId="24451" xr:uid="{161A74A5-9BCC-4874-89BD-1E742FA026E0}"/>
    <cellStyle name="Input 3 2 2 8 2 5" xfId="24452" xr:uid="{52B24FD4-6FC8-480E-8013-74508E8F96D3}"/>
    <cellStyle name="Input 3 2 2 8 2 5 2" xfId="24453" xr:uid="{C51326B6-62E8-4616-8599-FDA7DC86AE6B}"/>
    <cellStyle name="Input 3 2 2 8 2 5 3" xfId="24454" xr:uid="{A9EC217D-EBEE-4BD8-B7F0-83ECBE7B2D11}"/>
    <cellStyle name="Input 3 2 2 8 2 6" xfId="24455" xr:uid="{3D36EBFA-71CA-4466-A449-D94E6751F80A}"/>
    <cellStyle name="Input 3 2 2 8 2 6 2" xfId="24456" xr:uid="{100FFAEF-C3B2-4E60-955D-56947E2D5AC9}"/>
    <cellStyle name="Input 3 2 2 8 2 6 3" xfId="24457" xr:uid="{010A2896-5A28-4A33-91BB-F8FB1DA29FAE}"/>
    <cellStyle name="Input 3 2 2 8 2 7" xfId="24458" xr:uid="{19E111E6-4BDF-49F6-A3C4-6490CBEBB394}"/>
    <cellStyle name="Input 3 2 2 8 2 7 2" xfId="24459" xr:uid="{EBCF8243-9C76-4DA0-B2DD-17B47EDED956}"/>
    <cellStyle name="Input 3 2 2 8 2 7 3" xfId="24460" xr:uid="{92DACA29-2AC1-41D2-B380-46952EDCC7FD}"/>
    <cellStyle name="Input 3 2 2 8 2 8" xfId="24461" xr:uid="{53EBAFC3-F37B-44B0-8767-60B8CB5ED4D3}"/>
    <cellStyle name="Input 3 2 2 8 2 9" xfId="24462" xr:uid="{5D5A704D-8A4C-420D-837C-06E25033042D}"/>
    <cellStyle name="Input 3 2 2 8 3" xfId="24463" xr:uid="{67DF0B39-6E0E-486A-83A8-D81FBFD8B073}"/>
    <cellStyle name="Input 3 2 2 8 3 2" xfId="24464" xr:uid="{C239C7AD-A98B-4091-A88E-EE58C9671EBC}"/>
    <cellStyle name="Input 3 2 2 8 3 3" xfId="24465" xr:uid="{FBC0D447-7952-4B2F-BD08-AB642F42832A}"/>
    <cellStyle name="Input 3 2 2 8 4" xfId="24466" xr:uid="{CC017E15-F87E-44ED-AF61-A9238E1BCEB8}"/>
    <cellStyle name="Input 3 2 2 8 4 2" xfId="24467" xr:uid="{17942036-EC9C-42DE-8C1B-F007ACF540C4}"/>
    <cellStyle name="Input 3 2 2 8 4 3" xfId="24468" xr:uid="{34A4D8CB-7E3A-47E1-8629-A25AC75A2D90}"/>
    <cellStyle name="Input 3 2 2 8 5" xfId="24469" xr:uid="{FEEAB788-26A1-4D1A-A5A2-791C3B8D5999}"/>
    <cellStyle name="Input 3 2 2 8 5 2" xfId="24470" xr:uid="{EEB6ACD2-3E71-410C-ADF0-B5A37A0E37A4}"/>
    <cellStyle name="Input 3 2 2 8 5 3" xfId="24471" xr:uid="{8BF8D2C5-2DB9-4919-8EC6-54F914BBCA52}"/>
    <cellStyle name="Input 3 2 2 8 6" xfId="24472" xr:uid="{69083E73-BAD0-4620-9866-95145FDB924E}"/>
    <cellStyle name="Input 3 2 2 8 6 2" xfId="24473" xr:uid="{3CAEE667-E5F8-4AEF-8655-7A9E79CB063C}"/>
    <cellStyle name="Input 3 2 2 8 6 3" xfId="24474" xr:uid="{09AE110A-890C-4EDC-832A-4566F6974791}"/>
    <cellStyle name="Input 3 2 2 8 7" xfId="24475" xr:uid="{B1A252F0-AF6D-4B24-AE68-09EA381EB31E}"/>
    <cellStyle name="Input 3 2 2 8 7 2" xfId="24476" xr:uid="{C834245D-CEE8-4DB4-94AD-F8EDE63C455B}"/>
    <cellStyle name="Input 3 2 2 8 7 3" xfId="24477" xr:uid="{7E711860-2F4F-4119-99BE-5EAA215C3F31}"/>
    <cellStyle name="Input 3 2 2 8 8" xfId="24478" xr:uid="{59AF2AE8-99A3-4106-8066-50D83A3C5E08}"/>
    <cellStyle name="Input 3 2 2 8 8 2" xfId="24479" xr:uid="{2BF94919-B333-4FEA-B827-D886822137E3}"/>
    <cellStyle name="Input 3 2 2 8 8 3" xfId="24480" xr:uid="{0C86D7E8-0CC9-4870-A47B-26930ADF5DD8}"/>
    <cellStyle name="Input 3 2 2 8 9" xfId="24481" xr:uid="{B69E4C81-1D46-41A9-BB18-532578524A0F}"/>
    <cellStyle name="Input 3 2 2 9" xfId="24482" xr:uid="{9DBB1934-03CD-4EB9-BDBE-DB4188A853EB}"/>
    <cellStyle name="Input 3 2 2 9 2" xfId="24483" xr:uid="{706A2DFB-570B-45A5-A6F7-6B116E8FE834}"/>
    <cellStyle name="Input 3 2 2 9 2 2" xfId="24484" xr:uid="{44DB33DA-AA34-4A0D-B2A3-BF01DA13AAEB}"/>
    <cellStyle name="Input 3 2 2 9 2 3" xfId="24485" xr:uid="{AD55DF67-376B-40A5-944F-97FFF7224520}"/>
    <cellStyle name="Input 3 2 2 9 3" xfId="24486" xr:uid="{35C5876D-F483-4741-8DAC-37E25866E491}"/>
    <cellStyle name="Input 3 2 2 9 3 2" xfId="24487" xr:uid="{A7A89BED-CE9D-4AFA-B0B5-61743A7B12E8}"/>
    <cellStyle name="Input 3 2 2 9 3 3" xfId="24488" xr:uid="{16D00B37-509C-48F5-9AC1-015E3C40EE63}"/>
    <cellStyle name="Input 3 2 2 9 4" xfId="24489" xr:uid="{1B8D9ED2-457F-49E2-AE4F-9D4144575A41}"/>
    <cellStyle name="Input 3 2 2 9 4 2" xfId="24490" xr:uid="{2CA9BAB3-F9B9-4B86-B158-328CDE3729C3}"/>
    <cellStyle name="Input 3 2 2 9 4 3" xfId="24491" xr:uid="{57AE6AA3-20C2-46C4-816C-9856A5E4A877}"/>
    <cellStyle name="Input 3 2 2 9 5" xfId="24492" xr:uid="{AD94F68B-5137-4207-A553-AB315528666E}"/>
    <cellStyle name="Input 3 2 2 9 5 2" xfId="24493" xr:uid="{A57F2664-00AA-4296-83C1-BA87C2F99693}"/>
    <cellStyle name="Input 3 2 2 9 5 3" xfId="24494" xr:uid="{892E92E2-A12E-4CE0-B266-C15B9AD4E8D4}"/>
    <cellStyle name="Input 3 2 2 9 6" xfId="24495" xr:uid="{22C32CF7-7266-4DF2-9740-E6FBB40B7655}"/>
    <cellStyle name="Input 3 2 2 9 6 2" xfId="24496" xr:uid="{9C26DA61-5CE3-4725-9711-3F854C84054E}"/>
    <cellStyle name="Input 3 2 2 9 6 3" xfId="24497" xr:uid="{3B2F3B6A-340C-46D5-9EB0-2E843D1122A3}"/>
    <cellStyle name="Input 3 2 2 9 7" xfId="24498" xr:uid="{15306F98-B3CC-49B4-80FF-88DA1C4EAA9E}"/>
    <cellStyle name="Input 3 2 2 9 7 2" xfId="24499" xr:uid="{D5594615-39AB-4136-BAF9-06350A9BEFFD}"/>
    <cellStyle name="Input 3 2 2 9 7 3" xfId="24500" xr:uid="{9FD30E96-9FD7-45C6-B769-214BEC1D4F59}"/>
    <cellStyle name="Input 3 2 2 9 8" xfId="24501" xr:uid="{05C46DF3-DCA2-4BC8-A62E-060F35C3CDC4}"/>
    <cellStyle name="Input 3 2 2 9 9" xfId="24502" xr:uid="{0122E7F8-0706-488B-B78C-A5D6102823B5}"/>
    <cellStyle name="Input 3 2 3" xfId="24503" xr:uid="{C30C2BBE-3416-422F-BA75-E82F6E8EC724}"/>
    <cellStyle name="Input 3 2 3 10" xfId="24504" xr:uid="{E672B211-B956-4346-91DE-73C5C6C477E5}"/>
    <cellStyle name="Input 3 2 3 10 2" xfId="24505" xr:uid="{37AB955E-9FA6-4125-82FC-B1F0ED083E60}"/>
    <cellStyle name="Input 3 2 3 10 3" xfId="24506" xr:uid="{91679487-02E2-4A76-B96F-5940DA0261A6}"/>
    <cellStyle name="Input 3 2 3 11" xfId="24507" xr:uid="{7A376CC5-9B22-47BC-BAA4-75C5ABEC193F}"/>
    <cellStyle name="Input 3 2 3 11 2" xfId="24508" xr:uid="{228749DC-724D-4BFD-877D-BFA6836B1543}"/>
    <cellStyle name="Input 3 2 3 11 3" xfId="24509" xr:uid="{BA5C9C58-9FFC-4F79-89F9-7D501B0C445F}"/>
    <cellStyle name="Input 3 2 3 12" xfId="44386" xr:uid="{032122C9-B485-4B63-8FD3-A0D3088B0005}"/>
    <cellStyle name="Input 3 2 3 2" xfId="24510" xr:uid="{0ACFFCBA-6FD1-4267-A030-D54A2455DD9F}"/>
    <cellStyle name="Input 3 2 3 2 10" xfId="24511" xr:uid="{6DF50F34-3410-4423-8EC2-62350A0A4F2F}"/>
    <cellStyle name="Input 3 2 3 2 2" xfId="24512" xr:uid="{B3266A42-62CA-46F8-838D-A7518A90F6B8}"/>
    <cellStyle name="Input 3 2 3 2 2 2" xfId="24513" xr:uid="{5EAAEC26-78E5-4FB9-9C51-74C87D5734B0}"/>
    <cellStyle name="Input 3 2 3 2 2 2 2" xfId="24514" xr:uid="{95FA7EF9-27CD-44DD-970A-EDE66FAB055B}"/>
    <cellStyle name="Input 3 2 3 2 2 2 3" xfId="24515" xr:uid="{8916AA8E-8C6F-4B0A-982A-FA5A7079683A}"/>
    <cellStyle name="Input 3 2 3 2 2 3" xfId="24516" xr:uid="{B360BB67-CE94-4291-B48D-5E942E52F986}"/>
    <cellStyle name="Input 3 2 3 2 2 3 2" xfId="24517" xr:uid="{5CB6FEFB-15D1-454D-8785-67C38339272A}"/>
    <cellStyle name="Input 3 2 3 2 2 3 3" xfId="24518" xr:uid="{96952974-74B8-43E8-84BD-00D42B8809B5}"/>
    <cellStyle name="Input 3 2 3 2 2 4" xfId="24519" xr:uid="{8FFE8B33-9EF1-43F0-B3C3-504F0D697FFD}"/>
    <cellStyle name="Input 3 2 3 2 2 4 2" xfId="24520" xr:uid="{06CF52B2-9915-4DD3-BCC1-EACDF6A2C3D7}"/>
    <cellStyle name="Input 3 2 3 2 2 4 3" xfId="24521" xr:uid="{62EE21E7-76E1-4C50-AD60-F4B33663E490}"/>
    <cellStyle name="Input 3 2 3 2 2 5" xfId="24522" xr:uid="{3DA83C50-EE9D-46E6-9D28-EE4CC45A64CE}"/>
    <cellStyle name="Input 3 2 3 2 2 5 2" xfId="24523" xr:uid="{FEBA23C7-2050-4DC5-8C77-DF71F3F10CD8}"/>
    <cellStyle name="Input 3 2 3 2 2 5 3" xfId="24524" xr:uid="{F248E30C-383E-4F7A-A835-5EB2D0271044}"/>
    <cellStyle name="Input 3 2 3 2 2 6" xfId="24525" xr:uid="{9D286761-A8E8-4833-9666-3167E6567D8E}"/>
    <cellStyle name="Input 3 2 3 2 2 6 2" xfId="24526" xr:uid="{9880F7D1-8830-4748-8F8E-BA08037DE6CB}"/>
    <cellStyle name="Input 3 2 3 2 2 6 3" xfId="24527" xr:uid="{7C8D5B0D-BB09-4CA7-8747-90F370FE7A4C}"/>
    <cellStyle name="Input 3 2 3 2 2 7" xfId="24528" xr:uid="{68FDC4BF-3050-4852-B04D-E58E8B142FD1}"/>
    <cellStyle name="Input 3 2 3 2 2 7 2" xfId="24529" xr:uid="{25FD8670-0323-40BF-AD2E-7269227AFFF6}"/>
    <cellStyle name="Input 3 2 3 2 2 7 3" xfId="24530" xr:uid="{7C4772B4-1AEF-4C50-BCBC-167323930E5F}"/>
    <cellStyle name="Input 3 2 3 2 2 8" xfId="24531" xr:uid="{1F44BBFA-301F-477C-994B-9C3D10EFB993}"/>
    <cellStyle name="Input 3 2 3 2 2 9" xfId="24532" xr:uid="{321E38C3-BA5B-407C-BA62-69AFC7D88CF5}"/>
    <cellStyle name="Input 3 2 3 2 3" xfId="24533" xr:uid="{D507DEA2-2A5A-4501-B4BF-7C75391257F0}"/>
    <cellStyle name="Input 3 2 3 2 3 2" xfId="24534" xr:uid="{B139FE5A-ECB6-46BF-9C28-87393649C6C1}"/>
    <cellStyle name="Input 3 2 3 2 3 3" xfId="24535" xr:uid="{F0848EB4-D6D7-48FD-8572-0F34A5CE34FD}"/>
    <cellStyle name="Input 3 2 3 2 4" xfId="24536" xr:uid="{F6F7B1CF-982E-4669-8437-8B84394DBCA2}"/>
    <cellStyle name="Input 3 2 3 2 4 2" xfId="24537" xr:uid="{E8005AF5-711F-416D-8B95-4DB15C313395}"/>
    <cellStyle name="Input 3 2 3 2 4 3" xfId="24538" xr:uid="{637F1576-42B4-4B50-9E51-97005A202006}"/>
    <cellStyle name="Input 3 2 3 2 5" xfId="24539" xr:uid="{73BE41B4-9396-4D4A-8819-A23A2892579A}"/>
    <cellStyle name="Input 3 2 3 2 5 2" xfId="24540" xr:uid="{8C3BD61D-962C-47A3-8CC5-B844A05EA2D7}"/>
    <cellStyle name="Input 3 2 3 2 5 3" xfId="24541" xr:uid="{81022B14-AE81-4930-8FC4-3C1AE150421A}"/>
    <cellStyle name="Input 3 2 3 2 6" xfId="24542" xr:uid="{582EA0C8-C51C-4AD0-9D13-5001E81DA161}"/>
    <cellStyle name="Input 3 2 3 2 6 2" xfId="24543" xr:uid="{4A5A9451-4811-49ED-8324-994B7D475AD6}"/>
    <cellStyle name="Input 3 2 3 2 6 3" xfId="24544" xr:uid="{E65B7BAD-5BA2-4E04-86A3-9647D5148486}"/>
    <cellStyle name="Input 3 2 3 2 7" xfId="24545" xr:uid="{F9DA5EA5-3460-47BD-800D-393701F3129B}"/>
    <cellStyle name="Input 3 2 3 2 7 2" xfId="24546" xr:uid="{D9406A2E-6D98-4E7C-B885-008073FA531E}"/>
    <cellStyle name="Input 3 2 3 2 7 3" xfId="24547" xr:uid="{F57C922B-410E-4000-AB99-138D6FE1FA1A}"/>
    <cellStyle name="Input 3 2 3 2 8" xfId="24548" xr:uid="{6373484D-ACDD-4E73-9A59-83DE904114E4}"/>
    <cellStyle name="Input 3 2 3 2 8 2" xfId="24549" xr:uid="{50C6E5BA-A0AC-46EF-B679-BC097AE363CF}"/>
    <cellStyle name="Input 3 2 3 2 8 3" xfId="24550" xr:uid="{C8BF9DB7-C4AC-4BD7-904C-B8394EF05064}"/>
    <cellStyle name="Input 3 2 3 2 9" xfId="24551" xr:uid="{B4FA5542-DCBE-4DA6-90BE-0451530C0BD8}"/>
    <cellStyle name="Input 3 2 3 3" xfId="24552" xr:uid="{F09C6572-64A6-4BD1-BAE9-CE8FE03CB4E5}"/>
    <cellStyle name="Input 3 2 3 3 10" xfId="24553" xr:uid="{972DB70C-8DC6-4875-928D-2E6C806D166E}"/>
    <cellStyle name="Input 3 2 3 3 2" xfId="24554" xr:uid="{E65E1EB7-5BD9-43D6-8327-AF62535AD875}"/>
    <cellStyle name="Input 3 2 3 3 2 2" xfId="24555" xr:uid="{B4DF6288-2EFA-488D-8C45-B04D043ACAB2}"/>
    <cellStyle name="Input 3 2 3 3 2 2 2" xfId="24556" xr:uid="{A2158227-A423-419A-AFEB-68F9B68E7DCA}"/>
    <cellStyle name="Input 3 2 3 3 2 2 3" xfId="24557" xr:uid="{AB5A83EA-FB2F-4CE0-8DED-E4064541AB0E}"/>
    <cellStyle name="Input 3 2 3 3 2 3" xfId="24558" xr:uid="{72BCEF4B-5432-4DEB-A087-E5329CD8E997}"/>
    <cellStyle name="Input 3 2 3 3 2 3 2" xfId="24559" xr:uid="{4BDF5CDC-1845-4574-AFE2-ACF057256FDB}"/>
    <cellStyle name="Input 3 2 3 3 2 3 3" xfId="24560" xr:uid="{A26EE702-9292-4D6C-8B01-676B488EBB17}"/>
    <cellStyle name="Input 3 2 3 3 2 4" xfId="24561" xr:uid="{DF882080-1EDE-467B-80B5-DB8095161432}"/>
    <cellStyle name="Input 3 2 3 3 2 4 2" xfId="24562" xr:uid="{47F72687-FDC4-4F1D-8FB2-027EED45E1C4}"/>
    <cellStyle name="Input 3 2 3 3 2 4 3" xfId="24563" xr:uid="{9509F897-5997-4861-9170-86D77B9FC740}"/>
    <cellStyle name="Input 3 2 3 3 2 5" xfId="24564" xr:uid="{43AD688B-1DA5-4A05-9750-C0456D4D5AF6}"/>
    <cellStyle name="Input 3 2 3 3 2 5 2" xfId="24565" xr:uid="{F9552641-13D0-4A5C-8C8B-EE8556BD8606}"/>
    <cellStyle name="Input 3 2 3 3 2 5 3" xfId="24566" xr:uid="{0AB8473E-19BD-4F10-B0CD-A561C919F851}"/>
    <cellStyle name="Input 3 2 3 3 2 6" xfId="24567" xr:uid="{A669F487-028A-4A33-B648-0D9CCCC51D3B}"/>
    <cellStyle name="Input 3 2 3 3 2 6 2" xfId="24568" xr:uid="{43B2FBE7-6ADE-4F1D-9FA8-B2C526D998F8}"/>
    <cellStyle name="Input 3 2 3 3 2 6 3" xfId="24569" xr:uid="{7C4E04CA-FD37-4FCE-9265-9B77FEE76021}"/>
    <cellStyle name="Input 3 2 3 3 2 7" xfId="24570" xr:uid="{718D823D-B326-48C3-988F-E1BC02006F09}"/>
    <cellStyle name="Input 3 2 3 3 2 7 2" xfId="24571" xr:uid="{04A70681-409A-41E0-BB6D-6445B9FE1568}"/>
    <cellStyle name="Input 3 2 3 3 2 7 3" xfId="24572" xr:uid="{8357CF72-6232-415C-828C-3C0EB22D8E4E}"/>
    <cellStyle name="Input 3 2 3 3 2 8" xfId="24573" xr:uid="{AE5C32FF-9516-445F-9CDD-EB20C8CDF73E}"/>
    <cellStyle name="Input 3 2 3 3 2 9" xfId="24574" xr:uid="{174CDB0C-81A3-458E-8E6F-71C6834B76D8}"/>
    <cellStyle name="Input 3 2 3 3 3" xfId="24575" xr:uid="{109749C5-2DCC-4F9A-B971-91FD74A043C4}"/>
    <cellStyle name="Input 3 2 3 3 3 2" xfId="24576" xr:uid="{9017E39C-601C-4F7C-9A28-FAECE4B3548F}"/>
    <cellStyle name="Input 3 2 3 3 3 3" xfId="24577" xr:uid="{B87C31FF-3F68-44EF-9B1E-7C3D5C58636E}"/>
    <cellStyle name="Input 3 2 3 3 4" xfId="24578" xr:uid="{5751EEDB-6C3F-4F00-B1A2-02C3DC0E6895}"/>
    <cellStyle name="Input 3 2 3 3 4 2" xfId="24579" xr:uid="{28022B84-1B34-45BD-ABA9-7B64129A0A5A}"/>
    <cellStyle name="Input 3 2 3 3 4 3" xfId="24580" xr:uid="{24F2E2BB-E833-48A4-88F6-C06F638840EB}"/>
    <cellStyle name="Input 3 2 3 3 5" xfId="24581" xr:uid="{BAFF753D-9E2F-4FB4-B765-37B765485916}"/>
    <cellStyle name="Input 3 2 3 3 5 2" xfId="24582" xr:uid="{008EE918-90AA-4189-B9F2-299434291E93}"/>
    <cellStyle name="Input 3 2 3 3 5 3" xfId="24583" xr:uid="{786304AF-C6E1-44C0-8116-73944BCDBE87}"/>
    <cellStyle name="Input 3 2 3 3 6" xfId="24584" xr:uid="{67270DC0-5E40-4E41-8C7D-348A2E2CF3D7}"/>
    <cellStyle name="Input 3 2 3 3 6 2" xfId="24585" xr:uid="{D0E0728B-302C-4A1E-B70B-54BB2654F91C}"/>
    <cellStyle name="Input 3 2 3 3 6 3" xfId="24586" xr:uid="{3FC3C142-9737-4618-BF6D-D2250969134D}"/>
    <cellStyle name="Input 3 2 3 3 7" xfId="24587" xr:uid="{F6258DCE-552F-4CA8-91C8-7C764A793B43}"/>
    <cellStyle name="Input 3 2 3 3 7 2" xfId="24588" xr:uid="{74A5C268-CBF1-486F-AEB1-DB972AE2ED07}"/>
    <cellStyle name="Input 3 2 3 3 7 3" xfId="24589" xr:uid="{7B5A9F1F-199E-48E1-BCB4-987F4936A797}"/>
    <cellStyle name="Input 3 2 3 3 8" xfId="24590" xr:uid="{85C99D9E-B386-4802-93E5-C80D66159F1E}"/>
    <cellStyle name="Input 3 2 3 3 8 2" xfId="24591" xr:uid="{91050CFE-69F7-4E22-A547-D000142EE96B}"/>
    <cellStyle name="Input 3 2 3 3 8 3" xfId="24592" xr:uid="{BBDC00BD-126B-4A4D-A394-014427837C47}"/>
    <cellStyle name="Input 3 2 3 3 9" xfId="24593" xr:uid="{60AB5DEE-0EE1-41A5-BC7D-EE70A44A9DD2}"/>
    <cellStyle name="Input 3 2 3 4" xfId="24594" xr:uid="{B85AEF41-F6C8-42EB-86F1-9FEB8C8F7698}"/>
    <cellStyle name="Input 3 2 3 4 10" xfId="24595" xr:uid="{E2A3F805-F3BA-4E62-A0D1-76629FE1224C}"/>
    <cellStyle name="Input 3 2 3 4 2" xfId="24596" xr:uid="{6C9DE378-0632-4FEA-A4CF-4C2FD5B465F7}"/>
    <cellStyle name="Input 3 2 3 4 2 2" xfId="24597" xr:uid="{DEEDC5D6-05FF-4520-9A42-7E9C878CEB72}"/>
    <cellStyle name="Input 3 2 3 4 2 2 2" xfId="24598" xr:uid="{28488937-E92F-4907-B8B0-A063806FCD7E}"/>
    <cellStyle name="Input 3 2 3 4 2 2 3" xfId="24599" xr:uid="{E972037F-C034-43E7-9102-2CD08D212A68}"/>
    <cellStyle name="Input 3 2 3 4 2 3" xfId="24600" xr:uid="{20D45433-B8A2-4EB9-A3A0-B0CC9CEEFF37}"/>
    <cellStyle name="Input 3 2 3 4 2 3 2" xfId="24601" xr:uid="{92382CD9-9B44-49CF-8304-FB54C5C7A5FF}"/>
    <cellStyle name="Input 3 2 3 4 2 3 3" xfId="24602" xr:uid="{D266F7B4-FB0F-404F-96E3-93D76CAB1577}"/>
    <cellStyle name="Input 3 2 3 4 2 4" xfId="24603" xr:uid="{B722BB3C-F01F-462A-9FCA-583AF2415D4D}"/>
    <cellStyle name="Input 3 2 3 4 2 4 2" xfId="24604" xr:uid="{6C278059-8574-4DBE-803C-4ED784360549}"/>
    <cellStyle name="Input 3 2 3 4 2 4 3" xfId="24605" xr:uid="{B5EF61BE-DC07-45EE-A08D-5A7A858B5B46}"/>
    <cellStyle name="Input 3 2 3 4 2 5" xfId="24606" xr:uid="{8D1EB1FE-9986-4BBA-B163-F4C8FB773264}"/>
    <cellStyle name="Input 3 2 3 4 2 5 2" xfId="24607" xr:uid="{79657695-1398-4F97-B3FC-9FDEE022C184}"/>
    <cellStyle name="Input 3 2 3 4 2 5 3" xfId="24608" xr:uid="{5A701104-F145-4187-B4CE-DDA6C32D7EB8}"/>
    <cellStyle name="Input 3 2 3 4 2 6" xfId="24609" xr:uid="{DDA9593E-E818-496B-A01F-9B4C47D445A8}"/>
    <cellStyle name="Input 3 2 3 4 2 6 2" xfId="24610" xr:uid="{E9E02CFA-9A91-4BB0-B020-3755775BE6DE}"/>
    <cellStyle name="Input 3 2 3 4 2 6 3" xfId="24611" xr:uid="{D5BCC98A-6A7C-4B98-9FDF-85DB7268360D}"/>
    <cellStyle name="Input 3 2 3 4 2 7" xfId="24612" xr:uid="{F306FF99-5CE8-4DEA-A7E5-40C2C4CEDF9D}"/>
    <cellStyle name="Input 3 2 3 4 2 7 2" xfId="24613" xr:uid="{453DE070-4291-4B5F-90BD-33EEB04D3C44}"/>
    <cellStyle name="Input 3 2 3 4 2 7 3" xfId="24614" xr:uid="{084A960B-BF1A-42BD-8CF6-9407B2551915}"/>
    <cellStyle name="Input 3 2 3 4 2 8" xfId="24615" xr:uid="{BFF58A9C-699D-485B-8AD6-ACFE439F74B5}"/>
    <cellStyle name="Input 3 2 3 4 2 9" xfId="24616" xr:uid="{953532B3-26CA-4867-BC7E-47C7F852A7A5}"/>
    <cellStyle name="Input 3 2 3 4 3" xfId="24617" xr:uid="{5BD771DA-1347-4869-AFAF-1CC84C2BCC21}"/>
    <cellStyle name="Input 3 2 3 4 3 2" xfId="24618" xr:uid="{864FCF15-2389-4D41-89C0-6E1EDCE53B6B}"/>
    <cellStyle name="Input 3 2 3 4 3 3" xfId="24619" xr:uid="{C6544E79-E97C-470D-A70E-B450BBB99259}"/>
    <cellStyle name="Input 3 2 3 4 4" xfId="24620" xr:uid="{A6BA02C6-76FD-4093-9669-C41A42B9F712}"/>
    <cellStyle name="Input 3 2 3 4 4 2" xfId="24621" xr:uid="{89A59EB2-9D89-4322-BE2D-C732968C56F5}"/>
    <cellStyle name="Input 3 2 3 4 4 3" xfId="24622" xr:uid="{65CA9755-35A8-4D23-B2B8-2944AC99A9B7}"/>
    <cellStyle name="Input 3 2 3 4 5" xfId="24623" xr:uid="{6B3AF122-E375-404B-887F-A8FC3BDD1A10}"/>
    <cellStyle name="Input 3 2 3 4 5 2" xfId="24624" xr:uid="{20097FAA-B203-4045-B85F-0C23586DEA20}"/>
    <cellStyle name="Input 3 2 3 4 5 3" xfId="24625" xr:uid="{F38B2DD2-6220-4984-A16E-D1FF75BA4BDF}"/>
    <cellStyle name="Input 3 2 3 4 6" xfId="24626" xr:uid="{9D53B3D4-5588-4F6E-A2E2-06C9D1ADA39D}"/>
    <cellStyle name="Input 3 2 3 4 6 2" xfId="24627" xr:uid="{D51FE45F-88C4-4F89-B74A-FFF29E1E9321}"/>
    <cellStyle name="Input 3 2 3 4 6 3" xfId="24628" xr:uid="{2AC1ADDD-E746-482D-BF2E-0341FFCF12F2}"/>
    <cellStyle name="Input 3 2 3 4 7" xfId="24629" xr:uid="{5DB842BC-4F78-4A07-90B2-C9C45F2CB788}"/>
    <cellStyle name="Input 3 2 3 4 7 2" xfId="24630" xr:uid="{530122EF-D581-4FA0-82C4-4C7C496B3079}"/>
    <cellStyle name="Input 3 2 3 4 7 3" xfId="24631" xr:uid="{250CBF33-5B33-4284-8B03-6E827BE5DF5E}"/>
    <cellStyle name="Input 3 2 3 4 8" xfId="24632" xr:uid="{8680739E-AF4C-4322-BA45-5CE4ECA26806}"/>
    <cellStyle name="Input 3 2 3 4 8 2" xfId="24633" xr:uid="{CB013AFA-C831-482C-98CD-9F5D46AAF260}"/>
    <cellStyle name="Input 3 2 3 4 8 3" xfId="24634" xr:uid="{A9BA4FC0-1034-4B93-9C70-16BAC9D6F9F8}"/>
    <cellStyle name="Input 3 2 3 4 9" xfId="24635" xr:uid="{EE7D6426-5292-4482-8886-1CE6B393B9EF}"/>
    <cellStyle name="Input 3 2 3 5" xfId="24636" xr:uid="{26F00922-72E7-458F-94C5-1C635702D576}"/>
    <cellStyle name="Input 3 2 3 5 2" xfId="24637" xr:uid="{807F14C7-9913-41E4-B3EC-F298C282211F}"/>
    <cellStyle name="Input 3 2 3 5 2 2" xfId="24638" xr:uid="{15C8F99F-646E-4325-9B52-D18961D4DAE7}"/>
    <cellStyle name="Input 3 2 3 5 2 3" xfId="24639" xr:uid="{481923F0-33E9-4E89-B08B-4349C6A5E14B}"/>
    <cellStyle name="Input 3 2 3 5 3" xfId="24640" xr:uid="{CED59E00-FFCF-42CD-9479-43A20BF381B0}"/>
    <cellStyle name="Input 3 2 3 5 3 2" xfId="24641" xr:uid="{FA2A2C44-DE6C-4155-9313-6C1DABE50B2E}"/>
    <cellStyle name="Input 3 2 3 5 3 3" xfId="24642" xr:uid="{D08673B3-49BD-423F-9AAF-75B425A76F21}"/>
    <cellStyle name="Input 3 2 3 5 4" xfId="24643" xr:uid="{DA785288-E908-4CF3-BA5A-F995C61B6FAD}"/>
    <cellStyle name="Input 3 2 3 5 4 2" xfId="24644" xr:uid="{58F12EA2-AD50-480E-B184-3EFB57E55F64}"/>
    <cellStyle name="Input 3 2 3 5 4 3" xfId="24645" xr:uid="{AE7707A7-97BE-431B-B7ED-B39C8DB62721}"/>
    <cellStyle name="Input 3 2 3 5 5" xfId="24646" xr:uid="{F048BF69-F8CF-459F-A6B1-7B2A14FCB11B}"/>
    <cellStyle name="Input 3 2 3 5 5 2" xfId="24647" xr:uid="{967CF6FE-EFBE-482D-A595-1A24D4B27E1B}"/>
    <cellStyle name="Input 3 2 3 5 5 3" xfId="24648" xr:uid="{292C4DE7-DF8B-4AA4-B8DC-9AF83E11368F}"/>
    <cellStyle name="Input 3 2 3 5 6" xfId="24649" xr:uid="{6F89B435-164F-4D4D-8244-9E828DE7E615}"/>
    <cellStyle name="Input 3 2 3 5 6 2" xfId="24650" xr:uid="{7D26CE93-CF58-4A96-AF5C-A2C0F7D50264}"/>
    <cellStyle name="Input 3 2 3 5 6 3" xfId="24651" xr:uid="{83E3FBAC-B93B-42F6-AE52-34D444CF37B7}"/>
    <cellStyle name="Input 3 2 3 5 7" xfId="24652" xr:uid="{A3A6BDEA-EF7E-4F71-BE87-38F8029CD82F}"/>
    <cellStyle name="Input 3 2 3 5 7 2" xfId="24653" xr:uid="{4658F843-B542-4375-82D1-9C023FAAD3DE}"/>
    <cellStyle name="Input 3 2 3 5 7 3" xfId="24654" xr:uid="{5F0903F7-5587-4206-AC94-83A65AE77895}"/>
    <cellStyle name="Input 3 2 3 5 8" xfId="24655" xr:uid="{B745E607-C191-4F8D-A2ED-ACA0DC5B76F0}"/>
    <cellStyle name="Input 3 2 3 5 9" xfId="24656" xr:uid="{7718AD24-A3CE-4437-A563-22C5C36E56B7}"/>
    <cellStyle name="Input 3 2 3 6" xfId="24657" xr:uid="{8ED1393E-0309-4CA6-A500-AB10B1387BEE}"/>
    <cellStyle name="Input 3 2 3 6 2" xfId="24658" xr:uid="{30714C23-BEE3-40CF-A85C-0E44479DC382}"/>
    <cellStyle name="Input 3 2 3 6 3" xfId="24659" xr:uid="{A2A15CAB-BDFB-4558-830D-AF3457537247}"/>
    <cellStyle name="Input 3 2 3 7" xfId="24660" xr:uid="{CAA64F7F-6775-4B00-AF94-5F3504C70159}"/>
    <cellStyle name="Input 3 2 3 7 2" xfId="24661" xr:uid="{142EF8C2-5FBB-47A5-A4B7-17C00C7524D5}"/>
    <cellStyle name="Input 3 2 3 7 3" xfId="24662" xr:uid="{31294BE3-1BEF-44B4-AF4E-B3CA1A1F7A30}"/>
    <cellStyle name="Input 3 2 3 8" xfId="24663" xr:uid="{319FB031-0458-4472-97A9-6BE5079C6B86}"/>
    <cellStyle name="Input 3 2 3 8 2" xfId="24664" xr:uid="{E41FF5A3-C104-4BD3-9BF2-D12A3739D458}"/>
    <cellStyle name="Input 3 2 3 8 3" xfId="24665" xr:uid="{5A113958-C676-48E4-941D-A359F5C506AC}"/>
    <cellStyle name="Input 3 2 3 9" xfId="24666" xr:uid="{A1A1738B-BD78-458B-8ECB-595570647D5A}"/>
    <cellStyle name="Input 3 2 3 9 2" xfId="24667" xr:uid="{E8CC6102-F7E2-4C01-92FE-55593BFA9916}"/>
    <cellStyle name="Input 3 2 3 9 3" xfId="24668" xr:uid="{027F63B8-1891-41F9-9C6C-ED57B1D38321}"/>
    <cellStyle name="Input 3 2 4" xfId="24669" xr:uid="{EA3A3350-221A-489B-B87F-77D433A42B15}"/>
    <cellStyle name="Input 3 2 4 10" xfId="24670" xr:uid="{F9D22C22-BC3A-4E43-8D97-B35C1C9E7944}"/>
    <cellStyle name="Input 3 2 4 2" xfId="24671" xr:uid="{D935EA4F-6943-4051-B96C-AC0BDA74AD0E}"/>
    <cellStyle name="Input 3 2 4 2 2" xfId="24672" xr:uid="{08F9B6C5-C5D9-4991-89F3-18F53C56B8FE}"/>
    <cellStyle name="Input 3 2 4 2 2 2" xfId="24673" xr:uid="{2897D0FA-3662-4B1B-9FC2-7641562A7FDB}"/>
    <cellStyle name="Input 3 2 4 2 2 3" xfId="24674" xr:uid="{4E45C1F9-17E1-4F4F-B093-50258F1E091C}"/>
    <cellStyle name="Input 3 2 4 2 3" xfId="24675" xr:uid="{FB0019D2-DC84-4FC2-B8A5-946811A28442}"/>
    <cellStyle name="Input 3 2 4 2 3 2" xfId="24676" xr:uid="{12715EC5-C1E1-4FF8-AE46-4829D20ECF94}"/>
    <cellStyle name="Input 3 2 4 2 3 3" xfId="24677" xr:uid="{4C87D38F-A97B-46C1-ABB3-BB0867F623F4}"/>
    <cellStyle name="Input 3 2 4 2 4" xfId="24678" xr:uid="{56BCE2ED-34B7-4688-9F6E-719AAE53BA5B}"/>
    <cellStyle name="Input 3 2 4 2 4 2" xfId="24679" xr:uid="{81A57561-3A7E-41EB-A0EC-278DF887E43A}"/>
    <cellStyle name="Input 3 2 4 2 4 3" xfId="24680" xr:uid="{8FA752C8-91C9-474E-A742-98E935278C66}"/>
    <cellStyle name="Input 3 2 4 2 5" xfId="24681" xr:uid="{48C06C9C-C797-45AE-82E7-D097B6372C96}"/>
    <cellStyle name="Input 3 2 4 2 5 2" xfId="24682" xr:uid="{B0027284-0DCB-4069-9DA0-0476312BDD9E}"/>
    <cellStyle name="Input 3 2 4 2 5 3" xfId="24683" xr:uid="{E25B11DD-901C-4867-9FB8-F7C699B62103}"/>
    <cellStyle name="Input 3 2 4 2 6" xfId="24684" xr:uid="{9E1037FA-4FDB-4A9C-B964-1D1AF0D6484B}"/>
    <cellStyle name="Input 3 2 4 2 6 2" xfId="24685" xr:uid="{3EE2CAA3-1259-46A5-91F7-506704ADE2B8}"/>
    <cellStyle name="Input 3 2 4 2 6 3" xfId="24686" xr:uid="{5FF55988-B9F6-4901-BFFC-709075A192FC}"/>
    <cellStyle name="Input 3 2 4 2 7" xfId="24687" xr:uid="{354E7BC3-BD8A-453A-B682-7C85DFF9A733}"/>
    <cellStyle name="Input 3 2 4 2 7 2" xfId="24688" xr:uid="{936F89AB-8F83-46BD-B90A-C2AC4A3BDA74}"/>
    <cellStyle name="Input 3 2 4 2 7 3" xfId="24689" xr:uid="{57710229-9EED-4747-B846-BB9D97E70436}"/>
    <cellStyle name="Input 3 2 4 2 8" xfId="24690" xr:uid="{BBB3CE40-2CA8-4C98-A764-EDFC2B1B5A3D}"/>
    <cellStyle name="Input 3 2 4 2 9" xfId="24691" xr:uid="{72C59A14-EF83-4751-BCFF-7ED1107FFE66}"/>
    <cellStyle name="Input 3 2 4 3" xfId="24692" xr:uid="{B37E911D-D16E-4537-A22A-213F330DBB80}"/>
    <cellStyle name="Input 3 2 4 3 2" xfId="24693" xr:uid="{82C8F10E-25BA-45D1-9967-134111F77D27}"/>
    <cellStyle name="Input 3 2 4 3 3" xfId="24694" xr:uid="{FCB42C09-539C-4CD7-AD65-163BA35ADB9B}"/>
    <cellStyle name="Input 3 2 4 4" xfId="24695" xr:uid="{CC38A7B5-9603-4A5E-8BD0-B48F86A7E888}"/>
    <cellStyle name="Input 3 2 4 4 2" xfId="24696" xr:uid="{EE079860-C2AE-49EB-B762-5FC7E807718B}"/>
    <cellStyle name="Input 3 2 4 4 3" xfId="24697" xr:uid="{2B2BB0E2-EC69-47C7-BE94-694AC27412FB}"/>
    <cellStyle name="Input 3 2 4 5" xfId="24698" xr:uid="{F85AB1DB-3346-4A35-9D5D-89CF2B4FADF8}"/>
    <cellStyle name="Input 3 2 4 5 2" xfId="24699" xr:uid="{8BAB519C-E440-4CD5-888D-B3F439F48751}"/>
    <cellStyle name="Input 3 2 4 5 3" xfId="24700" xr:uid="{2DFB4050-DC5B-4040-A2EE-99727B722B38}"/>
    <cellStyle name="Input 3 2 4 6" xfId="24701" xr:uid="{396AFF18-F416-4718-890B-AF3A8BF14273}"/>
    <cellStyle name="Input 3 2 4 6 2" xfId="24702" xr:uid="{2A34D1B5-6F74-4765-9F7A-99874E66EA0B}"/>
    <cellStyle name="Input 3 2 4 6 3" xfId="24703" xr:uid="{15D44153-2F99-4F2D-AAF0-E0ABF1650455}"/>
    <cellStyle name="Input 3 2 4 7" xfId="24704" xr:uid="{9AE5C97D-FAD7-4012-9B54-2BAE500B6FBB}"/>
    <cellStyle name="Input 3 2 4 7 2" xfId="24705" xr:uid="{F6E3B26E-95DF-4511-8676-2D7757F07CD1}"/>
    <cellStyle name="Input 3 2 4 7 3" xfId="24706" xr:uid="{9DD9C640-E4EB-4612-8053-30FE89B7A67C}"/>
    <cellStyle name="Input 3 2 4 8" xfId="24707" xr:uid="{1959461B-B07B-4A6A-84B7-ADAD868C52C5}"/>
    <cellStyle name="Input 3 2 4 8 2" xfId="24708" xr:uid="{027A2AFA-CAD1-48AB-92D1-630A5663A282}"/>
    <cellStyle name="Input 3 2 4 8 3" xfId="24709" xr:uid="{E3954BBF-6C2F-4813-AFA4-049A09D6EDFF}"/>
    <cellStyle name="Input 3 2 4 9" xfId="24710" xr:uid="{ECEE787A-44F6-49A9-9B16-CE2171A92C08}"/>
    <cellStyle name="Input 3 2 5" xfId="24711" xr:uid="{735B6FFE-2979-48D9-ACB5-FFE2BE14EC21}"/>
    <cellStyle name="Input 3 2 5 10" xfId="24712" xr:uid="{CE948883-C0F9-4B40-A7D0-86231D72758F}"/>
    <cellStyle name="Input 3 2 5 2" xfId="24713" xr:uid="{39CD443E-5B91-44A8-AE47-29DF01236920}"/>
    <cellStyle name="Input 3 2 5 2 2" xfId="24714" xr:uid="{5F01E12C-8D41-4BFF-A3E6-91593698CFC2}"/>
    <cellStyle name="Input 3 2 5 2 2 2" xfId="24715" xr:uid="{9A9B35C0-62E5-4C13-8FF7-6EDFB3B25A6C}"/>
    <cellStyle name="Input 3 2 5 2 2 3" xfId="24716" xr:uid="{FE475912-A72E-4028-9943-9479794990F5}"/>
    <cellStyle name="Input 3 2 5 2 3" xfId="24717" xr:uid="{010DCD62-47E5-4922-A97E-93EB4A1BA12E}"/>
    <cellStyle name="Input 3 2 5 2 3 2" xfId="24718" xr:uid="{BE4FA351-23C9-4655-8DC8-FCA44431C434}"/>
    <cellStyle name="Input 3 2 5 2 3 3" xfId="24719" xr:uid="{40A6DCF8-6CF9-42A3-8A9D-B4B275B96371}"/>
    <cellStyle name="Input 3 2 5 2 4" xfId="24720" xr:uid="{017CB662-546D-4C24-875F-8A0D055A2EB2}"/>
    <cellStyle name="Input 3 2 5 2 4 2" xfId="24721" xr:uid="{0C0915DA-5E89-46C2-8F7D-01C3D180A56D}"/>
    <cellStyle name="Input 3 2 5 2 4 3" xfId="24722" xr:uid="{5E667137-2545-462A-822C-E4CD59C6DE2C}"/>
    <cellStyle name="Input 3 2 5 2 5" xfId="24723" xr:uid="{FD9BD278-E987-4E24-9EFB-E528AE9BA4A0}"/>
    <cellStyle name="Input 3 2 5 2 5 2" xfId="24724" xr:uid="{42AF67C2-649C-4CF1-A869-3E36287BF7D2}"/>
    <cellStyle name="Input 3 2 5 2 5 3" xfId="24725" xr:uid="{467E3A8A-91B9-4664-A9C4-353D7EA56FAA}"/>
    <cellStyle name="Input 3 2 5 2 6" xfId="24726" xr:uid="{99A387F8-FDCE-4B86-A086-9F20414ED989}"/>
    <cellStyle name="Input 3 2 5 2 6 2" xfId="24727" xr:uid="{0685B0A0-45FF-48C7-BF85-C26B18D0E605}"/>
    <cellStyle name="Input 3 2 5 2 6 3" xfId="24728" xr:uid="{D8B481AB-5323-4F9A-B924-0E9C0BFDFA83}"/>
    <cellStyle name="Input 3 2 5 2 7" xfId="24729" xr:uid="{5B7C5FFC-78BF-4CF6-9832-43275F645DB7}"/>
    <cellStyle name="Input 3 2 5 2 7 2" xfId="24730" xr:uid="{46917DA2-7AE4-405C-ABC0-1B30A2469820}"/>
    <cellStyle name="Input 3 2 5 2 7 3" xfId="24731" xr:uid="{6BF1BAB3-BD2E-454A-9EA5-C432ACA764A2}"/>
    <cellStyle name="Input 3 2 5 2 8" xfId="24732" xr:uid="{EAD2868C-33D5-4DC7-A968-5204FD400620}"/>
    <cellStyle name="Input 3 2 5 2 9" xfId="24733" xr:uid="{E698EEA1-2CC7-49B0-A6CB-347C29C6D64A}"/>
    <cellStyle name="Input 3 2 5 3" xfId="24734" xr:uid="{85FB9224-EE6B-4A1E-B1F3-4603ACE3C22D}"/>
    <cellStyle name="Input 3 2 5 3 2" xfId="24735" xr:uid="{61810863-EB92-4F40-8F8C-22CB4E353187}"/>
    <cellStyle name="Input 3 2 5 3 3" xfId="24736" xr:uid="{CC637797-C4E3-4CED-8D5F-60FB07AEA5B1}"/>
    <cellStyle name="Input 3 2 5 4" xfId="24737" xr:uid="{02923412-57C1-4169-B6F9-45BB002664A0}"/>
    <cellStyle name="Input 3 2 5 4 2" xfId="24738" xr:uid="{19B62B49-6757-4198-B11C-046F93F8FA78}"/>
    <cellStyle name="Input 3 2 5 4 3" xfId="24739" xr:uid="{073012E2-FA97-42DE-8FC5-500C8FF68DFF}"/>
    <cellStyle name="Input 3 2 5 5" xfId="24740" xr:uid="{1C0031AB-3BEF-4A62-9A16-D0819F5B034D}"/>
    <cellStyle name="Input 3 2 5 5 2" xfId="24741" xr:uid="{A42C8A5E-3227-4BC2-88EF-75F5EE9C32D3}"/>
    <cellStyle name="Input 3 2 5 5 3" xfId="24742" xr:uid="{771029B4-6431-46A5-95E2-6DEB9FEEC120}"/>
    <cellStyle name="Input 3 2 5 6" xfId="24743" xr:uid="{A05B2743-CEF4-4695-9C59-7B91724047DD}"/>
    <cellStyle name="Input 3 2 5 6 2" xfId="24744" xr:uid="{B2B239D1-34E7-4DF9-A55C-22097C0DF20E}"/>
    <cellStyle name="Input 3 2 5 6 3" xfId="24745" xr:uid="{9FF86340-13F1-4DE1-B0A7-35F2073C2E23}"/>
    <cellStyle name="Input 3 2 5 7" xfId="24746" xr:uid="{B71F6362-7C52-40DD-91DC-6BA61C3F7094}"/>
    <cellStyle name="Input 3 2 5 7 2" xfId="24747" xr:uid="{3AD1E5DC-9E0C-48FA-B3EA-95DEDE9728CD}"/>
    <cellStyle name="Input 3 2 5 7 3" xfId="24748" xr:uid="{40395680-0BDE-458B-A5C4-A2AB6C1F5943}"/>
    <cellStyle name="Input 3 2 5 8" xfId="24749" xr:uid="{70569895-0780-4064-B2B7-52D30942ED89}"/>
    <cellStyle name="Input 3 2 5 8 2" xfId="24750" xr:uid="{F8787269-D4FA-4774-9D38-37021C2F02D5}"/>
    <cellStyle name="Input 3 2 5 8 3" xfId="24751" xr:uid="{FC46FB78-6734-4229-9CBE-8BED5DE2E1EC}"/>
    <cellStyle name="Input 3 2 5 9" xfId="24752" xr:uid="{F2EDF847-368C-4881-AFBD-753B32AAAC7A}"/>
    <cellStyle name="Input 3 2 6" xfId="24753" xr:uid="{CA88480A-2A7B-45FE-BADE-3589468A772B}"/>
    <cellStyle name="Input 3 2 6 10" xfId="24754" xr:uid="{46291928-9A68-44E1-BE03-2491D057161E}"/>
    <cellStyle name="Input 3 2 6 2" xfId="24755" xr:uid="{CF78ACB9-36AA-4F80-9B7F-4D29F1AFA258}"/>
    <cellStyle name="Input 3 2 6 2 2" xfId="24756" xr:uid="{B0825827-A6C9-4DF8-8A3B-4694051D96EA}"/>
    <cellStyle name="Input 3 2 6 2 2 2" xfId="24757" xr:uid="{0956EA30-4AAA-4947-9B75-FCC76916A42D}"/>
    <cellStyle name="Input 3 2 6 2 2 3" xfId="24758" xr:uid="{6686DF20-C31C-45C7-B9C3-11CC0D792B1F}"/>
    <cellStyle name="Input 3 2 6 2 3" xfId="24759" xr:uid="{CCFF1693-7821-41CC-BCF1-2843C393FA40}"/>
    <cellStyle name="Input 3 2 6 2 3 2" xfId="24760" xr:uid="{629D1B40-F57D-4B2C-92D3-9B7BFED3A24A}"/>
    <cellStyle name="Input 3 2 6 2 3 3" xfId="24761" xr:uid="{1BA9EA95-9F23-425F-8E82-C391BEC9BDA7}"/>
    <cellStyle name="Input 3 2 6 2 4" xfId="24762" xr:uid="{7F0C045E-7CC5-451C-9578-1EE3A8787E40}"/>
    <cellStyle name="Input 3 2 6 2 4 2" xfId="24763" xr:uid="{34098A47-FE30-43BC-A23B-F88CFFF7B1C3}"/>
    <cellStyle name="Input 3 2 6 2 4 3" xfId="24764" xr:uid="{C7CAE2DA-CADD-4647-A9CA-C8CFCF14FC1E}"/>
    <cellStyle name="Input 3 2 6 2 5" xfId="24765" xr:uid="{C5388740-8876-4CC5-BCFA-9A7A84813015}"/>
    <cellStyle name="Input 3 2 6 2 5 2" xfId="24766" xr:uid="{A5C92864-3463-4ABF-9198-AB0C6B8A9981}"/>
    <cellStyle name="Input 3 2 6 2 5 3" xfId="24767" xr:uid="{C2A17C2E-537F-4C75-9412-575ECE8BEC76}"/>
    <cellStyle name="Input 3 2 6 2 6" xfId="24768" xr:uid="{6FE00798-BD87-406F-8145-922FA77777A1}"/>
    <cellStyle name="Input 3 2 6 2 6 2" xfId="24769" xr:uid="{BBB6F763-0747-4B32-93A6-26E35DD5DCB8}"/>
    <cellStyle name="Input 3 2 6 2 6 3" xfId="24770" xr:uid="{9A138D53-3260-45AC-B073-B804B7DEC114}"/>
    <cellStyle name="Input 3 2 6 2 7" xfId="24771" xr:uid="{46239699-6694-49B8-BCF4-B5D666C4DAD5}"/>
    <cellStyle name="Input 3 2 6 2 7 2" xfId="24772" xr:uid="{51D3AA5A-A1FD-43BA-97F9-173B609E8471}"/>
    <cellStyle name="Input 3 2 6 2 7 3" xfId="24773" xr:uid="{8F18B6C7-E005-411C-91EA-39195C750521}"/>
    <cellStyle name="Input 3 2 6 2 8" xfId="24774" xr:uid="{B2613545-44AA-4872-AB38-871CBD9B378A}"/>
    <cellStyle name="Input 3 2 6 2 9" xfId="24775" xr:uid="{5C946B83-1926-4BFD-A3A1-14C24E085500}"/>
    <cellStyle name="Input 3 2 6 3" xfId="24776" xr:uid="{312285E1-EFBB-40E3-A470-56143E446CF0}"/>
    <cellStyle name="Input 3 2 6 3 2" xfId="24777" xr:uid="{FC35B86B-7893-4EE5-8D32-DF7F9F9DBD07}"/>
    <cellStyle name="Input 3 2 6 3 3" xfId="24778" xr:uid="{6C99946B-952B-4A7A-B5DE-3C35899575AB}"/>
    <cellStyle name="Input 3 2 6 4" xfId="24779" xr:uid="{3DF4F01F-6103-47E7-B95F-9916BCF3E8EB}"/>
    <cellStyle name="Input 3 2 6 4 2" xfId="24780" xr:uid="{13E2D1B2-C03A-4C94-A3FA-785DC87C407F}"/>
    <cellStyle name="Input 3 2 6 4 3" xfId="24781" xr:uid="{8B8B1988-9B05-46C6-89F0-45EEEEBB5931}"/>
    <cellStyle name="Input 3 2 6 5" xfId="24782" xr:uid="{CFCA8C68-C33B-4F29-8351-3E6F50ADDED1}"/>
    <cellStyle name="Input 3 2 6 5 2" xfId="24783" xr:uid="{19873EE7-1433-44DA-9A57-A6B22731D7AC}"/>
    <cellStyle name="Input 3 2 6 5 3" xfId="24784" xr:uid="{9003D030-B74C-4EF8-A535-A091B400CDEE}"/>
    <cellStyle name="Input 3 2 6 6" xfId="24785" xr:uid="{8824D6C5-598A-4BB6-9150-A749857266BC}"/>
    <cellStyle name="Input 3 2 6 6 2" xfId="24786" xr:uid="{1253497D-9015-405D-80B9-A181D5F53FDC}"/>
    <cellStyle name="Input 3 2 6 6 3" xfId="24787" xr:uid="{670E9010-4B05-4DCF-B910-75C5F6465C52}"/>
    <cellStyle name="Input 3 2 6 7" xfId="24788" xr:uid="{AEEA80B9-F33D-44AD-BE2D-B0F3AA37BD16}"/>
    <cellStyle name="Input 3 2 6 7 2" xfId="24789" xr:uid="{EBBA8E47-0988-4AA2-B416-E0A29BFD88CC}"/>
    <cellStyle name="Input 3 2 6 7 3" xfId="24790" xr:uid="{8E3326CF-AD9D-4890-A159-7B5B9770036F}"/>
    <cellStyle name="Input 3 2 6 8" xfId="24791" xr:uid="{B3D8EA05-F622-4224-8DE3-BA02CDEAA17F}"/>
    <cellStyle name="Input 3 2 6 8 2" xfId="24792" xr:uid="{B08DAF05-780A-43BF-B827-01977551CD88}"/>
    <cellStyle name="Input 3 2 6 8 3" xfId="24793" xr:uid="{CBFFC61A-8ACA-4A64-85A4-DA90549B9F6E}"/>
    <cellStyle name="Input 3 2 6 9" xfId="24794" xr:uid="{18B7F80D-FA30-4F5B-A075-B1738ACB26E1}"/>
    <cellStyle name="Input 3 2 7" xfId="24795" xr:uid="{67E1BE24-6877-4F14-82E8-E83046292449}"/>
    <cellStyle name="Input 3 2 7 2" xfId="24796" xr:uid="{F99E0572-4E52-4D53-A71E-41917972EFE4}"/>
    <cellStyle name="Input 3 2 7 2 2" xfId="24797" xr:uid="{AA1B0E9E-907F-4A5D-B10E-4173B3AF9EDD}"/>
    <cellStyle name="Input 3 2 7 2 3" xfId="24798" xr:uid="{97E70E94-C60F-4BB5-B079-B07DB618000D}"/>
    <cellStyle name="Input 3 2 7 3" xfId="24799" xr:uid="{9DB222B8-90D2-4B43-A03F-EABA31C86798}"/>
    <cellStyle name="Input 3 2 7 3 2" xfId="24800" xr:uid="{98602C24-8EE3-4CE2-9DA1-3789F5183CE2}"/>
    <cellStyle name="Input 3 2 7 3 3" xfId="24801" xr:uid="{997D5EF4-726D-4856-BCF3-97DC500E35BC}"/>
    <cellStyle name="Input 3 2 7 4" xfId="24802" xr:uid="{33D3D34F-6FD0-412A-A118-3E226D8AA87A}"/>
    <cellStyle name="Input 3 2 7 4 2" xfId="24803" xr:uid="{DBC38316-BC55-4118-80A4-3829AEEA1285}"/>
    <cellStyle name="Input 3 2 7 4 3" xfId="24804" xr:uid="{407E8141-FF2E-4176-8B72-5B84594A51D7}"/>
    <cellStyle name="Input 3 2 7 5" xfId="24805" xr:uid="{9422CCF0-5781-498F-ADB6-680A474E114D}"/>
    <cellStyle name="Input 3 2 7 5 2" xfId="24806" xr:uid="{2CFA82F2-4D48-412E-996C-9F134058DF8B}"/>
    <cellStyle name="Input 3 2 7 5 3" xfId="24807" xr:uid="{7AC0E0F9-45BE-4A1B-8856-02EEDE742372}"/>
    <cellStyle name="Input 3 2 7 6" xfId="24808" xr:uid="{5F2C7291-26CA-467D-8EE9-228A55F4558B}"/>
    <cellStyle name="Input 3 2 7 6 2" xfId="24809" xr:uid="{F804C677-04D9-4FBF-86D4-F7C947CEC42D}"/>
    <cellStyle name="Input 3 2 7 6 3" xfId="24810" xr:uid="{280B08B1-88B8-405F-A890-02639F080D94}"/>
    <cellStyle name="Input 3 2 7 7" xfId="24811" xr:uid="{E8511E15-9991-41F6-9787-C9DE029503C2}"/>
    <cellStyle name="Input 3 2 7 7 2" xfId="24812" xr:uid="{EEF10D00-60C3-407B-93A7-080C23A71576}"/>
    <cellStyle name="Input 3 2 7 7 3" xfId="24813" xr:uid="{1761BC30-F83B-45DA-BF75-45C1956C9B54}"/>
    <cellStyle name="Input 3 2 7 8" xfId="24814" xr:uid="{E631CE86-F9BB-47FF-9FA4-10FB701E1BA7}"/>
    <cellStyle name="Input 3 2 7 9" xfId="24815" xr:uid="{781B8D37-2EC0-4CBA-A3E5-605169D430C4}"/>
    <cellStyle name="Input 3 2 8" xfId="24816" xr:uid="{35AF333E-1291-424A-8D2A-5838B14AF98C}"/>
    <cellStyle name="Input 3 2 8 2" xfId="24817" xr:uid="{E97FA4BA-6191-4CF7-882E-98994BD31D4A}"/>
    <cellStyle name="Input 3 2 8 3" xfId="24818" xr:uid="{6BAA974A-0B29-4E49-99CD-8A3C8FD985F6}"/>
    <cellStyle name="Input 3 2 9" xfId="24819" xr:uid="{428A2EF9-2C18-4221-94E1-A1596BC20770}"/>
    <cellStyle name="Input 3 2 9 2" xfId="24820" xr:uid="{ADE4D2A0-12D9-4A5F-A04D-9A46E25827BB}"/>
    <cellStyle name="Input 3 2 9 3" xfId="24821" xr:uid="{527A292B-D5B0-4BFA-A889-561D7FF04E00}"/>
    <cellStyle name="Input 3 3" xfId="1857" xr:uid="{83E0BEC4-476F-4D91-A8AA-0B9DEA5ABB3B}"/>
    <cellStyle name="Input 3 3 10" xfId="24822" xr:uid="{EE842326-8C8E-406F-89A1-BF60F13D6960}"/>
    <cellStyle name="Input 3 3 10 2" xfId="24823" xr:uid="{2ECED173-9184-4ACD-B97F-2C43C060DFDC}"/>
    <cellStyle name="Input 3 3 10 3" xfId="24824" xr:uid="{8700ADB8-B2E5-4DEE-BD13-A7587F03439F}"/>
    <cellStyle name="Input 3 3 11" xfId="24825" xr:uid="{A04B41BB-DC28-4DE7-BA81-F861F49D211C}"/>
    <cellStyle name="Input 3 3 11 2" xfId="24826" xr:uid="{DF392194-2103-4372-90D1-60A1886EA2F8}"/>
    <cellStyle name="Input 3 3 11 3" xfId="24827" xr:uid="{109D67E9-6978-480F-A85E-A010A86E77A0}"/>
    <cellStyle name="Input 3 3 12" xfId="24828" xr:uid="{5F9B333F-3A17-4BCF-800A-5B1BDAE3D5A2}"/>
    <cellStyle name="Input 3 3 12 2" xfId="24829" xr:uid="{A8813DCD-1C65-48AA-A75F-EB282C410CB4}"/>
    <cellStyle name="Input 3 3 12 3" xfId="24830" xr:uid="{211626AB-2FA7-495C-8957-F4403C7F63E3}"/>
    <cellStyle name="Input 3 3 13" xfId="24831" xr:uid="{9FE0B12B-9C59-420F-AF80-8A07809F6C00}"/>
    <cellStyle name="Input 3 3 13 2" xfId="24832" xr:uid="{27236F93-6E7D-4CBB-8640-58DDBEFAA4B7}"/>
    <cellStyle name="Input 3 3 13 3" xfId="24833" xr:uid="{D6DDBB68-E63C-40C2-92B9-A7ED077AC7AD}"/>
    <cellStyle name="Input 3 3 14" xfId="44387" xr:uid="{4C6724B0-4145-471E-8EA8-E0EB92ABE2A0}"/>
    <cellStyle name="Input 3 3 2" xfId="24834" xr:uid="{2432D3C4-DD03-4C06-93BA-885FCF18B1DC}"/>
    <cellStyle name="Input 3 3 2 10" xfId="44388" xr:uid="{A151A24B-6749-48FD-BCCA-3E0F7967F9BC}"/>
    <cellStyle name="Input 3 3 2 2" xfId="24835" xr:uid="{C4EDA68C-920F-47E8-8EC2-413DBE11744A}"/>
    <cellStyle name="Input 3 3 2 2 10" xfId="24836" xr:uid="{CB4DE61A-7476-48FE-B24F-F2C04AE20CFE}"/>
    <cellStyle name="Input 3 3 2 2 2" xfId="24837" xr:uid="{F6CE1824-F78D-49EE-AEF0-90C24C34872F}"/>
    <cellStyle name="Input 3 3 2 2 2 2" xfId="24838" xr:uid="{D3D8A4F9-4DFB-47C6-A01F-C575A0EFEE1E}"/>
    <cellStyle name="Input 3 3 2 2 2 2 2" xfId="24839" xr:uid="{B703D6FC-814D-4FC1-8FE5-E1CB71CC367E}"/>
    <cellStyle name="Input 3 3 2 2 2 2 3" xfId="24840" xr:uid="{A775E763-D9E5-4E06-BD60-2752D18C6852}"/>
    <cellStyle name="Input 3 3 2 2 2 3" xfId="24841" xr:uid="{8BA2F5AB-AC64-4345-8461-0E09611783FF}"/>
    <cellStyle name="Input 3 3 2 2 2 3 2" xfId="24842" xr:uid="{AEF926E6-F8E4-41DC-B34B-5128107AE5D1}"/>
    <cellStyle name="Input 3 3 2 2 2 3 3" xfId="24843" xr:uid="{71E637DA-975D-4DB7-B001-06666CA6A1E6}"/>
    <cellStyle name="Input 3 3 2 2 2 4" xfId="24844" xr:uid="{7E39FE22-F113-488A-8183-21A02E26B454}"/>
    <cellStyle name="Input 3 3 2 2 2 4 2" xfId="24845" xr:uid="{E0105794-4DF6-4891-8CF4-27BC2E65F56F}"/>
    <cellStyle name="Input 3 3 2 2 2 4 3" xfId="24846" xr:uid="{F8A21FC7-7C8D-4B97-B969-6B95630613D6}"/>
    <cellStyle name="Input 3 3 2 2 2 5" xfId="24847" xr:uid="{9EE2AA92-CE80-480A-AD89-8B0D8E9C2963}"/>
    <cellStyle name="Input 3 3 2 2 2 5 2" xfId="24848" xr:uid="{17ADD936-A5BD-4A33-A63F-23108AAF4326}"/>
    <cellStyle name="Input 3 3 2 2 2 5 3" xfId="24849" xr:uid="{B5675E58-C1CB-431C-AE09-398573E18482}"/>
    <cellStyle name="Input 3 3 2 2 2 6" xfId="24850" xr:uid="{5C547ABA-5C64-4B66-8598-C2C6342B02DE}"/>
    <cellStyle name="Input 3 3 2 2 2 6 2" xfId="24851" xr:uid="{035B3E49-9D8B-4A0D-8D1F-DF151C568E47}"/>
    <cellStyle name="Input 3 3 2 2 2 6 3" xfId="24852" xr:uid="{2DF90BD8-B593-401E-9260-3EE664B68301}"/>
    <cellStyle name="Input 3 3 2 2 2 7" xfId="24853" xr:uid="{36F45580-270A-475F-B4E7-28A5553AD404}"/>
    <cellStyle name="Input 3 3 2 2 2 7 2" xfId="24854" xr:uid="{C14A8335-7D62-490F-BF89-6FAB20652299}"/>
    <cellStyle name="Input 3 3 2 2 2 7 3" xfId="24855" xr:uid="{D0D7320D-67C3-4597-AFC4-C8A581F6939B}"/>
    <cellStyle name="Input 3 3 2 2 2 8" xfId="24856" xr:uid="{68F2A21E-BB55-4EB6-9049-1874F920E382}"/>
    <cellStyle name="Input 3 3 2 2 2 9" xfId="24857" xr:uid="{9D643051-AC9D-4FDC-B4B0-FA425EE29DB6}"/>
    <cellStyle name="Input 3 3 2 2 3" xfId="24858" xr:uid="{6D08151C-4AF6-4EB7-9E69-ECDC8FAADAA3}"/>
    <cellStyle name="Input 3 3 2 2 3 2" xfId="24859" xr:uid="{1FB37D1D-3BDC-4A0B-BC3D-659F9FC3FD2B}"/>
    <cellStyle name="Input 3 3 2 2 3 3" xfId="24860" xr:uid="{2886AF94-92D1-41D2-9D0D-81682FF511C5}"/>
    <cellStyle name="Input 3 3 2 2 4" xfId="24861" xr:uid="{64C0BFF4-FAEF-4E3F-AEC6-3C96727E7BE9}"/>
    <cellStyle name="Input 3 3 2 2 4 2" xfId="24862" xr:uid="{2F7645E4-A27A-4A40-A2CD-0CEB9687A427}"/>
    <cellStyle name="Input 3 3 2 2 4 3" xfId="24863" xr:uid="{AB645F22-E325-4C8C-AEA8-754C0F199D76}"/>
    <cellStyle name="Input 3 3 2 2 5" xfId="24864" xr:uid="{418335B8-176B-4730-B292-7D5B49FA470A}"/>
    <cellStyle name="Input 3 3 2 2 5 2" xfId="24865" xr:uid="{DE17F623-D782-4BBC-A452-400FF0202B4B}"/>
    <cellStyle name="Input 3 3 2 2 5 3" xfId="24866" xr:uid="{FE621004-D4C8-4DD2-9762-E398D34AA65C}"/>
    <cellStyle name="Input 3 3 2 2 6" xfId="24867" xr:uid="{F7234FDA-900D-484F-B712-2BF8FADA6628}"/>
    <cellStyle name="Input 3 3 2 2 6 2" xfId="24868" xr:uid="{7BEB184F-41DF-4EC4-996C-D19066F95F43}"/>
    <cellStyle name="Input 3 3 2 2 6 3" xfId="24869" xr:uid="{C891995A-28F5-4E3B-B05D-B85D3FEB32CA}"/>
    <cellStyle name="Input 3 3 2 2 7" xfId="24870" xr:uid="{94770D0D-E328-4F99-8CFD-E2B1FB601D5B}"/>
    <cellStyle name="Input 3 3 2 2 7 2" xfId="24871" xr:uid="{71A69FAA-C81A-42F8-9A97-1551E221F836}"/>
    <cellStyle name="Input 3 3 2 2 7 3" xfId="24872" xr:uid="{8D276628-FFB9-4756-9D25-475931D8D02E}"/>
    <cellStyle name="Input 3 3 2 2 8" xfId="24873" xr:uid="{9E99C229-F63A-42CC-B503-D894189D561D}"/>
    <cellStyle name="Input 3 3 2 2 8 2" xfId="24874" xr:uid="{A2BE55A5-1C57-4A7D-B254-31458CE54B78}"/>
    <cellStyle name="Input 3 3 2 2 8 3" xfId="24875" xr:uid="{D2C14926-DA7E-431A-A90F-1345220210D2}"/>
    <cellStyle name="Input 3 3 2 2 9" xfId="24876" xr:uid="{1C28A08B-9CFA-4891-B672-ED7C49107C17}"/>
    <cellStyle name="Input 3 3 2 3" xfId="24877" xr:uid="{98A70524-5ED7-457B-A5CF-602CABA68986}"/>
    <cellStyle name="Input 3 3 2 3 10" xfId="24878" xr:uid="{1A5EDF35-A196-40F7-93A2-593469B671CC}"/>
    <cellStyle name="Input 3 3 2 3 2" xfId="24879" xr:uid="{855B1A4E-6476-479E-836F-E03B5BB93911}"/>
    <cellStyle name="Input 3 3 2 3 2 2" xfId="24880" xr:uid="{A85DF257-C549-4325-A0DA-099B4D0A5B8F}"/>
    <cellStyle name="Input 3 3 2 3 2 2 2" xfId="24881" xr:uid="{C5277317-8121-4C2A-96FD-E8404D9DA3CB}"/>
    <cellStyle name="Input 3 3 2 3 2 2 3" xfId="24882" xr:uid="{3048F4F8-F230-4B9F-96C6-B1482093E05F}"/>
    <cellStyle name="Input 3 3 2 3 2 3" xfId="24883" xr:uid="{4B7012CD-C184-4FA6-A865-70B6A8568938}"/>
    <cellStyle name="Input 3 3 2 3 2 3 2" xfId="24884" xr:uid="{BF774864-32CE-4023-B473-9C4EC3867176}"/>
    <cellStyle name="Input 3 3 2 3 2 3 3" xfId="24885" xr:uid="{49C66A21-9DA1-477A-A8F8-AA60A745CAE2}"/>
    <cellStyle name="Input 3 3 2 3 2 4" xfId="24886" xr:uid="{E3699A35-F583-4983-B021-8FF5918DEC6F}"/>
    <cellStyle name="Input 3 3 2 3 2 4 2" xfId="24887" xr:uid="{C9245E0A-22CA-498F-9EA8-04B447674113}"/>
    <cellStyle name="Input 3 3 2 3 2 4 3" xfId="24888" xr:uid="{2271A551-5070-423F-AAD9-AD192135CD0A}"/>
    <cellStyle name="Input 3 3 2 3 2 5" xfId="24889" xr:uid="{731CED5C-A6D6-4C44-820B-7F7A43EFD1E6}"/>
    <cellStyle name="Input 3 3 2 3 2 5 2" xfId="24890" xr:uid="{B36BD107-DC97-4699-A1E0-3E32412EB40F}"/>
    <cellStyle name="Input 3 3 2 3 2 5 3" xfId="24891" xr:uid="{C35D13F1-4269-4F05-A776-6723CCB6D8B0}"/>
    <cellStyle name="Input 3 3 2 3 2 6" xfId="24892" xr:uid="{3A68E94E-D293-4B1D-BF5E-5340F90E5E0C}"/>
    <cellStyle name="Input 3 3 2 3 2 6 2" xfId="24893" xr:uid="{FB3C85E7-1288-4B08-8DDE-9B6A673B5546}"/>
    <cellStyle name="Input 3 3 2 3 2 6 3" xfId="24894" xr:uid="{140944CC-0472-4573-8A17-A4B6E709F022}"/>
    <cellStyle name="Input 3 3 2 3 2 7" xfId="24895" xr:uid="{A915089A-9D51-40E8-BB87-7C7D35412188}"/>
    <cellStyle name="Input 3 3 2 3 2 7 2" xfId="24896" xr:uid="{8CA76D7D-CF0C-4325-A54E-F539DAC6EE74}"/>
    <cellStyle name="Input 3 3 2 3 2 7 3" xfId="24897" xr:uid="{73413E6A-053F-4FB5-A1F7-5A3ED2B2F42E}"/>
    <cellStyle name="Input 3 3 2 3 2 8" xfId="24898" xr:uid="{F4EE22DE-B792-460D-9571-7A8CC23C62F3}"/>
    <cellStyle name="Input 3 3 2 3 2 9" xfId="24899" xr:uid="{FA5FA7FE-4F80-4C52-9E94-B8CBB5E47BE9}"/>
    <cellStyle name="Input 3 3 2 3 3" xfId="24900" xr:uid="{5F9FBC91-D02C-4630-A6B7-4F647F4EE62D}"/>
    <cellStyle name="Input 3 3 2 3 3 2" xfId="24901" xr:uid="{4B64497F-EDEA-4A67-A4B6-92D9989AB88C}"/>
    <cellStyle name="Input 3 3 2 3 3 3" xfId="24902" xr:uid="{F466712E-E97F-441C-9485-78C97FB47B6C}"/>
    <cellStyle name="Input 3 3 2 3 4" xfId="24903" xr:uid="{D8E829EE-447F-4B46-BB58-78A9C4B1B66F}"/>
    <cellStyle name="Input 3 3 2 3 4 2" xfId="24904" xr:uid="{17393B7F-17E8-492E-AAA9-21C5FB6C488A}"/>
    <cellStyle name="Input 3 3 2 3 4 3" xfId="24905" xr:uid="{A798B164-445C-4BB6-A2BF-D713D23AF630}"/>
    <cellStyle name="Input 3 3 2 3 5" xfId="24906" xr:uid="{3BC4B201-D4F3-469C-952C-3564FB13217A}"/>
    <cellStyle name="Input 3 3 2 3 5 2" xfId="24907" xr:uid="{6277FBE1-AFCD-4A5B-927C-036B426F4F3F}"/>
    <cellStyle name="Input 3 3 2 3 5 3" xfId="24908" xr:uid="{10624B88-68AE-47BA-BD86-859016D9E49F}"/>
    <cellStyle name="Input 3 3 2 3 6" xfId="24909" xr:uid="{B1169B9F-024A-409E-93CA-9DE69646CA74}"/>
    <cellStyle name="Input 3 3 2 3 6 2" xfId="24910" xr:uid="{8C177672-48E3-4E2C-9AD1-1A8D2E1DE819}"/>
    <cellStyle name="Input 3 3 2 3 6 3" xfId="24911" xr:uid="{91C597ED-FDB3-4E48-9610-65FD3BABEE7E}"/>
    <cellStyle name="Input 3 3 2 3 7" xfId="24912" xr:uid="{908DDE91-31E7-4274-9BB6-AE207C50F387}"/>
    <cellStyle name="Input 3 3 2 3 7 2" xfId="24913" xr:uid="{53E2485C-9AF6-4434-9A37-6518B7577830}"/>
    <cellStyle name="Input 3 3 2 3 7 3" xfId="24914" xr:uid="{83E0F547-87B6-452C-9BBE-3CB50202D0B7}"/>
    <cellStyle name="Input 3 3 2 3 8" xfId="24915" xr:uid="{BB8824BA-C1AB-4D49-A00E-7ED25CE0759D}"/>
    <cellStyle name="Input 3 3 2 3 8 2" xfId="24916" xr:uid="{F8304ED4-597C-4A87-87A4-F9899126B718}"/>
    <cellStyle name="Input 3 3 2 3 8 3" xfId="24917" xr:uid="{78F1AE8C-FDB6-4F7F-9957-856896FA6A43}"/>
    <cellStyle name="Input 3 3 2 3 9" xfId="24918" xr:uid="{70994BDA-F1EC-4B1B-B3F9-4BB838642E7A}"/>
    <cellStyle name="Input 3 3 2 4" xfId="24919" xr:uid="{B3819C69-73A8-4499-994A-47BA3B6A74F3}"/>
    <cellStyle name="Input 3 3 2 4 10" xfId="24920" xr:uid="{B467C6B2-FC65-4E62-803F-FA6FBBB0156F}"/>
    <cellStyle name="Input 3 3 2 4 2" xfId="24921" xr:uid="{EE6F6955-C205-4EE6-905A-0370ED367F05}"/>
    <cellStyle name="Input 3 3 2 4 2 2" xfId="24922" xr:uid="{D67BF0BC-4919-4B5A-AB62-9F4ACEE5C922}"/>
    <cellStyle name="Input 3 3 2 4 2 2 2" xfId="24923" xr:uid="{EC643C71-D9D5-4D64-B8A3-C69BE8D234BE}"/>
    <cellStyle name="Input 3 3 2 4 2 2 3" xfId="24924" xr:uid="{77CAC041-E223-4328-8BF4-4272E28E6912}"/>
    <cellStyle name="Input 3 3 2 4 2 3" xfId="24925" xr:uid="{B0702461-9E85-4E27-B89D-453B0480005D}"/>
    <cellStyle name="Input 3 3 2 4 2 3 2" xfId="24926" xr:uid="{F0A70CBA-DA7D-4880-A944-9CA61FE0CBE1}"/>
    <cellStyle name="Input 3 3 2 4 2 3 3" xfId="24927" xr:uid="{27D7D2EC-8719-4CF1-B5AD-88B45DE8C1AA}"/>
    <cellStyle name="Input 3 3 2 4 2 4" xfId="24928" xr:uid="{1F364D76-DED0-41A8-800D-41A30312C381}"/>
    <cellStyle name="Input 3 3 2 4 2 4 2" xfId="24929" xr:uid="{2F30114A-4358-41C1-A106-7009FB28F544}"/>
    <cellStyle name="Input 3 3 2 4 2 4 3" xfId="24930" xr:uid="{411D2B4B-DC95-48D0-9AC6-4D848E18DEAA}"/>
    <cellStyle name="Input 3 3 2 4 2 5" xfId="24931" xr:uid="{9F01B443-67A8-4701-8879-B5CBE98E8C9B}"/>
    <cellStyle name="Input 3 3 2 4 2 5 2" xfId="24932" xr:uid="{0324AAE3-9B2D-47AC-B784-FC051A64DA5E}"/>
    <cellStyle name="Input 3 3 2 4 2 5 3" xfId="24933" xr:uid="{02452526-6B26-4AFD-A8A5-55AE04389FE2}"/>
    <cellStyle name="Input 3 3 2 4 2 6" xfId="24934" xr:uid="{C323A528-6210-45DD-AADF-5504DA0692EE}"/>
    <cellStyle name="Input 3 3 2 4 2 6 2" xfId="24935" xr:uid="{AFD566AF-EA02-45D4-8DD8-8EE18DC01617}"/>
    <cellStyle name="Input 3 3 2 4 2 6 3" xfId="24936" xr:uid="{269587C1-C8E4-4788-B6A6-D0E68EF8D673}"/>
    <cellStyle name="Input 3 3 2 4 2 7" xfId="24937" xr:uid="{B8EDFA53-DDAC-45A5-B433-C3B9D786E1D1}"/>
    <cellStyle name="Input 3 3 2 4 2 7 2" xfId="24938" xr:uid="{D4E35632-6367-499C-ADDC-BC28855CC65B}"/>
    <cellStyle name="Input 3 3 2 4 2 7 3" xfId="24939" xr:uid="{6BA7FCB9-2636-4D33-A4EA-93C186507E69}"/>
    <cellStyle name="Input 3 3 2 4 2 8" xfId="24940" xr:uid="{01105DAA-6C3C-46C2-9E6A-B2E728774E9D}"/>
    <cellStyle name="Input 3 3 2 4 2 9" xfId="24941" xr:uid="{234D3F87-3FE9-49AC-AD7D-544ED1D64C4A}"/>
    <cellStyle name="Input 3 3 2 4 3" xfId="24942" xr:uid="{0188717D-CBB3-447C-BC77-481B34F85E73}"/>
    <cellStyle name="Input 3 3 2 4 3 2" xfId="24943" xr:uid="{71DC52D8-81F1-4607-8C15-1B7C3A00E82C}"/>
    <cellStyle name="Input 3 3 2 4 3 3" xfId="24944" xr:uid="{A0202323-D0A8-4CE6-ADFC-BD9F0FEA0272}"/>
    <cellStyle name="Input 3 3 2 4 4" xfId="24945" xr:uid="{E069457A-E29F-4C81-B5AB-FB57C9E9697F}"/>
    <cellStyle name="Input 3 3 2 4 4 2" xfId="24946" xr:uid="{199ED191-6B63-44E2-854C-94756A663640}"/>
    <cellStyle name="Input 3 3 2 4 4 3" xfId="24947" xr:uid="{5A4BBD2A-82BF-4C56-B96B-F7E5AE305834}"/>
    <cellStyle name="Input 3 3 2 4 5" xfId="24948" xr:uid="{D56A1C14-C950-4CB6-BB7D-77CC618B4FCA}"/>
    <cellStyle name="Input 3 3 2 4 5 2" xfId="24949" xr:uid="{F6090EE9-513A-466D-8CC7-56FB8B5D1B3E}"/>
    <cellStyle name="Input 3 3 2 4 5 3" xfId="24950" xr:uid="{DB644DCE-E278-47A6-A69D-BEBE713C1DAE}"/>
    <cellStyle name="Input 3 3 2 4 6" xfId="24951" xr:uid="{0F77ADE1-1165-4E2D-804B-7F713DB61408}"/>
    <cellStyle name="Input 3 3 2 4 6 2" xfId="24952" xr:uid="{9947EDFB-5335-46EF-9565-414E067628BA}"/>
    <cellStyle name="Input 3 3 2 4 6 3" xfId="24953" xr:uid="{C45067DC-3874-477A-BAF6-2EEF2BF3853F}"/>
    <cellStyle name="Input 3 3 2 4 7" xfId="24954" xr:uid="{9DE722CE-2165-4C34-87F4-208D5A13FB3E}"/>
    <cellStyle name="Input 3 3 2 4 7 2" xfId="24955" xr:uid="{1CDB1D38-8757-4C5F-909E-4CD244B24188}"/>
    <cellStyle name="Input 3 3 2 4 7 3" xfId="24956" xr:uid="{6DB46B8B-B1EB-4B04-B398-C6D549AF0EA9}"/>
    <cellStyle name="Input 3 3 2 4 8" xfId="24957" xr:uid="{2A7A6EFC-6D87-4000-AA09-80B7E4CCA298}"/>
    <cellStyle name="Input 3 3 2 4 8 2" xfId="24958" xr:uid="{A4A454E3-8A22-4512-A347-5CAD9A422CC0}"/>
    <cellStyle name="Input 3 3 2 4 8 3" xfId="24959" xr:uid="{940D4324-6671-4E96-B17A-435A6B933CA6}"/>
    <cellStyle name="Input 3 3 2 4 9" xfId="24960" xr:uid="{86EBCB76-3975-4790-84AF-C654A008217B}"/>
    <cellStyle name="Input 3 3 2 5" xfId="24961" xr:uid="{1AD8E81C-1298-4F32-B81D-039A5B4DA841}"/>
    <cellStyle name="Input 3 3 2 5 2" xfId="24962" xr:uid="{650D8173-97BB-4D17-8494-780F3D9C66CC}"/>
    <cellStyle name="Input 3 3 2 5 2 2" xfId="24963" xr:uid="{862D0172-6AFE-4277-B93B-254E5747D711}"/>
    <cellStyle name="Input 3 3 2 5 2 3" xfId="24964" xr:uid="{305237C5-2A38-4050-A8BF-BF086DD9C912}"/>
    <cellStyle name="Input 3 3 2 5 3" xfId="24965" xr:uid="{3DA1A8FA-1E45-47C0-BB36-EF4B0683B2F6}"/>
    <cellStyle name="Input 3 3 2 5 3 2" xfId="24966" xr:uid="{25C6F9F3-CA32-490D-B0E5-F1E9708FFF91}"/>
    <cellStyle name="Input 3 3 2 5 3 3" xfId="24967" xr:uid="{3FBE6E56-A9C3-43FF-B858-BC616B3E9099}"/>
    <cellStyle name="Input 3 3 2 5 4" xfId="24968" xr:uid="{5E81ABBB-93C2-4BA4-BEEA-D87A8BD117AA}"/>
    <cellStyle name="Input 3 3 2 5 4 2" xfId="24969" xr:uid="{16E37F8C-689D-459E-8A84-7B6ABF777645}"/>
    <cellStyle name="Input 3 3 2 5 4 3" xfId="24970" xr:uid="{7541B506-4539-4169-8365-A0533D61593C}"/>
    <cellStyle name="Input 3 3 2 5 5" xfId="24971" xr:uid="{847E0B0E-D439-4F4F-819E-556735034F99}"/>
    <cellStyle name="Input 3 3 2 5 5 2" xfId="24972" xr:uid="{AD7F6454-9527-4327-9DBB-A8D2A28ADB97}"/>
    <cellStyle name="Input 3 3 2 5 5 3" xfId="24973" xr:uid="{5D6359D4-F05B-4472-8503-146E6D8B9D6C}"/>
    <cellStyle name="Input 3 3 2 5 6" xfId="24974" xr:uid="{E28A59FB-962F-4FE9-BA23-AE3F7D5FFDB6}"/>
    <cellStyle name="Input 3 3 2 5 6 2" xfId="24975" xr:uid="{8845D783-3DF5-4ACB-AD65-B7E4C1E02350}"/>
    <cellStyle name="Input 3 3 2 5 6 3" xfId="24976" xr:uid="{2190F003-107A-4728-84FA-EEF20DD8E93F}"/>
    <cellStyle name="Input 3 3 2 5 7" xfId="24977" xr:uid="{A7F9489C-9934-45E1-A34A-4C00F7F1E556}"/>
    <cellStyle name="Input 3 3 2 5 7 2" xfId="24978" xr:uid="{659BD5B0-AB1C-4266-A615-55FE0AB715DA}"/>
    <cellStyle name="Input 3 3 2 5 7 3" xfId="24979" xr:uid="{9B52663D-BA9D-41DB-9B0F-6149D344D61B}"/>
    <cellStyle name="Input 3 3 2 5 8" xfId="24980" xr:uid="{68E0FB51-325B-4111-984A-8AA9F3999373}"/>
    <cellStyle name="Input 3 3 2 5 9" xfId="24981" xr:uid="{246CBF55-3215-4B2A-85AA-462B56F9F106}"/>
    <cellStyle name="Input 3 3 2 6" xfId="24982" xr:uid="{8F475A40-8650-481D-A1A2-6BAAC610935C}"/>
    <cellStyle name="Input 3 3 2 6 2" xfId="24983" xr:uid="{B9DFD416-7715-43F6-9B9C-6D208BB2C901}"/>
    <cellStyle name="Input 3 3 2 6 3" xfId="24984" xr:uid="{AD1886D1-1ABF-4D52-ACB1-FF983238E950}"/>
    <cellStyle name="Input 3 3 2 7" xfId="24985" xr:uid="{194E4F28-8D5A-4BAA-AF80-BC0E7B1DC997}"/>
    <cellStyle name="Input 3 3 2 7 2" xfId="24986" xr:uid="{3C1A023D-2160-40D6-B033-114FAD4740A2}"/>
    <cellStyle name="Input 3 3 2 7 3" xfId="24987" xr:uid="{2A561D2D-08F1-49A5-AA71-F49B3F7960C4}"/>
    <cellStyle name="Input 3 3 2 8" xfId="24988" xr:uid="{7E96A036-AA1A-4776-8A5C-AA8AEF771FCB}"/>
    <cellStyle name="Input 3 3 2 8 2" xfId="24989" xr:uid="{578F73E5-E5DD-4D61-A15C-E6FC7BE7A0F7}"/>
    <cellStyle name="Input 3 3 2 8 3" xfId="24990" xr:uid="{BE773E86-245A-4168-B4A9-1EF00E45B780}"/>
    <cellStyle name="Input 3 3 2 9" xfId="24991" xr:uid="{6A1CDC8C-E9E7-47BF-9EC0-5553B218555D}"/>
    <cellStyle name="Input 3 3 2 9 2" xfId="24992" xr:uid="{184BD2F5-48C8-42DE-B61C-205C8AA3074B}"/>
    <cellStyle name="Input 3 3 2 9 3" xfId="24993" xr:uid="{0D60EA61-96DD-4904-9DC0-27C48402F728}"/>
    <cellStyle name="Input 3 3 3" xfId="24994" xr:uid="{1A00F9F6-ED98-4FAB-B97B-3362FB0E0BA0}"/>
    <cellStyle name="Input 3 3 3 10" xfId="44389" xr:uid="{FB75CDB4-06BB-4980-B002-2FBE5ED464C6}"/>
    <cellStyle name="Input 3 3 3 2" xfId="24995" xr:uid="{F5E27187-E567-406E-B733-E3F3A0D2AE76}"/>
    <cellStyle name="Input 3 3 3 2 10" xfId="24996" xr:uid="{00FBD079-C325-4C81-9372-27D1E07B98D9}"/>
    <cellStyle name="Input 3 3 3 2 2" xfId="24997" xr:uid="{44D622D9-29CC-410F-9488-D7B4397F810A}"/>
    <cellStyle name="Input 3 3 3 2 2 2" xfId="24998" xr:uid="{2E369FD5-8449-43A5-B5CF-0DC34A52B8C2}"/>
    <cellStyle name="Input 3 3 3 2 2 2 2" xfId="24999" xr:uid="{4448DD6F-D780-4A5D-847A-C27685CF8857}"/>
    <cellStyle name="Input 3 3 3 2 2 2 3" xfId="25000" xr:uid="{0FD2A6E8-BD0A-42ED-BBF0-5D2A419653A6}"/>
    <cellStyle name="Input 3 3 3 2 2 3" xfId="25001" xr:uid="{3ACE380F-1DD2-49FC-AB2F-64CC7AD5A0DC}"/>
    <cellStyle name="Input 3 3 3 2 2 3 2" xfId="25002" xr:uid="{E7B2C37F-385B-4369-A095-7D03AB051A73}"/>
    <cellStyle name="Input 3 3 3 2 2 3 3" xfId="25003" xr:uid="{54DA11AC-CAAE-4EE9-AAA1-C6AEA3C2799C}"/>
    <cellStyle name="Input 3 3 3 2 2 4" xfId="25004" xr:uid="{D05F91EE-F607-4525-9743-22C6BF515F55}"/>
    <cellStyle name="Input 3 3 3 2 2 4 2" xfId="25005" xr:uid="{AFFD6D1F-227F-45AA-A804-3F81E43B07AD}"/>
    <cellStyle name="Input 3 3 3 2 2 4 3" xfId="25006" xr:uid="{2F7E07D5-B207-4054-B460-580369582CC5}"/>
    <cellStyle name="Input 3 3 3 2 2 5" xfId="25007" xr:uid="{9B18699E-38E0-4CA3-BD59-CBAEC54CF9BA}"/>
    <cellStyle name="Input 3 3 3 2 2 5 2" xfId="25008" xr:uid="{6DFE6CC6-DC28-4650-91DB-ECE40D9DF3DD}"/>
    <cellStyle name="Input 3 3 3 2 2 5 3" xfId="25009" xr:uid="{4B1FB786-22F8-4F0F-B36D-A522EFAF7A6C}"/>
    <cellStyle name="Input 3 3 3 2 2 6" xfId="25010" xr:uid="{AA3ED100-EC7A-43CC-B9A8-305441BBEFEC}"/>
    <cellStyle name="Input 3 3 3 2 2 6 2" xfId="25011" xr:uid="{45079A5D-2AF5-4528-9BB6-585CDB0CF14C}"/>
    <cellStyle name="Input 3 3 3 2 2 6 3" xfId="25012" xr:uid="{A4E0BEB4-9016-4A4F-A6E4-BFA2A240F150}"/>
    <cellStyle name="Input 3 3 3 2 2 7" xfId="25013" xr:uid="{9A96D141-31EB-44AE-BED9-DEDE4C439968}"/>
    <cellStyle name="Input 3 3 3 2 2 7 2" xfId="25014" xr:uid="{912C457E-7C9D-4783-9B4E-7DBDB3540B2D}"/>
    <cellStyle name="Input 3 3 3 2 2 7 3" xfId="25015" xr:uid="{8804762D-055C-45B4-8DA3-C7F929A17FD5}"/>
    <cellStyle name="Input 3 3 3 2 2 8" xfId="25016" xr:uid="{27863085-31BD-42BA-9ECE-0B8D4213D43B}"/>
    <cellStyle name="Input 3 3 3 2 2 9" xfId="25017" xr:uid="{0246DA86-780C-4780-8C18-05D50485A458}"/>
    <cellStyle name="Input 3 3 3 2 3" xfId="25018" xr:uid="{2E8B7AC9-ABA9-4A38-9770-67756833A57D}"/>
    <cellStyle name="Input 3 3 3 2 3 2" xfId="25019" xr:uid="{55B1392B-670B-4B92-BB05-8C1CFA6D9D13}"/>
    <cellStyle name="Input 3 3 3 2 3 3" xfId="25020" xr:uid="{A69434D5-5FD9-4A62-83A9-9F4E81F45A32}"/>
    <cellStyle name="Input 3 3 3 2 4" xfId="25021" xr:uid="{95AC9DD4-70DC-45A8-A5D3-C1FB259537E7}"/>
    <cellStyle name="Input 3 3 3 2 4 2" xfId="25022" xr:uid="{563C0E0C-101A-4124-BDF1-82F67DB71776}"/>
    <cellStyle name="Input 3 3 3 2 4 3" xfId="25023" xr:uid="{D5C895F6-9E8C-4DE3-B01C-035DBA93EE91}"/>
    <cellStyle name="Input 3 3 3 2 5" xfId="25024" xr:uid="{5D4C30CE-7DB0-4531-A3FC-1502A65FF6BC}"/>
    <cellStyle name="Input 3 3 3 2 5 2" xfId="25025" xr:uid="{CE61239F-F69C-4A0E-AD33-182113479E54}"/>
    <cellStyle name="Input 3 3 3 2 5 3" xfId="25026" xr:uid="{DB524647-541F-4C38-A87B-176E821EE6F2}"/>
    <cellStyle name="Input 3 3 3 2 6" xfId="25027" xr:uid="{3917A638-77D3-4665-8D5E-F2106172495B}"/>
    <cellStyle name="Input 3 3 3 2 6 2" xfId="25028" xr:uid="{1F87741A-D1A4-42CF-B993-B34E07E7AABF}"/>
    <cellStyle name="Input 3 3 3 2 6 3" xfId="25029" xr:uid="{18CE9EAF-CCF7-412E-9998-E256EA56FE97}"/>
    <cellStyle name="Input 3 3 3 2 7" xfId="25030" xr:uid="{4D23CF03-8DC8-4C48-85CF-0481533FF601}"/>
    <cellStyle name="Input 3 3 3 2 7 2" xfId="25031" xr:uid="{DC727A4B-205C-4F70-8AC6-789C64D6C050}"/>
    <cellStyle name="Input 3 3 3 2 7 3" xfId="25032" xr:uid="{14BA58E2-B0F5-4123-A73E-FA561F358E20}"/>
    <cellStyle name="Input 3 3 3 2 8" xfId="25033" xr:uid="{AA2DF2D2-02FD-4FCF-A6E5-E0779AC6ECD2}"/>
    <cellStyle name="Input 3 3 3 2 8 2" xfId="25034" xr:uid="{552702DF-1037-4A28-9591-C5BC24611B3A}"/>
    <cellStyle name="Input 3 3 3 2 8 3" xfId="25035" xr:uid="{229E91DC-707B-4B68-B068-E50DEDA9B573}"/>
    <cellStyle name="Input 3 3 3 2 9" xfId="25036" xr:uid="{6202F684-DDDF-4F70-9101-4B954623B53C}"/>
    <cellStyle name="Input 3 3 3 3" xfId="25037" xr:uid="{D396DEE3-3990-4EC7-B365-DAB4A1D2FDEB}"/>
    <cellStyle name="Input 3 3 3 3 10" xfId="25038" xr:uid="{F8AD58C6-62D9-4FD6-AF72-A2F105215646}"/>
    <cellStyle name="Input 3 3 3 3 2" xfId="25039" xr:uid="{66568A2F-D4D8-4333-A34F-88F9F6F05C73}"/>
    <cellStyle name="Input 3 3 3 3 2 2" xfId="25040" xr:uid="{0CEC8688-94C9-4EFF-BA47-A2509982576F}"/>
    <cellStyle name="Input 3 3 3 3 2 2 2" xfId="25041" xr:uid="{807043EA-619D-42D5-B54D-BC80546FABC3}"/>
    <cellStyle name="Input 3 3 3 3 2 2 3" xfId="25042" xr:uid="{0E348E89-D598-461A-AAC5-45D5B3A15B67}"/>
    <cellStyle name="Input 3 3 3 3 2 3" xfId="25043" xr:uid="{6FFD723D-1775-4403-B4FC-EDDB0F01A433}"/>
    <cellStyle name="Input 3 3 3 3 2 3 2" xfId="25044" xr:uid="{6C9170F1-1788-4B1A-BEF8-F9AFB83090D5}"/>
    <cellStyle name="Input 3 3 3 3 2 3 3" xfId="25045" xr:uid="{52F02DE3-122B-4BF4-9877-1E778EFC2CB2}"/>
    <cellStyle name="Input 3 3 3 3 2 4" xfId="25046" xr:uid="{991EFAF7-70A9-46B0-9D98-FBAD1CC437FB}"/>
    <cellStyle name="Input 3 3 3 3 2 4 2" xfId="25047" xr:uid="{B5147448-38C5-47EE-9E36-F150AEE8AA04}"/>
    <cellStyle name="Input 3 3 3 3 2 4 3" xfId="25048" xr:uid="{4C46BDB1-0FA7-478A-9DD1-44C3AC758283}"/>
    <cellStyle name="Input 3 3 3 3 2 5" xfId="25049" xr:uid="{7A5D8914-19A4-4596-8B68-1F49391ED0BD}"/>
    <cellStyle name="Input 3 3 3 3 2 5 2" xfId="25050" xr:uid="{5E7D0842-0F52-449F-89CB-37B381AE7FFD}"/>
    <cellStyle name="Input 3 3 3 3 2 5 3" xfId="25051" xr:uid="{9495EB99-8EF3-440C-8064-8884317C1CEC}"/>
    <cellStyle name="Input 3 3 3 3 2 6" xfId="25052" xr:uid="{62D9443C-0680-4952-89D4-51791E811EAF}"/>
    <cellStyle name="Input 3 3 3 3 2 6 2" xfId="25053" xr:uid="{E6FC0A05-E784-44F4-BEF6-F9CCD98BF2F4}"/>
    <cellStyle name="Input 3 3 3 3 2 6 3" xfId="25054" xr:uid="{6964EF3D-9A43-4E96-A284-E45F82C84C84}"/>
    <cellStyle name="Input 3 3 3 3 2 7" xfId="25055" xr:uid="{458BD3F4-0DA9-4E3B-82BB-B95B01F51C22}"/>
    <cellStyle name="Input 3 3 3 3 2 7 2" xfId="25056" xr:uid="{99DB5038-3CEB-4043-BCA8-C1B3F4E35F44}"/>
    <cellStyle name="Input 3 3 3 3 2 7 3" xfId="25057" xr:uid="{EAA1CF76-5E54-4A96-AB2B-D00F453B89BC}"/>
    <cellStyle name="Input 3 3 3 3 2 8" xfId="25058" xr:uid="{3DC836B0-5406-481F-A251-4B575897C5CA}"/>
    <cellStyle name="Input 3 3 3 3 2 9" xfId="25059" xr:uid="{E39CC534-9EB0-4EB2-9829-D6CA785CA9E1}"/>
    <cellStyle name="Input 3 3 3 3 3" xfId="25060" xr:uid="{B0603981-A8A0-417A-89F5-2839EB401F4E}"/>
    <cellStyle name="Input 3 3 3 3 3 2" xfId="25061" xr:uid="{9595B2A5-198E-4C37-9BFA-65DD5FB445D7}"/>
    <cellStyle name="Input 3 3 3 3 3 3" xfId="25062" xr:uid="{0D419645-CB78-4210-AB92-488D0EC791F4}"/>
    <cellStyle name="Input 3 3 3 3 4" xfId="25063" xr:uid="{FFBFFECD-4789-4F31-8AA3-8DA35E1AA24C}"/>
    <cellStyle name="Input 3 3 3 3 4 2" xfId="25064" xr:uid="{72B92AA5-4BAD-431B-9219-0E9A0B90313D}"/>
    <cellStyle name="Input 3 3 3 3 4 3" xfId="25065" xr:uid="{6FEBC176-0B97-463B-985B-5507BD286069}"/>
    <cellStyle name="Input 3 3 3 3 5" xfId="25066" xr:uid="{D110AA28-7B0B-4E96-97B6-ECE7647891B6}"/>
    <cellStyle name="Input 3 3 3 3 5 2" xfId="25067" xr:uid="{0D1CB4EB-DE52-4230-A078-9E460304A144}"/>
    <cellStyle name="Input 3 3 3 3 5 3" xfId="25068" xr:uid="{08EE6BB4-712A-449A-9C4D-65269E4D1452}"/>
    <cellStyle name="Input 3 3 3 3 6" xfId="25069" xr:uid="{04724F7B-B83C-4860-80C9-F1B1D342F3C1}"/>
    <cellStyle name="Input 3 3 3 3 6 2" xfId="25070" xr:uid="{3BF1A142-9E9F-4562-B758-8EB3E89B99D8}"/>
    <cellStyle name="Input 3 3 3 3 6 3" xfId="25071" xr:uid="{D25B9D7F-3DFD-4FE1-9E18-B7220DC18AA8}"/>
    <cellStyle name="Input 3 3 3 3 7" xfId="25072" xr:uid="{8D399445-BFD5-4CDC-8599-002715A4E72C}"/>
    <cellStyle name="Input 3 3 3 3 7 2" xfId="25073" xr:uid="{9A10EDE3-4D23-4993-B4BD-4BD10968CBC9}"/>
    <cellStyle name="Input 3 3 3 3 7 3" xfId="25074" xr:uid="{1E61A233-FB7F-4856-B16C-AE1E452312AA}"/>
    <cellStyle name="Input 3 3 3 3 8" xfId="25075" xr:uid="{97C00501-DCAB-44C5-9F29-31925B3B918A}"/>
    <cellStyle name="Input 3 3 3 3 8 2" xfId="25076" xr:uid="{C200FE4B-C2EF-47FF-9A1B-D3D64BC3DF35}"/>
    <cellStyle name="Input 3 3 3 3 8 3" xfId="25077" xr:uid="{0B9FEC87-898C-4BCD-B57F-C54A0FC63A1D}"/>
    <cellStyle name="Input 3 3 3 3 9" xfId="25078" xr:uid="{29C85BC4-0859-4A8A-92C3-EF6977F23245}"/>
    <cellStyle name="Input 3 3 3 4" xfId="25079" xr:uid="{408CFEC9-E036-4630-97ED-2CF4EEDFAD95}"/>
    <cellStyle name="Input 3 3 3 4 10" xfId="25080" xr:uid="{18ECBA04-3CAF-4FF4-AC72-8BF0494A2F88}"/>
    <cellStyle name="Input 3 3 3 4 2" xfId="25081" xr:uid="{D4A3E489-9BDC-4B63-9EC7-312A1F525093}"/>
    <cellStyle name="Input 3 3 3 4 2 2" xfId="25082" xr:uid="{3FC3C6D5-36CD-4FAF-9B75-8354BC8DCAC3}"/>
    <cellStyle name="Input 3 3 3 4 2 2 2" xfId="25083" xr:uid="{09E1212E-68FA-452F-99BA-AB5CDB28FA61}"/>
    <cellStyle name="Input 3 3 3 4 2 2 3" xfId="25084" xr:uid="{CA2A3EC1-1420-4B66-8C16-5C69468AAA83}"/>
    <cellStyle name="Input 3 3 3 4 2 3" xfId="25085" xr:uid="{3C0EF885-02FD-49B5-A70F-C87895A31680}"/>
    <cellStyle name="Input 3 3 3 4 2 3 2" xfId="25086" xr:uid="{1DE36D00-6D98-45D4-B980-3E35F441A767}"/>
    <cellStyle name="Input 3 3 3 4 2 3 3" xfId="25087" xr:uid="{AF797E58-C8BB-4BB9-9D98-6483FE5DF3FD}"/>
    <cellStyle name="Input 3 3 3 4 2 4" xfId="25088" xr:uid="{734F6EAC-20F9-46E4-ACC3-1D651D5AA736}"/>
    <cellStyle name="Input 3 3 3 4 2 4 2" xfId="25089" xr:uid="{5487310C-C2A2-4188-9142-90EB47AF5EC0}"/>
    <cellStyle name="Input 3 3 3 4 2 4 3" xfId="25090" xr:uid="{73901FDC-08F8-4B5B-8294-4AC18C3D5E45}"/>
    <cellStyle name="Input 3 3 3 4 2 5" xfId="25091" xr:uid="{459E5549-4C8A-401B-B310-F047352B6283}"/>
    <cellStyle name="Input 3 3 3 4 2 5 2" xfId="25092" xr:uid="{529663E5-5574-4A9A-9FD4-7A0357960ADA}"/>
    <cellStyle name="Input 3 3 3 4 2 5 3" xfId="25093" xr:uid="{6E51181C-2C82-4C77-8017-E9DBFE03A71B}"/>
    <cellStyle name="Input 3 3 3 4 2 6" xfId="25094" xr:uid="{1E11337C-0972-4163-ADEE-2FEDDA8E826E}"/>
    <cellStyle name="Input 3 3 3 4 2 6 2" xfId="25095" xr:uid="{99593B55-D0DD-44F1-8C79-00586CC7A1C5}"/>
    <cellStyle name="Input 3 3 3 4 2 6 3" xfId="25096" xr:uid="{C7E5000C-D927-488B-9AEB-46462A8E6203}"/>
    <cellStyle name="Input 3 3 3 4 2 7" xfId="25097" xr:uid="{BAFD22AD-E730-4C31-BF26-9251F115157C}"/>
    <cellStyle name="Input 3 3 3 4 2 7 2" xfId="25098" xr:uid="{5572D179-529E-4A31-A4CD-B8E3DD97E7A7}"/>
    <cellStyle name="Input 3 3 3 4 2 7 3" xfId="25099" xr:uid="{F809C2C1-1966-4787-98A7-4B2CC24AC3C0}"/>
    <cellStyle name="Input 3 3 3 4 2 8" xfId="25100" xr:uid="{769B6EB4-BB81-4867-8A63-9410AEADCC99}"/>
    <cellStyle name="Input 3 3 3 4 2 9" xfId="25101" xr:uid="{7DE9D5F5-4F25-44E5-A32B-61D42EADBC75}"/>
    <cellStyle name="Input 3 3 3 4 3" xfId="25102" xr:uid="{D732FC09-CBA7-4D41-9F69-1B7023F0198D}"/>
    <cellStyle name="Input 3 3 3 4 3 2" xfId="25103" xr:uid="{10AD7BB9-0514-485E-9EE4-00C58E7A5296}"/>
    <cellStyle name="Input 3 3 3 4 3 3" xfId="25104" xr:uid="{0073724E-90FC-4CAE-B15F-592BEB416AAC}"/>
    <cellStyle name="Input 3 3 3 4 4" xfId="25105" xr:uid="{EBAE85E8-E78C-4D0E-8F41-0E6B9BD07269}"/>
    <cellStyle name="Input 3 3 3 4 4 2" xfId="25106" xr:uid="{46F11FE5-9027-488A-85FE-B1ECC9731D39}"/>
    <cellStyle name="Input 3 3 3 4 4 3" xfId="25107" xr:uid="{2BDC43EF-AF63-4933-A312-F8886302E855}"/>
    <cellStyle name="Input 3 3 3 4 5" xfId="25108" xr:uid="{7EB5E3AF-F606-4A37-99C2-184DC8D83853}"/>
    <cellStyle name="Input 3 3 3 4 5 2" xfId="25109" xr:uid="{ED7BFBAD-45ED-47B7-B4AA-47AEFBB697CB}"/>
    <cellStyle name="Input 3 3 3 4 5 3" xfId="25110" xr:uid="{96973038-8E8E-4FC3-AC8C-DCDA53D20A3A}"/>
    <cellStyle name="Input 3 3 3 4 6" xfId="25111" xr:uid="{36848D0D-2408-46F5-A6FE-2CC3DDE936E2}"/>
    <cellStyle name="Input 3 3 3 4 6 2" xfId="25112" xr:uid="{F13391A0-0C61-48C4-A121-CAC470CC1057}"/>
    <cellStyle name="Input 3 3 3 4 6 3" xfId="25113" xr:uid="{F5E9DCC1-BDAA-47AE-B656-4562073D3B4F}"/>
    <cellStyle name="Input 3 3 3 4 7" xfId="25114" xr:uid="{1EF57186-6DD0-4A98-B6DC-B2D8EED14115}"/>
    <cellStyle name="Input 3 3 3 4 7 2" xfId="25115" xr:uid="{ECB28CC7-BA92-4653-840D-A7256031CBD3}"/>
    <cellStyle name="Input 3 3 3 4 7 3" xfId="25116" xr:uid="{BAC790B9-12FD-4A17-8A84-D1D1051788D3}"/>
    <cellStyle name="Input 3 3 3 4 8" xfId="25117" xr:uid="{749E1240-98DF-4FC1-9F95-59E29C0E7C43}"/>
    <cellStyle name="Input 3 3 3 4 8 2" xfId="25118" xr:uid="{2069CECA-C5C3-4DF4-94A5-C1938F543C29}"/>
    <cellStyle name="Input 3 3 3 4 8 3" xfId="25119" xr:uid="{83408F53-CF71-4BA2-A64A-500DB3191765}"/>
    <cellStyle name="Input 3 3 3 4 9" xfId="25120" xr:uid="{0372897A-A3C4-4466-8972-921F22443075}"/>
    <cellStyle name="Input 3 3 3 5" xfId="25121" xr:uid="{726C3225-5AFE-409B-B186-41951C89281C}"/>
    <cellStyle name="Input 3 3 3 5 2" xfId="25122" xr:uid="{E6EEB727-EE67-4DB4-A85F-447DC3A5A12A}"/>
    <cellStyle name="Input 3 3 3 5 2 2" xfId="25123" xr:uid="{35FA0187-0AD6-41D2-9FAB-AC876E0AEA0C}"/>
    <cellStyle name="Input 3 3 3 5 2 3" xfId="25124" xr:uid="{37F7299D-4377-4DDD-B551-375318DF4D4E}"/>
    <cellStyle name="Input 3 3 3 5 3" xfId="25125" xr:uid="{7983F527-DE63-45E5-9598-99F8EFED531A}"/>
    <cellStyle name="Input 3 3 3 5 3 2" xfId="25126" xr:uid="{D7345E21-1832-403A-9795-BBA1E82B4C35}"/>
    <cellStyle name="Input 3 3 3 5 3 3" xfId="25127" xr:uid="{30FD083A-0488-47DF-B5DE-7B7C12DFE1EC}"/>
    <cellStyle name="Input 3 3 3 5 4" xfId="25128" xr:uid="{9D36D1B3-8901-4BEF-9236-DF37338BFF18}"/>
    <cellStyle name="Input 3 3 3 5 4 2" xfId="25129" xr:uid="{B3347FE0-DBA6-43A8-A8D3-787B52ABEE43}"/>
    <cellStyle name="Input 3 3 3 5 4 3" xfId="25130" xr:uid="{EC8464E9-D6E4-4519-AF72-CE632DADB8F4}"/>
    <cellStyle name="Input 3 3 3 5 5" xfId="25131" xr:uid="{4080D14E-440B-4F85-9451-0CE773136D08}"/>
    <cellStyle name="Input 3 3 3 5 5 2" xfId="25132" xr:uid="{D7ED9AC4-F96F-4D34-879A-58886CDD2627}"/>
    <cellStyle name="Input 3 3 3 5 5 3" xfId="25133" xr:uid="{4E30908D-4068-4275-999D-78B8BE9410B2}"/>
    <cellStyle name="Input 3 3 3 5 6" xfId="25134" xr:uid="{B8C23DC4-E78A-49F1-97B2-03467C615760}"/>
    <cellStyle name="Input 3 3 3 5 6 2" xfId="25135" xr:uid="{21150019-9168-4F81-827F-E9190DB20316}"/>
    <cellStyle name="Input 3 3 3 5 6 3" xfId="25136" xr:uid="{E96183BD-1C7F-4C01-9A7D-AD7563463385}"/>
    <cellStyle name="Input 3 3 3 5 7" xfId="25137" xr:uid="{2E97A3FD-794B-4470-AD82-E853CF1FB393}"/>
    <cellStyle name="Input 3 3 3 5 7 2" xfId="25138" xr:uid="{8AF1B634-7EF7-4D02-8C7C-2D46556AC42B}"/>
    <cellStyle name="Input 3 3 3 5 7 3" xfId="25139" xr:uid="{5B6103BE-BAB4-41F6-A27A-8A3CE1241864}"/>
    <cellStyle name="Input 3 3 3 5 8" xfId="25140" xr:uid="{7868AEF5-6FD9-49A4-A04C-AC6CD65C74E5}"/>
    <cellStyle name="Input 3 3 3 5 9" xfId="25141" xr:uid="{207B1330-314C-4C7C-B844-726B887A7D8C}"/>
    <cellStyle name="Input 3 3 3 6" xfId="25142" xr:uid="{E2C6E4EB-7935-4C5F-A6FC-2DA6A7A2D025}"/>
    <cellStyle name="Input 3 3 3 6 2" xfId="25143" xr:uid="{A4FE8E3F-E9B1-42F0-98D9-FB3FA1297405}"/>
    <cellStyle name="Input 3 3 3 6 3" xfId="25144" xr:uid="{EDD08475-870E-45DD-A314-E9F9834927E2}"/>
    <cellStyle name="Input 3 3 3 7" xfId="25145" xr:uid="{F6BA5895-7A8D-4E38-819F-8BEC68CE8363}"/>
    <cellStyle name="Input 3 3 3 7 2" xfId="25146" xr:uid="{4E348CC5-867F-4FBE-88DB-940E01C2C4AB}"/>
    <cellStyle name="Input 3 3 3 7 3" xfId="25147" xr:uid="{90194B36-47F9-44C7-83D6-0610BB013973}"/>
    <cellStyle name="Input 3 3 3 8" xfId="25148" xr:uid="{D13BFD53-AF77-4DEE-91B4-5DEF9139B8C6}"/>
    <cellStyle name="Input 3 3 3 8 2" xfId="25149" xr:uid="{AD45B9FB-AC85-49D3-BC42-1E06C3D605BD}"/>
    <cellStyle name="Input 3 3 3 8 3" xfId="25150" xr:uid="{D32D8415-9ACA-42BA-A41E-B77C9D52B298}"/>
    <cellStyle name="Input 3 3 3 9" xfId="25151" xr:uid="{B9EEB912-CA6B-4D37-BC1D-44F38576D42C}"/>
    <cellStyle name="Input 3 3 3 9 2" xfId="25152" xr:uid="{D9354D04-66E9-4CF1-AA21-93C5B3CF45F3}"/>
    <cellStyle name="Input 3 3 3 9 3" xfId="25153" xr:uid="{2E348226-E415-4043-B0BD-53E512CBB4A4}"/>
    <cellStyle name="Input 3 3 4" xfId="25154" xr:uid="{8CC8675B-B0F9-4E8D-84B1-E94C031764FB}"/>
    <cellStyle name="Input 3 3 4 10" xfId="44390" xr:uid="{3A695A8B-6446-47CF-9AF7-8547C9C37014}"/>
    <cellStyle name="Input 3 3 4 2" xfId="25155" xr:uid="{CF4AFF28-CB4A-48AA-9B94-5C0A36657FB3}"/>
    <cellStyle name="Input 3 3 4 2 10" xfId="25156" xr:uid="{ADB21F2C-6C9F-4851-A9DB-A754FDA4B6C6}"/>
    <cellStyle name="Input 3 3 4 2 2" xfId="25157" xr:uid="{8DB09F41-FFB9-45B5-A94D-9F4BC2D3E149}"/>
    <cellStyle name="Input 3 3 4 2 2 2" xfId="25158" xr:uid="{510DBF66-E7BD-46CB-9B04-D8EBA29A2652}"/>
    <cellStyle name="Input 3 3 4 2 2 2 2" xfId="25159" xr:uid="{AB79DC8F-B69A-4757-9FC1-8B17584428D3}"/>
    <cellStyle name="Input 3 3 4 2 2 2 3" xfId="25160" xr:uid="{13433415-2B74-46DB-9217-F8251D017864}"/>
    <cellStyle name="Input 3 3 4 2 2 3" xfId="25161" xr:uid="{6C1881D1-884F-4F25-80EA-E60057224C26}"/>
    <cellStyle name="Input 3 3 4 2 2 3 2" xfId="25162" xr:uid="{DBD5F359-FE05-48E5-9159-342D586F1AC0}"/>
    <cellStyle name="Input 3 3 4 2 2 3 3" xfId="25163" xr:uid="{AB3318D8-4824-4B03-989B-D5DB6A8C1F9F}"/>
    <cellStyle name="Input 3 3 4 2 2 4" xfId="25164" xr:uid="{AE00E9F8-3C57-4735-B3D6-2446B4DFF227}"/>
    <cellStyle name="Input 3 3 4 2 2 4 2" xfId="25165" xr:uid="{A52FD13B-05DE-4CCD-B5D0-B4EDFD0D5B75}"/>
    <cellStyle name="Input 3 3 4 2 2 4 3" xfId="25166" xr:uid="{4EB71660-7AA3-478D-BC3B-7A5B4C1922D5}"/>
    <cellStyle name="Input 3 3 4 2 2 5" xfId="25167" xr:uid="{C95FB445-92B8-40F2-8356-5A2F10FD704E}"/>
    <cellStyle name="Input 3 3 4 2 2 5 2" xfId="25168" xr:uid="{24DA45FC-BC58-4E12-9062-61B10B20747B}"/>
    <cellStyle name="Input 3 3 4 2 2 5 3" xfId="25169" xr:uid="{F3910134-A77C-45FB-9D94-F05F47A402A4}"/>
    <cellStyle name="Input 3 3 4 2 2 6" xfId="25170" xr:uid="{60D9D6FD-B8E3-430C-9D2D-71B2FCB78AF8}"/>
    <cellStyle name="Input 3 3 4 2 2 6 2" xfId="25171" xr:uid="{F5AB4AFB-5790-4033-8FE1-D2635611CAE0}"/>
    <cellStyle name="Input 3 3 4 2 2 6 3" xfId="25172" xr:uid="{4CEB5520-10BE-4E1D-AA5D-1A014B912B62}"/>
    <cellStyle name="Input 3 3 4 2 2 7" xfId="25173" xr:uid="{C5B05A85-27D9-4CF8-9CE8-01A0EB273AA3}"/>
    <cellStyle name="Input 3 3 4 2 2 7 2" xfId="25174" xr:uid="{4C42CC5A-DED1-4401-8811-50952AA61EB1}"/>
    <cellStyle name="Input 3 3 4 2 2 7 3" xfId="25175" xr:uid="{86363B13-E24A-4A78-8AC2-C90588B4FF06}"/>
    <cellStyle name="Input 3 3 4 2 2 8" xfId="25176" xr:uid="{8F346486-C1D8-402A-928E-F68B4402FF91}"/>
    <cellStyle name="Input 3 3 4 2 2 9" xfId="25177" xr:uid="{14741C61-BB7F-4748-8CC7-04A1D7DDA56E}"/>
    <cellStyle name="Input 3 3 4 2 3" xfId="25178" xr:uid="{467981C4-7B96-48C2-84CA-B262D25602CB}"/>
    <cellStyle name="Input 3 3 4 2 3 2" xfId="25179" xr:uid="{89C4483F-8466-44E3-9CEE-A749A8E722AE}"/>
    <cellStyle name="Input 3 3 4 2 3 3" xfId="25180" xr:uid="{00F811E0-441D-42AE-9AAE-C23BB03CA249}"/>
    <cellStyle name="Input 3 3 4 2 4" xfId="25181" xr:uid="{6D5D9793-0A03-482C-BD82-A5AA7D80BA9C}"/>
    <cellStyle name="Input 3 3 4 2 4 2" xfId="25182" xr:uid="{0A279AAB-5A3D-419D-B3EE-897DF23D0856}"/>
    <cellStyle name="Input 3 3 4 2 4 3" xfId="25183" xr:uid="{0A8B8833-C8CB-43AE-908C-A7286A0BC285}"/>
    <cellStyle name="Input 3 3 4 2 5" xfId="25184" xr:uid="{B1B24D04-3FDE-4E27-BE1F-F2323F06CD1F}"/>
    <cellStyle name="Input 3 3 4 2 5 2" xfId="25185" xr:uid="{E8722153-B759-47F0-90B1-E354C01B49F0}"/>
    <cellStyle name="Input 3 3 4 2 5 3" xfId="25186" xr:uid="{D918576C-76D2-4691-ABE5-2C3E628B5A10}"/>
    <cellStyle name="Input 3 3 4 2 6" xfId="25187" xr:uid="{5B9CF1A3-4CBB-4E6E-8E57-F682AA941913}"/>
    <cellStyle name="Input 3 3 4 2 6 2" xfId="25188" xr:uid="{1FC7C42C-F38B-4B62-B3AE-652F4266CC3E}"/>
    <cellStyle name="Input 3 3 4 2 6 3" xfId="25189" xr:uid="{5E3DA8BD-57C8-4ABE-A89D-03A26D07F316}"/>
    <cellStyle name="Input 3 3 4 2 7" xfId="25190" xr:uid="{CB09C28D-AEE7-48E6-B4CF-E7FC62434AD0}"/>
    <cellStyle name="Input 3 3 4 2 7 2" xfId="25191" xr:uid="{B9E83BE1-6E59-41A0-B2E5-89488DA6DF65}"/>
    <cellStyle name="Input 3 3 4 2 7 3" xfId="25192" xr:uid="{4AE6C1D6-3CB4-4F61-ADB4-EB44FDFCB0D0}"/>
    <cellStyle name="Input 3 3 4 2 8" xfId="25193" xr:uid="{2287F96E-A0A8-4DA8-8D8D-8C467920A3DF}"/>
    <cellStyle name="Input 3 3 4 2 8 2" xfId="25194" xr:uid="{EC608C28-C80C-4984-877F-06D5FD209552}"/>
    <cellStyle name="Input 3 3 4 2 8 3" xfId="25195" xr:uid="{F0BB3479-D65E-4E18-81FF-857DACBB9567}"/>
    <cellStyle name="Input 3 3 4 2 9" xfId="25196" xr:uid="{B4757640-5443-47EB-AB7B-B2C4B14976FF}"/>
    <cellStyle name="Input 3 3 4 3" xfId="25197" xr:uid="{447A6615-CD21-40DE-9E9B-7B3D27745BE2}"/>
    <cellStyle name="Input 3 3 4 3 10" xfId="25198" xr:uid="{86055829-8B58-41E1-9E3A-1CB3748C432E}"/>
    <cellStyle name="Input 3 3 4 3 2" xfId="25199" xr:uid="{184C4D10-AB59-4BC8-8286-96B597B0DDC3}"/>
    <cellStyle name="Input 3 3 4 3 2 2" xfId="25200" xr:uid="{F4BADFC2-6451-41CE-ABE1-3B56A3741ED5}"/>
    <cellStyle name="Input 3 3 4 3 2 2 2" xfId="25201" xr:uid="{5C65567D-78F7-4270-AA56-EF8FE6F4D32D}"/>
    <cellStyle name="Input 3 3 4 3 2 2 3" xfId="25202" xr:uid="{76D26C8D-7F74-4CAC-8584-52AC32260A8D}"/>
    <cellStyle name="Input 3 3 4 3 2 3" xfId="25203" xr:uid="{D7F0F2E0-EEDF-4534-BC52-E67DD661133B}"/>
    <cellStyle name="Input 3 3 4 3 2 3 2" xfId="25204" xr:uid="{6FC0A847-3BDA-40D3-8563-28C82CC10490}"/>
    <cellStyle name="Input 3 3 4 3 2 3 3" xfId="25205" xr:uid="{081EAB31-8F6F-47F0-8AAE-FEFCBFD805F6}"/>
    <cellStyle name="Input 3 3 4 3 2 4" xfId="25206" xr:uid="{6137B75B-0566-4E21-8E0C-B7992E97ABC5}"/>
    <cellStyle name="Input 3 3 4 3 2 4 2" xfId="25207" xr:uid="{BF736B68-2610-4B89-B84C-3BF914E11FE1}"/>
    <cellStyle name="Input 3 3 4 3 2 4 3" xfId="25208" xr:uid="{65F043F4-0520-40A6-B4D7-F7C1859A86D4}"/>
    <cellStyle name="Input 3 3 4 3 2 5" xfId="25209" xr:uid="{08CD0E5C-D123-4E3F-BCB9-DCB06D3B39F8}"/>
    <cellStyle name="Input 3 3 4 3 2 5 2" xfId="25210" xr:uid="{DB9B7789-B8B5-4F57-8AB2-2FFA32D77CA2}"/>
    <cellStyle name="Input 3 3 4 3 2 5 3" xfId="25211" xr:uid="{631A8915-45E8-44A5-BF3B-5480434DAF11}"/>
    <cellStyle name="Input 3 3 4 3 2 6" xfId="25212" xr:uid="{240E7F97-FDBB-4F52-97CB-AFB4EACB9556}"/>
    <cellStyle name="Input 3 3 4 3 2 6 2" xfId="25213" xr:uid="{65760611-90AB-41E9-A75B-51A0278189BE}"/>
    <cellStyle name="Input 3 3 4 3 2 6 3" xfId="25214" xr:uid="{FD06003A-78ED-410F-99AE-5F4979E47173}"/>
    <cellStyle name="Input 3 3 4 3 2 7" xfId="25215" xr:uid="{64010FE8-7D6A-4BC7-A71B-64F925E8B4CD}"/>
    <cellStyle name="Input 3 3 4 3 2 7 2" xfId="25216" xr:uid="{DC1104CE-0932-4496-BF2D-5AE030AB0E4E}"/>
    <cellStyle name="Input 3 3 4 3 2 7 3" xfId="25217" xr:uid="{1794A3FF-3F94-4544-A57F-882777A717D6}"/>
    <cellStyle name="Input 3 3 4 3 2 8" xfId="25218" xr:uid="{B58BC36F-B2AC-4BAF-8B87-5E39DC710438}"/>
    <cellStyle name="Input 3 3 4 3 2 9" xfId="25219" xr:uid="{71BA13B0-913F-4F03-9415-5FAAE80B7213}"/>
    <cellStyle name="Input 3 3 4 3 3" xfId="25220" xr:uid="{597E7BA1-4D6E-45A5-9291-ACC4C1B42C02}"/>
    <cellStyle name="Input 3 3 4 3 3 2" xfId="25221" xr:uid="{8854D7FA-064B-462F-ABBA-8B10204CBA0E}"/>
    <cellStyle name="Input 3 3 4 3 3 3" xfId="25222" xr:uid="{FFA1D379-326F-4AE7-9379-0CDF9A5C2B59}"/>
    <cellStyle name="Input 3 3 4 3 4" xfId="25223" xr:uid="{81490BC6-814C-4B3A-8CAF-DD4C6BA64205}"/>
    <cellStyle name="Input 3 3 4 3 4 2" xfId="25224" xr:uid="{E6358F9A-E721-4EB9-B866-B28A43BD68FC}"/>
    <cellStyle name="Input 3 3 4 3 4 3" xfId="25225" xr:uid="{F1DBB680-491D-48C3-85F0-51FEAFE1DFAA}"/>
    <cellStyle name="Input 3 3 4 3 5" xfId="25226" xr:uid="{9B513931-7860-432D-8A4C-3C7B4243865C}"/>
    <cellStyle name="Input 3 3 4 3 5 2" xfId="25227" xr:uid="{98BB9203-5F1F-4110-A1B4-33094DD27F8A}"/>
    <cellStyle name="Input 3 3 4 3 5 3" xfId="25228" xr:uid="{05A8F1B9-CE57-4032-9762-1CF3BC64A538}"/>
    <cellStyle name="Input 3 3 4 3 6" xfId="25229" xr:uid="{99B91256-D94D-4297-8E6E-12C0E0D1F24B}"/>
    <cellStyle name="Input 3 3 4 3 6 2" xfId="25230" xr:uid="{EFCFDB19-A942-4DBF-8CBC-08D96D3415E0}"/>
    <cellStyle name="Input 3 3 4 3 6 3" xfId="25231" xr:uid="{AF69C311-D46C-45FA-AB3E-E6D2A6D2CEF0}"/>
    <cellStyle name="Input 3 3 4 3 7" xfId="25232" xr:uid="{B08BC3E7-7793-47DD-B473-E6C2626A8ADF}"/>
    <cellStyle name="Input 3 3 4 3 7 2" xfId="25233" xr:uid="{25DE7530-F0A7-4ABF-AC4A-B089FADB73A5}"/>
    <cellStyle name="Input 3 3 4 3 7 3" xfId="25234" xr:uid="{849DF66B-5301-4C28-B4E8-D093A15FBA89}"/>
    <cellStyle name="Input 3 3 4 3 8" xfId="25235" xr:uid="{3AD46F40-3DEB-43F3-9D1F-13E40056D242}"/>
    <cellStyle name="Input 3 3 4 3 8 2" xfId="25236" xr:uid="{5DEBC0E2-0571-42A3-A939-8FC51AB092F8}"/>
    <cellStyle name="Input 3 3 4 3 8 3" xfId="25237" xr:uid="{19D3C938-525A-4E5F-9F75-971170B70E30}"/>
    <cellStyle name="Input 3 3 4 3 9" xfId="25238" xr:uid="{63F421EF-3E55-465D-9673-9697A7FC3386}"/>
    <cellStyle name="Input 3 3 4 4" xfId="25239" xr:uid="{E9918488-941C-416C-9FFB-F045878203C1}"/>
    <cellStyle name="Input 3 3 4 4 10" xfId="25240" xr:uid="{64795007-C8BD-40EF-A064-B0C24F50B0A5}"/>
    <cellStyle name="Input 3 3 4 4 2" xfId="25241" xr:uid="{1C9B8DA8-E258-4021-81FC-3357651F5F8E}"/>
    <cellStyle name="Input 3 3 4 4 2 2" xfId="25242" xr:uid="{9DEED8BC-0BCE-495F-A3E1-8CDE5D11BD8D}"/>
    <cellStyle name="Input 3 3 4 4 2 2 2" xfId="25243" xr:uid="{40BAF9AA-CD85-4850-9A07-6A3959635EC6}"/>
    <cellStyle name="Input 3 3 4 4 2 2 3" xfId="25244" xr:uid="{1E4EAE63-7FF6-4D9A-81E7-43509AFD78A1}"/>
    <cellStyle name="Input 3 3 4 4 2 3" xfId="25245" xr:uid="{D3EA9B02-BB74-4C82-BFAD-E074068B5742}"/>
    <cellStyle name="Input 3 3 4 4 2 3 2" xfId="25246" xr:uid="{F9586A73-429C-470A-86F5-1E27DF799165}"/>
    <cellStyle name="Input 3 3 4 4 2 3 3" xfId="25247" xr:uid="{25C80F2E-ED92-4335-A16D-3D24BBE4DCAC}"/>
    <cellStyle name="Input 3 3 4 4 2 4" xfId="25248" xr:uid="{7AA4D7A6-DF18-4B8E-B6CC-87E8A6C6E057}"/>
    <cellStyle name="Input 3 3 4 4 2 4 2" xfId="25249" xr:uid="{2507B83C-110B-4502-B1E3-86200DADB370}"/>
    <cellStyle name="Input 3 3 4 4 2 4 3" xfId="25250" xr:uid="{9F10B617-8126-4F09-B569-7C86A8AA5F8C}"/>
    <cellStyle name="Input 3 3 4 4 2 5" xfId="25251" xr:uid="{48C2A488-E2CD-49D1-8F0E-2E8BBDAEBC64}"/>
    <cellStyle name="Input 3 3 4 4 2 5 2" xfId="25252" xr:uid="{E9054303-9C88-473D-AD2D-687AEDCEB0CA}"/>
    <cellStyle name="Input 3 3 4 4 2 5 3" xfId="25253" xr:uid="{5F653CF2-56FC-4A6C-BB7A-8C7796EAEF67}"/>
    <cellStyle name="Input 3 3 4 4 2 6" xfId="25254" xr:uid="{E8680F5F-FD96-46D6-B8F9-A1A635A2933E}"/>
    <cellStyle name="Input 3 3 4 4 2 6 2" xfId="25255" xr:uid="{A1A1CD2B-1575-460B-8DB6-C9A3E7B8987E}"/>
    <cellStyle name="Input 3 3 4 4 2 6 3" xfId="25256" xr:uid="{2FE13A96-0650-484A-8659-47D41295CD70}"/>
    <cellStyle name="Input 3 3 4 4 2 7" xfId="25257" xr:uid="{C75B4B4C-7EA8-4FD7-BDF0-300295832C2D}"/>
    <cellStyle name="Input 3 3 4 4 2 7 2" xfId="25258" xr:uid="{B67A94F7-D574-46AE-9FE7-D5ED409A608D}"/>
    <cellStyle name="Input 3 3 4 4 2 7 3" xfId="25259" xr:uid="{979BF973-8EBF-48F0-9876-0AF4B7923144}"/>
    <cellStyle name="Input 3 3 4 4 2 8" xfId="25260" xr:uid="{5431A052-03B7-46C3-971F-75E204FAC70D}"/>
    <cellStyle name="Input 3 3 4 4 2 9" xfId="25261" xr:uid="{294CCA7F-62AE-4DBA-9E91-CE7F54434285}"/>
    <cellStyle name="Input 3 3 4 4 3" xfId="25262" xr:uid="{4AAA8485-F374-437E-A62E-871E6943D815}"/>
    <cellStyle name="Input 3 3 4 4 3 2" xfId="25263" xr:uid="{353CBC41-5729-482B-BB0B-BF28873232D7}"/>
    <cellStyle name="Input 3 3 4 4 3 3" xfId="25264" xr:uid="{07760346-7BF4-407A-8096-B764BAC7B2B6}"/>
    <cellStyle name="Input 3 3 4 4 4" xfId="25265" xr:uid="{FD9DD12A-AD3B-4308-9169-30F65949F2FA}"/>
    <cellStyle name="Input 3 3 4 4 4 2" xfId="25266" xr:uid="{6FDBA77D-0659-4807-B275-9F6EBF60F94E}"/>
    <cellStyle name="Input 3 3 4 4 4 3" xfId="25267" xr:uid="{5C0D030A-139D-461A-8278-3C47ADCF5705}"/>
    <cellStyle name="Input 3 3 4 4 5" xfId="25268" xr:uid="{F060B9CF-4092-4D23-BBCD-F21021CCD1CB}"/>
    <cellStyle name="Input 3 3 4 4 5 2" xfId="25269" xr:uid="{7074EF17-1D8C-4892-A244-FDA17F79300A}"/>
    <cellStyle name="Input 3 3 4 4 5 3" xfId="25270" xr:uid="{1023BEBE-5F20-485A-BBB1-DF6E8F50BD78}"/>
    <cellStyle name="Input 3 3 4 4 6" xfId="25271" xr:uid="{CB827D27-569F-493F-888A-814E60C51984}"/>
    <cellStyle name="Input 3 3 4 4 6 2" xfId="25272" xr:uid="{3B285068-A834-45C6-B541-DD82058905FC}"/>
    <cellStyle name="Input 3 3 4 4 6 3" xfId="25273" xr:uid="{31561F94-F6E4-4E93-A0FC-726DC6898569}"/>
    <cellStyle name="Input 3 3 4 4 7" xfId="25274" xr:uid="{35FB511E-780C-47D3-98FC-8FD25F46A522}"/>
    <cellStyle name="Input 3 3 4 4 7 2" xfId="25275" xr:uid="{EA45A7B9-ABB3-44BE-B940-70D31FF793AE}"/>
    <cellStyle name="Input 3 3 4 4 7 3" xfId="25276" xr:uid="{84EE3025-151A-48FA-BF29-DBCB4E1B667F}"/>
    <cellStyle name="Input 3 3 4 4 8" xfId="25277" xr:uid="{449EAA9A-73A0-4816-918A-35C7B77FE381}"/>
    <cellStyle name="Input 3 3 4 4 8 2" xfId="25278" xr:uid="{4E90763E-8897-4EED-914B-E21DF9585651}"/>
    <cellStyle name="Input 3 3 4 4 8 3" xfId="25279" xr:uid="{136DC590-D864-4907-862A-911359E9516F}"/>
    <cellStyle name="Input 3 3 4 4 9" xfId="25280" xr:uid="{6BBA2DBE-CDC0-4AD9-A127-9586E4B0198E}"/>
    <cellStyle name="Input 3 3 4 5" xfId="25281" xr:uid="{169E0427-2A97-491F-8C01-AD5348CE11DF}"/>
    <cellStyle name="Input 3 3 4 5 2" xfId="25282" xr:uid="{39662F96-2DFA-4287-83CF-E8E3A06086C5}"/>
    <cellStyle name="Input 3 3 4 5 2 2" xfId="25283" xr:uid="{5ADE6FC9-6364-423A-818D-CFB578A3D40C}"/>
    <cellStyle name="Input 3 3 4 5 2 3" xfId="25284" xr:uid="{AE9EDCD4-76BA-4DE2-84D2-87D92CF0AF70}"/>
    <cellStyle name="Input 3 3 4 5 3" xfId="25285" xr:uid="{69ECE989-6DBD-41A9-8675-310D488FD9CE}"/>
    <cellStyle name="Input 3 3 4 5 3 2" xfId="25286" xr:uid="{901852DB-31B0-487C-972D-07BE379D9F02}"/>
    <cellStyle name="Input 3 3 4 5 3 3" xfId="25287" xr:uid="{D069BC84-7410-4BFA-AEF9-BEB152D9E6BC}"/>
    <cellStyle name="Input 3 3 4 5 4" xfId="25288" xr:uid="{F5630472-125E-4633-8E9A-79BB84F79F0C}"/>
    <cellStyle name="Input 3 3 4 5 4 2" xfId="25289" xr:uid="{0E2B005A-8686-44FA-8A59-3F227DF53A7C}"/>
    <cellStyle name="Input 3 3 4 5 4 3" xfId="25290" xr:uid="{4FFBDE6C-42D7-49E5-B46A-5CD7DE6AC7B1}"/>
    <cellStyle name="Input 3 3 4 5 5" xfId="25291" xr:uid="{42FEFB43-D576-4F33-827B-997B54164E50}"/>
    <cellStyle name="Input 3 3 4 5 5 2" xfId="25292" xr:uid="{FA6A354A-8E18-4FD5-A12C-C86EBA25AE80}"/>
    <cellStyle name="Input 3 3 4 5 5 3" xfId="25293" xr:uid="{4723E0D6-81B4-4A81-AA70-70B451C4F335}"/>
    <cellStyle name="Input 3 3 4 5 6" xfId="25294" xr:uid="{119F2769-18EF-4ECB-B929-59DBC05BD4A4}"/>
    <cellStyle name="Input 3 3 4 5 6 2" xfId="25295" xr:uid="{4835623F-37EC-4103-921D-D575C44D496A}"/>
    <cellStyle name="Input 3 3 4 5 6 3" xfId="25296" xr:uid="{C4DA7933-0E02-438A-A770-510AD0889F7F}"/>
    <cellStyle name="Input 3 3 4 5 7" xfId="25297" xr:uid="{5B9E6415-EE53-46B4-8446-6BC0F785A7F2}"/>
    <cellStyle name="Input 3 3 4 5 7 2" xfId="25298" xr:uid="{56CFD65D-60C0-4AC2-BED6-AE7442497BF8}"/>
    <cellStyle name="Input 3 3 4 5 7 3" xfId="25299" xr:uid="{7149F823-8393-42CC-A088-E353DCC211BB}"/>
    <cellStyle name="Input 3 3 4 5 8" xfId="25300" xr:uid="{C094F8FB-FD4D-463B-8F96-DFC345D6B3D5}"/>
    <cellStyle name="Input 3 3 4 5 9" xfId="25301" xr:uid="{3672FA8B-3F4E-4096-A919-9227C57F8840}"/>
    <cellStyle name="Input 3 3 4 6" xfId="25302" xr:uid="{01BB638A-7670-4FE2-B13A-D654F1B8AC1D}"/>
    <cellStyle name="Input 3 3 4 6 2" xfId="25303" xr:uid="{C42928B1-7145-477D-BF53-62488E2DE1CF}"/>
    <cellStyle name="Input 3 3 4 6 3" xfId="25304" xr:uid="{499E6224-A9DE-463A-A551-9C0C030E0AB8}"/>
    <cellStyle name="Input 3 3 4 7" xfId="25305" xr:uid="{ECF39CFF-2C57-4C42-9F2C-6B3F4A4F89E0}"/>
    <cellStyle name="Input 3 3 4 7 2" xfId="25306" xr:uid="{81350FDF-A017-42AE-95BF-6C2B3DA575CC}"/>
    <cellStyle name="Input 3 3 4 7 3" xfId="25307" xr:uid="{495B1B74-0418-4D2D-BFF7-E454BC437AF4}"/>
    <cellStyle name="Input 3 3 4 8" xfId="25308" xr:uid="{DEE35217-7039-4865-A55B-EB05855E5FA5}"/>
    <cellStyle name="Input 3 3 4 8 2" xfId="25309" xr:uid="{6EAA8518-C43C-44F3-A2E3-A22EA9DA083B}"/>
    <cellStyle name="Input 3 3 4 8 3" xfId="25310" xr:uid="{D8066541-9C5D-4A4D-A379-F2F32A994362}"/>
    <cellStyle name="Input 3 3 4 9" xfId="25311" xr:uid="{5AA71506-3755-465E-96A5-9375A2493751}"/>
    <cellStyle name="Input 3 3 4 9 2" xfId="25312" xr:uid="{94D16259-F598-45E0-AFD8-B51DAC08C52E}"/>
    <cellStyle name="Input 3 3 4 9 3" xfId="25313" xr:uid="{A675C0DD-E298-47A6-B71A-7AB138507706}"/>
    <cellStyle name="Input 3 3 5" xfId="25314" xr:uid="{CB67BB37-78BE-466E-861D-5BAFA49B43EB}"/>
    <cellStyle name="Input 3 3 5 10" xfId="44391" xr:uid="{75B1611C-6B60-459F-B377-1888A8942CC0}"/>
    <cellStyle name="Input 3 3 5 2" xfId="25315" xr:uid="{4DCE31BB-330B-4F2E-93E8-2259ABED424C}"/>
    <cellStyle name="Input 3 3 5 2 10" xfId="25316" xr:uid="{948DCD94-187A-4465-9FC0-08F86259B1B5}"/>
    <cellStyle name="Input 3 3 5 2 2" xfId="25317" xr:uid="{8E2D8C4A-41A8-43C6-B56C-C580E8FB5C8F}"/>
    <cellStyle name="Input 3 3 5 2 2 2" xfId="25318" xr:uid="{3CAB501E-11EB-4825-ACB1-E7B23DBE6753}"/>
    <cellStyle name="Input 3 3 5 2 2 2 2" xfId="25319" xr:uid="{2F8F61B5-0663-4B23-B784-CD0B5D8127B4}"/>
    <cellStyle name="Input 3 3 5 2 2 2 3" xfId="25320" xr:uid="{5917498E-74E2-40F7-848A-8AC909F0E548}"/>
    <cellStyle name="Input 3 3 5 2 2 3" xfId="25321" xr:uid="{A124DAD0-26E2-48DC-99B5-15F1EC7B70A1}"/>
    <cellStyle name="Input 3 3 5 2 2 3 2" xfId="25322" xr:uid="{C1410F69-89D1-4D2F-9AA4-0D3257914832}"/>
    <cellStyle name="Input 3 3 5 2 2 3 3" xfId="25323" xr:uid="{DE16912C-E6C2-4169-969B-3FF85D0FCDEB}"/>
    <cellStyle name="Input 3 3 5 2 2 4" xfId="25324" xr:uid="{ADF28E23-A5FA-4138-83E5-A14EC44A7964}"/>
    <cellStyle name="Input 3 3 5 2 2 4 2" xfId="25325" xr:uid="{121DF274-0EB1-40D8-BFAE-2AD2109E3670}"/>
    <cellStyle name="Input 3 3 5 2 2 4 3" xfId="25326" xr:uid="{E49E8C04-9112-4174-8954-AD368F20B3B8}"/>
    <cellStyle name="Input 3 3 5 2 2 5" xfId="25327" xr:uid="{6C12837F-50C9-4644-A1AF-7840E313A972}"/>
    <cellStyle name="Input 3 3 5 2 2 5 2" xfId="25328" xr:uid="{F71C0367-AF2B-4498-BB0D-1F63B1D7EBA4}"/>
    <cellStyle name="Input 3 3 5 2 2 5 3" xfId="25329" xr:uid="{FAA7AE0C-5442-40DD-843F-E4DD92BC6377}"/>
    <cellStyle name="Input 3 3 5 2 2 6" xfId="25330" xr:uid="{86B22AB3-C0EF-41A1-B26E-E724058616A6}"/>
    <cellStyle name="Input 3 3 5 2 2 6 2" xfId="25331" xr:uid="{1318BEC8-4AAD-42B2-A345-ADAC066AF23F}"/>
    <cellStyle name="Input 3 3 5 2 2 6 3" xfId="25332" xr:uid="{9E1A6266-9778-4F9A-B404-1BE9BBD17757}"/>
    <cellStyle name="Input 3 3 5 2 2 7" xfId="25333" xr:uid="{BEC34AB2-52BF-4742-8E33-AC523AEA0587}"/>
    <cellStyle name="Input 3 3 5 2 2 7 2" xfId="25334" xr:uid="{F7614150-18EA-4400-903D-76AB93B76ECF}"/>
    <cellStyle name="Input 3 3 5 2 2 7 3" xfId="25335" xr:uid="{D00DCA43-C9D4-494E-A16B-FD46DE00B551}"/>
    <cellStyle name="Input 3 3 5 2 2 8" xfId="25336" xr:uid="{15128CF3-0241-47E6-B37B-E055D31135D1}"/>
    <cellStyle name="Input 3 3 5 2 2 9" xfId="25337" xr:uid="{0991D6F5-3085-4520-B18F-01D69F803251}"/>
    <cellStyle name="Input 3 3 5 2 3" xfId="25338" xr:uid="{3DE58BF4-348E-4589-B973-4024823CAFAF}"/>
    <cellStyle name="Input 3 3 5 2 3 2" xfId="25339" xr:uid="{4493F9C1-B48B-4E86-874A-3FA6BB1EB4AE}"/>
    <cellStyle name="Input 3 3 5 2 3 3" xfId="25340" xr:uid="{D1BA772E-F447-4E45-8DD4-7ABD2B76597E}"/>
    <cellStyle name="Input 3 3 5 2 4" xfId="25341" xr:uid="{C239DF1C-C042-42AF-8DBD-0B0E813FE3AE}"/>
    <cellStyle name="Input 3 3 5 2 4 2" xfId="25342" xr:uid="{219ADC2F-EE3A-45FD-84D5-89B7BD618457}"/>
    <cellStyle name="Input 3 3 5 2 4 3" xfId="25343" xr:uid="{A43F4B9B-37E8-460F-9547-1DA96BD6A671}"/>
    <cellStyle name="Input 3 3 5 2 5" xfId="25344" xr:uid="{D55B2E0F-AB36-415D-B353-D5C68EA769B3}"/>
    <cellStyle name="Input 3 3 5 2 5 2" xfId="25345" xr:uid="{95664DA6-76A8-40C2-A9A6-3B7CA3D2A646}"/>
    <cellStyle name="Input 3 3 5 2 5 3" xfId="25346" xr:uid="{E8D95EE3-6782-4886-A1EB-56BAEB5B931F}"/>
    <cellStyle name="Input 3 3 5 2 6" xfId="25347" xr:uid="{851FBE11-AF1B-4A7B-A4CE-46D5D0862AE0}"/>
    <cellStyle name="Input 3 3 5 2 6 2" xfId="25348" xr:uid="{887AA6A8-0445-476C-B86A-E34AA999F960}"/>
    <cellStyle name="Input 3 3 5 2 6 3" xfId="25349" xr:uid="{DEC0F431-0EC4-43A5-B0A0-7E218C38E892}"/>
    <cellStyle name="Input 3 3 5 2 7" xfId="25350" xr:uid="{231AF8C9-BE1F-488C-960A-77710426BA56}"/>
    <cellStyle name="Input 3 3 5 2 7 2" xfId="25351" xr:uid="{5AB38721-D3E4-4EEC-B3B4-38F39E21B739}"/>
    <cellStyle name="Input 3 3 5 2 7 3" xfId="25352" xr:uid="{AB2D9698-59C6-4BE6-9165-2981E3B3C75D}"/>
    <cellStyle name="Input 3 3 5 2 8" xfId="25353" xr:uid="{25DD5A4D-1295-4F59-96BE-89851A9F8B0B}"/>
    <cellStyle name="Input 3 3 5 2 8 2" xfId="25354" xr:uid="{B88F5E2A-AD6A-435C-B0C2-26C249F64D9D}"/>
    <cellStyle name="Input 3 3 5 2 8 3" xfId="25355" xr:uid="{D3E9509F-FF65-4C6F-A499-638A11C8390E}"/>
    <cellStyle name="Input 3 3 5 2 9" xfId="25356" xr:uid="{A62D1467-C437-40AD-A7A2-B126360BB9B3}"/>
    <cellStyle name="Input 3 3 5 3" xfId="25357" xr:uid="{4C8954D7-F8FA-481C-A1FD-945D8C122A8B}"/>
    <cellStyle name="Input 3 3 5 3 10" xfId="25358" xr:uid="{EF2528E9-79A7-4B26-9AA4-06C20881D703}"/>
    <cellStyle name="Input 3 3 5 3 2" xfId="25359" xr:uid="{A9EE8C03-2FDA-4162-8302-5BDC23687D95}"/>
    <cellStyle name="Input 3 3 5 3 2 2" xfId="25360" xr:uid="{D5320A8B-E877-4FC6-949D-A8D7F92A6759}"/>
    <cellStyle name="Input 3 3 5 3 2 2 2" xfId="25361" xr:uid="{D8D4FB99-E3E3-4D9B-AAFF-D11B4E60BD41}"/>
    <cellStyle name="Input 3 3 5 3 2 2 3" xfId="25362" xr:uid="{73974FF5-3832-498A-A012-ECAB0BDECD48}"/>
    <cellStyle name="Input 3 3 5 3 2 3" xfId="25363" xr:uid="{427EB48B-2B26-4901-BADB-DBE49371EB68}"/>
    <cellStyle name="Input 3 3 5 3 2 3 2" xfId="25364" xr:uid="{44D846BB-2A3E-427C-875B-6D1B6E26AC26}"/>
    <cellStyle name="Input 3 3 5 3 2 3 3" xfId="25365" xr:uid="{FDAC9083-4582-48E8-87C7-0A6315F8D91C}"/>
    <cellStyle name="Input 3 3 5 3 2 4" xfId="25366" xr:uid="{DF3F85D8-8100-4BD9-804D-A1CC95AEFB9B}"/>
    <cellStyle name="Input 3 3 5 3 2 4 2" xfId="25367" xr:uid="{3D6D03EF-0861-461A-93F7-3C1F12163F7D}"/>
    <cellStyle name="Input 3 3 5 3 2 4 3" xfId="25368" xr:uid="{C423FD4F-CEF6-4DF1-A29D-A1FEDBB1A4C9}"/>
    <cellStyle name="Input 3 3 5 3 2 5" xfId="25369" xr:uid="{DA69FEBB-C5D3-427D-ADBF-484CDB979E40}"/>
    <cellStyle name="Input 3 3 5 3 2 5 2" xfId="25370" xr:uid="{CE3DF8A5-ED16-4789-A8FC-AD432027C2A2}"/>
    <cellStyle name="Input 3 3 5 3 2 5 3" xfId="25371" xr:uid="{26B60051-5CF6-43EA-A92D-8FA026B14E9F}"/>
    <cellStyle name="Input 3 3 5 3 2 6" xfId="25372" xr:uid="{A48F8FDE-888A-424D-9446-576458DAB600}"/>
    <cellStyle name="Input 3 3 5 3 2 6 2" xfId="25373" xr:uid="{82BF346D-CBE9-4B50-8203-2D1D426E13CC}"/>
    <cellStyle name="Input 3 3 5 3 2 6 3" xfId="25374" xr:uid="{F6F8DCBF-31C2-42DC-9B1B-2DAAE59DC3AC}"/>
    <cellStyle name="Input 3 3 5 3 2 7" xfId="25375" xr:uid="{CBA86608-D4BB-4BC0-8088-059CC4BD310D}"/>
    <cellStyle name="Input 3 3 5 3 2 7 2" xfId="25376" xr:uid="{B1316F5A-7C30-439F-9233-1EAABF8AF2C1}"/>
    <cellStyle name="Input 3 3 5 3 2 7 3" xfId="25377" xr:uid="{260361C6-6FA4-4E29-AEB3-FAE6DB377788}"/>
    <cellStyle name="Input 3 3 5 3 2 8" xfId="25378" xr:uid="{AFBE4D33-006E-484F-A52E-FBAADEA19145}"/>
    <cellStyle name="Input 3 3 5 3 2 9" xfId="25379" xr:uid="{CE7143B3-E176-4C70-815B-3558A614BB42}"/>
    <cellStyle name="Input 3 3 5 3 3" xfId="25380" xr:uid="{50F022C4-913B-4335-8E9E-CC66475AB2A9}"/>
    <cellStyle name="Input 3 3 5 3 3 2" xfId="25381" xr:uid="{89210C0E-C994-4708-9380-C658419FF739}"/>
    <cellStyle name="Input 3 3 5 3 3 3" xfId="25382" xr:uid="{CC6EFDE7-897C-4CB5-A73D-DABA68914F06}"/>
    <cellStyle name="Input 3 3 5 3 4" xfId="25383" xr:uid="{5989F218-B763-490E-8735-25BC6EE1A7B5}"/>
    <cellStyle name="Input 3 3 5 3 4 2" xfId="25384" xr:uid="{F59096A5-7E16-4733-8EE1-A1EF12F4C7C2}"/>
    <cellStyle name="Input 3 3 5 3 4 3" xfId="25385" xr:uid="{09BA536C-8470-4EFC-B7C3-5FD41EEF4CE7}"/>
    <cellStyle name="Input 3 3 5 3 5" xfId="25386" xr:uid="{F85D1631-B977-4DC2-AFBF-D517FA8E9E25}"/>
    <cellStyle name="Input 3 3 5 3 5 2" xfId="25387" xr:uid="{90ADCAA3-70F8-432B-9E1C-181195694AD4}"/>
    <cellStyle name="Input 3 3 5 3 5 3" xfId="25388" xr:uid="{BE0D1B6E-E451-46CC-8FA7-E17983A2688E}"/>
    <cellStyle name="Input 3 3 5 3 6" xfId="25389" xr:uid="{BE87D8FC-B544-4DD8-A8B8-FEEEDB8C5AA6}"/>
    <cellStyle name="Input 3 3 5 3 6 2" xfId="25390" xr:uid="{51BECDFA-3FFD-4E4B-8427-F3DAF7DEF203}"/>
    <cellStyle name="Input 3 3 5 3 6 3" xfId="25391" xr:uid="{B8C92B44-4A4F-4733-B38D-B33D07B9C7F6}"/>
    <cellStyle name="Input 3 3 5 3 7" xfId="25392" xr:uid="{89F01705-2120-4390-A7C8-5AD130C38B3F}"/>
    <cellStyle name="Input 3 3 5 3 7 2" xfId="25393" xr:uid="{A066AF5E-2577-47B7-AB02-392E429E40CA}"/>
    <cellStyle name="Input 3 3 5 3 7 3" xfId="25394" xr:uid="{BB694034-80A5-4FBA-A314-1EE71DD13DAB}"/>
    <cellStyle name="Input 3 3 5 3 8" xfId="25395" xr:uid="{E0DD0A2F-BFD4-4B97-852A-704A7D1F51F1}"/>
    <cellStyle name="Input 3 3 5 3 8 2" xfId="25396" xr:uid="{69414A46-84D3-42E7-A821-26DEA23A7D73}"/>
    <cellStyle name="Input 3 3 5 3 8 3" xfId="25397" xr:uid="{ACA2D264-95A2-4100-9BFA-A7D381E792C1}"/>
    <cellStyle name="Input 3 3 5 3 9" xfId="25398" xr:uid="{B80BEA39-0B6C-46BE-BAA5-A624C93BE3B1}"/>
    <cellStyle name="Input 3 3 5 4" xfId="25399" xr:uid="{35F3A5C3-AAD2-40E4-B10E-CB3B40AE0ACB}"/>
    <cellStyle name="Input 3 3 5 4 10" xfId="25400" xr:uid="{0E3F20E9-2F78-4672-B3B2-3FEC8257033A}"/>
    <cellStyle name="Input 3 3 5 4 2" xfId="25401" xr:uid="{7E35C696-BD80-4F69-8500-45562C8B4643}"/>
    <cellStyle name="Input 3 3 5 4 2 2" xfId="25402" xr:uid="{6E355A4E-4455-4474-B299-B44EA2316618}"/>
    <cellStyle name="Input 3 3 5 4 2 2 2" xfId="25403" xr:uid="{5A261531-59C1-4646-95B0-6E5C309727B0}"/>
    <cellStyle name="Input 3 3 5 4 2 2 3" xfId="25404" xr:uid="{6D5B45B2-1718-404E-B93F-0C4E79B01126}"/>
    <cellStyle name="Input 3 3 5 4 2 3" xfId="25405" xr:uid="{24C069B1-E3B9-4FF5-8D14-592CDB168A4A}"/>
    <cellStyle name="Input 3 3 5 4 2 3 2" xfId="25406" xr:uid="{750BE56A-E922-4967-B754-ECD142C3B1DE}"/>
    <cellStyle name="Input 3 3 5 4 2 3 3" xfId="25407" xr:uid="{27A7A4B6-D998-4B04-B121-226C6085408D}"/>
    <cellStyle name="Input 3 3 5 4 2 4" xfId="25408" xr:uid="{2352FB6A-9A6E-47C3-BED1-2DE310DD7395}"/>
    <cellStyle name="Input 3 3 5 4 2 4 2" xfId="25409" xr:uid="{558A327C-6935-4050-B50B-9D2F0C1698C1}"/>
    <cellStyle name="Input 3 3 5 4 2 4 3" xfId="25410" xr:uid="{8D4CE269-BB02-47F8-B6DF-601CBF458364}"/>
    <cellStyle name="Input 3 3 5 4 2 5" xfId="25411" xr:uid="{91F9CF71-FA14-4175-87CB-4068E39BEA8E}"/>
    <cellStyle name="Input 3 3 5 4 2 5 2" xfId="25412" xr:uid="{AF81E7A5-0A14-40E6-B164-D1880E95E91F}"/>
    <cellStyle name="Input 3 3 5 4 2 5 3" xfId="25413" xr:uid="{E91C2586-C1C4-4F7A-9592-BCB1763706E8}"/>
    <cellStyle name="Input 3 3 5 4 2 6" xfId="25414" xr:uid="{1F6B4BD8-10DD-43A3-BE4D-E919CD22E8CB}"/>
    <cellStyle name="Input 3 3 5 4 2 6 2" xfId="25415" xr:uid="{34971B76-5E3D-4F6E-88F1-0DD921E208CD}"/>
    <cellStyle name="Input 3 3 5 4 2 6 3" xfId="25416" xr:uid="{0FA6EBEC-7DA3-46C2-B6B7-F1650A2ADD95}"/>
    <cellStyle name="Input 3 3 5 4 2 7" xfId="25417" xr:uid="{BC4BE07C-120D-4BF9-9E85-C36F93ACF81E}"/>
    <cellStyle name="Input 3 3 5 4 2 7 2" xfId="25418" xr:uid="{98BDCA31-1D74-4912-BD34-D34402158490}"/>
    <cellStyle name="Input 3 3 5 4 2 7 3" xfId="25419" xr:uid="{648C3507-A430-4571-A341-DA8963F27ECB}"/>
    <cellStyle name="Input 3 3 5 4 2 8" xfId="25420" xr:uid="{DCEE67CA-613C-47A3-82E7-0CEDAE333134}"/>
    <cellStyle name="Input 3 3 5 4 2 9" xfId="25421" xr:uid="{7786594F-7EA9-48D8-91F5-C6C453E45AA9}"/>
    <cellStyle name="Input 3 3 5 4 3" xfId="25422" xr:uid="{82BDCF6E-BE10-472C-97CE-81811E2CAB0E}"/>
    <cellStyle name="Input 3 3 5 4 3 2" xfId="25423" xr:uid="{2B3F8D6C-F63E-4BE3-8F79-07A52A6CBF0A}"/>
    <cellStyle name="Input 3 3 5 4 3 3" xfId="25424" xr:uid="{DD123FA1-F5CF-4A0D-972F-80F47D909EF2}"/>
    <cellStyle name="Input 3 3 5 4 4" xfId="25425" xr:uid="{20F5CCC7-632B-4928-ACF0-55CA12366479}"/>
    <cellStyle name="Input 3 3 5 4 4 2" xfId="25426" xr:uid="{726E957E-3A02-438F-BC2A-5033A0139044}"/>
    <cellStyle name="Input 3 3 5 4 4 3" xfId="25427" xr:uid="{82B24B8C-B288-4B69-8320-9FAF07D126B9}"/>
    <cellStyle name="Input 3 3 5 4 5" xfId="25428" xr:uid="{AC6C696A-A7AF-4AC5-804F-6E7F1ED151B2}"/>
    <cellStyle name="Input 3 3 5 4 5 2" xfId="25429" xr:uid="{0D7E4A5D-73EF-4F76-93E4-835BF20BFF67}"/>
    <cellStyle name="Input 3 3 5 4 5 3" xfId="25430" xr:uid="{2964D320-7BBC-40CF-8277-B6EB557C1B37}"/>
    <cellStyle name="Input 3 3 5 4 6" xfId="25431" xr:uid="{6AD9E4CC-5A5F-4BA7-BF97-7B5C2C3F6EE9}"/>
    <cellStyle name="Input 3 3 5 4 6 2" xfId="25432" xr:uid="{6698F6F7-6426-498D-BA46-8BF55C371614}"/>
    <cellStyle name="Input 3 3 5 4 6 3" xfId="25433" xr:uid="{8033C8CD-7F96-4F15-9EC2-08860A396842}"/>
    <cellStyle name="Input 3 3 5 4 7" xfId="25434" xr:uid="{404831D2-5699-4F87-9F3B-E36CD69CFA4A}"/>
    <cellStyle name="Input 3 3 5 4 7 2" xfId="25435" xr:uid="{4735037F-E824-4CB4-8391-96D0A9EC3CF1}"/>
    <cellStyle name="Input 3 3 5 4 7 3" xfId="25436" xr:uid="{49620ACF-73F7-4D24-ABA7-EFFF78FFDC94}"/>
    <cellStyle name="Input 3 3 5 4 8" xfId="25437" xr:uid="{DD62E49D-C5CC-4062-9F16-D42B08F47B8F}"/>
    <cellStyle name="Input 3 3 5 4 8 2" xfId="25438" xr:uid="{0063F680-9CB9-44E8-9D3D-4CFAEE018D76}"/>
    <cellStyle name="Input 3 3 5 4 8 3" xfId="25439" xr:uid="{5B3706A9-C0E1-4CF2-8A5E-E8704770CAE9}"/>
    <cellStyle name="Input 3 3 5 4 9" xfId="25440" xr:uid="{66486649-2807-4B55-9056-16FB1C9B4DBF}"/>
    <cellStyle name="Input 3 3 5 5" xfId="25441" xr:uid="{50F6944D-21DB-46AF-8C58-900410D0B814}"/>
    <cellStyle name="Input 3 3 5 5 2" xfId="25442" xr:uid="{DE156677-26CD-4807-885A-7016181ED5E1}"/>
    <cellStyle name="Input 3 3 5 5 2 2" xfId="25443" xr:uid="{C58DE117-F9F8-494D-93AF-63594D72EC04}"/>
    <cellStyle name="Input 3 3 5 5 2 3" xfId="25444" xr:uid="{34B28942-D91C-4DA0-823F-AE90C10DF18C}"/>
    <cellStyle name="Input 3 3 5 5 3" xfId="25445" xr:uid="{DA28510E-C552-443A-BE2F-37793B58D000}"/>
    <cellStyle name="Input 3 3 5 5 3 2" xfId="25446" xr:uid="{C497ABC1-F643-4C37-B21A-5E48542BBA23}"/>
    <cellStyle name="Input 3 3 5 5 3 3" xfId="25447" xr:uid="{F25F4CEE-BE5D-4DF5-AB6C-50911C899E03}"/>
    <cellStyle name="Input 3 3 5 5 4" xfId="25448" xr:uid="{480845CD-CA8C-486C-A20E-29C1B854069D}"/>
    <cellStyle name="Input 3 3 5 5 4 2" xfId="25449" xr:uid="{C9C1F561-DC88-4575-882B-2935ED422759}"/>
    <cellStyle name="Input 3 3 5 5 4 3" xfId="25450" xr:uid="{2BE22E4B-1810-40EA-BE31-FEE1C4138C56}"/>
    <cellStyle name="Input 3 3 5 5 5" xfId="25451" xr:uid="{46B6FD9A-EE44-4600-B37B-11657C6E1A40}"/>
    <cellStyle name="Input 3 3 5 5 5 2" xfId="25452" xr:uid="{C441089F-22BF-434A-B11C-BF2095A9650C}"/>
    <cellStyle name="Input 3 3 5 5 5 3" xfId="25453" xr:uid="{04B7ECDE-C0E8-4217-A6C8-5CB0FB85236F}"/>
    <cellStyle name="Input 3 3 5 5 6" xfId="25454" xr:uid="{4A9CC32D-016A-4D02-A080-251BAE5A87D6}"/>
    <cellStyle name="Input 3 3 5 5 6 2" xfId="25455" xr:uid="{0BD582CC-D32D-4FC6-A9E6-BFA2B8D649B4}"/>
    <cellStyle name="Input 3 3 5 5 6 3" xfId="25456" xr:uid="{669DAC36-B7DC-4787-A61C-8C80592F2A95}"/>
    <cellStyle name="Input 3 3 5 5 7" xfId="25457" xr:uid="{51C1A0FC-5D4E-4477-BF3C-DA6A7ABACEEE}"/>
    <cellStyle name="Input 3 3 5 5 7 2" xfId="25458" xr:uid="{7BAB3DDC-94C0-4E6F-976E-77D43132718F}"/>
    <cellStyle name="Input 3 3 5 5 7 3" xfId="25459" xr:uid="{E0C1E22B-0222-46F2-8860-A8B91B27EDA3}"/>
    <cellStyle name="Input 3 3 5 5 8" xfId="25460" xr:uid="{3B782BCE-822B-40FF-B26B-B7D48BB07EAD}"/>
    <cellStyle name="Input 3 3 5 5 9" xfId="25461" xr:uid="{E11883F6-9F90-4195-ACBC-EF2A7CC1885B}"/>
    <cellStyle name="Input 3 3 5 6" xfId="25462" xr:uid="{936ED454-11E7-4D81-BD01-0D26CCF07673}"/>
    <cellStyle name="Input 3 3 5 6 2" xfId="25463" xr:uid="{AFB09344-F180-4461-A63B-ACC2DE6ADE7A}"/>
    <cellStyle name="Input 3 3 5 6 3" xfId="25464" xr:uid="{F221C34A-F0F2-4E31-8A1F-E73B63B6009F}"/>
    <cellStyle name="Input 3 3 5 7" xfId="25465" xr:uid="{1877FAAB-7FA1-4428-980C-FAAE3FC8D932}"/>
    <cellStyle name="Input 3 3 5 7 2" xfId="25466" xr:uid="{7C75D1EB-8DB6-48FF-A1B7-EAEB98F30C19}"/>
    <cellStyle name="Input 3 3 5 7 3" xfId="25467" xr:uid="{F061D74E-6C1F-4559-A5C4-22505A5C4920}"/>
    <cellStyle name="Input 3 3 5 8" xfId="25468" xr:uid="{550A7AB6-4BE0-4E7C-BB52-F0E5EA97610B}"/>
    <cellStyle name="Input 3 3 5 8 2" xfId="25469" xr:uid="{23FB3A68-D54B-487E-9778-FE02F8C82793}"/>
    <cellStyle name="Input 3 3 5 8 3" xfId="25470" xr:uid="{E4DA9DED-A3F1-4AA0-A2D5-A6A594102D13}"/>
    <cellStyle name="Input 3 3 5 9" xfId="25471" xr:uid="{B635929A-6B8D-417E-AEF2-EADC007A4391}"/>
    <cellStyle name="Input 3 3 5 9 2" xfId="25472" xr:uid="{21A0324E-25A9-453D-B219-40DD91A8286B}"/>
    <cellStyle name="Input 3 3 5 9 3" xfId="25473" xr:uid="{F0B8FFCE-26FA-4A3D-AAB4-07E7B4F2A3C6}"/>
    <cellStyle name="Input 3 3 6" xfId="25474" xr:uid="{E0FCE4B0-440D-4769-A945-9097F4035850}"/>
    <cellStyle name="Input 3 3 6 10" xfId="25475" xr:uid="{9089BB7C-8C63-4141-96A4-A5D3FAA0F655}"/>
    <cellStyle name="Input 3 3 6 2" xfId="25476" xr:uid="{F6B27A07-3756-4198-AEC4-6AE17B54C93E}"/>
    <cellStyle name="Input 3 3 6 2 2" xfId="25477" xr:uid="{44E3D4B0-A0DF-42DF-9C7D-913CB75302CA}"/>
    <cellStyle name="Input 3 3 6 2 2 2" xfId="25478" xr:uid="{4D414CD5-BF99-48FC-BA85-B889F75A6CA7}"/>
    <cellStyle name="Input 3 3 6 2 2 3" xfId="25479" xr:uid="{AB125004-E2BD-4911-B571-CCE11865BBA9}"/>
    <cellStyle name="Input 3 3 6 2 3" xfId="25480" xr:uid="{EFBAFADF-C3AF-4220-9852-E707D9B852DF}"/>
    <cellStyle name="Input 3 3 6 2 3 2" xfId="25481" xr:uid="{92A2F932-9EE2-4B00-AB01-5D10DCD82731}"/>
    <cellStyle name="Input 3 3 6 2 3 3" xfId="25482" xr:uid="{A3218972-037E-4B78-9D9C-A91F6A7E13BC}"/>
    <cellStyle name="Input 3 3 6 2 4" xfId="25483" xr:uid="{9371AF02-E150-4464-BD2D-1B57E0503D9F}"/>
    <cellStyle name="Input 3 3 6 2 4 2" xfId="25484" xr:uid="{DF5919B4-0A89-493F-886A-DDC62B5F237C}"/>
    <cellStyle name="Input 3 3 6 2 4 3" xfId="25485" xr:uid="{617C68DC-F931-487A-A0FF-4CB3C351E44B}"/>
    <cellStyle name="Input 3 3 6 2 5" xfId="25486" xr:uid="{19E738A2-68D8-4E15-B633-15070DA648DF}"/>
    <cellStyle name="Input 3 3 6 2 5 2" xfId="25487" xr:uid="{C3D29C7C-126B-4FC1-8FE7-3BCA730DE04D}"/>
    <cellStyle name="Input 3 3 6 2 5 3" xfId="25488" xr:uid="{5898E8D6-3335-4A52-90BF-2E3D1FC2199D}"/>
    <cellStyle name="Input 3 3 6 2 6" xfId="25489" xr:uid="{82F39C6B-49D9-417B-998A-E5FB1C872555}"/>
    <cellStyle name="Input 3 3 6 2 6 2" xfId="25490" xr:uid="{BD04BF38-4C53-42A1-8F1A-842C1CDA69BB}"/>
    <cellStyle name="Input 3 3 6 2 6 3" xfId="25491" xr:uid="{095C8C79-1055-49B1-AF25-C037B9313593}"/>
    <cellStyle name="Input 3 3 6 2 7" xfId="25492" xr:uid="{002EF4F2-9D50-4EC5-8E1E-24922208403E}"/>
    <cellStyle name="Input 3 3 6 2 7 2" xfId="25493" xr:uid="{5D60B479-A90E-402B-BB1C-C4B352D9F86B}"/>
    <cellStyle name="Input 3 3 6 2 7 3" xfId="25494" xr:uid="{6FD49CEA-3CE8-47FA-9423-2F7964BB42F8}"/>
    <cellStyle name="Input 3 3 6 2 8" xfId="25495" xr:uid="{0CBA78ED-0D88-40CD-932F-A732C72EB31B}"/>
    <cellStyle name="Input 3 3 6 2 9" xfId="25496" xr:uid="{0C27FB5B-15CE-42BC-926B-B62F2E5CF66A}"/>
    <cellStyle name="Input 3 3 6 3" xfId="25497" xr:uid="{71F30FB3-664A-4E2F-8B8A-06561CF7834D}"/>
    <cellStyle name="Input 3 3 6 3 2" xfId="25498" xr:uid="{1E37752E-C757-4E54-B846-33A83EA6484F}"/>
    <cellStyle name="Input 3 3 6 3 3" xfId="25499" xr:uid="{3FFE74F7-3783-42F0-89E0-6966852F92FD}"/>
    <cellStyle name="Input 3 3 6 4" xfId="25500" xr:uid="{37152E08-972E-41FC-B847-ABAB8D140149}"/>
    <cellStyle name="Input 3 3 6 4 2" xfId="25501" xr:uid="{96EE0D13-85E3-4505-9FA3-ED6D304C9184}"/>
    <cellStyle name="Input 3 3 6 4 3" xfId="25502" xr:uid="{2E6BB939-2D32-4E11-BD37-8342AFFD166D}"/>
    <cellStyle name="Input 3 3 6 5" xfId="25503" xr:uid="{C16E7873-DCE6-4AD2-AB43-744E9786EC16}"/>
    <cellStyle name="Input 3 3 6 5 2" xfId="25504" xr:uid="{860BD483-B3FD-4184-B93F-9E6AA9CE18E4}"/>
    <cellStyle name="Input 3 3 6 5 3" xfId="25505" xr:uid="{F2B7A566-FB55-407B-910B-BA18E6652983}"/>
    <cellStyle name="Input 3 3 6 6" xfId="25506" xr:uid="{6FDDD138-045A-48C4-942B-5853E3F6888B}"/>
    <cellStyle name="Input 3 3 6 6 2" xfId="25507" xr:uid="{8E48ACE2-7169-4E9C-B5E6-DF78DDDF92DB}"/>
    <cellStyle name="Input 3 3 6 6 3" xfId="25508" xr:uid="{F42A23D4-8890-4E2B-92FC-709C3E70F4B8}"/>
    <cellStyle name="Input 3 3 6 7" xfId="25509" xr:uid="{2E6527FF-DA38-472B-937F-97A694BFFC97}"/>
    <cellStyle name="Input 3 3 6 7 2" xfId="25510" xr:uid="{ECDC5578-65FA-44CD-BF3E-D303C1F970E9}"/>
    <cellStyle name="Input 3 3 6 7 3" xfId="25511" xr:uid="{3972BEDB-BEA2-4ECC-B046-6233287BD25E}"/>
    <cellStyle name="Input 3 3 6 8" xfId="25512" xr:uid="{8011DA0D-0C58-465C-90A0-1295F18CB290}"/>
    <cellStyle name="Input 3 3 6 8 2" xfId="25513" xr:uid="{5EEFBF8C-BF11-4678-BE12-B6F03EC1A26B}"/>
    <cellStyle name="Input 3 3 6 8 3" xfId="25514" xr:uid="{33705059-211F-4CD5-9EA0-396CE82C46DF}"/>
    <cellStyle name="Input 3 3 6 9" xfId="25515" xr:uid="{267A5EC1-20D6-4934-81CB-FDB333F552A9}"/>
    <cellStyle name="Input 3 3 7" xfId="25516" xr:uid="{C859EB12-A2F5-441E-91D6-12C07F3DBCAE}"/>
    <cellStyle name="Input 3 3 7 10" xfId="25517" xr:uid="{457265F7-5F4D-4B54-A7BD-B8DC74FDB31B}"/>
    <cellStyle name="Input 3 3 7 2" xfId="25518" xr:uid="{B9ECCBA3-6A40-45FE-AA94-B10D2111288A}"/>
    <cellStyle name="Input 3 3 7 2 2" xfId="25519" xr:uid="{850AAA97-31AD-4418-B183-DB447CC96A12}"/>
    <cellStyle name="Input 3 3 7 2 2 2" xfId="25520" xr:uid="{7B492F1A-67AC-46A6-AFF0-7D43C875F714}"/>
    <cellStyle name="Input 3 3 7 2 2 3" xfId="25521" xr:uid="{FD7F32B8-F667-480C-A9DA-D294F4C9DC01}"/>
    <cellStyle name="Input 3 3 7 2 3" xfId="25522" xr:uid="{E485F2BE-5DAE-40A9-90C5-F59F0F5AF1A2}"/>
    <cellStyle name="Input 3 3 7 2 3 2" xfId="25523" xr:uid="{9ADCB613-CDFC-4EAC-858C-5E444871A1AC}"/>
    <cellStyle name="Input 3 3 7 2 3 3" xfId="25524" xr:uid="{E8389195-A3C6-40DC-B0B8-6A39CB40E0C8}"/>
    <cellStyle name="Input 3 3 7 2 4" xfId="25525" xr:uid="{0D0F8219-33E1-46B0-B278-DE16B8DEBC15}"/>
    <cellStyle name="Input 3 3 7 2 4 2" xfId="25526" xr:uid="{A7185208-D756-4656-96C5-F850C9E81B55}"/>
    <cellStyle name="Input 3 3 7 2 4 3" xfId="25527" xr:uid="{BEA1F5FA-6A96-49A5-87A5-C398872E7A9A}"/>
    <cellStyle name="Input 3 3 7 2 5" xfId="25528" xr:uid="{19CDBB69-55A1-4971-95D6-8F0C553DDAC0}"/>
    <cellStyle name="Input 3 3 7 2 5 2" xfId="25529" xr:uid="{2BC7EF9F-66E8-4C18-BFE3-B8F6026D94F5}"/>
    <cellStyle name="Input 3 3 7 2 5 3" xfId="25530" xr:uid="{EDDBF62C-CACC-4A50-AA8C-086655EA1132}"/>
    <cellStyle name="Input 3 3 7 2 6" xfId="25531" xr:uid="{3FF0CD4A-CF19-44F4-A774-6F2C51F3EF4A}"/>
    <cellStyle name="Input 3 3 7 2 6 2" xfId="25532" xr:uid="{B110F212-FAA4-445A-B3AD-D162C0BFEB6F}"/>
    <cellStyle name="Input 3 3 7 2 6 3" xfId="25533" xr:uid="{7F298EC7-064F-4F72-A628-BAB1D79CCB14}"/>
    <cellStyle name="Input 3 3 7 2 7" xfId="25534" xr:uid="{AC147373-F70F-4A8A-87E5-CCC9613BEB1F}"/>
    <cellStyle name="Input 3 3 7 2 7 2" xfId="25535" xr:uid="{8F8154EE-3E5B-44AD-96E3-154CA91D36A2}"/>
    <cellStyle name="Input 3 3 7 2 7 3" xfId="25536" xr:uid="{3D601008-C29D-4D0F-9811-206EC7EF8C00}"/>
    <cellStyle name="Input 3 3 7 2 8" xfId="25537" xr:uid="{EBC551E8-AAF5-46A4-9A1C-30D6218AF30E}"/>
    <cellStyle name="Input 3 3 7 2 9" xfId="25538" xr:uid="{FD8718DE-273B-4A0A-A2CA-910403CFF580}"/>
    <cellStyle name="Input 3 3 7 3" xfId="25539" xr:uid="{56133869-A09A-48B9-9685-AC6551B1CA8F}"/>
    <cellStyle name="Input 3 3 7 3 2" xfId="25540" xr:uid="{3A0B8128-3B13-429F-8FB8-A1B0464A0814}"/>
    <cellStyle name="Input 3 3 7 3 3" xfId="25541" xr:uid="{66A26DA4-CDEE-4519-ABE7-23F3735D52ED}"/>
    <cellStyle name="Input 3 3 7 4" xfId="25542" xr:uid="{7760C2D0-8027-448F-9688-40B0F92C0AF6}"/>
    <cellStyle name="Input 3 3 7 4 2" xfId="25543" xr:uid="{3F1799DF-C31F-40C4-B2F2-CDA3AE9D37B1}"/>
    <cellStyle name="Input 3 3 7 4 3" xfId="25544" xr:uid="{01F6A059-51E7-49F2-9108-661C9FDE0E17}"/>
    <cellStyle name="Input 3 3 7 5" xfId="25545" xr:uid="{1F056553-9DED-4702-865E-30DAC118EBF2}"/>
    <cellStyle name="Input 3 3 7 5 2" xfId="25546" xr:uid="{B5F3812A-B102-4C90-96E8-45F4D4099384}"/>
    <cellStyle name="Input 3 3 7 5 3" xfId="25547" xr:uid="{424957A3-802C-46B7-866D-68582BC697A1}"/>
    <cellStyle name="Input 3 3 7 6" xfId="25548" xr:uid="{1FA89038-2335-4082-8294-53259DAF4523}"/>
    <cellStyle name="Input 3 3 7 6 2" xfId="25549" xr:uid="{3B22ABAC-D9E6-47CE-8B97-1C665590FE51}"/>
    <cellStyle name="Input 3 3 7 6 3" xfId="25550" xr:uid="{7D66E7E1-0E3F-4C70-B622-37B54D827CA3}"/>
    <cellStyle name="Input 3 3 7 7" xfId="25551" xr:uid="{3AC60167-15EC-43CD-B805-ECA4F0D54E5D}"/>
    <cellStyle name="Input 3 3 7 7 2" xfId="25552" xr:uid="{A6F8AB71-6EA1-45D5-BFD5-5442CA5805A4}"/>
    <cellStyle name="Input 3 3 7 7 3" xfId="25553" xr:uid="{2F51B0C3-26B9-46CF-8D22-E5B86C6164BD}"/>
    <cellStyle name="Input 3 3 7 8" xfId="25554" xr:uid="{9BDC01C2-631A-4AEC-B07F-F2B3A7C3CDFD}"/>
    <cellStyle name="Input 3 3 7 8 2" xfId="25555" xr:uid="{C142ABF8-B5C5-40FF-A3E5-5765E3B06A6F}"/>
    <cellStyle name="Input 3 3 7 8 3" xfId="25556" xr:uid="{9CC3313A-8082-4C7C-A841-344277C170EC}"/>
    <cellStyle name="Input 3 3 7 9" xfId="25557" xr:uid="{6DCC8FD0-72A0-4169-80A2-851E415525BE}"/>
    <cellStyle name="Input 3 3 8" xfId="25558" xr:uid="{B7D62565-F287-401F-9F49-4B243B87A196}"/>
    <cellStyle name="Input 3 3 8 10" xfId="25559" xr:uid="{F514B38D-0ECB-4E1B-B81A-747AAA123E3C}"/>
    <cellStyle name="Input 3 3 8 2" xfId="25560" xr:uid="{016AB91D-B05D-47E5-BBCB-5A8EFCBF8CB1}"/>
    <cellStyle name="Input 3 3 8 2 2" xfId="25561" xr:uid="{46588D50-50B0-440E-97F4-4D3F086B3DDE}"/>
    <cellStyle name="Input 3 3 8 2 2 2" xfId="25562" xr:uid="{332C4DE2-C92D-498F-AEAB-6E5CBABE15EE}"/>
    <cellStyle name="Input 3 3 8 2 2 3" xfId="25563" xr:uid="{F90B3C59-4E31-41D4-B0CE-A1CE89CE5771}"/>
    <cellStyle name="Input 3 3 8 2 3" xfId="25564" xr:uid="{B5D164CE-6399-43BB-AB26-97394D70A0F8}"/>
    <cellStyle name="Input 3 3 8 2 3 2" xfId="25565" xr:uid="{7990E390-2C17-4F53-B40E-C56A250D2CA3}"/>
    <cellStyle name="Input 3 3 8 2 3 3" xfId="25566" xr:uid="{E62A07C3-A1CB-459E-B09B-19C9EE12329F}"/>
    <cellStyle name="Input 3 3 8 2 4" xfId="25567" xr:uid="{B2513248-3A38-4C5C-86A3-87D1B6EDDB5F}"/>
    <cellStyle name="Input 3 3 8 2 4 2" xfId="25568" xr:uid="{DB3046B8-ADC2-4525-8B55-BC73D5CFC5E2}"/>
    <cellStyle name="Input 3 3 8 2 4 3" xfId="25569" xr:uid="{0EA18973-EFD8-421A-821C-0E9F886899E5}"/>
    <cellStyle name="Input 3 3 8 2 5" xfId="25570" xr:uid="{047C1045-101F-4C12-AAC0-7D8E1C017D34}"/>
    <cellStyle name="Input 3 3 8 2 5 2" xfId="25571" xr:uid="{013133B8-2BBC-4114-BAD2-F77A9489BFDF}"/>
    <cellStyle name="Input 3 3 8 2 5 3" xfId="25572" xr:uid="{D6CADAE9-2940-4392-A975-1E3AEE3DACC4}"/>
    <cellStyle name="Input 3 3 8 2 6" xfId="25573" xr:uid="{9241E80D-ECD2-469F-9697-5E438FF98EF6}"/>
    <cellStyle name="Input 3 3 8 2 6 2" xfId="25574" xr:uid="{C079B3B1-D466-4644-B986-31FB57E2AF52}"/>
    <cellStyle name="Input 3 3 8 2 6 3" xfId="25575" xr:uid="{CCD2A27A-2223-4B05-BBDD-6871F8780F3C}"/>
    <cellStyle name="Input 3 3 8 2 7" xfId="25576" xr:uid="{7AF973D4-399B-4541-A908-2DE6D3FFEE21}"/>
    <cellStyle name="Input 3 3 8 2 7 2" xfId="25577" xr:uid="{5FD643B6-DDDD-4F81-A8EA-944AF4711583}"/>
    <cellStyle name="Input 3 3 8 2 7 3" xfId="25578" xr:uid="{4654944F-FE70-4E28-B7BF-2AE5EC97A488}"/>
    <cellStyle name="Input 3 3 8 2 8" xfId="25579" xr:uid="{6B7EEA96-2C01-49D8-BB8C-A0FDAA7C1D05}"/>
    <cellStyle name="Input 3 3 8 2 9" xfId="25580" xr:uid="{0C7B85B7-4036-4838-BE4A-0C6EAC3E9B8C}"/>
    <cellStyle name="Input 3 3 8 3" xfId="25581" xr:uid="{DC08DA79-046A-4F94-A39A-FD10656FA2F9}"/>
    <cellStyle name="Input 3 3 8 3 2" xfId="25582" xr:uid="{35091328-B413-4E8A-A4DE-4345710A808F}"/>
    <cellStyle name="Input 3 3 8 3 3" xfId="25583" xr:uid="{9FDBB930-44DA-41BF-8714-F1D41F2F9DE7}"/>
    <cellStyle name="Input 3 3 8 4" xfId="25584" xr:uid="{1BE8C316-D5E5-4D6F-8571-8752B0BAB3D5}"/>
    <cellStyle name="Input 3 3 8 4 2" xfId="25585" xr:uid="{68F28AA6-071D-4A54-BE70-D388119DA681}"/>
    <cellStyle name="Input 3 3 8 4 3" xfId="25586" xr:uid="{D281696D-22ED-48B9-8E49-325596F7D6ED}"/>
    <cellStyle name="Input 3 3 8 5" xfId="25587" xr:uid="{3EAAF9EA-8F87-417B-A833-E7A5FCA25047}"/>
    <cellStyle name="Input 3 3 8 5 2" xfId="25588" xr:uid="{1937B871-94F5-4618-8642-589FEC2B530D}"/>
    <cellStyle name="Input 3 3 8 5 3" xfId="25589" xr:uid="{AACA6EDC-5EF1-4A1C-B864-82C6BC06AF38}"/>
    <cellStyle name="Input 3 3 8 6" xfId="25590" xr:uid="{84910745-CD18-4FF5-9833-7C4504E4CD0A}"/>
    <cellStyle name="Input 3 3 8 6 2" xfId="25591" xr:uid="{BB1845DC-E619-4E9A-802E-5ABA03577679}"/>
    <cellStyle name="Input 3 3 8 6 3" xfId="25592" xr:uid="{745FBDCE-B1FA-43A8-BA06-7EDF25430043}"/>
    <cellStyle name="Input 3 3 8 7" xfId="25593" xr:uid="{52D507C1-72E3-40CB-881F-8D99B9FC8DD6}"/>
    <cellStyle name="Input 3 3 8 7 2" xfId="25594" xr:uid="{081B03D2-0657-4453-9E8B-64A2CEF3BA23}"/>
    <cellStyle name="Input 3 3 8 7 3" xfId="25595" xr:uid="{5F571A3A-C977-4E9A-9613-6614634E7A18}"/>
    <cellStyle name="Input 3 3 8 8" xfId="25596" xr:uid="{6E30DFF4-89CF-4762-A0EE-5D769340011F}"/>
    <cellStyle name="Input 3 3 8 8 2" xfId="25597" xr:uid="{BB9E5A6B-BC12-453A-BB69-B53649FF2A38}"/>
    <cellStyle name="Input 3 3 8 8 3" xfId="25598" xr:uid="{B693D8C7-5AB8-4AC0-BF2A-76FF93AE1DB4}"/>
    <cellStyle name="Input 3 3 8 9" xfId="25599" xr:uid="{01DC23FB-615B-45DD-A1C8-B38EEFE5DF6F}"/>
    <cellStyle name="Input 3 3 9" xfId="25600" xr:uid="{FA1213A9-772F-4126-A105-2D2465DC1E72}"/>
    <cellStyle name="Input 3 3 9 2" xfId="25601" xr:uid="{A72F3A4E-67C7-432D-9F3C-BEC74B5D5A3F}"/>
    <cellStyle name="Input 3 3 9 2 2" xfId="25602" xr:uid="{C8D4A674-4631-4BDC-BEE6-89F3C98CA5F2}"/>
    <cellStyle name="Input 3 3 9 2 3" xfId="25603" xr:uid="{6802BD69-6792-4865-9333-657034146584}"/>
    <cellStyle name="Input 3 3 9 3" xfId="25604" xr:uid="{447FE2A1-3E2A-4EDE-A3D0-0586A9C51B1B}"/>
    <cellStyle name="Input 3 3 9 3 2" xfId="25605" xr:uid="{CD0D4886-F946-4F0E-9ED1-1843D0773F7A}"/>
    <cellStyle name="Input 3 3 9 3 3" xfId="25606" xr:uid="{0C674D97-2221-4DFF-8D9D-74042578F7A8}"/>
    <cellStyle name="Input 3 3 9 4" xfId="25607" xr:uid="{0089FA8F-0D9E-417C-B11E-E2DC3F53D954}"/>
    <cellStyle name="Input 3 3 9 4 2" xfId="25608" xr:uid="{E50469DE-71DA-4ADD-ABE0-248446328851}"/>
    <cellStyle name="Input 3 3 9 4 3" xfId="25609" xr:uid="{31A39154-92C4-4F93-A9A3-A4A20947D44B}"/>
    <cellStyle name="Input 3 3 9 5" xfId="25610" xr:uid="{9961DC99-3D36-42DF-92C8-A10A266C92ED}"/>
    <cellStyle name="Input 3 3 9 5 2" xfId="25611" xr:uid="{4C91FC45-A673-40BC-8B3E-75BAEE9EAC1A}"/>
    <cellStyle name="Input 3 3 9 5 3" xfId="25612" xr:uid="{CB203AF2-157B-48E8-B365-0BB34542B675}"/>
    <cellStyle name="Input 3 3 9 6" xfId="25613" xr:uid="{9FDC0D6D-439F-4964-BEEF-7BEF26752FED}"/>
    <cellStyle name="Input 3 3 9 6 2" xfId="25614" xr:uid="{59E1075B-BFC5-4F48-BC37-63FB856DE4E3}"/>
    <cellStyle name="Input 3 3 9 6 3" xfId="25615" xr:uid="{37F4BF1C-6118-4303-AD61-DB3F9DD4F34D}"/>
    <cellStyle name="Input 3 3 9 7" xfId="25616" xr:uid="{5C02E8E2-62A0-4859-9006-8EEF30671E76}"/>
    <cellStyle name="Input 3 3 9 7 2" xfId="25617" xr:uid="{864F2828-E07D-4924-B06A-B77265284298}"/>
    <cellStyle name="Input 3 3 9 7 3" xfId="25618" xr:uid="{844E9642-C41D-4202-802B-5FF5AF9A56DA}"/>
    <cellStyle name="Input 3 3 9 8" xfId="25619" xr:uid="{8D5FF116-6875-40F7-BDDB-ABB4602B0F17}"/>
    <cellStyle name="Input 3 3 9 9" xfId="25620" xr:uid="{DDD01A4A-38A0-4B26-B1E3-AF7355240438}"/>
    <cellStyle name="Input 3 4" xfId="25621" xr:uid="{67356B87-32E0-4E2C-8ACC-D4770A374142}"/>
    <cellStyle name="Input 3 4 10" xfId="25622" xr:uid="{CFF5AE38-A072-4F34-9523-770DD9E53A64}"/>
    <cellStyle name="Input 3 4 10 2" xfId="25623" xr:uid="{6D25E2F9-7049-4018-B906-F40484C1D3E1}"/>
    <cellStyle name="Input 3 4 10 3" xfId="25624" xr:uid="{595F743E-A266-435E-B633-98E9068D97BB}"/>
    <cellStyle name="Input 3 4 11" xfId="25625" xr:uid="{7E3F3FBF-E23D-4A91-B8B1-770EBBB4B8C1}"/>
    <cellStyle name="Input 3 4 11 2" xfId="25626" xr:uid="{BD2E0F74-5B28-4BF5-9168-4C8236C8A102}"/>
    <cellStyle name="Input 3 4 11 3" xfId="25627" xr:uid="{3415B6C4-AB44-4FA4-B4AA-30740D301DD0}"/>
    <cellStyle name="Input 3 4 12" xfId="25628" xr:uid="{EFC8C857-C209-43B0-80DE-10CBEED34E27}"/>
    <cellStyle name="Input 3 4 12 2" xfId="25629" xr:uid="{54F2D5C1-8687-4007-9999-0D470FD8D2EA}"/>
    <cellStyle name="Input 3 4 12 3" xfId="25630" xr:uid="{4148E69C-91B2-40F7-8BDF-BF49CCCF2448}"/>
    <cellStyle name="Input 3 4 13" xfId="25631" xr:uid="{709FE950-002F-4521-81A5-46144CEE7022}"/>
    <cellStyle name="Input 3 4 13 2" xfId="25632" xr:uid="{6663F1B0-FDC6-4A5D-8F93-521FD035FCEB}"/>
    <cellStyle name="Input 3 4 13 3" xfId="25633" xr:uid="{C307837D-C934-47FC-B9C9-33F04C48FE90}"/>
    <cellStyle name="Input 3 4 14" xfId="44392" xr:uid="{90528D17-38A9-418B-A1FD-9FAC462701BF}"/>
    <cellStyle name="Input 3 4 2" xfId="25634" xr:uid="{2D4DCE37-672C-4BD2-A33F-37DBAB86FD31}"/>
    <cellStyle name="Input 3 4 2 10" xfId="44393" xr:uid="{20D14F9A-0051-4101-BF29-037A98D3B157}"/>
    <cellStyle name="Input 3 4 2 2" xfId="25635" xr:uid="{174C1484-BE4E-468C-9282-B4E9380205AC}"/>
    <cellStyle name="Input 3 4 2 2 10" xfId="25636" xr:uid="{8B5213BC-A487-46B2-A390-CC93422834C6}"/>
    <cellStyle name="Input 3 4 2 2 2" xfId="25637" xr:uid="{CF3AFFE0-9560-4BB2-9475-6FECAD829617}"/>
    <cellStyle name="Input 3 4 2 2 2 2" xfId="25638" xr:uid="{5C1E4D42-B860-4BE4-AE64-60CBFCA732F6}"/>
    <cellStyle name="Input 3 4 2 2 2 2 2" xfId="25639" xr:uid="{17E0E542-E44F-4328-9C9D-69CB0E5A763E}"/>
    <cellStyle name="Input 3 4 2 2 2 2 3" xfId="25640" xr:uid="{1B6FFC7A-49EE-4794-A52D-314FBE83E454}"/>
    <cellStyle name="Input 3 4 2 2 2 3" xfId="25641" xr:uid="{C07FBFAC-BB9F-4FEB-B6BD-8E69A2474397}"/>
    <cellStyle name="Input 3 4 2 2 2 3 2" xfId="25642" xr:uid="{D8ECEB48-9BBC-4BB6-BB7A-D342F409BA18}"/>
    <cellStyle name="Input 3 4 2 2 2 3 3" xfId="25643" xr:uid="{05AC8B4C-BBEE-4F1D-BF8B-F8F97A9F0F9B}"/>
    <cellStyle name="Input 3 4 2 2 2 4" xfId="25644" xr:uid="{BBC70925-280E-4C08-A997-A9BECE7E6F53}"/>
    <cellStyle name="Input 3 4 2 2 2 4 2" xfId="25645" xr:uid="{4A46984E-79B5-4B8A-883D-61B6E0D900FB}"/>
    <cellStyle name="Input 3 4 2 2 2 4 3" xfId="25646" xr:uid="{C656757C-36F9-4383-BF11-79D77EA8F771}"/>
    <cellStyle name="Input 3 4 2 2 2 5" xfId="25647" xr:uid="{EF92CC02-C308-4BE5-90A7-33B8B01D9225}"/>
    <cellStyle name="Input 3 4 2 2 2 5 2" xfId="25648" xr:uid="{23FC5345-CA39-46F4-ADD9-2194B7526220}"/>
    <cellStyle name="Input 3 4 2 2 2 5 3" xfId="25649" xr:uid="{D04EB791-97F0-439E-955E-9C4EE3189BEC}"/>
    <cellStyle name="Input 3 4 2 2 2 6" xfId="25650" xr:uid="{C6681DDF-74AA-43D3-93DC-464576070F15}"/>
    <cellStyle name="Input 3 4 2 2 2 6 2" xfId="25651" xr:uid="{6532C11F-6657-45D4-9002-75E4B66E0A00}"/>
    <cellStyle name="Input 3 4 2 2 2 6 3" xfId="25652" xr:uid="{03FB1AC1-0C1C-476C-9C05-19699BD89D60}"/>
    <cellStyle name="Input 3 4 2 2 2 7" xfId="25653" xr:uid="{61ABD0EE-CD89-439F-9459-BDF76C905F71}"/>
    <cellStyle name="Input 3 4 2 2 2 7 2" xfId="25654" xr:uid="{FDF1B57D-644C-4F9E-9ED5-51EFFF43BAED}"/>
    <cellStyle name="Input 3 4 2 2 2 7 3" xfId="25655" xr:uid="{0F4ED147-B326-4E05-B73B-2D54138A3302}"/>
    <cellStyle name="Input 3 4 2 2 2 8" xfId="25656" xr:uid="{60126721-B01B-4EC2-84F7-79C9FA801D0D}"/>
    <cellStyle name="Input 3 4 2 2 2 9" xfId="25657" xr:uid="{FA951903-1314-4B77-9D4E-81D5F82579EA}"/>
    <cellStyle name="Input 3 4 2 2 3" xfId="25658" xr:uid="{B51821B5-0280-461A-A8EB-CC2CD766222E}"/>
    <cellStyle name="Input 3 4 2 2 3 2" xfId="25659" xr:uid="{B8D5C3D6-F9AC-40AE-84CF-7101010C3F7D}"/>
    <cellStyle name="Input 3 4 2 2 3 3" xfId="25660" xr:uid="{816E55CF-B042-4D10-ADE8-6F22C11BCEF1}"/>
    <cellStyle name="Input 3 4 2 2 4" xfId="25661" xr:uid="{4A6F01C5-AD69-47F4-97DF-AA7806683355}"/>
    <cellStyle name="Input 3 4 2 2 4 2" xfId="25662" xr:uid="{8BE6B4E8-BBF7-4BA8-8D45-2F2700718DD9}"/>
    <cellStyle name="Input 3 4 2 2 4 3" xfId="25663" xr:uid="{D54D7BEA-38FD-4963-918B-CAF1F140B279}"/>
    <cellStyle name="Input 3 4 2 2 5" xfId="25664" xr:uid="{264ADAD9-E411-4A6E-A429-C449F6A9075A}"/>
    <cellStyle name="Input 3 4 2 2 5 2" xfId="25665" xr:uid="{4D4E7D2A-4267-4F91-8257-805EE482C04F}"/>
    <cellStyle name="Input 3 4 2 2 5 3" xfId="25666" xr:uid="{1A568089-0B77-4A7C-B65D-B444529A9C63}"/>
    <cellStyle name="Input 3 4 2 2 6" xfId="25667" xr:uid="{DFD00994-236A-4C3A-A0EF-162B0B7A15CD}"/>
    <cellStyle name="Input 3 4 2 2 6 2" xfId="25668" xr:uid="{774E6A53-ECBD-42A2-97FE-E1296410840F}"/>
    <cellStyle name="Input 3 4 2 2 6 3" xfId="25669" xr:uid="{DC33DBEA-2AF3-4353-842D-F93CB303D36E}"/>
    <cellStyle name="Input 3 4 2 2 7" xfId="25670" xr:uid="{289CB6A6-C8DE-4DA1-9E42-0BEB18D7E54A}"/>
    <cellStyle name="Input 3 4 2 2 7 2" xfId="25671" xr:uid="{9AADD3A4-B9C9-4E74-8732-53238CBD7B7B}"/>
    <cellStyle name="Input 3 4 2 2 7 3" xfId="25672" xr:uid="{F654C5E8-C40C-462A-9903-661850B46A78}"/>
    <cellStyle name="Input 3 4 2 2 8" xfId="25673" xr:uid="{A45D6674-F209-460B-B476-257223B27020}"/>
    <cellStyle name="Input 3 4 2 2 8 2" xfId="25674" xr:uid="{EA1F5338-5F37-4B04-B575-59A96D274241}"/>
    <cellStyle name="Input 3 4 2 2 8 3" xfId="25675" xr:uid="{60B8CC30-B8C6-45E7-A26F-808A6563A4F5}"/>
    <cellStyle name="Input 3 4 2 2 9" xfId="25676" xr:uid="{8F70D337-1098-4FF3-ACED-443808600DAD}"/>
    <cellStyle name="Input 3 4 2 3" xfId="25677" xr:uid="{6C56F52A-ED2D-495F-AC47-9007A8F0E612}"/>
    <cellStyle name="Input 3 4 2 3 10" xfId="25678" xr:uid="{5D7EC933-B3FF-4D76-94EE-C1AF1530171D}"/>
    <cellStyle name="Input 3 4 2 3 2" xfId="25679" xr:uid="{0ED1182B-8A80-4B78-B5C0-C81F63DE789C}"/>
    <cellStyle name="Input 3 4 2 3 2 2" xfId="25680" xr:uid="{27378AC8-7034-4065-8A27-7A079F81A6D7}"/>
    <cellStyle name="Input 3 4 2 3 2 2 2" xfId="25681" xr:uid="{55C26373-C3EF-432C-9702-8BB6D667D7FE}"/>
    <cellStyle name="Input 3 4 2 3 2 2 3" xfId="25682" xr:uid="{5E61EFF8-9EB0-45B7-AAEB-BC8232424E52}"/>
    <cellStyle name="Input 3 4 2 3 2 3" xfId="25683" xr:uid="{5EDCA6CE-09B3-4BD2-B617-9C4FBF5E00CE}"/>
    <cellStyle name="Input 3 4 2 3 2 3 2" xfId="25684" xr:uid="{543296A6-9F40-4A31-BF39-6F5FE8B5C20F}"/>
    <cellStyle name="Input 3 4 2 3 2 3 3" xfId="25685" xr:uid="{47C8D616-7B1C-4EDD-9E27-6DF7300427EF}"/>
    <cellStyle name="Input 3 4 2 3 2 4" xfId="25686" xr:uid="{76410AD6-E394-43E5-B8CB-1C63B9946E0B}"/>
    <cellStyle name="Input 3 4 2 3 2 4 2" xfId="25687" xr:uid="{12674CA2-131D-4281-979A-502B0018B9AF}"/>
    <cellStyle name="Input 3 4 2 3 2 4 3" xfId="25688" xr:uid="{83C6DDF4-A554-4A53-980E-BCCC0A2EB98F}"/>
    <cellStyle name="Input 3 4 2 3 2 5" xfId="25689" xr:uid="{BA000A3B-E6CE-473E-BDF6-21A32F9D9A14}"/>
    <cellStyle name="Input 3 4 2 3 2 5 2" xfId="25690" xr:uid="{6C518BE9-0E89-47D9-9E7E-29ED4EDBAE28}"/>
    <cellStyle name="Input 3 4 2 3 2 5 3" xfId="25691" xr:uid="{F58261B4-E980-4841-91D7-0724074A2A0D}"/>
    <cellStyle name="Input 3 4 2 3 2 6" xfId="25692" xr:uid="{1C565FEA-ED81-442A-B8F1-78A208050A45}"/>
    <cellStyle name="Input 3 4 2 3 2 6 2" xfId="25693" xr:uid="{E9753F47-9683-4069-B537-E070057A24F4}"/>
    <cellStyle name="Input 3 4 2 3 2 6 3" xfId="25694" xr:uid="{AF0AE771-EC87-41BB-8332-CABB53088968}"/>
    <cellStyle name="Input 3 4 2 3 2 7" xfId="25695" xr:uid="{D306F4BC-BD59-4CE4-8008-452B0ABC007D}"/>
    <cellStyle name="Input 3 4 2 3 2 7 2" xfId="25696" xr:uid="{D98983FA-AEDF-4BCF-BCB5-2F3CC9226CA3}"/>
    <cellStyle name="Input 3 4 2 3 2 7 3" xfId="25697" xr:uid="{EF777EEC-910A-41B9-9C00-EE6A7FAAD9FA}"/>
    <cellStyle name="Input 3 4 2 3 2 8" xfId="25698" xr:uid="{4665E024-5AEE-48E6-B14A-80F4792689B9}"/>
    <cellStyle name="Input 3 4 2 3 2 9" xfId="25699" xr:uid="{0B47B6F6-2BAB-418A-99FF-2AA43855F06F}"/>
    <cellStyle name="Input 3 4 2 3 3" xfId="25700" xr:uid="{D8D17F56-7F1D-4FB8-9128-B4E6584514F2}"/>
    <cellStyle name="Input 3 4 2 3 3 2" xfId="25701" xr:uid="{4AA9712A-9A32-4BE8-B028-B9E5540965CC}"/>
    <cellStyle name="Input 3 4 2 3 3 3" xfId="25702" xr:uid="{46E0A2E7-351A-4FEF-8AD8-8E7069C41B97}"/>
    <cellStyle name="Input 3 4 2 3 4" xfId="25703" xr:uid="{94851C08-6DDB-4133-A746-094E9813C615}"/>
    <cellStyle name="Input 3 4 2 3 4 2" xfId="25704" xr:uid="{5C7D11B3-6BE3-4F88-B209-9C27BE7677B3}"/>
    <cellStyle name="Input 3 4 2 3 4 3" xfId="25705" xr:uid="{B664C832-0351-48EE-82B3-BD5675141259}"/>
    <cellStyle name="Input 3 4 2 3 5" xfId="25706" xr:uid="{704437D4-D187-4C92-93A4-6C124027457A}"/>
    <cellStyle name="Input 3 4 2 3 5 2" xfId="25707" xr:uid="{BCE8E529-99AF-4692-B2C6-740F49921921}"/>
    <cellStyle name="Input 3 4 2 3 5 3" xfId="25708" xr:uid="{62FA9B55-B9D3-4E34-8888-3FB6AF4BC45F}"/>
    <cellStyle name="Input 3 4 2 3 6" xfId="25709" xr:uid="{B3E30E14-3730-41B4-AA64-C4C3EC97668B}"/>
    <cellStyle name="Input 3 4 2 3 6 2" xfId="25710" xr:uid="{35864A71-FF86-4AD4-965D-E6FBE5ADDDD1}"/>
    <cellStyle name="Input 3 4 2 3 6 3" xfId="25711" xr:uid="{42322663-A55C-44E6-A1A0-C8DA334FB2BC}"/>
    <cellStyle name="Input 3 4 2 3 7" xfId="25712" xr:uid="{A7C31C0E-64CB-49E9-8561-524534F571C7}"/>
    <cellStyle name="Input 3 4 2 3 7 2" xfId="25713" xr:uid="{AE76F464-C40A-40F2-A90B-BC9F0E48984D}"/>
    <cellStyle name="Input 3 4 2 3 7 3" xfId="25714" xr:uid="{F480538C-EEE3-4C2C-A143-9D9A1A07C35A}"/>
    <cellStyle name="Input 3 4 2 3 8" xfId="25715" xr:uid="{EC7FCAB2-67ED-4269-AA6C-5C484B2B8028}"/>
    <cellStyle name="Input 3 4 2 3 8 2" xfId="25716" xr:uid="{1DC764CB-2247-42B1-905A-48CE65CCA8F6}"/>
    <cellStyle name="Input 3 4 2 3 8 3" xfId="25717" xr:uid="{8188D531-B56D-4AD7-B8D6-73F6ACED0C81}"/>
    <cellStyle name="Input 3 4 2 3 9" xfId="25718" xr:uid="{3BC69B61-E5E0-4E4F-9F44-3588457A3CC7}"/>
    <cellStyle name="Input 3 4 2 4" xfId="25719" xr:uid="{C82BBE73-AE17-4B2B-9A15-93E4BE907E46}"/>
    <cellStyle name="Input 3 4 2 4 10" xfId="25720" xr:uid="{8C613515-FD13-4D3E-900F-DAE64832DAAC}"/>
    <cellStyle name="Input 3 4 2 4 2" xfId="25721" xr:uid="{11E19C5D-068F-4FB1-A56E-402EFD6FD0DD}"/>
    <cellStyle name="Input 3 4 2 4 2 2" xfId="25722" xr:uid="{4CA43F72-BB66-4B8E-A069-AE3A410174B7}"/>
    <cellStyle name="Input 3 4 2 4 2 2 2" xfId="25723" xr:uid="{C1399189-99C7-4D03-8AAB-DFAF32855C32}"/>
    <cellStyle name="Input 3 4 2 4 2 2 3" xfId="25724" xr:uid="{A0A3D910-1EE4-431E-9A1C-40155110804F}"/>
    <cellStyle name="Input 3 4 2 4 2 3" xfId="25725" xr:uid="{5CFD9FA5-E163-4130-9441-F2437DBE6B66}"/>
    <cellStyle name="Input 3 4 2 4 2 3 2" xfId="25726" xr:uid="{CB3B8B01-76AB-441D-B061-9D60055042AE}"/>
    <cellStyle name="Input 3 4 2 4 2 3 3" xfId="25727" xr:uid="{022E9386-20D8-4595-BD26-C14D85B59AA0}"/>
    <cellStyle name="Input 3 4 2 4 2 4" xfId="25728" xr:uid="{687C4C4A-9CDC-40EA-8113-41B0791A6502}"/>
    <cellStyle name="Input 3 4 2 4 2 4 2" xfId="25729" xr:uid="{172790F0-94AD-407F-A44D-4DC1ACA98954}"/>
    <cellStyle name="Input 3 4 2 4 2 4 3" xfId="25730" xr:uid="{0CC2A140-6821-4AE0-8B05-D88420A9C10B}"/>
    <cellStyle name="Input 3 4 2 4 2 5" xfId="25731" xr:uid="{A54AB7B2-B99D-4E44-8E56-29C3BC3EAE48}"/>
    <cellStyle name="Input 3 4 2 4 2 5 2" xfId="25732" xr:uid="{4C42C801-D6CE-4518-B497-4EB61A315371}"/>
    <cellStyle name="Input 3 4 2 4 2 5 3" xfId="25733" xr:uid="{E26D744F-80CA-4BB3-B039-BA4B111A06E5}"/>
    <cellStyle name="Input 3 4 2 4 2 6" xfId="25734" xr:uid="{9F915029-5A3D-4DBD-82F8-404889EC3DEC}"/>
    <cellStyle name="Input 3 4 2 4 2 6 2" xfId="25735" xr:uid="{1DFFE76F-0858-4599-975C-1CD1A7AB4889}"/>
    <cellStyle name="Input 3 4 2 4 2 6 3" xfId="25736" xr:uid="{CDB21590-7D0F-47CE-AA50-0EA3149312C9}"/>
    <cellStyle name="Input 3 4 2 4 2 7" xfId="25737" xr:uid="{79EE18F2-EBDA-4694-9694-49BEF586295B}"/>
    <cellStyle name="Input 3 4 2 4 2 7 2" xfId="25738" xr:uid="{43DB2D5D-EDDF-4A26-9FC1-F5413FB2F850}"/>
    <cellStyle name="Input 3 4 2 4 2 7 3" xfId="25739" xr:uid="{77D8A31F-D151-483C-BDAF-F1162962D4C6}"/>
    <cellStyle name="Input 3 4 2 4 2 8" xfId="25740" xr:uid="{EE6CA3F4-546C-46DC-B0B9-F773C80D9036}"/>
    <cellStyle name="Input 3 4 2 4 2 9" xfId="25741" xr:uid="{9ACD0E1C-1F57-4245-89FF-BE3151F37EDD}"/>
    <cellStyle name="Input 3 4 2 4 3" xfId="25742" xr:uid="{19791C93-D4FD-4D1A-A841-385E765EC3A5}"/>
    <cellStyle name="Input 3 4 2 4 3 2" xfId="25743" xr:uid="{E5A65902-08DA-4F9E-AA89-DB3BB9C8F122}"/>
    <cellStyle name="Input 3 4 2 4 3 3" xfId="25744" xr:uid="{E36EF29F-A8AE-4F3C-A529-F95AFAA6A2A1}"/>
    <cellStyle name="Input 3 4 2 4 4" xfId="25745" xr:uid="{172EADA5-6794-4A68-8FE9-3098C03C136D}"/>
    <cellStyle name="Input 3 4 2 4 4 2" xfId="25746" xr:uid="{5FC8EED9-164A-45CD-85EC-DDA5373FE821}"/>
    <cellStyle name="Input 3 4 2 4 4 3" xfId="25747" xr:uid="{F23778E1-4B1C-4F46-9341-068EE0480FB8}"/>
    <cellStyle name="Input 3 4 2 4 5" xfId="25748" xr:uid="{8C44BBDF-C92A-4E0B-A3A2-524F0E0BE0C0}"/>
    <cellStyle name="Input 3 4 2 4 5 2" xfId="25749" xr:uid="{811C1A71-1514-41F0-B08B-3C0373D28BBB}"/>
    <cellStyle name="Input 3 4 2 4 5 3" xfId="25750" xr:uid="{87E2847D-CC40-49CF-9A43-AD86B9844883}"/>
    <cellStyle name="Input 3 4 2 4 6" xfId="25751" xr:uid="{A501AA07-0A26-4B2F-A298-9932F1BC96B3}"/>
    <cellStyle name="Input 3 4 2 4 6 2" xfId="25752" xr:uid="{9F82B607-861C-4A48-9C06-CE310D537073}"/>
    <cellStyle name="Input 3 4 2 4 6 3" xfId="25753" xr:uid="{9E76D90D-13E4-4AE1-B84A-74FC098E2615}"/>
    <cellStyle name="Input 3 4 2 4 7" xfId="25754" xr:uid="{27FCD6B0-F115-4A04-B542-19BE95183F35}"/>
    <cellStyle name="Input 3 4 2 4 7 2" xfId="25755" xr:uid="{7FF1EBA8-1CAF-49EC-A511-C45F79BF9F65}"/>
    <cellStyle name="Input 3 4 2 4 7 3" xfId="25756" xr:uid="{4453CBBC-819D-4B92-BFFD-FB13332F899B}"/>
    <cellStyle name="Input 3 4 2 4 8" xfId="25757" xr:uid="{98D86A3D-A62E-4942-8F68-D8818FBCA55A}"/>
    <cellStyle name="Input 3 4 2 4 8 2" xfId="25758" xr:uid="{977C8C44-17FF-4D59-8D99-85B236EC312E}"/>
    <cellStyle name="Input 3 4 2 4 8 3" xfId="25759" xr:uid="{1F9CA69E-82C4-4A9F-8273-34429B05386B}"/>
    <cellStyle name="Input 3 4 2 4 9" xfId="25760" xr:uid="{B0ED9FCB-B4A9-4C17-896D-852D416E4908}"/>
    <cellStyle name="Input 3 4 2 5" xfId="25761" xr:uid="{A6DF5CF5-2178-47ED-A285-6CEFA8BF7AE6}"/>
    <cellStyle name="Input 3 4 2 5 2" xfId="25762" xr:uid="{DF4ECBE9-3304-4714-9704-38293882EABD}"/>
    <cellStyle name="Input 3 4 2 5 2 2" xfId="25763" xr:uid="{2E8F6526-E5AC-49B7-B071-FD04BDF4E01D}"/>
    <cellStyle name="Input 3 4 2 5 2 3" xfId="25764" xr:uid="{B4EB0B3C-3A50-4F66-9BF4-A837AF41E817}"/>
    <cellStyle name="Input 3 4 2 5 3" xfId="25765" xr:uid="{CE8E9C05-2241-428B-9A16-6B399CF6BA71}"/>
    <cellStyle name="Input 3 4 2 5 3 2" xfId="25766" xr:uid="{D1F58A68-F911-415F-B626-2CA6DFB0012E}"/>
    <cellStyle name="Input 3 4 2 5 3 3" xfId="25767" xr:uid="{96D26EA4-0D31-4A94-B234-45577AC4A711}"/>
    <cellStyle name="Input 3 4 2 5 4" xfId="25768" xr:uid="{C5445E3D-407C-48C9-BEF8-EA17DC4685BB}"/>
    <cellStyle name="Input 3 4 2 5 4 2" xfId="25769" xr:uid="{06DDF311-C2A5-4F8E-A393-E1E4972D35A5}"/>
    <cellStyle name="Input 3 4 2 5 4 3" xfId="25770" xr:uid="{73CE9CCC-6326-42BE-807A-758878DC3D6B}"/>
    <cellStyle name="Input 3 4 2 5 5" xfId="25771" xr:uid="{1908CE83-3641-4E81-A763-3E90A0716F47}"/>
    <cellStyle name="Input 3 4 2 5 5 2" xfId="25772" xr:uid="{90FFB1B2-20EB-45C4-B0C0-A484895377AB}"/>
    <cellStyle name="Input 3 4 2 5 5 3" xfId="25773" xr:uid="{72B1E28C-CD3C-4009-AE1D-2B19E7D4E151}"/>
    <cellStyle name="Input 3 4 2 5 6" xfId="25774" xr:uid="{8F3F3FC9-8C19-4DCD-860A-4AD6225A8D6B}"/>
    <cellStyle name="Input 3 4 2 5 6 2" xfId="25775" xr:uid="{8BB1C023-1CBC-465C-9480-C65DA065CEA5}"/>
    <cellStyle name="Input 3 4 2 5 6 3" xfId="25776" xr:uid="{6E6F8730-07B3-4FED-9577-E41F81606024}"/>
    <cellStyle name="Input 3 4 2 5 7" xfId="25777" xr:uid="{D2FC17C5-EBC3-4D8B-858F-E454AB53A4F0}"/>
    <cellStyle name="Input 3 4 2 5 7 2" xfId="25778" xr:uid="{498B5202-96DB-43BB-A52F-591EB8C4A273}"/>
    <cellStyle name="Input 3 4 2 5 7 3" xfId="25779" xr:uid="{85189478-E0BE-4B2F-A659-9713F26D3AA0}"/>
    <cellStyle name="Input 3 4 2 5 8" xfId="25780" xr:uid="{D3374415-B3E9-4958-A2C1-FBFB72E9AB75}"/>
    <cellStyle name="Input 3 4 2 5 9" xfId="25781" xr:uid="{BCAFE8B4-D66E-4EE4-9233-73D8FA010BA7}"/>
    <cellStyle name="Input 3 4 2 6" xfId="25782" xr:uid="{8D222A6A-A386-4DC4-9684-7FEB624FC3A6}"/>
    <cellStyle name="Input 3 4 2 6 2" xfId="25783" xr:uid="{82650896-E8ED-4B2B-9A7F-2499B86A07C1}"/>
    <cellStyle name="Input 3 4 2 6 3" xfId="25784" xr:uid="{755877DC-FFB8-4AA6-A0CC-2340EBAB3172}"/>
    <cellStyle name="Input 3 4 2 7" xfId="25785" xr:uid="{1F8CCFC7-713A-4FF5-B516-325F8F6DF068}"/>
    <cellStyle name="Input 3 4 2 7 2" xfId="25786" xr:uid="{55AE6462-9808-44E5-8226-7D36F70B5ABD}"/>
    <cellStyle name="Input 3 4 2 7 3" xfId="25787" xr:uid="{55ED1C82-CD75-4700-9368-26489F3D73E6}"/>
    <cellStyle name="Input 3 4 2 8" xfId="25788" xr:uid="{30C93772-68A7-484D-ABE2-E2B5F3BA8C90}"/>
    <cellStyle name="Input 3 4 2 8 2" xfId="25789" xr:uid="{50537489-3E75-4550-BCA6-D5862496D6B1}"/>
    <cellStyle name="Input 3 4 2 8 3" xfId="25790" xr:uid="{37491700-3985-4613-914E-146B772A0B77}"/>
    <cellStyle name="Input 3 4 2 9" xfId="25791" xr:uid="{3F489A98-CF69-445D-A8A2-BEDAFEA24663}"/>
    <cellStyle name="Input 3 4 2 9 2" xfId="25792" xr:uid="{53968C65-DDA9-46C9-AEAD-83E87644D0B6}"/>
    <cellStyle name="Input 3 4 2 9 3" xfId="25793" xr:uid="{AF0FE1AB-8742-4932-938D-2F5241F4F794}"/>
    <cellStyle name="Input 3 4 3" xfId="25794" xr:uid="{6B361896-5941-4877-8EE1-AC2A1D09D5F2}"/>
    <cellStyle name="Input 3 4 3 10" xfId="44394" xr:uid="{A9C1B8DF-372D-443B-960A-8D4E8F2FEFCE}"/>
    <cellStyle name="Input 3 4 3 2" xfId="25795" xr:uid="{3732DD93-D601-4783-A85F-D21E8CFC32CC}"/>
    <cellStyle name="Input 3 4 3 2 10" xfId="25796" xr:uid="{C7251616-8520-4E0F-A74A-706B6E5B8581}"/>
    <cellStyle name="Input 3 4 3 2 2" xfId="25797" xr:uid="{9DD4F61D-8BAC-407E-BA68-2F293454B836}"/>
    <cellStyle name="Input 3 4 3 2 2 2" xfId="25798" xr:uid="{B567513F-DF97-4992-A3DD-94C87F7FAEB3}"/>
    <cellStyle name="Input 3 4 3 2 2 2 2" xfId="25799" xr:uid="{F9EB9079-0861-441B-B188-88612B938018}"/>
    <cellStyle name="Input 3 4 3 2 2 2 3" xfId="25800" xr:uid="{69D49A78-BA1E-4414-A87D-36D62B149165}"/>
    <cellStyle name="Input 3 4 3 2 2 3" xfId="25801" xr:uid="{C60FF2E2-F37A-4952-89DB-475D97EA212F}"/>
    <cellStyle name="Input 3 4 3 2 2 3 2" xfId="25802" xr:uid="{FAAC4D16-E0AF-4694-B088-1FC670D76085}"/>
    <cellStyle name="Input 3 4 3 2 2 3 3" xfId="25803" xr:uid="{7CA3EC5B-1F5A-47E9-B103-6C2E90E7A7C2}"/>
    <cellStyle name="Input 3 4 3 2 2 4" xfId="25804" xr:uid="{0F090F5A-7F44-4732-BE3F-E71953AE9B79}"/>
    <cellStyle name="Input 3 4 3 2 2 4 2" xfId="25805" xr:uid="{736028C7-E834-439C-BF9C-30351CD08BA6}"/>
    <cellStyle name="Input 3 4 3 2 2 4 3" xfId="25806" xr:uid="{C6BC6231-56C6-44B0-9CE9-0DC5090001F8}"/>
    <cellStyle name="Input 3 4 3 2 2 5" xfId="25807" xr:uid="{AA666EB3-46D4-4B5E-9331-F1EF7430295B}"/>
    <cellStyle name="Input 3 4 3 2 2 5 2" xfId="25808" xr:uid="{D0DB22E5-A305-4FF4-B088-8B49B7C718B6}"/>
    <cellStyle name="Input 3 4 3 2 2 5 3" xfId="25809" xr:uid="{563EA0A7-B6FA-44B0-96E0-8BCECEF0FF18}"/>
    <cellStyle name="Input 3 4 3 2 2 6" xfId="25810" xr:uid="{CCE2CFA8-177B-411F-B520-EEB9277C5736}"/>
    <cellStyle name="Input 3 4 3 2 2 6 2" xfId="25811" xr:uid="{E195D2E5-CA08-4D06-A5CB-E947FA5B317D}"/>
    <cellStyle name="Input 3 4 3 2 2 6 3" xfId="25812" xr:uid="{ED72A7E2-BAE1-4D6A-9E0C-8D2830F6D44E}"/>
    <cellStyle name="Input 3 4 3 2 2 7" xfId="25813" xr:uid="{7045622E-6AA0-44B2-9993-6A807DDFE560}"/>
    <cellStyle name="Input 3 4 3 2 2 7 2" xfId="25814" xr:uid="{9FD5B9A5-2736-4D24-9932-BAEF5E46FB9F}"/>
    <cellStyle name="Input 3 4 3 2 2 7 3" xfId="25815" xr:uid="{70CA2547-566B-46AC-966D-0D9DFB833107}"/>
    <cellStyle name="Input 3 4 3 2 2 8" xfId="25816" xr:uid="{F995584F-538A-43BF-9973-036289B356C8}"/>
    <cellStyle name="Input 3 4 3 2 2 9" xfId="25817" xr:uid="{F472DB36-24F4-4F31-98D3-167FA11B0316}"/>
    <cellStyle name="Input 3 4 3 2 3" xfId="25818" xr:uid="{E8CB6782-0492-4FAB-85EE-DA55621F2EF6}"/>
    <cellStyle name="Input 3 4 3 2 3 2" xfId="25819" xr:uid="{12F2A5AE-FE1A-4881-A20F-6E7CB31919CA}"/>
    <cellStyle name="Input 3 4 3 2 3 3" xfId="25820" xr:uid="{FB6FEFBB-7CF8-463C-8EC6-B6E6343712A8}"/>
    <cellStyle name="Input 3 4 3 2 4" xfId="25821" xr:uid="{55139E9C-2BA9-4C62-A838-5EC4C779CD8F}"/>
    <cellStyle name="Input 3 4 3 2 4 2" xfId="25822" xr:uid="{3B2EB480-5654-41CD-82B9-E6B56D16EF20}"/>
    <cellStyle name="Input 3 4 3 2 4 3" xfId="25823" xr:uid="{6C3E3059-153A-4FC7-B093-A832BCC94A49}"/>
    <cellStyle name="Input 3 4 3 2 5" xfId="25824" xr:uid="{29A5F468-9652-4BE2-9336-068F22F762E8}"/>
    <cellStyle name="Input 3 4 3 2 5 2" xfId="25825" xr:uid="{E043DE3E-35C1-44CD-B874-0C1AAC738B87}"/>
    <cellStyle name="Input 3 4 3 2 5 3" xfId="25826" xr:uid="{E534F656-F7E1-4A6B-8E47-88BAD444AD07}"/>
    <cellStyle name="Input 3 4 3 2 6" xfId="25827" xr:uid="{E351B0B5-24A4-4A58-AE67-35C3AD53F111}"/>
    <cellStyle name="Input 3 4 3 2 6 2" xfId="25828" xr:uid="{53E3900E-9259-41A3-A23E-45561DB249F3}"/>
    <cellStyle name="Input 3 4 3 2 6 3" xfId="25829" xr:uid="{17A31940-D505-4E0C-89E8-C28E32FCA260}"/>
    <cellStyle name="Input 3 4 3 2 7" xfId="25830" xr:uid="{EBB5E76C-4E14-4FCC-B664-F36C97E6B659}"/>
    <cellStyle name="Input 3 4 3 2 7 2" xfId="25831" xr:uid="{8CED7284-AA01-4F99-8411-B55197E3294D}"/>
    <cellStyle name="Input 3 4 3 2 7 3" xfId="25832" xr:uid="{960D3E70-F65A-4BFD-AD01-1C53FD345944}"/>
    <cellStyle name="Input 3 4 3 2 8" xfId="25833" xr:uid="{11F1E49E-9EFA-419D-9FD6-497614F3CC90}"/>
    <cellStyle name="Input 3 4 3 2 8 2" xfId="25834" xr:uid="{741E8F96-0A54-40F2-859F-A016257B99EE}"/>
    <cellStyle name="Input 3 4 3 2 8 3" xfId="25835" xr:uid="{62C2837A-2CB3-4CAA-8362-602DF8EB26FC}"/>
    <cellStyle name="Input 3 4 3 2 9" xfId="25836" xr:uid="{9F2E3E38-9E16-4B4F-8D84-4D3F93437A08}"/>
    <cellStyle name="Input 3 4 3 3" xfId="25837" xr:uid="{AA723F64-6ECB-432A-BDC4-B0861CF31E90}"/>
    <cellStyle name="Input 3 4 3 3 10" xfId="25838" xr:uid="{CC8D9E75-C1E6-4B34-B567-2E882C9B667A}"/>
    <cellStyle name="Input 3 4 3 3 2" xfId="25839" xr:uid="{9C1491D5-B2E3-4AF9-8B52-D09755337A96}"/>
    <cellStyle name="Input 3 4 3 3 2 2" xfId="25840" xr:uid="{63E18503-1371-4109-8C25-858B7349991D}"/>
    <cellStyle name="Input 3 4 3 3 2 2 2" xfId="25841" xr:uid="{CC135468-F501-471E-BBEA-4167498E6F61}"/>
    <cellStyle name="Input 3 4 3 3 2 2 3" xfId="25842" xr:uid="{0D86D611-8E6F-4A27-8852-EA4E52DE245E}"/>
    <cellStyle name="Input 3 4 3 3 2 3" xfId="25843" xr:uid="{4D2975AD-B216-4CE9-BDAD-1D8A9E52A648}"/>
    <cellStyle name="Input 3 4 3 3 2 3 2" xfId="25844" xr:uid="{997A0834-0AAB-4159-9185-EAB99EC8FA5F}"/>
    <cellStyle name="Input 3 4 3 3 2 3 3" xfId="25845" xr:uid="{F2BF05DB-F36D-40B7-BEE2-EF24682F6372}"/>
    <cellStyle name="Input 3 4 3 3 2 4" xfId="25846" xr:uid="{4A52BD3D-DE8E-427F-9B34-807D697702B4}"/>
    <cellStyle name="Input 3 4 3 3 2 4 2" xfId="25847" xr:uid="{7626ECE0-DD2F-4DD0-84A3-E970A6852EC8}"/>
    <cellStyle name="Input 3 4 3 3 2 4 3" xfId="25848" xr:uid="{CD7FCA6C-7CE8-4D6C-AABA-04C83D4F7FD3}"/>
    <cellStyle name="Input 3 4 3 3 2 5" xfId="25849" xr:uid="{EF2517F2-D169-488D-BAD0-9537A1B2CEC1}"/>
    <cellStyle name="Input 3 4 3 3 2 5 2" xfId="25850" xr:uid="{1541CB75-5189-4507-ABBF-468E589A77C9}"/>
    <cellStyle name="Input 3 4 3 3 2 5 3" xfId="25851" xr:uid="{B24D62AB-34EB-4039-B7F7-F16EEC4C51FB}"/>
    <cellStyle name="Input 3 4 3 3 2 6" xfId="25852" xr:uid="{9B938172-F20E-4B24-92BB-41D96804CC79}"/>
    <cellStyle name="Input 3 4 3 3 2 6 2" xfId="25853" xr:uid="{86C1ED01-E692-4440-96EB-79CEEA361209}"/>
    <cellStyle name="Input 3 4 3 3 2 6 3" xfId="25854" xr:uid="{178DCE74-1752-4342-A3AA-E64330A849C5}"/>
    <cellStyle name="Input 3 4 3 3 2 7" xfId="25855" xr:uid="{ACC1E3AE-17A5-4DF5-B53B-EF601DBC0D7B}"/>
    <cellStyle name="Input 3 4 3 3 2 7 2" xfId="25856" xr:uid="{E1A0BFEE-3FE9-48FB-8795-8869DC491622}"/>
    <cellStyle name="Input 3 4 3 3 2 7 3" xfId="25857" xr:uid="{33F2C283-F47F-47F2-BAE0-0CEFA2483F5D}"/>
    <cellStyle name="Input 3 4 3 3 2 8" xfId="25858" xr:uid="{22518749-353F-40D5-A59B-DF619A46052B}"/>
    <cellStyle name="Input 3 4 3 3 2 9" xfId="25859" xr:uid="{98E3EECF-E95E-4A92-9B45-35112E4F357F}"/>
    <cellStyle name="Input 3 4 3 3 3" xfId="25860" xr:uid="{4A506B67-73FA-4085-BF0D-19E61A24E203}"/>
    <cellStyle name="Input 3 4 3 3 3 2" xfId="25861" xr:uid="{84E32F0C-7F1B-4EC7-A34D-CEDCEAE754C9}"/>
    <cellStyle name="Input 3 4 3 3 3 3" xfId="25862" xr:uid="{F8DC25B3-4DE5-4182-8FC7-027E107709A8}"/>
    <cellStyle name="Input 3 4 3 3 4" xfId="25863" xr:uid="{14FC75E3-541B-4711-BFFF-8492B1AC7598}"/>
    <cellStyle name="Input 3 4 3 3 4 2" xfId="25864" xr:uid="{C8DF466D-082D-4B42-8DCC-D4ADAC7DD025}"/>
    <cellStyle name="Input 3 4 3 3 4 3" xfId="25865" xr:uid="{B77B0C28-6EC8-4FEC-98BD-2F614FDD345F}"/>
    <cellStyle name="Input 3 4 3 3 5" xfId="25866" xr:uid="{7C4A225E-5B65-416B-9A31-C6625AB154A2}"/>
    <cellStyle name="Input 3 4 3 3 5 2" xfId="25867" xr:uid="{E0DB48F3-FDE5-4419-AD6D-4BB47F0C53B5}"/>
    <cellStyle name="Input 3 4 3 3 5 3" xfId="25868" xr:uid="{A12DB669-BE38-4021-9B31-9C8501993785}"/>
    <cellStyle name="Input 3 4 3 3 6" xfId="25869" xr:uid="{4C45C84D-CF52-4A2C-919E-C35F894D0F93}"/>
    <cellStyle name="Input 3 4 3 3 6 2" xfId="25870" xr:uid="{C611DC7A-2F1B-451D-90D7-0B5D470593AA}"/>
    <cellStyle name="Input 3 4 3 3 6 3" xfId="25871" xr:uid="{11711F13-2299-475C-9307-0FE9F83F4B6C}"/>
    <cellStyle name="Input 3 4 3 3 7" xfId="25872" xr:uid="{71A111BE-5E4C-4794-BD8D-EC5417D19925}"/>
    <cellStyle name="Input 3 4 3 3 7 2" xfId="25873" xr:uid="{0BCC6216-55DA-4979-A93A-FC2469121AFF}"/>
    <cellStyle name="Input 3 4 3 3 7 3" xfId="25874" xr:uid="{AA27C2F3-119B-4C3C-9682-91587C8CB037}"/>
    <cellStyle name="Input 3 4 3 3 8" xfId="25875" xr:uid="{F9D3F3B0-A5C9-49E6-BF13-A2095F34F1F4}"/>
    <cellStyle name="Input 3 4 3 3 8 2" xfId="25876" xr:uid="{9ED6A829-05CD-4A8E-AF24-BC01A5F9EF1D}"/>
    <cellStyle name="Input 3 4 3 3 8 3" xfId="25877" xr:uid="{8DDA9447-D1A7-4B9F-B459-3D44DEF67E88}"/>
    <cellStyle name="Input 3 4 3 3 9" xfId="25878" xr:uid="{91200E3C-0649-45BB-BAA4-96926EC41A0B}"/>
    <cellStyle name="Input 3 4 3 4" xfId="25879" xr:uid="{0B3A2210-01B0-4047-A884-2E979CFA216E}"/>
    <cellStyle name="Input 3 4 3 4 10" xfId="25880" xr:uid="{245FB326-0DCB-41A5-AC2D-5FCD2A7C43A7}"/>
    <cellStyle name="Input 3 4 3 4 2" xfId="25881" xr:uid="{E14D541C-DC29-41E2-8309-453794949256}"/>
    <cellStyle name="Input 3 4 3 4 2 2" xfId="25882" xr:uid="{AC4D35F0-4F48-4D73-BD49-0AE147EF6893}"/>
    <cellStyle name="Input 3 4 3 4 2 2 2" xfId="25883" xr:uid="{FE419D1C-E16D-428B-AD41-B54C10626C3F}"/>
    <cellStyle name="Input 3 4 3 4 2 2 3" xfId="25884" xr:uid="{FAF40E11-3456-4EF9-89FB-2307B6D8BA43}"/>
    <cellStyle name="Input 3 4 3 4 2 3" xfId="25885" xr:uid="{808C5F67-B4DF-4486-A996-AC534E4E82E6}"/>
    <cellStyle name="Input 3 4 3 4 2 3 2" xfId="25886" xr:uid="{76E19155-6E19-4724-93DB-5214992AAE47}"/>
    <cellStyle name="Input 3 4 3 4 2 3 3" xfId="25887" xr:uid="{6A1791BC-D751-461C-BF59-7E76D8D6F270}"/>
    <cellStyle name="Input 3 4 3 4 2 4" xfId="25888" xr:uid="{C0C971BC-598A-488D-89EB-A5869ED85081}"/>
    <cellStyle name="Input 3 4 3 4 2 4 2" xfId="25889" xr:uid="{0D5FF9E6-186E-4E58-A17E-F98D582F69E5}"/>
    <cellStyle name="Input 3 4 3 4 2 4 3" xfId="25890" xr:uid="{91BC569B-C5E5-4B2F-B230-1D5E72AC5C13}"/>
    <cellStyle name="Input 3 4 3 4 2 5" xfId="25891" xr:uid="{B14B86A5-8B30-4312-A678-48132BC8EBC5}"/>
    <cellStyle name="Input 3 4 3 4 2 5 2" xfId="25892" xr:uid="{DAF8E437-8AA4-4FAD-9D85-BC3035421FB4}"/>
    <cellStyle name="Input 3 4 3 4 2 5 3" xfId="25893" xr:uid="{D40CE3BE-614E-4F8B-B891-2DEE9D5E6190}"/>
    <cellStyle name="Input 3 4 3 4 2 6" xfId="25894" xr:uid="{4E0105AF-11E1-44AA-9609-D7E017B3C567}"/>
    <cellStyle name="Input 3 4 3 4 2 6 2" xfId="25895" xr:uid="{6794E6AB-AB4D-4F38-9268-D1EAE673B670}"/>
    <cellStyle name="Input 3 4 3 4 2 6 3" xfId="25896" xr:uid="{2A3ED31D-A712-4E0A-B432-C7C0D0C7B1B1}"/>
    <cellStyle name="Input 3 4 3 4 2 7" xfId="25897" xr:uid="{86A13E3F-8E6C-47BD-B4D5-4948F154608E}"/>
    <cellStyle name="Input 3 4 3 4 2 7 2" xfId="25898" xr:uid="{B98719CF-B558-40C0-B91B-DEB5842593B5}"/>
    <cellStyle name="Input 3 4 3 4 2 7 3" xfId="25899" xr:uid="{18581A28-B825-47A9-A013-E574A37ABB3F}"/>
    <cellStyle name="Input 3 4 3 4 2 8" xfId="25900" xr:uid="{0EFA7937-8265-4F29-8DAF-851B5A46D1CF}"/>
    <cellStyle name="Input 3 4 3 4 2 9" xfId="25901" xr:uid="{5F58052F-6612-4903-921B-603C06A6D768}"/>
    <cellStyle name="Input 3 4 3 4 3" xfId="25902" xr:uid="{92D3B064-0640-4647-9DB6-AAC3B871C909}"/>
    <cellStyle name="Input 3 4 3 4 3 2" xfId="25903" xr:uid="{8FDBFB21-92F1-4487-B809-9DD224DDC679}"/>
    <cellStyle name="Input 3 4 3 4 3 3" xfId="25904" xr:uid="{FD0BDD5A-08D0-4024-BD20-3EF83E0ED2B6}"/>
    <cellStyle name="Input 3 4 3 4 4" xfId="25905" xr:uid="{86E5FD11-4E81-4C79-B748-DA6DE280E2D9}"/>
    <cellStyle name="Input 3 4 3 4 4 2" xfId="25906" xr:uid="{20E6656F-0A58-4ADD-89C7-47ED80E09EDA}"/>
    <cellStyle name="Input 3 4 3 4 4 3" xfId="25907" xr:uid="{A4BA31A6-7E5F-498A-8BF1-00C19964CBBF}"/>
    <cellStyle name="Input 3 4 3 4 5" xfId="25908" xr:uid="{DDA3E582-4BD6-45FB-9CDF-815CF149892A}"/>
    <cellStyle name="Input 3 4 3 4 5 2" xfId="25909" xr:uid="{27E9E7E4-621D-4AB1-AD89-9B5869159B43}"/>
    <cellStyle name="Input 3 4 3 4 5 3" xfId="25910" xr:uid="{F64A75DF-3D55-44D1-93BA-69F5C8DD5D64}"/>
    <cellStyle name="Input 3 4 3 4 6" xfId="25911" xr:uid="{28CE6ABB-00E9-4538-B937-F4939674080C}"/>
    <cellStyle name="Input 3 4 3 4 6 2" xfId="25912" xr:uid="{9971B06C-5C6E-4D3D-AC39-598F896A49D8}"/>
    <cellStyle name="Input 3 4 3 4 6 3" xfId="25913" xr:uid="{8D91AAC3-B7F1-4E19-95CE-5FCCC3AD9C97}"/>
    <cellStyle name="Input 3 4 3 4 7" xfId="25914" xr:uid="{78DD7A7A-535D-419E-BF55-D6B5FF24BB89}"/>
    <cellStyle name="Input 3 4 3 4 7 2" xfId="25915" xr:uid="{6AFC15A5-006C-40D5-A566-84D7A1C65FB7}"/>
    <cellStyle name="Input 3 4 3 4 7 3" xfId="25916" xr:uid="{2DE55933-A0FA-4328-B389-A794044E9962}"/>
    <cellStyle name="Input 3 4 3 4 8" xfId="25917" xr:uid="{95143031-DEF3-4D62-8BE1-2F1EE919887B}"/>
    <cellStyle name="Input 3 4 3 4 8 2" xfId="25918" xr:uid="{DA13F030-7AAF-4BEF-9BF4-857254A64F69}"/>
    <cellStyle name="Input 3 4 3 4 8 3" xfId="25919" xr:uid="{CD095555-FC0C-4868-8FD7-D0272AA481BF}"/>
    <cellStyle name="Input 3 4 3 4 9" xfId="25920" xr:uid="{47FB8122-6D48-47E7-991A-551294234E23}"/>
    <cellStyle name="Input 3 4 3 5" xfId="25921" xr:uid="{1BDE1347-8364-4FE8-B80D-DC0E00B4396A}"/>
    <cellStyle name="Input 3 4 3 5 2" xfId="25922" xr:uid="{3588F2D6-BA41-4A4D-9548-AD4F262299F0}"/>
    <cellStyle name="Input 3 4 3 5 2 2" xfId="25923" xr:uid="{5A1B72C3-D7EE-49FA-9460-B5F604DECE28}"/>
    <cellStyle name="Input 3 4 3 5 2 3" xfId="25924" xr:uid="{80703751-115D-44A8-B19C-072A61425144}"/>
    <cellStyle name="Input 3 4 3 5 3" xfId="25925" xr:uid="{F7CEC7BF-781E-4BD6-A656-6F1D2CA078A8}"/>
    <cellStyle name="Input 3 4 3 5 3 2" xfId="25926" xr:uid="{C8F0C7FB-FC11-4ECA-975C-AC0E9D3E2339}"/>
    <cellStyle name="Input 3 4 3 5 3 3" xfId="25927" xr:uid="{CAF4DAEE-B861-4D73-8C69-B8E3E7DE19F2}"/>
    <cellStyle name="Input 3 4 3 5 4" xfId="25928" xr:uid="{F743E659-D759-44B8-8B01-2CAFE8C39039}"/>
    <cellStyle name="Input 3 4 3 5 4 2" xfId="25929" xr:uid="{165D6C26-49CC-4A33-9779-F513AD204717}"/>
    <cellStyle name="Input 3 4 3 5 4 3" xfId="25930" xr:uid="{0AA7B8B9-9B51-4A25-9C47-754E4337F9A7}"/>
    <cellStyle name="Input 3 4 3 5 5" xfId="25931" xr:uid="{BCBDB060-64A3-4C5B-A30C-FB4A180055AB}"/>
    <cellStyle name="Input 3 4 3 5 5 2" xfId="25932" xr:uid="{47086C41-7938-45B9-B607-9FA2A192B353}"/>
    <cellStyle name="Input 3 4 3 5 5 3" xfId="25933" xr:uid="{28A17410-7C44-4020-B8EC-15E1E4B95148}"/>
    <cellStyle name="Input 3 4 3 5 6" xfId="25934" xr:uid="{5656C46B-712B-4F33-ADA9-759BD3F8E2B1}"/>
    <cellStyle name="Input 3 4 3 5 6 2" xfId="25935" xr:uid="{FFDF669B-0B53-4EE5-99EC-66215BC96B0B}"/>
    <cellStyle name="Input 3 4 3 5 6 3" xfId="25936" xr:uid="{0C3CB635-B1A2-47FD-AE57-717F00808C7A}"/>
    <cellStyle name="Input 3 4 3 5 7" xfId="25937" xr:uid="{F9079529-8EA1-42AF-8A13-D0136AC9025A}"/>
    <cellStyle name="Input 3 4 3 5 7 2" xfId="25938" xr:uid="{B5DB2BD5-1B8E-4F30-9199-029B3A8BAEFA}"/>
    <cellStyle name="Input 3 4 3 5 7 3" xfId="25939" xr:uid="{C173A9D8-8DE3-49C6-AC78-DDEF2B97F401}"/>
    <cellStyle name="Input 3 4 3 5 8" xfId="25940" xr:uid="{ACE06C8C-97C1-404E-B20E-453CE25A78DF}"/>
    <cellStyle name="Input 3 4 3 5 9" xfId="25941" xr:uid="{35523693-71D8-4852-8379-A0ABF6C6F80D}"/>
    <cellStyle name="Input 3 4 3 6" xfId="25942" xr:uid="{B8A22003-26D9-424B-9B90-5BE85C79ED62}"/>
    <cellStyle name="Input 3 4 3 6 2" xfId="25943" xr:uid="{27C129CC-86B3-4E0E-89E3-E8BA73EEB101}"/>
    <cellStyle name="Input 3 4 3 6 3" xfId="25944" xr:uid="{381B1067-1FB6-4C53-B461-4BA711155148}"/>
    <cellStyle name="Input 3 4 3 7" xfId="25945" xr:uid="{B2860DBA-62E6-4DB4-B3E7-D1D38E446581}"/>
    <cellStyle name="Input 3 4 3 7 2" xfId="25946" xr:uid="{6B4F2F06-8DB0-478F-80E4-B2899F825705}"/>
    <cellStyle name="Input 3 4 3 7 3" xfId="25947" xr:uid="{1FFDB274-CA68-45BC-9CBD-DC1334D2B7B0}"/>
    <cellStyle name="Input 3 4 3 8" xfId="25948" xr:uid="{1B1AB140-BCE0-449D-8049-721F96CB8DB5}"/>
    <cellStyle name="Input 3 4 3 8 2" xfId="25949" xr:uid="{6E6F5F6D-FE0D-4237-BA11-C7CCFA76B1FA}"/>
    <cellStyle name="Input 3 4 3 8 3" xfId="25950" xr:uid="{3F7B2D17-5877-45A6-A0DA-60D70022EE21}"/>
    <cellStyle name="Input 3 4 3 9" xfId="25951" xr:uid="{2309B7E2-205B-4356-9540-C510D887153E}"/>
    <cellStyle name="Input 3 4 3 9 2" xfId="25952" xr:uid="{CA7F1BE2-FDBA-4E35-A5B5-569D3DDA5187}"/>
    <cellStyle name="Input 3 4 3 9 3" xfId="25953" xr:uid="{5E8D5BA4-4558-406B-8425-F22C7B5916A8}"/>
    <cellStyle name="Input 3 4 4" xfId="25954" xr:uid="{6F5F9BE8-F9C0-4D49-8CEB-14E13EDC932D}"/>
    <cellStyle name="Input 3 4 4 10" xfId="44395" xr:uid="{CFD241EF-04FF-4FCE-988D-6819F5FC3BBB}"/>
    <cellStyle name="Input 3 4 4 2" xfId="25955" xr:uid="{E9BE2D78-11B2-401A-A933-2ABBF5366274}"/>
    <cellStyle name="Input 3 4 4 2 10" xfId="25956" xr:uid="{E670B218-3840-49BF-9C5A-8F6A88C4270C}"/>
    <cellStyle name="Input 3 4 4 2 2" xfId="25957" xr:uid="{11CCA252-BB9B-44A0-9487-02531478B8CD}"/>
    <cellStyle name="Input 3 4 4 2 2 2" xfId="25958" xr:uid="{D7D04BCC-6453-487F-9F4E-3699D3C55544}"/>
    <cellStyle name="Input 3 4 4 2 2 2 2" xfId="25959" xr:uid="{45776C43-9232-411C-842B-228819EC6AEB}"/>
    <cellStyle name="Input 3 4 4 2 2 2 3" xfId="25960" xr:uid="{FFEE4111-7DA4-41EE-95C0-B687BCF7EE1A}"/>
    <cellStyle name="Input 3 4 4 2 2 3" xfId="25961" xr:uid="{CB5D9929-213A-431B-B345-0EC65CCD9A3E}"/>
    <cellStyle name="Input 3 4 4 2 2 3 2" xfId="25962" xr:uid="{195D1596-6603-446A-83EF-AD0B4D249DB7}"/>
    <cellStyle name="Input 3 4 4 2 2 3 3" xfId="25963" xr:uid="{B503279B-F4DF-499A-8F33-195881352F00}"/>
    <cellStyle name="Input 3 4 4 2 2 4" xfId="25964" xr:uid="{85090024-16BE-4118-99D3-F2CFB1C9EF57}"/>
    <cellStyle name="Input 3 4 4 2 2 4 2" xfId="25965" xr:uid="{450E64DC-3265-4C72-8FE2-25FE73E40FA4}"/>
    <cellStyle name="Input 3 4 4 2 2 4 3" xfId="25966" xr:uid="{8411857B-A9E0-4704-BCCE-F8CA12C77D11}"/>
    <cellStyle name="Input 3 4 4 2 2 5" xfId="25967" xr:uid="{8E68A542-7CEF-4128-8EA7-135A880D20AD}"/>
    <cellStyle name="Input 3 4 4 2 2 5 2" xfId="25968" xr:uid="{EF6AE2B9-FBEE-490D-A0C6-B9409A563FD6}"/>
    <cellStyle name="Input 3 4 4 2 2 5 3" xfId="25969" xr:uid="{040C28C5-4A31-42FF-B1E5-12A5EA4DA637}"/>
    <cellStyle name="Input 3 4 4 2 2 6" xfId="25970" xr:uid="{9EAE858E-C069-47F3-B7A2-C5C3D34893B4}"/>
    <cellStyle name="Input 3 4 4 2 2 6 2" xfId="25971" xr:uid="{4FDB2970-5361-4C64-BBEE-F27133B29BDB}"/>
    <cellStyle name="Input 3 4 4 2 2 6 3" xfId="25972" xr:uid="{C0F1DDDB-AE8C-49D1-9416-53E508BF5539}"/>
    <cellStyle name="Input 3 4 4 2 2 7" xfId="25973" xr:uid="{BBA65540-28B3-40B5-A353-2217B6BB7680}"/>
    <cellStyle name="Input 3 4 4 2 2 7 2" xfId="25974" xr:uid="{55A0B966-C8DD-4B5C-A39A-B11B05E02A62}"/>
    <cellStyle name="Input 3 4 4 2 2 7 3" xfId="25975" xr:uid="{369D6A82-F7D7-4C2C-A0CE-589303F35DB0}"/>
    <cellStyle name="Input 3 4 4 2 2 8" xfId="25976" xr:uid="{AB04374E-65F4-487C-9D3F-931CE13E9D2D}"/>
    <cellStyle name="Input 3 4 4 2 2 9" xfId="25977" xr:uid="{862A3DCF-36D6-413F-95D8-A2467D137463}"/>
    <cellStyle name="Input 3 4 4 2 3" xfId="25978" xr:uid="{04BAAF8B-B801-49C7-A7CC-99D549AB222B}"/>
    <cellStyle name="Input 3 4 4 2 3 2" xfId="25979" xr:uid="{FCD91D05-FE2D-42E9-B8C3-134B87583882}"/>
    <cellStyle name="Input 3 4 4 2 3 3" xfId="25980" xr:uid="{9CAD6A99-501A-4537-BEE6-A44D156595A7}"/>
    <cellStyle name="Input 3 4 4 2 4" xfId="25981" xr:uid="{29295BB9-027F-4E06-AC8F-31563C9C7312}"/>
    <cellStyle name="Input 3 4 4 2 4 2" xfId="25982" xr:uid="{8409CE7C-AA59-430F-9A12-6AA44C10842C}"/>
    <cellStyle name="Input 3 4 4 2 4 3" xfId="25983" xr:uid="{A3F536BD-120C-43A3-BFFD-CAA10F1EFA1B}"/>
    <cellStyle name="Input 3 4 4 2 5" xfId="25984" xr:uid="{023E5D06-3DA8-44D5-BF85-4DE915B1DF0E}"/>
    <cellStyle name="Input 3 4 4 2 5 2" xfId="25985" xr:uid="{CF878710-7981-460C-B679-9B459DD489E3}"/>
    <cellStyle name="Input 3 4 4 2 5 3" xfId="25986" xr:uid="{86742E56-3F8D-49A2-997E-8FE0C9FEBCDF}"/>
    <cellStyle name="Input 3 4 4 2 6" xfId="25987" xr:uid="{3F2CDC06-F8A8-4819-98B3-99CEAE8BF795}"/>
    <cellStyle name="Input 3 4 4 2 6 2" xfId="25988" xr:uid="{11728B7D-94AD-4A73-8264-11116FB65229}"/>
    <cellStyle name="Input 3 4 4 2 6 3" xfId="25989" xr:uid="{91099DC0-F7EC-4D23-AAFF-F7DFEB677B81}"/>
    <cellStyle name="Input 3 4 4 2 7" xfId="25990" xr:uid="{2ACCCD99-DF19-47A3-BC48-B5879ACD5FA2}"/>
    <cellStyle name="Input 3 4 4 2 7 2" xfId="25991" xr:uid="{BF445DC9-CB81-4E39-98ED-3DC16805E389}"/>
    <cellStyle name="Input 3 4 4 2 7 3" xfId="25992" xr:uid="{3C83F907-EF58-441C-83E8-74818DB0BA13}"/>
    <cellStyle name="Input 3 4 4 2 8" xfId="25993" xr:uid="{D6AAF2ED-FDF3-485B-BC55-5018AE68D80E}"/>
    <cellStyle name="Input 3 4 4 2 8 2" xfId="25994" xr:uid="{4BD11FCD-CF98-4C62-A60B-B965981F47E4}"/>
    <cellStyle name="Input 3 4 4 2 8 3" xfId="25995" xr:uid="{447C2974-E2A7-4BB5-8635-02FBF4B03A29}"/>
    <cellStyle name="Input 3 4 4 2 9" xfId="25996" xr:uid="{67DF0DC1-35AD-4E3F-815B-AC558E00EB10}"/>
    <cellStyle name="Input 3 4 4 3" xfId="25997" xr:uid="{7C52BF27-8624-42EF-877A-79678F5B9E8C}"/>
    <cellStyle name="Input 3 4 4 3 10" xfId="25998" xr:uid="{75C0B9DB-0318-4752-91F1-9356C6292C02}"/>
    <cellStyle name="Input 3 4 4 3 2" xfId="25999" xr:uid="{F11BCAC9-051C-4CDF-98DE-4504F02E8DFA}"/>
    <cellStyle name="Input 3 4 4 3 2 2" xfId="26000" xr:uid="{2C24EE4A-7CB8-4794-B5BB-ACF231D95A01}"/>
    <cellStyle name="Input 3 4 4 3 2 2 2" xfId="26001" xr:uid="{F6D01ED8-07FF-4FB5-A719-6A1708ADCED3}"/>
    <cellStyle name="Input 3 4 4 3 2 2 3" xfId="26002" xr:uid="{95C07AF6-A361-43BA-B0E5-9F26B23DA3E6}"/>
    <cellStyle name="Input 3 4 4 3 2 3" xfId="26003" xr:uid="{64E4F6BB-F72F-4974-A2AB-0D87F487223C}"/>
    <cellStyle name="Input 3 4 4 3 2 3 2" xfId="26004" xr:uid="{25B3EC58-002F-4A8B-9C1D-7536C2838B00}"/>
    <cellStyle name="Input 3 4 4 3 2 3 3" xfId="26005" xr:uid="{555038FF-2F83-4894-8628-FCCE677E4851}"/>
    <cellStyle name="Input 3 4 4 3 2 4" xfId="26006" xr:uid="{28BB4B75-232E-456C-A6EF-2A67B11965F9}"/>
    <cellStyle name="Input 3 4 4 3 2 4 2" xfId="26007" xr:uid="{F6962889-6F8A-4FC8-AF5B-F0F31DC2BC79}"/>
    <cellStyle name="Input 3 4 4 3 2 4 3" xfId="26008" xr:uid="{82504C44-15B4-425E-BB34-9113B1E264A6}"/>
    <cellStyle name="Input 3 4 4 3 2 5" xfId="26009" xr:uid="{C64C6529-58DB-41E1-B528-38ECA6FC583C}"/>
    <cellStyle name="Input 3 4 4 3 2 5 2" xfId="26010" xr:uid="{111F6134-7E07-4761-93E7-95F14BD333AE}"/>
    <cellStyle name="Input 3 4 4 3 2 5 3" xfId="26011" xr:uid="{D78F0CD7-3380-49DC-8F02-58218DD43CD9}"/>
    <cellStyle name="Input 3 4 4 3 2 6" xfId="26012" xr:uid="{42575D53-28D0-4605-9676-83281C9BF0BE}"/>
    <cellStyle name="Input 3 4 4 3 2 6 2" xfId="26013" xr:uid="{5B440897-C4B0-430F-BF42-4EA3EC871342}"/>
    <cellStyle name="Input 3 4 4 3 2 6 3" xfId="26014" xr:uid="{8CDA744D-10A0-4D24-910B-BAF89A3F7A0C}"/>
    <cellStyle name="Input 3 4 4 3 2 7" xfId="26015" xr:uid="{F69F3097-7F13-4688-A01F-0C86D3E55417}"/>
    <cellStyle name="Input 3 4 4 3 2 7 2" xfId="26016" xr:uid="{7F4E989F-7081-4C83-8C7F-EF97D04397B3}"/>
    <cellStyle name="Input 3 4 4 3 2 7 3" xfId="26017" xr:uid="{6E042589-C5DF-4B8D-BC5D-6FF8C5D66E76}"/>
    <cellStyle name="Input 3 4 4 3 2 8" xfId="26018" xr:uid="{D8131C9D-2968-437B-81C0-068E2B8D85C9}"/>
    <cellStyle name="Input 3 4 4 3 2 9" xfId="26019" xr:uid="{33DBE4B6-7654-43A3-9782-FEF17210F7FE}"/>
    <cellStyle name="Input 3 4 4 3 3" xfId="26020" xr:uid="{31F5F107-2127-4663-BFE3-BA3104585FF7}"/>
    <cellStyle name="Input 3 4 4 3 3 2" xfId="26021" xr:uid="{B4EC1CD5-2268-49B4-9F37-40F8B7881249}"/>
    <cellStyle name="Input 3 4 4 3 3 3" xfId="26022" xr:uid="{F3B9B023-4C16-4467-9991-E5CEEB641615}"/>
    <cellStyle name="Input 3 4 4 3 4" xfId="26023" xr:uid="{EC842BCD-FC6F-4897-892B-222CDAE19493}"/>
    <cellStyle name="Input 3 4 4 3 4 2" xfId="26024" xr:uid="{154FE8F8-5700-448B-A3CF-5C68F585EE97}"/>
    <cellStyle name="Input 3 4 4 3 4 3" xfId="26025" xr:uid="{2B6AC1B0-9E58-42ED-8CF2-772B8FDF75B1}"/>
    <cellStyle name="Input 3 4 4 3 5" xfId="26026" xr:uid="{BC248F60-CEFC-4D55-92F2-F849D307B962}"/>
    <cellStyle name="Input 3 4 4 3 5 2" xfId="26027" xr:uid="{D1EE6889-1E47-4038-8ED6-C01B8643B642}"/>
    <cellStyle name="Input 3 4 4 3 5 3" xfId="26028" xr:uid="{EBA38D6D-6006-4B0B-BF30-60A98D08C632}"/>
    <cellStyle name="Input 3 4 4 3 6" xfId="26029" xr:uid="{27A25F7F-8296-4753-AC08-8B80F6C5CAE3}"/>
    <cellStyle name="Input 3 4 4 3 6 2" xfId="26030" xr:uid="{D15660C5-8BC5-4C7E-9DDB-41D8E4673C0B}"/>
    <cellStyle name="Input 3 4 4 3 6 3" xfId="26031" xr:uid="{6169C90C-024B-490D-8C7E-667ACE21EF8F}"/>
    <cellStyle name="Input 3 4 4 3 7" xfId="26032" xr:uid="{33EEDE9B-3730-4000-B974-39D8A2B99EF6}"/>
    <cellStyle name="Input 3 4 4 3 7 2" xfId="26033" xr:uid="{56FBA53D-C719-4AC3-8E0F-9D72DCEF9929}"/>
    <cellStyle name="Input 3 4 4 3 7 3" xfId="26034" xr:uid="{EB5B2C0C-8D5C-475E-AE23-F1BB78916F4A}"/>
    <cellStyle name="Input 3 4 4 3 8" xfId="26035" xr:uid="{1A9BFDD0-9968-4BE6-9EE5-7ECF0EA9457A}"/>
    <cellStyle name="Input 3 4 4 3 8 2" xfId="26036" xr:uid="{D302683D-AA20-4CD8-919C-3759F6CFE0B0}"/>
    <cellStyle name="Input 3 4 4 3 8 3" xfId="26037" xr:uid="{1739975F-2A88-4291-A7F8-FBD016C009D1}"/>
    <cellStyle name="Input 3 4 4 3 9" xfId="26038" xr:uid="{86716752-F58B-4E48-9BE1-3500DF5EBE8F}"/>
    <cellStyle name="Input 3 4 4 4" xfId="26039" xr:uid="{4F965389-4E8A-4D81-B6CE-A573BC1AC75C}"/>
    <cellStyle name="Input 3 4 4 4 10" xfId="26040" xr:uid="{4E5C261E-27BB-4FE0-9C1D-73257005A65B}"/>
    <cellStyle name="Input 3 4 4 4 2" xfId="26041" xr:uid="{16EFA01A-81FD-4E8E-837A-6411E6C242E5}"/>
    <cellStyle name="Input 3 4 4 4 2 2" xfId="26042" xr:uid="{239AE3B1-9419-4341-9B7B-EF8050EC4FB6}"/>
    <cellStyle name="Input 3 4 4 4 2 2 2" xfId="26043" xr:uid="{0A5F3856-A507-47B0-9D2E-246A2AF84061}"/>
    <cellStyle name="Input 3 4 4 4 2 2 3" xfId="26044" xr:uid="{FDB3F122-1F74-46DB-81CB-A39F02E19384}"/>
    <cellStyle name="Input 3 4 4 4 2 3" xfId="26045" xr:uid="{35AE5DA7-0A0E-49AD-BDB9-DC045197971F}"/>
    <cellStyle name="Input 3 4 4 4 2 3 2" xfId="26046" xr:uid="{37FD44A0-46C8-4B07-B412-F0B770A383A7}"/>
    <cellStyle name="Input 3 4 4 4 2 3 3" xfId="26047" xr:uid="{BA14B184-A005-4B87-BFB6-3FEB774080DC}"/>
    <cellStyle name="Input 3 4 4 4 2 4" xfId="26048" xr:uid="{1368F002-E530-4286-ACC3-97EC12EA6548}"/>
    <cellStyle name="Input 3 4 4 4 2 4 2" xfId="26049" xr:uid="{4E4E608C-3435-4269-BEF1-C07A29EF03FE}"/>
    <cellStyle name="Input 3 4 4 4 2 4 3" xfId="26050" xr:uid="{388FC0C0-B091-4900-ADD5-7FE00627A8BF}"/>
    <cellStyle name="Input 3 4 4 4 2 5" xfId="26051" xr:uid="{94B7A0C1-BFCC-4C64-9598-E2ABAB0C22D9}"/>
    <cellStyle name="Input 3 4 4 4 2 5 2" xfId="26052" xr:uid="{CED83EE2-9E26-44A4-B905-1C3400796BEE}"/>
    <cellStyle name="Input 3 4 4 4 2 5 3" xfId="26053" xr:uid="{B3EDD179-FDAD-453F-B239-8139E96EB167}"/>
    <cellStyle name="Input 3 4 4 4 2 6" xfId="26054" xr:uid="{68DE3332-AB0D-4290-AC79-BF19E0F675E9}"/>
    <cellStyle name="Input 3 4 4 4 2 6 2" xfId="26055" xr:uid="{586FEEB4-7962-48BF-890E-F6483A978E95}"/>
    <cellStyle name="Input 3 4 4 4 2 6 3" xfId="26056" xr:uid="{AC7E0FD9-6B06-4C1A-A786-B7B4ED8026BD}"/>
    <cellStyle name="Input 3 4 4 4 2 7" xfId="26057" xr:uid="{67DCF1E2-412A-49B0-8384-3A7B0426186C}"/>
    <cellStyle name="Input 3 4 4 4 2 7 2" xfId="26058" xr:uid="{3D29EDCA-0C5F-4A6E-A24E-E0A3DB658E96}"/>
    <cellStyle name="Input 3 4 4 4 2 7 3" xfId="26059" xr:uid="{B3F479D9-5977-4DDD-8810-8B63A2441808}"/>
    <cellStyle name="Input 3 4 4 4 2 8" xfId="26060" xr:uid="{C975BCAC-1365-418F-B093-7292E11BF4F4}"/>
    <cellStyle name="Input 3 4 4 4 2 9" xfId="26061" xr:uid="{616B2062-D8B6-4EEC-9E11-72D2FE4EBD4A}"/>
    <cellStyle name="Input 3 4 4 4 3" xfId="26062" xr:uid="{292C89CC-754E-405A-A246-C50C4F6DE702}"/>
    <cellStyle name="Input 3 4 4 4 3 2" xfId="26063" xr:uid="{5110916D-8B31-44A1-9543-6C3F117EB876}"/>
    <cellStyle name="Input 3 4 4 4 3 3" xfId="26064" xr:uid="{3F76ABA4-36B2-4BD9-85E7-21447E0DD173}"/>
    <cellStyle name="Input 3 4 4 4 4" xfId="26065" xr:uid="{4B863D95-21F7-4AAC-8076-6BC6329C7F3D}"/>
    <cellStyle name="Input 3 4 4 4 4 2" xfId="26066" xr:uid="{A193230B-F893-4861-B2AB-69FB2E642D8D}"/>
    <cellStyle name="Input 3 4 4 4 4 3" xfId="26067" xr:uid="{98F1A394-A9B1-4BBC-9E8F-16FAD333D5F5}"/>
    <cellStyle name="Input 3 4 4 4 5" xfId="26068" xr:uid="{EFED3072-C39C-4726-B082-D54301F36B7D}"/>
    <cellStyle name="Input 3 4 4 4 5 2" xfId="26069" xr:uid="{FFC3BD1C-3BE4-41DE-884A-023AA5BE0980}"/>
    <cellStyle name="Input 3 4 4 4 5 3" xfId="26070" xr:uid="{2E4C5C6B-6E33-4B70-8B2C-A34C5F6CC847}"/>
    <cellStyle name="Input 3 4 4 4 6" xfId="26071" xr:uid="{D35DEBC1-90AD-440F-8B24-591EA3729ABB}"/>
    <cellStyle name="Input 3 4 4 4 6 2" xfId="26072" xr:uid="{D5A3BF59-E3FF-4B93-BEF0-928BA1832137}"/>
    <cellStyle name="Input 3 4 4 4 6 3" xfId="26073" xr:uid="{90B7836C-14D4-45EF-AD9F-7B7765DC82C1}"/>
    <cellStyle name="Input 3 4 4 4 7" xfId="26074" xr:uid="{34E8722A-6C40-49CE-9C89-76ED9A66AEBD}"/>
    <cellStyle name="Input 3 4 4 4 7 2" xfId="26075" xr:uid="{DF7DC02E-46D4-4380-90E7-983C3316D68A}"/>
    <cellStyle name="Input 3 4 4 4 7 3" xfId="26076" xr:uid="{18196D6A-C7D0-4D85-A09D-38DEB59DF866}"/>
    <cellStyle name="Input 3 4 4 4 8" xfId="26077" xr:uid="{272628A1-E19D-442D-BFCB-D023EC20E0CC}"/>
    <cellStyle name="Input 3 4 4 4 8 2" xfId="26078" xr:uid="{29C4D6F5-D421-4AB8-8070-5BDA4DFD66C5}"/>
    <cellStyle name="Input 3 4 4 4 8 3" xfId="26079" xr:uid="{6815DBF9-D7C9-4C4F-AEFF-89CC8D269156}"/>
    <cellStyle name="Input 3 4 4 4 9" xfId="26080" xr:uid="{D34A31F7-67BC-4FA4-A440-59C2FE25413D}"/>
    <cellStyle name="Input 3 4 4 5" xfId="26081" xr:uid="{93154031-532A-46D4-890E-60606F2E3B5A}"/>
    <cellStyle name="Input 3 4 4 5 2" xfId="26082" xr:uid="{7170D393-B91E-4E2B-8508-6DB40332E1EE}"/>
    <cellStyle name="Input 3 4 4 5 2 2" xfId="26083" xr:uid="{D2815F6D-610A-4A55-84CA-0F88BE13B7ED}"/>
    <cellStyle name="Input 3 4 4 5 2 3" xfId="26084" xr:uid="{1D26E0DB-7C4F-46FE-938F-D02E4699F21B}"/>
    <cellStyle name="Input 3 4 4 5 3" xfId="26085" xr:uid="{9D91F1DD-C712-4C85-9C2C-DE607B8328E8}"/>
    <cellStyle name="Input 3 4 4 5 3 2" xfId="26086" xr:uid="{55FB516F-6F2B-49F3-8DFA-040999D4C3E4}"/>
    <cellStyle name="Input 3 4 4 5 3 3" xfId="26087" xr:uid="{B1BA42E6-D38F-4004-90C0-6A8E09ADED35}"/>
    <cellStyle name="Input 3 4 4 5 4" xfId="26088" xr:uid="{B160EFD7-6B97-4DBC-90ED-3D09A4DC797A}"/>
    <cellStyle name="Input 3 4 4 5 4 2" xfId="26089" xr:uid="{48425136-C16E-46FF-A6B5-7826894438B8}"/>
    <cellStyle name="Input 3 4 4 5 4 3" xfId="26090" xr:uid="{F0449B39-42CB-465B-8F08-BB87C7495C6A}"/>
    <cellStyle name="Input 3 4 4 5 5" xfId="26091" xr:uid="{33D1D8EC-B224-4969-ADE2-70E925FB11D5}"/>
    <cellStyle name="Input 3 4 4 5 5 2" xfId="26092" xr:uid="{A0B3B581-63BE-4AB5-8296-2C92CB6623EC}"/>
    <cellStyle name="Input 3 4 4 5 5 3" xfId="26093" xr:uid="{978DD098-5B48-423E-9755-B7D885B1157E}"/>
    <cellStyle name="Input 3 4 4 5 6" xfId="26094" xr:uid="{899D8BEE-4AFA-4EEC-B3D6-610B3D47EC87}"/>
    <cellStyle name="Input 3 4 4 5 6 2" xfId="26095" xr:uid="{E52D5591-FCB6-4F32-81D4-07CBBCBBB9AA}"/>
    <cellStyle name="Input 3 4 4 5 6 3" xfId="26096" xr:uid="{86126224-55D6-4B7D-9497-BBBD750E5BA2}"/>
    <cellStyle name="Input 3 4 4 5 7" xfId="26097" xr:uid="{8C0840B3-9E5D-4D33-81A3-253549BF8CEA}"/>
    <cellStyle name="Input 3 4 4 5 7 2" xfId="26098" xr:uid="{78AE3949-D7A4-4D78-A5D3-2A87169B6EDE}"/>
    <cellStyle name="Input 3 4 4 5 7 3" xfId="26099" xr:uid="{EA1DA4C7-10BB-460F-8774-71FAC4A9BC3F}"/>
    <cellStyle name="Input 3 4 4 5 8" xfId="26100" xr:uid="{241C609D-0315-42DE-926D-9B4854738361}"/>
    <cellStyle name="Input 3 4 4 5 9" xfId="26101" xr:uid="{F7CC586C-66F0-4242-92C7-C7C10D082408}"/>
    <cellStyle name="Input 3 4 4 6" xfId="26102" xr:uid="{617159E4-7A8C-49E4-85E9-4E509ED0167F}"/>
    <cellStyle name="Input 3 4 4 6 2" xfId="26103" xr:uid="{FCA4F131-7756-4CAD-BF32-85A888FC3C1D}"/>
    <cellStyle name="Input 3 4 4 6 3" xfId="26104" xr:uid="{501EAE45-82FF-4C5C-B11C-232B4E2DBD96}"/>
    <cellStyle name="Input 3 4 4 7" xfId="26105" xr:uid="{106B5596-B23A-46A4-8DB6-2640B8DCC26E}"/>
    <cellStyle name="Input 3 4 4 7 2" xfId="26106" xr:uid="{169B5768-BC15-455E-B4CC-D89B20653E3B}"/>
    <cellStyle name="Input 3 4 4 7 3" xfId="26107" xr:uid="{23D3256E-00CD-4807-B82B-F02ED02D9230}"/>
    <cellStyle name="Input 3 4 4 8" xfId="26108" xr:uid="{DF23F43E-3F4F-47BA-BABC-AA9973A67284}"/>
    <cellStyle name="Input 3 4 4 8 2" xfId="26109" xr:uid="{0215B31A-A6CE-4CE0-8046-44760D368776}"/>
    <cellStyle name="Input 3 4 4 8 3" xfId="26110" xr:uid="{EC13E707-EABB-4DAE-A788-B3BC5B179C01}"/>
    <cellStyle name="Input 3 4 4 9" xfId="26111" xr:uid="{EB0E689A-7964-4C54-86BE-7007D0438C0A}"/>
    <cellStyle name="Input 3 4 4 9 2" xfId="26112" xr:uid="{5224BF88-AE93-45D1-97D4-D910470FFA2A}"/>
    <cellStyle name="Input 3 4 4 9 3" xfId="26113" xr:uid="{74D364B4-BF78-4E4E-841F-BEA239E304E4}"/>
    <cellStyle name="Input 3 4 5" xfId="26114" xr:uid="{10F7080D-10C5-4838-BD6D-590299784C59}"/>
    <cellStyle name="Input 3 4 5 10" xfId="44396" xr:uid="{43C6469B-58D2-42CF-8E38-F24F3082E424}"/>
    <cellStyle name="Input 3 4 5 2" xfId="26115" xr:uid="{AACE9A36-C2BB-4191-8983-C71811E75228}"/>
    <cellStyle name="Input 3 4 5 2 10" xfId="26116" xr:uid="{7A10FE54-D243-497F-A9AF-2B3C36536378}"/>
    <cellStyle name="Input 3 4 5 2 2" xfId="26117" xr:uid="{3CA41308-EAC3-45EA-A9E0-1486C3B1F9E8}"/>
    <cellStyle name="Input 3 4 5 2 2 2" xfId="26118" xr:uid="{780AA70E-3EFC-4F40-BB4F-8B1EB23FC2D3}"/>
    <cellStyle name="Input 3 4 5 2 2 2 2" xfId="26119" xr:uid="{3F4940C7-D8C4-451D-954E-04B99CDE5C80}"/>
    <cellStyle name="Input 3 4 5 2 2 2 3" xfId="26120" xr:uid="{8D2478B8-B2F6-4D16-B6AD-08C369E20B99}"/>
    <cellStyle name="Input 3 4 5 2 2 3" xfId="26121" xr:uid="{037F1739-5751-471C-8971-3892158D7C64}"/>
    <cellStyle name="Input 3 4 5 2 2 3 2" xfId="26122" xr:uid="{EF79C799-07EF-48B5-B17B-3F4E584E836C}"/>
    <cellStyle name="Input 3 4 5 2 2 3 3" xfId="26123" xr:uid="{9635AAB8-D34D-494F-9825-34B45A3A290B}"/>
    <cellStyle name="Input 3 4 5 2 2 4" xfId="26124" xr:uid="{8E75A011-7CC8-4494-8601-B3BC3E0466A3}"/>
    <cellStyle name="Input 3 4 5 2 2 4 2" xfId="26125" xr:uid="{DAE164D7-3C93-43E7-B716-3F8991E2F05A}"/>
    <cellStyle name="Input 3 4 5 2 2 4 3" xfId="26126" xr:uid="{71439C46-C745-42A0-A9EE-77CC9A743BDB}"/>
    <cellStyle name="Input 3 4 5 2 2 5" xfId="26127" xr:uid="{9F445811-B1D5-492B-9A49-70E4E4E18D18}"/>
    <cellStyle name="Input 3 4 5 2 2 5 2" xfId="26128" xr:uid="{B680181E-6283-4EA2-B300-DD0E0A409FA6}"/>
    <cellStyle name="Input 3 4 5 2 2 5 3" xfId="26129" xr:uid="{5D06350A-9243-48A1-903D-5A9D7D2E583B}"/>
    <cellStyle name="Input 3 4 5 2 2 6" xfId="26130" xr:uid="{120B683F-4788-4B0A-939E-C4AC6642E530}"/>
    <cellStyle name="Input 3 4 5 2 2 6 2" xfId="26131" xr:uid="{B03E8A4D-1770-43A5-BA4E-2C9309069A37}"/>
    <cellStyle name="Input 3 4 5 2 2 6 3" xfId="26132" xr:uid="{BFC4451D-62CE-4C4F-B4A2-966012FBA70E}"/>
    <cellStyle name="Input 3 4 5 2 2 7" xfId="26133" xr:uid="{70693284-14C2-4C4A-80B1-FB52F3B08F94}"/>
    <cellStyle name="Input 3 4 5 2 2 7 2" xfId="26134" xr:uid="{AAA48C4A-E487-4A96-9A45-2BAF5AC9B336}"/>
    <cellStyle name="Input 3 4 5 2 2 7 3" xfId="26135" xr:uid="{C86C0BC2-25FA-46A6-B8CC-014FBACCEACE}"/>
    <cellStyle name="Input 3 4 5 2 2 8" xfId="26136" xr:uid="{6496EC8A-EC04-4FF0-84DA-2BF2A53A4001}"/>
    <cellStyle name="Input 3 4 5 2 2 9" xfId="26137" xr:uid="{DE223C57-F673-4EA7-9D6A-B1F45491CBB3}"/>
    <cellStyle name="Input 3 4 5 2 3" xfId="26138" xr:uid="{E70AB897-0DE8-4C00-8B4E-3577416E3677}"/>
    <cellStyle name="Input 3 4 5 2 3 2" xfId="26139" xr:uid="{E472A59B-956E-41EA-872B-DD94480CB755}"/>
    <cellStyle name="Input 3 4 5 2 3 3" xfId="26140" xr:uid="{DDED8784-F91C-47E6-8977-5A162969CE44}"/>
    <cellStyle name="Input 3 4 5 2 4" xfId="26141" xr:uid="{D8B5CE26-B399-4E8F-B2A4-A85CE6F814BF}"/>
    <cellStyle name="Input 3 4 5 2 4 2" xfId="26142" xr:uid="{7249E213-77E5-4F79-A29A-155C0595CD3E}"/>
    <cellStyle name="Input 3 4 5 2 4 3" xfId="26143" xr:uid="{D4DD4012-EB48-4640-A50D-27BF4AC68790}"/>
    <cellStyle name="Input 3 4 5 2 5" xfId="26144" xr:uid="{95B9541C-581D-49D8-9039-6E545AC19706}"/>
    <cellStyle name="Input 3 4 5 2 5 2" xfId="26145" xr:uid="{607F70FF-9F0E-48D0-8FCA-6676042F5470}"/>
    <cellStyle name="Input 3 4 5 2 5 3" xfId="26146" xr:uid="{E3C0132A-44AA-4E67-A7A0-7A20795FA6AF}"/>
    <cellStyle name="Input 3 4 5 2 6" xfId="26147" xr:uid="{D3423E33-A255-4C31-A91E-712F1448D98C}"/>
    <cellStyle name="Input 3 4 5 2 6 2" xfId="26148" xr:uid="{90971DBD-8EC8-4AD3-8A9A-DB003F7C449E}"/>
    <cellStyle name="Input 3 4 5 2 6 3" xfId="26149" xr:uid="{9AB75D8A-CBA4-4BC6-956A-E9DF7E3D5B51}"/>
    <cellStyle name="Input 3 4 5 2 7" xfId="26150" xr:uid="{5CBC3023-0E80-41EA-B853-25EEC06045AE}"/>
    <cellStyle name="Input 3 4 5 2 7 2" xfId="26151" xr:uid="{E5CEE907-2AAA-4009-9729-7BFBBD89E529}"/>
    <cellStyle name="Input 3 4 5 2 7 3" xfId="26152" xr:uid="{B43B2469-8876-420C-B6E6-A9123F886405}"/>
    <cellStyle name="Input 3 4 5 2 8" xfId="26153" xr:uid="{D18BDE86-E621-4581-A762-332BC346DD2E}"/>
    <cellStyle name="Input 3 4 5 2 8 2" xfId="26154" xr:uid="{8F7F2A39-B3F0-457F-9F6F-4EE5C12C1A58}"/>
    <cellStyle name="Input 3 4 5 2 8 3" xfId="26155" xr:uid="{58B04685-E268-4C22-B17A-5D3EE64B54F7}"/>
    <cellStyle name="Input 3 4 5 2 9" xfId="26156" xr:uid="{F556FECF-7907-403C-8577-E546596960A9}"/>
    <cellStyle name="Input 3 4 5 3" xfId="26157" xr:uid="{201653CA-3F99-40E7-B11B-7E2491DC6731}"/>
    <cellStyle name="Input 3 4 5 3 10" xfId="26158" xr:uid="{69F32E53-5642-4B67-8E0C-70A12B38BB16}"/>
    <cellStyle name="Input 3 4 5 3 2" xfId="26159" xr:uid="{B795C6E4-F890-42D8-8F52-0E1F5188667B}"/>
    <cellStyle name="Input 3 4 5 3 2 2" xfId="26160" xr:uid="{2829276A-7A8D-413F-BFAC-E9B9C9D5D11D}"/>
    <cellStyle name="Input 3 4 5 3 2 2 2" xfId="26161" xr:uid="{A95B734A-1092-4850-AC93-01565AD1F0FD}"/>
    <cellStyle name="Input 3 4 5 3 2 2 3" xfId="26162" xr:uid="{35727B94-A5D7-4A4B-89FC-A27604CF02D3}"/>
    <cellStyle name="Input 3 4 5 3 2 3" xfId="26163" xr:uid="{E9597BA2-6D2C-4FF5-8464-E38A335FCAF9}"/>
    <cellStyle name="Input 3 4 5 3 2 3 2" xfId="26164" xr:uid="{B7DA71DF-8DBD-4C4F-AF55-D3313261AA78}"/>
    <cellStyle name="Input 3 4 5 3 2 3 3" xfId="26165" xr:uid="{BD7262CE-7EA3-42B8-A9C4-F27CB05C259D}"/>
    <cellStyle name="Input 3 4 5 3 2 4" xfId="26166" xr:uid="{D63D783C-29AD-4604-A845-D6000C5F0989}"/>
    <cellStyle name="Input 3 4 5 3 2 4 2" xfId="26167" xr:uid="{DE24646D-B2D9-476D-977F-B439FCE5BF65}"/>
    <cellStyle name="Input 3 4 5 3 2 4 3" xfId="26168" xr:uid="{33F65240-BB3D-46E8-9979-0775DD8A6453}"/>
    <cellStyle name="Input 3 4 5 3 2 5" xfId="26169" xr:uid="{673E294F-E89A-41B0-9119-DCCBFD23B942}"/>
    <cellStyle name="Input 3 4 5 3 2 5 2" xfId="26170" xr:uid="{816A3205-4DA8-4606-A2D2-7C34309A973D}"/>
    <cellStyle name="Input 3 4 5 3 2 5 3" xfId="26171" xr:uid="{DA800626-51D1-4AFB-B927-DD6293AF661A}"/>
    <cellStyle name="Input 3 4 5 3 2 6" xfId="26172" xr:uid="{2C8E3CD2-F61A-4047-A273-3004E84F32E8}"/>
    <cellStyle name="Input 3 4 5 3 2 6 2" xfId="26173" xr:uid="{418D8D55-3111-48C3-8CD4-D63FB24311A6}"/>
    <cellStyle name="Input 3 4 5 3 2 6 3" xfId="26174" xr:uid="{BAEA72D2-BB80-4F4B-9A01-050C568FE7A1}"/>
    <cellStyle name="Input 3 4 5 3 2 7" xfId="26175" xr:uid="{2E8B82CE-6E3F-4B7C-B66E-557FEFDD0ED7}"/>
    <cellStyle name="Input 3 4 5 3 2 7 2" xfId="26176" xr:uid="{5DBF5DA5-33D1-470C-8C27-681691112DD4}"/>
    <cellStyle name="Input 3 4 5 3 2 7 3" xfId="26177" xr:uid="{D2002DFE-8646-4572-9AB4-C8E402DBE428}"/>
    <cellStyle name="Input 3 4 5 3 2 8" xfId="26178" xr:uid="{A7CFFBE3-9504-4C71-9703-A5C33ABD6F06}"/>
    <cellStyle name="Input 3 4 5 3 2 9" xfId="26179" xr:uid="{0310F09C-F916-4C37-9ECE-349AD8F09539}"/>
    <cellStyle name="Input 3 4 5 3 3" xfId="26180" xr:uid="{889A5ABD-B818-4B23-9D34-48CB03315486}"/>
    <cellStyle name="Input 3 4 5 3 3 2" xfId="26181" xr:uid="{8D16DE39-0195-4BFD-A4A2-D2F0CD585460}"/>
    <cellStyle name="Input 3 4 5 3 3 3" xfId="26182" xr:uid="{2E26D436-AEB7-48A0-9AED-8238E3DD229A}"/>
    <cellStyle name="Input 3 4 5 3 4" xfId="26183" xr:uid="{6772E9EE-44A7-442F-8BBA-1F15E819C5AF}"/>
    <cellStyle name="Input 3 4 5 3 4 2" xfId="26184" xr:uid="{730832EC-B35D-472E-8B10-150BAEF09B7B}"/>
    <cellStyle name="Input 3 4 5 3 4 3" xfId="26185" xr:uid="{52E83C4A-4CCF-4B80-8570-123189BBFFAC}"/>
    <cellStyle name="Input 3 4 5 3 5" xfId="26186" xr:uid="{CE0CC4C8-6A4D-4758-906C-5022C9128BAB}"/>
    <cellStyle name="Input 3 4 5 3 5 2" xfId="26187" xr:uid="{C55EE9B2-A1FF-4607-AA36-3E16C4F3D2B0}"/>
    <cellStyle name="Input 3 4 5 3 5 3" xfId="26188" xr:uid="{98FA7075-38C0-4993-9931-0E34E351A798}"/>
    <cellStyle name="Input 3 4 5 3 6" xfId="26189" xr:uid="{70862378-6558-4335-8C01-3A4EF9B86FBF}"/>
    <cellStyle name="Input 3 4 5 3 6 2" xfId="26190" xr:uid="{72529AFF-5D57-4DC6-A1CD-7AD040E313CE}"/>
    <cellStyle name="Input 3 4 5 3 6 3" xfId="26191" xr:uid="{6ABE3996-ECBD-4BCA-A4E3-659B1DB848AF}"/>
    <cellStyle name="Input 3 4 5 3 7" xfId="26192" xr:uid="{D8D8B578-952D-4664-B155-E01561A9854F}"/>
    <cellStyle name="Input 3 4 5 3 7 2" xfId="26193" xr:uid="{7BEF9CE7-39A2-4A4F-B0B1-BB113FA129B7}"/>
    <cellStyle name="Input 3 4 5 3 7 3" xfId="26194" xr:uid="{C6742A03-D3EA-4A69-9917-A79104DEFAC7}"/>
    <cellStyle name="Input 3 4 5 3 8" xfId="26195" xr:uid="{E4FE996D-332E-4494-9540-8785CED07FAC}"/>
    <cellStyle name="Input 3 4 5 3 8 2" xfId="26196" xr:uid="{80E3560F-50B5-4DF0-A5E6-9E2A28FC1CC3}"/>
    <cellStyle name="Input 3 4 5 3 8 3" xfId="26197" xr:uid="{7513A686-2221-4725-A535-92D93BE82733}"/>
    <cellStyle name="Input 3 4 5 3 9" xfId="26198" xr:uid="{F11E2BB1-3DF6-48A3-9626-DC81AE0EBB58}"/>
    <cellStyle name="Input 3 4 5 4" xfId="26199" xr:uid="{ECA5990C-24DA-4308-84EA-85FDB490D9CD}"/>
    <cellStyle name="Input 3 4 5 4 10" xfId="26200" xr:uid="{61E5DAE2-7EC4-4C9B-B3BA-2E11DC34EDD6}"/>
    <cellStyle name="Input 3 4 5 4 2" xfId="26201" xr:uid="{DC7C9D18-1015-4B07-A547-A2F30E117C5B}"/>
    <cellStyle name="Input 3 4 5 4 2 2" xfId="26202" xr:uid="{39DE51BF-F29B-4611-A03B-9693B65705A1}"/>
    <cellStyle name="Input 3 4 5 4 2 2 2" xfId="26203" xr:uid="{304D08FD-63EF-4E1F-BE70-13D404A02238}"/>
    <cellStyle name="Input 3 4 5 4 2 2 3" xfId="26204" xr:uid="{6B2AE118-AF05-4D0E-BD91-0826C06B5323}"/>
    <cellStyle name="Input 3 4 5 4 2 3" xfId="26205" xr:uid="{100BC92D-4D61-46C4-9A2F-E70817B39B10}"/>
    <cellStyle name="Input 3 4 5 4 2 3 2" xfId="26206" xr:uid="{689E212B-F614-4FCE-9A87-1DA57BB0C51B}"/>
    <cellStyle name="Input 3 4 5 4 2 3 3" xfId="26207" xr:uid="{540ED3A3-5D45-44A2-9A6F-49C4F618934A}"/>
    <cellStyle name="Input 3 4 5 4 2 4" xfId="26208" xr:uid="{7B51C998-1E00-4C3D-8BF1-548798134A5B}"/>
    <cellStyle name="Input 3 4 5 4 2 4 2" xfId="26209" xr:uid="{4E9C7207-7B53-407B-B88F-86FAA7B9E98F}"/>
    <cellStyle name="Input 3 4 5 4 2 4 3" xfId="26210" xr:uid="{CBC8B047-07F6-42BD-A899-709DE930EE10}"/>
    <cellStyle name="Input 3 4 5 4 2 5" xfId="26211" xr:uid="{20B6DFF0-EB25-4125-A873-472BFFD33A3F}"/>
    <cellStyle name="Input 3 4 5 4 2 5 2" xfId="26212" xr:uid="{9699A9D7-4661-4DA9-A733-ABE21DACE860}"/>
    <cellStyle name="Input 3 4 5 4 2 5 3" xfId="26213" xr:uid="{04A1124D-44AB-45C1-8038-ED2D6E7772FD}"/>
    <cellStyle name="Input 3 4 5 4 2 6" xfId="26214" xr:uid="{2130B263-08EF-4BBB-8927-8C65C934AD83}"/>
    <cellStyle name="Input 3 4 5 4 2 6 2" xfId="26215" xr:uid="{AC71CD12-AC13-4F9F-AAA9-B35A08FEB6F9}"/>
    <cellStyle name="Input 3 4 5 4 2 6 3" xfId="26216" xr:uid="{4C3ED02B-7728-4F02-AC5D-1A4153413E2C}"/>
    <cellStyle name="Input 3 4 5 4 2 7" xfId="26217" xr:uid="{9DA4E94F-0B5F-4C41-AF47-F9F9E92310C3}"/>
    <cellStyle name="Input 3 4 5 4 2 7 2" xfId="26218" xr:uid="{09E97292-05EB-4016-8492-533837D93A11}"/>
    <cellStyle name="Input 3 4 5 4 2 7 3" xfId="26219" xr:uid="{3F82DFF2-E5FC-41E8-BF5E-2CF4F78D7C2D}"/>
    <cellStyle name="Input 3 4 5 4 2 8" xfId="26220" xr:uid="{C650BF31-A569-4C90-87FA-AB8F0CDA0C6F}"/>
    <cellStyle name="Input 3 4 5 4 2 9" xfId="26221" xr:uid="{85BC6D39-2B0D-4F99-9877-C64FB78FD4CC}"/>
    <cellStyle name="Input 3 4 5 4 3" xfId="26222" xr:uid="{FE65EE45-0801-4255-98F6-08F04F5AC2CE}"/>
    <cellStyle name="Input 3 4 5 4 3 2" xfId="26223" xr:uid="{AC7AF4CD-E839-4289-92BD-185D71CCFDD3}"/>
    <cellStyle name="Input 3 4 5 4 3 3" xfId="26224" xr:uid="{44E0DE08-33A8-4598-9435-9B4B93CEAFFE}"/>
    <cellStyle name="Input 3 4 5 4 4" xfId="26225" xr:uid="{09FD0D67-5B4D-4C79-9F62-7FCD7489CEDA}"/>
    <cellStyle name="Input 3 4 5 4 4 2" xfId="26226" xr:uid="{AEC09EA2-8F8B-4F08-8BAC-E7364F49A8B1}"/>
    <cellStyle name="Input 3 4 5 4 4 3" xfId="26227" xr:uid="{4BD1EC0C-F795-4732-8277-90734F3FD746}"/>
    <cellStyle name="Input 3 4 5 4 5" xfId="26228" xr:uid="{8AF81EC7-397A-4A2C-8757-4F54BC84DDCA}"/>
    <cellStyle name="Input 3 4 5 4 5 2" xfId="26229" xr:uid="{92D42B88-F973-44BD-98CF-140510E95BE2}"/>
    <cellStyle name="Input 3 4 5 4 5 3" xfId="26230" xr:uid="{ECB3641C-E32C-4ED8-AFF2-005F901D11B2}"/>
    <cellStyle name="Input 3 4 5 4 6" xfId="26231" xr:uid="{CFE1BD73-ECD2-449C-AAAA-1F9D921BB2A0}"/>
    <cellStyle name="Input 3 4 5 4 6 2" xfId="26232" xr:uid="{D82741B3-9B80-48B5-9F85-D5475B2D53EA}"/>
    <cellStyle name="Input 3 4 5 4 6 3" xfId="26233" xr:uid="{6B973D1F-C4B9-44AF-975C-6D9A91C52D75}"/>
    <cellStyle name="Input 3 4 5 4 7" xfId="26234" xr:uid="{4BF862B1-1FC3-438B-B05F-82AA64616D65}"/>
    <cellStyle name="Input 3 4 5 4 7 2" xfId="26235" xr:uid="{8FF01BD0-8DD6-481A-91F5-C6660FF74679}"/>
    <cellStyle name="Input 3 4 5 4 7 3" xfId="26236" xr:uid="{DE5E28EB-6BB1-4462-A120-AC70C2BBD2FA}"/>
    <cellStyle name="Input 3 4 5 4 8" xfId="26237" xr:uid="{59B2A428-77F3-431B-A312-43F5A55882F0}"/>
    <cellStyle name="Input 3 4 5 4 8 2" xfId="26238" xr:uid="{CC43A35D-B27A-4A7C-8270-BEAB48DDCB10}"/>
    <cellStyle name="Input 3 4 5 4 8 3" xfId="26239" xr:uid="{7A4EFA58-C0DD-411B-BAC5-E38460406A9F}"/>
    <cellStyle name="Input 3 4 5 4 9" xfId="26240" xr:uid="{2B503E9F-5820-4A05-9F11-639D63CF4DF5}"/>
    <cellStyle name="Input 3 4 5 5" xfId="26241" xr:uid="{F5B368C7-C227-40BF-A8F8-7C70EDC196E6}"/>
    <cellStyle name="Input 3 4 5 5 2" xfId="26242" xr:uid="{C56E9C8D-A8DF-4DFD-A895-736578AB9B8B}"/>
    <cellStyle name="Input 3 4 5 5 2 2" xfId="26243" xr:uid="{B3079325-E27F-40C1-8872-9427BC6721BD}"/>
    <cellStyle name="Input 3 4 5 5 2 3" xfId="26244" xr:uid="{7B25EFEF-1BFB-46BC-B266-C505989757F9}"/>
    <cellStyle name="Input 3 4 5 5 3" xfId="26245" xr:uid="{C5E0AA1B-7CF1-4272-98C2-463D264DBF11}"/>
    <cellStyle name="Input 3 4 5 5 3 2" xfId="26246" xr:uid="{7C931C1E-2900-4589-99AD-64459B12E3DB}"/>
    <cellStyle name="Input 3 4 5 5 3 3" xfId="26247" xr:uid="{8793E2B8-2ADE-4A6F-B34E-41B69B47F734}"/>
    <cellStyle name="Input 3 4 5 5 4" xfId="26248" xr:uid="{3DC195AF-416C-4C21-A08F-77963177FF47}"/>
    <cellStyle name="Input 3 4 5 5 4 2" xfId="26249" xr:uid="{7F54C9E4-60BA-49A9-9EB8-35BB7B222A4E}"/>
    <cellStyle name="Input 3 4 5 5 4 3" xfId="26250" xr:uid="{6E8C5F6D-1302-4506-BA9A-C38A5BA28BA0}"/>
    <cellStyle name="Input 3 4 5 5 5" xfId="26251" xr:uid="{FEF8ED02-C6DA-4B4D-BA1C-1FB757DE48E4}"/>
    <cellStyle name="Input 3 4 5 5 5 2" xfId="26252" xr:uid="{876B5825-191A-4962-83AE-F04DE95AE1F4}"/>
    <cellStyle name="Input 3 4 5 5 5 3" xfId="26253" xr:uid="{82EA573C-1E7C-4D84-8DFE-ADDDCD626776}"/>
    <cellStyle name="Input 3 4 5 5 6" xfId="26254" xr:uid="{9CDE6E0B-83E5-48C2-B36F-088423DECA33}"/>
    <cellStyle name="Input 3 4 5 5 6 2" xfId="26255" xr:uid="{2B730C87-DFC1-44CB-B682-46608C2B7C1F}"/>
    <cellStyle name="Input 3 4 5 5 6 3" xfId="26256" xr:uid="{6C46AF96-DC9A-407B-9678-C4FD66BFCE50}"/>
    <cellStyle name="Input 3 4 5 5 7" xfId="26257" xr:uid="{2E91002C-3F84-49BF-9FCF-663689F2B431}"/>
    <cellStyle name="Input 3 4 5 5 7 2" xfId="26258" xr:uid="{7DC1D724-1ACB-4277-963A-CBAA422B50A9}"/>
    <cellStyle name="Input 3 4 5 5 7 3" xfId="26259" xr:uid="{C709C84B-8359-4258-9901-8BDF7E34238D}"/>
    <cellStyle name="Input 3 4 5 5 8" xfId="26260" xr:uid="{5E26378D-1A7F-428D-B9D3-9BEB65C9C7C8}"/>
    <cellStyle name="Input 3 4 5 5 9" xfId="26261" xr:uid="{E376DA3A-D267-46AB-82E0-B1B46EFB9975}"/>
    <cellStyle name="Input 3 4 5 6" xfId="26262" xr:uid="{D977F223-F36B-4EEC-B5AB-8E98D184F5C0}"/>
    <cellStyle name="Input 3 4 5 6 2" xfId="26263" xr:uid="{8FADEF53-E2A8-408B-B443-30D0C11A6C2C}"/>
    <cellStyle name="Input 3 4 5 6 3" xfId="26264" xr:uid="{FB0C225A-8089-4656-A729-4D1A2A9A3958}"/>
    <cellStyle name="Input 3 4 5 7" xfId="26265" xr:uid="{AABE30C4-7D27-43D8-861C-99E6FFABEC68}"/>
    <cellStyle name="Input 3 4 5 7 2" xfId="26266" xr:uid="{7AAE0F9E-433E-4942-9322-9A720C4A4B1B}"/>
    <cellStyle name="Input 3 4 5 7 3" xfId="26267" xr:uid="{40247092-6EF9-4CC4-BC0A-A072387F3D63}"/>
    <cellStyle name="Input 3 4 5 8" xfId="26268" xr:uid="{ABF6D283-3470-421B-873E-24852980B57F}"/>
    <cellStyle name="Input 3 4 5 8 2" xfId="26269" xr:uid="{178D6FBC-33EA-4BF9-978A-D523F700A566}"/>
    <cellStyle name="Input 3 4 5 8 3" xfId="26270" xr:uid="{791B459F-F3BD-4711-955B-C5CE41043439}"/>
    <cellStyle name="Input 3 4 5 9" xfId="26271" xr:uid="{152E539D-9026-4145-AE07-2DA5738FE652}"/>
    <cellStyle name="Input 3 4 5 9 2" xfId="26272" xr:uid="{E70F4BFB-AD46-43CB-AA2E-48DF1E89BEE7}"/>
    <cellStyle name="Input 3 4 5 9 3" xfId="26273" xr:uid="{B4A12DAE-4685-45BE-AAE2-D0DDC57AC815}"/>
    <cellStyle name="Input 3 4 6" xfId="26274" xr:uid="{5F44DB86-C317-438B-927B-D13637CE489B}"/>
    <cellStyle name="Input 3 4 6 10" xfId="26275" xr:uid="{9DD4187B-E3E9-4102-8721-65E525A80B58}"/>
    <cellStyle name="Input 3 4 6 2" xfId="26276" xr:uid="{EC5E0022-EE70-4F24-90A1-3D8405455874}"/>
    <cellStyle name="Input 3 4 6 2 2" xfId="26277" xr:uid="{F2796B64-7DB9-4DCC-838E-1E38F231EFDD}"/>
    <cellStyle name="Input 3 4 6 2 2 2" xfId="26278" xr:uid="{4E27ADDE-B167-4BF9-8A98-DCBA7D073C8F}"/>
    <cellStyle name="Input 3 4 6 2 2 3" xfId="26279" xr:uid="{B4788038-6A99-41E7-AE05-C2632A3EC8C5}"/>
    <cellStyle name="Input 3 4 6 2 3" xfId="26280" xr:uid="{0582D493-E01F-4414-8B4D-9E44963B3C4D}"/>
    <cellStyle name="Input 3 4 6 2 3 2" xfId="26281" xr:uid="{98934262-4A56-4E56-ACA1-94D55444AFCF}"/>
    <cellStyle name="Input 3 4 6 2 3 3" xfId="26282" xr:uid="{E6B81A75-DDAB-4AD7-B7B5-9BF30AF92E2E}"/>
    <cellStyle name="Input 3 4 6 2 4" xfId="26283" xr:uid="{ABA4EBE1-1042-4833-A499-1F61FEAFAC2C}"/>
    <cellStyle name="Input 3 4 6 2 4 2" xfId="26284" xr:uid="{051BF0DC-2423-480C-B8C8-E3E0C80278E1}"/>
    <cellStyle name="Input 3 4 6 2 4 3" xfId="26285" xr:uid="{4485C751-2844-4CBD-BB05-E9D950234758}"/>
    <cellStyle name="Input 3 4 6 2 5" xfId="26286" xr:uid="{C82E675A-9E99-4904-87E9-1869062B18B2}"/>
    <cellStyle name="Input 3 4 6 2 5 2" xfId="26287" xr:uid="{0C5627E7-CFC0-46E9-B7D2-4BF956383398}"/>
    <cellStyle name="Input 3 4 6 2 5 3" xfId="26288" xr:uid="{BA5651AF-5FDE-4457-8AA3-F4689DFD21F8}"/>
    <cellStyle name="Input 3 4 6 2 6" xfId="26289" xr:uid="{982429FC-A989-4DDD-B49A-C22D90BB99F6}"/>
    <cellStyle name="Input 3 4 6 2 6 2" xfId="26290" xr:uid="{F765B5D2-FAD9-4577-B86B-3C0E06282E25}"/>
    <cellStyle name="Input 3 4 6 2 6 3" xfId="26291" xr:uid="{845EA628-DEC2-4F9F-853A-2AA63031584B}"/>
    <cellStyle name="Input 3 4 6 2 7" xfId="26292" xr:uid="{B3005B18-A575-434A-B24F-4245FAB117A0}"/>
    <cellStyle name="Input 3 4 6 2 7 2" xfId="26293" xr:uid="{E63914F9-53A3-4931-8B70-1021398AA160}"/>
    <cellStyle name="Input 3 4 6 2 7 3" xfId="26294" xr:uid="{BAC8E4ED-108A-469B-B90B-9C9BC61CC9C4}"/>
    <cellStyle name="Input 3 4 6 2 8" xfId="26295" xr:uid="{2E4D43B5-A4C6-4925-9A11-7CA2190EB1BD}"/>
    <cellStyle name="Input 3 4 6 2 9" xfId="26296" xr:uid="{AD540E97-B3A2-44AA-AB79-7B7592B6854D}"/>
    <cellStyle name="Input 3 4 6 3" xfId="26297" xr:uid="{B247062F-9BE0-44B8-B9FC-555A6A0B0EB0}"/>
    <cellStyle name="Input 3 4 6 3 2" xfId="26298" xr:uid="{6C3B551C-1E46-41D8-9BCA-3EB302F315C1}"/>
    <cellStyle name="Input 3 4 6 3 3" xfId="26299" xr:uid="{7A1AB24E-A7CA-4C8C-9C7C-90AAEA7606DC}"/>
    <cellStyle name="Input 3 4 6 4" xfId="26300" xr:uid="{5996C912-2D23-4A0A-9941-3679133B73FE}"/>
    <cellStyle name="Input 3 4 6 4 2" xfId="26301" xr:uid="{7A56B80A-992C-42AE-B1FC-5CAEF1615F96}"/>
    <cellStyle name="Input 3 4 6 4 3" xfId="26302" xr:uid="{B53F46DE-BCF0-42C6-8D73-9DA48F8B550D}"/>
    <cellStyle name="Input 3 4 6 5" xfId="26303" xr:uid="{00E405E0-CFC2-4FE2-BACA-A0174FD6C7D9}"/>
    <cellStyle name="Input 3 4 6 5 2" xfId="26304" xr:uid="{FE9E0179-0269-4F78-BFA3-3BB2784858E9}"/>
    <cellStyle name="Input 3 4 6 5 3" xfId="26305" xr:uid="{27925FD5-7BE8-48C5-A6BC-D34E9476DABF}"/>
    <cellStyle name="Input 3 4 6 6" xfId="26306" xr:uid="{AE713A42-28DC-460B-89AC-CB0BF787C1E0}"/>
    <cellStyle name="Input 3 4 6 6 2" xfId="26307" xr:uid="{CC59C566-5085-42F5-A52F-A0F1A5A26C3D}"/>
    <cellStyle name="Input 3 4 6 6 3" xfId="26308" xr:uid="{8A63052B-2A38-4B5E-A672-532EA4D8F876}"/>
    <cellStyle name="Input 3 4 6 7" xfId="26309" xr:uid="{7C64D167-0B49-4A14-9E82-EA10B5CA6B5A}"/>
    <cellStyle name="Input 3 4 6 7 2" xfId="26310" xr:uid="{FA36CC6F-A228-4E4C-BDC0-216E224D5B08}"/>
    <cellStyle name="Input 3 4 6 7 3" xfId="26311" xr:uid="{DC280D7F-232E-413E-B698-4C8644E12BF3}"/>
    <cellStyle name="Input 3 4 6 8" xfId="26312" xr:uid="{278C9326-3E10-4A0D-B828-C977CE7D7F08}"/>
    <cellStyle name="Input 3 4 6 8 2" xfId="26313" xr:uid="{942CEFF7-3A8F-4BFE-90A6-B90FC2287561}"/>
    <cellStyle name="Input 3 4 6 8 3" xfId="26314" xr:uid="{053C925F-A425-433B-A980-379770EC9A0E}"/>
    <cellStyle name="Input 3 4 6 9" xfId="26315" xr:uid="{BA8D7C0B-7B43-46D5-8CF3-12107C51719F}"/>
    <cellStyle name="Input 3 4 7" xfId="26316" xr:uid="{B167004A-13AA-482B-8644-1664E32AF120}"/>
    <cellStyle name="Input 3 4 7 10" xfId="26317" xr:uid="{D016E2F4-4E1C-4C6E-A168-F268B55D5881}"/>
    <cellStyle name="Input 3 4 7 2" xfId="26318" xr:uid="{75A533BC-E797-41F3-9AEF-A9D060A4C8F1}"/>
    <cellStyle name="Input 3 4 7 2 2" xfId="26319" xr:uid="{2322D8C1-374D-4650-89E8-F3CA67586423}"/>
    <cellStyle name="Input 3 4 7 2 2 2" xfId="26320" xr:uid="{D1AEB955-B354-4163-A0B2-07231CF86AAC}"/>
    <cellStyle name="Input 3 4 7 2 2 3" xfId="26321" xr:uid="{3CAACD5F-770C-4C01-8E94-0D9435E151EC}"/>
    <cellStyle name="Input 3 4 7 2 3" xfId="26322" xr:uid="{624AF2AF-2C1B-4B6C-A27C-D2DB37F0D200}"/>
    <cellStyle name="Input 3 4 7 2 3 2" xfId="26323" xr:uid="{1BFDFED9-5C35-4C99-ABAB-BB9B93395B93}"/>
    <cellStyle name="Input 3 4 7 2 3 3" xfId="26324" xr:uid="{932DE03C-009C-444C-99D4-A7BAD7AFC4D3}"/>
    <cellStyle name="Input 3 4 7 2 4" xfId="26325" xr:uid="{7B11F947-E5F9-435F-A2EA-E703D2C75219}"/>
    <cellStyle name="Input 3 4 7 2 4 2" xfId="26326" xr:uid="{65273674-F2E4-40E4-8546-BA3F4468D800}"/>
    <cellStyle name="Input 3 4 7 2 4 3" xfId="26327" xr:uid="{C407A293-C186-4A8D-983C-7F82BEE44E66}"/>
    <cellStyle name="Input 3 4 7 2 5" xfId="26328" xr:uid="{ECD215E8-50BA-48DD-93A7-1B5205A870B4}"/>
    <cellStyle name="Input 3 4 7 2 5 2" xfId="26329" xr:uid="{42984D33-D2A4-4961-89FE-6A965982F8B3}"/>
    <cellStyle name="Input 3 4 7 2 5 3" xfId="26330" xr:uid="{021B1B72-EEF9-4B3A-957F-2F80693EB898}"/>
    <cellStyle name="Input 3 4 7 2 6" xfId="26331" xr:uid="{D73633C3-6617-4183-9167-489DF19C3916}"/>
    <cellStyle name="Input 3 4 7 2 6 2" xfId="26332" xr:uid="{6A5F5E08-359B-4C21-8361-0CE6A4ECDE45}"/>
    <cellStyle name="Input 3 4 7 2 6 3" xfId="26333" xr:uid="{F9A9D971-A748-412C-B8DD-539B336DA28F}"/>
    <cellStyle name="Input 3 4 7 2 7" xfId="26334" xr:uid="{0EDC08F3-3F9C-40BD-B749-4074D2087A14}"/>
    <cellStyle name="Input 3 4 7 2 7 2" xfId="26335" xr:uid="{EEFB728E-19FE-49B1-8592-506DDFD5522B}"/>
    <cellStyle name="Input 3 4 7 2 7 3" xfId="26336" xr:uid="{C6FAD15D-4DC8-4091-8436-E8B99F13ADA8}"/>
    <cellStyle name="Input 3 4 7 2 8" xfId="26337" xr:uid="{AAB58882-8FC6-400F-AA24-C204E43ABA37}"/>
    <cellStyle name="Input 3 4 7 2 9" xfId="26338" xr:uid="{E47ECD10-06A9-4C1B-8FB7-2F96B601796F}"/>
    <cellStyle name="Input 3 4 7 3" xfId="26339" xr:uid="{31BA2F3B-D5D3-4ECD-B7DD-9F0E6003B2DF}"/>
    <cellStyle name="Input 3 4 7 3 2" xfId="26340" xr:uid="{BC424B48-1264-445A-B642-C73F9C5DE2AC}"/>
    <cellStyle name="Input 3 4 7 3 3" xfId="26341" xr:uid="{E5846F6C-E910-4C3B-96D2-EFD17277A408}"/>
    <cellStyle name="Input 3 4 7 4" xfId="26342" xr:uid="{3269E1EB-10F8-4F77-A46F-EED807B75D54}"/>
    <cellStyle name="Input 3 4 7 4 2" xfId="26343" xr:uid="{FA3A8509-9D06-47E4-B125-EA823C45597A}"/>
    <cellStyle name="Input 3 4 7 4 3" xfId="26344" xr:uid="{67977BF4-D1B5-42B3-B67C-F5DA3358DFAA}"/>
    <cellStyle name="Input 3 4 7 5" xfId="26345" xr:uid="{CCAAEB3A-8793-4F57-A7B8-A072C6F986A0}"/>
    <cellStyle name="Input 3 4 7 5 2" xfId="26346" xr:uid="{3F2538A1-B204-424E-904B-AFFADD1329D3}"/>
    <cellStyle name="Input 3 4 7 5 3" xfId="26347" xr:uid="{4C4F8362-8B07-438B-BBF0-1EA0F818A3B3}"/>
    <cellStyle name="Input 3 4 7 6" xfId="26348" xr:uid="{2B97E3D9-7163-472B-A207-3D8FA7FC9567}"/>
    <cellStyle name="Input 3 4 7 6 2" xfId="26349" xr:uid="{D3AF936E-E013-4C70-92FC-6D2DDCB6A3D1}"/>
    <cellStyle name="Input 3 4 7 6 3" xfId="26350" xr:uid="{B3229B7F-21F2-4AAB-8F99-1DCD38895FA8}"/>
    <cellStyle name="Input 3 4 7 7" xfId="26351" xr:uid="{A63FDFFC-69FA-41D8-AF3B-3316D7D68494}"/>
    <cellStyle name="Input 3 4 7 7 2" xfId="26352" xr:uid="{FD9DA403-1165-45AD-AF7E-3E91819A3A88}"/>
    <cellStyle name="Input 3 4 7 7 3" xfId="26353" xr:uid="{49961273-38E5-47C4-9C55-EE8634CB332E}"/>
    <cellStyle name="Input 3 4 7 8" xfId="26354" xr:uid="{64EE33EC-89B4-4A00-A358-F05AF4348BED}"/>
    <cellStyle name="Input 3 4 7 8 2" xfId="26355" xr:uid="{39C4B4F4-5EFA-4735-83A7-761E1EBC34A6}"/>
    <cellStyle name="Input 3 4 7 8 3" xfId="26356" xr:uid="{F81976D2-33D6-465B-A85A-9BA734DA8CF7}"/>
    <cellStyle name="Input 3 4 7 9" xfId="26357" xr:uid="{C0675E53-B00C-495C-8AF3-F0C21D01F9EF}"/>
    <cellStyle name="Input 3 4 8" xfId="26358" xr:uid="{7DB7F7D8-831A-437C-A4F3-B2888AAE6096}"/>
    <cellStyle name="Input 3 4 8 10" xfId="26359" xr:uid="{1B10B7E2-E0BA-4230-B33C-610FF17BFBE1}"/>
    <cellStyle name="Input 3 4 8 2" xfId="26360" xr:uid="{B1982E38-6A45-470D-8AA4-C008441FA262}"/>
    <cellStyle name="Input 3 4 8 2 2" xfId="26361" xr:uid="{0C2BED57-E663-49D1-91BB-2B83D768DEE7}"/>
    <cellStyle name="Input 3 4 8 2 2 2" xfId="26362" xr:uid="{0A9BECF6-6BDD-46DA-8679-97933A0898EA}"/>
    <cellStyle name="Input 3 4 8 2 2 3" xfId="26363" xr:uid="{AF8692CE-96B8-4DBE-9D8C-61A47A83D2DD}"/>
    <cellStyle name="Input 3 4 8 2 3" xfId="26364" xr:uid="{32BF16CD-BED8-4ADE-8046-2835A68517BE}"/>
    <cellStyle name="Input 3 4 8 2 3 2" xfId="26365" xr:uid="{7F39D106-846D-4CEF-95F4-A65EC311FC76}"/>
    <cellStyle name="Input 3 4 8 2 3 3" xfId="26366" xr:uid="{D67DA2CD-9DBD-42C3-ADA1-9E71FE3E3C82}"/>
    <cellStyle name="Input 3 4 8 2 4" xfId="26367" xr:uid="{55FCBBFB-EDFC-4D11-9967-20D173263E68}"/>
    <cellStyle name="Input 3 4 8 2 4 2" xfId="26368" xr:uid="{F02EFB85-5724-428E-9221-4E0327D8CD97}"/>
    <cellStyle name="Input 3 4 8 2 4 3" xfId="26369" xr:uid="{01E7DA4C-4699-4F80-A9E8-BE8A3BFB0693}"/>
    <cellStyle name="Input 3 4 8 2 5" xfId="26370" xr:uid="{064C90D6-4FB9-43AC-9079-3C45A6724269}"/>
    <cellStyle name="Input 3 4 8 2 5 2" xfId="26371" xr:uid="{FE5426BB-9105-46A3-9341-3F36680D854E}"/>
    <cellStyle name="Input 3 4 8 2 5 3" xfId="26372" xr:uid="{8BAD8F04-2C49-408E-9846-A139CD0BD97C}"/>
    <cellStyle name="Input 3 4 8 2 6" xfId="26373" xr:uid="{6437A91E-C5CA-437E-8B98-683165AAE2A1}"/>
    <cellStyle name="Input 3 4 8 2 6 2" xfId="26374" xr:uid="{A89C1DA9-82E9-48DD-9951-B9BF75D08891}"/>
    <cellStyle name="Input 3 4 8 2 6 3" xfId="26375" xr:uid="{11336D57-4AD1-4231-926B-57262E88B4B5}"/>
    <cellStyle name="Input 3 4 8 2 7" xfId="26376" xr:uid="{73774416-3712-4FBB-A94F-21466AB5CED1}"/>
    <cellStyle name="Input 3 4 8 2 7 2" xfId="26377" xr:uid="{A3796267-0AF7-4D50-B1E3-4CA42F94DCA1}"/>
    <cellStyle name="Input 3 4 8 2 7 3" xfId="26378" xr:uid="{060A44C0-925A-4FBD-98BB-93597C853289}"/>
    <cellStyle name="Input 3 4 8 2 8" xfId="26379" xr:uid="{4524409D-B543-4C16-9229-39327C1E1F5F}"/>
    <cellStyle name="Input 3 4 8 2 9" xfId="26380" xr:uid="{3A496D09-DCFB-45C2-9A66-9E64607048FB}"/>
    <cellStyle name="Input 3 4 8 3" xfId="26381" xr:uid="{59AE728D-7B48-415A-8438-23D22DDF1FB1}"/>
    <cellStyle name="Input 3 4 8 3 2" xfId="26382" xr:uid="{63A31027-CF9C-46A7-83A9-1BE87C24B9E7}"/>
    <cellStyle name="Input 3 4 8 3 3" xfId="26383" xr:uid="{5161EAD4-8303-44A9-8C54-611974E58F93}"/>
    <cellStyle name="Input 3 4 8 4" xfId="26384" xr:uid="{A4852722-ED59-4D74-8D26-5E915D639CAA}"/>
    <cellStyle name="Input 3 4 8 4 2" xfId="26385" xr:uid="{F2C0834C-306A-4B08-BF2D-91AEAE078594}"/>
    <cellStyle name="Input 3 4 8 4 3" xfId="26386" xr:uid="{88D875A6-E5BE-449A-9CEB-9BD3E751F5A2}"/>
    <cellStyle name="Input 3 4 8 5" xfId="26387" xr:uid="{554553F1-59DE-460F-A951-F2185DA7617B}"/>
    <cellStyle name="Input 3 4 8 5 2" xfId="26388" xr:uid="{1594DBA2-CC77-4106-9D74-C06FA5441E3E}"/>
    <cellStyle name="Input 3 4 8 5 3" xfId="26389" xr:uid="{D796878D-618F-4BA2-BA55-5829EBD23D75}"/>
    <cellStyle name="Input 3 4 8 6" xfId="26390" xr:uid="{3E9863FD-0034-49B3-8EEE-D8373F5F3B94}"/>
    <cellStyle name="Input 3 4 8 6 2" xfId="26391" xr:uid="{12575AC2-C9F9-4865-8C84-FBDC46B9EB3D}"/>
    <cellStyle name="Input 3 4 8 6 3" xfId="26392" xr:uid="{759DCE23-BCBF-40DF-AEFC-65541E4C36F3}"/>
    <cellStyle name="Input 3 4 8 7" xfId="26393" xr:uid="{AA400F26-88B0-42B5-A461-483C3D6E65E9}"/>
    <cellStyle name="Input 3 4 8 7 2" xfId="26394" xr:uid="{ADCB340B-9600-4BCB-A04F-F875487EF54C}"/>
    <cellStyle name="Input 3 4 8 7 3" xfId="26395" xr:uid="{0A54D1CD-6C88-48AC-92F5-66A1A264D838}"/>
    <cellStyle name="Input 3 4 8 8" xfId="26396" xr:uid="{E182B8A9-D1D5-4DE6-AAED-915DC5444D3B}"/>
    <cellStyle name="Input 3 4 8 8 2" xfId="26397" xr:uid="{F529014A-EEBC-4765-81F9-AF2F884766D5}"/>
    <cellStyle name="Input 3 4 8 8 3" xfId="26398" xr:uid="{31F64158-658A-4EA6-9202-23E208FEA3DD}"/>
    <cellStyle name="Input 3 4 8 9" xfId="26399" xr:uid="{76D287C1-FD59-45EB-A781-1668AB0A04E0}"/>
    <cellStyle name="Input 3 4 9" xfId="26400" xr:uid="{FC4517B4-B132-4A19-B760-589289C2A5A8}"/>
    <cellStyle name="Input 3 4 9 2" xfId="26401" xr:uid="{82E08EF1-B5E9-405D-B6B6-2E24A1B3F269}"/>
    <cellStyle name="Input 3 4 9 2 2" xfId="26402" xr:uid="{1143DA6E-0051-43EA-99BE-DC98E0B01017}"/>
    <cellStyle name="Input 3 4 9 2 3" xfId="26403" xr:uid="{1B4E66A0-A563-4C54-A90F-13014166682D}"/>
    <cellStyle name="Input 3 4 9 3" xfId="26404" xr:uid="{52BC87CC-D5FC-4013-B500-9DC634919463}"/>
    <cellStyle name="Input 3 4 9 3 2" xfId="26405" xr:uid="{F21FD4EE-2AD0-4194-9767-7A97492CA7B8}"/>
    <cellStyle name="Input 3 4 9 3 3" xfId="26406" xr:uid="{87BA2533-2C2A-4FA4-9112-760AAB50F385}"/>
    <cellStyle name="Input 3 4 9 4" xfId="26407" xr:uid="{3686DF8A-AD57-4E15-AFFE-D6147CC2F4C4}"/>
    <cellStyle name="Input 3 4 9 4 2" xfId="26408" xr:uid="{E32E8826-9E1A-49FB-B0FB-50243B8DA467}"/>
    <cellStyle name="Input 3 4 9 4 3" xfId="26409" xr:uid="{73D54C94-6FAD-464F-AB0C-B158ED0B9A97}"/>
    <cellStyle name="Input 3 4 9 5" xfId="26410" xr:uid="{D3E155B2-2AAE-4910-9395-19F47759ECAA}"/>
    <cellStyle name="Input 3 4 9 5 2" xfId="26411" xr:uid="{46AF1431-62B0-42F2-9197-0B47BD0C2AF2}"/>
    <cellStyle name="Input 3 4 9 5 3" xfId="26412" xr:uid="{8313AEE0-095A-4146-B4BD-5CE2DDF046C9}"/>
    <cellStyle name="Input 3 4 9 6" xfId="26413" xr:uid="{7ECB2393-C707-4005-AA1B-E779034E854C}"/>
    <cellStyle name="Input 3 4 9 6 2" xfId="26414" xr:uid="{18BD4FCE-3007-4FA3-A4BF-8AF14E70ED33}"/>
    <cellStyle name="Input 3 4 9 6 3" xfId="26415" xr:uid="{63A4412D-662B-4797-A45B-549C575650C9}"/>
    <cellStyle name="Input 3 4 9 7" xfId="26416" xr:uid="{09B196CA-F283-4B1C-B3AE-581F66F53FB0}"/>
    <cellStyle name="Input 3 4 9 7 2" xfId="26417" xr:uid="{1754F75A-C200-4ACD-84C9-FCF89E7DAFCA}"/>
    <cellStyle name="Input 3 4 9 7 3" xfId="26418" xr:uid="{00CDCA0F-384C-457D-BCD6-BFF9575C1492}"/>
    <cellStyle name="Input 3 4 9 8" xfId="26419" xr:uid="{0A332EC4-61C0-4C34-83C2-9AB910790A86}"/>
    <cellStyle name="Input 3 4 9 9" xfId="26420" xr:uid="{9E8E10E5-672F-40F9-AE1B-AF4706AD640F}"/>
    <cellStyle name="Input 3 5" xfId="26421" xr:uid="{8BF86D17-B091-4444-A53E-6F38B7DD7FA2}"/>
    <cellStyle name="Input 3 5 2" xfId="26422" xr:uid="{78F39FE9-1A55-40D0-A97B-DF72046CA9C8}"/>
    <cellStyle name="Input 3 5 2 2" xfId="26423" xr:uid="{5526BDBB-9E45-4B2D-925F-7C3AC3663B87}"/>
    <cellStyle name="Input 3 5 2 2 2" xfId="26424" xr:uid="{5875C195-E06E-4050-BCB8-912C8FCA025A}"/>
    <cellStyle name="Input 3 5 2 2 3" xfId="26425" xr:uid="{BFC36B1A-5433-4BD2-BE4D-50DE7CBD1A20}"/>
    <cellStyle name="Input 3 5 2 3" xfId="26426" xr:uid="{812A1BEB-5A41-4497-B1B1-4A187D530E98}"/>
    <cellStyle name="Input 3 5 2 3 2" xfId="26427" xr:uid="{58A6A824-3839-4F35-AAC0-351EB99C92A4}"/>
    <cellStyle name="Input 3 5 2 3 3" xfId="26428" xr:uid="{0043C584-A8C2-4F0E-BBC9-4F71F4D63A0C}"/>
    <cellStyle name="Input 3 5 2 4" xfId="26429" xr:uid="{1025B3D4-6755-4840-A95A-D24F8DDE4BE3}"/>
    <cellStyle name="Input 3 5 2 4 2" xfId="26430" xr:uid="{EC26AAF4-7AAF-4321-8684-197F7DEFAEED}"/>
    <cellStyle name="Input 3 5 2 4 3" xfId="26431" xr:uid="{9445F6DB-CE74-4D96-97AF-74CC2CD63016}"/>
    <cellStyle name="Input 3 5 2 5" xfId="26432" xr:uid="{2521BBA0-ACFF-4D3E-AADE-BCC48D8B27E1}"/>
    <cellStyle name="Input 3 5 2 5 2" xfId="26433" xr:uid="{08B048CD-D259-463E-8D41-40D36485E209}"/>
    <cellStyle name="Input 3 5 2 5 3" xfId="26434" xr:uid="{1589E1AA-B9AD-4563-B4A6-FE39946DE450}"/>
    <cellStyle name="Input 3 5 2 6" xfId="26435" xr:uid="{97240EFB-D1A9-4700-9651-076725D4DEA4}"/>
    <cellStyle name="Input 3 5 2 6 2" xfId="26436" xr:uid="{2D7DEFBA-0854-483A-B0FE-4F63C5ED87C4}"/>
    <cellStyle name="Input 3 5 2 6 3" xfId="26437" xr:uid="{2040DAB2-3FB1-48EA-9239-781E3ED97394}"/>
    <cellStyle name="Input 3 5 2 7" xfId="26438" xr:uid="{3D86C417-1E08-4265-B0E0-B09522C9E153}"/>
    <cellStyle name="Input 3 5 2 7 2" xfId="26439" xr:uid="{AA364B80-D3D9-49D9-9267-FCF56FEF7786}"/>
    <cellStyle name="Input 3 5 2 7 3" xfId="26440" xr:uid="{EEC09047-7A5E-4ED0-9098-F9A00E75080F}"/>
    <cellStyle name="Input 3 5 2 8" xfId="26441" xr:uid="{C2A1B4CF-2962-48DE-BDC6-D52AB85DD55A}"/>
    <cellStyle name="Input 3 5 2 9" xfId="26442" xr:uid="{E58ADB12-A3F7-4A69-8307-368F773763CD}"/>
    <cellStyle name="Input 3 5 3" xfId="26443" xr:uid="{07CBC652-5DCC-489D-82C8-B813693CB165}"/>
    <cellStyle name="Input 3 5 3 2" xfId="26444" xr:uid="{8725DAC4-44CB-472A-85EA-1AF9FC8A5F03}"/>
    <cellStyle name="Input 3 5 3 3" xfId="26445" xr:uid="{521E25F4-6FBF-418D-8FDE-AC431BD33FAD}"/>
    <cellStyle name="Input 3 5 4" xfId="26446" xr:uid="{35FADBAA-280E-4F14-B25A-22BABA5391C9}"/>
    <cellStyle name="Input 3 5 4 2" xfId="26447" xr:uid="{12224C48-567D-4E7A-91D1-30648CCC6660}"/>
    <cellStyle name="Input 3 5 4 3" xfId="26448" xr:uid="{9EF0A8B3-D874-4749-A2CF-AD6819C4C026}"/>
    <cellStyle name="Input 3 5 5" xfId="26449" xr:uid="{89678BE8-8190-45DF-BF30-C0C433C3602A}"/>
    <cellStyle name="Input 3 5 5 2" xfId="26450" xr:uid="{E5291554-2D41-4794-8088-F31564C9AE4B}"/>
    <cellStyle name="Input 3 5 5 3" xfId="26451" xr:uid="{0824CB49-EB04-4AA5-8CBE-71C7DB1CC19C}"/>
    <cellStyle name="Input 3 5 6" xfId="26452" xr:uid="{DB0CD62C-5E15-42B0-AC9A-E3EB618952B4}"/>
    <cellStyle name="Input 3 5 6 2" xfId="26453" xr:uid="{D589D8DB-6995-4971-A430-52255D61BE47}"/>
    <cellStyle name="Input 3 5 6 3" xfId="26454" xr:uid="{1C9E7843-8E1E-4632-AFB1-40720500D942}"/>
    <cellStyle name="Input 3 5 7" xfId="26455" xr:uid="{2B23D777-4F68-471F-9EFC-EC0360A153F4}"/>
    <cellStyle name="Input 3 5 7 2" xfId="26456" xr:uid="{5B164765-EF3E-4B78-A120-4FD53B644D8E}"/>
    <cellStyle name="Input 3 5 7 3" xfId="26457" xr:uid="{B010E589-0026-49DA-8E8F-44A31E654C1D}"/>
    <cellStyle name="Input 3 5 8" xfId="26458" xr:uid="{8A2697FC-F14E-4DBC-A58C-E64AEC58EE9F}"/>
    <cellStyle name="Input 3 5 8 2" xfId="26459" xr:uid="{52CF1E5A-DAB3-411C-BAAC-1D9610B31BEB}"/>
    <cellStyle name="Input 3 5 8 3" xfId="26460" xr:uid="{790A3E51-A3C3-40A1-B8CD-A0AC043D1154}"/>
    <cellStyle name="Input 3 5 9" xfId="44397" xr:uid="{0EC5857F-6190-40ED-883B-2EDC3A6A95B9}"/>
    <cellStyle name="Input 3 6" xfId="26461" xr:uid="{F0D6C50C-FDC7-4D33-A675-964DAE98E2D1}"/>
    <cellStyle name="Input 3 6 10" xfId="26462" xr:uid="{459974F3-B37A-4ADC-BC5F-C9D5DA24EBF7}"/>
    <cellStyle name="Input 3 6 2" xfId="26463" xr:uid="{B34B62ED-1DC5-4A35-B697-9EB0D3165247}"/>
    <cellStyle name="Input 3 6 2 2" xfId="26464" xr:uid="{0753A2F5-13C0-4EE5-9E91-FCF1DFB02478}"/>
    <cellStyle name="Input 3 6 2 2 2" xfId="26465" xr:uid="{DCA2C958-6A30-41BD-B05A-163DB2678AC8}"/>
    <cellStyle name="Input 3 6 2 2 3" xfId="26466" xr:uid="{666AD84A-11E5-473F-8D76-962D9E3FA2EF}"/>
    <cellStyle name="Input 3 6 2 3" xfId="26467" xr:uid="{252A4F3B-D36D-403C-B947-0FC666C86FAA}"/>
    <cellStyle name="Input 3 6 2 3 2" xfId="26468" xr:uid="{EB65820E-2479-450F-B677-E2B79782368F}"/>
    <cellStyle name="Input 3 6 2 3 3" xfId="26469" xr:uid="{13654C30-A3E1-40E4-9956-17E5216E712C}"/>
    <cellStyle name="Input 3 6 2 4" xfId="26470" xr:uid="{FD90A3E7-453F-4359-AF32-9DD5F9640AB9}"/>
    <cellStyle name="Input 3 6 2 4 2" xfId="26471" xr:uid="{2AB1979E-8C54-4500-9FEC-90766A0158D4}"/>
    <cellStyle name="Input 3 6 2 4 3" xfId="26472" xr:uid="{069B5194-B516-427C-B11F-E27FBED3CD56}"/>
    <cellStyle name="Input 3 6 2 5" xfId="26473" xr:uid="{1AECC59A-6936-4281-BCC8-AF496B939365}"/>
    <cellStyle name="Input 3 6 2 5 2" xfId="26474" xr:uid="{D7B3A0F7-33CE-4BE4-9EA6-1D87C32A5B97}"/>
    <cellStyle name="Input 3 6 2 5 3" xfId="26475" xr:uid="{991A3D62-4A23-4D78-9D47-D9E4C7C90DB2}"/>
    <cellStyle name="Input 3 6 2 6" xfId="26476" xr:uid="{D30C8544-F47A-40D1-9223-4FA48386E33E}"/>
    <cellStyle name="Input 3 6 2 6 2" xfId="26477" xr:uid="{E6EC1DC3-D96C-4036-984E-4C757FDD3E58}"/>
    <cellStyle name="Input 3 6 2 6 3" xfId="26478" xr:uid="{BEF0C734-6BAF-4E7C-8FEC-D6D611839EC0}"/>
    <cellStyle name="Input 3 6 2 7" xfId="26479" xr:uid="{5729DFFF-AA4D-4CE7-9293-E6594FE445D0}"/>
    <cellStyle name="Input 3 6 2 7 2" xfId="26480" xr:uid="{408CBA7B-A6AC-4ED6-B3C9-47C9E9873E63}"/>
    <cellStyle name="Input 3 6 2 7 3" xfId="26481" xr:uid="{E296C324-1628-462F-924D-EFEC9E38331C}"/>
    <cellStyle name="Input 3 6 2 8" xfId="26482" xr:uid="{BC2E3DA2-CB18-4232-9C05-A8F56F1851AF}"/>
    <cellStyle name="Input 3 6 2 9" xfId="26483" xr:uid="{E0F94826-AF59-41BC-9DE8-A0B7858570D5}"/>
    <cellStyle name="Input 3 6 3" xfId="26484" xr:uid="{2E563E2D-8A50-4822-99A1-00E1320C97D0}"/>
    <cellStyle name="Input 3 6 3 2" xfId="26485" xr:uid="{F9EC3D0B-1A36-4E47-B1F6-5AD88ED6A962}"/>
    <cellStyle name="Input 3 6 3 3" xfId="26486" xr:uid="{3D3DB333-2B05-4DCD-8A0E-ABD640346EE3}"/>
    <cellStyle name="Input 3 6 4" xfId="26487" xr:uid="{4691B234-B7CB-4631-8F96-6E79057CA4DE}"/>
    <cellStyle name="Input 3 6 4 2" xfId="26488" xr:uid="{CD9A877F-8510-4F8F-9AB9-C4DD0E314125}"/>
    <cellStyle name="Input 3 6 4 3" xfId="26489" xr:uid="{47CD39F6-DD0A-4497-BE6A-F21FAD7E0C1F}"/>
    <cellStyle name="Input 3 6 5" xfId="26490" xr:uid="{E1A25188-4666-4F8E-A28A-08775F1EC873}"/>
    <cellStyle name="Input 3 6 5 2" xfId="26491" xr:uid="{688485CB-F533-43B9-96FE-21E20EC0E86D}"/>
    <cellStyle name="Input 3 6 5 3" xfId="26492" xr:uid="{B8D71F3C-04F4-4DA2-9E8D-06F83808E8BF}"/>
    <cellStyle name="Input 3 6 6" xfId="26493" xr:uid="{14B5B310-9203-4C07-9175-D85D36A3003F}"/>
    <cellStyle name="Input 3 6 6 2" xfId="26494" xr:uid="{3A5CCB72-025D-459A-8BD7-A9618499D824}"/>
    <cellStyle name="Input 3 6 6 3" xfId="26495" xr:uid="{194A5DCC-A0FC-443F-B560-00FFADD35217}"/>
    <cellStyle name="Input 3 6 7" xfId="26496" xr:uid="{5F08D417-C4B2-4C04-9BF5-5440363439F7}"/>
    <cellStyle name="Input 3 6 7 2" xfId="26497" xr:uid="{4E1E543A-50CD-4D0C-ADC4-32F02054F000}"/>
    <cellStyle name="Input 3 6 7 3" xfId="26498" xr:uid="{562535F0-0B9F-4F0E-AA8F-B4F1E6373821}"/>
    <cellStyle name="Input 3 6 8" xfId="26499" xr:uid="{B74CC04C-4AE6-4D69-AE24-C2FEAD373B8C}"/>
    <cellStyle name="Input 3 6 8 2" xfId="26500" xr:uid="{4709A9E2-11C0-4A40-8989-141E47719CFA}"/>
    <cellStyle name="Input 3 6 8 3" xfId="26501" xr:uid="{966B7962-C990-4FB0-9DCB-50BF1F8BD361}"/>
    <cellStyle name="Input 3 6 9" xfId="26502" xr:uid="{D9496D0B-B81E-4382-89D2-CC0488480B28}"/>
    <cellStyle name="Input 3 7" xfId="26503" xr:uid="{E2A72A26-AAE7-4FFA-BA63-75CAE734F9FE}"/>
    <cellStyle name="Input 3 7 10" xfId="26504" xr:uid="{5019B337-3B5A-4A31-BC21-34FA1C37F5F7}"/>
    <cellStyle name="Input 3 7 2" xfId="26505" xr:uid="{DAB51317-5877-4972-A1D5-A574E8BBEB0D}"/>
    <cellStyle name="Input 3 7 2 2" xfId="26506" xr:uid="{5E17A70D-C9FB-476E-A59D-A32C6B32C1F9}"/>
    <cellStyle name="Input 3 7 2 2 2" xfId="26507" xr:uid="{590651C3-3D88-4D72-9113-F86DC9B05F32}"/>
    <cellStyle name="Input 3 7 2 2 3" xfId="26508" xr:uid="{0D5E1F0E-A602-4E1F-8DF3-DEE3F0B00F66}"/>
    <cellStyle name="Input 3 7 2 3" xfId="26509" xr:uid="{CCFBB1DC-A83C-4E52-8F6C-B1D5A4B8D7A1}"/>
    <cellStyle name="Input 3 7 2 3 2" xfId="26510" xr:uid="{350F4EC9-4A4E-48B2-856D-BD691E3B4639}"/>
    <cellStyle name="Input 3 7 2 3 3" xfId="26511" xr:uid="{2E3DC671-1337-4C3E-98DE-5FB9F06786BA}"/>
    <cellStyle name="Input 3 7 2 4" xfId="26512" xr:uid="{875A9B29-6819-4958-997A-A0F3CCE45C47}"/>
    <cellStyle name="Input 3 7 2 4 2" xfId="26513" xr:uid="{1DE8E50F-01A9-46E1-9D7D-051FB3AFB69C}"/>
    <cellStyle name="Input 3 7 2 4 3" xfId="26514" xr:uid="{87F4579A-733E-45C5-B047-14EF0D5AE6EF}"/>
    <cellStyle name="Input 3 7 2 5" xfId="26515" xr:uid="{C41EB51A-859B-485E-9721-1D025F40EEE6}"/>
    <cellStyle name="Input 3 7 2 5 2" xfId="26516" xr:uid="{1E7C99D5-27F6-447E-B1CF-D199AAADCCE6}"/>
    <cellStyle name="Input 3 7 2 5 3" xfId="26517" xr:uid="{4BA74634-344C-45AE-A7A2-0052DAE03171}"/>
    <cellStyle name="Input 3 7 2 6" xfId="26518" xr:uid="{7AA14BAD-7B99-4E21-9E04-5CF20FB55596}"/>
    <cellStyle name="Input 3 7 2 6 2" xfId="26519" xr:uid="{8980256E-9D31-44A4-AD72-7F302D24AA0D}"/>
    <cellStyle name="Input 3 7 2 6 3" xfId="26520" xr:uid="{4B2B4C9A-D3B0-4856-A1CD-6B958B945FDD}"/>
    <cellStyle name="Input 3 7 2 7" xfId="26521" xr:uid="{C7D6886C-6537-4861-8066-EEACCB0AA83D}"/>
    <cellStyle name="Input 3 7 2 7 2" xfId="26522" xr:uid="{1E5D678D-9D82-482C-8CA1-7C0806256032}"/>
    <cellStyle name="Input 3 7 2 7 3" xfId="26523" xr:uid="{EC04C27B-81E8-4EB8-B223-1B39D5E274D4}"/>
    <cellStyle name="Input 3 7 2 8" xfId="26524" xr:uid="{210835CD-2F4C-41EE-A6B6-E87A3A101E33}"/>
    <cellStyle name="Input 3 7 2 9" xfId="26525" xr:uid="{DC603D48-6EE4-4CB2-9090-4B8B25047676}"/>
    <cellStyle name="Input 3 7 3" xfId="26526" xr:uid="{D60E4404-F29C-46B4-8B96-3EADB7E186C3}"/>
    <cellStyle name="Input 3 7 3 2" xfId="26527" xr:uid="{A660DB9A-D7B9-4F60-99DC-EA8B1ACEF24E}"/>
    <cellStyle name="Input 3 7 3 3" xfId="26528" xr:uid="{29D21A74-D650-4971-9998-304793B7E396}"/>
    <cellStyle name="Input 3 7 4" xfId="26529" xr:uid="{0E5C747A-44DF-4426-97F6-00D1B653AC3F}"/>
    <cellStyle name="Input 3 7 4 2" xfId="26530" xr:uid="{36BCC1C4-2FE1-4A11-BFE0-B34EFFFD30D1}"/>
    <cellStyle name="Input 3 7 4 3" xfId="26531" xr:uid="{0D140FB7-47C1-4A50-9067-9C2364158647}"/>
    <cellStyle name="Input 3 7 5" xfId="26532" xr:uid="{F9AEC9B1-1B60-4213-9CA6-17879FB28151}"/>
    <cellStyle name="Input 3 7 5 2" xfId="26533" xr:uid="{B046625B-F040-4376-B645-AAE7B7C6F72E}"/>
    <cellStyle name="Input 3 7 5 3" xfId="26534" xr:uid="{EF5AFA73-1956-4CB3-B688-4BD9AA97C4CF}"/>
    <cellStyle name="Input 3 7 6" xfId="26535" xr:uid="{026F5E55-A6A8-468E-8F1A-E01E4ACBD754}"/>
    <cellStyle name="Input 3 7 6 2" xfId="26536" xr:uid="{7A8F479A-A991-4091-B169-8F543FE888AD}"/>
    <cellStyle name="Input 3 7 6 3" xfId="26537" xr:uid="{82ABD7B3-74BE-44BE-AB38-240EE18592BF}"/>
    <cellStyle name="Input 3 7 7" xfId="26538" xr:uid="{25520803-BAAE-4C0E-B7F9-AFE30BA54078}"/>
    <cellStyle name="Input 3 7 7 2" xfId="26539" xr:uid="{43F48E74-5400-4F97-93BE-CBC5436B563A}"/>
    <cellStyle name="Input 3 7 7 3" xfId="26540" xr:uid="{CA6DA45A-C396-4791-95AD-04A7706A0FCA}"/>
    <cellStyle name="Input 3 7 8" xfId="26541" xr:uid="{6846255A-DDDA-496F-891D-FB7EB0E32E32}"/>
    <cellStyle name="Input 3 7 8 2" xfId="26542" xr:uid="{B3B5099A-507E-4A70-867B-8D3D32913057}"/>
    <cellStyle name="Input 3 7 8 3" xfId="26543" xr:uid="{71D00955-45DE-4688-B470-A2862932EF7D}"/>
    <cellStyle name="Input 3 7 9" xfId="26544" xr:uid="{126746C9-DDE4-4585-9DE6-6BE8ACF33509}"/>
    <cellStyle name="Input 3 8" xfId="26545" xr:uid="{681236C8-2F2E-4CD5-8A62-25610CEF6392}"/>
    <cellStyle name="Input 3 8 2" xfId="26546" xr:uid="{1AB67CC2-FFFF-4700-BC65-FC7A88C0BD97}"/>
    <cellStyle name="Input 3 8 2 2" xfId="26547" xr:uid="{11A2C60E-0387-403D-ADAA-BFC7E314E090}"/>
    <cellStyle name="Input 3 8 2 3" xfId="26548" xr:uid="{BDA5EB63-37F4-472F-8DB3-CFBE0BD49968}"/>
    <cellStyle name="Input 3 8 3" xfId="26549" xr:uid="{97A2084A-5690-49B6-B906-6A74C3494E1B}"/>
    <cellStyle name="Input 3 8 3 2" xfId="26550" xr:uid="{3BD137FC-B207-4B77-B897-E961EF851B01}"/>
    <cellStyle name="Input 3 8 3 3" xfId="26551" xr:uid="{A88F4D29-89A5-4281-8AB0-EE26C0481173}"/>
    <cellStyle name="Input 3 8 4" xfId="26552" xr:uid="{A48115AB-67DB-4EA4-8697-39AA44AE0F58}"/>
    <cellStyle name="Input 3 8 4 2" xfId="26553" xr:uid="{7587D612-63D5-4F83-B51B-22A3910E8172}"/>
    <cellStyle name="Input 3 8 4 3" xfId="26554" xr:uid="{FB30BDBF-5015-4D6F-8B0F-80860FD3A479}"/>
    <cellStyle name="Input 3 8 5" xfId="26555" xr:uid="{3386DCE4-BA7C-423C-90D3-35E6BA9BDA10}"/>
    <cellStyle name="Input 3 8 5 2" xfId="26556" xr:uid="{8BEA8CA5-A117-4C19-866F-25E60BD97F2F}"/>
    <cellStyle name="Input 3 8 5 3" xfId="26557" xr:uid="{D3C682FC-7D08-46DB-9A6D-D9F0609A71D2}"/>
    <cellStyle name="Input 3 8 6" xfId="26558" xr:uid="{548FF444-0D1F-4B6A-BF8B-4F1B089CE4E7}"/>
    <cellStyle name="Input 3 8 6 2" xfId="26559" xr:uid="{668BB753-7FFA-4AE6-BBAB-03E81B2E2596}"/>
    <cellStyle name="Input 3 8 6 3" xfId="26560" xr:uid="{FBD822D8-7A8F-4D78-A239-1475F829AF92}"/>
    <cellStyle name="Input 3 8 7" xfId="26561" xr:uid="{102428CF-F3C9-4681-8F77-CAFA8630CE13}"/>
    <cellStyle name="Input 3 8 7 2" xfId="26562" xr:uid="{D8FC7D18-E330-4C65-9FB0-561233628A63}"/>
    <cellStyle name="Input 3 8 7 3" xfId="26563" xr:uid="{C4EFF2A6-1127-49B0-A595-23BC80662D0C}"/>
    <cellStyle name="Input 3 8 8" xfId="26564" xr:uid="{DEDAA17B-0B44-4A28-91F2-8100FFCCDB94}"/>
    <cellStyle name="Input 3 8 9" xfId="26565" xr:uid="{2CBB6E2B-38F1-4D10-8E2D-DF13799D1BBD}"/>
    <cellStyle name="Input 3 9" xfId="26566" xr:uid="{42DC6D1E-DED6-440B-B70E-28B3612D561B}"/>
    <cellStyle name="Input 3 9 2" xfId="26567" xr:uid="{CACBE7EC-9C67-4671-BD65-63D95AB089B0}"/>
    <cellStyle name="Input 3 9 2 2" xfId="26568" xr:uid="{3F426E8E-D6D8-4E8E-9F4C-96171E317236}"/>
    <cellStyle name="Input 3 9 2 3" xfId="26569" xr:uid="{5914D7A6-54DA-479F-8A3F-808FCB330C4E}"/>
    <cellStyle name="Input 3 9 3" xfId="26570" xr:uid="{CE20F31B-3F66-4926-A7F9-A6D209EC7CC7}"/>
    <cellStyle name="Input 3 9 3 2" xfId="26571" xr:uid="{E674736F-F390-4C53-8B24-E3935F3A9FD4}"/>
    <cellStyle name="Input 3 9 3 3" xfId="26572" xr:uid="{1DA22931-B47D-427C-A868-3EA692AAEA8C}"/>
    <cellStyle name="Input 3 9 4" xfId="26573" xr:uid="{6DAC5B75-616D-4BFA-A23C-9C3853D6D2CE}"/>
    <cellStyle name="Input 3 9 4 2" xfId="26574" xr:uid="{04B96AB0-9982-41A5-9BC9-513FC4AB1A96}"/>
    <cellStyle name="Input 3 9 4 3" xfId="26575" xr:uid="{6908B415-205B-41ED-98CF-D2CB56CCFFEC}"/>
    <cellStyle name="Input 3 9 5" xfId="26576" xr:uid="{2DA0BF18-E1F2-4E43-B823-CC2C8C6386ED}"/>
    <cellStyle name="Input 3 9 5 2" xfId="26577" xr:uid="{0EB44919-388B-42B7-BF06-F8FA1B2C9F8F}"/>
    <cellStyle name="Input 3 9 5 3" xfId="26578" xr:uid="{A2AC5DB0-5B38-4ABB-A4B6-0DBD00A2790C}"/>
    <cellStyle name="Input 3 9 6" xfId="26579" xr:uid="{067E1834-5E1C-4AB4-8872-5015147639B0}"/>
    <cellStyle name="Input 3 9 6 2" xfId="26580" xr:uid="{834F8F42-9510-43C0-A12E-43E48D8714D2}"/>
    <cellStyle name="Input 3 9 6 3" xfId="26581" xr:uid="{803A7282-8010-4A34-8922-BB2D8E39CD3D}"/>
    <cellStyle name="Input 3 9 7" xfId="26582" xr:uid="{0E60104C-04E0-4AA4-BF56-D237FF75DF42}"/>
    <cellStyle name="Input 3 9 7 2" xfId="26583" xr:uid="{AA064E6C-9732-492D-9DCE-ED6E8643A00F}"/>
    <cellStyle name="Input 3 9 7 3" xfId="26584" xr:uid="{F1C34341-0C05-4D54-B9E0-E3E10B60751D}"/>
    <cellStyle name="Input 3 9 8" xfId="26585" xr:uid="{235257AB-2A5C-415B-8636-1E9984C61FD7}"/>
    <cellStyle name="Input 3 9 9" xfId="26586" xr:uid="{5B18C5ED-A56C-4017-AFFE-D9284B0B2961}"/>
    <cellStyle name="Input 4" xfId="1504" xr:uid="{0AF65FB6-80B1-465D-A827-DFB351141984}"/>
    <cellStyle name="Input 4 2" xfId="26587" xr:uid="{9F91F50F-3048-4380-A84B-0F9B8F39ECA8}"/>
    <cellStyle name="Input 4 3" xfId="45321" xr:uid="{BE52842A-F09F-4A70-AA91-2D0B8DD7E238}"/>
    <cellStyle name="Input 4 4" xfId="46486" xr:uid="{ABB4DDE8-17A5-4C83-B86A-0CA78643A1E0}"/>
    <cellStyle name="input 5" xfId="26588" xr:uid="{6E2E7CB1-F742-47D7-B139-BBC5A9E518FB}"/>
    <cellStyle name="input 6" xfId="26589" xr:uid="{7FF92D65-DF1E-4C8E-BA0E-5D9FF4FA752F}"/>
    <cellStyle name="input 7" xfId="26590" xr:uid="{98508097-430E-4845-81BC-218F45EABA39}"/>
    <cellStyle name="input 8" xfId="26591" xr:uid="{D889DA85-D5B9-415E-ABC2-2B47699E41EF}"/>
    <cellStyle name="input(0)" xfId="67" xr:uid="{00000000-0005-0000-0000-000003020000}"/>
    <cellStyle name="Input(2)" xfId="68" xr:uid="{00000000-0005-0000-0000-000004020000}"/>
    <cellStyle name="INT Paramter" xfId="147" xr:uid="{00000000-0005-0000-0000-000005020000}"/>
    <cellStyle name="INT Paramter 2" xfId="163" xr:uid="{00000000-0005-0000-0000-000006020000}"/>
    <cellStyle name="INT Paramter 2 2" xfId="375" xr:uid="{00000000-0005-0000-0000-000007020000}"/>
    <cellStyle name="INT Paramter 2 2 2" xfId="376" xr:uid="{00000000-0005-0000-0000-000008020000}"/>
    <cellStyle name="INT Paramter 2 2 2 2" xfId="377" xr:uid="{00000000-0005-0000-0000-000009020000}"/>
    <cellStyle name="INT Paramter 2 2 3" xfId="378" xr:uid="{00000000-0005-0000-0000-00000A020000}"/>
    <cellStyle name="INT Paramter 2 2 4" xfId="379" xr:uid="{00000000-0005-0000-0000-00000B020000}"/>
    <cellStyle name="INT Paramter 2 3" xfId="380" xr:uid="{00000000-0005-0000-0000-00000C020000}"/>
    <cellStyle name="INT Paramter 2 3 2" xfId="381" xr:uid="{00000000-0005-0000-0000-00000D020000}"/>
    <cellStyle name="INT Paramter 2 3 3" xfId="382" xr:uid="{00000000-0005-0000-0000-00000E020000}"/>
    <cellStyle name="INT Paramter 2 4" xfId="383" xr:uid="{00000000-0005-0000-0000-00000F020000}"/>
    <cellStyle name="INT Paramter 2 4 2" xfId="384" xr:uid="{00000000-0005-0000-0000-000010020000}"/>
    <cellStyle name="INT Paramter 2 4 3" xfId="385" xr:uid="{00000000-0005-0000-0000-000011020000}"/>
    <cellStyle name="INT Paramter 2 5" xfId="386" xr:uid="{00000000-0005-0000-0000-000012020000}"/>
    <cellStyle name="INT Paramter 2 5 2" xfId="387" xr:uid="{00000000-0005-0000-0000-000013020000}"/>
    <cellStyle name="INT Paramter 2 6" xfId="388" xr:uid="{00000000-0005-0000-0000-000014020000}"/>
    <cellStyle name="INT Paramter 2 7" xfId="389" xr:uid="{00000000-0005-0000-0000-000015020000}"/>
    <cellStyle name="INT Paramter 3" xfId="390" xr:uid="{00000000-0005-0000-0000-000016020000}"/>
    <cellStyle name="INT Paramter 3 2" xfId="391" xr:uid="{00000000-0005-0000-0000-000017020000}"/>
    <cellStyle name="INT Paramter 3 2 2" xfId="392" xr:uid="{00000000-0005-0000-0000-000018020000}"/>
    <cellStyle name="INT Paramter 3 3" xfId="393" xr:uid="{00000000-0005-0000-0000-000019020000}"/>
    <cellStyle name="INT Paramter 3 4" xfId="394" xr:uid="{00000000-0005-0000-0000-00001A020000}"/>
    <cellStyle name="INT Paramter 4" xfId="395" xr:uid="{00000000-0005-0000-0000-00001B020000}"/>
    <cellStyle name="INT Paramter 4 2" xfId="396" xr:uid="{00000000-0005-0000-0000-00001C020000}"/>
    <cellStyle name="INT Paramter 4 3" xfId="397" xr:uid="{00000000-0005-0000-0000-00001D020000}"/>
    <cellStyle name="INT Paramter 5" xfId="398" xr:uid="{00000000-0005-0000-0000-00001E020000}"/>
    <cellStyle name="INT Paramter 5 2" xfId="399" xr:uid="{00000000-0005-0000-0000-00001F020000}"/>
    <cellStyle name="INT Paramter 5 3" xfId="400" xr:uid="{00000000-0005-0000-0000-000020020000}"/>
    <cellStyle name="INT Paramter 6" xfId="401" xr:uid="{00000000-0005-0000-0000-000021020000}"/>
    <cellStyle name="INT Paramter 6 2" xfId="402" xr:uid="{00000000-0005-0000-0000-000022020000}"/>
    <cellStyle name="INT Paramter 7" xfId="403" xr:uid="{00000000-0005-0000-0000-000023020000}"/>
    <cellStyle name="INT Paramter 8" xfId="404" xr:uid="{00000000-0005-0000-0000-000024020000}"/>
    <cellStyle name="Labels" xfId="1237" xr:uid="{00000000-0005-0000-0000-000025020000}"/>
    <cellStyle name="Labels - Style3" xfId="1858" xr:uid="{4CCFF00B-6278-46D2-9D25-BE3368A1589F}"/>
    <cellStyle name="Labels - Style3 10" xfId="26592" xr:uid="{3CEA9CF5-0B39-42AC-B0B8-EE2826AC1151}"/>
    <cellStyle name="Labels - Style3 10 2" xfId="26593" xr:uid="{F4D25461-1A48-43B6-BBB2-E2C8B204C1D2}"/>
    <cellStyle name="Labels - Style3 10 2 2" xfId="26594" xr:uid="{71F0CE17-B9B1-4198-8F8B-904E54B2ACD7}"/>
    <cellStyle name="Labels - Style3 10 2 3" xfId="26595" xr:uid="{64AA83D6-FCC6-4506-9001-FD5B810B94A0}"/>
    <cellStyle name="Labels - Style3 10 3" xfId="26596" xr:uid="{60E6DB25-EA7E-4986-A149-B940A074E4F0}"/>
    <cellStyle name="Labels - Style3 10 3 2" xfId="26597" xr:uid="{1F468254-EA56-42F8-8903-DD2BBE3F4C25}"/>
    <cellStyle name="Labels - Style3 10 3 3" xfId="26598" xr:uid="{769BA9DA-FED0-4464-B468-25A98A9BCB62}"/>
    <cellStyle name="Labels - Style3 10 4" xfId="26599" xr:uid="{1BA1A771-B3AB-45DA-AF9F-C0F0642F57EF}"/>
    <cellStyle name="Labels - Style3 10 4 2" xfId="26600" xr:uid="{AA1D9EC2-ED82-428F-9607-F5C2EFC52E4C}"/>
    <cellStyle name="Labels - Style3 10 4 3" xfId="26601" xr:uid="{0FC84A06-7CEC-4710-9591-C96F40161C8F}"/>
    <cellStyle name="Labels - Style3 10 5" xfId="26602" xr:uid="{85D5FCC6-8190-41E8-960B-DD94DF87792A}"/>
    <cellStyle name="Labels - Style3 10 5 2" xfId="26603" xr:uid="{77AC2A3A-B5B6-47C7-B337-94B94DD5816D}"/>
    <cellStyle name="Labels - Style3 10 5 3" xfId="26604" xr:uid="{DE6E89D0-DCAD-40AC-A6E2-1C01830A15E2}"/>
    <cellStyle name="Labels - Style3 10 6" xfId="26605" xr:uid="{AD04EE2E-51DA-413F-9D97-3B97A81DA819}"/>
    <cellStyle name="Labels - Style3 10 6 2" xfId="26606" xr:uid="{72C0B0E7-F1C3-4F8D-B8F0-ADFB4BCC6B47}"/>
    <cellStyle name="Labels - Style3 10 6 3" xfId="26607" xr:uid="{BE93E29D-49AC-4197-8F33-82CF788B5895}"/>
    <cellStyle name="Labels - Style3 10 7" xfId="26608" xr:uid="{179C49D7-1F9B-4485-97AC-3B6274F56BFA}"/>
    <cellStyle name="Labels - Style3 10 7 2" xfId="26609" xr:uid="{1BEEE3F5-10DE-4C7E-80E8-B6D2BDAA076C}"/>
    <cellStyle name="Labels - Style3 10 7 3" xfId="26610" xr:uid="{30FB6391-D2FC-4F3C-B657-560164083788}"/>
    <cellStyle name="Labels - Style3 10 8" xfId="26611" xr:uid="{DDFB2A55-9E9F-4D42-9F1D-72DDDFCBC079}"/>
    <cellStyle name="Labels - Style3 10 9" xfId="26612" xr:uid="{F22B9DAC-FA3B-4701-A99D-21A82284F19A}"/>
    <cellStyle name="Labels - Style3 11" xfId="26613" xr:uid="{3FD64214-B7D2-4720-B0E9-7A6BD5F76FAB}"/>
    <cellStyle name="Labels - Style3 11 2" xfId="26614" xr:uid="{C90D677F-2131-4CB3-A03E-CB65239FDE28}"/>
    <cellStyle name="Labels - Style3 12" xfId="26615" xr:uid="{F0784D76-FCC2-4EB3-85BF-8B496B8E72F0}"/>
    <cellStyle name="Labels - Style3 12 2" xfId="26616" xr:uid="{CC054177-36C9-41BE-B23E-FA3353D3DCBB}"/>
    <cellStyle name="Labels - Style3 12 3" xfId="26617" xr:uid="{5694D763-A9CD-40D9-9351-56DDDAAA7DC8}"/>
    <cellStyle name="Labels - Style3 13" xfId="44398" xr:uid="{41B1BEB9-ECC3-4A06-9F67-CE82E9160FC1}"/>
    <cellStyle name="Labels - Style3 2" xfId="26618" xr:uid="{F31B83C4-839E-41FF-990A-4CC5781042A1}"/>
    <cellStyle name="Labels - Style3 2 2" xfId="26619" xr:uid="{DDAC7B84-E85B-49B4-B385-8C8D10900302}"/>
    <cellStyle name="Labels - Style3 2 2 10" xfId="26620" xr:uid="{F3268EE7-0C59-43CC-BEC7-0113DFFD8B1C}"/>
    <cellStyle name="Labels - Style3 2 2 2" xfId="26621" xr:uid="{BD6295C4-6E5D-4CE4-8F94-99231AA867F0}"/>
    <cellStyle name="Labels - Style3 2 2 2 2" xfId="26622" xr:uid="{A2171101-B875-4D51-952D-7E04C2EC21DB}"/>
    <cellStyle name="Labels - Style3 2 2 2 2 2" xfId="26623" xr:uid="{4BD494AA-0E04-477C-83D4-0E946B5CC3CC}"/>
    <cellStyle name="Labels - Style3 2 2 2 2 3" xfId="26624" xr:uid="{1B822E4D-2352-4D71-B9F8-CF1C125E40AD}"/>
    <cellStyle name="Labels - Style3 2 2 2 3" xfId="26625" xr:uid="{66E57048-05AB-4C70-BEA8-59D483A2BAAF}"/>
    <cellStyle name="Labels - Style3 2 2 2 3 2" xfId="26626" xr:uid="{7E72A40D-E70C-4956-890D-1A4DD0316A8E}"/>
    <cellStyle name="Labels - Style3 2 2 2 3 3" xfId="26627" xr:uid="{3DA4B58D-7997-417E-92D7-CDD7FB462367}"/>
    <cellStyle name="Labels - Style3 2 2 2 4" xfId="26628" xr:uid="{CF4DE232-BCA3-4708-AB4A-E8E930160DD0}"/>
    <cellStyle name="Labels - Style3 2 2 2 4 2" xfId="26629" xr:uid="{DB7B17A1-89DE-4C7B-A6A5-D03110DA83AE}"/>
    <cellStyle name="Labels - Style3 2 2 2 4 3" xfId="26630" xr:uid="{EBD9069A-EAE3-4B95-8B4D-3BBFC9984F26}"/>
    <cellStyle name="Labels - Style3 2 2 2 5" xfId="26631" xr:uid="{F5A11693-10B5-42AF-8080-2B7BFDF04A5E}"/>
    <cellStyle name="Labels - Style3 2 2 2 5 2" xfId="26632" xr:uid="{C78B2E7E-FCD6-4F4F-B7DC-FD8FFE4B63ED}"/>
    <cellStyle name="Labels - Style3 2 2 2 5 3" xfId="26633" xr:uid="{FEB76565-A735-457B-8F23-3451DE934183}"/>
    <cellStyle name="Labels - Style3 2 2 2 6" xfId="26634" xr:uid="{EEC437A9-54FF-4D3D-91EA-B22688F2B1DA}"/>
    <cellStyle name="Labels - Style3 2 2 2 6 2" xfId="26635" xr:uid="{624C7CA9-D8AA-4DFF-991F-02765C42717A}"/>
    <cellStyle name="Labels - Style3 2 2 2 6 3" xfId="26636" xr:uid="{7BD76006-4FE2-4906-B48C-E90A0C69E668}"/>
    <cellStyle name="Labels - Style3 2 2 2 7" xfId="26637" xr:uid="{6871C998-F97D-43D3-87FF-346F9B2B3D67}"/>
    <cellStyle name="Labels - Style3 2 2 2 7 2" xfId="26638" xr:uid="{630EC182-92AA-496C-85D4-00D9B1C85766}"/>
    <cellStyle name="Labels - Style3 2 2 2 7 3" xfId="26639" xr:uid="{34CAB42F-1D25-42A9-BDE9-525934426977}"/>
    <cellStyle name="Labels - Style3 2 2 2 8" xfId="26640" xr:uid="{3C43CD83-F0B6-4E27-BC5B-072E6872B88F}"/>
    <cellStyle name="Labels - Style3 2 2 2 9" xfId="26641" xr:uid="{217F5C91-7562-4A7C-A21A-ABC9A198503C}"/>
    <cellStyle name="Labels - Style3 2 2 3" xfId="26642" xr:uid="{E47D7285-EA46-49CA-B0BA-38152502B9E6}"/>
    <cellStyle name="Labels - Style3 2 2 3 2" xfId="26643" xr:uid="{73C0F62F-19E0-4FFD-A446-A55FA257C3FD}"/>
    <cellStyle name="Labels - Style3 2 2 3 3" xfId="26644" xr:uid="{BF07D3AF-E35E-4BBF-BF85-64604C14D137}"/>
    <cellStyle name="Labels - Style3 2 2 4" xfId="26645" xr:uid="{D37172B6-8100-4868-811C-5D3F21CAB418}"/>
    <cellStyle name="Labels - Style3 2 2 4 2" xfId="26646" xr:uid="{02AA6EC1-AA4A-4883-8915-C44A012EAF61}"/>
    <cellStyle name="Labels - Style3 2 2 4 3" xfId="26647" xr:uid="{C019D18C-4B5B-4228-BCC8-9BCF95C99035}"/>
    <cellStyle name="Labels - Style3 2 2 5" xfId="26648" xr:uid="{6146F0E4-87E5-4D2F-846A-462B2F2B1277}"/>
    <cellStyle name="Labels - Style3 2 2 5 2" xfId="26649" xr:uid="{5134BE84-871F-4C88-91E8-DDE2C6496047}"/>
    <cellStyle name="Labels - Style3 2 2 5 3" xfId="26650" xr:uid="{B0EC35EE-3885-4EAC-BC7E-1F2CAD695C6F}"/>
    <cellStyle name="Labels - Style3 2 2 6" xfId="26651" xr:uid="{96EBEEFF-44FD-4024-A875-26CE50F8E557}"/>
    <cellStyle name="Labels - Style3 2 2 6 2" xfId="26652" xr:uid="{3FE5960D-CDE0-48C7-9614-5645E6E43A1C}"/>
    <cellStyle name="Labels - Style3 2 2 6 3" xfId="26653" xr:uid="{8727CF06-5A5D-4AE8-9C14-6491B6880B52}"/>
    <cellStyle name="Labels - Style3 2 2 7" xfId="26654" xr:uid="{5928CADC-24DE-4CF6-82A1-2F756C66C196}"/>
    <cellStyle name="Labels - Style3 2 2 7 2" xfId="26655" xr:uid="{D1BC3A9C-9F31-4AA0-AD6F-BE34C193C2C5}"/>
    <cellStyle name="Labels - Style3 2 2 7 3" xfId="26656" xr:uid="{5BD42BD6-02F9-4001-8E8C-561784DAC481}"/>
    <cellStyle name="Labels - Style3 2 2 8" xfId="26657" xr:uid="{616E3852-5FAE-4740-B132-FD4F42DDCD51}"/>
    <cellStyle name="Labels - Style3 2 2 8 2" xfId="26658" xr:uid="{F7A904B4-6E6C-4922-97EE-6698E7F24300}"/>
    <cellStyle name="Labels - Style3 2 2 8 3" xfId="26659" xr:uid="{FEAC36A4-2945-4F4A-8B25-C1F7E000E9F5}"/>
    <cellStyle name="Labels - Style3 2 2 9" xfId="26660" xr:uid="{695B530F-A12E-4D0D-9195-47D6374A6CB6}"/>
    <cellStyle name="Labels - Style3 2 3" xfId="26661" xr:uid="{1D8FB51A-C201-4A5B-917A-42B87B06578A}"/>
    <cellStyle name="Labels - Style3 2 3 10" xfId="26662" xr:uid="{9EE24B73-2731-4AAF-BA02-C9F964369FDC}"/>
    <cellStyle name="Labels - Style3 2 3 2" xfId="26663" xr:uid="{1424680F-4907-4EC0-94E0-44E9EE3A87DA}"/>
    <cellStyle name="Labels - Style3 2 3 2 2" xfId="26664" xr:uid="{49E28997-33A9-4A7C-A175-14E8A5594BB6}"/>
    <cellStyle name="Labels - Style3 2 3 2 2 2" xfId="26665" xr:uid="{75ADC789-103E-47DF-A7B1-BA402EC54201}"/>
    <cellStyle name="Labels - Style3 2 3 2 2 3" xfId="26666" xr:uid="{39C38FF2-5D21-4ADE-B01D-8EC6AC48403F}"/>
    <cellStyle name="Labels - Style3 2 3 2 3" xfId="26667" xr:uid="{796F9436-F91F-4351-A3E5-436D5697A4D9}"/>
    <cellStyle name="Labels - Style3 2 3 2 3 2" xfId="26668" xr:uid="{EDB5DC72-712F-4BD9-B3E3-E79702FBBC73}"/>
    <cellStyle name="Labels - Style3 2 3 2 3 3" xfId="26669" xr:uid="{D1CD98A1-A891-4105-8D2E-925CF5709283}"/>
    <cellStyle name="Labels - Style3 2 3 2 4" xfId="26670" xr:uid="{D8677488-2E2C-46C1-9572-BA0BE0E9F976}"/>
    <cellStyle name="Labels - Style3 2 3 2 4 2" xfId="26671" xr:uid="{3FC89B8E-0A67-47D7-9D31-2E633EC73D1A}"/>
    <cellStyle name="Labels - Style3 2 3 2 4 3" xfId="26672" xr:uid="{C837DEC2-36D4-42A9-AB81-365CD379C1AD}"/>
    <cellStyle name="Labels - Style3 2 3 2 5" xfId="26673" xr:uid="{734A1EDC-FECB-41C5-8B72-26AABA0A695B}"/>
    <cellStyle name="Labels - Style3 2 3 2 5 2" xfId="26674" xr:uid="{4FB58AFA-7E47-4F2B-9463-BE5E594BB89D}"/>
    <cellStyle name="Labels - Style3 2 3 2 5 3" xfId="26675" xr:uid="{E4A3B53D-32B6-44BA-8D00-14B3A66BBBB2}"/>
    <cellStyle name="Labels - Style3 2 3 2 6" xfId="26676" xr:uid="{7731B9A7-9CA6-4429-A32E-0B2B8E4A4F85}"/>
    <cellStyle name="Labels - Style3 2 3 2 6 2" xfId="26677" xr:uid="{3AF99ADA-54D4-45D1-9C9C-E6A3C3429BE0}"/>
    <cellStyle name="Labels - Style3 2 3 2 6 3" xfId="26678" xr:uid="{59834716-AC87-4376-ACA3-5F48AAD305F8}"/>
    <cellStyle name="Labels - Style3 2 3 2 7" xfId="26679" xr:uid="{0C5C6A0C-49FC-4329-8C1F-A19B445A4594}"/>
    <cellStyle name="Labels - Style3 2 3 2 7 2" xfId="26680" xr:uid="{B1AEF856-6AB4-4ECA-8BFE-06B66FEBD8BF}"/>
    <cellStyle name="Labels - Style3 2 3 2 7 3" xfId="26681" xr:uid="{079CFC20-CA71-451A-8659-BA2CC8253687}"/>
    <cellStyle name="Labels - Style3 2 3 2 8" xfId="26682" xr:uid="{BE747674-B54F-4902-A367-54F9324ECB41}"/>
    <cellStyle name="Labels - Style3 2 3 2 9" xfId="26683" xr:uid="{4F351F6F-D627-4263-B637-BDAB7CB73CF4}"/>
    <cellStyle name="Labels - Style3 2 3 3" xfId="26684" xr:uid="{F67C8B8B-7A14-413D-AE6E-FF475F57176D}"/>
    <cellStyle name="Labels - Style3 2 3 3 2" xfId="26685" xr:uid="{D37B5C22-264C-448F-82AE-64FE19433C14}"/>
    <cellStyle name="Labels - Style3 2 3 3 3" xfId="26686" xr:uid="{479D5636-EE21-4DA1-AEA1-1A92456BA9CB}"/>
    <cellStyle name="Labels - Style3 2 3 4" xfId="26687" xr:uid="{97DD020D-B49E-48DA-B05A-7A08A28EF881}"/>
    <cellStyle name="Labels - Style3 2 3 4 2" xfId="26688" xr:uid="{7CCDBD68-083E-4521-A49D-49F5003E1478}"/>
    <cellStyle name="Labels - Style3 2 3 4 3" xfId="26689" xr:uid="{C3D6F893-F345-46E7-8ACA-5C699C5C6D33}"/>
    <cellStyle name="Labels - Style3 2 3 5" xfId="26690" xr:uid="{A6154C38-32F8-41AF-BEF2-325E2EE9BCC0}"/>
    <cellStyle name="Labels - Style3 2 3 5 2" xfId="26691" xr:uid="{83088429-E56D-4D0A-A6D7-8F810950F21B}"/>
    <cellStyle name="Labels - Style3 2 3 5 3" xfId="26692" xr:uid="{4A6DDAD9-33C4-4942-A6E5-6F16806E3A64}"/>
    <cellStyle name="Labels - Style3 2 3 6" xfId="26693" xr:uid="{016815E0-054B-476A-9F19-6A0184940385}"/>
    <cellStyle name="Labels - Style3 2 3 6 2" xfId="26694" xr:uid="{C1D309A5-C92F-4CCE-AFC5-7A7FD79017F1}"/>
    <cellStyle name="Labels - Style3 2 3 6 3" xfId="26695" xr:uid="{47C4A098-EF96-487D-B4BE-8D44857DB459}"/>
    <cellStyle name="Labels - Style3 2 3 7" xfId="26696" xr:uid="{65D70212-706A-4CD5-BA8B-E11CF5FC2929}"/>
    <cellStyle name="Labels - Style3 2 3 7 2" xfId="26697" xr:uid="{436B7332-9823-4C7B-A730-BFE3F6369E0B}"/>
    <cellStyle name="Labels - Style3 2 3 7 3" xfId="26698" xr:uid="{7FF5D58F-C6CB-4783-8C30-5C18A1ECFB13}"/>
    <cellStyle name="Labels - Style3 2 3 8" xfId="26699" xr:uid="{B49657F8-94F3-4FF9-BBD6-F65993817955}"/>
    <cellStyle name="Labels - Style3 2 3 8 2" xfId="26700" xr:uid="{F897BDA5-877C-4652-B537-28367493FED8}"/>
    <cellStyle name="Labels - Style3 2 3 8 3" xfId="26701" xr:uid="{BCCD1217-B274-4528-A72F-2746310F077E}"/>
    <cellStyle name="Labels - Style3 2 3 9" xfId="26702" xr:uid="{D7858E27-5C35-4165-9A95-BFFC1D406114}"/>
    <cellStyle name="Labels - Style3 2 4" xfId="26703" xr:uid="{F33EEEBC-FAB7-41A2-BE72-DE36A0F70584}"/>
    <cellStyle name="Labels - Style3 2 4 10" xfId="26704" xr:uid="{9B63EA67-0BE6-47D4-860D-5F3714C71F48}"/>
    <cellStyle name="Labels - Style3 2 4 2" xfId="26705" xr:uid="{D3661BD9-5B83-4EF0-834B-C2579B58D051}"/>
    <cellStyle name="Labels - Style3 2 4 2 2" xfId="26706" xr:uid="{EB537955-8830-433B-B499-CCFC33133C53}"/>
    <cellStyle name="Labels - Style3 2 4 2 2 2" xfId="26707" xr:uid="{6E36AB47-221B-49D0-AEB2-5B5A6D98114D}"/>
    <cellStyle name="Labels - Style3 2 4 2 2 3" xfId="26708" xr:uid="{0B831861-91F5-495B-ADF6-3F906D421B97}"/>
    <cellStyle name="Labels - Style3 2 4 2 3" xfId="26709" xr:uid="{92B91B7D-4188-4211-9241-6DCAAB71A565}"/>
    <cellStyle name="Labels - Style3 2 4 2 3 2" xfId="26710" xr:uid="{729C15E2-F388-4018-887A-65F457B4DB40}"/>
    <cellStyle name="Labels - Style3 2 4 2 3 3" xfId="26711" xr:uid="{B93CF1B7-6891-413D-A613-83D2FCC2DACF}"/>
    <cellStyle name="Labels - Style3 2 4 2 4" xfId="26712" xr:uid="{F876B042-497B-45CD-BBD4-48E145888759}"/>
    <cellStyle name="Labels - Style3 2 4 2 4 2" xfId="26713" xr:uid="{4C84B8E2-609C-49BF-BC33-A93FB31F9D51}"/>
    <cellStyle name="Labels - Style3 2 4 2 4 3" xfId="26714" xr:uid="{76812474-C751-4B28-BFC0-4AA3D553835E}"/>
    <cellStyle name="Labels - Style3 2 4 2 5" xfId="26715" xr:uid="{3FD448F3-5B5C-4FAE-9201-6B48CB1347F6}"/>
    <cellStyle name="Labels - Style3 2 4 2 5 2" xfId="26716" xr:uid="{71BCDF63-C03C-4A82-B598-A059AC90AF4C}"/>
    <cellStyle name="Labels - Style3 2 4 2 5 3" xfId="26717" xr:uid="{15F42A0D-898F-4ED2-817D-A7470D0290C2}"/>
    <cellStyle name="Labels - Style3 2 4 2 6" xfId="26718" xr:uid="{35DAA1CD-DDE1-4283-A23E-4EF672263BBF}"/>
    <cellStyle name="Labels - Style3 2 4 2 6 2" xfId="26719" xr:uid="{F15CA5DC-F2FA-4C53-8F38-CE4505AD332E}"/>
    <cellStyle name="Labels - Style3 2 4 2 6 3" xfId="26720" xr:uid="{3AE757A2-E701-4CAC-A244-8ECD07DFE024}"/>
    <cellStyle name="Labels - Style3 2 4 2 7" xfId="26721" xr:uid="{8675F0B3-EF94-43DA-8A61-0CCBAF509F45}"/>
    <cellStyle name="Labels - Style3 2 4 2 7 2" xfId="26722" xr:uid="{694726DF-3979-4604-95FF-F9A6B515EDA3}"/>
    <cellStyle name="Labels - Style3 2 4 2 7 3" xfId="26723" xr:uid="{5836D097-A588-4911-9492-399FCF285016}"/>
    <cellStyle name="Labels - Style3 2 4 2 8" xfId="26724" xr:uid="{1051D625-C884-4FCA-8633-CB26376971C9}"/>
    <cellStyle name="Labels - Style3 2 4 2 9" xfId="26725" xr:uid="{D9E96785-691C-4065-BF61-FCA569E0567E}"/>
    <cellStyle name="Labels - Style3 2 4 3" xfId="26726" xr:uid="{B71E8833-96A1-4E40-B14A-A8950932E6AD}"/>
    <cellStyle name="Labels - Style3 2 4 3 2" xfId="26727" xr:uid="{5E4C3BB8-CA03-41D9-AE02-DCDDFD519161}"/>
    <cellStyle name="Labels - Style3 2 4 3 3" xfId="26728" xr:uid="{5BE0B091-FB83-496E-AA67-FE9BDE9C2485}"/>
    <cellStyle name="Labels - Style3 2 4 4" xfId="26729" xr:uid="{71E94E49-0EA4-4F27-876B-A2B7DB74C28B}"/>
    <cellStyle name="Labels - Style3 2 4 4 2" xfId="26730" xr:uid="{A41EE96C-73C3-4665-980A-8CF2147E93E9}"/>
    <cellStyle name="Labels - Style3 2 4 4 3" xfId="26731" xr:uid="{EF8750E5-6084-4FBF-BD6D-410547F2F43F}"/>
    <cellStyle name="Labels - Style3 2 4 5" xfId="26732" xr:uid="{26D94960-1AB7-4BC3-9696-2199DA30FBF8}"/>
    <cellStyle name="Labels - Style3 2 4 5 2" xfId="26733" xr:uid="{D93FC3CD-4802-41C0-86B0-61B64E8DDF06}"/>
    <cellStyle name="Labels - Style3 2 4 5 3" xfId="26734" xr:uid="{38200DBF-9053-43D7-B20A-E5481B2DE978}"/>
    <cellStyle name="Labels - Style3 2 4 6" xfId="26735" xr:uid="{9FFE3F68-FBDD-4183-BA2A-FA9BB9A89564}"/>
    <cellStyle name="Labels - Style3 2 4 6 2" xfId="26736" xr:uid="{7D7F8747-2E2A-499A-BF9F-430F6250BF89}"/>
    <cellStyle name="Labels - Style3 2 4 6 3" xfId="26737" xr:uid="{1DD42500-4B7F-4EC3-8BC1-3C03D2BCBF72}"/>
    <cellStyle name="Labels - Style3 2 4 7" xfId="26738" xr:uid="{C82BF003-DAB5-4EB9-97C6-CEAD8230076C}"/>
    <cellStyle name="Labels - Style3 2 4 7 2" xfId="26739" xr:uid="{F3509E53-4B72-488C-915D-FFBA9157CFD6}"/>
    <cellStyle name="Labels - Style3 2 4 7 3" xfId="26740" xr:uid="{2E9696BD-7DFB-4F63-B08C-5D4524110C27}"/>
    <cellStyle name="Labels - Style3 2 4 8" xfId="26741" xr:uid="{2BD9B912-5D7C-411D-89BB-16DB5A15D7CF}"/>
    <cellStyle name="Labels - Style3 2 4 8 2" xfId="26742" xr:uid="{AE20073A-CB60-4FD8-8DC2-FFF232FB539F}"/>
    <cellStyle name="Labels - Style3 2 4 8 3" xfId="26743" xr:uid="{564D4742-E95B-46E8-B617-149695ABFAF3}"/>
    <cellStyle name="Labels - Style3 2 4 9" xfId="26744" xr:uid="{AE6C4B9C-E017-42B3-94D4-33D954086EBC}"/>
    <cellStyle name="Labels - Style3 2 5" xfId="26745" xr:uid="{6F2BEBDC-BFBC-46F0-B713-0206714F03FF}"/>
    <cellStyle name="Labels - Style3 2 5 10" xfId="26746" xr:uid="{84B9C76D-4FDE-40FC-95A4-82C8EA66C546}"/>
    <cellStyle name="Labels - Style3 2 5 2" xfId="26747" xr:uid="{9D1D1CF9-B181-41A6-AD9C-6E9BF1C85B0C}"/>
    <cellStyle name="Labels - Style3 2 5 2 2" xfId="26748" xr:uid="{A7DCDA7E-81B4-4232-B989-97F48B1A9B68}"/>
    <cellStyle name="Labels - Style3 2 5 2 2 2" xfId="26749" xr:uid="{E9606A4F-FEBB-4615-AD03-99F42691B55E}"/>
    <cellStyle name="Labels - Style3 2 5 2 2 3" xfId="26750" xr:uid="{7F7D7B9B-EC41-4C84-9F40-6F67164B9621}"/>
    <cellStyle name="Labels - Style3 2 5 2 3" xfId="26751" xr:uid="{371F2559-5951-4A67-AB0A-FD2AF654EDF8}"/>
    <cellStyle name="Labels - Style3 2 5 2 3 2" xfId="26752" xr:uid="{14EDD9E7-EF1F-4059-8133-3F3667D983AC}"/>
    <cellStyle name="Labels - Style3 2 5 2 3 3" xfId="26753" xr:uid="{59D31011-63AE-4343-92EF-A4828CC25539}"/>
    <cellStyle name="Labels - Style3 2 5 2 4" xfId="26754" xr:uid="{8660BA1B-B188-4857-8FA5-3D6821E1B2DD}"/>
    <cellStyle name="Labels - Style3 2 5 2 4 2" xfId="26755" xr:uid="{2B95B0DC-3F1A-416E-BEB9-5571B1E19E59}"/>
    <cellStyle name="Labels - Style3 2 5 2 4 3" xfId="26756" xr:uid="{479DFC3C-4A75-4B89-81E8-A95469950FF8}"/>
    <cellStyle name="Labels - Style3 2 5 2 5" xfId="26757" xr:uid="{2311B8A5-5551-4B2E-8824-8F1F99B24FC2}"/>
    <cellStyle name="Labels - Style3 2 5 2 5 2" xfId="26758" xr:uid="{3BD28C08-8A50-4D8A-B490-A4EFC45077B8}"/>
    <cellStyle name="Labels - Style3 2 5 2 5 3" xfId="26759" xr:uid="{465B5859-58E4-4730-A6FD-CF97D2A2FAB7}"/>
    <cellStyle name="Labels - Style3 2 5 2 6" xfId="26760" xr:uid="{2FF8E2D3-FF15-4DAA-8A6B-745EED38A184}"/>
    <cellStyle name="Labels - Style3 2 5 2 6 2" xfId="26761" xr:uid="{CC60DC0D-252D-4DF0-8785-422621EEDB34}"/>
    <cellStyle name="Labels - Style3 2 5 2 6 3" xfId="26762" xr:uid="{D541E262-11CE-4878-A2BA-A38234A27762}"/>
    <cellStyle name="Labels - Style3 2 5 2 7" xfId="26763" xr:uid="{542FDB87-A2A2-44A3-9928-38277A432A76}"/>
    <cellStyle name="Labels - Style3 2 5 2 7 2" xfId="26764" xr:uid="{175FC6D2-1035-4FDE-B97F-DFD9B5EC6CE5}"/>
    <cellStyle name="Labels - Style3 2 5 2 7 3" xfId="26765" xr:uid="{AE85067F-EC72-481E-AC28-5C4F47ECCFEC}"/>
    <cellStyle name="Labels - Style3 2 5 2 8" xfId="26766" xr:uid="{40A6BE3D-686E-4FBD-BDB7-FC6E459107BC}"/>
    <cellStyle name="Labels - Style3 2 5 2 9" xfId="26767" xr:uid="{3AC4B3A2-7393-4A3C-BBE6-705E37FD9B9F}"/>
    <cellStyle name="Labels - Style3 2 5 3" xfId="26768" xr:uid="{7127ACF8-889B-444F-A1F2-59DA1EFA2DE0}"/>
    <cellStyle name="Labels - Style3 2 5 3 2" xfId="26769" xr:uid="{3DCD095F-8FF1-4577-B439-BB08376F85F3}"/>
    <cellStyle name="Labels - Style3 2 5 3 3" xfId="26770" xr:uid="{ADF3873E-01D1-4FFA-9DB6-7C2A52E0DBF3}"/>
    <cellStyle name="Labels - Style3 2 5 4" xfId="26771" xr:uid="{C9E62DB3-DC8E-42D1-BC10-CD6E3DBF59A0}"/>
    <cellStyle name="Labels - Style3 2 5 4 2" xfId="26772" xr:uid="{20DE967D-34FF-4528-92B9-DF7349960A34}"/>
    <cellStyle name="Labels - Style3 2 5 4 3" xfId="26773" xr:uid="{D81F22C5-9C67-4710-A9CF-88C3A999EE36}"/>
    <cellStyle name="Labels - Style3 2 5 5" xfId="26774" xr:uid="{3A8E26D9-813A-42B2-966E-62339ABE5776}"/>
    <cellStyle name="Labels - Style3 2 5 5 2" xfId="26775" xr:uid="{3EFAE812-8B16-48EB-8C73-1291F498F8C3}"/>
    <cellStyle name="Labels - Style3 2 5 5 3" xfId="26776" xr:uid="{D0CB97D0-EC8B-435B-B18E-EE0F02EF429B}"/>
    <cellStyle name="Labels - Style3 2 5 6" xfId="26777" xr:uid="{D8F62B40-C129-4E46-ADA1-39394FF76252}"/>
    <cellStyle name="Labels - Style3 2 5 6 2" xfId="26778" xr:uid="{86876F6D-7917-46A7-A16D-D58644558A2E}"/>
    <cellStyle name="Labels - Style3 2 5 6 3" xfId="26779" xr:uid="{B17A1E02-B5D0-415A-8A0C-A6870CB29DE9}"/>
    <cellStyle name="Labels - Style3 2 5 7" xfId="26780" xr:uid="{1BDC06F2-6068-4BCE-BD65-4E86A1148F48}"/>
    <cellStyle name="Labels - Style3 2 5 7 2" xfId="26781" xr:uid="{AA48C8A0-E77F-4C7A-BB45-9FDB87C5BEE6}"/>
    <cellStyle name="Labels - Style3 2 5 7 3" xfId="26782" xr:uid="{48689E54-71EB-481E-BE6A-F007C0ADAA1E}"/>
    <cellStyle name="Labels - Style3 2 5 8" xfId="26783" xr:uid="{B790822D-D093-4247-BE31-4C7901B8D510}"/>
    <cellStyle name="Labels - Style3 2 5 8 2" xfId="26784" xr:uid="{FF1CD377-6E76-4F14-B755-6E3CB4557847}"/>
    <cellStyle name="Labels - Style3 2 5 8 3" xfId="26785" xr:uid="{41084B61-1DC9-4871-AC06-6086D9FE3A44}"/>
    <cellStyle name="Labels - Style3 2 5 9" xfId="26786" xr:uid="{B0AC7757-CE95-4E82-8D81-2741DD251A46}"/>
    <cellStyle name="Labels - Style3 2 6" xfId="26787" xr:uid="{E3F11D2C-D6FE-433D-9EFF-1CDD7DF4E60E}"/>
    <cellStyle name="Labels - Style3 2 6 2" xfId="26788" xr:uid="{E354F2F0-5828-47C8-AE75-D36AAD6D62D9}"/>
    <cellStyle name="Labels - Style3 2 6 2 2" xfId="26789" xr:uid="{63D40621-5061-4804-855E-28F6EEE08466}"/>
    <cellStyle name="Labels - Style3 2 6 2 3" xfId="26790" xr:uid="{8D8D1F7B-4FCA-42D6-8006-DF401E857538}"/>
    <cellStyle name="Labels - Style3 2 6 3" xfId="26791" xr:uid="{9F1F03CC-A363-4294-A395-318C417B3E27}"/>
    <cellStyle name="Labels - Style3 2 6 3 2" xfId="26792" xr:uid="{CEAF62D1-EDBE-4958-9D68-FD45E5B39897}"/>
    <cellStyle name="Labels - Style3 2 6 3 3" xfId="26793" xr:uid="{C2DFD8C3-1107-4717-8520-E34FB9748697}"/>
    <cellStyle name="Labels - Style3 2 6 4" xfId="26794" xr:uid="{45D9380A-16B4-4A3F-97BC-069EC360C164}"/>
    <cellStyle name="Labels - Style3 2 6 4 2" xfId="26795" xr:uid="{546E1B72-127B-4AC2-9927-632A7638C5B2}"/>
    <cellStyle name="Labels - Style3 2 6 4 3" xfId="26796" xr:uid="{94B34853-CEC9-4E8A-8617-28980335EC73}"/>
    <cellStyle name="Labels - Style3 2 6 5" xfId="26797" xr:uid="{EA169A5F-345B-465A-A1DC-1A74F708FFB9}"/>
    <cellStyle name="Labels - Style3 2 6 5 2" xfId="26798" xr:uid="{D41ACA3C-541F-4DE8-A4AC-F68CBBE8C973}"/>
    <cellStyle name="Labels - Style3 2 6 5 3" xfId="26799" xr:uid="{61D82B5E-AF70-4B40-9D15-F6409CB8A519}"/>
    <cellStyle name="Labels - Style3 2 6 6" xfId="26800" xr:uid="{3DE04231-BB19-495C-80D5-8FEC3123B1AA}"/>
    <cellStyle name="Labels - Style3 2 6 6 2" xfId="26801" xr:uid="{B6C5946E-BFDC-4D12-A078-A7661DBD3660}"/>
    <cellStyle name="Labels - Style3 2 6 6 3" xfId="26802" xr:uid="{84E172EE-2EE8-4968-9400-F2ACFC5AC6DD}"/>
    <cellStyle name="Labels - Style3 2 6 7" xfId="26803" xr:uid="{DCD89E79-B919-40A1-BBEF-5B878B3E2DCB}"/>
    <cellStyle name="Labels - Style3 2 6 7 2" xfId="26804" xr:uid="{3DBDA258-56C4-4077-B435-3AADA6D385AB}"/>
    <cellStyle name="Labels - Style3 2 6 7 3" xfId="26805" xr:uid="{D7043FDE-0354-440A-941C-F4360F474FA2}"/>
    <cellStyle name="Labels - Style3 2 6 8" xfId="26806" xr:uid="{36DD564A-E85E-456E-8F62-84CE6F5FE147}"/>
    <cellStyle name="Labels - Style3 2 6 9" xfId="26807" xr:uid="{821C9216-1141-4054-B131-387101A9A2E6}"/>
    <cellStyle name="Labels - Style3 2 7" xfId="26808" xr:uid="{C720977D-0849-4F0D-88BA-EFA59292CD9A}"/>
    <cellStyle name="Labels - Style3 2 7 2" xfId="26809" xr:uid="{E5CEDFE1-2D5A-4CBF-9AB2-16266A84784B}"/>
    <cellStyle name="Labels - Style3 2 7 3" xfId="26810" xr:uid="{7DDB082C-3CAD-44BA-8A2D-B4B269DE40A8}"/>
    <cellStyle name="Labels - Style3 2 8" xfId="26811" xr:uid="{905F08B4-5820-4434-8112-B8AD28C1FC14}"/>
    <cellStyle name="Labels - Style3 2 8 2" xfId="26812" xr:uid="{6DA7A2D8-FB1A-4B4E-8F3B-975829654D69}"/>
    <cellStyle name="Labels - Style3 2 8 3" xfId="26813" xr:uid="{2291060B-E88E-480D-932B-D7C80092FD56}"/>
    <cellStyle name="Labels - Style3 2 9" xfId="44399" xr:uid="{8B7FDA50-3B34-4FB4-B2E2-0466895256C8}"/>
    <cellStyle name="Labels - Style3 3" xfId="26814" xr:uid="{0D8DF2BB-47F9-42DA-B165-5E10D80A9FF4}"/>
    <cellStyle name="Labels - Style3 3 2" xfId="26815" xr:uid="{D8AED76D-B1AB-4F4A-AB39-BF488F1BF9AD}"/>
    <cellStyle name="Labels - Style3 3 2 10" xfId="26816" xr:uid="{2D44FCA9-6014-4F5D-935A-73C2029ECB62}"/>
    <cellStyle name="Labels - Style3 3 2 2" xfId="26817" xr:uid="{7E4C72F9-87CC-4B6F-B870-D53E6E10C981}"/>
    <cellStyle name="Labels - Style3 3 2 2 2" xfId="26818" xr:uid="{93B5F5EC-82E8-476B-B301-F9A9D83E8B18}"/>
    <cellStyle name="Labels - Style3 3 2 2 2 2" xfId="26819" xr:uid="{EB7818D5-23F9-480E-B92B-D4DDA22CC132}"/>
    <cellStyle name="Labels - Style3 3 2 2 2 3" xfId="26820" xr:uid="{44443FAE-E58F-4C19-BF2E-8B57DA0C6978}"/>
    <cellStyle name="Labels - Style3 3 2 2 3" xfId="26821" xr:uid="{976016C2-7194-4AFC-95F5-E1DB51B26C9D}"/>
    <cellStyle name="Labels - Style3 3 2 2 3 2" xfId="26822" xr:uid="{63F80DB6-E20F-40A0-96AF-E347F923195D}"/>
    <cellStyle name="Labels - Style3 3 2 2 3 3" xfId="26823" xr:uid="{426D03D0-5FCB-48A7-88E1-5B6EC7EECE1D}"/>
    <cellStyle name="Labels - Style3 3 2 2 4" xfId="26824" xr:uid="{8F5ED183-38E4-4AE8-86B7-F0DF1A2F6DEA}"/>
    <cellStyle name="Labels - Style3 3 2 2 4 2" xfId="26825" xr:uid="{B19F6046-544D-4CC3-A893-00BC621FC331}"/>
    <cellStyle name="Labels - Style3 3 2 2 4 3" xfId="26826" xr:uid="{8EC18708-B9D2-4B88-A8C2-2D5CA437DE30}"/>
    <cellStyle name="Labels - Style3 3 2 2 5" xfId="26827" xr:uid="{021E86CF-C32D-429A-B069-40B0B7B1C266}"/>
    <cellStyle name="Labels - Style3 3 2 2 5 2" xfId="26828" xr:uid="{4BE9A5A6-19EC-4492-ABCF-4FBE4CFC9180}"/>
    <cellStyle name="Labels - Style3 3 2 2 5 3" xfId="26829" xr:uid="{EF0CC978-6EF9-4B51-A9F0-5DC9F086B578}"/>
    <cellStyle name="Labels - Style3 3 2 2 6" xfId="26830" xr:uid="{2C7BDB01-3993-4EC7-BA58-5C99EF160702}"/>
    <cellStyle name="Labels - Style3 3 2 2 6 2" xfId="26831" xr:uid="{D746D7B8-26C3-4C44-928C-FAE4CEC7C1F8}"/>
    <cellStyle name="Labels - Style3 3 2 2 6 3" xfId="26832" xr:uid="{50D39956-A1D6-4E96-B359-EB05ACD39D7B}"/>
    <cellStyle name="Labels - Style3 3 2 2 7" xfId="26833" xr:uid="{4B78F020-D1EE-4056-B362-14A046F99A38}"/>
    <cellStyle name="Labels - Style3 3 2 2 7 2" xfId="26834" xr:uid="{19483799-CE36-4D09-819A-EAF551849990}"/>
    <cellStyle name="Labels - Style3 3 2 2 7 3" xfId="26835" xr:uid="{CD673AD8-9CD6-4326-B763-333C3AE73747}"/>
    <cellStyle name="Labels - Style3 3 2 2 8" xfId="26836" xr:uid="{2FE0E2E1-2EF9-4AEF-A8ED-C4C6479A2D05}"/>
    <cellStyle name="Labels - Style3 3 2 2 9" xfId="26837" xr:uid="{4DAC7E78-77B4-49A3-9B14-CB7A3CE4A3B8}"/>
    <cellStyle name="Labels - Style3 3 2 3" xfId="26838" xr:uid="{05666718-812F-488A-925A-EAC044C113FF}"/>
    <cellStyle name="Labels - Style3 3 2 3 2" xfId="26839" xr:uid="{07E1A719-C7A7-4D83-B36E-E8A696049EFC}"/>
    <cellStyle name="Labels - Style3 3 2 3 3" xfId="26840" xr:uid="{CE6221FF-9E72-4F4F-AA5B-C5C1AA8B573F}"/>
    <cellStyle name="Labels - Style3 3 2 4" xfId="26841" xr:uid="{3149C86D-491C-44B6-874D-5AB1929B5DC7}"/>
    <cellStyle name="Labels - Style3 3 2 4 2" xfId="26842" xr:uid="{97FF9523-DC1A-44A5-8D15-05A72FFA0922}"/>
    <cellStyle name="Labels - Style3 3 2 4 3" xfId="26843" xr:uid="{762C5F19-8419-4154-BA1F-16F637C2C1BB}"/>
    <cellStyle name="Labels - Style3 3 2 5" xfId="26844" xr:uid="{16127B81-9969-41AB-A1A4-FC6B8DE36932}"/>
    <cellStyle name="Labels - Style3 3 2 5 2" xfId="26845" xr:uid="{E63478A6-575A-4FD8-AAEB-EC52FBC8E705}"/>
    <cellStyle name="Labels - Style3 3 2 5 3" xfId="26846" xr:uid="{6DC5362E-AB82-4976-96C5-D7A348B7DD1F}"/>
    <cellStyle name="Labels - Style3 3 2 6" xfId="26847" xr:uid="{DD189C55-5819-49FC-8C03-98EEE522971B}"/>
    <cellStyle name="Labels - Style3 3 2 6 2" xfId="26848" xr:uid="{87248F13-A94A-4DB3-B4B6-6ECF7C2EB930}"/>
    <cellStyle name="Labels - Style3 3 2 6 3" xfId="26849" xr:uid="{E3A0C817-DA6E-479A-A2CA-E32CE90D66EB}"/>
    <cellStyle name="Labels - Style3 3 2 7" xfId="26850" xr:uid="{C56BC581-5D5F-4388-A14F-54FB8D967DB6}"/>
    <cellStyle name="Labels - Style3 3 2 7 2" xfId="26851" xr:uid="{5853A21A-2F3B-4277-A109-B8698011C8C4}"/>
    <cellStyle name="Labels - Style3 3 2 7 3" xfId="26852" xr:uid="{5F5461F1-2233-483D-9750-8A2B03EFDE3E}"/>
    <cellStyle name="Labels - Style3 3 2 8" xfId="26853" xr:uid="{E5BCEAE3-E3E9-47F4-9151-6C506FA241AC}"/>
    <cellStyle name="Labels - Style3 3 2 8 2" xfId="26854" xr:uid="{BF581ED6-ECBB-459D-BFA8-E9F00F38109C}"/>
    <cellStyle name="Labels - Style3 3 2 8 3" xfId="26855" xr:uid="{C4D7C1F9-2839-4E2D-A84C-458A15C53B1F}"/>
    <cellStyle name="Labels - Style3 3 2 9" xfId="26856" xr:uid="{A774BCD2-D0C8-4698-9BAF-C8DD4E97CF14}"/>
    <cellStyle name="Labels - Style3 3 3" xfId="26857" xr:uid="{50FF2EE5-B0D6-481C-95EC-92A612A0382A}"/>
    <cellStyle name="Labels - Style3 3 3 10" xfId="26858" xr:uid="{7A04D617-1612-4A79-9C8E-F0C750086F1B}"/>
    <cellStyle name="Labels - Style3 3 3 2" xfId="26859" xr:uid="{87446F1E-66DF-448A-90D8-FBC91AC71ED6}"/>
    <cellStyle name="Labels - Style3 3 3 2 2" xfId="26860" xr:uid="{8E474956-FF27-4060-B236-71F06109B009}"/>
    <cellStyle name="Labels - Style3 3 3 2 2 2" xfId="26861" xr:uid="{4E536868-7F95-4111-9F6A-CEBB334F2918}"/>
    <cellStyle name="Labels - Style3 3 3 2 2 3" xfId="26862" xr:uid="{4DD1CB61-EFFF-4195-A2B5-4584870979DD}"/>
    <cellStyle name="Labels - Style3 3 3 2 3" xfId="26863" xr:uid="{06EEE2E0-E574-45A0-B583-4E0500781BE0}"/>
    <cellStyle name="Labels - Style3 3 3 2 3 2" xfId="26864" xr:uid="{B700363E-2443-4170-AFAB-61A027702E1C}"/>
    <cellStyle name="Labels - Style3 3 3 2 3 3" xfId="26865" xr:uid="{28168305-B911-4AF1-AF99-CFCF2DF8FFE9}"/>
    <cellStyle name="Labels - Style3 3 3 2 4" xfId="26866" xr:uid="{5201489B-6030-4CB1-B20C-8C56B8A6BBCB}"/>
    <cellStyle name="Labels - Style3 3 3 2 4 2" xfId="26867" xr:uid="{1C1D696E-9EC3-40DF-B288-30DCACCA9660}"/>
    <cellStyle name="Labels - Style3 3 3 2 4 3" xfId="26868" xr:uid="{6E43209A-B0A1-4744-9F5A-E859FA72DFA1}"/>
    <cellStyle name="Labels - Style3 3 3 2 5" xfId="26869" xr:uid="{4B85E407-7A12-404F-8349-DF51483E26AB}"/>
    <cellStyle name="Labels - Style3 3 3 2 5 2" xfId="26870" xr:uid="{E4D81511-985D-4781-9260-3E8F2DFED336}"/>
    <cellStyle name="Labels - Style3 3 3 2 5 3" xfId="26871" xr:uid="{3708ACF0-E749-4ED8-9ABC-5E585344861E}"/>
    <cellStyle name="Labels - Style3 3 3 2 6" xfId="26872" xr:uid="{074B6F9E-F0FE-480A-ACBA-8E8725FC3297}"/>
    <cellStyle name="Labels - Style3 3 3 2 6 2" xfId="26873" xr:uid="{AA868C3C-89A5-4613-9143-B9023D7C90A0}"/>
    <cellStyle name="Labels - Style3 3 3 2 6 3" xfId="26874" xr:uid="{49C4802F-23FB-4192-94A8-C4CBAC969DE2}"/>
    <cellStyle name="Labels - Style3 3 3 2 7" xfId="26875" xr:uid="{02BF117A-8905-4799-9A09-E84EDBC74EBA}"/>
    <cellStyle name="Labels - Style3 3 3 2 7 2" xfId="26876" xr:uid="{BBE7EF28-B507-4578-8408-312924405137}"/>
    <cellStyle name="Labels - Style3 3 3 2 7 3" xfId="26877" xr:uid="{6F337B3B-A58D-47DD-B9FE-D3D5398A6A1D}"/>
    <cellStyle name="Labels - Style3 3 3 2 8" xfId="26878" xr:uid="{FBC26B47-108D-4DA1-805E-BB57B46BCCCE}"/>
    <cellStyle name="Labels - Style3 3 3 2 9" xfId="26879" xr:uid="{8BC77F7B-F0F7-4EFB-871F-3CD570C2DD63}"/>
    <cellStyle name="Labels - Style3 3 3 3" xfId="26880" xr:uid="{DC49523A-DBD6-4A8C-804A-702CE2E0040E}"/>
    <cellStyle name="Labels - Style3 3 3 3 2" xfId="26881" xr:uid="{5457E7B9-BCBE-485B-8BF5-513ADB12C846}"/>
    <cellStyle name="Labels - Style3 3 3 3 3" xfId="26882" xr:uid="{863E34A4-A9B2-41EE-BD37-DA83D9317F4A}"/>
    <cellStyle name="Labels - Style3 3 3 4" xfId="26883" xr:uid="{C9FFBADF-59F5-4D26-8DE5-D6F5247F9B7E}"/>
    <cellStyle name="Labels - Style3 3 3 4 2" xfId="26884" xr:uid="{4B4C2848-6A8F-4562-8544-4F2ADC9C8696}"/>
    <cellStyle name="Labels - Style3 3 3 4 3" xfId="26885" xr:uid="{CDF8396B-A254-4EBC-B17C-1C636018B21E}"/>
    <cellStyle name="Labels - Style3 3 3 5" xfId="26886" xr:uid="{BE1C611F-1280-4857-810B-E40BD7F151EE}"/>
    <cellStyle name="Labels - Style3 3 3 5 2" xfId="26887" xr:uid="{32469F30-A576-49ED-8B6C-7DF37CF7A020}"/>
    <cellStyle name="Labels - Style3 3 3 5 3" xfId="26888" xr:uid="{EDAA6998-3D89-4611-B819-1011655DDCDE}"/>
    <cellStyle name="Labels - Style3 3 3 6" xfId="26889" xr:uid="{4EA072E5-CA06-4861-8945-087F1BAC5E47}"/>
    <cellStyle name="Labels - Style3 3 3 6 2" xfId="26890" xr:uid="{18A4B72E-3DA4-402A-8A92-F72D65A31BD0}"/>
    <cellStyle name="Labels - Style3 3 3 6 3" xfId="26891" xr:uid="{D11A26C4-7237-4131-A34C-12D82F92A8F6}"/>
    <cellStyle name="Labels - Style3 3 3 7" xfId="26892" xr:uid="{60E0A78C-4425-4AC0-B3CA-9D35DB1A5306}"/>
    <cellStyle name="Labels - Style3 3 3 7 2" xfId="26893" xr:uid="{566009F3-6343-4560-99CF-5844DD57B109}"/>
    <cellStyle name="Labels - Style3 3 3 7 3" xfId="26894" xr:uid="{5887014C-8E88-49A7-933F-00DFD6B0ED3A}"/>
    <cellStyle name="Labels - Style3 3 3 8" xfId="26895" xr:uid="{E5EA5E27-183A-4875-BD1C-A4AA49D7221B}"/>
    <cellStyle name="Labels - Style3 3 3 8 2" xfId="26896" xr:uid="{1D4D96B6-AEF7-48C1-8375-9A34E9CA47FB}"/>
    <cellStyle name="Labels - Style3 3 3 8 3" xfId="26897" xr:uid="{DF71A60B-6F50-47D0-B71C-7CE904045889}"/>
    <cellStyle name="Labels - Style3 3 3 9" xfId="26898" xr:uid="{E2995778-621C-4D48-B2B6-D21C2FFC133E}"/>
    <cellStyle name="Labels - Style3 3 4" xfId="26899" xr:uid="{B5BBDA27-DDB6-48AF-A845-2ADF125573D8}"/>
    <cellStyle name="Labels - Style3 3 4 10" xfId="26900" xr:uid="{8C0C7C4F-E221-4DFF-AF8D-0907578C8542}"/>
    <cellStyle name="Labels - Style3 3 4 2" xfId="26901" xr:uid="{A9B8D154-C4DC-474E-A298-5688B23D320F}"/>
    <cellStyle name="Labels - Style3 3 4 2 2" xfId="26902" xr:uid="{C9BD87A4-181D-4E0B-8A51-B3536BF913D3}"/>
    <cellStyle name="Labels - Style3 3 4 2 2 2" xfId="26903" xr:uid="{102561C9-5B0A-4362-9AC4-0451D68D2816}"/>
    <cellStyle name="Labels - Style3 3 4 2 2 3" xfId="26904" xr:uid="{67759AC5-3CDC-4B1D-B65B-DD64171ED300}"/>
    <cellStyle name="Labels - Style3 3 4 2 3" xfId="26905" xr:uid="{DAE71DBF-345E-44D8-9C3D-94900DD8A449}"/>
    <cellStyle name="Labels - Style3 3 4 2 3 2" xfId="26906" xr:uid="{217C2341-50C6-4394-9D10-7A41B2ECCBD4}"/>
    <cellStyle name="Labels - Style3 3 4 2 3 3" xfId="26907" xr:uid="{F7226DA9-6F9F-4A9A-9C0A-22F9A434AADE}"/>
    <cellStyle name="Labels - Style3 3 4 2 4" xfId="26908" xr:uid="{7AF95233-7A4C-4CD8-BE02-C7701809DA58}"/>
    <cellStyle name="Labels - Style3 3 4 2 4 2" xfId="26909" xr:uid="{766A80B8-D5B2-479E-A6FE-0A0DCDF421C4}"/>
    <cellStyle name="Labels - Style3 3 4 2 4 3" xfId="26910" xr:uid="{B21E4C29-9234-4BEE-BEA4-97F4E4F6FBAC}"/>
    <cellStyle name="Labels - Style3 3 4 2 5" xfId="26911" xr:uid="{7ED0675D-BACE-4712-B80C-DD94B502E15D}"/>
    <cellStyle name="Labels - Style3 3 4 2 5 2" xfId="26912" xr:uid="{B3342703-F232-4DD0-9BEA-093062D27841}"/>
    <cellStyle name="Labels - Style3 3 4 2 5 3" xfId="26913" xr:uid="{80FE92FD-B2F4-4ABC-A37C-EEAE59D35C8B}"/>
    <cellStyle name="Labels - Style3 3 4 2 6" xfId="26914" xr:uid="{A6DA100A-8313-4164-B8BB-D3A774B0DBCB}"/>
    <cellStyle name="Labels - Style3 3 4 2 6 2" xfId="26915" xr:uid="{D0998A32-A3B2-4AD9-BE4C-8AFF60950CBF}"/>
    <cellStyle name="Labels - Style3 3 4 2 6 3" xfId="26916" xr:uid="{2B0C470C-84A3-4B7A-9460-21FC58E148F9}"/>
    <cellStyle name="Labels - Style3 3 4 2 7" xfId="26917" xr:uid="{8EB8EC00-5B92-47E8-BA1E-7CEDF0EE34DC}"/>
    <cellStyle name="Labels - Style3 3 4 2 7 2" xfId="26918" xr:uid="{5C2D3AF5-926F-4EAF-8E00-65C751B8D9BE}"/>
    <cellStyle name="Labels - Style3 3 4 2 7 3" xfId="26919" xr:uid="{CCBBDC2D-9F4D-4648-8A9A-C07EBC406624}"/>
    <cellStyle name="Labels - Style3 3 4 2 8" xfId="26920" xr:uid="{D4CCF448-85F4-4AF6-93AF-0C04F07B4302}"/>
    <cellStyle name="Labels - Style3 3 4 2 9" xfId="26921" xr:uid="{C0CFFB15-D0B3-415C-B427-1758CC9B0E59}"/>
    <cellStyle name="Labels - Style3 3 4 3" xfId="26922" xr:uid="{21945285-F842-4EFE-93D1-66F53496AE08}"/>
    <cellStyle name="Labels - Style3 3 4 3 2" xfId="26923" xr:uid="{21E5F486-9721-42A5-B55A-1D6E7C4BA7BD}"/>
    <cellStyle name="Labels - Style3 3 4 3 3" xfId="26924" xr:uid="{BFE80247-E62A-4280-8718-374865B9CF9A}"/>
    <cellStyle name="Labels - Style3 3 4 4" xfId="26925" xr:uid="{868E2D3E-6D35-4696-92CE-4366B6A7BCE0}"/>
    <cellStyle name="Labels - Style3 3 4 4 2" xfId="26926" xr:uid="{795A48B7-679B-48AD-ADC2-C3A970D683C1}"/>
    <cellStyle name="Labels - Style3 3 4 4 3" xfId="26927" xr:uid="{C92C0A28-62C9-4F3D-9741-A01B6DB7AA74}"/>
    <cellStyle name="Labels - Style3 3 4 5" xfId="26928" xr:uid="{09A9DA83-D9B9-4ED2-A8CE-57C832D220E6}"/>
    <cellStyle name="Labels - Style3 3 4 5 2" xfId="26929" xr:uid="{B1E99802-B719-440A-850E-A274F5FF705A}"/>
    <cellStyle name="Labels - Style3 3 4 5 3" xfId="26930" xr:uid="{96190652-E19C-406A-A822-0791797D42FC}"/>
    <cellStyle name="Labels - Style3 3 4 6" xfId="26931" xr:uid="{2CBC9889-B818-46F8-892D-3F385F671783}"/>
    <cellStyle name="Labels - Style3 3 4 6 2" xfId="26932" xr:uid="{E6FD93C5-CAC8-4AE8-9A53-C85AEE35B1FD}"/>
    <cellStyle name="Labels - Style3 3 4 6 3" xfId="26933" xr:uid="{EB8EACED-CACA-4D18-B891-AB9823C1F465}"/>
    <cellStyle name="Labels - Style3 3 4 7" xfId="26934" xr:uid="{290536AB-6508-4A8A-8FA3-B8EE07FAE0B5}"/>
    <cellStyle name="Labels - Style3 3 4 7 2" xfId="26935" xr:uid="{0E9A1782-092F-4B9E-9CA0-544C52F81963}"/>
    <cellStyle name="Labels - Style3 3 4 7 3" xfId="26936" xr:uid="{58886E58-3E4F-4DC2-B34B-999AC9B8B601}"/>
    <cellStyle name="Labels - Style3 3 4 8" xfId="26937" xr:uid="{0726A566-382C-49EE-8116-AEF41FABB3BD}"/>
    <cellStyle name="Labels - Style3 3 4 8 2" xfId="26938" xr:uid="{EA7FDC80-3F90-40BE-BF96-3C66093D0BB1}"/>
    <cellStyle name="Labels - Style3 3 4 8 3" xfId="26939" xr:uid="{4B608558-27EA-46EA-BB1A-06FE51CD7C8A}"/>
    <cellStyle name="Labels - Style3 3 4 9" xfId="26940" xr:uid="{819F1832-D39F-4B79-BE21-75217BADA0DF}"/>
    <cellStyle name="Labels - Style3 3 5" xfId="26941" xr:uid="{1160917A-9D95-48A9-B915-D1A3F182DC7F}"/>
    <cellStyle name="Labels - Style3 3 5 10" xfId="26942" xr:uid="{6EF7BBB5-34BF-4B81-83F1-130319D58C41}"/>
    <cellStyle name="Labels - Style3 3 5 2" xfId="26943" xr:uid="{50798018-6EA5-47A5-A076-B06F1B29C295}"/>
    <cellStyle name="Labels - Style3 3 5 2 2" xfId="26944" xr:uid="{866FA0C7-0094-42C9-9D71-65080FE987EB}"/>
    <cellStyle name="Labels - Style3 3 5 2 2 2" xfId="26945" xr:uid="{7509B9C0-EB76-4265-8602-22FFBD67FFC1}"/>
    <cellStyle name="Labels - Style3 3 5 2 2 3" xfId="26946" xr:uid="{309DF245-3EC6-4715-886F-AE64B1E611E4}"/>
    <cellStyle name="Labels - Style3 3 5 2 3" xfId="26947" xr:uid="{A8118A34-D0FD-4087-B32B-24EC83533B49}"/>
    <cellStyle name="Labels - Style3 3 5 2 3 2" xfId="26948" xr:uid="{E715FA29-1F24-4A65-803B-7CD59A6B8CE9}"/>
    <cellStyle name="Labels - Style3 3 5 2 3 3" xfId="26949" xr:uid="{066007E8-A35E-4189-812F-79E534E4AE4E}"/>
    <cellStyle name="Labels - Style3 3 5 2 4" xfId="26950" xr:uid="{13D555FF-D847-4437-A5B5-37529F8982C3}"/>
    <cellStyle name="Labels - Style3 3 5 2 4 2" xfId="26951" xr:uid="{DD37CF1F-F8C9-4576-BC24-F97B5EF32230}"/>
    <cellStyle name="Labels - Style3 3 5 2 4 3" xfId="26952" xr:uid="{7FCEB9B0-5814-4857-BA7F-4219FAA2B0A7}"/>
    <cellStyle name="Labels - Style3 3 5 2 5" xfId="26953" xr:uid="{733F634D-2E4D-499F-AE95-0BC70D8BC4D2}"/>
    <cellStyle name="Labels - Style3 3 5 2 5 2" xfId="26954" xr:uid="{3D86300E-9AE4-49E5-A06A-D7750937E6C9}"/>
    <cellStyle name="Labels - Style3 3 5 2 5 3" xfId="26955" xr:uid="{94521C7F-B803-463C-8D9D-AEF1B444EA2B}"/>
    <cellStyle name="Labels - Style3 3 5 2 6" xfId="26956" xr:uid="{D802BCD2-591B-4B8E-9ADF-E177E54F8A84}"/>
    <cellStyle name="Labels - Style3 3 5 2 6 2" xfId="26957" xr:uid="{7D419C1A-20AE-4BC5-8546-3D4E52381402}"/>
    <cellStyle name="Labels - Style3 3 5 2 6 3" xfId="26958" xr:uid="{F4FBC654-B424-46E9-9467-8705F6BC06E7}"/>
    <cellStyle name="Labels - Style3 3 5 2 7" xfId="26959" xr:uid="{0EA4D107-B67A-409C-817D-0EC2746C592A}"/>
    <cellStyle name="Labels - Style3 3 5 2 7 2" xfId="26960" xr:uid="{2E9619E2-743D-4F03-B71C-84F84D68E620}"/>
    <cellStyle name="Labels - Style3 3 5 2 7 3" xfId="26961" xr:uid="{8529E860-E2FE-4FD8-B09A-FCBB3EF93718}"/>
    <cellStyle name="Labels - Style3 3 5 2 8" xfId="26962" xr:uid="{693CF772-6C90-4EB3-8727-A542004F3978}"/>
    <cellStyle name="Labels - Style3 3 5 2 9" xfId="26963" xr:uid="{E4A892F3-C86A-4C3C-BF00-B781A0AEFE12}"/>
    <cellStyle name="Labels - Style3 3 5 3" xfId="26964" xr:uid="{53460B1F-FF8D-4A88-9F5F-18B0D624A4FE}"/>
    <cellStyle name="Labels - Style3 3 5 3 2" xfId="26965" xr:uid="{F228FC60-00B0-40E7-8C9A-B9351BD9DE9E}"/>
    <cellStyle name="Labels - Style3 3 5 3 3" xfId="26966" xr:uid="{845215B5-4F1A-4277-918D-83E9BDA82EF5}"/>
    <cellStyle name="Labels - Style3 3 5 4" xfId="26967" xr:uid="{49A195D4-1E56-4E22-8E00-A13BB5696985}"/>
    <cellStyle name="Labels - Style3 3 5 4 2" xfId="26968" xr:uid="{016A5C31-D754-44BE-BF71-CFED7DE18C37}"/>
    <cellStyle name="Labels - Style3 3 5 4 3" xfId="26969" xr:uid="{894532F4-103D-468A-A297-3896F6B1AC0E}"/>
    <cellStyle name="Labels - Style3 3 5 5" xfId="26970" xr:uid="{030BD39E-5499-4F58-ACE9-4D4FFE540C4B}"/>
    <cellStyle name="Labels - Style3 3 5 5 2" xfId="26971" xr:uid="{DCF38C41-067B-4F2A-9BBA-4253B529E56E}"/>
    <cellStyle name="Labels - Style3 3 5 5 3" xfId="26972" xr:uid="{00B2B275-D84D-4E60-B4E5-2544B531A8B4}"/>
    <cellStyle name="Labels - Style3 3 5 6" xfId="26973" xr:uid="{C587A626-5A87-48B2-997A-2E54851F4ED7}"/>
    <cellStyle name="Labels - Style3 3 5 6 2" xfId="26974" xr:uid="{B5DA3768-BE3C-4BF4-98E6-6D3B2AA35194}"/>
    <cellStyle name="Labels - Style3 3 5 6 3" xfId="26975" xr:uid="{9B8D4CB2-739A-4093-B638-69CAF6A8DB0D}"/>
    <cellStyle name="Labels - Style3 3 5 7" xfId="26976" xr:uid="{8E0B25A5-180F-40D7-86C6-3556C3B30A93}"/>
    <cellStyle name="Labels - Style3 3 5 7 2" xfId="26977" xr:uid="{BFA8510D-89AF-4C9A-8DB9-364B166A88D4}"/>
    <cellStyle name="Labels - Style3 3 5 7 3" xfId="26978" xr:uid="{9A025C56-AA18-4324-83F1-923121CA24D3}"/>
    <cellStyle name="Labels - Style3 3 5 8" xfId="26979" xr:uid="{C51B0F1A-17EE-496E-8160-3E3412322F3D}"/>
    <cellStyle name="Labels - Style3 3 5 8 2" xfId="26980" xr:uid="{249E8D05-180B-475F-A8F4-A22FB8A5C84C}"/>
    <cellStyle name="Labels - Style3 3 5 8 3" xfId="26981" xr:uid="{BCB7A63A-187C-4F0F-98FF-BCFF3AC77562}"/>
    <cellStyle name="Labels - Style3 3 5 9" xfId="26982" xr:uid="{C6325533-C060-417F-92C5-428E2FA8EFD9}"/>
    <cellStyle name="Labels - Style3 3 6" xfId="26983" xr:uid="{83631138-54DC-4FE6-939E-8D52512CC4B9}"/>
    <cellStyle name="Labels - Style3 3 6 2" xfId="26984" xr:uid="{99BB91F2-0076-416B-BDD0-76C3081C927E}"/>
    <cellStyle name="Labels - Style3 3 6 2 2" xfId="26985" xr:uid="{93A73936-EC60-4794-8913-A393DC4BDA1A}"/>
    <cellStyle name="Labels - Style3 3 6 2 3" xfId="26986" xr:uid="{A3226784-1D34-41F6-AFE6-E1BB7AAC1A9F}"/>
    <cellStyle name="Labels - Style3 3 6 3" xfId="26987" xr:uid="{F46FF8A9-E169-4C97-89FE-6EA93D98C173}"/>
    <cellStyle name="Labels - Style3 3 6 3 2" xfId="26988" xr:uid="{48867DD4-83E6-4181-ACE6-B78268F727A4}"/>
    <cellStyle name="Labels - Style3 3 6 3 3" xfId="26989" xr:uid="{AF32F08E-5E95-4AAC-A2B1-ECE904ED2D3C}"/>
    <cellStyle name="Labels - Style3 3 6 4" xfId="26990" xr:uid="{84714C31-FDF0-48BB-9862-F0F9C0EECC2F}"/>
    <cellStyle name="Labels - Style3 3 6 4 2" xfId="26991" xr:uid="{DBDFAA56-962C-4109-8C4E-284AB3736D4B}"/>
    <cellStyle name="Labels - Style3 3 6 4 3" xfId="26992" xr:uid="{BD623A5E-F0F0-4F3C-AB05-83503FBCC735}"/>
    <cellStyle name="Labels - Style3 3 6 5" xfId="26993" xr:uid="{97B3BD92-F8F0-41CA-AD67-A8B36AE51C65}"/>
    <cellStyle name="Labels - Style3 3 6 5 2" xfId="26994" xr:uid="{632ED4D8-796E-4996-A4AD-D9B8FE0A3C77}"/>
    <cellStyle name="Labels - Style3 3 6 5 3" xfId="26995" xr:uid="{9AF2C931-8728-4CAA-B1B6-54C4D323C558}"/>
    <cellStyle name="Labels - Style3 3 6 6" xfId="26996" xr:uid="{18943141-7519-46E3-8029-779E3C0DC31F}"/>
    <cellStyle name="Labels - Style3 3 6 6 2" xfId="26997" xr:uid="{49D669B3-74D6-47D1-A750-44809C256E46}"/>
    <cellStyle name="Labels - Style3 3 6 6 3" xfId="26998" xr:uid="{751B1BBF-14F2-4B3F-9A2D-1F6D8FC7D9C6}"/>
    <cellStyle name="Labels - Style3 3 6 7" xfId="26999" xr:uid="{F67A4888-4F5C-485D-A703-55ADC29F138D}"/>
    <cellStyle name="Labels - Style3 3 6 7 2" xfId="27000" xr:uid="{F3640BF1-9731-4094-8026-7C03634C44C0}"/>
    <cellStyle name="Labels - Style3 3 6 7 3" xfId="27001" xr:uid="{4B0EE7C2-EE99-44AC-B08A-940559D1D033}"/>
    <cellStyle name="Labels - Style3 3 6 8" xfId="27002" xr:uid="{AC93C3B5-548A-49AE-A999-12DBEB516E36}"/>
    <cellStyle name="Labels - Style3 3 6 9" xfId="27003" xr:uid="{3B420905-13CB-41D0-9191-B77C71BAE312}"/>
    <cellStyle name="Labels - Style3 3 7" xfId="27004" xr:uid="{C1077950-5426-4D53-AFCA-6B842B5CB747}"/>
    <cellStyle name="Labels - Style3 3 7 2" xfId="27005" xr:uid="{3C998F6B-625C-408B-A823-DF98295005D5}"/>
    <cellStyle name="Labels - Style3 3 7 3" xfId="27006" xr:uid="{95DBE039-30A2-470F-879F-A2CB911085A1}"/>
    <cellStyle name="Labels - Style3 3 8" xfId="27007" xr:uid="{8B04B4B2-13FC-4ACE-9CEB-4D411D64EAE8}"/>
    <cellStyle name="Labels - Style3 3 8 2" xfId="27008" xr:uid="{DFC6C2C3-1A9F-4E6F-B8F2-6219986DC636}"/>
    <cellStyle name="Labels - Style3 3 8 3" xfId="27009" xr:uid="{F90BF2CA-B84B-4328-AE56-531528D475E4}"/>
    <cellStyle name="Labels - Style3 3 9" xfId="44400" xr:uid="{4B648C7C-F5AD-464F-A0CC-A6BC354256D4}"/>
    <cellStyle name="Labels - Style3 4" xfId="27010" xr:uid="{3F8A9774-9A1C-4DB4-8C8D-D9C1FA79C652}"/>
    <cellStyle name="Labels - Style3 4 2" xfId="27011" xr:uid="{CD8868DA-0E8A-4260-AF87-CF5FB9341880}"/>
    <cellStyle name="Labels - Style3 4 2 10" xfId="27012" xr:uid="{F512EC0F-341A-4AB2-B1A8-C7EDA0820033}"/>
    <cellStyle name="Labels - Style3 4 2 2" xfId="27013" xr:uid="{5048F1C5-AB75-4D04-9F4A-67CDFCD06E4C}"/>
    <cellStyle name="Labels - Style3 4 2 2 2" xfId="27014" xr:uid="{5924CF62-35DD-463C-9F45-356F6CC0E959}"/>
    <cellStyle name="Labels - Style3 4 2 2 2 2" xfId="27015" xr:uid="{028F8648-E343-4591-A7B7-5226BF199D13}"/>
    <cellStyle name="Labels - Style3 4 2 2 2 3" xfId="27016" xr:uid="{9781D5EF-7485-43B3-BF9E-EC8F4D6C6E96}"/>
    <cellStyle name="Labels - Style3 4 2 2 3" xfId="27017" xr:uid="{00234A48-2A9A-48D1-BFC0-994F3A032EEB}"/>
    <cellStyle name="Labels - Style3 4 2 2 3 2" xfId="27018" xr:uid="{640E5B38-F359-43C2-937A-7FC9C443A415}"/>
    <cellStyle name="Labels - Style3 4 2 2 3 3" xfId="27019" xr:uid="{839C13A3-5565-4B0E-BAD8-671417AA34D8}"/>
    <cellStyle name="Labels - Style3 4 2 2 4" xfId="27020" xr:uid="{B533ABC1-E495-4554-87C4-B51752FBA5C6}"/>
    <cellStyle name="Labels - Style3 4 2 2 4 2" xfId="27021" xr:uid="{CF3D9D50-17E8-489D-8C0C-C7DE6EAEC33D}"/>
    <cellStyle name="Labels - Style3 4 2 2 4 3" xfId="27022" xr:uid="{199C020C-1EC6-4B5B-8C9B-A8C0728E1278}"/>
    <cellStyle name="Labels - Style3 4 2 2 5" xfId="27023" xr:uid="{7C1FF4D3-1678-40CC-B41F-E57C981F5B4A}"/>
    <cellStyle name="Labels - Style3 4 2 2 5 2" xfId="27024" xr:uid="{AC89BD63-8A02-4180-B6BA-3ABC2CD6511F}"/>
    <cellStyle name="Labels - Style3 4 2 2 5 3" xfId="27025" xr:uid="{835987F8-C62D-489B-B79E-23993F06C211}"/>
    <cellStyle name="Labels - Style3 4 2 2 6" xfId="27026" xr:uid="{89F82CD2-671A-4AD0-8D33-E7F85BDB9702}"/>
    <cellStyle name="Labels - Style3 4 2 2 6 2" xfId="27027" xr:uid="{5E4EA0D3-3BF1-4063-8C9C-AB36D175036A}"/>
    <cellStyle name="Labels - Style3 4 2 2 6 3" xfId="27028" xr:uid="{51B859F1-D4F7-4337-A3A7-832EBCEFED81}"/>
    <cellStyle name="Labels - Style3 4 2 2 7" xfId="27029" xr:uid="{82A1914F-AFDD-4446-AFE8-DABF2EF785BC}"/>
    <cellStyle name="Labels - Style3 4 2 2 7 2" xfId="27030" xr:uid="{8C885B68-EBA5-4E40-BF0D-4467FB87AEDE}"/>
    <cellStyle name="Labels - Style3 4 2 2 7 3" xfId="27031" xr:uid="{30925810-34EE-45CD-9182-87E4466D0E3E}"/>
    <cellStyle name="Labels - Style3 4 2 2 8" xfId="27032" xr:uid="{62A33676-1D10-431B-BDC7-5BFBA0E22691}"/>
    <cellStyle name="Labels - Style3 4 2 2 9" xfId="27033" xr:uid="{7E2E134D-C4DC-45E7-8546-D0D261C58593}"/>
    <cellStyle name="Labels - Style3 4 2 3" xfId="27034" xr:uid="{F9D2BAE3-EC93-4031-916C-FFEA0D32A19B}"/>
    <cellStyle name="Labels - Style3 4 2 3 2" xfId="27035" xr:uid="{7F25B456-B815-44F4-9B43-034A5B39CC9B}"/>
    <cellStyle name="Labels - Style3 4 2 3 3" xfId="27036" xr:uid="{A20CF9A4-CC32-4AFD-B151-2CD533D8C872}"/>
    <cellStyle name="Labels - Style3 4 2 4" xfId="27037" xr:uid="{4C066D2A-FDBA-4E5D-892C-7132917D4E07}"/>
    <cellStyle name="Labels - Style3 4 2 4 2" xfId="27038" xr:uid="{878D69D8-89EF-4FB8-A391-D1F31FF41D4B}"/>
    <cellStyle name="Labels - Style3 4 2 4 3" xfId="27039" xr:uid="{E5EC9D0F-FC4B-4F81-AD40-58D20947A13D}"/>
    <cellStyle name="Labels - Style3 4 2 5" xfId="27040" xr:uid="{D7F63A9B-8B39-4F0E-9E3C-06CFE40CD288}"/>
    <cellStyle name="Labels - Style3 4 2 5 2" xfId="27041" xr:uid="{9931BCDE-ED03-47FC-BCC5-792CB16E7C26}"/>
    <cellStyle name="Labels - Style3 4 2 5 3" xfId="27042" xr:uid="{87963742-5751-4FB2-87ED-5F22A02DFCEF}"/>
    <cellStyle name="Labels - Style3 4 2 6" xfId="27043" xr:uid="{177DF4AD-F671-41BC-9A8F-E9E648EF2C1E}"/>
    <cellStyle name="Labels - Style3 4 2 6 2" xfId="27044" xr:uid="{98DE37FF-7221-4ED1-8849-6B30F82AC824}"/>
    <cellStyle name="Labels - Style3 4 2 6 3" xfId="27045" xr:uid="{43638DE8-6DCC-48B4-9E2E-FE7059A288F2}"/>
    <cellStyle name="Labels - Style3 4 2 7" xfId="27046" xr:uid="{666B0A4C-16A8-4E63-86ED-F0FE2B6319C0}"/>
    <cellStyle name="Labels - Style3 4 2 7 2" xfId="27047" xr:uid="{82852B49-53BB-4C88-89CF-6BD3DAED66E4}"/>
    <cellStyle name="Labels - Style3 4 2 7 3" xfId="27048" xr:uid="{445D2A50-232C-4E78-931B-88C25BB20AFA}"/>
    <cellStyle name="Labels - Style3 4 2 8" xfId="27049" xr:uid="{6A91FEEB-9758-4C9E-9FFB-96B02D02E57E}"/>
    <cellStyle name="Labels - Style3 4 2 8 2" xfId="27050" xr:uid="{CFAF8242-7277-46A6-A8DA-A58D03588A80}"/>
    <cellStyle name="Labels - Style3 4 2 8 3" xfId="27051" xr:uid="{A4296A98-2E3F-47F7-980F-234311A7D894}"/>
    <cellStyle name="Labels - Style3 4 2 9" xfId="27052" xr:uid="{609772D7-4A14-4DBE-9BAC-0151D11EBBE4}"/>
    <cellStyle name="Labels - Style3 4 3" xfId="27053" xr:uid="{0A427FB3-67BF-4344-88F6-7F12FFEA0E85}"/>
    <cellStyle name="Labels - Style3 4 3 10" xfId="27054" xr:uid="{FF4CF865-C4AC-4674-B469-712407578F63}"/>
    <cellStyle name="Labels - Style3 4 3 2" xfId="27055" xr:uid="{A1719D48-10FB-4639-A664-638A4F30A582}"/>
    <cellStyle name="Labels - Style3 4 3 2 2" xfId="27056" xr:uid="{A57C3CB7-4572-41CF-B5E7-B6C46F2159FC}"/>
    <cellStyle name="Labels - Style3 4 3 2 2 2" xfId="27057" xr:uid="{DC97CA5C-A6A6-4D2D-B06F-336862F12CE5}"/>
    <cellStyle name="Labels - Style3 4 3 2 2 3" xfId="27058" xr:uid="{992A864B-1D72-4F75-9215-1E854A2F095B}"/>
    <cellStyle name="Labels - Style3 4 3 2 3" xfId="27059" xr:uid="{7A76FA3E-4D8B-4EDB-A2C7-57BC00DD1273}"/>
    <cellStyle name="Labels - Style3 4 3 2 3 2" xfId="27060" xr:uid="{5FBE3BDE-434E-44DC-B3A1-277C143A6659}"/>
    <cellStyle name="Labels - Style3 4 3 2 3 3" xfId="27061" xr:uid="{13C9E871-69E9-4B29-86AB-5E3C0BE5E540}"/>
    <cellStyle name="Labels - Style3 4 3 2 4" xfId="27062" xr:uid="{47C679D0-E7A6-40FF-B152-6E5609FC9989}"/>
    <cellStyle name="Labels - Style3 4 3 2 4 2" xfId="27063" xr:uid="{2B087470-B0A4-485A-BEC6-6701B2F7BBAD}"/>
    <cellStyle name="Labels - Style3 4 3 2 4 3" xfId="27064" xr:uid="{55FF41C8-57D8-4D05-9E4D-BC4BB9FBB79D}"/>
    <cellStyle name="Labels - Style3 4 3 2 5" xfId="27065" xr:uid="{F2AD9BFA-830F-498C-A9C9-89BEFEAC65FD}"/>
    <cellStyle name="Labels - Style3 4 3 2 5 2" xfId="27066" xr:uid="{36DFB7D8-6A75-415F-8369-E62850B204B2}"/>
    <cellStyle name="Labels - Style3 4 3 2 5 3" xfId="27067" xr:uid="{6A71B416-FE3F-4843-B750-794364A33958}"/>
    <cellStyle name="Labels - Style3 4 3 2 6" xfId="27068" xr:uid="{EEC7F043-5F1F-4FDE-A0A6-A22D75005DC8}"/>
    <cellStyle name="Labels - Style3 4 3 2 6 2" xfId="27069" xr:uid="{0809771C-6D8A-4E6B-A465-753663751526}"/>
    <cellStyle name="Labels - Style3 4 3 2 6 3" xfId="27070" xr:uid="{43894E3C-6566-4AD7-9BA2-B3755E9032C0}"/>
    <cellStyle name="Labels - Style3 4 3 2 7" xfId="27071" xr:uid="{EF5CE7E8-B772-4CC4-BB95-892F9741C347}"/>
    <cellStyle name="Labels - Style3 4 3 2 7 2" xfId="27072" xr:uid="{C748518A-8806-41AA-9AFC-F7C9412CA50B}"/>
    <cellStyle name="Labels - Style3 4 3 2 7 3" xfId="27073" xr:uid="{2CC94CE1-6E58-45F3-B4A7-C7A805C7AD32}"/>
    <cellStyle name="Labels - Style3 4 3 2 8" xfId="27074" xr:uid="{51429734-7571-4807-BFEC-5B388AFFAF13}"/>
    <cellStyle name="Labels - Style3 4 3 2 9" xfId="27075" xr:uid="{1E37CA4D-F062-4742-A93A-D00F8CAB945B}"/>
    <cellStyle name="Labels - Style3 4 3 3" xfId="27076" xr:uid="{585EC40D-9345-4121-9AC4-6D35516009A7}"/>
    <cellStyle name="Labels - Style3 4 3 3 2" xfId="27077" xr:uid="{6F119C31-CC50-4D86-9EAA-432F6926F97B}"/>
    <cellStyle name="Labels - Style3 4 3 3 3" xfId="27078" xr:uid="{E89AF75D-40E3-4183-8398-1891D3F521E3}"/>
    <cellStyle name="Labels - Style3 4 3 4" xfId="27079" xr:uid="{D5D6E340-FACC-48FF-9F20-496F9672EC80}"/>
    <cellStyle name="Labels - Style3 4 3 4 2" xfId="27080" xr:uid="{D71BBF0E-FF4E-4B52-A749-7E2DB0838177}"/>
    <cellStyle name="Labels - Style3 4 3 4 3" xfId="27081" xr:uid="{ADD870BF-A2B0-44AD-89DD-5D7619DBE978}"/>
    <cellStyle name="Labels - Style3 4 3 5" xfId="27082" xr:uid="{3D9A6FB0-7D9B-41AF-B4F0-6580E83EC764}"/>
    <cellStyle name="Labels - Style3 4 3 5 2" xfId="27083" xr:uid="{264B0D0B-EBAE-4D3F-B724-296FD6B1A984}"/>
    <cellStyle name="Labels - Style3 4 3 5 3" xfId="27084" xr:uid="{26DB33C3-B690-42EE-A70E-7FADCCF92DCB}"/>
    <cellStyle name="Labels - Style3 4 3 6" xfId="27085" xr:uid="{15B7B46B-70EF-4BC5-A74A-8C03BB2EEABD}"/>
    <cellStyle name="Labels - Style3 4 3 6 2" xfId="27086" xr:uid="{72A2FEFC-0E23-4D88-AF07-BEFF5682B7F7}"/>
    <cellStyle name="Labels - Style3 4 3 6 3" xfId="27087" xr:uid="{C068545D-69B4-440C-AD50-D4D62A5E0DAF}"/>
    <cellStyle name="Labels - Style3 4 3 7" xfId="27088" xr:uid="{48DE7648-7146-4375-A599-EA81689B8EED}"/>
    <cellStyle name="Labels - Style3 4 3 7 2" xfId="27089" xr:uid="{400DC85F-1428-429B-B52B-62288FEBA69F}"/>
    <cellStyle name="Labels - Style3 4 3 7 3" xfId="27090" xr:uid="{AE2D7AEE-EC40-4C50-BC91-9569C9E3D0EB}"/>
    <cellStyle name="Labels - Style3 4 3 8" xfId="27091" xr:uid="{EDB96931-C757-4DDF-B475-6D6E15462E7C}"/>
    <cellStyle name="Labels - Style3 4 3 8 2" xfId="27092" xr:uid="{1F5887D5-6FC4-4159-ADBD-2C32653EEE28}"/>
    <cellStyle name="Labels - Style3 4 3 8 3" xfId="27093" xr:uid="{E57B1599-6BDB-4574-AA67-F235196C1FD3}"/>
    <cellStyle name="Labels - Style3 4 3 9" xfId="27094" xr:uid="{C0B58EE5-D7DE-402C-9A5E-35716C21D04F}"/>
    <cellStyle name="Labels - Style3 4 4" xfId="27095" xr:uid="{0684FAB1-9E4D-4ABA-ABF2-E7677DE135C9}"/>
    <cellStyle name="Labels - Style3 4 4 10" xfId="27096" xr:uid="{77E3FB82-60BC-4A38-973F-74B5C5CCB029}"/>
    <cellStyle name="Labels - Style3 4 4 2" xfId="27097" xr:uid="{AFB405E2-36BD-4D0C-A8D6-505B6235D443}"/>
    <cellStyle name="Labels - Style3 4 4 2 2" xfId="27098" xr:uid="{3344179F-5278-48A3-9B53-A08FD4B0D280}"/>
    <cellStyle name="Labels - Style3 4 4 2 2 2" xfId="27099" xr:uid="{75FF5FD8-D236-485B-A3CE-A1F6846F09C4}"/>
    <cellStyle name="Labels - Style3 4 4 2 2 3" xfId="27100" xr:uid="{1E2B91D7-9A6D-4070-854A-BB7E4DE1ECE3}"/>
    <cellStyle name="Labels - Style3 4 4 2 3" xfId="27101" xr:uid="{0E4FC6A2-7274-48C0-8323-9E7DDB61FD37}"/>
    <cellStyle name="Labels - Style3 4 4 2 3 2" xfId="27102" xr:uid="{126B5211-7E18-44A2-A577-3E317BA51C9F}"/>
    <cellStyle name="Labels - Style3 4 4 2 3 3" xfId="27103" xr:uid="{F1A19C4E-D6D7-45B0-9363-AADD4694EEC0}"/>
    <cellStyle name="Labels - Style3 4 4 2 4" xfId="27104" xr:uid="{7A403941-13E1-4B48-9E01-7AB55C054BA6}"/>
    <cellStyle name="Labels - Style3 4 4 2 4 2" xfId="27105" xr:uid="{7FCFBCE4-10DF-4067-81A4-66BC3E6826A4}"/>
    <cellStyle name="Labels - Style3 4 4 2 4 3" xfId="27106" xr:uid="{2A713704-0CA1-4100-8392-8B228E31F2FF}"/>
    <cellStyle name="Labels - Style3 4 4 2 5" xfId="27107" xr:uid="{51F8FB85-F73F-4029-A9E4-C39F6A07CF2F}"/>
    <cellStyle name="Labels - Style3 4 4 2 5 2" xfId="27108" xr:uid="{6D074861-B501-44D6-B777-527C97303AE9}"/>
    <cellStyle name="Labels - Style3 4 4 2 5 3" xfId="27109" xr:uid="{ADFF16D6-1A7B-442C-A0A8-4153FFD699EF}"/>
    <cellStyle name="Labels - Style3 4 4 2 6" xfId="27110" xr:uid="{BC2B356D-EF1C-4A91-8BA5-BF64C46F7D34}"/>
    <cellStyle name="Labels - Style3 4 4 2 6 2" xfId="27111" xr:uid="{4E8F0502-15C2-4124-886E-058993365D2E}"/>
    <cellStyle name="Labels - Style3 4 4 2 6 3" xfId="27112" xr:uid="{7567EE72-59E5-4AB2-BDC4-E3899D5F7C94}"/>
    <cellStyle name="Labels - Style3 4 4 2 7" xfId="27113" xr:uid="{A736C954-FAAE-4C42-9E36-F34A3D0EC234}"/>
    <cellStyle name="Labels - Style3 4 4 2 7 2" xfId="27114" xr:uid="{BF3E1F1B-BBF1-4609-BCD5-0472501A2D78}"/>
    <cellStyle name="Labels - Style3 4 4 2 7 3" xfId="27115" xr:uid="{3A13DA31-9161-40FC-BC6F-8AFBF2A8C954}"/>
    <cellStyle name="Labels - Style3 4 4 2 8" xfId="27116" xr:uid="{E7D7BF9B-1602-4BB5-ACAE-412CFC273E86}"/>
    <cellStyle name="Labels - Style3 4 4 2 9" xfId="27117" xr:uid="{8965CCC4-36A5-4ED7-A7A9-038518561701}"/>
    <cellStyle name="Labels - Style3 4 4 3" xfId="27118" xr:uid="{D13F7A1F-5B3D-46C3-AE7A-754EFCC5E0CD}"/>
    <cellStyle name="Labels - Style3 4 4 3 2" xfId="27119" xr:uid="{7DD915C8-2730-4CD6-A18F-95221119A6D8}"/>
    <cellStyle name="Labels - Style3 4 4 3 3" xfId="27120" xr:uid="{A701DCB0-0039-4215-A293-A491E1C2D3A8}"/>
    <cellStyle name="Labels - Style3 4 4 4" xfId="27121" xr:uid="{E3703308-95A8-43FA-92E6-97E254CDBE58}"/>
    <cellStyle name="Labels - Style3 4 4 4 2" xfId="27122" xr:uid="{C2B4A9EF-F466-44B3-A194-0DD8793C9EDA}"/>
    <cellStyle name="Labels - Style3 4 4 4 3" xfId="27123" xr:uid="{B245CA75-A8DF-4D58-88C9-040011359DA9}"/>
    <cellStyle name="Labels - Style3 4 4 5" xfId="27124" xr:uid="{CDB033AA-419B-4732-824B-D678EC5952A7}"/>
    <cellStyle name="Labels - Style3 4 4 5 2" xfId="27125" xr:uid="{F09BE973-DBE8-4FF5-A46C-3A190A1D63D6}"/>
    <cellStyle name="Labels - Style3 4 4 5 3" xfId="27126" xr:uid="{3B28B343-85C7-4B52-8D17-F0FCD78A4E38}"/>
    <cellStyle name="Labels - Style3 4 4 6" xfId="27127" xr:uid="{4B3FD72E-6AC1-4F8D-9F00-95E17564E7FC}"/>
    <cellStyle name="Labels - Style3 4 4 6 2" xfId="27128" xr:uid="{6F70DA5F-2DF6-4BD7-A171-6598B525C4A8}"/>
    <cellStyle name="Labels - Style3 4 4 6 3" xfId="27129" xr:uid="{7E732ECE-F337-4026-ADEE-27C387743FB8}"/>
    <cellStyle name="Labels - Style3 4 4 7" xfId="27130" xr:uid="{39154003-4FE9-44DD-B959-3F0E8CD95FB3}"/>
    <cellStyle name="Labels - Style3 4 4 7 2" xfId="27131" xr:uid="{20F46563-8E76-47B1-ACB9-A2A03FF29551}"/>
    <cellStyle name="Labels - Style3 4 4 7 3" xfId="27132" xr:uid="{C36AEA60-75CF-4DB8-B2FF-5DA243F92807}"/>
    <cellStyle name="Labels - Style3 4 4 8" xfId="27133" xr:uid="{66026DD5-BBDA-4CBB-BA10-41B5F781FEE5}"/>
    <cellStyle name="Labels - Style3 4 4 8 2" xfId="27134" xr:uid="{D2B02B72-078B-4CAD-A7F3-A8C10BE3B939}"/>
    <cellStyle name="Labels - Style3 4 4 8 3" xfId="27135" xr:uid="{9399CCE0-FBB3-470D-9FD6-491676C69119}"/>
    <cellStyle name="Labels - Style3 4 4 9" xfId="27136" xr:uid="{A76B01E5-E8EC-47D5-81D7-FCBA01F84D3C}"/>
    <cellStyle name="Labels - Style3 4 5" xfId="27137" xr:uid="{B30B854F-B472-465F-9B9F-8B306BE4CE77}"/>
    <cellStyle name="Labels - Style3 4 5 10" xfId="27138" xr:uid="{7C249A6B-4BCF-458A-A98F-322EB5EB7D72}"/>
    <cellStyle name="Labels - Style3 4 5 2" xfId="27139" xr:uid="{05A2D95A-EEB2-4482-AC82-63E730B63AC3}"/>
    <cellStyle name="Labels - Style3 4 5 2 2" xfId="27140" xr:uid="{46F0E1F8-8190-4EB5-9167-44FA9A48FF67}"/>
    <cellStyle name="Labels - Style3 4 5 2 2 2" xfId="27141" xr:uid="{5C952ED7-F102-4EB0-ADFE-3F1CDB7BE290}"/>
    <cellStyle name="Labels - Style3 4 5 2 2 3" xfId="27142" xr:uid="{BE7FCCD4-96F8-4F0A-8CA4-A4B21EF9E4C8}"/>
    <cellStyle name="Labels - Style3 4 5 2 3" xfId="27143" xr:uid="{91050CEE-4901-49EB-8BB5-C89591D9D677}"/>
    <cellStyle name="Labels - Style3 4 5 2 3 2" xfId="27144" xr:uid="{A0E689D4-DD37-4DB2-B997-A09DDD316588}"/>
    <cellStyle name="Labels - Style3 4 5 2 3 3" xfId="27145" xr:uid="{3EAB1B5E-05B8-4645-88FE-092AC74F2466}"/>
    <cellStyle name="Labels - Style3 4 5 2 4" xfId="27146" xr:uid="{37E29B56-E4B9-4B84-9D48-B7BD1D466AB5}"/>
    <cellStyle name="Labels - Style3 4 5 2 4 2" xfId="27147" xr:uid="{07EB9EF0-D8EE-46C4-B2C7-59C0A7D3943C}"/>
    <cellStyle name="Labels - Style3 4 5 2 4 3" xfId="27148" xr:uid="{35526E80-8B06-40D1-BC62-D7C52493B353}"/>
    <cellStyle name="Labels - Style3 4 5 2 5" xfId="27149" xr:uid="{7C274932-0FEC-40CB-B9A5-7ED2CFAE0B18}"/>
    <cellStyle name="Labels - Style3 4 5 2 5 2" xfId="27150" xr:uid="{C4B41D80-B3A3-493C-805E-B349AAFD9B00}"/>
    <cellStyle name="Labels - Style3 4 5 2 5 3" xfId="27151" xr:uid="{E39BD640-AFD4-4EF5-BB98-848663145FEA}"/>
    <cellStyle name="Labels - Style3 4 5 2 6" xfId="27152" xr:uid="{FC19633A-AFF4-4B27-8401-EC752D7DC176}"/>
    <cellStyle name="Labels - Style3 4 5 2 6 2" xfId="27153" xr:uid="{0E124133-BA16-40FC-B1D7-86A05F71F571}"/>
    <cellStyle name="Labels - Style3 4 5 2 6 3" xfId="27154" xr:uid="{0E0E2140-8058-4F86-88AA-A837857FD503}"/>
    <cellStyle name="Labels - Style3 4 5 2 7" xfId="27155" xr:uid="{D701914F-AE4A-45D5-9344-7F2D4F0ECA4B}"/>
    <cellStyle name="Labels - Style3 4 5 2 7 2" xfId="27156" xr:uid="{22DC9929-9666-49E4-82AB-08E1C31A9AFC}"/>
    <cellStyle name="Labels - Style3 4 5 2 7 3" xfId="27157" xr:uid="{B3FD316E-32F0-464D-B9C1-2C781AA73FC1}"/>
    <cellStyle name="Labels - Style3 4 5 2 8" xfId="27158" xr:uid="{542C5669-3732-4FFC-9A65-8B7B6DAB9425}"/>
    <cellStyle name="Labels - Style3 4 5 2 9" xfId="27159" xr:uid="{783DA10A-6969-4376-A805-ED36EDDE380A}"/>
    <cellStyle name="Labels - Style3 4 5 3" xfId="27160" xr:uid="{3FC64E2D-829F-4731-BB19-026D4DC72A15}"/>
    <cellStyle name="Labels - Style3 4 5 3 2" xfId="27161" xr:uid="{D861AD06-95FE-440D-B4CA-28C47AB7B637}"/>
    <cellStyle name="Labels - Style3 4 5 3 3" xfId="27162" xr:uid="{E96BA2F8-6EB9-407A-B92E-B7C952EA9F49}"/>
    <cellStyle name="Labels - Style3 4 5 4" xfId="27163" xr:uid="{1948F9D9-5841-46ED-BFAC-9BAA9B4C18CF}"/>
    <cellStyle name="Labels - Style3 4 5 4 2" xfId="27164" xr:uid="{350989AB-C56F-47DA-B338-6E05600A1540}"/>
    <cellStyle name="Labels - Style3 4 5 4 3" xfId="27165" xr:uid="{7542DECC-CF43-4642-AED1-D22210333793}"/>
    <cellStyle name="Labels - Style3 4 5 5" xfId="27166" xr:uid="{6FAC2081-514D-4AE0-8D8F-3BFD616FFC43}"/>
    <cellStyle name="Labels - Style3 4 5 5 2" xfId="27167" xr:uid="{5D98FEDC-4E05-480A-A960-F4865D528409}"/>
    <cellStyle name="Labels - Style3 4 5 5 3" xfId="27168" xr:uid="{3929726F-1F86-4AC4-B262-B928478CDC56}"/>
    <cellStyle name="Labels - Style3 4 5 6" xfId="27169" xr:uid="{BD52CBD2-3052-4121-BB0A-349E0B53AF64}"/>
    <cellStyle name="Labels - Style3 4 5 6 2" xfId="27170" xr:uid="{C78C3E8E-CE9D-4AB5-853A-0E93EF761FE1}"/>
    <cellStyle name="Labels - Style3 4 5 6 3" xfId="27171" xr:uid="{CB3AB907-AA4F-418D-BCB1-05F1989F2005}"/>
    <cellStyle name="Labels - Style3 4 5 7" xfId="27172" xr:uid="{5FDF594B-C087-4BDD-88BB-06F57955D88E}"/>
    <cellStyle name="Labels - Style3 4 5 7 2" xfId="27173" xr:uid="{8A8CA43C-F78C-48FA-8D16-ABF2F46F9432}"/>
    <cellStyle name="Labels - Style3 4 5 7 3" xfId="27174" xr:uid="{C30F3B78-5A69-4D3B-8AD4-2691E467F96F}"/>
    <cellStyle name="Labels - Style3 4 5 8" xfId="27175" xr:uid="{E5ECA111-A27C-4422-B511-234A5BFC105E}"/>
    <cellStyle name="Labels - Style3 4 5 8 2" xfId="27176" xr:uid="{80001371-A3DF-4099-940D-40739F4E907E}"/>
    <cellStyle name="Labels - Style3 4 5 8 3" xfId="27177" xr:uid="{98B272CF-B3E7-45B9-A61E-2A99FC40CA2E}"/>
    <cellStyle name="Labels - Style3 4 5 9" xfId="27178" xr:uid="{5ABD05B9-6721-48E8-A258-25B108AFFAE4}"/>
    <cellStyle name="Labels - Style3 4 6" xfId="27179" xr:uid="{5AA3C457-EEAE-4D0B-B423-BAC97596DDFD}"/>
    <cellStyle name="Labels - Style3 4 6 2" xfId="27180" xr:uid="{4C7DCA67-917F-44A8-9DF9-F3DA8CFD76BE}"/>
    <cellStyle name="Labels - Style3 4 6 2 2" xfId="27181" xr:uid="{49EBADAF-64F3-459D-8B75-8E0B80A36075}"/>
    <cellStyle name="Labels - Style3 4 6 2 3" xfId="27182" xr:uid="{13532C00-97F3-4EA8-B929-7F9733BD0A76}"/>
    <cellStyle name="Labels - Style3 4 6 3" xfId="27183" xr:uid="{3601F85D-52D1-498E-AD1C-91498CD68399}"/>
    <cellStyle name="Labels - Style3 4 6 3 2" xfId="27184" xr:uid="{18D65990-036B-4921-B649-B10975200DED}"/>
    <cellStyle name="Labels - Style3 4 6 3 3" xfId="27185" xr:uid="{9AF75ED2-9580-4F52-AC62-F6DE0D05B5B0}"/>
    <cellStyle name="Labels - Style3 4 6 4" xfId="27186" xr:uid="{FCE22F2E-EB84-45CE-972A-5983629CE8CB}"/>
    <cellStyle name="Labels - Style3 4 6 4 2" xfId="27187" xr:uid="{0A9665D1-7365-4092-902F-FF70C7727946}"/>
    <cellStyle name="Labels - Style3 4 6 4 3" xfId="27188" xr:uid="{AE7D0D5D-1CD3-4916-9579-B03D826C5434}"/>
    <cellStyle name="Labels - Style3 4 6 5" xfId="27189" xr:uid="{4764D3D3-EA7B-4C65-A55C-586E5B07C977}"/>
    <cellStyle name="Labels - Style3 4 6 5 2" xfId="27190" xr:uid="{6E21DB82-EDF3-48C7-B7A1-29B8ACD81071}"/>
    <cellStyle name="Labels - Style3 4 6 5 3" xfId="27191" xr:uid="{0867F37E-6873-4B71-B6B6-21D871DCDCE3}"/>
    <cellStyle name="Labels - Style3 4 6 6" xfId="27192" xr:uid="{85727898-2E33-4B57-9CBE-DFDED6696807}"/>
    <cellStyle name="Labels - Style3 4 6 6 2" xfId="27193" xr:uid="{DAD90539-AE01-45D2-B6B7-02B3F362019E}"/>
    <cellStyle name="Labels - Style3 4 6 6 3" xfId="27194" xr:uid="{2502DD18-BE18-4AC1-A4FD-61177B67BB01}"/>
    <cellStyle name="Labels - Style3 4 6 7" xfId="27195" xr:uid="{7F25BD01-DE51-4CEA-A384-3ED6D3075636}"/>
    <cellStyle name="Labels - Style3 4 6 7 2" xfId="27196" xr:uid="{C3D6D6B1-DC04-416C-8B41-29F76971DE6C}"/>
    <cellStyle name="Labels - Style3 4 6 7 3" xfId="27197" xr:uid="{502503F4-AF03-432F-9B2F-80F3EF388358}"/>
    <cellStyle name="Labels - Style3 4 6 8" xfId="27198" xr:uid="{B5B95348-C767-4479-B3CA-6CB103B95620}"/>
    <cellStyle name="Labels - Style3 4 6 9" xfId="27199" xr:uid="{596AE21B-C45E-4228-B4D7-2CC5F093F90C}"/>
    <cellStyle name="Labels - Style3 4 7" xfId="27200" xr:uid="{6481BA22-5B74-4BDA-85D2-341A3925A088}"/>
    <cellStyle name="Labels - Style3 4 7 2" xfId="27201" xr:uid="{F5B5DB37-FA3A-4673-AB1F-0047CC17955C}"/>
    <cellStyle name="Labels - Style3 4 7 3" xfId="27202" xr:uid="{A9072601-444A-44FB-BD69-F29694D84627}"/>
    <cellStyle name="Labels - Style3 4 8" xfId="27203" xr:uid="{865668B3-DEA3-4CA3-A754-1F94CA9E393D}"/>
    <cellStyle name="Labels - Style3 4 8 2" xfId="27204" xr:uid="{F1F3B9E4-EFE4-4F30-81D3-0D3ED07C132F}"/>
    <cellStyle name="Labels - Style3 4 8 3" xfId="27205" xr:uid="{397CE544-C734-4E4E-A90E-8AE81D241CCE}"/>
    <cellStyle name="Labels - Style3 4 9" xfId="44401" xr:uid="{A9677780-AC8F-48A5-B6EB-1CF8FA2B36CF}"/>
    <cellStyle name="Labels - Style3 5" xfId="27206" xr:uid="{569DDDB9-BE66-44EE-AAD2-57F41033374F}"/>
    <cellStyle name="Labels - Style3 5 2" xfId="27207" xr:uid="{1A493138-5544-4B94-99CA-DB03C41BA904}"/>
    <cellStyle name="Labels - Style3 5 2 10" xfId="27208" xr:uid="{B443FBE6-29DD-423A-B9D4-835C590CC232}"/>
    <cellStyle name="Labels - Style3 5 2 2" xfId="27209" xr:uid="{2F6A5638-1C55-4F01-841B-CAC4ED954F38}"/>
    <cellStyle name="Labels - Style3 5 2 2 2" xfId="27210" xr:uid="{BF8EE411-8803-45F7-9F6D-FDC432874A67}"/>
    <cellStyle name="Labels - Style3 5 2 2 2 2" xfId="27211" xr:uid="{4DC6CEBB-844D-4941-9358-EC4B079BDABC}"/>
    <cellStyle name="Labels - Style3 5 2 2 2 3" xfId="27212" xr:uid="{D00E4BD6-7879-4A59-A080-635D1E89CA5F}"/>
    <cellStyle name="Labels - Style3 5 2 2 3" xfId="27213" xr:uid="{A5745EA6-A7A7-4FAE-9B42-4056E93ABD02}"/>
    <cellStyle name="Labels - Style3 5 2 2 3 2" xfId="27214" xr:uid="{9B4B7D49-9CB0-43E0-B319-979382AA3211}"/>
    <cellStyle name="Labels - Style3 5 2 2 3 3" xfId="27215" xr:uid="{5E563D41-0D01-4C7D-AF84-FCEC54F85932}"/>
    <cellStyle name="Labels - Style3 5 2 2 4" xfId="27216" xr:uid="{D3D3842F-F159-4E22-81F1-883FAB502E9E}"/>
    <cellStyle name="Labels - Style3 5 2 2 4 2" xfId="27217" xr:uid="{F2350AD0-3272-4B8E-AB54-701D42F861C5}"/>
    <cellStyle name="Labels - Style3 5 2 2 4 3" xfId="27218" xr:uid="{984C2EAC-64DB-4D41-B18C-0A4F8AF8CDD9}"/>
    <cellStyle name="Labels - Style3 5 2 2 5" xfId="27219" xr:uid="{A52D9175-D25F-4E2F-93CE-569F783DB8D7}"/>
    <cellStyle name="Labels - Style3 5 2 2 5 2" xfId="27220" xr:uid="{62BCEB22-578B-461F-969E-2E0754A3842C}"/>
    <cellStyle name="Labels - Style3 5 2 2 5 3" xfId="27221" xr:uid="{FC10E8D3-DD23-449B-9E95-B2430B6C3B16}"/>
    <cellStyle name="Labels - Style3 5 2 2 6" xfId="27222" xr:uid="{62308BB7-3233-436A-B61F-E328D59DD18E}"/>
    <cellStyle name="Labels - Style3 5 2 2 6 2" xfId="27223" xr:uid="{BBFCDAAA-6CA0-4532-A80B-A42C1057ED8C}"/>
    <cellStyle name="Labels - Style3 5 2 2 6 3" xfId="27224" xr:uid="{B3A603D5-158D-4177-8CC1-57389E6CF1A8}"/>
    <cellStyle name="Labels - Style3 5 2 2 7" xfId="27225" xr:uid="{79BA8733-D605-404D-8267-2055C33100AF}"/>
    <cellStyle name="Labels - Style3 5 2 2 7 2" xfId="27226" xr:uid="{5A058A14-5035-4226-80D1-384D1D30083A}"/>
    <cellStyle name="Labels - Style3 5 2 2 7 3" xfId="27227" xr:uid="{BDB1D7AD-1E97-4D3C-A3CC-B608F1E1562F}"/>
    <cellStyle name="Labels - Style3 5 2 2 8" xfId="27228" xr:uid="{FE9D7789-2E02-43DD-B419-36B5D19AAACA}"/>
    <cellStyle name="Labels - Style3 5 2 2 9" xfId="27229" xr:uid="{ED0B0159-7CF1-4FA0-9A29-6DDEACCDE00F}"/>
    <cellStyle name="Labels - Style3 5 2 3" xfId="27230" xr:uid="{16B3C666-F6CD-42B7-A200-1B89F3EF772A}"/>
    <cellStyle name="Labels - Style3 5 2 3 2" xfId="27231" xr:uid="{AB74AFCD-63EC-47CC-AD58-89CAC4731307}"/>
    <cellStyle name="Labels - Style3 5 2 3 3" xfId="27232" xr:uid="{9AE53655-8385-4BA1-8EF7-D392FD797C92}"/>
    <cellStyle name="Labels - Style3 5 2 4" xfId="27233" xr:uid="{DD6D2E31-65BE-45CB-9C5E-C290D0DE7350}"/>
    <cellStyle name="Labels - Style3 5 2 4 2" xfId="27234" xr:uid="{5F47FBAF-44CF-4D18-B9A6-43F05043CF60}"/>
    <cellStyle name="Labels - Style3 5 2 4 3" xfId="27235" xr:uid="{63CB11BD-70F7-42DB-AF91-9CCD70E250F0}"/>
    <cellStyle name="Labels - Style3 5 2 5" xfId="27236" xr:uid="{C5395F44-2A05-4837-83EE-7098210BADB8}"/>
    <cellStyle name="Labels - Style3 5 2 5 2" xfId="27237" xr:uid="{AE3A315A-AAB3-416F-B41E-C0775291DF08}"/>
    <cellStyle name="Labels - Style3 5 2 5 3" xfId="27238" xr:uid="{04762F51-7521-45EC-AC24-9468224583CE}"/>
    <cellStyle name="Labels - Style3 5 2 6" xfId="27239" xr:uid="{EA4DA525-4417-4DBE-851C-82C945D08C0A}"/>
    <cellStyle name="Labels - Style3 5 2 6 2" xfId="27240" xr:uid="{4C9126E6-EF79-4DCA-8C4D-6225539C8419}"/>
    <cellStyle name="Labels - Style3 5 2 6 3" xfId="27241" xr:uid="{F26A1024-564E-4AEA-8C44-B20B385FD460}"/>
    <cellStyle name="Labels - Style3 5 2 7" xfId="27242" xr:uid="{25607DC4-242C-4025-9722-331703AD9F44}"/>
    <cellStyle name="Labels - Style3 5 2 7 2" xfId="27243" xr:uid="{7CED6DBC-362F-4766-A85C-82D923854874}"/>
    <cellStyle name="Labels - Style3 5 2 7 3" xfId="27244" xr:uid="{9256851B-61AC-4C4E-9C6E-F536F462668D}"/>
    <cellStyle name="Labels - Style3 5 2 8" xfId="27245" xr:uid="{E44C067F-9E8D-4DD0-A81C-11880946ADD6}"/>
    <cellStyle name="Labels - Style3 5 2 8 2" xfId="27246" xr:uid="{66F7CC81-187F-41AA-AFA7-68DE0C7406F9}"/>
    <cellStyle name="Labels - Style3 5 2 8 3" xfId="27247" xr:uid="{A3A08C46-B911-4FBA-BE2D-9AF474A0C6A6}"/>
    <cellStyle name="Labels - Style3 5 2 9" xfId="27248" xr:uid="{B8ED9FEF-2380-4C72-9CF1-DBB78756C530}"/>
    <cellStyle name="Labels - Style3 5 3" xfId="27249" xr:uid="{4C18C4F9-720B-4720-A163-763E3BA1CF04}"/>
    <cellStyle name="Labels - Style3 5 3 10" xfId="27250" xr:uid="{3B819589-46CA-4671-A9B0-0323BE18A887}"/>
    <cellStyle name="Labels - Style3 5 3 2" xfId="27251" xr:uid="{20E001F0-8D8F-44A7-BA56-64B58ED6B03A}"/>
    <cellStyle name="Labels - Style3 5 3 2 2" xfId="27252" xr:uid="{180383CF-0B0C-4388-BF8E-07996B744B9A}"/>
    <cellStyle name="Labels - Style3 5 3 2 2 2" xfId="27253" xr:uid="{FA0F2FAC-2F6E-4940-80C9-48325352FF00}"/>
    <cellStyle name="Labels - Style3 5 3 2 2 3" xfId="27254" xr:uid="{8D52A1EA-90F8-45FB-8D42-BF6CF2BB5693}"/>
    <cellStyle name="Labels - Style3 5 3 2 3" xfId="27255" xr:uid="{D39E2EC0-CC1C-43D9-B6D8-9E185AA32183}"/>
    <cellStyle name="Labels - Style3 5 3 2 3 2" xfId="27256" xr:uid="{2BD5E020-3F7E-4D5C-B189-5D079EF94FA9}"/>
    <cellStyle name="Labels - Style3 5 3 2 3 3" xfId="27257" xr:uid="{915DF831-2204-4A22-90F9-B5754AF5761D}"/>
    <cellStyle name="Labels - Style3 5 3 2 4" xfId="27258" xr:uid="{476CFD04-633F-46A8-93B2-6E8E1494C299}"/>
    <cellStyle name="Labels - Style3 5 3 2 4 2" xfId="27259" xr:uid="{6F137F42-4AAD-4ADF-933C-91D8EB0E36E2}"/>
    <cellStyle name="Labels - Style3 5 3 2 4 3" xfId="27260" xr:uid="{1DF1EE57-36BB-440E-9A7A-E4797F348309}"/>
    <cellStyle name="Labels - Style3 5 3 2 5" xfId="27261" xr:uid="{83A86327-F295-4B17-A1AB-725189B70E63}"/>
    <cellStyle name="Labels - Style3 5 3 2 5 2" xfId="27262" xr:uid="{99F23ACC-8ADC-49ED-9406-50779C85D5EF}"/>
    <cellStyle name="Labels - Style3 5 3 2 5 3" xfId="27263" xr:uid="{96EB25F3-A0AE-4ED7-BCB3-9A844846A461}"/>
    <cellStyle name="Labels - Style3 5 3 2 6" xfId="27264" xr:uid="{42EED858-0A2B-40CC-92C5-0FEEB4DEF227}"/>
    <cellStyle name="Labels - Style3 5 3 2 6 2" xfId="27265" xr:uid="{F1A8D2C6-2D33-4855-9D08-E1A7E157F3D0}"/>
    <cellStyle name="Labels - Style3 5 3 2 6 3" xfId="27266" xr:uid="{766FA680-CD82-4B2B-B2B9-BB9002022035}"/>
    <cellStyle name="Labels - Style3 5 3 2 7" xfId="27267" xr:uid="{319A0CC8-753F-43C6-88F9-5884DD357463}"/>
    <cellStyle name="Labels - Style3 5 3 2 7 2" xfId="27268" xr:uid="{9B797C6A-CF7C-44AD-971B-E52A88139726}"/>
    <cellStyle name="Labels - Style3 5 3 2 7 3" xfId="27269" xr:uid="{89EA3E92-9E11-49F6-8BEF-C2334394421C}"/>
    <cellStyle name="Labels - Style3 5 3 2 8" xfId="27270" xr:uid="{F50BD939-48AA-4CEF-895E-2495EB6C523E}"/>
    <cellStyle name="Labels - Style3 5 3 2 9" xfId="27271" xr:uid="{2BC31D0B-B2CC-40BC-AEB2-04B3289CBEFE}"/>
    <cellStyle name="Labels - Style3 5 3 3" xfId="27272" xr:uid="{939E9D8F-44E7-46D9-A6F2-9A852A3EFEDA}"/>
    <cellStyle name="Labels - Style3 5 3 3 2" xfId="27273" xr:uid="{51214FF9-5A4D-494D-80D6-73401105440E}"/>
    <cellStyle name="Labels - Style3 5 3 3 3" xfId="27274" xr:uid="{11EDD1C1-217D-4C33-900A-133BD9BE1F23}"/>
    <cellStyle name="Labels - Style3 5 3 4" xfId="27275" xr:uid="{27E8F4A3-3CA5-4C8D-88C4-EC635F7AF896}"/>
    <cellStyle name="Labels - Style3 5 3 4 2" xfId="27276" xr:uid="{67E8F1E8-A260-46C1-8A58-1F4A694EE15B}"/>
    <cellStyle name="Labels - Style3 5 3 4 3" xfId="27277" xr:uid="{A19C601E-4EF3-4C4D-A3E0-B801466CC2DC}"/>
    <cellStyle name="Labels - Style3 5 3 5" xfId="27278" xr:uid="{873A53F7-87D9-4B6A-9537-080B2F9E2FC9}"/>
    <cellStyle name="Labels - Style3 5 3 5 2" xfId="27279" xr:uid="{A1FE1D9A-2BF1-4B89-81B4-DCE7DF4B9312}"/>
    <cellStyle name="Labels - Style3 5 3 5 3" xfId="27280" xr:uid="{0E181809-56F5-4329-92B5-880106A1513B}"/>
    <cellStyle name="Labels - Style3 5 3 6" xfId="27281" xr:uid="{77DB764A-D92C-4EE0-8BD2-5BB9FD2017CC}"/>
    <cellStyle name="Labels - Style3 5 3 6 2" xfId="27282" xr:uid="{17F7A535-ECF1-40A6-908B-5F1B9BFC170D}"/>
    <cellStyle name="Labels - Style3 5 3 6 3" xfId="27283" xr:uid="{9ECF2AF5-7C4D-4FDD-88B6-2203DC4BD333}"/>
    <cellStyle name="Labels - Style3 5 3 7" xfId="27284" xr:uid="{AA2DB716-377E-48B8-A25D-F307800A41F0}"/>
    <cellStyle name="Labels - Style3 5 3 7 2" xfId="27285" xr:uid="{BFE86DAF-B5AA-430E-8B96-3547B0737E96}"/>
    <cellStyle name="Labels - Style3 5 3 7 3" xfId="27286" xr:uid="{A24F4F78-A398-4C8F-A42B-DE158D57A3D8}"/>
    <cellStyle name="Labels - Style3 5 3 8" xfId="27287" xr:uid="{ABAF4FCA-9830-41D9-95CE-200891482EAA}"/>
    <cellStyle name="Labels - Style3 5 3 8 2" xfId="27288" xr:uid="{6E856E56-D1DE-49B2-9B29-032D82C2FE18}"/>
    <cellStyle name="Labels - Style3 5 3 8 3" xfId="27289" xr:uid="{0B3E581C-3BA9-44E6-B463-449506D85A30}"/>
    <cellStyle name="Labels - Style3 5 3 9" xfId="27290" xr:uid="{BF8EA27D-AF47-449A-B174-101AC9E4363B}"/>
    <cellStyle name="Labels - Style3 5 4" xfId="27291" xr:uid="{4608FE2F-970E-44BD-A1A5-60BC398E2298}"/>
    <cellStyle name="Labels - Style3 5 4 10" xfId="27292" xr:uid="{411660AF-30E8-4CA6-873D-2F524833C704}"/>
    <cellStyle name="Labels - Style3 5 4 2" xfId="27293" xr:uid="{AE0968CC-9465-4420-A826-942A9DCBC8CD}"/>
    <cellStyle name="Labels - Style3 5 4 2 2" xfId="27294" xr:uid="{49ACBA02-D268-4B6A-AE81-F55A2BF33388}"/>
    <cellStyle name="Labels - Style3 5 4 2 2 2" xfId="27295" xr:uid="{0B126D90-B54F-4932-BABB-FDBE06DD29C7}"/>
    <cellStyle name="Labels - Style3 5 4 2 2 3" xfId="27296" xr:uid="{84FCC02D-D3BC-435F-A200-65BA1427D948}"/>
    <cellStyle name="Labels - Style3 5 4 2 3" xfId="27297" xr:uid="{F34B78DC-F7D0-476E-86D9-380C3E832472}"/>
    <cellStyle name="Labels - Style3 5 4 2 3 2" xfId="27298" xr:uid="{BDE71E32-BE43-4EE2-9E7C-0AD6BCC09F35}"/>
    <cellStyle name="Labels - Style3 5 4 2 3 3" xfId="27299" xr:uid="{119049EE-F91D-4A20-9D06-95C922B632F6}"/>
    <cellStyle name="Labels - Style3 5 4 2 4" xfId="27300" xr:uid="{F0D61279-96F7-4043-815D-5E697D2FE03C}"/>
    <cellStyle name="Labels - Style3 5 4 2 4 2" xfId="27301" xr:uid="{AFA03929-DF91-40B2-BAB2-8F580096535E}"/>
    <cellStyle name="Labels - Style3 5 4 2 4 3" xfId="27302" xr:uid="{609E0792-54F3-401B-A578-AD8AFFD494D1}"/>
    <cellStyle name="Labels - Style3 5 4 2 5" xfId="27303" xr:uid="{6099A91A-2329-4813-93DA-AAFBCA7BC4C3}"/>
    <cellStyle name="Labels - Style3 5 4 2 5 2" xfId="27304" xr:uid="{A1642442-444B-40B2-B39D-06154BBF2E10}"/>
    <cellStyle name="Labels - Style3 5 4 2 5 3" xfId="27305" xr:uid="{AE5216C8-D927-4B9C-B42C-796479D4F63D}"/>
    <cellStyle name="Labels - Style3 5 4 2 6" xfId="27306" xr:uid="{1A0DC46D-F33F-4542-9655-A6D1C81527AD}"/>
    <cellStyle name="Labels - Style3 5 4 2 6 2" xfId="27307" xr:uid="{694B82E9-D890-4B59-BAA7-0392CB6E963A}"/>
    <cellStyle name="Labels - Style3 5 4 2 6 3" xfId="27308" xr:uid="{E7FF2B80-CF3A-4B94-B4EE-A228A181D1BE}"/>
    <cellStyle name="Labels - Style3 5 4 2 7" xfId="27309" xr:uid="{F5691A3E-44F4-46D8-BBD7-B60D55D568D9}"/>
    <cellStyle name="Labels - Style3 5 4 2 7 2" xfId="27310" xr:uid="{EA15C5A6-A11C-4C08-AB0C-F10926D39FD8}"/>
    <cellStyle name="Labels - Style3 5 4 2 7 3" xfId="27311" xr:uid="{960B7D16-A48C-4A23-9392-3F78B52FA9C5}"/>
    <cellStyle name="Labels - Style3 5 4 2 8" xfId="27312" xr:uid="{A315BF23-033E-4A27-BA08-4078AB2EE475}"/>
    <cellStyle name="Labels - Style3 5 4 2 9" xfId="27313" xr:uid="{C1C30022-2755-4AA9-9C47-A2DE04968AB5}"/>
    <cellStyle name="Labels - Style3 5 4 3" xfId="27314" xr:uid="{39B88147-5467-462B-BEF6-002690C9A825}"/>
    <cellStyle name="Labels - Style3 5 4 3 2" xfId="27315" xr:uid="{F0233DAF-B405-4B38-ABD7-0877DCAD2C29}"/>
    <cellStyle name="Labels - Style3 5 4 3 3" xfId="27316" xr:uid="{3D71A331-AC0E-478F-A1A8-FF2B367F3766}"/>
    <cellStyle name="Labels - Style3 5 4 4" xfId="27317" xr:uid="{879D8BC2-2495-4703-8E3A-B174E5AD6C4E}"/>
    <cellStyle name="Labels - Style3 5 4 4 2" xfId="27318" xr:uid="{017B47ED-BDEB-4198-BD5A-52661FA5FFCC}"/>
    <cellStyle name="Labels - Style3 5 4 4 3" xfId="27319" xr:uid="{2AF0EC8F-2851-44AA-8D35-4710903FB886}"/>
    <cellStyle name="Labels - Style3 5 4 5" xfId="27320" xr:uid="{07C9DD53-B90B-4C21-A882-8E1DAFD159C9}"/>
    <cellStyle name="Labels - Style3 5 4 5 2" xfId="27321" xr:uid="{92FA900D-0136-46B6-93F3-CC56C6FC4F73}"/>
    <cellStyle name="Labels - Style3 5 4 5 3" xfId="27322" xr:uid="{6960714C-799E-462C-AD9B-684E8C541C6E}"/>
    <cellStyle name="Labels - Style3 5 4 6" xfId="27323" xr:uid="{E60FDF08-B278-47AB-BCAE-C78A6C302655}"/>
    <cellStyle name="Labels - Style3 5 4 6 2" xfId="27324" xr:uid="{DCD59A55-21A6-4A55-B780-A622631556ED}"/>
    <cellStyle name="Labels - Style3 5 4 6 3" xfId="27325" xr:uid="{67D9B965-8D05-4DA4-83EC-ECFF887A7ADE}"/>
    <cellStyle name="Labels - Style3 5 4 7" xfId="27326" xr:uid="{0643C237-3812-4C62-A2B7-050F09FB8B27}"/>
    <cellStyle name="Labels - Style3 5 4 7 2" xfId="27327" xr:uid="{7AD9A6D5-13FA-4D76-8AC9-ED7DFB466BF6}"/>
    <cellStyle name="Labels - Style3 5 4 7 3" xfId="27328" xr:uid="{CDD15372-AC11-47DD-B573-A75C11460B73}"/>
    <cellStyle name="Labels - Style3 5 4 8" xfId="27329" xr:uid="{42B6E445-3B02-4ACF-8C74-FBF46BAADF30}"/>
    <cellStyle name="Labels - Style3 5 4 8 2" xfId="27330" xr:uid="{0F473545-BA61-42DE-A387-909F4EF29C96}"/>
    <cellStyle name="Labels - Style3 5 4 8 3" xfId="27331" xr:uid="{E705C0E4-0274-4C1C-9685-E9A7BB12FB7B}"/>
    <cellStyle name="Labels - Style3 5 4 9" xfId="27332" xr:uid="{03CF6474-9694-40C9-B1EA-8D78D1220CF3}"/>
    <cellStyle name="Labels - Style3 5 5" xfId="27333" xr:uid="{E1E25E55-1BE9-4647-9884-CED63B26B0F4}"/>
    <cellStyle name="Labels - Style3 5 5 10" xfId="27334" xr:uid="{50389D10-A89D-4F3C-8CF3-166B6FB439C9}"/>
    <cellStyle name="Labels - Style3 5 5 2" xfId="27335" xr:uid="{E0DDCDC2-BB95-42F8-A554-E9BB0C6AB9B1}"/>
    <cellStyle name="Labels - Style3 5 5 2 2" xfId="27336" xr:uid="{694B0017-6518-4FAB-AAF8-B7C79D066C23}"/>
    <cellStyle name="Labels - Style3 5 5 2 2 2" xfId="27337" xr:uid="{7CB440F7-209B-43E5-8B98-5B380492DC89}"/>
    <cellStyle name="Labels - Style3 5 5 2 2 3" xfId="27338" xr:uid="{63D41932-D2B3-4F75-9774-EAD7F56CD536}"/>
    <cellStyle name="Labels - Style3 5 5 2 3" xfId="27339" xr:uid="{36F64778-A21E-4E57-8E93-7D92C704530C}"/>
    <cellStyle name="Labels - Style3 5 5 2 3 2" xfId="27340" xr:uid="{AD06C46B-1572-455B-86F0-2DB173B48EFF}"/>
    <cellStyle name="Labels - Style3 5 5 2 3 3" xfId="27341" xr:uid="{43E44183-4EB7-4F99-A04A-D762C1AEDF25}"/>
    <cellStyle name="Labels - Style3 5 5 2 4" xfId="27342" xr:uid="{C9CA6731-2DE8-44E7-9457-68C2A3288438}"/>
    <cellStyle name="Labels - Style3 5 5 2 4 2" xfId="27343" xr:uid="{7CE62E73-F1A9-4C24-A274-781F09E350D3}"/>
    <cellStyle name="Labels - Style3 5 5 2 4 3" xfId="27344" xr:uid="{6CE42894-7B00-4CFB-8657-FF990C464D0D}"/>
    <cellStyle name="Labels - Style3 5 5 2 5" xfId="27345" xr:uid="{4B5A2A21-3F34-4035-A551-1DDB8CE384ED}"/>
    <cellStyle name="Labels - Style3 5 5 2 5 2" xfId="27346" xr:uid="{766DC073-CA7F-4842-B3DD-AA27BB1C1D79}"/>
    <cellStyle name="Labels - Style3 5 5 2 5 3" xfId="27347" xr:uid="{C7BE8013-6FD3-43E1-9EF8-CAA006EE8723}"/>
    <cellStyle name="Labels - Style3 5 5 2 6" xfId="27348" xr:uid="{2CF7C422-926B-4965-B1DB-C249A5AD9B2A}"/>
    <cellStyle name="Labels - Style3 5 5 2 6 2" xfId="27349" xr:uid="{A53317BF-0474-4BC1-81AC-5EFBD5C66E0E}"/>
    <cellStyle name="Labels - Style3 5 5 2 6 3" xfId="27350" xr:uid="{F56EE530-C7B5-4745-BC2F-7EC4D91C2739}"/>
    <cellStyle name="Labels - Style3 5 5 2 7" xfId="27351" xr:uid="{5DD25B9C-5623-4AB1-81C7-F51DA3E11BC3}"/>
    <cellStyle name="Labels - Style3 5 5 2 7 2" xfId="27352" xr:uid="{49722AAB-0507-4044-91D6-91BFD3BB1459}"/>
    <cellStyle name="Labels - Style3 5 5 2 7 3" xfId="27353" xr:uid="{F5226246-F42D-486B-A8D9-8A36F1638B92}"/>
    <cellStyle name="Labels - Style3 5 5 2 8" xfId="27354" xr:uid="{3F2D6B8A-4AFD-4B02-B9EF-22AB5ACC9373}"/>
    <cellStyle name="Labels - Style3 5 5 2 9" xfId="27355" xr:uid="{9FE52D12-DDD5-4633-8BB3-FA7C37E13CBC}"/>
    <cellStyle name="Labels - Style3 5 5 3" xfId="27356" xr:uid="{9C35AE94-CF20-47F7-8E80-73FF4B6E5629}"/>
    <cellStyle name="Labels - Style3 5 5 3 2" xfId="27357" xr:uid="{2FB342C5-5724-4E56-A3F5-56A8346E238A}"/>
    <cellStyle name="Labels - Style3 5 5 3 3" xfId="27358" xr:uid="{BBB3E587-59CC-433E-9EE6-2B7106AD77AD}"/>
    <cellStyle name="Labels - Style3 5 5 4" xfId="27359" xr:uid="{177D6704-B30B-451B-82E1-CDE85F1AB10C}"/>
    <cellStyle name="Labels - Style3 5 5 4 2" xfId="27360" xr:uid="{372169B5-A8C1-4EAD-823D-D39849F873D3}"/>
    <cellStyle name="Labels - Style3 5 5 4 3" xfId="27361" xr:uid="{6042B781-C23E-4124-B5B6-0D8250C8BF30}"/>
    <cellStyle name="Labels - Style3 5 5 5" xfId="27362" xr:uid="{6BA4FC47-9632-43D0-9014-027CF5A46D73}"/>
    <cellStyle name="Labels - Style3 5 5 5 2" xfId="27363" xr:uid="{D394ADA6-E129-410F-8C35-39A65AD68847}"/>
    <cellStyle name="Labels - Style3 5 5 5 3" xfId="27364" xr:uid="{5B6CA484-3150-4FB4-8F4B-B60737DC85B0}"/>
    <cellStyle name="Labels - Style3 5 5 6" xfId="27365" xr:uid="{AAE06416-A0E9-4482-B1DC-3F64FE087FF4}"/>
    <cellStyle name="Labels - Style3 5 5 6 2" xfId="27366" xr:uid="{F8D6DB6F-A552-4919-891E-9D975D51AE40}"/>
    <cellStyle name="Labels - Style3 5 5 6 3" xfId="27367" xr:uid="{3CD48A1E-B5AF-4E57-A3A5-6182CFBB10F2}"/>
    <cellStyle name="Labels - Style3 5 5 7" xfId="27368" xr:uid="{808A7D71-C4C8-4117-A4A2-926088CBB619}"/>
    <cellStyle name="Labels - Style3 5 5 7 2" xfId="27369" xr:uid="{A6FE3749-C3A4-4DE1-92FD-4F4AC01F7715}"/>
    <cellStyle name="Labels - Style3 5 5 7 3" xfId="27370" xr:uid="{C64A9970-82C2-4AED-B71C-EA023DF41E1E}"/>
    <cellStyle name="Labels - Style3 5 5 8" xfId="27371" xr:uid="{3E6D60C4-3F33-4801-954C-12BD6DD45C20}"/>
    <cellStyle name="Labels - Style3 5 5 8 2" xfId="27372" xr:uid="{022009DF-36C3-4FFF-870E-178D35CFD1F0}"/>
    <cellStyle name="Labels - Style3 5 5 8 3" xfId="27373" xr:uid="{03B747B4-77BF-47F9-A824-283B3968F1D3}"/>
    <cellStyle name="Labels - Style3 5 5 9" xfId="27374" xr:uid="{F643A1FA-FE2E-47C3-9EC5-566CE5729E74}"/>
    <cellStyle name="Labels - Style3 5 6" xfId="27375" xr:uid="{9DBB3F92-7493-483B-A0FA-121794BABC28}"/>
    <cellStyle name="Labels - Style3 5 6 2" xfId="27376" xr:uid="{17D2F217-0B38-4C57-988D-B6596D692E98}"/>
    <cellStyle name="Labels - Style3 5 6 2 2" xfId="27377" xr:uid="{E2BB50BB-277C-480A-84C5-A15997F04DA5}"/>
    <cellStyle name="Labels - Style3 5 6 2 3" xfId="27378" xr:uid="{16D5F0CD-2E01-4E22-BBF5-14EFE7DB7D18}"/>
    <cellStyle name="Labels - Style3 5 6 3" xfId="27379" xr:uid="{19A862A9-CE52-42E7-9E96-F867F3D58CEE}"/>
    <cellStyle name="Labels - Style3 5 6 3 2" xfId="27380" xr:uid="{5DDDFB16-DA72-47C5-ABCE-D308C869F7C2}"/>
    <cellStyle name="Labels - Style3 5 6 3 3" xfId="27381" xr:uid="{A64AD3FC-C23B-41DF-97EB-2029CCCC8B9C}"/>
    <cellStyle name="Labels - Style3 5 6 4" xfId="27382" xr:uid="{46E27DB4-240E-4844-A590-9700F9AC5812}"/>
    <cellStyle name="Labels - Style3 5 6 4 2" xfId="27383" xr:uid="{1B40CB2E-4DA4-40FD-B22F-0C7AB1EE805A}"/>
    <cellStyle name="Labels - Style3 5 6 4 3" xfId="27384" xr:uid="{30167208-F177-4DAE-9F01-1A8D8D5EB55A}"/>
    <cellStyle name="Labels - Style3 5 6 5" xfId="27385" xr:uid="{5EA2D5A5-2166-4940-A52C-9E04460B7072}"/>
    <cellStyle name="Labels - Style3 5 6 5 2" xfId="27386" xr:uid="{B77DE22E-837B-40A0-8685-978F7515229C}"/>
    <cellStyle name="Labels - Style3 5 6 5 3" xfId="27387" xr:uid="{399513CE-A2D9-40D9-8500-AF1BDB97BB59}"/>
    <cellStyle name="Labels - Style3 5 6 6" xfId="27388" xr:uid="{F4537E49-2F24-4428-AB85-532C4B9F3B69}"/>
    <cellStyle name="Labels - Style3 5 6 6 2" xfId="27389" xr:uid="{A2B9E470-E572-45B4-B9B4-862FA2940B41}"/>
    <cellStyle name="Labels - Style3 5 6 6 3" xfId="27390" xr:uid="{17769CE4-FF1F-410E-A5AB-167AD85B05DC}"/>
    <cellStyle name="Labels - Style3 5 6 7" xfId="27391" xr:uid="{5098E178-09C2-4914-B703-2B410D3978B6}"/>
    <cellStyle name="Labels - Style3 5 6 7 2" xfId="27392" xr:uid="{37518AFD-F7BC-4492-BEF3-4CC77BDE27B0}"/>
    <cellStyle name="Labels - Style3 5 6 7 3" xfId="27393" xr:uid="{1CEE43FF-905A-4F8D-85F4-CEA703C9B0A1}"/>
    <cellStyle name="Labels - Style3 5 6 8" xfId="27394" xr:uid="{B372D69A-E173-4C99-B808-44133EA518EC}"/>
    <cellStyle name="Labels - Style3 5 6 9" xfId="27395" xr:uid="{5D0D7B82-61CA-497A-A82A-16F0A25AF419}"/>
    <cellStyle name="Labels - Style3 5 7" xfId="27396" xr:uid="{EB5E9F7D-24DA-40B2-B5E7-57B141D0DCBE}"/>
    <cellStyle name="Labels - Style3 5 7 2" xfId="27397" xr:uid="{71D669D5-7A17-43DD-813D-3AF5AA4EBA53}"/>
    <cellStyle name="Labels - Style3 5 7 3" xfId="27398" xr:uid="{427A3345-10FA-4172-9B09-AD131CB1E7B2}"/>
    <cellStyle name="Labels - Style3 5 8" xfId="27399" xr:uid="{872AC0B7-172A-4267-AB1D-ACC45B5D7ACB}"/>
    <cellStyle name="Labels - Style3 5 8 2" xfId="27400" xr:uid="{99FF3C4C-5F49-4D2E-9823-B928A6787707}"/>
    <cellStyle name="Labels - Style3 5 8 3" xfId="27401" xr:uid="{D95765DC-2B2F-481C-BAC8-7BC14FFF0AF6}"/>
    <cellStyle name="Labels - Style3 5 9" xfId="44402" xr:uid="{9284F6E9-2E33-4678-B727-27A64441EB43}"/>
    <cellStyle name="Labels - Style3 6" xfId="27402" xr:uid="{661D502D-8A92-43B3-AED4-7F176908B18E}"/>
    <cellStyle name="Labels - Style3 6 10" xfId="27403" xr:uid="{D72E6C53-2422-42A0-A2BE-46E0407BA51B}"/>
    <cellStyle name="Labels - Style3 6 2" xfId="27404" xr:uid="{ECAF4703-A001-4D83-BB92-8DFA3E992340}"/>
    <cellStyle name="Labels - Style3 6 2 2" xfId="27405" xr:uid="{6EBA26D8-1C76-4899-B96E-3ED846745719}"/>
    <cellStyle name="Labels - Style3 6 2 2 2" xfId="27406" xr:uid="{F4F063D1-ED6B-4BCE-BF78-819FD6670BAE}"/>
    <cellStyle name="Labels - Style3 6 2 2 3" xfId="27407" xr:uid="{B9D544E9-5C0B-4BB5-AB40-8694C89FB26F}"/>
    <cellStyle name="Labels - Style3 6 2 3" xfId="27408" xr:uid="{876E2969-20B9-4D50-8EE4-4A93DEEBAFCC}"/>
    <cellStyle name="Labels - Style3 6 2 3 2" xfId="27409" xr:uid="{FA73F082-2D03-44DC-BBF8-436BD1BDD104}"/>
    <cellStyle name="Labels - Style3 6 2 3 3" xfId="27410" xr:uid="{5053967E-FCDD-47E5-880D-A4FC06FB9546}"/>
    <cellStyle name="Labels - Style3 6 2 4" xfId="27411" xr:uid="{BC950F06-035E-4EC8-9E98-46B03ED3FFB4}"/>
    <cellStyle name="Labels - Style3 6 2 4 2" xfId="27412" xr:uid="{3D05098D-0B83-494A-801F-8679DD85FDAE}"/>
    <cellStyle name="Labels - Style3 6 2 4 3" xfId="27413" xr:uid="{CF0805F6-9434-4860-A2C9-AF5122018B57}"/>
    <cellStyle name="Labels - Style3 6 2 5" xfId="27414" xr:uid="{D929603A-EDDB-455B-930F-E9FB125043B7}"/>
    <cellStyle name="Labels - Style3 6 2 5 2" xfId="27415" xr:uid="{C18E8A59-9687-464C-A3A3-74683073A79D}"/>
    <cellStyle name="Labels - Style3 6 2 5 3" xfId="27416" xr:uid="{3776E180-C942-4975-B762-09D56794F6B5}"/>
    <cellStyle name="Labels - Style3 6 2 6" xfId="27417" xr:uid="{DCC4944E-88C9-433D-BDC0-BEDE5F42A980}"/>
    <cellStyle name="Labels - Style3 6 2 6 2" xfId="27418" xr:uid="{683A8B2A-4599-4887-9E35-0BD55879DD99}"/>
    <cellStyle name="Labels - Style3 6 2 6 3" xfId="27419" xr:uid="{584A6A34-12F1-4777-B88B-D8F06D939104}"/>
    <cellStyle name="Labels - Style3 6 2 7" xfId="27420" xr:uid="{8468BC22-C059-4E12-B9FE-96A06C221A82}"/>
    <cellStyle name="Labels - Style3 6 2 7 2" xfId="27421" xr:uid="{B3149C30-EEF5-47C2-8F22-9F92E34054B4}"/>
    <cellStyle name="Labels - Style3 6 2 7 3" xfId="27422" xr:uid="{23FB189F-F9E2-46DF-A2E4-5FE045F112E5}"/>
    <cellStyle name="Labels - Style3 6 2 8" xfId="27423" xr:uid="{DBC00B1E-F702-4DF1-8E2E-05DB922B3A81}"/>
    <cellStyle name="Labels - Style3 6 2 9" xfId="27424" xr:uid="{3EA8607D-32E4-4992-85EB-47E25FB957F5}"/>
    <cellStyle name="Labels - Style3 6 3" xfId="27425" xr:uid="{C62118A3-0868-4AF2-8059-2C835C76711D}"/>
    <cellStyle name="Labels - Style3 6 3 2" xfId="27426" xr:uid="{3043A439-2F86-4B2B-A337-1FDECD035AF4}"/>
    <cellStyle name="Labels - Style3 6 3 3" xfId="27427" xr:uid="{D4FED7BD-C354-4F4B-B709-893235453BF9}"/>
    <cellStyle name="Labels - Style3 6 4" xfId="27428" xr:uid="{A5336E5D-1F2C-44A4-8DEE-AA9A7FD0D504}"/>
    <cellStyle name="Labels - Style3 6 4 2" xfId="27429" xr:uid="{3CC450DB-A91F-4CDF-960D-FBD54DC3A7B2}"/>
    <cellStyle name="Labels - Style3 6 4 3" xfId="27430" xr:uid="{D10928A7-BD74-4BBC-8217-B0862C53265B}"/>
    <cellStyle name="Labels - Style3 6 5" xfId="27431" xr:uid="{48A6D50D-8170-4E37-9FF3-64296B861906}"/>
    <cellStyle name="Labels - Style3 6 5 2" xfId="27432" xr:uid="{E5799F2B-73BC-4C20-851E-385C2864B74A}"/>
    <cellStyle name="Labels - Style3 6 5 3" xfId="27433" xr:uid="{23A52845-76A6-4B9D-9175-B5551EA3F3AB}"/>
    <cellStyle name="Labels - Style3 6 6" xfId="27434" xr:uid="{14817FCA-B11E-4F1E-9D1B-A3D172CED793}"/>
    <cellStyle name="Labels - Style3 6 6 2" xfId="27435" xr:uid="{023CD754-BB8F-4A3B-AF85-ED103028C382}"/>
    <cellStyle name="Labels - Style3 6 6 3" xfId="27436" xr:uid="{D66D711B-5278-43FD-BC65-71FD01AD88DF}"/>
    <cellStyle name="Labels - Style3 6 7" xfId="27437" xr:uid="{90769673-E791-4DA6-8180-35DFE1D32D8D}"/>
    <cellStyle name="Labels - Style3 6 7 2" xfId="27438" xr:uid="{A7E98E13-1CCD-4C92-8DF1-5C5450C5CFFF}"/>
    <cellStyle name="Labels - Style3 6 7 3" xfId="27439" xr:uid="{EBE26FA1-36DD-4C68-8B90-EB71F0326188}"/>
    <cellStyle name="Labels - Style3 6 8" xfId="27440" xr:uid="{116C2CE9-A13B-4811-ACDD-4CBBFD3482A2}"/>
    <cellStyle name="Labels - Style3 6 8 2" xfId="27441" xr:uid="{B4D90C4C-6871-4E00-86DD-88EF3E492197}"/>
    <cellStyle name="Labels - Style3 6 8 3" xfId="27442" xr:uid="{B0EE9351-41AC-4A74-A0E7-9A448EA469E5}"/>
    <cellStyle name="Labels - Style3 6 9" xfId="27443" xr:uid="{97389F34-BB4F-4ED4-B99D-AB8FD27A3EA6}"/>
    <cellStyle name="Labels - Style3 7" xfId="27444" xr:uid="{86337279-86D9-42DB-B96D-1BBFAAA98C03}"/>
    <cellStyle name="Labels - Style3 7 10" xfId="27445" xr:uid="{2AB6E55E-79B0-4246-8FBE-84B0D8A8BAE7}"/>
    <cellStyle name="Labels - Style3 7 2" xfId="27446" xr:uid="{6F83EFE1-93CA-496C-B6E7-96AB05BA043F}"/>
    <cellStyle name="Labels - Style3 7 2 2" xfId="27447" xr:uid="{C4941E99-5518-4BD8-BA1A-2B02B6A1DD80}"/>
    <cellStyle name="Labels - Style3 7 2 2 2" xfId="27448" xr:uid="{AF6E01C1-4FF5-421C-B023-DEFA46AB3062}"/>
    <cellStyle name="Labels - Style3 7 2 2 3" xfId="27449" xr:uid="{33B818B0-89F8-4224-910F-3450C19C81AA}"/>
    <cellStyle name="Labels - Style3 7 2 3" xfId="27450" xr:uid="{F96FFEFD-2668-42D1-8DD7-BFC193C12911}"/>
    <cellStyle name="Labels - Style3 7 2 3 2" xfId="27451" xr:uid="{32C99480-731E-4759-9BB9-61CE4981E4D4}"/>
    <cellStyle name="Labels - Style3 7 2 3 3" xfId="27452" xr:uid="{E8CF14B5-A9D8-4D0F-A6F2-C8DD4AF6FE77}"/>
    <cellStyle name="Labels - Style3 7 2 4" xfId="27453" xr:uid="{6D58F115-4D6C-4CF8-81DC-4176A0E2486E}"/>
    <cellStyle name="Labels - Style3 7 2 4 2" xfId="27454" xr:uid="{368FB556-5389-4524-94BB-F724975AA755}"/>
    <cellStyle name="Labels - Style3 7 2 4 3" xfId="27455" xr:uid="{48E40755-2184-42E7-8442-577E05CCC25D}"/>
    <cellStyle name="Labels - Style3 7 2 5" xfId="27456" xr:uid="{1EEBA29A-4DE3-4147-8030-C4EA18044F7B}"/>
    <cellStyle name="Labels - Style3 7 2 5 2" xfId="27457" xr:uid="{E55DB7AE-7A32-4268-87F2-6B6F9D2B6DDF}"/>
    <cellStyle name="Labels - Style3 7 2 5 3" xfId="27458" xr:uid="{8A5938F3-B4BF-4323-8EA1-027F55313DC2}"/>
    <cellStyle name="Labels - Style3 7 2 6" xfId="27459" xr:uid="{928D55A3-5A05-4E81-850D-19577AE113BF}"/>
    <cellStyle name="Labels - Style3 7 2 6 2" xfId="27460" xr:uid="{7F378EF0-8DBE-4468-948A-8F18B71C8186}"/>
    <cellStyle name="Labels - Style3 7 2 6 3" xfId="27461" xr:uid="{D553DD2F-BE25-436D-994E-17D21F0A8F13}"/>
    <cellStyle name="Labels - Style3 7 2 7" xfId="27462" xr:uid="{104EF691-8393-4C75-BE63-DF777BE31640}"/>
    <cellStyle name="Labels - Style3 7 2 7 2" xfId="27463" xr:uid="{DD7A87B1-28B9-4466-88CE-8B28B3401609}"/>
    <cellStyle name="Labels - Style3 7 2 7 3" xfId="27464" xr:uid="{000A371C-2B38-4F06-B93D-1945E0E3AC8F}"/>
    <cellStyle name="Labels - Style3 7 2 8" xfId="27465" xr:uid="{89F20357-2762-4DE4-9E78-84B7944969F1}"/>
    <cellStyle name="Labels - Style3 7 2 9" xfId="27466" xr:uid="{C1E04258-5F63-4E39-937B-51F108BC6617}"/>
    <cellStyle name="Labels - Style3 7 3" xfId="27467" xr:uid="{5DEB73F6-5942-4D00-9C62-197C4DD61D0E}"/>
    <cellStyle name="Labels - Style3 7 3 2" xfId="27468" xr:uid="{4D0F01E8-F18C-4AAF-B9B1-3DF673315A7D}"/>
    <cellStyle name="Labels - Style3 7 3 3" xfId="27469" xr:uid="{DF8A5A70-116D-460C-8F1B-18A703B410F7}"/>
    <cellStyle name="Labels - Style3 7 4" xfId="27470" xr:uid="{9FD2D5D3-20C8-47E7-91A0-E584942C6600}"/>
    <cellStyle name="Labels - Style3 7 4 2" xfId="27471" xr:uid="{FF0AACFC-4CE0-4306-8F40-F85E27E9006B}"/>
    <cellStyle name="Labels - Style3 7 4 3" xfId="27472" xr:uid="{880839B5-BE74-4847-8CCD-0426CACEAFC3}"/>
    <cellStyle name="Labels - Style3 7 5" xfId="27473" xr:uid="{6CC679FE-BA29-46F7-A7C5-CC3BB50F64F4}"/>
    <cellStyle name="Labels - Style3 7 5 2" xfId="27474" xr:uid="{FA9BC6C7-DBF2-4E24-AC20-A33F65207820}"/>
    <cellStyle name="Labels - Style3 7 5 3" xfId="27475" xr:uid="{FE41C7B8-A11B-4134-B333-56FEDE9432DA}"/>
    <cellStyle name="Labels - Style3 7 6" xfId="27476" xr:uid="{E0B032AA-4C1A-4089-8313-6010BAF21B40}"/>
    <cellStyle name="Labels - Style3 7 6 2" xfId="27477" xr:uid="{87143058-50B8-4CEA-8A80-56220310D8A2}"/>
    <cellStyle name="Labels - Style3 7 6 3" xfId="27478" xr:uid="{C03D87FD-2E8B-4A8E-9DD6-DDB1E7DD6181}"/>
    <cellStyle name="Labels - Style3 7 7" xfId="27479" xr:uid="{7D689BE9-57B3-405C-8322-D0FAB52F9FAB}"/>
    <cellStyle name="Labels - Style3 7 7 2" xfId="27480" xr:uid="{F07E9B00-A565-467E-B020-5477F8C20AE2}"/>
    <cellStyle name="Labels - Style3 7 7 3" xfId="27481" xr:uid="{9B66868E-2794-4F77-9509-9D8C816FD51F}"/>
    <cellStyle name="Labels - Style3 7 8" xfId="27482" xr:uid="{0CA607B7-5545-4ED3-BBAD-23B0FA13D007}"/>
    <cellStyle name="Labels - Style3 7 8 2" xfId="27483" xr:uid="{F5BA5844-34D0-458F-8A25-1DFE80312B52}"/>
    <cellStyle name="Labels - Style3 7 8 3" xfId="27484" xr:uid="{D722D575-AF36-4A8E-8CEE-A31E37229914}"/>
    <cellStyle name="Labels - Style3 7 9" xfId="27485" xr:uid="{D1EA40F5-C71B-4C81-A85D-7FDE56823290}"/>
    <cellStyle name="Labels - Style3 8" xfId="27486" xr:uid="{5F3FD2AE-2D26-4F5E-89BB-AA568310513F}"/>
    <cellStyle name="Labels - Style3 8 10" xfId="27487" xr:uid="{FDB76DCE-B4C5-4A63-AE3A-B2B55029FDC7}"/>
    <cellStyle name="Labels - Style3 8 2" xfId="27488" xr:uid="{6DC524FA-A626-42F1-A764-85FB4FC894CA}"/>
    <cellStyle name="Labels - Style3 8 2 2" xfId="27489" xr:uid="{CF95AED8-7657-4349-BD53-17569117DC99}"/>
    <cellStyle name="Labels - Style3 8 2 2 2" xfId="27490" xr:uid="{F2DE515D-F762-458E-BA70-E7F90874C5C8}"/>
    <cellStyle name="Labels - Style3 8 2 2 3" xfId="27491" xr:uid="{3DD8A16A-A9E7-486A-B20C-9E39C126438D}"/>
    <cellStyle name="Labels - Style3 8 2 3" xfId="27492" xr:uid="{C320EDE4-20A5-4579-94FE-57529FB00516}"/>
    <cellStyle name="Labels - Style3 8 2 3 2" xfId="27493" xr:uid="{397950DE-D72A-4B24-A01C-7DA3280CC698}"/>
    <cellStyle name="Labels - Style3 8 2 3 3" xfId="27494" xr:uid="{D49C41E7-5EE9-4759-B46C-D04266B2D477}"/>
    <cellStyle name="Labels - Style3 8 2 4" xfId="27495" xr:uid="{5DAEF825-F5A0-484A-9B56-A5B4A8DDFEA0}"/>
    <cellStyle name="Labels - Style3 8 2 4 2" xfId="27496" xr:uid="{93327A34-A114-477E-9361-0C15461BFAA6}"/>
    <cellStyle name="Labels - Style3 8 2 4 3" xfId="27497" xr:uid="{A2B67061-0F9A-4CCC-A24B-06355775307C}"/>
    <cellStyle name="Labels - Style3 8 2 5" xfId="27498" xr:uid="{B750C914-0888-41E2-AAC6-D00587723E5D}"/>
    <cellStyle name="Labels - Style3 8 2 5 2" xfId="27499" xr:uid="{EA938CDB-E9D9-407F-AEBD-6E8B2A9683ED}"/>
    <cellStyle name="Labels - Style3 8 2 5 3" xfId="27500" xr:uid="{628F9E64-5186-475F-9DFD-34ADE2338A0C}"/>
    <cellStyle name="Labels - Style3 8 2 6" xfId="27501" xr:uid="{4FB41CCA-85A0-4786-8F81-4D9DBB733684}"/>
    <cellStyle name="Labels - Style3 8 2 6 2" xfId="27502" xr:uid="{458BF13C-512A-4C47-B9EA-A42AAC9FDD31}"/>
    <cellStyle name="Labels - Style3 8 2 6 3" xfId="27503" xr:uid="{FFCA3659-F076-4E78-8E3A-39175F0556B9}"/>
    <cellStyle name="Labels - Style3 8 2 7" xfId="27504" xr:uid="{F6AABAA6-0FB9-4DF0-B45B-AE00E9820B8E}"/>
    <cellStyle name="Labels - Style3 8 2 7 2" xfId="27505" xr:uid="{E8BB8DCB-6108-40EA-AC3E-C061ADC9BE20}"/>
    <cellStyle name="Labels - Style3 8 2 7 3" xfId="27506" xr:uid="{2FD8897C-4C05-4C96-9980-4593D2916FC7}"/>
    <cellStyle name="Labels - Style3 8 2 8" xfId="27507" xr:uid="{0897BB0D-3E77-4463-8767-861F43A69283}"/>
    <cellStyle name="Labels - Style3 8 2 9" xfId="27508" xr:uid="{573E77BD-1CFF-478D-93E7-19C789C8E373}"/>
    <cellStyle name="Labels - Style3 8 3" xfId="27509" xr:uid="{D891B955-565E-4074-82C2-4CB89D7397E1}"/>
    <cellStyle name="Labels - Style3 8 3 2" xfId="27510" xr:uid="{BADF844B-B6C3-44CB-AB5E-C1A979E6DD2D}"/>
    <cellStyle name="Labels - Style3 8 3 3" xfId="27511" xr:uid="{8C1DB09D-759F-435A-8CFC-68BDE927AFEA}"/>
    <cellStyle name="Labels - Style3 8 4" xfId="27512" xr:uid="{BA4F36FF-29F0-472D-8A25-DE95A74A0A77}"/>
    <cellStyle name="Labels - Style3 8 4 2" xfId="27513" xr:uid="{875B4364-F047-404B-B297-AA7C65E82482}"/>
    <cellStyle name="Labels - Style3 8 4 3" xfId="27514" xr:uid="{4B522991-E5DD-49AB-B0BF-015337BA9048}"/>
    <cellStyle name="Labels - Style3 8 5" xfId="27515" xr:uid="{BB7BAB52-5B38-48C4-9759-ED43FC5057E0}"/>
    <cellStyle name="Labels - Style3 8 5 2" xfId="27516" xr:uid="{D4411676-8254-40FF-82CB-0E705F26BAC7}"/>
    <cellStyle name="Labels - Style3 8 5 3" xfId="27517" xr:uid="{F720E7BE-8CAD-4D6B-8C7B-06C8889E5858}"/>
    <cellStyle name="Labels - Style3 8 6" xfId="27518" xr:uid="{4C20C1C4-E24E-4400-810D-4F723F43FCE6}"/>
    <cellStyle name="Labels - Style3 8 6 2" xfId="27519" xr:uid="{A00541CB-0AE0-42B9-B89C-E349EF267031}"/>
    <cellStyle name="Labels - Style3 8 6 3" xfId="27520" xr:uid="{45173452-5F05-4071-9DE4-E412A0E1B8AB}"/>
    <cellStyle name="Labels - Style3 8 7" xfId="27521" xr:uid="{FCE23D4A-6C8C-4799-9A88-3A25BA9511BF}"/>
    <cellStyle name="Labels - Style3 8 7 2" xfId="27522" xr:uid="{09FCEC9D-6F82-4505-8D8B-DA659BB3A389}"/>
    <cellStyle name="Labels - Style3 8 7 3" xfId="27523" xr:uid="{B2475384-71B6-411D-B108-1901124A32F6}"/>
    <cellStyle name="Labels - Style3 8 8" xfId="27524" xr:uid="{9076D272-EF04-4DFC-A617-77DE729F66CB}"/>
    <cellStyle name="Labels - Style3 8 8 2" xfId="27525" xr:uid="{234A8EC7-77E5-4B86-B8D8-2FBC6888AB79}"/>
    <cellStyle name="Labels - Style3 8 8 3" xfId="27526" xr:uid="{17ABF95A-DD6C-4062-A29F-D553BA47AC3D}"/>
    <cellStyle name="Labels - Style3 8 9" xfId="27527" xr:uid="{478239E8-5B3A-4D6D-89B0-C84017C5ECE9}"/>
    <cellStyle name="Labels - Style3 9" xfId="27528" xr:uid="{0CE03A81-B34E-49BB-83CB-C856FA2592FC}"/>
    <cellStyle name="Labels - Style3 9 10" xfId="27529" xr:uid="{98BB355D-1046-428C-9891-76A6DF1EE32C}"/>
    <cellStyle name="Labels - Style3 9 2" xfId="27530" xr:uid="{D557F2E1-561B-4865-9EA8-0E2207A62367}"/>
    <cellStyle name="Labels - Style3 9 2 2" xfId="27531" xr:uid="{A96DD618-8ADE-4619-8DD0-6CA5808B23C0}"/>
    <cellStyle name="Labels - Style3 9 2 2 2" xfId="27532" xr:uid="{044B93D0-DE63-4293-8E90-DEB022E7B8C7}"/>
    <cellStyle name="Labels - Style3 9 2 2 3" xfId="27533" xr:uid="{3292B1F3-57AF-49DB-8BC7-815FD3FD1AD5}"/>
    <cellStyle name="Labels - Style3 9 2 3" xfId="27534" xr:uid="{BC527ED1-8AA7-471A-A2AE-0F966779A6DF}"/>
    <cellStyle name="Labels - Style3 9 2 3 2" xfId="27535" xr:uid="{65E2EB59-446C-471D-B94B-FBA5654A14CD}"/>
    <cellStyle name="Labels - Style3 9 2 3 3" xfId="27536" xr:uid="{104BE5FE-10B4-436B-BA06-97497948F12C}"/>
    <cellStyle name="Labels - Style3 9 2 4" xfId="27537" xr:uid="{3B47BEB8-9741-409C-B91C-0A664709F6B6}"/>
    <cellStyle name="Labels - Style3 9 2 4 2" xfId="27538" xr:uid="{647E42F0-F1F4-4040-8414-89B291DE94B5}"/>
    <cellStyle name="Labels - Style3 9 2 4 3" xfId="27539" xr:uid="{9DE060B6-B9A3-48F7-8FAE-9CE90EADF615}"/>
    <cellStyle name="Labels - Style3 9 2 5" xfId="27540" xr:uid="{267665FC-812E-418B-956D-58CA28C760A3}"/>
    <cellStyle name="Labels - Style3 9 2 5 2" xfId="27541" xr:uid="{43870510-CA47-4BF8-B54C-DC6281AA1356}"/>
    <cellStyle name="Labels - Style3 9 2 5 3" xfId="27542" xr:uid="{56BAB460-CB48-4B86-81AB-030629B17907}"/>
    <cellStyle name="Labels - Style3 9 2 6" xfId="27543" xr:uid="{2693AD4C-D6C4-488A-A9A4-2853217DB85B}"/>
    <cellStyle name="Labels - Style3 9 2 6 2" xfId="27544" xr:uid="{22217520-5924-449E-8E54-FF54AC076571}"/>
    <cellStyle name="Labels - Style3 9 2 6 3" xfId="27545" xr:uid="{51D70BD3-CBFF-4E46-A8F9-D43246F2DCB4}"/>
    <cellStyle name="Labels - Style3 9 2 7" xfId="27546" xr:uid="{7BD5D8F3-53FB-45AA-B389-A3C174437453}"/>
    <cellStyle name="Labels - Style3 9 2 7 2" xfId="27547" xr:uid="{0EAEF153-04CE-4834-95BC-55199074F056}"/>
    <cellStyle name="Labels - Style3 9 2 7 3" xfId="27548" xr:uid="{34BD99BD-546E-48EB-BBC8-25564CD107A9}"/>
    <cellStyle name="Labels - Style3 9 2 8" xfId="27549" xr:uid="{3241ECB0-BAB9-4A40-AA03-2E24DA1361F9}"/>
    <cellStyle name="Labels - Style3 9 2 9" xfId="27550" xr:uid="{9DAAF5BD-6E2C-4CCF-9DC6-FEC68101F194}"/>
    <cellStyle name="Labels - Style3 9 3" xfId="27551" xr:uid="{C8C91250-7575-439B-A465-743C00C1CE48}"/>
    <cellStyle name="Labels - Style3 9 3 2" xfId="27552" xr:uid="{4B2BCE23-3A94-43A0-8307-BF962C4E3B72}"/>
    <cellStyle name="Labels - Style3 9 3 3" xfId="27553" xr:uid="{E556AC83-B1CF-4FF2-8220-B00781F56157}"/>
    <cellStyle name="Labels - Style3 9 4" xfId="27554" xr:uid="{7EDE2341-3FA9-4487-BBDA-5B34488BBD05}"/>
    <cellStyle name="Labels - Style3 9 4 2" xfId="27555" xr:uid="{F97C85E7-C9ED-4638-A881-6DE2171888AA}"/>
    <cellStyle name="Labels - Style3 9 4 3" xfId="27556" xr:uid="{60B4F0C0-5546-4646-9759-C5A5E701C943}"/>
    <cellStyle name="Labels - Style3 9 5" xfId="27557" xr:uid="{0977E4AA-84DA-4A4E-8D61-F19F6C192DA9}"/>
    <cellStyle name="Labels - Style3 9 5 2" xfId="27558" xr:uid="{71C3DE1D-1F9E-4177-BBAB-8AF03EEAA86F}"/>
    <cellStyle name="Labels - Style3 9 5 3" xfId="27559" xr:uid="{10E8D8AF-E8A2-429B-BB7B-9F313B09D426}"/>
    <cellStyle name="Labels - Style3 9 6" xfId="27560" xr:uid="{C7153009-81E0-442B-84D4-C870C4AD2ED0}"/>
    <cellStyle name="Labels - Style3 9 6 2" xfId="27561" xr:uid="{6A43BCA1-20A6-43BF-8504-BB635D48E13B}"/>
    <cellStyle name="Labels - Style3 9 6 3" xfId="27562" xr:uid="{C575D73B-95C8-4A1C-AF13-613B3E48F057}"/>
    <cellStyle name="Labels - Style3 9 7" xfId="27563" xr:uid="{AA82C17E-C802-4BAE-A360-891D8AEC33A6}"/>
    <cellStyle name="Labels - Style3 9 7 2" xfId="27564" xr:uid="{DC4CC8B1-8BFA-43FA-81DB-7114989796C4}"/>
    <cellStyle name="Labels - Style3 9 7 3" xfId="27565" xr:uid="{5C4C6632-9783-4BD9-9CAA-EA12B4AE814D}"/>
    <cellStyle name="Labels - Style3 9 8" xfId="27566" xr:uid="{415C849E-FA4A-467D-98D7-9A51926A1261}"/>
    <cellStyle name="Labels - Style3 9 8 2" xfId="27567" xr:uid="{F73A383C-0A08-4EBF-8C0A-DE437F0D89F2}"/>
    <cellStyle name="Labels - Style3 9 8 3" xfId="27568" xr:uid="{DE850FBE-F58D-472E-AABE-B5B30F76767C}"/>
    <cellStyle name="Labels - Style3 9 9" xfId="27569" xr:uid="{9597040D-82EE-47D2-BE02-25D64AA675D5}"/>
    <cellStyle name="Labels 10" xfId="27570" xr:uid="{FF4231C1-9903-47EC-B5A2-2786B279EA79}"/>
    <cellStyle name="Labels 10 2" xfId="27571" xr:uid="{2A915842-3C08-44D6-9364-FFE4E51CD9D5}"/>
    <cellStyle name="Labels 10 2 2" xfId="27572" xr:uid="{ED45E9F8-B3E5-4E49-B1D0-F6FB015B8602}"/>
    <cellStyle name="Labels 10 2 2 2" xfId="44403" xr:uid="{50085C89-710B-420F-953B-BDB05881C429}"/>
    <cellStyle name="Labels 10 2 3" xfId="27573" xr:uid="{03C3A552-8C2D-4DED-A99C-3B0C873A296D}"/>
    <cellStyle name="Labels 10 2 3 2" xfId="44404" xr:uid="{04469E2F-C268-4C0B-BB04-F4C84CC65452}"/>
    <cellStyle name="Labels 10 2 4" xfId="27574" xr:uid="{3B96EA11-EC92-4055-B181-14CFEE657D35}"/>
    <cellStyle name="Labels 10 2 4 2" xfId="44405" xr:uid="{C6404009-4C29-4D5C-9441-903764F9A3D0}"/>
    <cellStyle name="Labels 10 2 5" xfId="27575" xr:uid="{2621E196-0F45-45A9-B4A9-1752C204F33D}"/>
    <cellStyle name="Labels 10 2 5 2" xfId="44406" xr:uid="{1C77AA8D-25C4-4AE8-B379-40912A138628}"/>
    <cellStyle name="Labels 10 2 6" xfId="27576" xr:uid="{BB93E697-6D50-44B1-BF39-5B1E49BCF4C5}"/>
    <cellStyle name="Labels 10 2 6 2" xfId="44407" xr:uid="{26A4FC05-99BB-453E-B4D0-ADA4D73021BF}"/>
    <cellStyle name="Labels 10 2 7" xfId="27577" xr:uid="{3D3CDF33-86BE-4D51-8D3F-E189C321DF16}"/>
    <cellStyle name="Labels 10 2 7 2" xfId="44408" xr:uid="{915DC73F-419D-4B86-B62F-09C53D7DC4FF}"/>
    <cellStyle name="Labels 10 2 8" xfId="44409" xr:uid="{9F97B99A-A7B0-4B05-9B69-C92F9023779B}"/>
    <cellStyle name="Labels 10 3" xfId="27578" xr:uid="{5CDE8D43-15C1-4491-9770-360E2908B373}"/>
    <cellStyle name="Labels 10 3 2" xfId="44410" xr:uid="{F159DFCF-E121-4F63-9721-27064B388ABA}"/>
    <cellStyle name="Labels 10 4" xfId="27579" xr:uid="{C3140D65-E1E3-4F13-9D54-83D1B6611D0B}"/>
    <cellStyle name="Labels 10 4 2" xfId="44411" xr:uid="{CE6D3C4E-2039-4C48-9C3D-D25AD4AD0FF6}"/>
    <cellStyle name="Labels 10 5" xfId="27580" xr:uid="{18022FE7-7373-40A6-8725-4533B848441B}"/>
    <cellStyle name="Labels 10 5 2" xfId="44412" xr:uid="{42D60CF0-8937-4FD1-A21A-F873F01D85E1}"/>
    <cellStyle name="Labels 10 6" xfId="27581" xr:uid="{9EDFB084-2F5B-409F-831C-B75C7DD2ADF8}"/>
    <cellStyle name="Labels 10 6 2" xfId="44413" xr:uid="{D4E911C9-6B09-4300-88E9-B31925E84A3D}"/>
    <cellStyle name="Labels 10 7" xfId="27582" xr:uid="{D100EDFD-C777-4A0D-B3BE-7DAEA8077A29}"/>
    <cellStyle name="Labels 10 7 2" xfId="44414" xr:uid="{F72888B5-7023-46F9-834C-8BF81311E40F}"/>
    <cellStyle name="Labels 10 8" xfId="27583" xr:uid="{4A3D6B96-1834-44F0-90AB-B53C578F4A6F}"/>
    <cellStyle name="Labels 10 8 2" xfId="44415" xr:uid="{ED7231B5-758A-4C39-B417-075A29AFFE25}"/>
    <cellStyle name="Labels 10 9" xfId="44416" xr:uid="{5A06C08E-437B-49B1-A3FB-F746F164D7D8}"/>
    <cellStyle name="Labels 11" xfId="27584" xr:uid="{FAD463A1-5E94-4A2E-BEAC-ED691FAA8C5F}"/>
    <cellStyle name="Labels 11 2" xfId="27585" xr:uid="{2E58F2C1-546C-4D05-9D86-B1C308DDC500}"/>
    <cellStyle name="Labels 11 2 2" xfId="27586" xr:uid="{79950E6B-E399-4484-A24F-2294DA43D44A}"/>
    <cellStyle name="Labels 11 2 2 2" xfId="44417" xr:uid="{98EA58D8-A8C9-4132-97FB-982A4796BA9F}"/>
    <cellStyle name="Labels 11 2 3" xfId="27587" xr:uid="{D2048395-5A55-4FA5-857E-A6CD0100F764}"/>
    <cellStyle name="Labels 11 2 3 2" xfId="44418" xr:uid="{8D61B56B-C8E0-4CAF-AF06-5BF72F713339}"/>
    <cellStyle name="Labels 11 2 4" xfId="27588" xr:uid="{8A81581C-DD6A-4D0C-A879-96E7E7A4ADB9}"/>
    <cellStyle name="Labels 11 2 4 2" xfId="44419" xr:uid="{5BBABB43-1DF0-4AD7-BAFC-81AE067AC276}"/>
    <cellStyle name="Labels 11 2 5" xfId="27589" xr:uid="{524D3148-3264-48C9-8080-FA46E1E58FA7}"/>
    <cellStyle name="Labels 11 2 5 2" xfId="44420" xr:uid="{BC3429B9-62EA-44AB-AEBD-1FA501CBFC9C}"/>
    <cellStyle name="Labels 11 2 6" xfId="27590" xr:uid="{46653187-8F5A-4B23-874A-2B83E2370D2B}"/>
    <cellStyle name="Labels 11 2 6 2" xfId="44421" xr:uid="{260C4D9F-C018-4664-AEB8-271A22354694}"/>
    <cellStyle name="Labels 11 2 7" xfId="27591" xr:uid="{299E2725-4863-40DF-93AE-91304917FCC9}"/>
    <cellStyle name="Labels 11 2 7 2" xfId="44422" xr:uid="{23A34D50-F5DA-4FFA-A95C-CEA2E4B93048}"/>
    <cellStyle name="Labels 11 2 8" xfId="44423" xr:uid="{70EA95E4-3C47-414C-8792-937A3B574BFF}"/>
    <cellStyle name="Labels 11 3" xfId="27592" xr:uid="{1B28D8B4-8B08-45E5-905D-80ECCC4DBD2E}"/>
    <cellStyle name="Labels 11 3 2" xfId="44424" xr:uid="{F090F238-7E90-4E58-AC96-B174277FF494}"/>
    <cellStyle name="Labels 11 4" xfId="27593" xr:uid="{06D15762-ACAB-4EC8-B666-9D4D8C61F139}"/>
    <cellStyle name="Labels 11 4 2" xfId="44425" xr:uid="{BEE6FF72-25C1-4706-9FB3-3A1ECC118936}"/>
    <cellStyle name="Labels 11 5" xfId="27594" xr:uid="{ED39BBF1-9349-4517-850E-61826DFB2BC8}"/>
    <cellStyle name="Labels 11 5 2" xfId="44426" xr:uid="{CF695717-8FE0-4AD5-82C5-924BEFF0C3AF}"/>
    <cellStyle name="Labels 11 6" xfId="27595" xr:uid="{0933E2BD-B358-444B-BB24-77FE3CDF07AC}"/>
    <cellStyle name="Labels 11 6 2" xfId="44427" xr:uid="{4E462C84-6C0B-49BF-B787-A812B58C14FA}"/>
    <cellStyle name="Labels 11 7" xfId="27596" xr:uid="{4E2C59E7-2ADC-40D4-9AAD-4163CC6A41F6}"/>
    <cellStyle name="Labels 11 7 2" xfId="44428" xr:uid="{BA7C79ED-2DD8-49B4-BB6D-98A88AA8CBE1}"/>
    <cellStyle name="Labels 11 8" xfId="27597" xr:uid="{7A953E0B-D80E-4C63-8D81-38579A4421C9}"/>
    <cellStyle name="Labels 11 8 2" xfId="44429" xr:uid="{057EDBC8-C9E3-44F3-9036-70A7D3533096}"/>
    <cellStyle name="Labels 11 9" xfId="44430" xr:uid="{5706B05C-50A8-4B1E-B9B0-1B0E415534E2}"/>
    <cellStyle name="Labels 12" xfId="27598" xr:uid="{060D6A70-D6C4-4E91-ABC8-7079485B58DD}"/>
    <cellStyle name="Labels 12 2" xfId="27599" xr:uid="{2C41EA4D-27A8-4AB0-8A00-C75F58E08CF7}"/>
    <cellStyle name="Labels 12 2 2" xfId="27600" xr:uid="{67CC3752-DD9C-46E8-AE0F-3B2FB7FC9B3F}"/>
    <cellStyle name="Labels 12 2 2 2" xfId="44431" xr:uid="{6D70E90D-75E5-4729-8861-495D6110B66B}"/>
    <cellStyle name="Labels 12 2 3" xfId="27601" xr:uid="{83799293-D116-47AD-9F66-A543EDA49C08}"/>
    <cellStyle name="Labels 12 2 3 2" xfId="44432" xr:uid="{01E4E5B4-86F6-4A86-ABCC-2BE887F5076D}"/>
    <cellStyle name="Labels 12 2 4" xfId="27602" xr:uid="{B4DF5C73-4619-40B9-8D6A-8B8D5F790EEE}"/>
    <cellStyle name="Labels 12 2 4 2" xfId="44433" xr:uid="{405D552D-26D6-488B-8980-8A29AA869572}"/>
    <cellStyle name="Labels 12 2 5" xfId="27603" xr:uid="{EF383E49-ABB8-4721-836E-941B450023C4}"/>
    <cellStyle name="Labels 12 2 5 2" xfId="44434" xr:uid="{752B02AC-ECFD-4B39-B723-2DCAA92126E6}"/>
    <cellStyle name="Labels 12 2 6" xfId="27604" xr:uid="{2BB92870-C2D7-443A-8E09-8004D737999D}"/>
    <cellStyle name="Labels 12 2 6 2" xfId="44435" xr:uid="{9130E238-A0BF-488B-9759-05461801A898}"/>
    <cellStyle name="Labels 12 2 7" xfId="27605" xr:uid="{1E45BD14-9BC6-4CE8-B7C2-B60EA9905F72}"/>
    <cellStyle name="Labels 12 2 7 2" xfId="44436" xr:uid="{A541455F-40A1-4116-9A54-0105DAAD7F5E}"/>
    <cellStyle name="Labels 12 2 8" xfId="44437" xr:uid="{A33F8AF0-F9AE-4907-AF92-5DB72E6FB9B0}"/>
    <cellStyle name="Labels 12 3" xfId="27606" xr:uid="{BEBA23E5-588B-44B0-BD87-33B65D97D492}"/>
    <cellStyle name="Labels 12 3 2" xfId="44438" xr:uid="{29958813-6B0F-46E5-B464-60F5C2557687}"/>
    <cellStyle name="Labels 12 4" xfId="27607" xr:uid="{7FA5310F-F56B-424D-A848-10736F637F5E}"/>
    <cellStyle name="Labels 12 4 2" xfId="44439" xr:uid="{30851FD9-8D8D-4654-87B6-52DF513B76CE}"/>
    <cellStyle name="Labels 12 5" xfId="27608" xr:uid="{59BF0891-4E0D-4B59-8A37-AB19C6EFACA3}"/>
    <cellStyle name="Labels 12 5 2" xfId="44440" xr:uid="{226ED562-691B-4E1E-813F-1D8B0958ABAC}"/>
    <cellStyle name="Labels 12 6" xfId="27609" xr:uid="{12DCA921-7833-4261-9A4C-8A2B4040AB56}"/>
    <cellStyle name="Labels 12 6 2" xfId="44441" xr:uid="{31522785-80CD-4084-901A-C709B82D6519}"/>
    <cellStyle name="Labels 12 7" xfId="27610" xr:uid="{02E6E6D2-4815-4342-A100-3B5C7E6CB5FB}"/>
    <cellStyle name="Labels 12 7 2" xfId="44442" xr:uid="{C47E98E1-D47D-4C87-B3E6-F20BAA831C7B}"/>
    <cellStyle name="Labels 12 8" xfId="27611" xr:uid="{F4FD58BF-E105-4F48-A258-E44B8A8558C0}"/>
    <cellStyle name="Labels 12 8 2" xfId="44443" xr:uid="{2C1B4374-63C1-46A1-9D68-C6F3AA031A6A}"/>
    <cellStyle name="Labels 12 9" xfId="44444" xr:uid="{3ACE2801-0956-4917-9E51-C3D915DCA599}"/>
    <cellStyle name="Labels 13" xfId="27612" xr:uid="{FFB1643C-ECB0-432D-96D9-A91382389DD9}"/>
    <cellStyle name="Labels 13 2" xfId="27613" xr:uid="{F31F2C83-7B5B-4A3C-96EA-85FC2D20FF22}"/>
    <cellStyle name="Labels 13 2 2" xfId="27614" xr:uid="{84300A11-AD9E-4B79-8368-6C447EE408BD}"/>
    <cellStyle name="Labels 13 2 2 2" xfId="44445" xr:uid="{F3D20295-FD30-4BE4-BAEE-B1060190C262}"/>
    <cellStyle name="Labels 13 2 3" xfId="27615" xr:uid="{CED7E86D-5CE8-4D8A-A20C-FF6D637A48A6}"/>
    <cellStyle name="Labels 13 2 3 2" xfId="44446" xr:uid="{E29FC578-4FB2-4669-B5DF-A617C99AF1F5}"/>
    <cellStyle name="Labels 13 2 4" xfId="27616" xr:uid="{1C662DB8-2D46-494D-9929-DB1A85AA0D54}"/>
    <cellStyle name="Labels 13 2 4 2" xfId="44447" xr:uid="{242F2F21-DFCD-4D6B-B7BA-1D7925B98C49}"/>
    <cellStyle name="Labels 13 2 5" xfId="27617" xr:uid="{02A36EDC-C040-44D8-ACEE-403608F3128F}"/>
    <cellStyle name="Labels 13 2 5 2" xfId="44448" xr:uid="{FED8ACDC-B89F-4A1B-9994-ABE12ACE17E6}"/>
    <cellStyle name="Labels 13 2 6" xfId="27618" xr:uid="{F04EEF16-210E-4709-B425-4193B77B12B8}"/>
    <cellStyle name="Labels 13 2 6 2" xfId="44449" xr:uid="{6FA5F030-4C70-4CBB-957D-D6CE182E3B47}"/>
    <cellStyle name="Labels 13 2 7" xfId="27619" xr:uid="{3A55067E-0DFD-4424-8F56-0F8B1BF567A9}"/>
    <cellStyle name="Labels 13 2 7 2" xfId="44450" xr:uid="{F0F0919E-D040-43FE-8EE9-0CD8761666C8}"/>
    <cellStyle name="Labels 13 2 8" xfId="44451" xr:uid="{6926ECC7-B340-4FB7-A4DD-C9B232C3116B}"/>
    <cellStyle name="Labels 13 3" xfId="27620" xr:uid="{7551B324-AE9B-4B7C-9A9F-4BE9BC7AB0A8}"/>
    <cellStyle name="Labels 13 3 2" xfId="44452" xr:uid="{CC27B865-F5F2-479D-A89E-2A644A34604D}"/>
    <cellStyle name="Labels 13 4" xfId="27621" xr:uid="{4DE72A2B-CB09-476A-950A-0B0472EE8C6A}"/>
    <cellStyle name="Labels 13 4 2" xfId="44453" xr:uid="{3366731D-A280-4B96-9A6B-20C95467422D}"/>
    <cellStyle name="Labels 13 5" xfId="27622" xr:uid="{FE22C18E-97D1-4268-ADC5-5560DDBD37C5}"/>
    <cellStyle name="Labels 13 5 2" xfId="44454" xr:uid="{8553D1E7-E208-4D55-A815-A691283CB800}"/>
    <cellStyle name="Labels 13 6" xfId="27623" xr:uid="{F06A40FE-BFAC-4208-84B8-AA235A13847D}"/>
    <cellStyle name="Labels 13 6 2" xfId="44455" xr:uid="{F25BB58B-D9F5-4A0F-A0AD-A0FA5351E6E6}"/>
    <cellStyle name="Labels 13 7" xfId="27624" xr:uid="{69E82815-EAE7-45BD-BF65-59A2BCEA08A1}"/>
    <cellStyle name="Labels 13 7 2" xfId="44456" xr:uid="{68A57A20-D7AF-41B4-826E-EB064B9E9C2C}"/>
    <cellStyle name="Labels 13 8" xfId="27625" xr:uid="{5A0286FB-3A77-4297-9368-DCF179B9A541}"/>
    <cellStyle name="Labels 13 8 2" xfId="44457" xr:uid="{3A0364D9-23D2-47FC-87E9-28E6D48B757F}"/>
    <cellStyle name="Labels 13 9" xfId="44458" xr:uid="{D1323347-DC51-4AA2-91E1-AB5FD074EAE8}"/>
    <cellStyle name="Labels 14" xfId="27626" xr:uid="{15B9D76A-0DFD-4EF4-A4A8-0622A40B0BA3}"/>
    <cellStyle name="Labels 14 2" xfId="27627" xr:uid="{74774EEC-6CE9-45AC-8D9B-0F7F230A76FD}"/>
    <cellStyle name="Labels 14 2 2" xfId="27628" xr:uid="{CA65DEB5-9BC8-44B1-A45D-65DE5710C2CA}"/>
    <cellStyle name="Labels 14 2 2 2" xfId="44459" xr:uid="{5DBE039D-68E3-47D8-8299-58A0623EB0F3}"/>
    <cellStyle name="Labels 14 2 3" xfId="27629" xr:uid="{58202B7B-0E89-4C44-A081-A7F3BD87B5B3}"/>
    <cellStyle name="Labels 14 2 3 2" xfId="44460" xr:uid="{D1FD5E94-0A1C-4DB0-B8FC-57776FFB2401}"/>
    <cellStyle name="Labels 14 2 4" xfId="27630" xr:uid="{C07A73A9-6CB0-427E-865C-282E267F3F19}"/>
    <cellStyle name="Labels 14 2 4 2" xfId="44461" xr:uid="{7ADB6E6E-5A5E-4D29-9216-F6EF3B59A142}"/>
    <cellStyle name="Labels 14 2 5" xfId="27631" xr:uid="{0B9C8B5D-FD72-47F5-AC00-4292A36DEACB}"/>
    <cellStyle name="Labels 14 2 5 2" xfId="44462" xr:uid="{3F605936-3B12-40FC-82A8-A25E784466D4}"/>
    <cellStyle name="Labels 14 2 6" xfId="27632" xr:uid="{2EFEC820-FFA7-4356-B001-9501A43521B7}"/>
    <cellStyle name="Labels 14 2 6 2" xfId="44463" xr:uid="{4DDBA10F-B7E5-49B1-A91A-48F4981623AC}"/>
    <cellStyle name="Labels 14 2 7" xfId="27633" xr:uid="{E6D8C91C-E3E0-4017-988D-A361FBBAC66E}"/>
    <cellStyle name="Labels 14 2 7 2" xfId="44464" xr:uid="{0D2C77A2-6C80-460E-AC21-B9C45D5171BD}"/>
    <cellStyle name="Labels 14 2 8" xfId="44465" xr:uid="{DA80B1E7-21F8-41AF-990E-CF064320CC26}"/>
    <cellStyle name="Labels 14 3" xfId="27634" xr:uid="{81F3A6E9-61AB-4DDE-8EB2-AF83A43208DC}"/>
    <cellStyle name="Labels 14 3 2" xfId="44466" xr:uid="{AD463644-2FA5-4981-A90D-09C58D547B44}"/>
    <cellStyle name="Labels 14 4" xfId="27635" xr:uid="{B1EF83CA-E173-4610-ACA8-88EC824096CC}"/>
    <cellStyle name="Labels 14 4 2" xfId="44467" xr:uid="{E84DEF3C-F541-4DC4-A9BD-D2CE4A030FC8}"/>
    <cellStyle name="Labels 14 5" xfId="27636" xr:uid="{144E549A-7625-4591-8C9E-1C21594E6F7E}"/>
    <cellStyle name="Labels 14 5 2" xfId="44468" xr:uid="{7FAD9DAA-BF7C-45A1-BBA6-FDD981630F4C}"/>
    <cellStyle name="Labels 14 6" xfId="27637" xr:uid="{6882F61C-9A19-4D29-8A76-B68808EBFDC3}"/>
    <cellStyle name="Labels 14 6 2" xfId="44469" xr:uid="{357E79D0-D168-4772-A505-6A431C87C766}"/>
    <cellStyle name="Labels 14 7" xfId="27638" xr:uid="{D9D52E7F-26A6-4B23-B67A-AAFD7FF507F1}"/>
    <cellStyle name="Labels 14 7 2" xfId="44470" xr:uid="{F14C0169-DB30-493A-BA99-36CE4D336483}"/>
    <cellStyle name="Labels 14 8" xfId="27639" xr:uid="{02D17CA5-9720-4B53-A94A-886C9CCFF7F4}"/>
    <cellStyle name="Labels 14 8 2" xfId="44471" xr:uid="{158E6337-C248-4EEE-859A-FB478B3FF583}"/>
    <cellStyle name="Labels 14 9" xfId="44472" xr:uid="{90A515FC-BA55-4F90-8C57-BF1A3EB6B88F}"/>
    <cellStyle name="Labels 15" xfId="27640" xr:uid="{0EB7750C-3B05-48BF-8A04-12FB321A0A01}"/>
    <cellStyle name="Labels 15 2" xfId="27641" xr:uid="{3747DDB6-3ABB-47CE-B56B-7D02F57C1505}"/>
    <cellStyle name="Labels 15 2 2" xfId="44473" xr:uid="{BC1B0ECA-AB9F-4CE0-B7FE-1E26A07A184D}"/>
    <cellStyle name="Labels 15 3" xfId="27642" xr:uid="{8F101136-CC10-459F-A573-0C163AE9BE99}"/>
    <cellStyle name="Labels 15 3 2" xfId="44474" xr:uid="{C076EC37-DB40-4CE6-BBF5-CEE0741397F6}"/>
    <cellStyle name="Labels 15 4" xfId="27643" xr:uid="{FAAB9126-BC37-4C85-9E0A-876D3B3F69DB}"/>
    <cellStyle name="Labels 15 4 2" xfId="44475" xr:uid="{F08C7948-71DC-475B-A949-716FA63B4E0F}"/>
    <cellStyle name="Labels 15 5" xfId="27644" xr:uid="{673FCAEC-8042-46FC-BC45-E18A32E786C0}"/>
    <cellStyle name="Labels 15 5 2" xfId="44476" xr:uid="{AAB1CCD9-1AFE-43EB-84F5-780D9928A2EC}"/>
    <cellStyle name="Labels 15 6" xfId="27645" xr:uid="{D8EAB930-CE1B-4508-BA75-4D1496BD1316}"/>
    <cellStyle name="Labels 15 6 2" xfId="44477" xr:uid="{83552C11-0D72-4537-805A-CCBCFA9F0437}"/>
    <cellStyle name="Labels 15 7" xfId="27646" xr:uid="{93F0477B-2977-4167-96FD-8AE509A0A791}"/>
    <cellStyle name="Labels 15 7 2" xfId="44478" xr:uid="{441C58A4-56FB-45B9-90D3-37D1628372B0}"/>
    <cellStyle name="Labels 15 8" xfId="44479" xr:uid="{4E8C0FE6-0ED9-4317-BB32-65EDC5AAF1B4}"/>
    <cellStyle name="Labels 16" xfId="27647" xr:uid="{DABD23D4-6EC1-455D-AD99-0152CB596C95}"/>
    <cellStyle name="Labels 16 2" xfId="27648" xr:uid="{2050BECB-76FB-4DCC-B534-41BD575C20C6}"/>
    <cellStyle name="Labels 16 2 2" xfId="44480" xr:uid="{C65ED9EA-40E4-4963-A4A7-C037F1158A7C}"/>
    <cellStyle name="Labels 16 3" xfId="27649" xr:uid="{F2B5DE7A-13F9-4D90-8DB4-98C99CD82721}"/>
    <cellStyle name="Labels 16 3 2" xfId="44481" xr:uid="{D97D8670-B0AE-4FAF-B213-8C0C420694E6}"/>
    <cellStyle name="Labels 16 4" xfId="27650" xr:uid="{0CAE8DD5-DC28-4890-A300-455FC038B698}"/>
    <cellStyle name="Labels 16 4 2" xfId="44482" xr:uid="{21DBC436-4B6A-45B6-B881-D5C6C6B9DE38}"/>
    <cellStyle name="Labels 16 5" xfId="27651" xr:uid="{7F979B29-3A71-4FDF-8CE4-B073C71514C0}"/>
    <cellStyle name="Labels 16 5 2" xfId="44483" xr:uid="{2A8B6786-2726-43DE-AD7A-0980E9BAB1CE}"/>
    <cellStyle name="Labels 16 6" xfId="27652" xr:uid="{79FB832C-7232-4E08-9D7E-B8008C212753}"/>
    <cellStyle name="Labels 16 6 2" xfId="44484" xr:uid="{98164630-B1B0-492C-9B79-E65FA2905C5B}"/>
    <cellStyle name="Labels 16 7" xfId="27653" xr:uid="{D678077C-4323-4278-AF97-45933C7B28D6}"/>
    <cellStyle name="Labels 16 7 2" xfId="44485" xr:uid="{A3F6198E-670A-4B49-8421-8CCC2553454E}"/>
    <cellStyle name="Labels 16 8" xfId="44486" xr:uid="{AFBAF294-BC7B-4D5A-A12E-034C2E3B36E9}"/>
    <cellStyle name="Labels 17" xfId="27654" xr:uid="{AFB749EA-879B-498C-8C13-F7ED18C91F86}"/>
    <cellStyle name="Labels 17 2" xfId="27655" xr:uid="{24F8966D-75CD-4C24-9095-23F85957BDB0}"/>
    <cellStyle name="Labels 17 2 2" xfId="44487" xr:uid="{9D5CB11A-3DBE-43AD-9DAE-1CEFA3EDDE9C}"/>
    <cellStyle name="Labels 17 3" xfId="27656" xr:uid="{2E966E84-A65F-4440-88BF-E7A3F60BF447}"/>
    <cellStyle name="Labels 17 3 2" xfId="44488" xr:uid="{23C95681-604B-4CB6-B372-DC4C72A53206}"/>
    <cellStyle name="Labels 17 4" xfId="27657" xr:uid="{96E750EB-7AD1-449B-B9CB-A65BF580328F}"/>
    <cellStyle name="Labels 17 4 2" xfId="44489" xr:uid="{42F1E237-2B1A-463F-9F83-C463A635031C}"/>
    <cellStyle name="Labels 17 5" xfId="27658" xr:uid="{9E1A4DBB-3105-4720-8844-1270B41D5A40}"/>
    <cellStyle name="Labels 17 5 2" xfId="44490" xr:uid="{40FABC44-53AB-440E-9031-4732DA1E64C7}"/>
    <cellStyle name="Labels 17 6" xfId="27659" xr:uid="{8839A2D6-8F0F-4387-BD9E-42B9D974D291}"/>
    <cellStyle name="Labels 17 6 2" xfId="44491" xr:uid="{882B06BE-18CC-4330-AF49-610486AF2E0F}"/>
    <cellStyle name="Labels 17 7" xfId="27660" xr:uid="{30E08999-578B-4CA2-BFBF-66B73269CEAC}"/>
    <cellStyle name="Labels 17 7 2" xfId="44492" xr:uid="{B5D01BA5-E255-4B8F-AD8D-41DBB35C9B1D}"/>
    <cellStyle name="Labels 17 8" xfId="44493" xr:uid="{CE66ED95-FF1F-4414-BB2A-26E8837F5933}"/>
    <cellStyle name="Labels 18" xfId="27661" xr:uid="{CD4F49E4-9E82-41A3-B0B5-F09F09F668EB}"/>
    <cellStyle name="Labels 18 2" xfId="27662" xr:uid="{9683C25C-FEA5-4645-9968-1F678E22CF5E}"/>
    <cellStyle name="Labels 18 2 2" xfId="44494" xr:uid="{3A42C451-72CE-4384-ADF4-326B2DA8326B}"/>
    <cellStyle name="Labels 18 3" xfId="27663" xr:uid="{3A0C4B16-0DAE-4828-9DA3-DDCC589D659A}"/>
    <cellStyle name="Labels 18 3 2" xfId="44495" xr:uid="{116A7885-278C-4D68-A1CA-8BD1C10F8070}"/>
    <cellStyle name="Labels 18 4" xfId="27664" xr:uid="{B8599E22-EC1A-4A4E-9AD3-3EE4FE765A18}"/>
    <cellStyle name="Labels 18 4 2" xfId="44496" xr:uid="{55F1A1C3-B08C-483B-A17D-09E2A1B3D27C}"/>
    <cellStyle name="Labels 18 5" xfId="27665" xr:uid="{D275D892-B201-4842-A613-637F7F94DDE9}"/>
    <cellStyle name="Labels 18 5 2" xfId="44497" xr:uid="{79674436-B193-4D7C-9472-22469C1E5BFC}"/>
    <cellStyle name="Labels 18 6" xfId="27666" xr:uid="{97F601FA-C6C9-4678-80D9-2257BAE9441D}"/>
    <cellStyle name="Labels 18 6 2" xfId="44498" xr:uid="{489AC857-ABCF-42F1-ABBD-8F751C107DD8}"/>
    <cellStyle name="Labels 18 7" xfId="27667" xr:uid="{27E00756-38DB-472B-826C-370DAB1E7DE1}"/>
    <cellStyle name="Labels 18 7 2" xfId="44499" xr:uid="{4C345AA5-9DC1-47E0-8444-516EC36872D8}"/>
    <cellStyle name="Labels 18 8" xfId="44500" xr:uid="{FCF392F5-1D35-4C9A-9FC1-CE33BC708F08}"/>
    <cellStyle name="Labels 19" xfId="27668" xr:uid="{288E3F03-763D-4EF0-A728-CC5F2447BE5F}"/>
    <cellStyle name="Labels 19 2" xfId="27669" xr:uid="{64BBC36C-9670-4302-810A-C2A1FA0F0073}"/>
    <cellStyle name="Labels 19 3" xfId="27670" xr:uid="{06333C0D-DC4E-4F16-B663-D63954C8C08F}"/>
    <cellStyle name="Labels 2" xfId="27671" xr:uid="{86B057B6-CE53-4A00-BA4F-E2E3296E762E}"/>
    <cellStyle name="Labels 2 10" xfId="27672" xr:uid="{49118F1C-7F96-4B78-B5BB-2FC8E58C62D1}"/>
    <cellStyle name="Labels 2 10 2" xfId="44501" xr:uid="{A0D59BBD-BC7F-4B29-BD25-FEFDD9A76370}"/>
    <cellStyle name="Labels 2 11" xfId="44502" xr:uid="{198C068E-4DE5-4865-97EF-51F9C5CC3486}"/>
    <cellStyle name="Labels 2 2" xfId="27673" xr:uid="{873537A7-1255-4C7E-B921-6A28B789811F}"/>
    <cellStyle name="Labels 2 2 10" xfId="44503" xr:uid="{AAABC64A-5C8D-4FFC-B9E8-B43AAB45E8F0}"/>
    <cellStyle name="Labels 2 2 2" xfId="27674" xr:uid="{550DFD6B-5D6F-44BD-8272-7D54043D1328}"/>
    <cellStyle name="Labels 2 2 2 2" xfId="27675" xr:uid="{530F4302-5359-4188-BF93-3414837BAE96}"/>
    <cellStyle name="Labels 2 2 2 2 2" xfId="27676" xr:uid="{3FA12EF6-09D8-4D45-A05F-073B2C26C24D}"/>
    <cellStyle name="Labels 2 2 2 2 2 2" xfId="44504" xr:uid="{3BE5C4E1-1168-4F60-B030-114EED71BAB8}"/>
    <cellStyle name="Labels 2 2 2 2 3" xfId="27677" xr:uid="{0395F244-DBDF-4EB1-90BB-2497C788E9DF}"/>
    <cellStyle name="Labels 2 2 2 2 3 2" xfId="44505" xr:uid="{9A095411-12CC-4661-9153-827BDF25D279}"/>
    <cellStyle name="Labels 2 2 2 2 4" xfId="27678" xr:uid="{0ACD71CF-09E7-4929-8FFB-134C605F9A45}"/>
    <cellStyle name="Labels 2 2 2 2 4 2" xfId="44506" xr:uid="{E4D0E8BA-3166-43F6-9511-A6D5C2C1963E}"/>
    <cellStyle name="Labels 2 2 2 2 5" xfId="27679" xr:uid="{1271A866-CDAD-45EC-A2CA-71D7F40E7487}"/>
    <cellStyle name="Labels 2 2 2 2 5 2" xfId="44507" xr:uid="{45286C2E-83F2-429C-B418-1453D0C085DA}"/>
    <cellStyle name="Labels 2 2 2 2 6" xfId="27680" xr:uid="{985C6EF1-A398-45B6-AA31-B7F3048AC0E4}"/>
    <cellStyle name="Labels 2 2 2 2 6 2" xfId="44508" xr:uid="{1B878157-B70E-49AE-9DF1-8E91B1A10A18}"/>
    <cellStyle name="Labels 2 2 2 2 7" xfId="27681" xr:uid="{FC617C89-E27B-4FCB-B239-0F23CBF6F3D0}"/>
    <cellStyle name="Labels 2 2 2 2 7 2" xfId="44509" xr:uid="{575E60FE-AA3F-460C-9A6A-B0D7BB65D888}"/>
    <cellStyle name="Labels 2 2 2 2 8" xfId="44510" xr:uid="{47F1F37D-83BB-47C6-851E-1C0AFCF62476}"/>
    <cellStyle name="Labels 2 2 2 3" xfId="27682" xr:uid="{673B84DB-8B1D-43B8-86CD-2621EDA54EBD}"/>
    <cellStyle name="Labels 2 2 2 3 2" xfId="44511" xr:uid="{729B9508-A4CF-4BAB-906F-7CE9E89DAA11}"/>
    <cellStyle name="Labels 2 2 2 4" xfId="27683" xr:uid="{45A9BC8B-40EB-4B0E-A991-7CFB444189F7}"/>
    <cellStyle name="Labels 2 2 2 4 2" xfId="44512" xr:uid="{0D0A4704-A37B-4E70-B36F-44D657149114}"/>
    <cellStyle name="Labels 2 2 2 5" xfId="27684" xr:uid="{93D0ABAA-2CF1-4A36-8349-B9EA286637F5}"/>
    <cellStyle name="Labels 2 2 2 5 2" xfId="44513" xr:uid="{1AF4B9DF-BBBB-4B6F-BDB2-B07E75912DD7}"/>
    <cellStyle name="Labels 2 2 2 6" xfId="27685" xr:uid="{85F3E699-B550-41A9-8D09-553F74B0E8DE}"/>
    <cellStyle name="Labels 2 2 2 6 2" xfId="44514" xr:uid="{BEACD8B1-3629-487F-A742-B1B8F24E4F14}"/>
    <cellStyle name="Labels 2 2 2 7" xfId="27686" xr:uid="{64A98CAF-27F2-4941-984A-9B38814FE97D}"/>
    <cellStyle name="Labels 2 2 2 7 2" xfId="44515" xr:uid="{5115CC77-D642-4402-9E54-ECE469551F37}"/>
    <cellStyle name="Labels 2 2 2 8" xfId="27687" xr:uid="{3E45658C-086E-419D-8968-F33506255A8F}"/>
    <cellStyle name="Labels 2 2 2 8 2" xfId="44516" xr:uid="{93986EB8-64BD-46EE-ADC9-A777714A11F1}"/>
    <cellStyle name="Labels 2 2 2 9" xfId="44517" xr:uid="{903931D6-0144-4F29-A2F9-866D60307830}"/>
    <cellStyle name="Labels 2 2 3" xfId="27688" xr:uid="{06A32DF6-D804-47A6-BE91-F681D7575F7A}"/>
    <cellStyle name="Labels 2 2 3 2" xfId="27689" xr:uid="{E1489559-4EF2-47AC-AE51-F1E718FD8B98}"/>
    <cellStyle name="Labels 2 2 3 2 2" xfId="27690" xr:uid="{F0395BB1-3A74-436B-B917-AC96BDCB2F0D}"/>
    <cellStyle name="Labels 2 2 3 2 2 2" xfId="44518" xr:uid="{9145EFA1-FB0D-44D4-A70A-FA89021DC682}"/>
    <cellStyle name="Labels 2 2 3 2 3" xfId="27691" xr:uid="{A786E4AE-D1D3-4621-8AD8-70322B8BAF47}"/>
    <cellStyle name="Labels 2 2 3 2 3 2" xfId="44519" xr:uid="{64EF5151-88A4-4A39-973F-5F15F9A7AA2F}"/>
    <cellStyle name="Labels 2 2 3 2 4" xfId="27692" xr:uid="{03971935-012F-4045-B08B-0A270F31CC30}"/>
    <cellStyle name="Labels 2 2 3 2 4 2" xfId="44520" xr:uid="{6C19C2C3-C6F9-4F65-A36D-A107DF3C99F8}"/>
    <cellStyle name="Labels 2 2 3 2 5" xfId="27693" xr:uid="{2D95FC6A-C0C2-4221-AD32-9043BC6B8F52}"/>
    <cellStyle name="Labels 2 2 3 2 5 2" xfId="44521" xr:uid="{6B7FE3EB-4C42-4F99-AA13-393CE1DC78FF}"/>
    <cellStyle name="Labels 2 2 3 2 6" xfId="27694" xr:uid="{DC9D9C5C-A910-4AF7-84C3-DAA415488223}"/>
    <cellStyle name="Labels 2 2 3 2 6 2" xfId="44522" xr:uid="{AD6FD6D7-7F19-41DA-A4DE-8DFD4BEAE316}"/>
    <cellStyle name="Labels 2 2 3 2 7" xfId="27695" xr:uid="{9432FB8A-BF0F-4E55-BB5B-E5F43C378F91}"/>
    <cellStyle name="Labels 2 2 3 2 7 2" xfId="44523" xr:uid="{3BB0859C-E629-41EA-BB3D-37C344422FD7}"/>
    <cellStyle name="Labels 2 2 3 2 8" xfId="44524" xr:uid="{D413FAB6-BC0B-47D8-97F5-157575F92108}"/>
    <cellStyle name="Labels 2 2 3 3" xfId="27696" xr:uid="{3A1E4418-300F-447A-9006-1E8CF2B51430}"/>
    <cellStyle name="Labels 2 2 3 3 2" xfId="44525" xr:uid="{FF320F0A-6708-4B37-BF7E-1C3C8B735235}"/>
    <cellStyle name="Labels 2 2 3 4" xfId="27697" xr:uid="{09A0EA5B-E4A3-4494-BD4C-21ED1B72E9EC}"/>
    <cellStyle name="Labels 2 2 3 4 2" xfId="44526" xr:uid="{C914B0BC-6C18-43F2-B056-561460DC3C49}"/>
    <cellStyle name="Labels 2 2 3 5" xfId="27698" xr:uid="{6391663D-6E0B-4DEE-BE93-19B5194598D4}"/>
    <cellStyle name="Labels 2 2 3 5 2" xfId="44527" xr:uid="{F8FBFE21-29A0-4467-80BD-D1978BE2B4FC}"/>
    <cellStyle name="Labels 2 2 3 6" xfId="27699" xr:uid="{FFE4A19F-B775-450B-9CEA-7649E8230A41}"/>
    <cellStyle name="Labels 2 2 3 6 2" xfId="44528" xr:uid="{DDA7ADC4-123E-4B3A-BFE6-DE22258E3C63}"/>
    <cellStyle name="Labels 2 2 3 7" xfId="27700" xr:uid="{67E7A413-4250-4A29-BB4D-3892E3F77E13}"/>
    <cellStyle name="Labels 2 2 3 7 2" xfId="44529" xr:uid="{87B9F667-D03D-4EFD-A600-95862891FDF2}"/>
    <cellStyle name="Labels 2 2 3 8" xfId="27701" xr:uid="{AFBBB1C7-A731-4ADE-8B94-ADF79D9847CC}"/>
    <cellStyle name="Labels 2 2 3 8 2" xfId="44530" xr:uid="{07C4D4F7-F3B5-4B9E-9137-FE6BABEEF69B}"/>
    <cellStyle name="Labels 2 2 3 9" xfId="44531" xr:uid="{B5F84DED-61A6-4DA3-89E3-CBA49A2B37E6}"/>
    <cellStyle name="Labels 2 2 4" xfId="27702" xr:uid="{88D0D23A-0DB6-4E74-8310-BB5A7B6BFE1E}"/>
    <cellStyle name="Labels 2 2 4 2" xfId="27703" xr:uid="{7D90B447-DE6C-4466-8EAF-E20B18CA503C}"/>
    <cellStyle name="Labels 2 2 4 2 2" xfId="44532" xr:uid="{455B3BAA-F537-4134-97F5-D728B2590411}"/>
    <cellStyle name="Labels 2 2 4 3" xfId="27704" xr:uid="{9FB61AFB-EE19-4984-BF42-BA38E5183910}"/>
    <cellStyle name="Labels 2 2 4 3 2" xfId="44533" xr:uid="{8B6C6541-AB08-45F8-B631-85851DA7B0B4}"/>
    <cellStyle name="Labels 2 2 4 4" xfId="27705" xr:uid="{9DBEB855-2275-4558-8CD1-8DB6FDFEEC22}"/>
    <cellStyle name="Labels 2 2 4 4 2" xfId="44534" xr:uid="{CD87478D-0AD3-47FB-999A-95D690835F4A}"/>
    <cellStyle name="Labels 2 2 4 5" xfId="27706" xr:uid="{2A0DA029-22AC-4304-9974-61F0B27D03B4}"/>
    <cellStyle name="Labels 2 2 4 5 2" xfId="44535" xr:uid="{355BF47F-C08C-4C86-90DB-E60D68F6D7FD}"/>
    <cellStyle name="Labels 2 2 4 6" xfId="27707" xr:uid="{50B0849B-84F8-4623-AB6B-DD80D1B2C8C9}"/>
    <cellStyle name="Labels 2 2 4 6 2" xfId="44536" xr:uid="{EC518656-4F10-42DF-A438-23F35794043B}"/>
    <cellStyle name="Labels 2 2 4 7" xfId="27708" xr:uid="{DEAA6CAC-9AF7-4CF3-BD8E-27D431D46E72}"/>
    <cellStyle name="Labels 2 2 4 7 2" xfId="44537" xr:uid="{92340F09-B366-4789-8878-9B11CD8F7EC0}"/>
    <cellStyle name="Labels 2 2 4 8" xfId="44538" xr:uid="{D74E3039-9460-498D-BE52-4AF4F2E1ACDB}"/>
    <cellStyle name="Labels 2 2 5" xfId="27709" xr:uid="{2050CE38-9483-415C-A0DB-7E1E0BC66292}"/>
    <cellStyle name="Labels 2 2 5 2" xfId="27710" xr:uid="{C55CC89E-397E-4C86-981D-F99F846FB217}"/>
    <cellStyle name="Labels 2 2 5 2 2" xfId="44539" xr:uid="{5303D6C2-28AE-4045-BD4C-469D82C732CA}"/>
    <cellStyle name="Labels 2 2 5 3" xfId="27711" xr:uid="{62E0D95D-1A67-4188-8CBB-BFDA479A0BCF}"/>
    <cellStyle name="Labels 2 2 5 3 2" xfId="44540" xr:uid="{7307D988-4408-4ED6-8EFB-286ED0E5AE7E}"/>
    <cellStyle name="Labels 2 2 5 4" xfId="27712" xr:uid="{B145D7EC-0004-44ED-90D0-1A3403A7F4C1}"/>
    <cellStyle name="Labels 2 2 5 4 2" xfId="44541" xr:uid="{F4F50FE4-AF3E-4595-99BC-CD40586BF24C}"/>
    <cellStyle name="Labels 2 2 5 5" xfId="27713" xr:uid="{DFF66DCD-AA11-48A9-88B5-F383BD44CD9C}"/>
    <cellStyle name="Labels 2 2 5 5 2" xfId="44542" xr:uid="{732AB0AF-4B17-4647-9332-5FCB7F00D10C}"/>
    <cellStyle name="Labels 2 2 5 6" xfId="27714" xr:uid="{EFBBC74B-4E23-4F24-9935-D7AD89C8E104}"/>
    <cellStyle name="Labels 2 2 5 6 2" xfId="44543" xr:uid="{5CA32383-8A1C-462B-B488-11B4C240A01A}"/>
    <cellStyle name="Labels 2 2 5 7" xfId="27715" xr:uid="{DE4EB98E-862C-4203-BEFB-09B3C3810566}"/>
    <cellStyle name="Labels 2 2 5 7 2" xfId="44544" xr:uid="{1FF205A7-0079-4EC5-88CC-AB6D6A533AA1}"/>
    <cellStyle name="Labels 2 2 5 8" xfId="44545" xr:uid="{5B2D79E2-F8DE-4251-A298-994C6D4E29C2}"/>
    <cellStyle name="Labels 2 2 6" xfId="27716" xr:uid="{B278B624-16D5-441F-BD79-CEC9FDB56158}"/>
    <cellStyle name="Labels 2 2 6 2" xfId="44546" xr:uid="{2A3B9167-9D07-43B6-A7C3-8001C9B24F16}"/>
    <cellStyle name="Labels 2 2 7" xfId="27717" xr:uid="{C8AB1B3A-F2D9-440F-A22C-ACA8698B75FB}"/>
    <cellStyle name="Labels 2 2 7 2" xfId="44547" xr:uid="{8B70468F-A04C-4E0E-BBF0-E0D0DFEA591C}"/>
    <cellStyle name="Labels 2 2 8" xfId="27718" xr:uid="{0AB2B418-F010-4875-BBE8-04D9B9A8CAEB}"/>
    <cellStyle name="Labels 2 2 8 2" xfId="44548" xr:uid="{363C0D38-83F0-48A2-9DC0-4E2749AA3CB2}"/>
    <cellStyle name="Labels 2 2 9" xfId="27719" xr:uid="{FCECA28F-C3F7-4CCC-B823-945AD33B43AF}"/>
    <cellStyle name="Labels 2 2 9 2" xfId="44549" xr:uid="{AE3CE572-EAF4-4405-A018-105E615E476C}"/>
    <cellStyle name="Labels 2 3" xfId="27720" xr:uid="{E7DB4A42-02C5-477F-93B8-463BB2C30C24}"/>
    <cellStyle name="Labels 2 3 2" xfId="27721" xr:uid="{9800B9E8-D5C5-4D60-802F-5413B902A6DC}"/>
    <cellStyle name="Labels 2 3 2 2" xfId="27722" xr:uid="{68CF3160-2E2F-4425-B67F-75C2E19EF15A}"/>
    <cellStyle name="Labels 2 3 2 2 2" xfId="44550" xr:uid="{7D9E77F8-0846-4B9C-865B-F9FF735EE6A6}"/>
    <cellStyle name="Labels 2 3 2 3" xfId="27723" xr:uid="{9FAA142A-8375-48EB-88C8-484AAB69F5BC}"/>
    <cellStyle name="Labels 2 3 2 3 2" xfId="44551" xr:uid="{9AB67D9E-8905-4875-89FA-6AEB2CE64342}"/>
    <cellStyle name="Labels 2 3 2 4" xfId="27724" xr:uid="{FF24F7DF-7E80-4728-BE9A-F978679F6E9D}"/>
    <cellStyle name="Labels 2 3 2 4 2" xfId="44552" xr:uid="{251F7CB7-6A29-46D9-A291-F9A1320147B7}"/>
    <cellStyle name="Labels 2 3 2 5" xfId="27725" xr:uid="{190EBFAB-9541-449E-BB39-8CFCD3480EBC}"/>
    <cellStyle name="Labels 2 3 2 5 2" xfId="44553" xr:uid="{D0DA1AD0-A640-4E6F-9221-696714585618}"/>
    <cellStyle name="Labels 2 3 2 6" xfId="27726" xr:uid="{CC927A72-AD51-44D5-8E78-6DF2FD6C67FD}"/>
    <cellStyle name="Labels 2 3 2 6 2" xfId="44554" xr:uid="{DEFBAF08-37D4-40F0-A83C-A301453E0A3C}"/>
    <cellStyle name="Labels 2 3 2 7" xfId="27727" xr:uid="{574DE795-B38D-400E-A816-B93804D1BD08}"/>
    <cellStyle name="Labels 2 3 2 7 2" xfId="44555" xr:uid="{4F5D3D4C-560A-4F3E-99F6-1E1899F78626}"/>
    <cellStyle name="Labels 2 3 2 8" xfId="44556" xr:uid="{ABD74203-446B-431D-AC8A-0150072B34DF}"/>
    <cellStyle name="Labels 2 3 3" xfId="27728" xr:uid="{ADD351BD-8730-452A-99E9-FD4C29EF63B2}"/>
    <cellStyle name="Labels 2 3 3 2" xfId="44557" xr:uid="{5FDA0693-5E0F-44DD-9229-0F05AD084B96}"/>
    <cellStyle name="Labels 2 3 4" xfId="27729" xr:uid="{9ED38FDF-A3CF-441F-BE73-0416E1444F21}"/>
    <cellStyle name="Labels 2 3 4 2" xfId="44558" xr:uid="{33BC9049-EEA3-4593-BB66-20D5E7F7D2FA}"/>
    <cellStyle name="Labels 2 3 5" xfId="27730" xr:uid="{613F541B-C434-4D9D-AAD6-ACDDFCEBF2AC}"/>
    <cellStyle name="Labels 2 3 5 2" xfId="44559" xr:uid="{B0B71DC8-EAFA-4537-AD27-7399F44239DF}"/>
    <cellStyle name="Labels 2 3 6" xfId="27731" xr:uid="{6E1E7BDE-833F-4EC3-8353-9F45CF7E2CC8}"/>
    <cellStyle name="Labels 2 3 6 2" xfId="44560" xr:uid="{006C0891-5076-4DD2-886C-CF06195D7973}"/>
    <cellStyle name="Labels 2 3 7" xfId="27732" xr:uid="{64D94305-4E86-432A-97DC-5950E93A19D0}"/>
    <cellStyle name="Labels 2 3 7 2" xfId="44561" xr:uid="{C65226B1-67E2-4E25-8DDA-7C2FAABE5460}"/>
    <cellStyle name="Labels 2 3 8" xfId="27733" xr:uid="{64D5F79E-FFD5-4B57-9DD8-AD7232BD72E2}"/>
    <cellStyle name="Labels 2 3 8 2" xfId="44562" xr:uid="{4B274822-9D74-4FDC-9D4D-B789D425C2B0}"/>
    <cellStyle name="Labels 2 3 9" xfId="44563" xr:uid="{E491AB49-02DC-4B72-A8BA-23FAE363EB00}"/>
    <cellStyle name="Labels 2 4" xfId="27734" xr:uid="{8E0AA195-53CA-47D7-A324-CDACDFBBB4A0}"/>
    <cellStyle name="Labels 2 4 2" xfId="27735" xr:uid="{49F545A4-4CC3-4625-9BAF-B85181E66713}"/>
    <cellStyle name="Labels 2 4 2 2" xfId="27736" xr:uid="{2C085F1A-4BCC-404A-864F-702BE8782624}"/>
    <cellStyle name="Labels 2 4 2 2 2" xfId="44564" xr:uid="{3871854E-CAB0-4C9E-A8B9-A1BF2ED6B771}"/>
    <cellStyle name="Labels 2 4 2 3" xfId="27737" xr:uid="{59D8F133-FAF3-4A80-8676-90AA671114D9}"/>
    <cellStyle name="Labels 2 4 2 3 2" xfId="44565" xr:uid="{BE292583-886B-4261-BB8E-14F84DEC75C2}"/>
    <cellStyle name="Labels 2 4 2 4" xfId="27738" xr:uid="{36DB4859-8008-4C4F-A7D2-C3F4216F50BB}"/>
    <cellStyle name="Labels 2 4 2 4 2" xfId="44566" xr:uid="{17E353FE-B661-4FAF-AC97-90AF98349EC3}"/>
    <cellStyle name="Labels 2 4 2 5" xfId="27739" xr:uid="{2711539C-45AF-4588-808E-0CA32DB1F243}"/>
    <cellStyle name="Labels 2 4 2 5 2" xfId="44567" xr:uid="{DBEE6D06-1803-48AF-8BEA-2233D279FBAF}"/>
    <cellStyle name="Labels 2 4 2 6" xfId="27740" xr:uid="{3ED6A3B7-9CEF-4AF3-B5FB-BFBA22A022BC}"/>
    <cellStyle name="Labels 2 4 2 6 2" xfId="44568" xr:uid="{925A1CAD-52F7-462E-B4A3-92163AD1CF67}"/>
    <cellStyle name="Labels 2 4 2 7" xfId="27741" xr:uid="{82BB1267-9297-4047-BC0E-1D5221C7066C}"/>
    <cellStyle name="Labels 2 4 2 7 2" xfId="44569" xr:uid="{8663A113-CB24-49AA-B94D-C5E6367887C0}"/>
    <cellStyle name="Labels 2 4 2 8" xfId="44570" xr:uid="{D5EC74F4-B5A5-47C4-BDA8-88D08542C44B}"/>
    <cellStyle name="Labels 2 4 3" xfId="27742" xr:uid="{DB8842A9-D89A-4D91-BA41-AD4E4DFB038E}"/>
    <cellStyle name="Labels 2 4 3 2" xfId="44571" xr:uid="{53D20122-C05F-4207-A2A4-B9D8144583C5}"/>
    <cellStyle name="Labels 2 4 4" xfId="27743" xr:uid="{B455A63A-3949-4AE7-9A4D-168D39111ED4}"/>
    <cellStyle name="Labels 2 4 4 2" xfId="44572" xr:uid="{FF086A1F-F6A6-436A-82E4-A05203113E4D}"/>
    <cellStyle name="Labels 2 4 5" xfId="27744" xr:uid="{70B737A9-A169-477C-91AD-7EC621CBE70F}"/>
    <cellStyle name="Labels 2 4 5 2" xfId="44573" xr:uid="{A3750663-D3A5-400D-82AA-FE1847C2DE03}"/>
    <cellStyle name="Labels 2 4 6" xfId="27745" xr:uid="{C46C0CF3-9D8C-45D8-B1B9-4E9BD2C5A5AD}"/>
    <cellStyle name="Labels 2 4 6 2" xfId="44574" xr:uid="{2B06090C-318E-40E3-9CD9-7F8F647E0013}"/>
    <cellStyle name="Labels 2 4 7" xfId="27746" xr:uid="{B8B492C4-170E-4B14-8C8F-1E1AB21193A8}"/>
    <cellStyle name="Labels 2 4 7 2" xfId="44575" xr:uid="{6C8650C4-A1EF-46A1-BA49-FF14E2B34E1D}"/>
    <cellStyle name="Labels 2 4 8" xfId="27747" xr:uid="{76FEB7E6-3E4D-47F0-AAA0-C3F281C213A2}"/>
    <cellStyle name="Labels 2 4 8 2" xfId="44576" xr:uid="{B3C06240-4A00-4FBC-84A5-9DF05237F989}"/>
    <cellStyle name="Labels 2 4 9" xfId="44577" xr:uid="{914AAC44-2976-4663-9D09-CBC78B403FEF}"/>
    <cellStyle name="Labels 2 5" xfId="27748" xr:uid="{A956A700-656E-41C0-AE93-52055DC596CB}"/>
    <cellStyle name="Labels 2 5 2" xfId="27749" xr:uid="{F63E3DE2-F735-4822-B2B5-3F2D3A85D878}"/>
    <cellStyle name="Labels 2 5 2 2" xfId="44578" xr:uid="{8BF3D1AD-E1AE-4FC0-87F1-8EB2F668EA38}"/>
    <cellStyle name="Labels 2 5 3" xfId="27750" xr:uid="{E18A9D09-30B9-42EA-897D-35027B8346D8}"/>
    <cellStyle name="Labels 2 5 3 2" xfId="44579" xr:uid="{4655D3BF-2FCE-4332-A4D0-ACF6997A0EB3}"/>
    <cellStyle name="Labels 2 5 4" xfId="27751" xr:uid="{9909A8B2-265F-4235-BF93-E7098AA1E36D}"/>
    <cellStyle name="Labels 2 5 4 2" xfId="44580" xr:uid="{17B089CF-498A-43BC-8508-0A5CEC4AE773}"/>
    <cellStyle name="Labels 2 5 5" xfId="27752" xr:uid="{792BDA20-F70A-4F65-A41E-D41BC3134BBA}"/>
    <cellStyle name="Labels 2 5 5 2" xfId="44581" xr:uid="{C6713967-6F1F-43DB-A1C2-F7D9B5CAED91}"/>
    <cellStyle name="Labels 2 5 6" xfId="27753" xr:uid="{6AFFAA8B-F265-423B-9B3F-1341F3D8A84B}"/>
    <cellStyle name="Labels 2 5 6 2" xfId="44582" xr:uid="{A2CF6ADA-4906-457D-B694-AB69C8151187}"/>
    <cellStyle name="Labels 2 5 7" xfId="27754" xr:uid="{2F147813-DDAB-4B2A-8432-00F60E79AA66}"/>
    <cellStyle name="Labels 2 5 7 2" xfId="44583" xr:uid="{CC728241-FE3D-40EB-AA6C-C7AE9C476805}"/>
    <cellStyle name="Labels 2 5 8" xfId="44584" xr:uid="{ACD5C07B-D806-4BE0-BF0B-BFC8A7643225}"/>
    <cellStyle name="Labels 2 6" xfId="27755" xr:uid="{AD4A8E0B-2165-44CA-BF5A-18A267E2F4E1}"/>
    <cellStyle name="Labels 2 6 2" xfId="27756" xr:uid="{2435AC5D-6318-44B5-A0E5-4C150B38A9D1}"/>
    <cellStyle name="Labels 2 6 2 2" xfId="44585" xr:uid="{A53CE089-12F6-426F-9A9A-B6E275D2CBA5}"/>
    <cellStyle name="Labels 2 6 3" xfId="27757" xr:uid="{C884780C-D9E3-4433-BF67-1F749D46B854}"/>
    <cellStyle name="Labels 2 6 3 2" xfId="44586" xr:uid="{7D8F25BB-DDD5-4C19-B7CC-A5FA95856900}"/>
    <cellStyle name="Labels 2 6 4" xfId="27758" xr:uid="{E0D051A5-95D9-4782-8E7A-34A09150BDF3}"/>
    <cellStyle name="Labels 2 6 4 2" xfId="44587" xr:uid="{7291B0C4-B8BC-42C4-8D6A-1442B851B7AE}"/>
    <cellStyle name="Labels 2 6 5" xfId="27759" xr:uid="{A870AA8A-2A30-445E-80A1-87F014D31745}"/>
    <cellStyle name="Labels 2 6 5 2" xfId="44588" xr:uid="{F054980E-C12C-4AA8-9320-E843DB5EBC6A}"/>
    <cellStyle name="Labels 2 6 6" xfId="27760" xr:uid="{8B627B65-1CAF-4A36-BEE6-EFA2C15D58BF}"/>
    <cellStyle name="Labels 2 6 6 2" xfId="44589" xr:uid="{E062CF23-3F52-45DD-B1ED-D7D8C15475DA}"/>
    <cellStyle name="Labels 2 6 7" xfId="27761" xr:uid="{7896B194-22DB-47BE-B6DD-2DF0868F4D14}"/>
    <cellStyle name="Labels 2 6 7 2" xfId="44590" xr:uid="{E3AEC2CA-89BE-44B7-86B0-0B63EE637F06}"/>
    <cellStyle name="Labels 2 6 8" xfId="44591" xr:uid="{14A6F932-DA96-470E-A2A5-35C31C482214}"/>
    <cellStyle name="Labels 2 7" xfId="27762" xr:uid="{38FA2336-182F-4B69-9905-80A57F18C2A6}"/>
    <cellStyle name="Labels 2 7 2" xfId="44592" xr:uid="{CD054E0F-839D-4CEA-A541-21F0A9215567}"/>
    <cellStyle name="Labels 2 8" xfId="27763" xr:uid="{D78E2393-5FD5-4602-A60D-DF23DA60BDE9}"/>
    <cellStyle name="Labels 2 8 2" xfId="44593" xr:uid="{88FB582E-02DB-4A0B-89C5-F40791FEC61E}"/>
    <cellStyle name="Labels 2 9" xfId="27764" xr:uid="{20A6A9E1-1B4F-4CFD-8672-5C8EF618FBD6}"/>
    <cellStyle name="Labels 2 9 2" xfId="44594" xr:uid="{A144A2F5-2AFF-4B67-A782-A8ECC4C2D8A6}"/>
    <cellStyle name="Labels 20" xfId="27765" xr:uid="{A5AEC61B-555B-4622-A0C6-C31F905B19BF}"/>
    <cellStyle name="Labels 20 2" xfId="44595" xr:uid="{0E6AB7F8-C99A-4078-B59F-B6D087B54924}"/>
    <cellStyle name="Labels 21" xfId="27766" xr:uid="{03C28C05-0249-46D3-AAD4-22FC8C81898B}"/>
    <cellStyle name="Labels 21 2" xfId="27767" xr:uid="{54258ECB-4A56-4722-BC3C-0C76C09C2C30}"/>
    <cellStyle name="Labels 21 3" xfId="27768" xr:uid="{1C972326-593A-4A97-9B1E-694E6D7E19E4}"/>
    <cellStyle name="Labels 22" xfId="27769" xr:uid="{647E5ECF-55DD-46BD-907F-CE65DAC7F6E4}"/>
    <cellStyle name="Labels 22 2" xfId="44596" xr:uid="{5980DC3F-4A4E-40DD-B4D8-3831025B4986}"/>
    <cellStyle name="Labels 23" xfId="27770" xr:uid="{074F5329-9D95-49A7-88AB-8527032CEC91}"/>
    <cellStyle name="Labels 23 2" xfId="44597" xr:uid="{8BFEDB3C-BEF0-4BBA-8DDC-3EE2001D0E7A}"/>
    <cellStyle name="Labels 24" xfId="27771" xr:uid="{B579D376-DFFD-4213-8FD8-E50F41315796}"/>
    <cellStyle name="Labels 24 2" xfId="44598" xr:uid="{4D44EF9B-9068-4589-B6B6-982C1B162C2C}"/>
    <cellStyle name="Labels 25" xfId="27772" xr:uid="{D19AE7A8-2675-4005-B225-B98DC11D053C}"/>
    <cellStyle name="Labels 25 2" xfId="27773" xr:uid="{75A21D72-5C4D-446B-95A5-A2A3068A9F0F}"/>
    <cellStyle name="Labels 25 3" xfId="27774" xr:uid="{153F35CE-BD28-4BD9-9A4B-809C98FD6C57}"/>
    <cellStyle name="Labels 26" xfId="27775" xr:uid="{BD121096-5782-4164-8C6B-C4CF743A5F47}"/>
    <cellStyle name="Labels 26 2" xfId="27776" xr:uid="{FD27B64C-9BA1-45DE-97C7-D1F4A1B60AD9}"/>
    <cellStyle name="Labels 26 3" xfId="27777" xr:uid="{46A8ABEF-EE09-4756-BA14-15CD16B53FCC}"/>
    <cellStyle name="Labels 27" xfId="27778" xr:uid="{F519E51C-3E13-44A1-8BF1-8EE7D591BD08}"/>
    <cellStyle name="Labels 28" xfId="27779" xr:uid="{CC7B64FB-2225-4FAF-9F51-C775920253A3}"/>
    <cellStyle name="Labels 29" xfId="42812" xr:uid="{5D0E4A82-AC9A-46C8-9004-ABF7D4176BD3}"/>
    <cellStyle name="Labels 3" xfId="27780" xr:uid="{D5EA8585-BA15-4780-90FC-87B930618B41}"/>
    <cellStyle name="Labels 3 10" xfId="44599" xr:uid="{C70583A7-AC56-4C11-A7F0-A70EBC850315}"/>
    <cellStyle name="Labels 3 2" xfId="27781" xr:uid="{9DC85498-F42E-468A-AEDA-0CE0E68B5D93}"/>
    <cellStyle name="Labels 3 2 2" xfId="27782" xr:uid="{BFAA209F-5121-4133-93F2-967A6ACB05AD}"/>
    <cellStyle name="Labels 3 2 2 2" xfId="27783" xr:uid="{07C71852-82F6-4834-BB75-8E80087E643F}"/>
    <cellStyle name="Labels 3 2 2 2 2" xfId="44600" xr:uid="{108FD706-F29A-43F8-A28C-908DD2714151}"/>
    <cellStyle name="Labels 3 2 2 3" xfId="27784" xr:uid="{3A24D2AD-4BB4-4CEE-BA99-A148DD28A794}"/>
    <cellStyle name="Labels 3 2 2 3 2" xfId="44601" xr:uid="{D571E77A-A94E-4D9F-BA90-4958DB7823CF}"/>
    <cellStyle name="Labels 3 2 2 4" xfId="27785" xr:uid="{F1FD15A1-9ECA-44B1-8E6C-04320FBE42A4}"/>
    <cellStyle name="Labels 3 2 2 4 2" xfId="44602" xr:uid="{9812E8AD-1092-4AF6-8D7D-C8A24ECFB1D1}"/>
    <cellStyle name="Labels 3 2 2 5" xfId="27786" xr:uid="{25C06571-004B-4D9E-84BE-ECCE11FB6E7B}"/>
    <cellStyle name="Labels 3 2 2 5 2" xfId="44603" xr:uid="{A189249C-3DC8-4079-993D-B40161D44174}"/>
    <cellStyle name="Labels 3 2 2 6" xfId="27787" xr:uid="{1256054D-5C8B-42D0-A16C-AD56FE924325}"/>
    <cellStyle name="Labels 3 2 2 6 2" xfId="44604" xr:uid="{E710D917-863C-449C-9D27-34B9A7ED40E8}"/>
    <cellStyle name="Labels 3 2 2 7" xfId="27788" xr:uid="{0E415B32-F1C2-4CB5-A40D-053BA1314FDA}"/>
    <cellStyle name="Labels 3 2 2 7 2" xfId="44605" xr:uid="{A9078A4C-F638-410E-8C3C-DA880AC727FA}"/>
    <cellStyle name="Labels 3 2 2 8" xfId="44606" xr:uid="{C8CABEAF-6DCF-49B7-A149-CEC527096972}"/>
    <cellStyle name="Labels 3 2 3" xfId="27789" xr:uid="{F98A37A9-A491-4966-A81D-0ECC4628D46D}"/>
    <cellStyle name="Labels 3 2 3 2" xfId="44607" xr:uid="{E8249A02-BE76-407F-A125-B5026E826DCF}"/>
    <cellStyle name="Labels 3 2 4" xfId="27790" xr:uid="{15A5A2B6-AC4D-42B8-9BAA-B88D7518F75F}"/>
    <cellStyle name="Labels 3 2 4 2" xfId="44608" xr:uid="{9811DD32-877B-4B45-96CD-7F9DD7E42E3A}"/>
    <cellStyle name="Labels 3 2 5" xfId="27791" xr:uid="{326A6256-3F55-4D7D-BF8B-46086A220E75}"/>
    <cellStyle name="Labels 3 2 5 2" xfId="44609" xr:uid="{020230A2-1D60-4772-A6C6-753F555D2403}"/>
    <cellStyle name="Labels 3 2 6" xfId="27792" xr:uid="{A980C889-DCE2-4CBA-A134-D16E2FFC3E56}"/>
    <cellStyle name="Labels 3 2 6 2" xfId="44610" xr:uid="{400B92FE-B2A7-4059-B48F-92F632722B63}"/>
    <cellStyle name="Labels 3 2 7" xfId="27793" xr:uid="{99CD4ADC-9D6F-4534-A47C-05F7E5AA89FF}"/>
    <cellStyle name="Labels 3 2 7 2" xfId="44611" xr:uid="{A0350BB7-0CFA-4FC3-8193-AAD460D5B485}"/>
    <cellStyle name="Labels 3 2 8" xfId="27794" xr:uid="{AD72BA8C-4F39-4A21-873D-AFE8FA422D7F}"/>
    <cellStyle name="Labels 3 2 8 2" xfId="44612" xr:uid="{B87ED878-7E80-4094-BA01-80E7B376D125}"/>
    <cellStyle name="Labels 3 2 9" xfId="44613" xr:uid="{DFC79677-C150-4B19-B64C-02DAC9A63555}"/>
    <cellStyle name="Labels 3 3" xfId="27795" xr:uid="{C75DA8EF-011E-4083-998A-435522F6DA77}"/>
    <cellStyle name="Labels 3 3 2" xfId="27796" xr:uid="{15B0C9F7-9D12-4B0C-A336-21FFF1C8A648}"/>
    <cellStyle name="Labels 3 3 2 2" xfId="27797" xr:uid="{316BF3B9-2D27-4E96-9EE9-C52067FB8BE3}"/>
    <cellStyle name="Labels 3 3 2 2 2" xfId="44614" xr:uid="{EB377D2D-5947-472B-8083-390D8DC82CBC}"/>
    <cellStyle name="Labels 3 3 2 3" xfId="27798" xr:uid="{68DE5A85-7131-40E4-AC9B-BC3A4BFF0BA9}"/>
    <cellStyle name="Labels 3 3 2 3 2" xfId="44615" xr:uid="{9AC4F99A-9B20-4FF9-B5BA-F71186231987}"/>
    <cellStyle name="Labels 3 3 2 4" xfId="27799" xr:uid="{1F078827-0EEB-4925-93B3-C0C09F39F2EF}"/>
    <cellStyle name="Labels 3 3 2 4 2" xfId="44616" xr:uid="{2D7E59CA-8C56-4FF0-8DA8-579E07B35CB6}"/>
    <cellStyle name="Labels 3 3 2 5" xfId="27800" xr:uid="{3BA549DA-B48C-4680-BE7C-EBB3108B3E07}"/>
    <cellStyle name="Labels 3 3 2 5 2" xfId="44617" xr:uid="{77FECC7F-3D68-478C-863B-B5407DF51C57}"/>
    <cellStyle name="Labels 3 3 2 6" xfId="27801" xr:uid="{E79E894A-FBA8-482B-A7B6-EC3BC7B6F130}"/>
    <cellStyle name="Labels 3 3 2 6 2" xfId="44618" xr:uid="{863E1368-4610-4BEC-98ED-382B66E0C163}"/>
    <cellStyle name="Labels 3 3 2 7" xfId="27802" xr:uid="{314CD15F-2775-4782-BCA8-F55BB8D2F5F6}"/>
    <cellStyle name="Labels 3 3 2 7 2" xfId="44619" xr:uid="{0687082A-6244-4842-9FAD-EC662F6779B5}"/>
    <cellStyle name="Labels 3 3 2 8" xfId="44620" xr:uid="{5D095404-5FC2-4E52-951F-2BED50FA25BC}"/>
    <cellStyle name="Labels 3 3 3" xfId="27803" xr:uid="{DF2DB9F0-5291-4D59-B58B-7FA3FD679995}"/>
    <cellStyle name="Labels 3 3 3 2" xfId="44621" xr:uid="{125A2503-D4B5-44FF-9F85-3902405A97D5}"/>
    <cellStyle name="Labels 3 3 4" xfId="27804" xr:uid="{7862D7A2-4436-47F2-909D-1D36E8AD8E5C}"/>
    <cellStyle name="Labels 3 3 4 2" xfId="44622" xr:uid="{2F9C4D8E-4B43-435C-8BDC-CB4BE50AA947}"/>
    <cellStyle name="Labels 3 3 5" xfId="27805" xr:uid="{543E4860-C311-4372-A731-49AD7B03CF5B}"/>
    <cellStyle name="Labels 3 3 5 2" xfId="44623" xr:uid="{6EE83411-BB22-4103-9A3F-139C8082F25C}"/>
    <cellStyle name="Labels 3 3 6" xfId="27806" xr:uid="{A095D0A9-1E9D-47B8-92E0-1E223294C311}"/>
    <cellStyle name="Labels 3 3 6 2" xfId="44624" xr:uid="{F52CE6B2-7C29-4ED7-8DB2-4B6CE87D1BA1}"/>
    <cellStyle name="Labels 3 3 7" xfId="27807" xr:uid="{7FD46F1E-5E52-4C1E-9DB8-14DF870AFF5A}"/>
    <cellStyle name="Labels 3 3 7 2" xfId="44625" xr:uid="{B0073094-3F7A-411B-B6A9-0DA7FF43AABD}"/>
    <cellStyle name="Labels 3 3 8" xfId="27808" xr:uid="{1CC534DA-EF57-43BD-8B0C-A8E247B7FB6F}"/>
    <cellStyle name="Labels 3 3 8 2" xfId="44626" xr:uid="{6E8AA9DC-3A5F-4A41-A5B3-730235B20F76}"/>
    <cellStyle name="Labels 3 3 9" xfId="44627" xr:uid="{201425B3-7B6A-4DA9-BDC1-645B8A378FAF}"/>
    <cellStyle name="Labels 3 4" xfId="27809" xr:uid="{371C5103-D69F-4284-B1F7-8AF4988428D4}"/>
    <cellStyle name="Labels 3 4 2" xfId="27810" xr:uid="{871C1389-ED4A-439C-9938-6894AB700C67}"/>
    <cellStyle name="Labels 3 4 2 2" xfId="44628" xr:uid="{6F5F8666-BF78-4D2D-BF83-35D07D5D5894}"/>
    <cellStyle name="Labels 3 4 3" xfId="27811" xr:uid="{1E278999-C36A-43AA-8233-C9334F16AD37}"/>
    <cellStyle name="Labels 3 4 3 2" xfId="44629" xr:uid="{FE882D14-68C8-4E6F-B41A-F9D2D6340A5D}"/>
    <cellStyle name="Labels 3 4 4" xfId="27812" xr:uid="{C04436B3-18FF-445F-933C-8A93A2625EB9}"/>
    <cellStyle name="Labels 3 4 4 2" xfId="44630" xr:uid="{7B8177B4-2F37-48BB-83C2-A2F9EBFB1826}"/>
    <cellStyle name="Labels 3 4 5" xfId="27813" xr:uid="{530162E8-F620-4074-B972-29111425A41E}"/>
    <cellStyle name="Labels 3 4 5 2" xfId="44631" xr:uid="{4B149718-29FA-486D-9CD8-ECA719533E3F}"/>
    <cellStyle name="Labels 3 4 6" xfId="27814" xr:uid="{F934F358-2D88-4BF4-B5BD-16B2AB69D275}"/>
    <cellStyle name="Labels 3 4 6 2" xfId="44632" xr:uid="{D67DDE7B-DB97-407F-99DA-88271DF37931}"/>
    <cellStyle name="Labels 3 4 7" xfId="27815" xr:uid="{80129FFA-5739-4AD7-9C5C-C0B154963691}"/>
    <cellStyle name="Labels 3 4 7 2" xfId="44633" xr:uid="{2C224186-4EA9-410D-892C-1ACA58FBD611}"/>
    <cellStyle name="Labels 3 4 8" xfId="44634" xr:uid="{C574917D-2E85-4125-8997-2BBFE89955A3}"/>
    <cellStyle name="Labels 3 5" xfId="27816" xr:uid="{1E4AFC24-35A4-4B32-B2BC-7D7F008C595E}"/>
    <cellStyle name="Labels 3 5 2" xfId="27817" xr:uid="{AF2DB934-258D-43B9-A905-8FED1C4DA6D4}"/>
    <cellStyle name="Labels 3 5 2 2" xfId="44635" xr:uid="{4479A149-1135-4628-9756-113A31D5535D}"/>
    <cellStyle name="Labels 3 5 3" xfId="27818" xr:uid="{D2FA7187-074A-40B2-AC52-2134E2F859CE}"/>
    <cellStyle name="Labels 3 5 3 2" xfId="44636" xr:uid="{792797E8-3441-4DD7-8FA8-B959E3196796}"/>
    <cellStyle name="Labels 3 5 4" xfId="27819" xr:uid="{38689D54-FCBD-44EF-A6D0-F06DD721F330}"/>
    <cellStyle name="Labels 3 5 4 2" xfId="44637" xr:uid="{02C9B87B-06F8-453A-8B84-D7875FFDE5F8}"/>
    <cellStyle name="Labels 3 5 5" xfId="27820" xr:uid="{CDAE6565-85AC-4A56-B404-D86C579871C1}"/>
    <cellStyle name="Labels 3 5 5 2" xfId="44638" xr:uid="{E1A3DF6B-18C8-4F7B-9245-00107A709A17}"/>
    <cellStyle name="Labels 3 5 6" xfId="27821" xr:uid="{36538AAA-10EB-4EEE-9B83-C4B987BE6164}"/>
    <cellStyle name="Labels 3 5 6 2" xfId="44639" xr:uid="{82E461C1-44C5-43F8-AF29-58D955B49E1E}"/>
    <cellStyle name="Labels 3 5 7" xfId="27822" xr:uid="{E081E27A-7064-4DC2-A04D-1704EA7A741A}"/>
    <cellStyle name="Labels 3 5 7 2" xfId="44640" xr:uid="{67BC80C6-904B-4F48-96E9-3E02015F0F17}"/>
    <cellStyle name="Labels 3 5 8" xfId="44641" xr:uid="{FF25275A-32AF-484F-A533-DF4C0934A3A6}"/>
    <cellStyle name="Labels 3 6" xfId="27823" xr:uid="{0BE228FD-78E2-4215-90C8-D70AEFBFA5CC}"/>
    <cellStyle name="Labels 3 6 2" xfId="44642" xr:uid="{7D50209E-26C9-4C07-A8B0-C1E51A45792C}"/>
    <cellStyle name="Labels 3 7" xfId="27824" xr:uid="{C4F0D188-BBB1-43B5-A745-1B0030837E3A}"/>
    <cellStyle name="Labels 3 7 2" xfId="44643" xr:uid="{640D16F9-7500-43B0-8E62-05DA1788C88F}"/>
    <cellStyle name="Labels 3 8" xfId="27825" xr:uid="{9036B4F9-2675-4578-AE25-F8E047F2D2BB}"/>
    <cellStyle name="Labels 3 8 2" xfId="44644" xr:uid="{2692F12A-C941-4083-9DAD-8B607D885E3A}"/>
    <cellStyle name="Labels 3 9" xfId="27826" xr:uid="{B71E3C65-C050-4BD5-B35E-E6A7A04BAE36}"/>
    <cellStyle name="Labels 3 9 2" xfId="44645" xr:uid="{8F767CBC-E13B-46DB-9438-0971854097AB}"/>
    <cellStyle name="Labels 30" xfId="45322" xr:uid="{DC72596B-1965-4DDA-A7D8-C7D98016D304}"/>
    <cellStyle name="Labels 4" xfId="27827" xr:uid="{E675E013-6402-4819-8240-3EB48F9D08D1}"/>
    <cellStyle name="Labels 4 10" xfId="44646" xr:uid="{253515DD-3E1C-4A2D-A227-01AADF6AEDEC}"/>
    <cellStyle name="Labels 4 2" xfId="27828" xr:uid="{3210B30A-1C79-4C79-B9C8-90FA42FD2C1F}"/>
    <cellStyle name="Labels 4 2 2" xfId="27829" xr:uid="{DE32D2E0-9D0E-4C32-BEB0-F062E110B047}"/>
    <cellStyle name="Labels 4 2 2 2" xfId="27830" xr:uid="{0606A7A0-BE5D-4BF4-BE2F-14E0C27AF6CC}"/>
    <cellStyle name="Labels 4 2 2 2 2" xfId="44647" xr:uid="{0284AAF3-E79E-480D-B647-807B29C78D22}"/>
    <cellStyle name="Labels 4 2 2 3" xfId="27831" xr:uid="{B8BC8A1B-0EEC-4EAB-82E7-1FE87371B815}"/>
    <cellStyle name="Labels 4 2 2 3 2" xfId="44648" xr:uid="{7EFECB99-38C0-458E-8900-EFCE76E62E49}"/>
    <cellStyle name="Labels 4 2 2 4" xfId="27832" xr:uid="{0996CF91-9AEB-495F-B892-13880DBF6BBA}"/>
    <cellStyle name="Labels 4 2 2 4 2" xfId="44649" xr:uid="{3CD18A68-17F2-4700-95F7-450CEFF8BFC8}"/>
    <cellStyle name="Labels 4 2 2 5" xfId="27833" xr:uid="{AFB6B56B-DB55-46AC-9B0C-09761C69BB01}"/>
    <cellStyle name="Labels 4 2 2 5 2" xfId="44650" xr:uid="{10D8934D-0EE5-4309-840D-A1A3951A9CA4}"/>
    <cellStyle name="Labels 4 2 2 6" xfId="27834" xr:uid="{BA4F1B78-44ED-4D18-9E73-7CD0369CF2C5}"/>
    <cellStyle name="Labels 4 2 2 6 2" xfId="44651" xr:uid="{8C722859-35BC-4971-BAC2-B1901E3A99A2}"/>
    <cellStyle name="Labels 4 2 2 7" xfId="27835" xr:uid="{043A2DC9-351A-4A9A-A897-0DD9032E206F}"/>
    <cellStyle name="Labels 4 2 2 7 2" xfId="44652" xr:uid="{AFF8E765-9D2D-442A-B8E1-386ACED4481F}"/>
    <cellStyle name="Labels 4 2 2 8" xfId="44653" xr:uid="{D701326C-62B4-4E34-943E-35F2072CCCD9}"/>
    <cellStyle name="Labels 4 2 3" xfId="27836" xr:uid="{7FBDCA50-2477-4AA6-B1A5-121F7E06A9B2}"/>
    <cellStyle name="Labels 4 2 3 2" xfId="44654" xr:uid="{C0D32885-CD9E-46E3-87F2-A208FECF5F42}"/>
    <cellStyle name="Labels 4 2 4" xfId="27837" xr:uid="{731904D2-58F5-4784-8AC6-CCD258363F0B}"/>
    <cellStyle name="Labels 4 2 4 2" xfId="44655" xr:uid="{45A34270-F3DF-451F-89E8-A3777A1170C4}"/>
    <cellStyle name="Labels 4 2 5" xfId="27838" xr:uid="{C8817AF5-13EA-4C7E-BBDF-95B46E51E12E}"/>
    <cellStyle name="Labels 4 2 5 2" xfId="44656" xr:uid="{D3BB4D4F-4463-4441-9245-E308528A241A}"/>
    <cellStyle name="Labels 4 2 6" xfId="27839" xr:uid="{0B123522-09F7-45CE-8FE7-F938F1A4C7AD}"/>
    <cellStyle name="Labels 4 2 6 2" xfId="44657" xr:uid="{B901CB59-2E4F-4E0E-8DC1-05B595D342A0}"/>
    <cellStyle name="Labels 4 2 7" xfId="27840" xr:uid="{E9B729F7-25CD-4F8A-9B7E-63E43922285C}"/>
    <cellStyle name="Labels 4 2 7 2" xfId="44658" xr:uid="{BCC3AA4F-3E47-4FBD-9D38-27D0FEFBEB60}"/>
    <cellStyle name="Labels 4 2 8" xfId="27841" xr:uid="{AD32C74C-39E1-4915-9D0D-8B652263DF92}"/>
    <cellStyle name="Labels 4 2 8 2" xfId="44659" xr:uid="{53AFE8A7-B166-406E-A97B-63CA51CB34CE}"/>
    <cellStyle name="Labels 4 2 9" xfId="44660" xr:uid="{065352AC-26D2-41AD-8BA5-C6FB7CB46429}"/>
    <cellStyle name="Labels 4 3" xfId="27842" xr:uid="{732B58E7-8AEF-443C-B33C-49CECF2B77AB}"/>
    <cellStyle name="Labels 4 3 2" xfId="27843" xr:uid="{E10A79E6-5FA3-48F6-9724-CC60456D9DD1}"/>
    <cellStyle name="Labels 4 3 2 2" xfId="27844" xr:uid="{7EEC4F1A-2636-4943-AF0D-3D1D012D4C3B}"/>
    <cellStyle name="Labels 4 3 2 2 2" xfId="44661" xr:uid="{9050D053-5D67-47E6-820A-A3258B450D87}"/>
    <cellStyle name="Labels 4 3 2 3" xfId="27845" xr:uid="{D74E280E-8128-4EEA-837C-90295AE45EEE}"/>
    <cellStyle name="Labels 4 3 2 3 2" xfId="44662" xr:uid="{F920AF1E-9AB9-4FCA-9425-84A0568EC053}"/>
    <cellStyle name="Labels 4 3 2 4" xfId="27846" xr:uid="{65AD2AFD-E4BD-45AD-BDEA-9B254C1B8A7C}"/>
    <cellStyle name="Labels 4 3 2 4 2" xfId="44663" xr:uid="{7EC7BFFB-8421-454D-9570-E46F3E8BDE4D}"/>
    <cellStyle name="Labels 4 3 2 5" xfId="27847" xr:uid="{EE27352F-C86A-4BEF-84B1-939C1B2F92C4}"/>
    <cellStyle name="Labels 4 3 2 5 2" xfId="44664" xr:uid="{90ACDBCA-E924-4606-AA15-74046FDBCD19}"/>
    <cellStyle name="Labels 4 3 2 6" xfId="27848" xr:uid="{81FFECEE-F25B-4E9A-B230-B7ECCAACFEB1}"/>
    <cellStyle name="Labels 4 3 2 6 2" xfId="44665" xr:uid="{65F8A0DC-375B-4D0A-9163-A3725C709B88}"/>
    <cellStyle name="Labels 4 3 2 7" xfId="27849" xr:uid="{1D6AE0B4-DB6B-4342-A210-F6BF60FC3110}"/>
    <cellStyle name="Labels 4 3 2 7 2" xfId="44666" xr:uid="{E068B8DA-7440-48D1-BC94-A01E3CC7AD74}"/>
    <cellStyle name="Labels 4 3 2 8" xfId="44667" xr:uid="{E5DCD1BC-5AA2-4AE7-87E4-62F49CEE78CA}"/>
    <cellStyle name="Labels 4 3 3" xfId="27850" xr:uid="{49355282-D079-4AFA-9C13-34456F630CDC}"/>
    <cellStyle name="Labels 4 3 3 2" xfId="44668" xr:uid="{36874C23-65E7-4562-A4A9-A929ABE95D7E}"/>
    <cellStyle name="Labels 4 3 4" xfId="27851" xr:uid="{0CFD73BB-9F49-4AC8-BF24-2F395EAD54E1}"/>
    <cellStyle name="Labels 4 3 4 2" xfId="44669" xr:uid="{2C9C19DC-1A6E-49DE-B9F8-28252C2E91A4}"/>
    <cellStyle name="Labels 4 3 5" xfId="27852" xr:uid="{DE3F382E-F698-4766-8412-DC403C8DEA11}"/>
    <cellStyle name="Labels 4 3 5 2" xfId="44670" xr:uid="{D512DBAD-E1AF-468E-B440-5D19479E8A5C}"/>
    <cellStyle name="Labels 4 3 6" xfId="27853" xr:uid="{7FF9D9C9-9406-4AFC-A700-84EBD33257B8}"/>
    <cellStyle name="Labels 4 3 6 2" xfId="44671" xr:uid="{C202E207-1870-4F7D-A3B7-26CA136D233B}"/>
    <cellStyle name="Labels 4 3 7" xfId="27854" xr:uid="{75268B3E-750F-4C77-8B93-05DCF88F2805}"/>
    <cellStyle name="Labels 4 3 7 2" xfId="44672" xr:uid="{011523D5-F62C-4820-9786-D740806EA9C3}"/>
    <cellStyle name="Labels 4 3 8" xfId="27855" xr:uid="{0FA30733-C09F-416C-AA7C-77A5643FCB4C}"/>
    <cellStyle name="Labels 4 3 8 2" xfId="44673" xr:uid="{9E8A14B1-7A25-4BDF-AA66-99A6E2D47FFA}"/>
    <cellStyle name="Labels 4 3 9" xfId="44674" xr:uid="{78EC0566-D786-4E28-A6C0-47016EC018BF}"/>
    <cellStyle name="Labels 4 4" xfId="27856" xr:uid="{0EFE597E-FE44-43DB-9021-FBA76663E667}"/>
    <cellStyle name="Labels 4 4 2" xfId="27857" xr:uid="{5F51BFAB-75B8-405C-BCB7-5D04030D8233}"/>
    <cellStyle name="Labels 4 4 2 2" xfId="44675" xr:uid="{F35C4975-5729-4974-9B37-F9480532AE46}"/>
    <cellStyle name="Labels 4 4 3" xfId="27858" xr:uid="{AEAA3AD8-C163-44F5-9A0B-805DF1E498D2}"/>
    <cellStyle name="Labels 4 4 3 2" xfId="44676" xr:uid="{BF146048-037F-4291-B3D3-7F8CBF2BBDC3}"/>
    <cellStyle name="Labels 4 4 4" xfId="27859" xr:uid="{6DE2407E-5CFB-465C-A697-1C63CF7E9E87}"/>
    <cellStyle name="Labels 4 4 4 2" xfId="44677" xr:uid="{772CE1B5-0606-475D-AC96-64B333EA1056}"/>
    <cellStyle name="Labels 4 4 5" xfId="27860" xr:uid="{ECA4EF2F-46A7-46AD-97BA-AB18346CA432}"/>
    <cellStyle name="Labels 4 4 5 2" xfId="44678" xr:uid="{D37C5192-6DE3-44A7-B4C9-14D5407A6196}"/>
    <cellStyle name="Labels 4 4 6" xfId="27861" xr:uid="{DAF576B5-A795-4FD5-8278-A0B17C1C170A}"/>
    <cellStyle name="Labels 4 4 6 2" xfId="44679" xr:uid="{5159AEA9-38B9-482F-9901-6E53E4962B76}"/>
    <cellStyle name="Labels 4 4 7" xfId="27862" xr:uid="{B7A19CB0-EA61-426A-B753-CA87D644D81B}"/>
    <cellStyle name="Labels 4 4 7 2" xfId="44680" xr:uid="{F5E40B90-D78D-408D-9AE7-D42949D27CC2}"/>
    <cellStyle name="Labels 4 4 8" xfId="44681" xr:uid="{F5431330-4A1F-446B-AC8B-03101FB97DE7}"/>
    <cellStyle name="Labels 4 5" xfId="27863" xr:uid="{0A0D96C9-8EEB-4627-976E-B908BF4D2CD1}"/>
    <cellStyle name="Labels 4 5 2" xfId="27864" xr:uid="{F736DED8-C8CA-4E72-A6D5-DC4EFE1B0D41}"/>
    <cellStyle name="Labels 4 5 2 2" xfId="44682" xr:uid="{B1038539-C059-4D6B-83C7-9679DE7C9637}"/>
    <cellStyle name="Labels 4 5 3" xfId="27865" xr:uid="{D504E019-4039-492F-8CD7-F9A881587E96}"/>
    <cellStyle name="Labels 4 5 3 2" xfId="44683" xr:uid="{9C16B7F6-FC7F-4B2D-91CA-42B100739530}"/>
    <cellStyle name="Labels 4 5 4" xfId="27866" xr:uid="{C63E600A-A96E-40F8-AABA-4BA633CC9791}"/>
    <cellStyle name="Labels 4 5 4 2" xfId="44684" xr:uid="{D586ECF3-63DA-4183-A8D4-D9D6FD55EE97}"/>
    <cellStyle name="Labels 4 5 5" xfId="27867" xr:uid="{5223155D-A46B-48D8-B0CE-0B283A36A5DA}"/>
    <cellStyle name="Labels 4 5 5 2" xfId="44685" xr:uid="{DF8AA668-C698-43F0-91C2-DC382BE6A6DE}"/>
    <cellStyle name="Labels 4 5 6" xfId="27868" xr:uid="{C1081934-D29E-430B-B6F7-37B2D9CD26EE}"/>
    <cellStyle name="Labels 4 5 6 2" xfId="44686" xr:uid="{2B18303E-E139-4892-AA03-08406B0A71CE}"/>
    <cellStyle name="Labels 4 5 7" xfId="27869" xr:uid="{F8F0AD7E-FDAC-4AEA-87B9-4CC3907F11CC}"/>
    <cellStyle name="Labels 4 5 7 2" xfId="44687" xr:uid="{98F1EB8F-EF3E-48C1-AEA8-57FAA6B68761}"/>
    <cellStyle name="Labels 4 5 8" xfId="44688" xr:uid="{02D34FDA-5276-4F91-AA52-A46C01599FAA}"/>
    <cellStyle name="Labels 4 6" xfId="27870" xr:uid="{3601A283-56FA-4B67-B296-87E2363DE0DC}"/>
    <cellStyle name="Labels 4 6 2" xfId="44689" xr:uid="{50A99842-87DA-48DF-B02D-8A8ECE3C69DF}"/>
    <cellStyle name="Labels 4 7" xfId="27871" xr:uid="{DDC10AE0-CDA8-4333-8A36-2487CC99358B}"/>
    <cellStyle name="Labels 4 7 2" xfId="44690" xr:uid="{77EBA16F-7090-4721-8795-D7C8F732289D}"/>
    <cellStyle name="Labels 4 8" xfId="27872" xr:uid="{347CE545-91C9-4C96-AF03-469F44593909}"/>
    <cellStyle name="Labels 4 8 2" xfId="44691" xr:uid="{86C32936-8252-47B7-B0DD-E30BD9A0C587}"/>
    <cellStyle name="Labels 4 9" xfId="27873" xr:uid="{958ED3CE-11BB-4D5F-B129-E77A560CD79F}"/>
    <cellStyle name="Labels 4 9 2" xfId="44692" xr:uid="{DEB715EB-21F4-4314-B1B4-17C47F48D899}"/>
    <cellStyle name="Labels 5" xfId="27874" xr:uid="{3D904C1F-1F79-48DC-A9C8-A8C2EF094713}"/>
    <cellStyle name="Labels 5 10" xfId="27875" xr:uid="{A0E8E78F-0777-4791-8509-20BE78D85860}"/>
    <cellStyle name="Labels 5 11" xfId="27876" xr:uid="{14BD02D1-505E-4D59-A8C2-070C8637DD56}"/>
    <cellStyle name="Labels 5 2" xfId="27877" xr:uid="{B4DAC5A1-6FCB-4FD3-865D-22E61E5DD879}"/>
    <cellStyle name="Labels 5 2 2" xfId="27878" xr:uid="{384C8656-E465-411E-97D6-FB0E9904EE9D}"/>
    <cellStyle name="Labels 5 2 2 2" xfId="27879" xr:uid="{51068900-AB4B-4911-847F-A4869D8B1E64}"/>
    <cellStyle name="Labels 5 2 2 2 2" xfId="44693" xr:uid="{760DEC2C-FC8A-4081-96B2-A3DD8AC96F9D}"/>
    <cellStyle name="Labels 5 2 2 3" xfId="27880" xr:uid="{7F6EBB14-8DD8-4CD9-802C-DED6E854CD10}"/>
    <cellStyle name="Labels 5 2 2 3 2" xfId="44694" xr:uid="{0E0F5E24-B5C4-41DB-98FC-27AB003B7EBD}"/>
    <cellStyle name="Labels 5 2 2 4" xfId="27881" xr:uid="{DFD0B256-2ED3-4897-BBD9-C743B0976DA9}"/>
    <cellStyle name="Labels 5 2 2 4 2" xfId="44695" xr:uid="{40BA6DF9-A1EA-45BC-B241-16A81C9C0CFF}"/>
    <cellStyle name="Labels 5 2 2 5" xfId="27882" xr:uid="{300F563B-9063-43F9-A451-2869639CF363}"/>
    <cellStyle name="Labels 5 2 2 5 2" xfId="44696" xr:uid="{4F9E155F-F35B-45AA-A70F-832094FAC374}"/>
    <cellStyle name="Labels 5 2 2 6" xfId="27883" xr:uid="{147A4C64-391F-41FB-87CC-77445A2DAED1}"/>
    <cellStyle name="Labels 5 2 2 6 2" xfId="44697" xr:uid="{8A2C374A-86D4-4A52-B6BF-021553758CC6}"/>
    <cellStyle name="Labels 5 2 2 7" xfId="27884" xr:uid="{5A0FF6D2-01A5-41FE-A04D-7E6E3CCA590F}"/>
    <cellStyle name="Labels 5 2 2 7 2" xfId="44698" xr:uid="{B905B8AF-A115-4072-A5F6-6B7E5E3492D7}"/>
    <cellStyle name="Labels 5 2 2 8" xfId="44699" xr:uid="{55E23B65-C84B-4A2A-9818-4E844E9D5F80}"/>
    <cellStyle name="Labels 5 2 3" xfId="27885" xr:uid="{D11714E9-9320-45E4-B1AA-C183F84A4314}"/>
    <cellStyle name="Labels 5 2 3 2" xfId="44700" xr:uid="{7D8798F2-EB30-46AF-959F-38C374CA56A4}"/>
    <cellStyle name="Labels 5 2 4" xfId="27886" xr:uid="{D7EB2A07-A4D1-4B9D-8A8D-FFC4D336B6F7}"/>
    <cellStyle name="Labels 5 2 4 2" xfId="44701" xr:uid="{BCAA1388-0C26-488E-8322-A133C739F2B8}"/>
    <cellStyle name="Labels 5 2 5" xfId="27887" xr:uid="{D76C51C2-2F2F-440F-8D34-B7AECF3A615F}"/>
    <cellStyle name="Labels 5 2 5 2" xfId="44702" xr:uid="{35281E44-61E3-42BB-834A-CE8B334E07DA}"/>
    <cellStyle name="Labels 5 2 6" xfId="27888" xr:uid="{60150887-EA36-4056-AA24-A2838FD28B3B}"/>
    <cellStyle name="Labels 5 2 6 2" xfId="44703" xr:uid="{29F21A19-4B5C-4385-BA3C-071676546D5C}"/>
    <cellStyle name="Labels 5 2 7" xfId="27889" xr:uid="{21082C3F-9948-4281-BF53-FCDC6C49B614}"/>
    <cellStyle name="Labels 5 2 7 2" xfId="44704" xr:uid="{7F935005-B495-4F7F-9006-826C7486B9EE}"/>
    <cellStyle name="Labels 5 2 8" xfId="27890" xr:uid="{25E19301-F186-4948-AC45-23DCCE22FA70}"/>
    <cellStyle name="Labels 5 2 8 2" xfId="44705" xr:uid="{904F912A-1C60-4FDC-9AEC-04BA811F6213}"/>
    <cellStyle name="Labels 5 2 9" xfId="44706" xr:uid="{B61B76B6-30FB-41B4-8B86-7922FDF8EF3F}"/>
    <cellStyle name="Labels 5 3" xfId="27891" xr:uid="{43453C42-6FFD-44E0-99A5-791464B8132E}"/>
    <cellStyle name="Labels 5 3 2" xfId="27892" xr:uid="{3B7F3C05-771B-4F11-B256-5719C1C98787}"/>
    <cellStyle name="Labels 5 3 2 2" xfId="27893" xr:uid="{9D6D8AF3-50CA-4774-98FB-DAC0C9C33302}"/>
    <cellStyle name="Labels 5 3 2 2 2" xfId="44707" xr:uid="{1C0FEAC3-4049-4226-8454-69E846AF5786}"/>
    <cellStyle name="Labels 5 3 2 3" xfId="27894" xr:uid="{E4A041E6-7356-4C9F-B29D-A1FF0D875C99}"/>
    <cellStyle name="Labels 5 3 2 3 2" xfId="44708" xr:uid="{60CB0224-7B45-4C82-9FC3-F44DA55ADC8F}"/>
    <cellStyle name="Labels 5 3 2 4" xfId="27895" xr:uid="{C8D46C4A-3149-4CAC-BA43-D62A41B33116}"/>
    <cellStyle name="Labels 5 3 2 4 2" xfId="44709" xr:uid="{CE1A1561-5AD4-4DF3-AF34-15F1F147C64E}"/>
    <cellStyle name="Labels 5 3 2 5" xfId="27896" xr:uid="{F6DC4D68-A0E8-4821-BACE-6AF71A7E5D8A}"/>
    <cellStyle name="Labels 5 3 2 5 2" xfId="44710" xr:uid="{0AF817FA-2AAE-4BDA-A1E6-5BA74E6112F9}"/>
    <cellStyle name="Labels 5 3 2 6" xfId="27897" xr:uid="{8744B935-5AF6-4D4F-AD75-801B18CDA5DE}"/>
    <cellStyle name="Labels 5 3 2 6 2" xfId="44711" xr:uid="{41B53E03-4C1D-4A74-A4E7-23C48A43BBB6}"/>
    <cellStyle name="Labels 5 3 2 7" xfId="27898" xr:uid="{B66519DF-2DDA-404C-8627-FAAB6A142799}"/>
    <cellStyle name="Labels 5 3 2 7 2" xfId="44712" xr:uid="{B68442DE-2F18-40D1-92AE-45225CA07117}"/>
    <cellStyle name="Labels 5 3 2 8" xfId="44713" xr:uid="{CFA4B24F-ECD5-42FA-AC05-3C088D3F52B4}"/>
    <cellStyle name="Labels 5 3 3" xfId="27899" xr:uid="{D98D2ECF-F769-4A42-B9AA-6821EBE4CD0C}"/>
    <cellStyle name="Labels 5 3 3 2" xfId="44714" xr:uid="{F2F28CF9-C603-42B9-B8E4-F8FB71E6703E}"/>
    <cellStyle name="Labels 5 3 4" xfId="27900" xr:uid="{B16F0C1D-7792-4CD5-8139-9DA2DCFE538D}"/>
    <cellStyle name="Labels 5 3 4 2" xfId="44715" xr:uid="{7D8FB0C8-07EB-4B88-A981-6EA4458A752C}"/>
    <cellStyle name="Labels 5 3 5" xfId="27901" xr:uid="{37D6DDC7-A0E4-4731-AA69-BEC5CE6CEC75}"/>
    <cellStyle name="Labels 5 3 5 2" xfId="44716" xr:uid="{C8FE80CB-05DB-452A-81D9-FAD1E7E1CC69}"/>
    <cellStyle name="Labels 5 3 6" xfId="27902" xr:uid="{769A8B23-8D26-44AB-ABBD-DC620316857B}"/>
    <cellStyle name="Labels 5 3 6 2" xfId="44717" xr:uid="{FF3BDA80-FDCD-445C-8314-7F395444AC17}"/>
    <cellStyle name="Labels 5 3 7" xfId="27903" xr:uid="{F9CA4643-C7F7-447D-978E-3EF15C6CD68F}"/>
    <cellStyle name="Labels 5 3 7 2" xfId="44718" xr:uid="{A64E1742-A0BE-4B93-BD95-573A5A0BB62F}"/>
    <cellStyle name="Labels 5 3 8" xfId="27904" xr:uid="{37E86455-90FD-40D2-A68B-760554794A27}"/>
    <cellStyle name="Labels 5 3 8 2" xfId="44719" xr:uid="{678F620E-2093-4ADC-8F8B-0D90FB5BCD8F}"/>
    <cellStyle name="Labels 5 3 9" xfId="44720" xr:uid="{4CDE7449-2239-46DC-BD10-C0A74FE5E0ED}"/>
    <cellStyle name="Labels 5 4" xfId="27905" xr:uid="{4685BDD6-1CB0-463F-9259-CD2DA9791DEE}"/>
    <cellStyle name="Labels 5 4 2" xfId="27906" xr:uid="{C7F665DF-0FFE-4C4B-8444-24B1F2258784}"/>
    <cellStyle name="Labels 5 4 2 2" xfId="44721" xr:uid="{2F9F5081-FD37-4DCB-98A4-4D109898C9C1}"/>
    <cellStyle name="Labels 5 4 3" xfId="27907" xr:uid="{4251DF23-91B0-4C6A-A599-72EB43D4184F}"/>
    <cellStyle name="Labels 5 4 3 2" xfId="44722" xr:uid="{90E9C099-ED7E-4BEB-AB55-74D512235401}"/>
    <cellStyle name="Labels 5 4 4" xfId="27908" xr:uid="{73836B0E-EE65-44AB-B91E-787ACB273508}"/>
    <cellStyle name="Labels 5 4 4 2" xfId="44723" xr:uid="{34FF3870-151B-4967-BE4B-16CDD1609982}"/>
    <cellStyle name="Labels 5 4 5" xfId="27909" xr:uid="{848955B7-C6E7-4F47-B11A-034E37FCC9B6}"/>
    <cellStyle name="Labels 5 4 5 2" xfId="44724" xr:uid="{9235379B-CF6E-4C92-946B-7A0ACC6BFC1C}"/>
    <cellStyle name="Labels 5 4 6" xfId="27910" xr:uid="{76A60333-7091-4FA2-94E3-5D6D903B6A28}"/>
    <cellStyle name="Labels 5 4 6 2" xfId="44725" xr:uid="{E9AD8EE4-E09C-41C5-A7D2-9A4CCA7F4023}"/>
    <cellStyle name="Labels 5 4 7" xfId="27911" xr:uid="{F8D36F23-9363-49D1-833B-9A2F085D8ACC}"/>
    <cellStyle name="Labels 5 4 7 2" xfId="44726" xr:uid="{BF29B88F-5B04-4336-BC62-6FD68C0EC859}"/>
    <cellStyle name="Labels 5 4 8" xfId="44727" xr:uid="{F01132AF-7398-418B-9067-3BDAFFA7EA19}"/>
    <cellStyle name="Labels 5 5" xfId="27912" xr:uid="{D7127AF8-44F5-4027-972F-AC3767A64A1C}"/>
    <cellStyle name="Labels 5 5 2" xfId="27913" xr:uid="{B9799FE9-C253-4075-9E45-C2F0781D6434}"/>
    <cellStyle name="Labels 5 5 2 2" xfId="44728" xr:uid="{DB8629F8-C5F3-4C46-9CB4-C57E3F09F4A1}"/>
    <cellStyle name="Labels 5 5 3" xfId="27914" xr:uid="{0570FF0C-89E6-4651-B5EB-050A13A514D4}"/>
    <cellStyle name="Labels 5 5 3 2" xfId="44729" xr:uid="{AA19424E-15AF-44E3-A7BD-591971C583E6}"/>
    <cellStyle name="Labels 5 5 4" xfId="27915" xr:uid="{5470BD8F-8979-4B93-9AB6-1D917ACF553B}"/>
    <cellStyle name="Labels 5 5 4 2" xfId="44730" xr:uid="{20AEFBCB-E157-468C-91F8-916910B6FAE5}"/>
    <cellStyle name="Labels 5 5 5" xfId="27916" xr:uid="{564BDD84-608F-4A93-ACD9-075AC45710D7}"/>
    <cellStyle name="Labels 5 5 5 2" xfId="44731" xr:uid="{7DBCB15C-C7C4-47B8-8D72-AD38FE11D5DC}"/>
    <cellStyle name="Labels 5 5 6" xfId="27917" xr:uid="{3E183C8F-FE22-4C17-A287-33918E77B078}"/>
    <cellStyle name="Labels 5 5 6 2" xfId="44732" xr:uid="{9295AE0E-ED4E-44A2-91FD-F2CEC31FD5BD}"/>
    <cellStyle name="Labels 5 5 7" xfId="27918" xr:uid="{95EBAC3C-60D8-4387-BE97-E5BD412C5AFF}"/>
    <cellStyle name="Labels 5 5 7 2" xfId="44733" xr:uid="{89D5F5A2-D8F2-49EE-9FAA-A09A4121619C}"/>
    <cellStyle name="Labels 5 5 8" xfId="44734" xr:uid="{A17517CD-6BE9-4F13-A54E-4FED427A4F73}"/>
    <cellStyle name="Labels 5 6" xfId="27919" xr:uid="{4083104C-30A5-4B67-BD51-984F7DCF1162}"/>
    <cellStyle name="Labels 5 6 2" xfId="44735" xr:uid="{06516EB1-0779-403E-B3A8-7B36C3855779}"/>
    <cellStyle name="Labels 5 7" xfId="27920" xr:uid="{00863DD0-6068-49D2-B6E3-C7AE388DD054}"/>
    <cellStyle name="Labels 5 7 2" xfId="44736" xr:uid="{07967710-C49C-45A5-BBFA-C961908BB96C}"/>
    <cellStyle name="Labels 5 8" xfId="27921" xr:uid="{78D8185A-4BFA-472E-AFFC-4A72119465B9}"/>
    <cellStyle name="Labels 5 8 2" xfId="44737" xr:uid="{8135DA99-2C0F-45C2-AEEB-B4482B61F9C2}"/>
    <cellStyle name="Labels 5 9" xfId="27922" xr:uid="{E4E2D9B9-2D09-45B8-9387-C6DD4289CF9E}"/>
    <cellStyle name="Labels 5 9 2" xfId="44738" xr:uid="{26E30013-B6E6-4D09-87B4-9B78B38B6C42}"/>
    <cellStyle name="Labels 6" xfId="27923" xr:uid="{1C3B899E-9BDC-4FA0-8052-0102E97EB495}"/>
    <cellStyle name="Labels 6 10" xfId="44739" xr:uid="{2EC6AFC1-0BA9-4BCE-9D6C-3263AC00E7EF}"/>
    <cellStyle name="Labels 6 2" xfId="27924" xr:uid="{0F6AB658-BED7-4C50-BE45-5C6DDE5E3619}"/>
    <cellStyle name="Labels 6 2 2" xfId="27925" xr:uid="{7162576D-A5B6-4A05-818D-D7986FFF2129}"/>
    <cellStyle name="Labels 6 2 2 2" xfId="27926" xr:uid="{DBB993AB-9A09-4786-B8C0-EB619098DADF}"/>
    <cellStyle name="Labels 6 2 2 2 2" xfId="44740" xr:uid="{21E088BB-59CC-4F71-83FA-8EAF6D26257E}"/>
    <cellStyle name="Labels 6 2 2 3" xfId="27927" xr:uid="{8C057351-F2BA-44BE-AE4A-BEEE0520B831}"/>
    <cellStyle name="Labels 6 2 2 3 2" xfId="44741" xr:uid="{BFE2AE17-B0CD-4D45-B1A0-A59846B81985}"/>
    <cellStyle name="Labels 6 2 2 4" xfId="27928" xr:uid="{9533F0E4-BD6C-409D-8DD0-368AAB2B18EE}"/>
    <cellStyle name="Labels 6 2 2 4 2" xfId="44742" xr:uid="{F84709FF-455C-483D-A463-276448A23DC4}"/>
    <cellStyle name="Labels 6 2 2 5" xfId="27929" xr:uid="{5CC92EC2-AED8-4191-A209-7D53E0C8F008}"/>
    <cellStyle name="Labels 6 2 2 5 2" xfId="44743" xr:uid="{D0EA6746-F293-4883-8107-FF980A730809}"/>
    <cellStyle name="Labels 6 2 2 6" xfId="27930" xr:uid="{A9F49591-BACF-4D1D-A1CC-1A19BF80442C}"/>
    <cellStyle name="Labels 6 2 2 6 2" xfId="44744" xr:uid="{928E9633-40C8-4D0B-A6B1-AE9835BCF476}"/>
    <cellStyle name="Labels 6 2 2 7" xfId="27931" xr:uid="{1E96BFA6-0CC6-448E-8CAD-877977F1A4A0}"/>
    <cellStyle name="Labels 6 2 2 7 2" xfId="44745" xr:uid="{D57BBB8B-4917-4811-BB3A-5EE4CF218138}"/>
    <cellStyle name="Labels 6 2 2 8" xfId="44746" xr:uid="{57099F46-38EC-44E2-BF57-BE0BB1E91AC0}"/>
    <cellStyle name="Labels 6 2 3" xfId="27932" xr:uid="{E32435A6-9F6D-4DED-88F8-D5551A530C63}"/>
    <cellStyle name="Labels 6 2 3 2" xfId="44747" xr:uid="{1E1EEADF-2270-45F5-ABAB-3B3E60D9E318}"/>
    <cellStyle name="Labels 6 2 4" xfId="27933" xr:uid="{787C8CDA-A8E0-4675-9FA7-D5D965A96FB0}"/>
    <cellStyle name="Labels 6 2 4 2" xfId="44748" xr:uid="{EF9E9F67-8573-4E58-A9FA-5FFDA47F8D4C}"/>
    <cellStyle name="Labels 6 2 5" xfId="27934" xr:uid="{EA5F6F90-EE11-4C25-8E74-761809F0CC99}"/>
    <cellStyle name="Labels 6 2 5 2" xfId="44749" xr:uid="{E80F0996-74F7-46F9-9ABC-188A4E0F8CF8}"/>
    <cellStyle name="Labels 6 2 6" xfId="27935" xr:uid="{A013E783-B402-4B3C-BCA0-C59F39ACE6EF}"/>
    <cellStyle name="Labels 6 2 6 2" xfId="44750" xr:uid="{506D3C1F-5DB4-460A-BA08-18E18B1C6003}"/>
    <cellStyle name="Labels 6 2 7" xfId="27936" xr:uid="{2DB057C6-C8C2-41B6-B565-B5C4B11FD6A3}"/>
    <cellStyle name="Labels 6 2 7 2" xfId="44751" xr:uid="{D4A39FC8-3E7D-4D78-9E07-DA355C38D69D}"/>
    <cellStyle name="Labels 6 2 8" xfId="27937" xr:uid="{15E962BE-CE03-4D31-9BE8-18F039772AB3}"/>
    <cellStyle name="Labels 6 2 8 2" xfId="44752" xr:uid="{D80057D7-BF46-4218-AE85-A25991B83855}"/>
    <cellStyle name="Labels 6 2 9" xfId="44753" xr:uid="{7A15D362-2E80-45CE-A187-C30FCA6FBAAF}"/>
    <cellStyle name="Labels 6 3" xfId="27938" xr:uid="{15607E2A-BF39-4FE0-9749-22C12971405E}"/>
    <cellStyle name="Labels 6 3 2" xfId="27939" xr:uid="{289D8E45-D057-4880-9DDF-E09413124066}"/>
    <cellStyle name="Labels 6 3 2 2" xfId="27940" xr:uid="{964FFF4E-3F5A-4CFE-8DBA-62901C60AD59}"/>
    <cellStyle name="Labels 6 3 2 2 2" xfId="44754" xr:uid="{DCDD4B35-1B56-4384-98AC-73BE23CF9422}"/>
    <cellStyle name="Labels 6 3 2 3" xfId="27941" xr:uid="{ABFF465A-B7BD-4F86-A696-34F394E7931C}"/>
    <cellStyle name="Labels 6 3 2 3 2" xfId="44755" xr:uid="{0DDEC952-5631-4027-BA90-1DAC77F2411B}"/>
    <cellStyle name="Labels 6 3 2 4" xfId="27942" xr:uid="{AA8F3E69-D2AF-4FDD-82BA-101AA7A6C6AA}"/>
    <cellStyle name="Labels 6 3 2 4 2" xfId="44756" xr:uid="{18EC627A-B929-4633-A752-04911156FC4E}"/>
    <cellStyle name="Labels 6 3 2 5" xfId="27943" xr:uid="{909AD20B-45D4-4A39-A562-DA6D9F74A250}"/>
    <cellStyle name="Labels 6 3 2 5 2" xfId="44757" xr:uid="{5CAB3412-8EA2-4DC2-BF4D-7802FB081AA8}"/>
    <cellStyle name="Labels 6 3 2 6" xfId="27944" xr:uid="{3B2D24DA-FEB2-4D39-B3B2-3C1226175553}"/>
    <cellStyle name="Labels 6 3 2 6 2" xfId="44758" xr:uid="{28113EE9-F9FB-4CD8-955B-851318FDCE36}"/>
    <cellStyle name="Labels 6 3 2 7" xfId="27945" xr:uid="{408AC834-4F5A-4314-8FB0-B0173F318E3C}"/>
    <cellStyle name="Labels 6 3 2 7 2" xfId="44759" xr:uid="{8A1CF056-4F41-4483-8BAE-E3E9DED4251D}"/>
    <cellStyle name="Labels 6 3 2 8" xfId="44760" xr:uid="{EC9F7C03-69A9-4C2D-A9CC-EA19561962F6}"/>
    <cellStyle name="Labels 6 3 3" xfId="27946" xr:uid="{466E9E5B-CC2B-4C28-B4FF-EFB17D8C3084}"/>
    <cellStyle name="Labels 6 3 3 2" xfId="44761" xr:uid="{6986C67F-6438-43E4-B332-111860E981F6}"/>
    <cellStyle name="Labels 6 3 4" xfId="27947" xr:uid="{F95FA7EE-B213-4EB3-BBF5-71052056B74E}"/>
    <cellStyle name="Labels 6 3 4 2" xfId="44762" xr:uid="{6E70A1BE-BC26-4736-8F94-3C96C0943F52}"/>
    <cellStyle name="Labels 6 3 5" xfId="27948" xr:uid="{59741ED1-1478-410C-9AB0-D3AD169721B4}"/>
    <cellStyle name="Labels 6 3 5 2" xfId="44763" xr:uid="{E523EA23-4F12-4AE5-9053-C3973C8EA815}"/>
    <cellStyle name="Labels 6 3 6" xfId="27949" xr:uid="{C62F9ED0-3C86-4112-B764-D160F20AB8AF}"/>
    <cellStyle name="Labels 6 3 6 2" xfId="44764" xr:uid="{F9FDEC7D-F053-4774-93CA-F5642A3CA2D4}"/>
    <cellStyle name="Labels 6 3 7" xfId="27950" xr:uid="{B60B9281-FB8E-4FAF-A8D9-46487D121C47}"/>
    <cellStyle name="Labels 6 3 7 2" xfId="44765" xr:uid="{EF0DD31D-255F-41B3-ABB5-76DDE951A54D}"/>
    <cellStyle name="Labels 6 3 8" xfId="27951" xr:uid="{48F81E96-724E-4D78-8B60-1321A3F5B757}"/>
    <cellStyle name="Labels 6 3 8 2" xfId="44766" xr:uid="{F4FD7E8E-096B-417A-B4AD-4290AF37518D}"/>
    <cellStyle name="Labels 6 3 9" xfId="44767" xr:uid="{0BC3A2A6-B4A7-40B2-8FF6-9DCBAABC7456}"/>
    <cellStyle name="Labels 6 4" xfId="27952" xr:uid="{23526354-6EA8-4058-A48F-1B730FB97828}"/>
    <cellStyle name="Labels 6 4 2" xfId="27953" xr:uid="{5E090B15-F668-4257-81A3-907005A89B0B}"/>
    <cellStyle name="Labels 6 4 2 2" xfId="44768" xr:uid="{A1589ED3-6886-4B9F-83F8-120C7100219E}"/>
    <cellStyle name="Labels 6 4 3" xfId="27954" xr:uid="{1567B87D-C94A-4A35-A5C8-E2C27E82D511}"/>
    <cellStyle name="Labels 6 4 3 2" xfId="44769" xr:uid="{48A44FCA-D5DB-4F4B-AD7C-10BAFE584FE4}"/>
    <cellStyle name="Labels 6 4 4" xfId="27955" xr:uid="{4BBA5D8F-41B9-4F3A-AF82-815C657F45F3}"/>
    <cellStyle name="Labels 6 4 4 2" xfId="44770" xr:uid="{EB906995-6CBB-4DC7-9766-EC02419EC5AD}"/>
    <cellStyle name="Labels 6 4 5" xfId="27956" xr:uid="{7C644529-1AA2-475F-9FDE-008ED3D95946}"/>
    <cellStyle name="Labels 6 4 5 2" xfId="44771" xr:uid="{567DDEB9-6BCA-476C-9A47-055D5F59BD37}"/>
    <cellStyle name="Labels 6 4 6" xfId="27957" xr:uid="{98F83442-29EE-49A5-A47B-A2C406A978DD}"/>
    <cellStyle name="Labels 6 4 6 2" xfId="44772" xr:uid="{4C7767CE-508A-4535-BD2E-02CB926243FB}"/>
    <cellStyle name="Labels 6 4 7" xfId="27958" xr:uid="{1E1029E0-175E-4DC4-9579-3B5A4A05A1D0}"/>
    <cellStyle name="Labels 6 4 7 2" xfId="44773" xr:uid="{553718BE-A172-409B-BCCE-1E05BFAEBEBD}"/>
    <cellStyle name="Labels 6 4 8" xfId="44774" xr:uid="{A1250F2E-A872-4429-A5F6-120A93C0036A}"/>
    <cellStyle name="Labels 6 5" xfId="27959" xr:uid="{8182822E-EDF8-467C-B507-640742548FC9}"/>
    <cellStyle name="Labels 6 5 2" xfId="27960" xr:uid="{2CEA9012-9A3F-4EF4-AB7C-6464B8658C4F}"/>
    <cellStyle name="Labels 6 5 2 2" xfId="44775" xr:uid="{63751C78-28C8-4B5A-B6F9-14ED175F544D}"/>
    <cellStyle name="Labels 6 5 3" xfId="27961" xr:uid="{846D9155-ACEE-4A98-9E5B-6F4B78E1B6A3}"/>
    <cellStyle name="Labels 6 5 3 2" xfId="44776" xr:uid="{411A515E-C4E9-4B6C-8C10-431CB80BF06C}"/>
    <cellStyle name="Labels 6 5 4" xfId="27962" xr:uid="{B48D3E17-3F4F-42E1-B531-AAE1E02E7C6D}"/>
    <cellStyle name="Labels 6 5 4 2" xfId="44777" xr:uid="{5F8BA4D2-3B59-4AD7-8BE3-CDAA5F6FE523}"/>
    <cellStyle name="Labels 6 5 5" xfId="27963" xr:uid="{64168A46-F952-4B55-9492-77C762F8CB4E}"/>
    <cellStyle name="Labels 6 5 5 2" xfId="44778" xr:uid="{04E21F56-156A-4CDA-B542-E92D92A26624}"/>
    <cellStyle name="Labels 6 5 6" xfId="27964" xr:uid="{DDA6C9C9-B51C-49EE-A021-F3B69FA0EB52}"/>
    <cellStyle name="Labels 6 5 6 2" xfId="44779" xr:uid="{758F2FAE-8C44-4AD1-B822-19BD472A808E}"/>
    <cellStyle name="Labels 6 5 7" xfId="27965" xr:uid="{B2AB8874-300C-4CB3-92C2-B64D219D288E}"/>
    <cellStyle name="Labels 6 5 7 2" xfId="44780" xr:uid="{E6BE2820-D4EC-4F97-A1E5-99DFEB6EEFB7}"/>
    <cellStyle name="Labels 6 5 8" xfId="44781" xr:uid="{E5898BB5-E425-40C4-9E02-DBAB7485310F}"/>
    <cellStyle name="Labels 6 6" xfId="27966" xr:uid="{8458E210-36EF-4B3C-ABC1-79A18CB69118}"/>
    <cellStyle name="Labels 6 6 2" xfId="44782" xr:uid="{2B5CC846-1317-4788-BE0D-529194AE119B}"/>
    <cellStyle name="Labels 6 7" xfId="27967" xr:uid="{D0A905B1-3DBD-4C37-89F7-E8D8BDCD42BC}"/>
    <cellStyle name="Labels 6 7 2" xfId="44783" xr:uid="{6979814C-5A34-499F-A6D5-5788B0AC5D6A}"/>
    <cellStyle name="Labels 6 8" xfId="27968" xr:uid="{E6F30596-FDFF-4787-B389-EC9C9E13818A}"/>
    <cellStyle name="Labels 6 8 2" xfId="44784" xr:uid="{0787A21C-BCAB-4325-907C-58B8414E8808}"/>
    <cellStyle name="Labels 6 9" xfId="27969" xr:uid="{60D08B5B-5139-422C-80FC-2B6183835764}"/>
    <cellStyle name="Labels 6 9 2" xfId="44785" xr:uid="{CA748670-5BE5-4AC5-B489-F882816CF7D0}"/>
    <cellStyle name="Labels 7" xfId="27970" xr:uid="{76EF2591-7659-45F9-B678-61578A40AA4C}"/>
    <cellStyle name="Labels 7 10" xfId="27971" xr:uid="{D6881078-6204-448B-9BF8-48BA0C6665AA}"/>
    <cellStyle name="Labels 7 11" xfId="27972" xr:uid="{630DA9CE-0744-4332-B83E-FF170D2CE4A8}"/>
    <cellStyle name="Labels 7 2" xfId="27973" xr:uid="{D373D84B-182D-47AC-93AE-F8275C1B4948}"/>
    <cellStyle name="Labels 7 2 2" xfId="27974" xr:uid="{D78802B0-98F9-4198-B320-766780CE28C7}"/>
    <cellStyle name="Labels 7 2 2 2" xfId="27975" xr:uid="{154A53FD-4457-4A84-9732-B86AAAACF208}"/>
    <cellStyle name="Labels 7 2 2 2 2" xfId="44786" xr:uid="{004A0953-7D0D-47EB-838F-0B2A62D3A649}"/>
    <cellStyle name="Labels 7 2 2 3" xfId="27976" xr:uid="{A5DC2D72-C7D2-45C4-8F44-19C8AEB5A8BE}"/>
    <cellStyle name="Labels 7 2 2 3 2" xfId="44787" xr:uid="{983C5D98-8B71-4C6A-AE49-9261B6C2ED5B}"/>
    <cellStyle name="Labels 7 2 2 4" xfId="27977" xr:uid="{DCEDFA42-081F-4511-9BB2-FF99D5816369}"/>
    <cellStyle name="Labels 7 2 2 4 2" xfId="44788" xr:uid="{871982D6-4B7D-45C8-A199-6A5AB0579FF7}"/>
    <cellStyle name="Labels 7 2 2 5" xfId="27978" xr:uid="{B6723533-D7A3-4F01-B535-DE782A88AF4B}"/>
    <cellStyle name="Labels 7 2 2 5 2" xfId="44789" xr:uid="{1B8A9438-7610-4743-98E4-7BD9CB2BCB05}"/>
    <cellStyle name="Labels 7 2 2 6" xfId="27979" xr:uid="{FD8E91B0-47C0-40CA-8BCE-685ABE4C0C11}"/>
    <cellStyle name="Labels 7 2 2 6 2" xfId="44790" xr:uid="{49A675DB-EFE1-4541-A436-A8022D35524C}"/>
    <cellStyle name="Labels 7 2 2 7" xfId="27980" xr:uid="{39D004EE-7A4E-4D0F-B7B6-54D04E43E225}"/>
    <cellStyle name="Labels 7 2 2 7 2" xfId="44791" xr:uid="{E1EACB37-FD92-490A-89F3-6CC002A90256}"/>
    <cellStyle name="Labels 7 2 2 8" xfId="44792" xr:uid="{2090A9EC-0B17-4173-8C82-F25FA7C085FE}"/>
    <cellStyle name="Labels 7 2 3" xfId="27981" xr:uid="{C08D9307-E8F5-46EB-932F-1C87D9B574B0}"/>
    <cellStyle name="Labels 7 2 3 2" xfId="44793" xr:uid="{1B31BCBC-136B-4D4C-B3A5-17A4750E3D45}"/>
    <cellStyle name="Labels 7 2 4" xfId="27982" xr:uid="{598A2601-A01B-4C18-914B-18B1CF42B72C}"/>
    <cellStyle name="Labels 7 2 4 2" xfId="44794" xr:uid="{95696A41-B898-405F-BED1-B68227F6975E}"/>
    <cellStyle name="Labels 7 2 5" xfId="27983" xr:uid="{F5602F13-1D8E-4B64-80DB-07A1A458BE42}"/>
    <cellStyle name="Labels 7 2 5 2" xfId="44795" xr:uid="{21BA966A-08BC-4435-AA4F-295A38CE0CE8}"/>
    <cellStyle name="Labels 7 2 6" xfId="27984" xr:uid="{5B6EA698-CD13-4AB0-9070-125C24F259C4}"/>
    <cellStyle name="Labels 7 2 6 2" xfId="44796" xr:uid="{37A15737-0F58-4743-85ED-ED91205C16BC}"/>
    <cellStyle name="Labels 7 2 7" xfId="27985" xr:uid="{2B7FA0FB-E9F6-4180-AF4A-F9927F788298}"/>
    <cellStyle name="Labels 7 2 7 2" xfId="44797" xr:uid="{4E0B9AAA-AF55-48B9-92A2-80A3C5B4853E}"/>
    <cellStyle name="Labels 7 2 8" xfId="27986" xr:uid="{8B3969B4-A4C4-46D7-818E-D64F1BA5A725}"/>
    <cellStyle name="Labels 7 2 8 2" xfId="44798" xr:uid="{E96FC702-0A86-43AB-B468-E42D6DE69761}"/>
    <cellStyle name="Labels 7 2 9" xfId="44799" xr:uid="{38043651-FE41-4335-9F21-8EBDDBE5B627}"/>
    <cellStyle name="Labels 7 3" xfId="27987" xr:uid="{DBA6900C-A812-440C-9722-7B28D295464A}"/>
    <cellStyle name="Labels 7 3 2" xfId="27988" xr:uid="{ABB04946-8CBE-42DE-B72B-F97DDB2BCEE1}"/>
    <cellStyle name="Labels 7 3 2 2" xfId="27989" xr:uid="{BE31F4BE-D057-4622-9D5D-2E6FE4B74344}"/>
    <cellStyle name="Labels 7 3 2 2 2" xfId="44800" xr:uid="{2FB04D44-5205-431D-8EEF-BC553EF317FD}"/>
    <cellStyle name="Labels 7 3 2 3" xfId="27990" xr:uid="{A1182B35-9068-40EA-BD67-FF68323D6D7A}"/>
    <cellStyle name="Labels 7 3 2 3 2" xfId="44801" xr:uid="{C5AFF485-3DAA-4676-8DE2-D387D1BD294F}"/>
    <cellStyle name="Labels 7 3 2 4" xfId="27991" xr:uid="{425FE6B7-1F0A-4F10-A71C-E4258F58FE1C}"/>
    <cellStyle name="Labels 7 3 2 4 2" xfId="44802" xr:uid="{397B932E-9777-4D33-89B5-BE1C8300CC5D}"/>
    <cellStyle name="Labels 7 3 2 5" xfId="27992" xr:uid="{43B817AE-0890-478E-AA3A-A47709168A0A}"/>
    <cellStyle name="Labels 7 3 2 5 2" xfId="44803" xr:uid="{B5A2BA9E-89E7-49A0-BEA9-1539D50DEC43}"/>
    <cellStyle name="Labels 7 3 2 6" xfId="27993" xr:uid="{13BA9475-1091-4E39-B9FD-A3048E0677CB}"/>
    <cellStyle name="Labels 7 3 2 6 2" xfId="44804" xr:uid="{81935877-5B5E-4BB9-902A-F9B4F5B7F7BF}"/>
    <cellStyle name="Labels 7 3 2 7" xfId="27994" xr:uid="{CADE2481-248F-49C0-A58F-3B1B4AF2EF95}"/>
    <cellStyle name="Labels 7 3 2 7 2" xfId="44805" xr:uid="{6E7F64D2-9320-4973-A3EA-88E9F7677872}"/>
    <cellStyle name="Labels 7 3 2 8" xfId="44806" xr:uid="{CF870682-2F93-44EB-A495-051098BFF30C}"/>
    <cellStyle name="Labels 7 3 3" xfId="27995" xr:uid="{1CA34EDA-6FA1-42AA-85FB-77126FA980F0}"/>
    <cellStyle name="Labels 7 3 3 2" xfId="44807" xr:uid="{C6BE3C96-A84C-44A1-9E49-3D8BC4A63380}"/>
    <cellStyle name="Labels 7 3 4" xfId="27996" xr:uid="{F37F2B84-8BEE-4A81-8FBC-D3E0B97FAE35}"/>
    <cellStyle name="Labels 7 3 4 2" xfId="44808" xr:uid="{A317503D-52D2-4FF3-B88B-4825BC625521}"/>
    <cellStyle name="Labels 7 3 5" xfId="27997" xr:uid="{A9174A77-85FF-496B-ACF7-2911EDE3ECB5}"/>
    <cellStyle name="Labels 7 3 5 2" xfId="44809" xr:uid="{9194C276-F448-4FEB-9920-0A2E8A480587}"/>
    <cellStyle name="Labels 7 3 6" xfId="27998" xr:uid="{6FD24BCC-53AC-45AD-A3B8-6F785CC3F1F9}"/>
    <cellStyle name="Labels 7 3 6 2" xfId="44810" xr:uid="{5CD33729-636E-4196-8D84-6D940B0A9508}"/>
    <cellStyle name="Labels 7 3 7" xfId="27999" xr:uid="{2DAA42F8-7A6C-4D4C-B363-AE3F2F54E560}"/>
    <cellStyle name="Labels 7 3 7 2" xfId="44811" xr:uid="{22802CAF-6A8B-4A97-8ABD-BEF3949E1C93}"/>
    <cellStyle name="Labels 7 3 8" xfId="28000" xr:uid="{C85EE5C6-9D90-4A83-9D23-7D313EE8167C}"/>
    <cellStyle name="Labels 7 3 8 2" xfId="44812" xr:uid="{B6DC4D38-FF25-4FCB-9E7C-D4F96A3AC843}"/>
    <cellStyle name="Labels 7 3 9" xfId="44813" xr:uid="{86EC41BA-DA83-4693-A1A5-5A00FF023F95}"/>
    <cellStyle name="Labels 7 4" xfId="28001" xr:uid="{C2EF8644-9D76-458C-BD33-D4FE119CF360}"/>
    <cellStyle name="Labels 7 4 2" xfId="28002" xr:uid="{02E6BFD3-6360-4AAC-892F-6DE0184CC52F}"/>
    <cellStyle name="Labels 7 4 2 2" xfId="44814" xr:uid="{A706BD52-D227-40C1-8321-FABC2000ED81}"/>
    <cellStyle name="Labels 7 4 3" xfId="28003" xr:uid="{FA1A6BD7-5E95-4353-9042-3552F09226E4}"/>
    <cellStyle name="Labels 7 4 3 2" xfId="44815" xr:uid="{723CE1B7-4501-49FB-8775-6FF3789F6576}"/>
    <cellStyle name="Labels 7 4 4" xfId="28004" xr:uid="{E367F47C-9F18-4253-9CB3-9859D336F497}"/>
    <cellStyle name="Labels 7 4 4 2" xfId="44816" xr:uid="{24BBE2AF-BB42-4B2B-AACA-222C4DA15A56}"/>
    <cellStyle name="Labels 7 4 5" xfId="28005" xr:uid="{7D387215-6722-4C86-85E7-0E29A679DCE7}"/>
    <cellStyle name="Labels 7 4 5 2" xfId="44817" xr:uid="{ABBED274-C703-44AD-86E9-E9426845B38D}"/>
    <cellStyle name="Labels 7 4 6" xfId="28006" xr:uid="{9456D49B-515E-48C7-8745-8EC4996D7D10}"/>
    <cellStyle name="Labels 7 4 6 2" xfId="44818" xr:uid="{F38F4C6A-2972-4FD2-B973-300FAC4EBE5C}"/>
    <cellStyle name="Labels 7 4 7" xfId="28007" xr:uid="{8466524A-B2CE-4E30-AE5E-D2CE5471B38A}"/>
    <cellStyle name="Labels 7 4 7 2" xfId="44819" xr:uid="{C1F484E6-C435-4BA1-B845-23EC8CD0C8B1}"/>
    <cellStyle name="Labels 7 4 8" xfId="44820" xr:uid="{59F80260-1083-45E0-BF39-7888D3578521}"/>
    <cellStyle name="Labels 7 5" xfId="28008" xr:uid="{AE800676-5492-4FAD-81C0-50EF2D501221}"/>
    <cellStyle name="Labels 7 5 2" xfId="28009" xr:uid="{220F316A-EB4A-4714-868F-99D42501416D}"/>
    <cellStyle name="Labels 7 5 2 2" xfId="44821" xr:uid="{E95C6735-2C44-453A-9700-1EB915764DC7}"/>
    <cellStyle name="Labels 7 5 3" xfId="28010" xr:uid="{C99434F7-4C7D-48F3-82E0-028C7B2D4757}"/>
    <cellStyle name="Labels 7 5 3 2" xfId="44822" xr:uid="{F35C4301-E34F-4F83-9A19-1CD7EAF37FB4}"/>
    <cellStyle name="Labels 7 5 4" xfId="28011" xr:uid="{8AB4986C-BC54-426F-B744-AA91B9D9C381}"/>
    <cellStyle name="Labels 7 5 4 2" xfId="44823" xr:uid="{5A8AD571-2E33-40F2-9744-EE37491C5FE6}"/>
    <cellStyle name="Labels 7 5 5" xfId="28012" xr:uid="{F92A4442-ED4E-4220-8F62-19171BC226DE}"/>
    <cellStyle name="Labels 7 5 5 2" xfId="44824" xr:uid="{19FD5310-BD9B-467C-AB32-859C9D920AF0}"/>
    <cellStyle name="Labels 7 5 6" xfId="28013" xr:uid="{7814F2BA-9F83-4885-9691-4F158A1C2E0D}"/>
    <cellStyle name="Labels 7 5 6 2" xfId="44825" xr:uid="{1B4604C8-EE7E-44E6-A428-E2A92574A5AC}"/>
    <cellStyle name="Labels 7 5 7" xfId="28014" xr:uid="{AABA03F6-DB6D-43E5-AA4F-9BBE4C1342C7}"/>
    <cellStyle name="Labels 7 5 7 2" xfId="44826" xr:uid="{D979CFAF-78F4-4070-958F-9A73FC7E798C}"/>
    <cellStyle name="Labels 7 5 8" xfId="44827" xr:uid="{87C19410-854E-42E1-9158-66589690EFA3}"/>
    <cellStyle name="Labels 7 6" xfId="28015" xr:uid="{F7CEEAB4-98E3-4D3B-9C4E-43430F70F6CF}"/>
    <cellStyle name="Labels 7 6 2" xfId="44828" xr:uid="{3C407955-974E-402B-986B-BB2833A0AC3D}"/>
    <cellStyle name="Labels 7 7" xfId="28016" xr:uid="{CFDC6D82-966C-484A-9F6D-BE2AA8A18987}"/>
    <cellStyle name="Labels 7 7 2" xfId="44829" xr:uid="{B1C8F7F2-3C67-4E55-90D8-22EE1217E8EB}"/>
    <cellStyle name="Labels 7 8" xfId="28017" xr:uid="{4778A312-7194-4085-8A9B-E299FB31EE87}"/>
    <cellStyle name="Labels 7 8 2" xfId="44830" xr:uid="{127C194F-9592-4F71-8EDF-4ECD235FF12B}"/>
    <cellStyle name="Labels 7 9" xfId="28018" xr:uid="{58D54BEA-D912-4E49-9D71-51ADD4A614CE}"/>
    <cellStyle name="Labels 7 9 2" xfId="44831" xr:uid="{B5F908CC-72EA-4235-B8AF-65AFEC9ED058}"/>
    <cellStyle name="Labels 8" xfId="28019" xr:uid="{BDD5C147-C2C1-474B-96AA-6B7B50B30EF1}"/>
    <cellStyle name="Labels 8 2" xfId="28020" xr:uid="{EE02CC8D-821A-4AEE-9D65-6EFA803DD659}"/>
    <cellStyle name="Labels 8 2 2" xfId="28021" xr:uid="{191AD84D-3FBF-463E-9352-64E6D08C12B9}"/>
    <cellStyle name="Labels 8 2 2 2" xfId="44832" xr:uid="{49F508B5-40AE-4B71-B957-BCCFF8F35205}"/>
    <cellStyle name="Labels 8 2 3" xfId="28022" xr:uid="{D08A8F0A-48FB-4808-A55A-0BADC5A9E72D}"/>
    <cellStyle name="Labels 8 2 3 2" xfId="44833" xr:uid="{5529DD30-A57A-4C1A-AC3A-53CA42642536}"/>
    <cellStyle name="Labels 8 2 4" xfId="28023" xr:uid="{9EAD13CC-BFB5-409A-832A-55034743D645}"/>
    <cellStyle name="Labels 8 2 4 2" xfId="44834" xr:uid="{D66F220B-445D-4CB0-A76C-85516984E416}"/>
    <cellStyle name="Labels 8 2 5" xfId="28024" xr:uid="{6D101BE7-09F7-4E73-ABDB-6E256A57F3B1}"/>
    <cellStyle name="Labels 8 2 5 2" xfId="44835" xr:uid="{A95D63C7-776A-4FCF-8204-0B14A0D9D81E}"/>
    <cellStyle name="Labels 8 2 6" xfId="28025" xr:uid="{0F72C4FE-57A6-422D-AFF8-B212A997AD94}"/>
    <cellStyle name="Labels 8 2 6 2" xfId="44836" xr:uid="{82CBABA9-105C-4731-B998-400515A35CCA}"/>
    <cellStyle name="Labels 8 2 7" xfId="28026" xr:uid="{2ED69B75-6C67-4898-B3C4-46B680B4A5E0}"/>
    <cellStyle name="Labels 8 2 7 2" xfId="44837" xr:uid="{8DF0B6DB-83B3-4EDC-B0BA-A8C7C2D63F6B}"/>
    <cellStyle name="Labels 8 2 8" xfId="44838" xr:uid="{CE7458E8-EB5E-4C39-8A6F-6F181C25B931}"/>
    <cellStyle name="Labels 8 3" xfId="28027" xr:uid="{F6A5ADC9-54C9-426C-A1F5-9C4EF68A2487}"/>
    <cellStyle name="Labels 8 3 2" xfId="44839" xr:uid="{6F90C80F-692D-4EED-866A-79D865960929}"/>
    <cellStyle name="Labels 8 4" xfId="28028" xr:uid="{189B7302-483F-49A3-B51E-A8A0DF88966C}"/>
    <cellStyle name="Labels 8 4 2" xfId="44840" xr:uid="{19513227-4E16-4932-B3D6-BB8228E56044}"/>
    <cellStyle name="Labels 8 5" xfId="28029" xr:uid="{BE5A900F-0E8A-47FD-9938-A8B6386669F7}"/>
    <cellStyle name="Labels 8 5 2" xfId="44841" xr:uid="{C05C189D-ABF7-4EF5-B486-45EF63157109}"/>
    <cellStyle name="Labels 8 6" xfId="28030" xr:uid="{D57F4094-8D63-429C-B9E7-7AC5F59257DB}"/>
    <cellStyle name="Labels 8 6 2" xfId="44842" xr:uid="{3BB9950B-8831-4A52-A26C-1C4F905DB0F2}"/>
    <cellStyle name="Labels 8 7" xfId="28031" xr:uid="{2B0CECA6-0578-465F-A228-C83CFE423478}"/>
    <cellStyle name="Labels 8 7 2" xfId="44843" xr:uid="{616461B7-7F93-4014-919C-F34276A522A5}"/>
    <cellStyle name="Labels 8 8" xfId="28032" xr:uid="{91FB3F2B-E7D5-4FA3-A98F-0C14DE4E7B0C}"/>
    <cellStyle name="Labels 8 8 2" xfId="44844" xr:uid="{1F57DAB4-D297-4D57-83E1-7015955A084A}"/>
    <cellStyle name="Labels 8 9" xfId="44845" xr:uid="{74F39224-49C8-41F7-8A8C-5BD55450802C}"/>
    <cellStyle name="Labels 9" xfId="28033" xr:uid="{C068A7EF-CE81-48AC-B3E1-37407AA18ED9}"/>
    <cellStyle name="Labels 9 2" xfId="28034" xr:uid="{5294DA7D-E475-4480-B553-018FC5957193}"/>
    <cellStyle name="Labels 9 2 2" xfId="28035" xr:uid="{D483FCEF-4178-40AA-9377-CB5D69A18549}"/>
    <cellStyle name="Labels 9 2 2 2" xfId="44846" xr:uid="{D59295EF-4939-4806-86C3-74FB7BB24B8C}"/>
    <cellStyle name="Labels 9 2 3" xfId="28036" xr:uid="{9F1C45EF-8721-4F69-BF99-2374A08D90F0}"/>
    <cellStyle name="Labels 9 2 3 2" xfId="44847" xr:uid="{EFF1C0B6-5D17-49B8-81FF-2ED41E8FB5A0}"/>
    <cellStyle name="Labels 9 2 4" xfId="28037" xr:uid="{29AB5128-17F0-4EC4-88E4-D6C9BC2530EB}"/>
    <cellStyle name="Labels 9 2 4 2" xfId="44848" xr:uid="{D5541858-ABD4-492A-8F87-706432303063}"/>
    <cellStyle name="Labels 9 2 5" xfId="28038" xr:uid="{7F954734-8485-4200-80F6-919D4591A1F8}"/>
    <cellStyle name="Labels 9 2 5 2" xfId="44849" xr:uid="{FD61C0A6-260A-478B-958E-BAF7502F396E}"/>
    <cellStyle name="Labels 9 2 6" xfId="28039" xr:uid="{B3FFA043-B3D0-45F7-88EC-8BB627BE19FC}"/>
    <cellStyle name="Labels 9 2 6 2" xfId="44850" xr:uid="{01F9CA57-8559-43CC-B106-BDB35582BEB6}"/>
    <cellStyle name="Labels 9 2 7" xfId="28040" xr:uid="{D53D1716-0447-4E31-BDE1-969A6257D503}"/>
    <cellStyle name="Labels 9 2 7 2" xfId="44851" xr:uid="{A0393550-CFF5-4865-987E-88B38C6E1E8A}"/>
    <cellStyle name="Labels 9 2 8" xfId="44852" xr:uid="{BE2B417C-7ED1-4D89-B19E-1FB1175F108C}"/>
    <cellStyle name="Labels 9 3" xfId="28041" xr:uid="{A714852A-65A2-43A1-A27C-EFFC4484484A}"/>
    <cellStyle name="Labels 9 3 2" xfId="44853" xr:uid="{5E0C91E7-3848-4E9C-B526-6956C1C51D03}"/>
    <cellStyle name="Labels 9 4" xfId="28042" xr:uid="{9DA49901-8BDA-4499-8DA3-D453603EC633}"/>
    <cellStyle name="Labels 9 4 2" xfId="44854" xr:uid="{F5DEA11F-7A0D-42AC-8297-04BF0BCB83B8}"/>
    <cellStyle name="Labels 9 5" xfId="28043" xr:uid="{F2FC1A54-EFAD-4C91-AFC8-A8782E3FF5D5}"/>
    <cellStyle name="Labels 9 5 2" xfId="44855" xr:uid="{762372F6-8DB3-402D-ACF2-18F991A21EC0}"/>
    <cellStyle name="Labels 9 6" xfId="28044" xr:uid="{1019E42D-3541-40FF-9A86-CBEC05867D2F}"/>
    <cellStyle name="Labels 9 6 2" xfId="44856" xr:uid="{3392EC40-F4D5-47BF-84FE-B56884175BCE}"/>
    <cellStyle name="Labels 9 7" xfId="28045" xr:uid="{9904D306-6921-43A3-9C3F-E0CACC73397F}"/>
    <cellStyle name="Labels 9 7 2" xfId="44857" xr:uid="{B9F044B2-D357-439D-9165-5116DD1F8FC1}"/>
    <cellStyle name="Labels 9 8" xfId="28046" xr:uid="{8D9E80D2-3C9B-465C-8133-7374040739AA}"/>
    <cellStyle name="Labels 9 8 2" xfId="44858" xr:uid="{F8421AFE-CB0D-486F-B13D-8CB65EB3E0E7}"/>
    <cellStyle name="Labels 9 9" xfId="44859" xr:uid="{0280211F-4156-4948-A955-C5196E543F74}"/>
    <cellStyle name="Linked Cell 2" xfId="69" xr:uid="{00000000-0005-0000-0000-000026020000}"/>
    <cellStyle name="Linked Cell 2 2" xfId="1238" xr:uid="{00000000-0005-0000-0000-000027020000}"/>
    <cellStyle name="Linked Cell 2 2 2" xfId="28047" xr:uid="{3E7CF51A-4AC2-44D4-BD52-A1464C9666F5}"/>
    <cellStyle name="Linked Cell 2 3" xfId="1239" xr:uid="{00000000-0005-0000-0000-000028020000}"/>
    <cellStyle name="Linked Cell 2 4" xfId="1859" xr:uid="{9528655F-41AD-43FE-9630-2733DFCB9FD2}"/>
    <cellStyle name="Linked Cell 2 4 2" xfId="39270" xr:uid="{6D969F8E-A5AD-451C-A8A3-4E90AB658020}"/>
    <cellStyle name="Linked Cell 3" xfId="1240" xr:uid="{00000000-0005-0000-0000-000029020000}"/>
    <cellStyle name="Linked Cell 3 2" xfId="1241" xr:uid="{00000000-0005-0000-0000-00002A020000}"/>
    <cellStyle name="Linked Cell 3 2 2" xfId="28048" xr:uid="{EC4610D8-B729-4453-B7F4-1E5513472974}"/>
    <cellStyle name="Linked Cell 3 3" xfId="28049" xr:uid="{05BDF09E-A610-4249-8429-5342863FF707}"/>
    <cellStyle name="Linked Cell 4" xfId="1505" xr:uid="{59237509-437F-4228-8C3F-FCEAB6E9A154}"/>
    <cellStyle name="Linked Cell 4 2" xfId="42813" xr:uid="{5DC0642F-24D6-4BF1-A200-84C220611FDD}"/>
    <cellStyle name="Linked Cell 4 3" xfId="45323" xr:uid="{35FEDB0D-1B8E-4419-B58C-7A0CFAF77A1B}"/>
    <cellStyle name="Linked Cell 4 4" xfId="46487" xr:uid="{3841CA07-EB6C-4F18-BFA0-6F1411151FD2}"/>
    <cellStyle name="Neutral 2" xfId="70" xr:uid="{00000000-0005-0000-0000-00002B020000}"/>
    <cellStyle name="Neutral 2 2" xfId="1242" xr:uid="{00000000-0005-0000-0000-00002C020000}"/>
    <cellStyle name="Neutral 2 2 2" xfId="1860" xr:uid="{3D8C032B-7D38-43E0-A231-BEAD7FA63756}"/>
    <cellStyle name="Neutral 2 2 3" xfId="28050" xr:uid="{A6FB5B60-7403-46A4-8CA0-CD3E7CA24EC6}"/>
    <cellStyle name="Neutral 2 3" xfId="1243" xr:uid="{00000000-0005-0000-0000-00002D020000}"/>
    <cellStyle name="Neutral 2 3 2" xfId="28051" xr:uid="{A6890850-8960-4A49-81C9-6B87C84F0E76}"/>
    <cellStyle name="Neutral 2 4" xfId="1861" xr:uid="{8D013B18-4499-4B3A-964C-3089C79F2B1C}"/>
    <cellStyle name="Neutral 2 4 2" xfId="28052" xr:uid="{254BA665-BE24-4378-A60A-0C4FE1A48814}"/>
    <cellStyle name="Neutral 3" xfId="1244" xr:uid="{00000000-0005-0000-0000-00002E020000}"/>
    <cellStyle name="Neutral 3 2" xfId="1245" xr:uid="{00000000-0005-0000-0000-00002F020000}"/>
    <cellStyle name="Neutral 3 2 2" xfId="28053" xr:uid="{47951273-EE20-4D84-BA53-95B1C866CE02}"/>
    <cellStyle name="Neutral 3 3" xfId="28054" xr:uid="{A55DBE1A-AF8A-4772-A63E-0A11DA6E1E9A}"/>
    <cellStyle name="Neutral 4" xfId="1506" xr:uid="{957881B6-9327-4B9C-A9EF-3DF7CD8B0252}"/>
    <cellStyle name="Neutral 4 2" xfId="28055" xr:uid="{D4A1E1BB-A41F-4020-9959-5F96DDB9D007}"/>
    <cellStyle name="Neutral 4 3" xfId="45324" xr:uid="{D03EF3F9-DF60-4786-ABA7-F07299EBC26B}"/>
    <cellStyle name="Neutral 4 4" xfId="46488" xr:uid="{93F83EB8-9273-4BAA-91CC-99AE1626B058}"/>
    <cellStyle name="New_normal" xfId="71" xr:uid="{00000000-0005-0000-0000-000030020000}"/>
    <cellStyle name="Normal" xfId="0" builtinId="0"/>
    <cellStyle name="Normal - Style1" xfId="72" xr:uid="{00000000-0005-0000-0000-000032020000}"/>
    <cellStyle name="Normal - Style2" xfId="73" xr:uid="{00000000-0005-0000-0000-000033020000}"/>
    <cellStyle name="Normal - Style3" xfId="74" xr:uid="{00000000-0005-0000-0000-000034020000}"/>
    <cellStyle name="Normal - Style4" xfId="75" xr:uid="{00000000-0005-0000-0000-000035020000}"/>
    <cellStyle name="Normal - Style5" xfId="76" xr:uid="{00000000-0005-0000-0000-000036020000}"/>
    <cellStyle name="Normal - Style6" xfId="1862" xr:uid="{C5A15ACE-AD34-4043-B143-6AC1E3D8AE29}"/>
    <cellStyle name="Normal - Style7" xfId="1863" xr:uid="{63FDFB7D-EE02-40AD-A371-42EC30471E76}"/>
    <cellStyle name="Normal - Style8" xfId="1864" xr:uid="{036B141F-4BC7-4979-8A34-439D5806E61D}"/>
    <cellStyle name="Normal 10" xfId="77" xr:uid="{00000000-0005-0000-0000-000037020000}"/>
    <cellStyle name="Normal 10 10" xfId="28056" xr:uid="{E0B14B79-018E-4D76-9602-86B82333C84E}"/>
    <cellStyle name="Normal 10 10 2" xfId="39271" xr:uid="{D256936F-7EA6-4DFF-B285-D1CC3EEC8260}"/>
    <cellStyle name="Normal 10 11" xfId="28057" xr:uid="{24791016-C51B-4B48-8015-4FB4FA319DC2}"/>
    <cellStyle name="Normal 10 11 2" xfId="42870" xr:uid="{C62CE72C-D70A-4D51-BF0E-F253BAE88F0B}"/>
    <cellStyle name="Normal 10 12" xfId="42871" xr:uid="{0FC43B07-14E8-46B7-955C-C6159B1071FB}"/>
    <cellStyle name="Normal 10 13" xfId="46556" xr:uid="{BE1845B6-BA60-4A97-B415-9C99E5679356}"/>
    <cellStyle name="Normal 10 2" xfId="164" xr:uid="{00000000-0005-0000-0000-000038020000}"/>
    <cellStyle name="Normal 10 2 2" xfId="405" xr:uid="{00000000-0005-0000-0000-000039020000}"/>
    <cellStyle name="Normal 10 2 2 2" xfId="406" xr:uid="{00000000-0005-0000-0000-00003A020000}"/>
    <cellStyle name="Normal 10 2 2 2 2" xfId="407" xr:uid="{00000000-0005-0000-0000-00003B020000}"/>
    <cellStyle name="Normal 10 2 2 2 2 2" xfId="28058" xr:uid="{E33CAA3A-01A9-4012-B7EF-8C9790D2DB17}"/>
    <cellStyle name="Normal 10 2 2 2 2 2 2" xfId="28059" xr:uid="{4D6C1630-4738-4473-8858-9430E1E3AF89}"/>
    <cellStyle name="Normal 10 2 2 2 2 2 2 2" xfId="28060" xr:uid="{5F3092D7-C358-4192-A713-EEC8C63FA3D0}"/>
    <cellStyle name="Normal 10 2 2 2 2 2 2 2 2" xfId="39272" xr:uid="{D65DE784-194B-404C-996E-16D68F56553F}"/>
    <cellStyle name="Normal 10 2 2 2 2 2 2 3" xfId="28061" xr:uid="{AAB4A033-8D1F-446E-82FE-552541135EE0}"/>
    <cellStyle name="Normal 10 2 2 2 2 2 3" xfId="28062" xr:uid="{48DC3CE0-930F-47CB-84B0-266B10F14A2F}"/>
    <cellStyle name="Normal 10 2 2 2 2 2 3 2" xfId="28063" xr:uid="{FFA4B5DE-0D11-4EE5-BC66-3B9FB73265B6}"/>
    <cellStyle name="Normal 10 2 2 2 2 2 3 2 2" xfId="39273" xr:uid="{6B985B19-E0E8-4223-B81C-70FEB31892B0}"/>
    <cellStyle name="Normal 10 2 2 2 2 2 3 3" xfId="28064" xr:uid="{6D4EB24C-B00A-40F2-BA1C-F4D0971C2683}"/>
    <cellStyle name="Normal 10 2 2 2 2 2 4" xfId="28065" xr:uid="{F5ECEA45-222F-496E-BDFC-F5C81985AA2F}"/>
    <cellStyle name="Normal 10 2 2 2 2 2 4 2" xfId="39274" xr:uid="{5C76B808-99F7-4BE7-A6CE-F57A6CC0AA5E}"/>
    <cellStyle name="Normal 10 2 2 2 2 2 5" xfId="28066" xr:uid="{819488F7-D2FC-40DB-AF0D-2F3BD1CE77A6}"/>
    <cellStyle name="Normal 10 2 2 2 2 3" xfId="28067" xr:uid="{4135E893-6CAE-4847-9629-6978D4BB75B5}"/>
    <cellStyle name="Normal 10 2 2 2 2 3 2" xfId="28068" xr:uid="{C71F923F-DB5E-4E72-9B0A-2D4D6442D791}"/>
    <cellStyle name="Normal 10 2 2 2 2 3 2 2" xfId="39275" xr:uid="{F6DA04A3-44D3-41D5-B07E-CF2C5A90ACDF}"/>
    <cellStyle name="Normal 10 2 2 2 2 3 3" xfId="28069" xr:uid="{4A3DA044-9D39-4330-85B8-B878C8EC485B}"/>
    <cellStyle name="Normal 10 2 2 2 2 4" xfId="28070" xr:uid="{0583D353-CB61-4DE8-BC72-A4FF1EC13929}"/>
    <cellStyle name="Normal 10 2 2 2 2 4 2" xfId="28071" xr:uid="{9D0991E9-E22D-40A1-B5DC-5DCA90266B65}"/>
    <cellStyle name="Normal 10 2 2 2 2 4 2 2" xfId="39276" xr:uid="{4EFC563E-7D96-4232-B187-A279381D8D95}"/>
    <cellStyle name="Normal 10 2 2 2 2 4 3" xfId="28072" xr:uid="{B4190F06-00BC-4A63-92E1-C67AF54D2B98}"/>
    <cellStyle name="Normal 10 2 2 2 2 5" xfId="28073" xr:uid="{84B027C5-D21A-4C92-B208-A78719D3A448}"/>
    <cellStyle name="Normal 10 2 2 2 2 5 2" xfId="39277" xr:uid="{95FB3BFC-726D-4691-8887-5601A1F41343}"/>
    <cellStyle name="Normal 10 2 2 2 2 6" xfId="28074" xr:uid="{0900CC34-8559-4308-A34A-358E50475A48}"/>
    <cellStyle name="Normal 10 2 2 2 2 7" xfId="45325" xr:uid="{0EF81A43-2B38-4674-8A8D-44AC0AFDA4E5}"/>
    <cellStyle name="Normal 10 2 2 2 3" xfId="28075" xr:uid="{CFD85F42-C8D3-43C3-B62F-E9AC027F37E3}"/>
    <cellStyle name="Normal 10 2 2 2 3 2" xfId="28076" xr:uid="{3926F263-0BD6-41E6-AB02-10F734436172}"/>
    <cellStyle name="Normal 10 2 2 2 3 2 2" xfId="28077" xr:uid="{2931D558-0E58-41F6-8A21-700EB529B0F2}"/>
    <cellStyle name="Normal 10 2 2 2 3 2 2 2" xfId="39278" xr:uid="{647EA0BA-CDDD-43E9-BC3C-7115F56A7F7E}"/>
    <cellStyle name="Normal 10 2 2 2 3 2 3" xfId="28078" xr:uid="{83D6679C-D5B9-4E02-8C76-505BF82752D3}"/>
    <cellStyle name="Normal 10 2 2 2 3 3" xfId="28079" xr:uid="{987CCFE0-685B-4DE3-B586-FB677E44A94A}"/>
    <cellStyle name="Normal 10 2 2 2 3 3 2" xfId="28080" xr:uid="{618C1679-26A3-4DEA-BCCA-799ABADAD931}"/>
    <cellStyle name="Normal 10 2 2 2 3 3 2 2" xfId="39279" xr:uid="{69530794-E8F5-4635-96D4-1B26A750D27A}"/>
    <cellStyle name="Normal 10 2 2 2 3 3 3" xfId="28081" xr:uid="{95C6D6CB-3B7F-47D1-BC9F-CA994522787F}"/>
    <cellStyle name="Normal 10 2 2 2 3 4" xfId="28082" xr:uid="{F26F8547-9EF5-4865-96EC-485E85E5E214}"/>
    <cellStyle name="Normal 10 2 2 2 3 4 2" xfId="39280" xr:uid="{E1822D11-76AD-47CC-8B63-C34B00119A79}"/>
    <cellStyle name="Normal 10 2 2 2 3 5" xfId="28083" xr:uid="{B22C9D9A-08D9-4570-A007-044F576C78E4}"/>
    <cellStyle name="Normal 10 2 2 2 4" xfId="28084" xr:uid="{07690A56-47D0-41D8-9F8B-1F05019FA209}"/>
    <cellStyle name="Normal 10 2 2 2 4 2" xfId="28085" xr:uid="{1C0812AD-02D1-47CD-BAFA-1BAB95C13599}"/>
    <cellStyle name="Normal 10 2 2 2 4 2 2" xfId="39281" xr:uid="{12B6D01D-8950-464C-AAF6-6A912A6D6201}"/>
    <cellStyle name="Normal 10 2 2 2 4 3" xfId="28086" xr:uid="{5F67EF30-BD33-421F-AF68-A1B67E69F5DF}"/>
    <cellStyle name="Normal 10 2 2 2 5" xfId="28087" xr:uid="{8DA1B0CC-476F-4655-A858-8FBBE1373BD2}"/>
    <cellStyle name="Normal 10 2 2 2 5 2" xfId="28088" xr:uid="{0E585559-8E56-4E53-99E1-D89294162D98}"/>
    <cellStyle name="Normal 10 2 2 2 5 2 2" xfId="39282" xr:uid="{24EE240A-F2D8-4424-9300-72FE3E267377}"/>
    <cellStyle name="Normal 10 2 2 2 5 3" xfId="28089" xr:uid="{2B0D4925-5268-4510-9534-3EDCBD00EB29}"/>
    <cellStyle name="Normal 10 2 2 2 6" xfId="28090" xr:uid="{72993AC1-8312-412E-92A6-F06098DF1F52}"/>
    <cellStyle name="Normal 10 2 2 2 6 2" xfId="39283" xr:uid="{46BA2B5A-773A-4746-B39D-9EE75368D46F}"/>
    <cellStyle name="Normal 10 2 2 2 7" xfId="28091" xr:uid="{F83C720B-7DBB-4A37-8A42-9DB3667E7533}"/>
    <cellStyle name="Normal 10 2 2 2 8" xfId="45326" xr:uid="{97F4F273-311B-449D-B6A5-193EBB668760}"/>
    <cellStyle name="Normal 10 2 2 3" xfId="408" xr:uid="{00000000-0005-0000-0000-00003C020000}"/>
    <cellStyle name="Normal 10 2 2 3 2" xfId="28092" xr:uid="{A89383B8-8F8E-4435-945B-3FDE8C573673}"/>
    <cellStyle name="Normal 10 2 2 3 2 2" xfId="28093" xr:uid="{03A7E077-C0C9-497B-8882-3A9AD0F6DE61}"/>
    <cellStyle name="Normal 10 2 2 3 2 2 2" xfId="28094" xr:uid="{FBAAB5B9-B9A5-46C5-9102-798B3FB3BDD5}"/>
    <cellStyle name="Normal 10 2 2 3 2 2 2 2" xfId="39284" xr:uid="{1B3C791A-BA69-4876-8E59-7839ECCC5DFE}"/>
    <cellStyle name="Normal 10 2 2 3 2 2 3" xfId="28095" xr:uid="{8B782600-455D-41DC-8B78-5ACF32FE809C}"/>
    <cellStyle name="Normal 10 2 2 3 2 3" xfId="28096" xr:uid="{30C82BCF-C10D-4949-8448-0E522083FA72}"/>
    <cellStyle name="Normal 10 2 2 3 2 3 2" xfId="28097" xr:uid="{97DF73F4-EFDB-466E-A965-D9FCD0372218}"/>
    <cellStyle name="Normal 10 2 2 3 2 3 2 2" xfId="39285" xr:uid="{81BEBD14-9DE3-49AB-B110-DA6AB672E85B}"/>
    <cellStyle name="Normal 10 2 2 3 2 3 3" xfId="28098" xr:uid="{B76F3F55-2784-4FA2-B0B8-B5A075E253D6}"/>
    <cellStyle name="Normal 10 2 2 3 2 4" xfId="28099" xr:uid="{DFC2796D-BF1F-4535-91A0-E72D5A5E61CA}"/>
    <cellStyle name="Normal 10 2 2 3 2 4 2" xfId="39286" xr:uid="{1270A97C-F1C1-4A05-BC8E-26101E18FD21}"/>
    <cellStyle name="Normal 10 2 2 3 2 5" xfId="28100" xr:uid="{3747ACF2-F67A-4138-8441-E4C180AD805D}"/>
    <cellStyle name="Normal 10 2 2 3 3" xfId="28101" xr:uid="{C608F27F-AE7F-4730-929E-30A4DF4F4E9B}"/>
    <cellStyle name="Normal 10 2 2 3 3 2" xfId="28102" xr:uid="{DBE950D9-E93A-4CE1-A0D6-181800A7DCE7}"/>
    <cellStyle name="Normal 10 2 2 3 3 2 2" xfId="39287" xr:uid="{8883F1B2-CA16-4315-BFDC-3680FEE9DD02}"/>
    <cellStyle name="Normal 10 2 2 3 3 3" xfId="28103" xr:uid="{01EC713A-F385-4582-8843-484921F30162}"/>
    <cellStyle name="Normal 10 2 2 3 4" xfId="28104" xr:uid="{3191B920-74AB-4CCA-B697-8AC0FD1F8AE8}"/>
    <cellStyle name="Normal 10 2 2 3 4 2" xfId="28105" xr:uid="{F8BA04BE-675B-4CF1-B984-EE4D4DD5968D}"/>
    <cellStyle name="Normal 10 2 2 3 4 2 2" xfId="39288" xr:uid="{CBD0E9EB-DFAE-408F-A15C-727A9307BD59}"/>
    <cellStyle name="Normal 10 2 2 3 4 3" xfId="28106" xr:uid="{AB14AF13-FA42-47B6-B0CD-1369060DD5FC}"/>
    <cellStyle name="Normal 10 2 2 3 5" xfId="28107" xr:uid="{0B876FD6-D468-4117-918E-AC537C2B8D88}"/>
    <cellStyle name="Normal 10 2 2 3 5 2" xfId="39289" xr:uid="{E62D9AEC-A5B0-415E-88EC-218C1921CBA8}"/>
    <cellStyle name="Normal 10 2 2 3 6" xfId="28108" xr:uid="{55AB19BB-068E-4840-B300-1BD0B8FE5C53}"/>
    <cellStyle name="Normal 10 2 2 3 7" xfId="45327" xr:uid="{1394AA6D-E773-46BF-9652-B3A8FC05AA67}"/>
    <cellStyle name="Normal 10 2 2 4" xfId="409" xr:uid="{00000000-0005-0000-0000-00003D020000}"/>
    <cellStyle name="Normal 10 2 2 4 2" xfId="28109" xr:uid="{49B1D27E-FD6F-459D-8AFD-ABE28A06B934}"/>
    <cellStyle name="Normal 10 2 2 4 2 2" xfId="28110" xr:uid="{561F305F-D42B-400A-9305-CEF9E800AC76}"/>
    <cellStyle name="Normal 10 2 2 4 2 2 2" xfId="39290" xr:uid="{18BDA1FA-C8B8-4A1B-8151-DFADE870F582}"/>
    <cellStyle name="Normal 10 2 2 4 2 3" xfId="28111" xr:uid="{2AA5A1B2-C280-46B3-803E-C4FAEA467F7C}"/>
    <cellStyle name="Normal 10 2 2 4 3" xfId="28112" xr:uid="{F4FB445D-B070-4D15-9F30-911197A563BE}"/>
    <cellStyle name="Normal 10 2 2 4 3 2" xfId="28113" xr:uid="{D44F9CB8-4A2C-4BC8-AEBC-BF7637663E71}"/>
    <cellStyle name="Normal 10 2 2 4 3 2 2" xfId="39291" xr:uid="{AF22FE92-91F2-43F4-94C5-AFA008091B15}"/>
    <cellStyle name="Normal 10 2 2 4 3 3" xfId="28114" xr:uid="{73A4C68B-264E-42D1-894F-99C98F20FF68}"/>
    <cellStyle name="Normal 10 2 2 4 4" xfId="28115" xr:uid="{58B837FF-02AC-4998-8B1A-76273AB21EB0}"/>
    <cellStyle name="Normal 10 2 2 4 4 2" xfId="39292" xr:uid="{F2269062-C635-4AE7-9A64-532CAFDD0529}"/>
    <cellStyle name="Normal 10 2 2 4 5" xfId="28116" xr:uid="{8CE48990-FB38-489A-B470-27E38D081390}"/>
    <cellStyle name="Normal 10 2 2 5" xfId="28117" xr:uid="{23B3F7E5-1CAA-44DC-9C78-CCDCFD07FB44}"/>
    <cellStyle name="Normal 10 2 2 5 2" xfId="28118" xr:uid="{9C8F8C4E-F804-4BF6-B053-4262B4046F42}"/>
    <cellStyle name="Normal 10 2 2 5 2 2" xfId="39293" xr:uid="{7137D769-5478-49C6-83ED-15BA3AB814F8}"/>
    <cellStyle name="Normal 10 2 2 5 3" xfId="28119" xr:uid="{0E6E1B53-B6B2-4B53-B125-4E60AD74061A}"/>
    <cellStyle name="Normal 10 2 2 6" xfId="28120" xr:uid="{DA6336CA-A86E-4F4A-A5F3-9FFCC48DF91F}"/>
    <cellStyle name="Normal 10 2 2 6 2" xfId="28121" xr:uid="{E9179F5C-71A9-403B-BF3B-8A144E6A9DC3}"/>
    <cellStyle name="Normal 10 2 2 6 2 2" xfId="39294" xr:uid="{98665AEB-DC88-42EA-946A-E91B8AB1F674}"/>
    <cellStyle name="Normal 10 2 2 6 3" xfId="28122" xr:uid="{A2EDF3D5-3850-4E89-ADEC-969E1BF29F71}"/>
    <cellStyle name="Normal 10 2 2 7" xfId="28123" xr:uid="{BBFD1B7F-4D57-4791-A881-AE1CA851CB0F}"/>
    <cellStyle name="Normal 10 2 2 7 2" xfId="39295" xr:uid="{AE5EF2E1-2CB0-4675-965E-1368E2EF64E5}"/>
    <cellStyle name="Normal 10 2 2 8" xfId="28124" xr:uid="{AC820877-754B-4638-BB82-AF918F788B48}"/>
    <cellStyle name="Normal 10 2 2 9" xfId="45328" xr:uid="{E628D6F0-0B34-4D32-8D06-03DA85D00275}"/>
    <cellStyle name="Normal 10 2 3" xfId="410" xr:uid="{00000000-0005-0000-0000-00003E020000}"/>
    <cellStyle name="Normal 10 2 3 2" xfId="411" xr:uid="{00000000-0005-0000-0000-00003F020000}"/>
    <cellStyle name="Normal 10 2 3 2 2" xfId="28125" xr:uid="{4ABC61F7-5085-4A44-8E7C-3E8BC84A9AAA}"/>
    <cellStyle name="Normal 10 2 3 2 2 2" xfId="28126" xr:uid="{5DDC87D9-2EF7-464C-9F59-EC8492601F28}"/>
    <cellStyle name="Normal 10 2 3 2 2 2 2" xfId="28127" xr:uid="{6F6E8487-E17B-4FE4-8BC4-FDF3239F03B5}"/>
    <cellStyle name="Normal 10 2 3 2 2 2 2 2" xfId="39296" xr:uid="{0310D72E-36CC-4F6E-B3B0-D5D2D159C4A1}"/>
    <cellStyle name="Normal 10 2 3 2 2 2 3" xfId="28128" xr:uid="{1F2A2940-29D1-4F1F-86B3-79460474F446}"/>
    <cellStyle name="Normal 10 2 3 2 2 3" xfId="28129" xr:uid="{9BC555EA-F141-43F4-8FB1-0943CBAC2D8F}"/>
    <cellStyle name="Normal 10 2 3 2 2 3 2" xfId="28130" xr:uid="{A93CF2A2-0E27-4598-8A8A-51DA7DEDA2FA}"/>
    <cellStyle name="Normal 10 2 3 2 2 3 2 2" xfId="39297" xr:uid="{A4F5F58E-6EA2-4AE6-8CD6-54D348A1FC0A}"/>
    <cellStyle name="Normal 10 2 3 2 2 3 3" xfId="28131" xr:uid="{498F70D3-96DE-45B0-B891-EE6B7ACC4E81}"/>
    <cellStyle name="Normal 10 2 3 2 2 4" xfId="28132" xr:uid="{7F3872A7-AC3D-4A72-83BB-6542FCF029B7}"/>
    <cellStyle name="Normal 10 2 3 2 2 4 2" xfId="39298" xr:uid="{01165BDF-AF14-4262-8F9B-F463B73635E1}"/>
    <cellStyle name="Normal 10 2 3 2 2 5" xfId="28133" xr:uid="{BF82B24B-D50C-4ED1-B994-7D4116BC1788}"/>
    <cellStyle name="Normal 10 2 3 2 3" xfId="28134" xr:uid="{6B2A8F59-F5D7-42ED-8E6E-F396332051ED}"/>
    <cellStyle name="Normal 10 2 3 2 3 2" xfId="28135" xr:uid="{3B4D6294-CA5F-4154-A3F5-A261B119AD23}"/>
    <cellStyle name="Normal 10 2 3 2 3 2 2" xfId="39299" xr:uid="{2C7694B5-15A5-4CD4-970E-70FE4D068085}"/>
    <cellStyle name="Normal 10 2 3 2 3 3" xfId="28136" xr:uid="{00D47A31-EF8A-4FCF-8A3D-30E2B2C7879C}"/>
    <cellStyle name="Normal 10 2 3 2 4" xfId="28137" xr:uid="{68505C26-7C62-4CD6-B304-E5C4D87221A5}"/>
    <cellStyle name="Normal 10 2 3 2 4 2" xfId="28138" xr:uid="{7EC93477-13B1-451F-873E-B0996FE502F1}"/>
    <cellStyle name="Normal 10 2 3 2 4 2 2" xfId="39300" xr:uid="{8C972D79-4ECA-4D21-97D8-E61474450DAC}"/>
    <cellStyle name="Normal 10 2 3 2 4 3" xfId="28139" xr:uid="{F64C530B-5D44-4B62-BE9E-48A8722B12C3}"/>
    <cellStyle name="Normal 10 2 3 2 5" xfId="28140" xr:uid="{FD58BC31-A3F9-49B7-A5D4-80CBB9C859FB}"/>
    <cellStyle name="Normal 10 2 3 2 5 2" xfId="39301" xr:uid="{45954628-036B-47E0-907E-300A144B24F8}"/>
    <cellStyle name="Normal 10 2 3 2 6" xfId="28141" xr:uid="{F36B21E8-2C90-4462-8D0D-4B7888199674}"/>
    <cellStyle name="Normal 10 2 3 2 7" xfId="45329" xr:uid="{082114C3-F20D-4732-950A-BDA94556EC1D}"/>
    <cellStyle name="Normal 10 2 3 3" xfId="412" xr:uid="{00000000-0005-0000-0000-000040020000}"/>
    <cellStyle name="Normal 10 2 3 3 2" xfId="28142" xr:uid="{45F423CC-2B73-4982-A4FC-B360B5E064F3}"/>
    <cellStyle name="Normal 10 2 3 3 2 2" xfId="28143" xr:uid="{31241AD2-6E09-432C-948C-A2FF021FC2B5}"/>
    <cellStyle name="Normal 10 2 3 3 2 2 2" xfId="39302" xr:uid="{C7AB897E-9875-4943-AEAC-EE32D7F4BFCA}"/>
    <cellStyle name="Normal 10 2 3 3 2 3" xfId="28144" xr:uid="{926BCF67-BF82-4953-A141-C7BAA77BD475}"/>
    <cellStyle name="Normal 10 2 3 3 3" xfId="28145" xr:uid="{7E35B911-45BD-49EB-A8FA-C418FAE0F34A}"/>
    <cellStyle name="Normal 10 2 3 3 3 2" xfId="28146" xr:uid="{2E7F143B-7C90-46FF-83BD-60CD732087B1}"/>
    <cellStyle name="Normal 10 2 3 3 3 2 2" xfId="39303" xr:uid="{EC4243BE-8BFF-4783-869A-8C814BC730A5}"/>
    <cellStyle name="Normal 10 2 3 3 3 3" xfId="28147" xr:uid="{ED1537AB-1E87-444D-8D2D-CAA94EAB108D}"/>
    <cellStyle name="Normal 10 2 3 3 4" xfId="28148" xr:uid="{9C077A16-F8C1-4DB9-AC8B-06D94B7C411A}"/>
    <cellStyle name="Normal 10 2 3 3 4 2" xfId="39304" xr:uid="{B2AADFCA-F12E-4042-8D91-8269A479232A}"/>
    <cellStyle name="Normal 10 2 3 3 5" xfId="28149" xr:uid="{B3E69E7B-C85C-46C6-A804-82B73B230A55}"/>
    <cellStyle name="Normal 10 2 3 3 6" xfId="45330" xr:uid="{7EE4BC58-AAF8-4154-A28E-423F25E05A0E}"/>
    <cellStyle name="Normal 10 2 3 4" xfId="1865" xr:uid="{70985C23-7FFB-4CE2-8A27-9D373D112675}"/>
    <cellStyle name="Normal 10 2 3 4 2" xfId="28150" xr:uid="{96D8C04B-4A94-4AB6-8B30-6D63E1503681}"/>
    <cellStyle name="Normal 10 2 3 4 2 2" xfId="39305" xr:uid="{F59B9A23-5B02-46D8-A485-BB14434079B5}"/>
    <cellStyle name="Normal 10 2 3 4 3" xfId="28151" xr:uid="{61EC7254-CF6D-42C5-9347-5327F646F974}"/>
    <cellStyle name="Normal 10 2 3 5" xfId="28152" xr:uid="{DB58BA36-01F9-4B7A-A2E8-1E13FF181D2D}"/>
    <cellStyle name="Normal 10 2 3 5 2" xfId="28153" xr:uid="{964B14D8-33FA-43B5-9B40-40CB40A6E8A2}"/>
    <cellStyle name="Normal 10 2 3 5 2 2" xfId="39306" xr:uid="{2C5C6726-560A-4D4A-8D8F-28B10DE4C296}"/>
    <cellStyle name="Normal 10 2 3 5 3" xfId="28154" xr:uid="{029A88C4-8959-4A96-A54E-7FDCB990E137}"/>
    <cellStyle name="Normal 10 2 3 5 4" xfId="28155" xr:uid="{E36BC7BA-5267-4A42-99D5-DCE1E3B51ECF}"/>
    <cellStyle name="Normal 10 2 3 5 5" xfId="44860" xr:uid="{41469810-FF34-4666-B638-4294B28D706F}"/>
    <cellStyle name="Normal 10 2 3 5 6" xfId="45331" xr:uid="{DA7FF64C-C5F5-4272-8197-9103F8572983}"/>
    <cellStyle name="Normal 10 2 3 6" xfId="28156" xr:uid="{92EEF87D-2ABA-4CFA-B953-B219A853ACB5}"/>
    <cellStyle name="Normal 10 2 3 6 2" xfId="39307" xr:uid="{26AD8DA3-0C24-4D0D-AF92-F7439A618EAB}"/>
    <cellStyle name="Normal 10 2 3 7" xfId="28157" xr:uid="{7A3573BC-A9BC-41DF-89C6-5E6BE38BDEE6}"/>
    <cellStyle name="Normal 10 2 3 8" xfId="1403" xr:uid="{536B6F56-A277-46B7-A896-83E9ECC7EF26}"/>
    <cellStyle name="Normal 10 2 4" xfId="413" xr:uid="{00000000-0005-0000-0000-000041020000}"/>
    <cellStyle name="Normal 10 2 4 2" xfId="414" xr:uid="{00000000-0005-0000-0000-000042020000}"/>
    <cellStyle name="Normal 10 2 4 2 2" xfId="1247" xr:uid="{00000000-0005-0000-0000-000043020000}"/>
    <cellStyle name="Normal 10 2 4 2 2 2" xfId="28158" xr:uid="{72C00585-9896-460B-B472-6EDB9BEC5811}"/>
    <cellStyle name="Normal 10 2 4 2 2 2 2" xfId="39308" xr:uid="{F166229B-CB70-46E3-A7FF-7E5F9B267886}"/>
    <cellStyle name="Normal 10 2 4 2 2 3" xfId="28159" xr:uid="{E755DA02-4007-4E6C-ACDA-857CCE26EAEC}"/>
    <cellStyle name="Normal 10 2 4 2 2 4" xfId="28160" xr:uid="{9C38C28C-E793-43F0-9417-D49520DD2371}"/>
    <cellStyle name="Normal 10 2 4 2 2 5" xfId="44861" xr:uid="{0D90C950-12C1-4E8E-9EFE-E981526D7215}"/>
    <cellStyle name="Normal 10 2 4 2 3" xfId="28161" xr:uid="{7FEC4E67-472B-49E1-AE33-7546E7C1D5A8}"/>
    <cellStyle name="Normal 10 2 4 2 3 2" xfId="28162" xr:uid="{60630DC3-10FD-4B16-8F55-C5C1412E1455}"/>
    <cellStyle name="Normal 10 2 4 2 3 2 2" xfId="39309" xr:uid="{50446BAD-56D4-4B0A-862B-8463197E1DEB}"/>
    <cellStyle name="Normal 10 2 4 2 3 3" xfId="28163" xr:uid="{2C0DDDCA-0BFC-4DBF-993F-50F49180F5F4}"/>
    <cellStyle name="Normal 10 2 4 2 4" xfId="28164" xr:uid="{90772F75-7A7F-4F14-8F18-8E7E21D8DA68}"/>
    <cellStyle name="Normal 10 2 4 2 4 2" xfId="39310" xr:uid="{AECE8B24-4DAB-419D-A393-DBDCFB393627}"/>
    <cellStyle name="Normal 10 2 4 2 5" xfId="28165" xr:uid="{425A62DD-099B-4B04-99E0-736812CDE9E4}"/>
    <cellStyle name="Normal 10 2 4 3" xfId="415" xr:uid="{00000000-0005-0000-0000-000044020000}"/>
    <cellStyle name="Normal 10 2 4 3 2" xfId="28166" xr:uid="{3BD63B56-07A9-435D-9E0E-708ADBDD9359}"/>
    <cellStyle name="Normal 10 2 4 3 2 2" xfId="39311" xr:uid="{98FF02AC-4612-4F0D-B087-8FDFB6891A23}"/>
    <cellStyle name="Normal 10 2 4 3 3" xfId="28167" xr:uid="{D06EDAC3-7C58-47CF-AB7A-77FB8723CFB4}"/>
    <cellStyle name="Normal 10 2 4 4" xfId="1246" xr:uid="{00000000-0005-0000-0000-000045020000}"/>
    <cellStyle name="Normal 10 2 4 4 2" xfId="28169" xr:uid="{88733A2A-0D61-476F-8B20-7382C517A1B1}"/>
    <cellStyle name="Normal 10 2 4 4 2 2" xfId="39312" xr:uid="{C7CCA91C-FAA6-4652-B2B2-FC69BA6276D0}"/>
    <cellStyle name="Normal 10 2 4 4 3" xfId="28170" xr:uid="{F1E26B5B-C4AF-4FC9-A714-DA251BDDB9B8}"/>
    <cellStyle name="Normal 10 2 4 4 4" xfId="28168" xr:uid="{4C853BC6-D936-4CA0-8272-496E34FDC9A3}"/>
    <cellStyle name="Normal 10 2 4 5" xfId="28171" xr:uid="{863CC532-6DDF-440A-B606-857C84E6AD77}"/>
    <cellStyle name="Normal 10 2 4 5 2" xfId="39313" xr:uid="{153C16B3-CBF3-4054-AFEA-016A73BAEC41}"/>
    <cellStyle name="Normal 10 2 4 6" xfId="28172" xr:uid="{C7F51266-8748-4A38-B1F9-DA9FAB28F46D}"/>
    <cellStyle name="Normal 10 2 5" xfId="416" xr:uid="{00000000-0005-0000-0000-000046020000}"/>
    <cellStyle name="Normal 10 2 5 2" xfId="417" xr:uid="{00000000-0005-0000-0000-000047020000}"/>
    <cellStyle name="Normal 10 2 5 2 2" xfId="28173" xr:uid="{F24E1079-A31F-4D76-A18F-812F7956CEE8}"/>
    <cellStyle name="Normal 10 2 5 2 2 2" xfId="39314" xr:uid="{D2BDAFF8-7F55-47E9-83AB-16F45D35CD41}"/>
    <cellStyle name="Normal 10 2 5 2 3" xfId="28174" xr:uid="{BE26EA33-9CA6-4CC1-9FEB-B54069FB302A}"/>
    <cellStyle name="Normal 10 2 5 3" xfId="1248" xr:uid="{00000000-0005-0000-0000-000048020000}"/>
    <cellStyle name="Normal 10 2 5 3 2" xfId="28176" xr:uid="{4AEF45D1-D356-43D9-8FC1-F72E8F4F1B7E}"/>
    <cellStyle name="Normal 10 2 5 3 2 2" xfId="39315" xr:uid="{71DE9457-D936-4526-AD17-D032C254B130}"/>
    <cellStyle name="Normal 10 2 5 3 3" xfId="28177" xr:uid="{852C35E5-73D3-4B61-BD74-CDFCA9D3BE1E}"/>
    <cellStyle name="Normal 10 2 5 3 4" xfId="28175" xr:uid="{BE759F31-5611-477C-BC45-9C457A0554B4}"/>
    <cellStyle name="Normal 10 2 5 4" xfId="28178" xr:uid="{9ABC6432-9A93-4430-934F-7410145A22D8}"/>
    <cellStyle name="Normal 10 2 5 4 2" xfId="39316" xr:uid="{B35D7B06-DF13-42A4-AE92-9DA156C7A2DE}"/>
    <cellStyle name="Normal 10 2 5 5" xfId="28179" xr:uid="{B37C4455-49C9-47A5-B189-2E9A9C8473C4}"/>
    <cellStyle name="Normal 10 2 6" xfId="418" xr:uid="{00000000-0005-0000-0000-000049020000}"/>
    <cellStyle name="Normal 10 2 6 2" xfId="28180" xr:uid="{102E0390-347E-4E64-96B6-B904258C770C}"/>
    <cellStyle name="Normal 10 2 6 2 2" xfId="39317" xr:uid="{BAE79C73-6770-436E-84D9-8EF22C7557AB}"/>
    <cellStyle name="Normal 10 2 6 3" xfId="28181" xr:uid="{435AAEE9-E1BA-4CBC-8B1C-C1D5E486D1C6}"/>
    <cellStyle name="Normal 10 2 6 4" xfId="1866" xr:uid="{654DEA94-C06C-4518-8F4F-65B162C21E48}"/>
    <cellStyle name="Normal 10 2 7" xfId="419" xr:uid="{00000000-0005-0000-0000-00004A020000}"/>
    <cellStyle name="Normal 10 2 7 2" xfId="28182" xr:uid="{62AFD19C-3557-49CB-B8AA-E8E505428D0E}"/>
    <cellStyle name="Normal 10 2 7 2 2" xfId="39318" xr:uid="{EDF14842-E9B2-4377-B101-85B878EE4EB6}"/>
    <cellStyle name="Normal 10 2 7 3" xfId="28183" xr:uid="{8D8D4A9D-9208-45A2-A7FD-3913DF4B8628}"/>
    <cellStyle name="Normal 10 2 8" xfId="921" xr:uid="{00000000-0005-0000-0000-00004B020000}"/>
    <cellStyle name="Normal 10 2 8 2" xfId="39319" xr:uid="{77EDB7B9-BEA2-4926-9A67-EA330BA8AE70}"/>
    <cellStyle name="Normal 10 2 8 3" xfId="28184" xr:uid="{3FA138DF-CD50-498D-9395-C3DDB63C0FC3}"/>
    <cellStyle name="Normal 10 2 9" xfId="28185" xr:uid="{2ED444B1-5EE8-46FE-8A02-7A2CC9FDCC38}"/>
    <cellStyle name="Normal 10 3" xfId="420" xr:uid="{00000000-0005-0000-0000-00004C020000}"/>
    <cellStyle name="Normal 10 3 2" xfId="421" xr:uid="{00000000-0005-0000-0000-00004D020000}"/>
    <cellStyle name="Normal 10 3 2 2" xfId="422" xr:uid="{00000000-0005-0000-0000-00004E020000}"/>
    <cellStyle name="Normal 10 3 2 2 2" xfId="28186" xr:uid="{0182C13C-EF82-4BAA-93FF-BCBC1A4B6C25}"/>
    <cellStyle name="Normal 10 3 2 2 2 2" xfId="28187" xr:uid="{A25435DF-6808-42AF-AF9F-D14994B5A101}"/>
    <cellStyle name="Normal 10 3 2 2 2 2 2" xfId="28188" xr:uid="{84E4FF9F-C908-4B7D-9A29-191DF73FA333}"/>
    <cellStyle name="Normal 10 3 2 2 2 2 2 2" xfId="39320" xr:uid="{B91CC0E4-B3AF-45E2-A5E4-666D898D6153}"/>
    <cellStyle name="Normal 10 3 2 2 2 2 3" xfId="28189" xr:uid="{8756E7EF-1DCC-4030-B954-A03D077DB87D}"/>
    <cellStyle name="Normal 10 3 2 2 2 3" xfId="28190" xr:uid="{3E90ECAA-CB08-4CD5-BC53-BB0724741D6D}"/>
    <cellStyle name="Normal 10 3 2 2 2 3 2" xfId="28191" xr:uid="{034C3362-6D0D-4A99-B2DB-F61FD7B42C63}"/>
    <cellStyle name="Normal 10 3 2 2 2 3 2 2" xfId="39321" xr:uid="{76A1BF2C-450A-4E5A-9498-D007F4536F02}"/>
    <cellStyle name="Normal 10 3 2 2 2 3 3" xfId="28192" xr:uid="{55A2C4EC-CE0D-411A-B7BE-04603EF72EEA}"/>
    <cellStyle name="Normal 10 3 2 2 2 4" xfId="28193" xr:uid="{06D714F4-B728-4E81-99FD-1D772A556AFC}"/>
    <cellStyle name="Normal 10 3 2 2 2 4 2" xfId="39322" xr:uid="{032CE72E-CE23-4528-8761-294511627FBC}"/>
    <cellStyle name="Normal 10 3 2 2 2 5" xfId="28194" xr:uid="{4B04CDE4-7F7A-4F5A-9680-54AE435BA80D}"/>
    <cellStyle name="Normal 10 3 2 2 3" xfId="28195" xr:uid="{D98D9F90-FECC-4AF0-B206-82278F40C78B}"/>
    <cellStyle name="Normal 10 3 2 2 3 2" xfId="28196" xr:uid="{B100C944-0A5E-4BD8-8E58-46BBE1F65B1D}"/>
    <cellStyle name="Normal 10 3 2 2 3 2 2" xfId="39323" xr:uid="{E20EDA2B-47B9-4C55-B7DB-AFBD09ACCB5D}"/>
    <cellStyle name="Normal 10 3 2 2 3 3" xfId="28197" xr:uid="{521BE876-E1E5-4CE0-B0B9-2BE746463123}"/>
    <cellStyle name="Normal 10 3 2 2 4" xfId="28198" xr:uid="{E19CD1FF-DA37-4765-97DE-CA853C65299D}"/>
    <cellStyle name="Normal 10 3 2 2 4 2" xfId="28199" xr:uid="{DA715BBE-8F9D-4D09-98E8-8BDD3D4293CB}"/>
    <cellStyle name="Normal 10 3 2 2 4 2 2" xfId="39324" xr:uid="{E76B1EB0-6298-4BE3-98E2-D44C9E3056DD}"/>
    <cellStyle name="Normal 10 3 2 2 4 3" xfId="28200" xr:uid="{CEA1FE43-AA7D-4908-9844-2F56D4300A95}"/>
    <cellStyle name="Normal 10 3 2 2 5" xfId="28201" xr:uid="{203F3BB3-4B91-4866-85BE-28AEF4DF1F35}"/>
    <cellStyle name="Normal 10 3 2 2 5 2" xfId="39325" xr:uid="{D2DF0A54-774F-4668-B69A-5FBDF46C3A3B}"/>
    <cellStyle name="Normal 10 3 2 2 6" xfId="28202" xr:uid="{DDB0EFBD-A555-41F3-AB26-4130FF457C78}"/>
    <cellStyle name="Normal 10 3 2 2 7" xfId="45332" xr:uid="{DC3E14EC-1FCA-4281-B036-59265575C97E}"/>
    <cellStyle name="Normal 10 3 2 3" xfId="28203" xr:uid="{A2443245-4423-426D-B58E-DE45CF0D8BBF}"/>
    <cellStyle name="Normal 10 3 2 3 2" xfId="28204" xr:uid="{CBF2C283-FB58-4940-A85D-1890F7DD08FE}"/>
    <cellStyle name="Normal 10 3 2 3 2 2" xfId="28205" xr:uid="{804F702E-747B-4269-B40A-5C4D712EA144}"/>
    <cellStyle name="Normal 10 3 2 3 2 2 2" xfId="39326" xr:uid="{6155406B-291D-4814-9F44-8EBB48DD0FE5}"/>
    <cellStyle name="Normal 10 3 2 3 2 3" xfId="28206" xr:uid="{47B6C25B-9718-458C-A4D8-F6D8550AD0B6}"/>
    <cellStyle name="Normal 10 3 2 3 3" xfId="28207" xr:uid="{4C4A67C0-DAA1-46CF-8E71-5F0FFF85D826}"/>
    <cellStyle name="Normal 10 3 2 3 3 2" xfId="28208" xr:uid="{E7F57EAE-0F08-495E-866E-2CCAAA28C83A}"/>
    <cellStyle name="Normal 10 3 2 3 3 2 2" xfId="39327" xr:uid="{272EA00C-A8B4-450D-B9EB-4E1D7845BB56}"/>
    <cellStyle name="Normal 10 3 2 3 3 3" xfId="28209" xr:uid="{45AA053B-3B60-4A67-8458-846FBD6D267C}"/>
    <cellStyle name="Normal 10 3 2 3 4" xfId="28210" xr:uid="{C1FC82B2-FE84-44C3-8A0C-728A91AE9F53}"/>
    <cellStyle name="Normal 10 3 2 3 4 2" xfId="39328" xr:uid="{1269A684-4BDA-4B92-AD6E-7BE9E3871AFD}"/>
    <cellStyle name="Normal 10 3 2 3 5" xfId="28211" xr:uid="{16709CFB-7FEE-4778-8E3D-CD2C548ED5C2}"/>
    <cellStyle name="Normal 10 3 2 4" xfId="28212" xr:uid="{6625918F-9F70-459A-9DB1-3F03533D40B2}"/>
    <cellStyle name="Normal 10 3 2 4 2" xfId="28213" xr:uid="{2E1F2287-A251-44F6-BD92-EEA180745C2E}"/>
    <cellStyle name="Normal 10 3 2 4 2 2" xfId="39329" xr:uid="{14035994-3A14-4CBF-85F2-6451CCBE609A}"/>
    <cellStyle name="Normal 10 3 2 4 3" xfId="28214" xr:uid="{8A12CE67-FA82-4859-9071-A2F2E2237EDE}"/>
    <cellStyle name="Normal 10 3 2 5" xfId="28215" xr:uid="{0B1A8784-1B58-426D-90B6-E4617C80D382}"/>
    <cellStyle name="Normal 10 3 2 5 2" xfId="28216" xr:uid="{F4103FCE-DB15-4A7D-89D0-40DCC0678BDB}"/>
    <cellStyle name="Normal 10 3 2 5 2 2" xfId="39330" xr:uid="{8C6673B1-E1FA-4A6F-8BF9-3107FC530D23}"/>
    <cellStyle name="Normal 10 3 2 5 3" xfId="28217" xr:uid="{30F3EA77-796D-4063-B283-9487AD9AF4C3}"/>
    <cellStyle name="Normal 10 3 2 6" xfId="28218" xr:uid="{0BE23AAF-1CCA-4058-B62A-CD6DDDA100CF}"/>
    <cellStyle name="Normal 10 3 2 6 2" xfId="39331" xr:uid="{F2E47F9E-B6A8-457B-840A-63F8E0E0AB67}"/>
    <cellStyle name="Normal 10 3 2 7" xfId="28219" xr:uid="{D013EC6B-0617-4E7E-8B00-C7FC439EFE91}"/>
    <cellStyle name="Normal 10 3 2 8" xfId="39332" xr:uid="{9AF889CB-D5CD-4FA2-90CC-7E6402281076}"/>
    <cellStyle name="Normal 10 3 2 9" xfId="45333" xr:uid="{340B2231-3EDF-43BB-BF2A-868C6ED92A8E}"/>
    <cellStyle name="Normal 10 3 3" xfId="423" xr:uid="{00000000-0005-0000-0000-00004F020000}"/>
    <cellStyle name="Normal 10 3 3 2" xfId="28220" xr:uid="{22E4BD8E-4596-4AE3-8768-E6061D18CF8A}"/>
    <cellStyle name="Normal 10 3 3 2 2" xfId="28221" xr:uid="{030CAE0E-9F06-4594-BD75-255F723B7D31}"/>
    <cellStyle name="Normal 10 3 3 2 2 2" xfId="28222" xr:uid="{A6D4F0C6-74DB-44A2-A217-F3AC97AD4FB3}"/>
    <cellStyle name="Normal 10 3 3 2 2 2 2" xfId="39333" xr:uid="{9088F7A6-9A41-44C4-A9E8-FA6209282568}"/>
    <cellStyle name="Normal 10 3 3 2 2 3" xfId="28223" xr:uid="{A50BD654-D1DA-40A3-A038-7BD52891321B}"/>
    <cellStyle name="Normal 10 3 3 2 3" xfId="28224" xr:uid="{C9F7693B-F955-452F-AF3C-27DBC6AC5BA9}"/>
    <cellStyle name="Normal 10 3 3 2 3 2" xfId="28225" xr:uid="{AC324499-098A-49F9-AB28-C8477FF38736}"/>
    <cellStyle name="Normal 10 3 3 2 3 2 2" xfId="39334" xr:uid="{E21AD73C-916A-4FCF-8725-D97623849916}"/>
    <cellStyle name="Normal 10 3 3 2 3 3" xfId="28226" xr:uid="{5DE741AB-0780-4437-8373-E0E3C825A39B}"/>
    <cellStyle name="Normal 10 3 3 2 4" xfId="28227" xr:uid="{F4A548DE-0258-4078-818C-5A7A3065CBED}"/>
    <cellStyle name="Normal 10 3 3 2 4 2" xfId="39335" xr:uid="{47F859F1-5882-4732-AB98-E633A05F1139}"/>
    <cellStyle name="Normal 10 3 3 2 5" xfId="28228" xr:uid="{4F6DAF0B-7169-4CE5-B408-C5C9B4DFADA3}"/>
    <cellStyle name="Normal 10 3 3 3" xfId="28229" xr:uid="{897CF0FD-FD51-4FF9-80CA-FCA7BC72505F}"/>
    <cellStyle name="Normal 10 3 3 3 2" xfId="28230" xr:uid="{FD73C425-46D7-4797-A54C-8D2A3187D44F}"/>
    <cellStyle name="Normal 10 3 3 3 2 2" xfId="39336" xr:uid="{592B27C0-F119-4E42-AC32-1F00FEECF6BE}"/>
    <cellStyle name="Normal 10 3 3 3 3" xfId="28231" xr:uid="{76C2EFE0-1134-4544-B8BE-075FE5C65E2A}"/>
    <cellStyle name="Normal 10 3 3 4" xfId="28232" xr:uid="{185D26F1-0495-4B23-934D-E2EB82C86439}"/>
    <cellStyle name="Normal 10 3 3 4 2" xfId="28233" xr:uid="{17E675D7-9735-40DE-8D0B-737E401AE92D}"/>
    <cellStyle name="Normal 10 3 3 4 2 2" xfId="39337" xr:uid="{11A9D67B-9FA4-4F28-B562-DE1B34E5FB44}"/>
    <cellStyle name="Normal 10 3 3 4 3" xfId="28234" xr:uid="{F979D5FE-EE64-413D-9351-528AE27703DE}"/>
    <cellStyle name="Normal 10 3 3 5" xfId="28235" xr:uid="{B2CAD2ED-7589-42E4-A490-45640579196E}"/>
    <cellStyle name="Normal 10 3 3 5 2" xfId="39338" xr:uid="{414C89A0-973B-4D9B-AC0C-7AE75141A981}"/>
    <cellStyle name="Normal 10 3 3 6" xfId="28236" xr:uid="{90C2E2C7-C4B4-4CBE-BBFE-0E7C766004CF}"/>
    <cellStyle name="Normal 10 3 3 7" xfId="45334" xr:uid="{DB1CD852-3141-4022-8C82-8E9FF0404EEB}"/>
    <cellStyle name="Normal 10 3 4" xfId="424" xr:uid="{00000000-0005-0000-0000-000050020000}"/>
    <cellStyle name="Normal 10 3 4 2" xfId="28237" xr:uid="{7729AEAD-B643-4F63-A6D8-5CFE803E21AC}"/>
    <cellStyle name="Normal 10 3 4 2 2" xfId="28238" xr:uid="{8A340BDE-06A5-479A-8F23-67FCD850E867}"/>
    <cellStyle name="Normal 10 3 4 2 2 2" xfId="39339" xr:uid="{BF5E5461-9835-41B2-9ABF-561475E48BB2}"/>
    <cellStyle name="Normal 10 3 4 2 3" xfId="28239" xr:uid="{BD87734E-2F3A-44B2-A9F2-471CE2C2ADD9}"/>
    <cellStyle name="Normal 10 3 4 3" xfId="28240" xr:uid="{1330B4B0-5E08-4EB1-805F-059E312F3A32}"/>
    <cellStyle name="Normal 10 3 4 3 2" xfId="28241" xr:uid="{4037D668-F09F-4EDE-9524-934D0B1F8472}"/>
    <cellStyle name="Normal 10 3 4 3 2 2" xfId="39340" xr:uid="{DCF36BAF-33D8-4E50-B152-776FF338F414}"/>
    <cellStyle name="Normal 10 3 4 3 3" xfId="28242" xr:uid="{5AF61BD1-DED8-4F43-BF44-9B762FEAB543}"/>
    <cellStyle name="Normal 10 3 4 4" xfId="28243" xr:uid="{28D993A6-4902-4234-8919-D7E14F2E0217}"/>
    <cellStyle name="Normal 10 3 4 4 2" xfId="39341" xr:uid="{EEF6D68A-1546-409A-AD4D-E215D1B2C634}"/>
    <cellStyle name="Normal 10 3 4 5" xfId="28244" xr:uid="{2BAFF3A3-D0E5-4E97-A648-DA125D15B360}"/>
    <cellStyle name="Normal 10 3 4 6" xfId="45335" xr:uid="{7CF37523-DF5C-44D2-B019-02E8085541AC}"/>
    <cellStyle name="Normal 10 3 5" xfId="1867" xr:uid="{16A5D6D0-8FB8-4008-9029-ED44AA352C67}"/>
    <cellStyle name="Normal 10 3 5 2" xfId="28245" xr:uid="{1144005E-C522-463A-AD2C-C7E6245D3416}"/>
    <cellStyle name="Normal 10 3 5 2 2" xfId="39342" xr:uid="{7064E1BA-B569-4001-A505-A7F4A89D329D}"/>
    <cellStyle name="Normal 10 3 5 3" xfId="28246" xr:uid="{5EBD6AD5-788E-4652-B352-B11C119D2C4E}"/>
    <cellStyle name="Normal 10 3 5 4" xfId="45336" xr:uid="{35E67013-426D-41CD-9A28-7A4A370F9367}"/>
    <cellStyle name="Normal 10 3 6" xfId="1868" xr:uid="{1AA5B6E8-AB85-471D-BEE6-6681550D08AE}"/>
    <cellStyle name="Normal 10 3 6 2" xfId="28247" xr:uid="{46DA358B-412C-4674-8013-2C5D5C68B99C}"/>
    <cellStyle name="Normal 10 3 6 2 2" xfId="39343" xr:uid="{8017436D-0D4F-4922-8F62-05F58116F02A}"/>
    <cellStyle name="Normal 10 3 6 3" xfId="28248" xr:uid="{858CE00D-4A8B-48B1-84B8-DEBA612721DA}"/>
    <cellStyle name="Normal 10 3 7" xfId="28249" xr:uid="{BD53E2BA-82DC-44CF-9DCD-0E2B24B22A6E}"/>
    <cellStyle name="Normal 10 3 7 2" xfId="39344" xr:uid="{C45B61BB-B3A6-4B1E-8C85-D34C25F3F5F7}"/>
    <cellStyle name="Normal 10 3 8" xfId="28250" xr:uid="{C35C76DE-A9AE-44A8-9155-97A41D83A82D}"/>
    <cellStyle name="Normal 10 3 9" xfId="1404" xr:uid="{3B7CB46B-7A40-43A8-A887-496870905C47}"/>
    <cellStyle name="Normal 10 4" xfId="425" xr:uid="{00000000-0005-0000-0000-000051020000}"/>
    <cellStyle name="Normal 10 4 2" xfId="426" xr:uid="{00000000-0005-0000-0000-000052020000}"/>
    <cellStyle name="Normal 10 4 2 2" xfId="28251" xr:uid="{7C6F8BD4-7323-4CC2-9B48-965EBFED585C}"/>
    <cellStyle name="Normal 10 4 2 2 2" xfId="28252" xr:uid="{5C8FBCFC-6785-43BC-99F4-C5B4D9985B09}"/>
    <cellStyle name="Normal 10 4 2 2 2 2" xfId="28253" xr:uid="{D16696EC-367B-4682-9141-9A56070827E3}"/>
    <cellStyle name="Normal 10 4 2 2 2 2 2" xfId="28254" xr:uid="{2EB93A6B-F609-4BF7-B34E-F15FE9EB653B}"/>
    <cellStyle name="Normal 10 4 2 2 2 2 2 2" xfId="39345" xr:uid="{DD0F51F0-5F39-47EA-9660-0F816B5A45B8}"/>
    <cellStyle name="Normal 10 4 2 2 2 2 3" xfId="28255" xr:uid="{C04D651D-295B-4BE5-87F9-D78ECB8D522D}"/>
    <cellStyle name="Normal 10 4 2 2 2 3" xfId="28256" xr:uid="{8FC1C689-EFA4-4221-9CAA-247F4E907CA1}"/>
    <cellStyle name="Normal 10 4 2 2 2 3 2" xfId="28257" xr:uid="{8FD3D876-1A2D-4A09-A3BD-325C3013970E}"/>
    <cellStyle name="Normal 10 4 2 2 2 3 2 2" xfId="39346" xr:uid="{151BF5CF-806F-41B5-AA00-E2BF8C874704}"/>
    <cellStyle name="Normal 10 4 2 2 2 3 3" xfId="28258" xr:uid="{A11B254D-0A0A-4641-89C6-14DD36357990}"/>
    <cellStyle name="Normal 10 4 2 2 2 4" xfId="28259" xr:uid="{E3232843-530E-4903-AA41-A75A78CC7C27}"/>
    <cellStyle name="Normal 10 4 2 2 2 4 2" xfId="39347" xr:uid="{A2BE502A-9523-48A6-A72B-820C171A4B2D}"/>
    <cellStyle name="Normal 10 4 2 2 2 5" xfId="28260" xr:uid="{8865C189-5845-420A-B9B4-9A38DB6CFC20}"/>
    <cellStyle name="Normal 10 4 2 2 3" xfId="28261" xr:uid="{5D8A1896-3B4E-4C08-B959-132D992C815E}"/>
    <cellStyle name="Normal 10 4 2 2 3 2" xfId="28262" xr:uid="{E35ACEFF-97AE-4E15-A474-157CA44499A4}"/>
    <cellStyle name="Normal 10 4 2 2 3 2 2" xfId="39348" xr:uid="{6D630308-EDC1-472C-B5A9-B8CB2F8BAF67}"/>
    <cellStyle name="Normal 10 4 2 2 3 3" xfId="28263" xr:uid="{63FEE31D-B359-4E99-B5DA-8C7F69542D49}"/>
    <cellStyle name="Normal 10 4 2 2 4" xfId="28264" xr:uid="{D02F2537-8A5E-43D2-9FF3-88660370BC48}"/>
    <cellStyle name="Normal 10 4 2 2 4 2" xfId="28265" xr:uid="{5C473780-6F00-4116-BB66-DF41C7CC2D99}"/>
    <cellStyle name="Normal 10 4 2 2 4 2 2" xfId="39349" xr:uid="{7A02A342-7F9C-447D-B37F-55161BBB828E}"/>
    <cellStyle name="Normal 10 4 2 2 4 3" xfId="28266" xr:uid="{9A13ECC9-BAD0-48C1-9EB6-C5422893BEE1}"/>
    <cellStyle name="Normal 10 4 2 2 5" xfId="28267" xr:uid="{24A6367A-05FA-450A-A771-0E22395CD741}"/>
    <cellStyle name="Normal 10 4 2 2 5 2" xfId="39350" xr:uid="{F731A3CB-3C2A-44B0-BC82-16F16935A00B}"/>
    <cellStyle name="Normal 10 4 2 2 6" xfId="28268" xr:uid="{7D411CD6-0658-4BC4-B67D-263FC6167E30}"/>
    <cellStyle name="Normal 10 4 2 3" xfId="28269" xr:uid="{2844BB24-E758-457E-BBD4-FC77A8189314}"/>
    <cellStyle name="Normal 10 4 2 3 2" xfId="28270" xr:uid="{E8475F3D-0045-46F9-990C-02F39525AA4E}"/>
    <cellStyle name="Normal 10 4 2 3 2 2" xfId="28271" xr:uid="{9872E81E-AA9C-4986-9FCD-7CCF03821267}"/>
    <cellStyle name="Normal 10 4 2 3 2 2 2" xfId="39351" xr:uid="{0671EB35-24C6-4FAA-8426-B0726EAEEFE4}"/>
    <cellStyle name="Normal 10 4 2 3 2 3" xfId="28272" xr:uid="{BE963F18-5C79-43B9-9319-CB0C49F1475A}"/>
    <cellStyle name="Normal 10 4 2 3 3" xfId="28273" xr:uid="{86F4815A-FF09-413C-BCC7-7A5567C4370D}"/>
    <cellStyle name="Normal 10 4 2 3 3 2" xfId="28274" xr:uid="{8925C571-A217-4561-8A8F-0ED7A2E70368}"/>
    <cellStyle name="Normal 10 4 2 3 3 2 2" xfId="39352" xr:uid="{AE217ECF-8422-4793-9338-A8FFCA13E5FA}"/>
    <cellStyle name="Normal 10 4 2 3 3 3" xfId="28275" xr:uid="{A91E7DD6-6923-415A-9FFE-61A40AC92DA7}"/>
    <cellStyle name="Normal 10 4 2 3 4" xfId="28276" xr:uid="{1A052693-0BD3-40E1-8787-618D44B865AD}"/>
    <cellStyle name="Normal 10 4 2 3 4 2" xfId="39353" xr:uid="{81E1E5EB-8406-4389-9A89-47460F081347}"/>
    <cellStyle name="Normal 10 4 2 3 5" xfId="28277" xr:uid="{68047D70-38CE-4AE8-9CA8-1A76EB070005}"/>
    <cellStyle name="Normal 10 4 2 4" xfId="28278" xr:uid="{920E583A-43E1-433B-B448-C78700461A7B}"/>
    <cellStyle name="Normal 10 4 2 4 2" xfId="28279" xr:uid="{6BE5D301-7336-470D-B2AC-7A76185BA36E}"/>
    <cellStyle name="Normal 10 4 2 4 2 2" xfId="39354" xr:uid="{7118ACA4-AC44-4E33-848C-06B62BAD697D}"/>
    <cellStyle name="Normal 10 4 2 4 3" xfId="28280" xr:uid="{3BB98730-BF23-4188-8B75-6F4D899D16CB}"/>
    <cellStyle name="Normal 10 4 2 5" xfId="28281" xr:uid="{7265BF55-ACD6-42E5-AAF4-B4E6287BC640}"/>
    <cellStyle name="Normal 10 4 2 5 2" xfId="28282" xr:uid="{2C94A2DD-C008-4E29-89F0-A8E333354AE5}"/>
    <cellStyle name="Normal 10 4 2 5 2 2" xfId="39355" xr:uid="{F39CD392-A730-401E-BDB2-A59995CEF6FD}"/>
    <cellStyle name="Normal 10 4 2 5 3" xfId="28283" xr:uid="{2C5CA851-1E1F-472A-95DF-32A5CF61A134}"/>
    <cellStyle name="Normal 10 4 2 6" xfId="28284" xr:uid="{1A4BE07A-7ED7-42D1-B621-2D62363576AF}"/>
    <cellStyle name="Normal 10 4 2 6 2" xfId="39356" xr:uid="{F3364B3E-4049-4CF4-9163-ACDBC3AFEB5B}"/>
    <cellStyle name="Normal 10 4 2 7" xfId="28285" xr:uid="{060D6204-5840-4ACC-BB2B-450AD186A828}"/>
    <cellStyle name="Normal 10 4 2 8" xfId="45337" xr:uid="{8B3AA799-93BC-4711-99C5-5A8FFF7D95D9}"/>
    <cellStyle name="Normal 10 4 3" xfId="427" xr:uid="{00000000-0005-0000-0000-000053020000}"/>
    <cellStyle name="Normal 10 4 3 2" xfId="28286" xr:uid="{D2626388-B57F-4532-88B8-9EB909F3921C}"/>
    <cellStyle name="Normal 10 4 3 2 2" xfId="28287" xr:uid="{973A5F95-8EA0-4CE2-96DF-2AA3A875EBC9}"/>
    <cellStyle name="Normal 10 4 3 2 2 2" xfId="28288" xr:uid="{F0B814DD-DEF0-4AE9-BA1E-7953C86B1744}"/>
    <cellStyle name="Normal 10 4 3 2 2 2 2" xfId="39357" xr:uid="{6B3CB58C-ADB7-40B1-A161-9CDC5E87AC01}"/>
    <cellStyle name="Normal 10 4 3 2 2 3" xfId="28289" xr:uid="{37006A9D-7FE1-4BBC-94FF-57D62C969B68}"/>
    <cellStyle name="Normal 10 4 3 2 3" xfId="28290" xr:uid="{A0D22306-A6B7-40A0-B68B-586E67A2EFC2}"/>
    <cellStyle name="Normal 10 4 3 2 3 2" xfId="28291" xr:uid="{04AC7E6C-109F-42DB-B4E6-8436724BDD7B}"/>
    <cellStyle name="Normal 10 4 3 2 3 2 2" xfId="39358" xr:uid="{4FD79BBF-546C-4F86-BBB2-C5CF00DEBFBF}"/>
    <cellStyle name="Normal 10 4 3 2 3 3" xfId="28292" xr:uid="{97DFDF47-DE28-42A1-A731-236B6D922A58}"/>
    <cellStyle name="Normal 10 4 3 2 4" xfId="28293" xr:uid="{D1A4FFF7-7E78-45FE-88B3-93C7B6E108C5}"/>
    <cellStyle name="Normal 10 4 3 2 4 2" xfId="39359" xr:uid="{3A2EC6E4-A8ED-4388-9345-703BE2190490}"/>
    <cellStyle name="Normal 10 4 3 2 5" xfId="28294" xr:uid="{2C2250C1-CA2A-46C1-AB24-C0D921CC19B1}"/>
    <cellStyle name="Normal 10 4 3 3" xfId="28295" xr:uid="{15A64E54-C311-453A-A856-7E3FB1312DCA}"/>
    <cellStyle name="Normal 10 4 3 3 2" xfId="28296" xr:uid="{DAD75C18-3A05-4820-89BF-A2582AF216E9}"/>
    <cellStyle name="Normal 10 4 3 3 2 2" xfId="39360" xr:uid="{99D1EE2B-2242-4229-A744-7C69A88C685A}"/>
    <cellStyle name="Normal 10 4 3 3 3" xfId="28297" xr:uid="{936211CE-4D9B-4C4F-90C6-BBEE3C5F0933}"/>
    <cellStyle name="Normal 10 4 3 4" xfId="28298" xr:uid="{878E6134-0FE1-4178-95AE-AF7B6599317D}"/>
    <cellStyle name="Normal 10 4 3 4 2" xfId="28299" xr:uid="{14AF8A32-C5B1-4CF7-A40B-FD05CB46116F}"/>
    <cellStyle name="Normal 10 4 3 4 2 2" xfId="39361" xr:uid="{671E285D-FD77-4127-A241-31E2FE2C1224}"/>
    <cellStyle name="Normal 10 4 3 4 3" xfId="28300" xr:uid="{DFBB5F9D-B94D-461F-9FDA-1DF97E4A2918}"/>
    <cellStyle name="Normal 10 4 3 5" xfId="28301" xr:uid="{4FEEBB13-D985-4A2C-A30D-1D8C3E3B8671}"/>
    <cellStyle name="Normal 10 4 3 5 2" xfId="39362" xr:uid="{E4DF6F8B-997A-43D4-86F0-6BB9DF243DFF}"/>
    <cellStyle name="Normal 10 4 3 6" xfId="28302" xr:uid="{4997D7C6-44FD-4D42-88A7-4F02E06C3E0D}"/>
    <cellStyle name="Normal 10 4 3 7" xfId="45338" xr:uid="{CF9779AC-1BAE-4933-A1DB-5DFE6C5BBDBC}"/>
    <cellStyle name="Normal 10 4 4" xfId="28303" xr:uid="{6D430D72-DDAD-415B-8200-60E98CD74126}"/>
    <cellStyle name="Normal 10 4 4 2" xfId="28304" xr:uid="{BA2077A7-9607-4F3D-9AB3-5A7CFCEDAC39}"/>
    <cellStyle name="Normal 10 4 4 2 2" xfId="28305" xr:uid="{8D17B8AE-FCC3-4D4C-A22E-CC38410364E5}"/>
    <cellStyle name="Normal 10 4 4 2 2 2" xfId="39363" xr:uid="{ED570022-B13F-47A9-B92E-A4A4C3882233}"/>
    <cellStyle name="Normal 10 4 4 2 3" xfId="28306" xr:uid="{E240BB9C-DBE1-417B-8E0B-DD8633A673DB}"/>
    <cellStyle name="Normal 10 4 4 3" xfId="28307" xr:uid="{7C92C48A-0B50-48DE-BE07-550FCB84A4D5}"/>
    <cellStyle name="Normal 10 4 4 3 2" xfId="28308" xr:uid="{2847DE1E-4391-4629-A9C5-25C3F7E313A8}"/>
    <cellStyle name="Normal 10 4 4 3 2 2" xfId="39364" xr:uid="{49CCE3A5-11AC-4507-9498-CC57A9276B78}"/>
    <cellStyle name="Normal 10 4 4 3 3" xfId="28309" xr:uid="{D945805C-8E57-47AB-8A6D-7FAB261665DD}"/>
    <cellStyle name="Normal 10 4 4 4" xfId="28310" xr:uid="{726E7D49-7545-4E3C-A8F9-4F5DAACB6288}"/>
    <cellStyle name="Normal 10 4 4 4 2" xfId="39365" xr:uid="{83624CD4-DF5F-4E77-BD44-CD6DC9A63967}"/>
    <cellStyle name="Normal 10 4 4 5" xfId="28311" xr:uid="{ABC644BB-747C-45A5-909E-AA46D3D0DD8A}"/>
    <cellStyle name="Normal 10 4 5" xfId="28312" xr:uid="{5ECEB1A3-8398-42DF-8C0D-95EEE9D2DCD9}"/>
    <cellStyle name="Normal 10 4 5 2" xfId="28313" xr:uid="{91A79056-BDA0-466E-8F51-AAF0F824A2EB}"/>
    <cellStyle name="Normal 10 4 5 2 2" xfId="39366" xr:uid="{5F8B2ADA-2BFC-4DFF-A339-FD6D5DACBC52}"/>
    <cellStyle name="Normal 10 4 5 3" xfId="28314" xr:uid="{267B596A-1F3A-4353-B4D7-52D94D5FB83F}"/>
    <cellStyle name="Normal 10 4 6" xfId="28315" xr:uid="{4341A978-68BB-4097-A29D-43C4406EB43F}"/>
    <cellStyle name="Normal 10 4 6 2" xfId="28316" xr:uid="{44E40915-E9BD-4FCD-BE14-D8596981F92D}"/>
    <cellStyle name="Normal 10 4 6 2 2" xfId="39367" xr:uid="{EE75431E-0A6F-4950-B01F-CB850A73BF88}"/>
    <cellStyle name="Normal 10 4 6 3" xfId="28317" xr:uid="{B4AFAC3C-9FA1-4FE2-A85D-03482BBB6DBF}"/>
    <cellStyle name="Normal 10 4 7" xfId="28318" xr:uid="{97F24B7B-2C90-473A-B7B7-5F08A7102138}"/>
    <cellStyle name="Normal 10 4 7 2" xfId="39368" xr:uid="{B3765C9C-ED92-44E2-BB23-3C225D4D086A}"/>
    <cellStyle name="Normal 10 4 8" xfId="28319" xr:uid="{E6B911A9-8963-4325-BABE-8E1E3FF951AD}"/>
    <cellStyle name="Normal 10 4 9" xfId="45339" xr:uid="{2A3FEE05-3C66-4B7D-91C8-FF6FFB5979C0}"/>
    <cellStyle name="Normal 10 5" xfId="428" xr:uid="{00000000-0005-0000-0000-000054020000}"/>
    <cellStyle name="Normal 10 5 2" xfId="429" xr:uid="{00000000-0005-0000-0000-000055020000}"/>
    <cellStyle name="Normal 10 5 2 2" xfId="28320" xr:uid="{A06EB26A-1FCF-4C9D-947C-171F4B31C7BE}"/>
    <cellStyle name="Normal 10 5 2 2 2" xfId="28321" xr:uid="{EE643183-E69F-4157-A4C0-20B505751B63}"/>
    <cellStyle name="Normal 10 5 2 2 2 2" xfId="28322" xr:uid="{6DE7A64B-4B8E-44A7-BC82-4EC012048006}"/>
    <cellStyle name="Normal 10 5 2 2 2 2 2" xfId="39369" xr:uid="{23AEE63D-350C-4A7B-943F-42A7B0985278}"/>
    <cellStyle name="Normal 10 5 2 2 2 3" xfId="28323" xr:uid="{FBCF87CC-AE41-45F7-A9DF-41B221B375B2}"/>
    <cellStyle name="Normal 10 5 2 2 3" xfId="28324" xr:uid="{4566ECD4-7365-42AB-A71C-83C8F151F91E}"/>
    <cellStyle name="Normal 10 5 2 2 3 2" xfId="28325" xr:uid="{DDDE2870-9133-490A-970B-B3C64B1EDF03}"/>
    <cellStyle name="Normal 10 5 2 2 3 2 2" xfId="39370" xr:uid="{29C1F315-79E6-4C44-A5FD-0578B0C9B9B6}"/>
    <cellStyle name="Normal 10 5 2 2 3 3" xfId="28326" xr:uid="{EC48FD37-B5AA-44C2-BC66-05169F8143CA}"/>
    <cellStyle name="Normal 10 5 2 2 4" xfId="28327" xr:uid="{BAD2F98E-F82A-4CBF-AFF4-CA4CE5E80CF2}"/>
    <cellStyle name="Normal 10 5 2 2 4 2" xfId="39371" xr:uid="{8C8CD3DE-1F96-4742-83A7-291271014026}"/>
    <cellStyle name="Normal 10 5 2 2 5" xfId="28328" xr:uid="{A4FC4522-1E0F-4421-8BA2-DEAD17AE7C31}"/>
    <cellStyle name="Normal 10 5 2 3" xfId="28329" xr:uid="{EE03950B-B855-4C1B-8FDA-D5F14164BB81}"/>
    <cellStyle name="Normal 10 5 2 3 2" xfId="28330" xr:uid="{DB257CB9-5EA5-4168-B077-3129620B5B98}"/>
    <cellStyle name="Normal 10 5 2 3 2 2" xfId="39372" xr:uid="{87619464-A7F1-48A1-8EAB-3942B872795D}"/>
    <cellStyle name="Normal 10 5 2 3 3" xfId="28331" xr:uid="{309C10A1-1877-4287-BCEB-2377346EDF5D}"/>
    <cellStyle name="Normal 10 5 2 4" xfId="28332" xr:uid="{114E28A6-8D1C-4F27-A36B-6001C1C65FFB}"/>
    <cellStyle name="Normal 10 5 2 4 2" xfId="28333" xr:uid="{CA84D93E-0710-4F10-9B9E-FDFCCDA35E38}"/>
    <cellStyle name="Normal 10 5 2 4 2 2" xfId="39373" xr:uid="{7F5D7F2E-ADBE-4AA6-A2CC-95B9F574003E}"/>
    <cellStyle name="Normal 10 5 2 4 3" xfId="28334" xr:uid="{223E9DD4-B3DB-41DE-AC78-3BBDFD77E6A7}"/>
    <cellStyle name="Normal 10 5 2 5" xfId="28335" xr:uid="{3AF9925D-0663-4FEA-9063-682B77A909E6}"/>
    <cellStyle name="Normal 10 5 2 5 2" xfId="39374" xr:uid="{E3E3C52B-1D06-4A74-A55E-D8485EB61C32}"/>
    <cellStyle name="Normal 10 5 2 6" xfId="28336" xr:uid="{31A95EF6-2C0B-4520-8D91-00FA845D58A3}"/>
    <cellStyle name="Normal 10 5 2 7" xfId="45340" xr:uid="{BDCBEC1C-55E0-4B51-AFDF-22485770B8BB}"/>
    <cellStyle name="Normal 10 5 3" xfId="430" xr:uid="{00000000-0005-0000-0000-000056020000}"/>
    <cellStyle name="Normal 10 5 3 2" xfId="28337" xr:uid="{AD4788FF-3E07-4031-B2F6-46D715F051D3}"/>
    <cellStyle name="Normal 10 5 3 2 2" xfId="28338" xr:uid="{3AF7B3BF-DB1C-44C9-A084-09BA770886F1}"/>
    <cellStyle name="Normal 10 5 3 2 2 2" xfId="39375" xr:uid="{4DDC1CD8-C0B5-4A88-A5F5-FFA62B24F2AC}"/>
    <cellStyle name="Normal 10 5 3 2 3" xfId="28339" xr:uid="{9F95480C-D00E-4838-94BA-FFDA3A335FF0}"/>
    <cellStyle name="Normal 10 5 3 3" xfId="28340" xr:uid="{A601AE2B-2235-462B-AE65-0CBCA2B34ED7}"/>
    <cellStyle name="Normal 10 5 3 3 2" xfId="28341" xr:uid="{FC5DB97A-6335-40FB-8659-6F9E37F12755}"/>
    <cellStyle name="Normal 10 5 3 3 2 2" xfId="39376" xr:uid="{3EF241A5-095E-431B-B759-BA0733ACBD1E}"/>
    <cellStyle name="Normal 10 5 3 3 3" xfId="28342" xr:uid="{D8FED272-FE34-4AA2-9B76-7A6FD19FCE31}"/>
    <cellStyle name="Normal 10 5 3 4" xfId="28343" xr:uid="{79CA5C7A-3334-49D9-BB8C-C747A0820D9F}"/>
    <cellStyle name="Normal 10 5 3 4 2" xfId="39377" xr:uid="{79657605-4B7F-46AA-967A-C80E1091842B}"/>
    <cellStyle name="Normal 10 5 3 5" xfId="28344" xr:uid="{8D1E3C35-B028-442E-9C1F-400660C5172A}"/>
    <cellStyle name="Normal 10 5 3 6" xfId="45341" xr:uid="{BABC7A99-45B7-465C-93F5-420886950B91}"/>
    <cellStyle name="Normal 10 5 4" xfId="28345" xr:uid="{4119113B-D5D2-4688-82E0-1CA895A4B355}"/>
    <cellStyle name="Normal 10 5 4 2" xfId="28346" xr:uid="{10064A0C-02CF-4D2D-931E-C3EE3BB77EA8}"/>
    <cellStyle name="Normal 10 5 4 2 2" xfId="39378" xr:uid="{02A33A22-10F1-4876-8057-7789D718069B}"/>
    <cellStyle name="Normal 10 5 4 3" xfId="28347" xr:uid="{423AEC3A-70D9-4569-9042-3742B018FC0F}"/>
    <cellStyle name="Normal 10 5 5" xfId="28348" xr:uid="{0C6B4BEB-D3B0-46E9-BCD2-FD2504EFC288}"/>
    <cellStyle name="Normal 10 5 5 2" xfId="28349" xr:uid="{242226E3-D7C9-4FAB-BC68-AED7701B1005}"/>
    <cellStyle name="Normal 10 5 5 2 2" xfId="39379" xr:uid="{47E5C629-E215-4BA0-9DE9-3780B15224C5}"/>
    <cellStyle name="Normal 10 5 5 3" xfId="28350" xr:uid="{2325801D-5264-4C04-ADC4-FA9024E7A381}"/>
    <cellStyle name="Normal 10 5 6" xfId="28351" xr:uid="{0505FC68-EEAA-4EF4-B71A-62E6336C0CE4}"/>
    <cellStyle name="Normal 10 5 6 2" xfId="39380" xr:uid="{8E276112-524E-414C-96C8-9E12D46987A1}"/>
    <cellStyle name="Normal 10 5 7" xfId="28352" xr:uid="{F3D3CAB1-9BD6-48A5-9BDD-40D9134C4E90}"/>
    <cellStyle name="Normal 10 5 8" xfId="45342" xr:uid="{5EED9197-0991-4AB8-BF1B-6DE5FA0695D8}"/>
    <cellStyle name="Normal 10 6" xfId="431" xr:uid="{00000000-0005-0000-0000-000057020000}"/>
    <cellStyle name="Normal 10 6 2" xfId="432" xr:uid="{00000000-0005-0000-0000-000058020000}"/>
    <cellStyle name="Normal 10 6 2 2" xfId="28353" xr:uid="{DF6FBC00-C9CB-43D1-907E-159E9A0A03CE}"/>
    <cellStyle name="Normal 10 6 2 2 2" xfId="28354" xr:uid="{6D1417E5-BC8B-4632-A498-D4C679F41071}"/>
    <cellStyle name="Normal 10 6 2 2 2 2" xfId="39381" xr:uid="{F8F2676B-FB6A-468D-9197-FEBEC046DBBE}"/>
    <cellStyle name="Normal 10 6 2 2 3" xfId="28355" xr:uid="{7E3D9AD0-71E7-4CD1-A616-85FAA34A7E85}"/>
    <cellStyle name="Normal 10 6 2 3" xfId="28356" xr:uid="{8A7355E9-B61A-44AE-8D23-F47C701AEF89}"/>
    <cellStyle name="Normal 10 6 2 3 2" xfId="28357" xr:uid="{95973FE2-B1BC-4831-A118-DDB035272481}"/>
    <cellStyle name="Normal 10 6 2 3 2 2" xfId="39382" xr:uid="{ED1E83D4-88D9-47D9-A141-E95F12B101D9}"/>
    <cellStyle name="Normal 10 6 2 3 3" xfId="28358" xr:uid="{F1E59311-B364-4115-B5FB-5A65376F39F4}"/>
    <cellStyle name="Normal 10 6 2 4" xfId="28359" xr:uid="{D0014446-0C0A-413B-8CAA-6F6CCB5B34CD}"/>
    <cellStyle name="Normal 10 6 2 4 2" xfId="39383" xr:uid="{6A15AECF-2088-470D-AB73-EC42FB37A6A3}"/>
    <cellStyle name="Normal 10 6 2 5" xfId="28360" xr:uid="{670EF7D1-602E-41A2-8972-F098F409474D}"/>
    <cellStyle name="Normal 10 6 3" xfId="28361" xr:uid="{43E8E00D-33CC-4DDE-8C9D-8742110271D2}"/>
    <cellStyle name="Normal 10 6 3 2" xfId="28362" xr:uid="{4A291B3B-7588-4FEE-9288-149B52DA8778}"/>
    <cellStyle name="Normal 10 6 3 2 2" xfId="39384" xr:uid="{AC808F90-4623-406D-8501-FBB35299103E}"/>
    <cellStyle name="Normal 10 6 3 3" xfId="28363" xr:uid="{AFEA8D36-7E9E-4C39-A0C6-DA192D114FD1}"/>
    <cellStyle name="Normal 10 6 4" xfId="28364" xr:uid="{179C4D2B-979E-450C-B8AF-7DFCCAF526D7}"/>
    <cellStyle name="Normal 10 6 4 2" xfId="28365" xr:uid="{9D50F646-BA5A-4895-BF52-93EAAA54EC07}"/>
    <cellStyle name="Normal 10 6 4 2 2" xfId="39385" xr:uid="{6CA7727C-8BC6-4069-810B-BE4D1BC7FAA0}"/>
    <cellStyle name="Normal 10 6 4 3" xfId="28366" xr:uid="{0A2A1509-1AA6-4879-9412-ADF1268E3F66}"/>
    <cellStyle name="Normal 10 6 5" xfId="28367" xr:uid="{E104C8D1-F08F-43F4-9D7C-48454542B46F}"/>
    <cellStyle name="Normal 10 6 5 2" xfId="39386" xr:uid="{BB3CD62B-4AE7-4CE9-968C-4181CE375CA4}"/>
    <cellStyle name="Normal 10 6 6" xfId="28368" xr:uid="{7E57E2A5-31CF-4EE6-A0CF-52BC2812D912}"/>
    <cellStyle name="Normal 10 6 7" xfId="45343" xr:uid="{17A8EF2D-F397-4F3D-9D00-7271826469CA}"/>
    <cellStyle name="Normal 10 7" xfId="433" xr:uid="{00000000-0005-0000-0000-000059020000}"/>
    <cellStyle name="Normal 10 7 2" xfId="28369" xr:uid="{7BA3A499-0CA6-4269-8A96-83A6BF00D8BC}"/>
    <cellStyle name="Normal 10 7 2 2" xfId="28370" xr:uid="{A64E84D4-F3E0-4AD7-B094-A55FACE8D04E}"/>
    <cellStyle name="Normal 10 7 2 2 2" xfId="39387" xr:uid="{89F422D0-2C92-49F6-A112-F3575FD7E030}"/>
    <cellStyle name="Normal 10 7 2 3" xfId="28371" xr:uid="{A231C9FE-16B3-4095-8FF5-7CE7C2137C12}"/>
    <cellStyle name="Normal 10 7 3" xfId="28372" xr:uid="{187ABCF9-5E4D-4336-915B-00B790035DBC}"/>
    <cellStyle name="Normal 10 7 3 2" xfId="28373" xr:uid="{60A5B810-903F-4D2A-B5CE-D80D69910EBB}"/>
    <cellStyle name="Normal 10 7 3 2 2" xfId="39388" xr:uid="{68B3E178-2269-4961-99CF-065F31B644D9}"/>
    <cellStyle name="Normal 10 7 3 3" xfId="28374" xr:uid="{4F56EF2A-A283-4A21-98CD-1D45B5E4EE1D}"/>
    <cellStyle name="Normal 10 7 4" xfId="28375" xr:uid="{5EDC3802-964A-4940-8976-A0527E101070}"/>
    <cellStyle name="Normal 10 7 4 2" xfId="39389" xr:uid="{8DA97DA9-3D01-426F-9E4A-CBCEC525AAAA}"/>
    <cellStyle name="Normal 10 7 5" xfId="28376" xr:uid="{5B1E0127-C1AF-4CA0-A324-44BB3F4B5934}"/>
    <cellStyle name="Normal 10 7 6" xfId="45344" xr:uid="{22B5ECCE-143F-4A1B-AB56-BF3EE612027C}"/>
    <cellStyle name="Normal 10 8" xfId="434" xr:uid="{00000000-0005-0000-0000-00005A020000}"/>
    <cellStyle name="Normal 10 8 2" xfId="28377" xr:uid="{2D056FBC-2E32-459E-8124-50451AAF1202}"/>
    <cellStyle name="Normal 10 8 2 2" xfId="39390" xr:uid="{5471D270-4643-445C-8055-D8CFEFB0C0E3}"/>
    <cellStyle name="Normal 10 8 3" xfId="28378" xr:uid="{186EC2D1-8256-4A0F-8126-1F1EDC747780}"/>
    <cellStyle name="Normal 10 8 3 2" xfId="42872" xr:uid="{9C5E9D58-718A-4390-A7C6-5ADB017F48A9}"/>
    <cellStyle name="Normal 10 8 4" xfId="42873" xr:uid="{41389FB3-E1AF-411B-AD98-1FAAF3096552}"/>
    <cellStyle name="Normal 10 8 4 2" xfId="42874" xr:uid="{4A66B1ED-89F0-416B-BCC9-06639DFBC6C2}"/>
    <cellStyle name="Normal 10 8 5" xfId="42875" xr:uid="{71E13081-F597-436E-90F7-EDE4341A4FB5}"/>
    <cellStyle name="Normal 10 8 6" xfId="1869" xr:uid="{5C2A783E-43ED-44A6-BA58-C8A0EBF170C7}"/>
    <cellStyle name="Normal 10 9" xfId="141" xr:uid="{00000000-0005-0000-0000-00005B020000}"/>
    <cellStyle name="Normal 10 9 2" xfId="28379" xr:uid="{C77CD50C-FF48-4EBE-85B7-FC6048CA8FFD}"/>
    <cellStyle name="Normal 10 9 2 2" xfId="39391" xr:uid="{FC2C5B97-19C7-402A-8835-5D10E813C386}"/>
    <cellStyle name="Normal 10 9 3" xfId="28380" xr:uid="{39A1D8B2-6350-4257-8BB4-741134A45E00}"/>
    <cellStyle name="Normal 10 9 4" xfId="1870" xr:uid="{33F29E19-48DE-4B7B-A765-7B127349C8D8}"/>
    <cellStyle name="Normal 10_2112 DF Schedule" xfId="922" xr:uid="{00000000-0005-0000-0000-00005C020000}"/>
    <cellStyle name="Normal 100" xfId="1249" xr:uid="{00000000-0005-0000-0000-00005D020000}"/>
    <cellStyle name="Normal 100 2" xfId="1871" xr:uid="{34BFFE18-1C51-4E3E-843B-87B51E30128E}"/>
    <cellStyle name="Normal 100 2 2" xfId="39392" xr:uid="{A6858F64-3892-48AB-827B-9CC46C2F2F2E}"/>
    <cellStyle name="Normal 100 2 3" xfId="45345" xr:uid="{B9A6822A-F503-4C3B-BEF0-9911DE201578}"/>
    <cellStyle name="Normal 100 3" xfId="1872" xr:uid="{41CA7021-D1BA-4F38-80FB-006FA3ACD559}"/>
    <cellStyle name="Normal 101" xfId="1250" xr:uid="{00000000-0005-0000-0000-00005E020000}"/>
    <cellStyle name="Normal 101 2" xfId="1873" xr:uid="{60380A88-6F0B-4EC6-8ED0-BAD8F06C6825}"/>
    <cellStyle name="Normal 101 2 2" xfId="39393" xr:uid="{36292BF8-39C3-48B7-9B5B-B0A3E2A76B3B}"/>
    <cellStyle name="Normal 101 2 3" xfId="45346" xr:uid="{7EAA2D5C-981F-4DCF-B658-F261E85E753D}"/>
    <cellStyle name="Normal 102" xfId="1251" xr:uid="{00000000-0005-0000-0000-00005F020000}"/>
    <cellStyle name="Normal 102 2" xfId="1874" xr:uid="{84F06848-DBF9-4355-AF19-C11C5EE6F14E}"/>
    <cellStyle name="Normal 102 2 2" xfId="39394" xr:uid="{20C0A387-DB7B-4ECB-8738-247A99F79699}"/>
    <cellStyle name="Normal 102 2 3" xfId="45347" xr:uid="{38F29889-DE99-47BD-B047-EF23D9F941E7}"/>
    <cellStyle name="Normal 103" xfId="1252" xr:uid="{00000000-0005-0000-0000-000060020000}"/>
    <cellStyle name="Normal 103 2" xfId="1875" xr:uid="{33409561-2B0E-4C24-B7DA-53B01923909F}"/>
    <cellStyle name="Normal 103 2 2" xfId="39395" xr:uid="{5E3D8915-09D3-4D84-9132-450E1C4CCAAA}"/>
    <cellStyle name="Normal 103 2 3" xfId="45348" xr:uid="{DCEF0755-5D3D-4A7A-B565-E3E3896A34D6}"/>
    <cellStyle name="Normal 104" xfId="1253" xr:uid="{00000000-0005-0000-0000-000061020000}"/>
    <cellStyle name="Normal 104 2" xfId="1876" xr:uid="{B7EA98CE-8F7B-40E9-BC9F-F14D72FDC54F}"/>
    <cellStyle name="Normal 104 2 2" xfId="39396" xr:uid="{745DC840-3ECA-4FA8-BCB0-E437E758B748}"/>
    <cellStyle name="Normal 104 2 3" xfId="45349" xr:uid="{5B86DFE3-B86A-487C-81A1-FD318768C2FC}"/>
    <cellStyle name="Normal 105" xfId="1254" xr:uid="{00000000-0005-0000-0000-000062020000}"/>
    <cellStyle name="Normal 105 2" xfId="1877" xr:uid="{256DBCA7-9477-4E97-B4E8-30F02448381B}"/>
    <cellStyle name="Normal 105 2 2" xfId="39397" xr:uid="{7D3FBB85-1B92-4181-AF50-00204C98A1DA}"/>
    <cellStyle name="Normal 105 2 3" xfId="45350" xr:uid="{3B2E1904-0488-471B-970E-773DD423F35B}"/>
    <cellStyle name="Normal 106" xfId="1255" xr:uid="{00000000-0005-0000-0000-000063020000}"/>
    <cellStyle name="Normal 107" xfId="1256" xr:uid="{00000000-0005-0000-0000-000064020000}"/>
    <cellStyle name="Normal 107 2" xfId="1878" xr:uid="{9B18FA13-8B44-4176-80E2-7D185512FF1E}"/>
    <cellStyle name="Normal 107 2 2" xfId="39398" xr:uid="{637764D5-7A9B-402E-9E7E-6F29B69758DB}"/>
    <cellStyle name="Normal 107 2 3" xfId="45351" xr:uid="{A4B14D41-9500-4E4B-933E-FCBFA1CD0254}"/>
    <cellStyle name="Normal 108" xfId="1257" xr:uid="{00000000-0005-0000-0000-000065020000}"/>
    <cellStyle name="Normal 108 2" xfId="1879" xr:uid="{9EE088B2-DA00-4E72-9246-8D70E3606AF4}"/>
    <cellStyle name="Normal 108 2 2" xfId="39399" xr:uid="{18163BF3-8853-4BA5-91E2-7ABBC77062D8}"/>
    <cellStyle name="Normal 108 2 3" xfId="45352" xr:uid="{0FF8DD00-BE23-4BAE-A17F-2A2DD2C278C7}"/>
    <cellStyle name="Normal 109" xfId="1258" xr:uid="{00000000-0005-0000-0000-000066020000}"/>
    <cellStyle name="Normal 109 2" xfId="1259" xr:uid="{00000000-0005-0000-0000-000067020000}"/>
    <cellStyle name="Normal 109 2 2" xfId="28381" xr:uid="{A61FC844-6563-4DAF-85EE-0A476CD6B049}"/>
    <cellStyle name="Normal 109 2 3" xfId="45353" xr:uid="{7F1CB4FD-A4D1-4924-885B-D5C7D2326F22}"/>
    <cellStyle name="Normal 109 3" xfId="1470" xr:uid="{CF99AC52-6910-4C85-8AC2-97A11797937F}"/>
    <cellStyle name="Normal 109 3 2" xfId="39400" xr:uid="{1E844C8B-8EF9-4660-B8E9-FAB7EC6816C1}"/>
    <cellStyle name="Normal 109 3 3" xfId="45354" xr:uid="{49035B53-E307-4FCC-AE1B-89A1A9E53D58}"/>
    <cellStyle name="Normal 109 3 4" xfId="46489" xr:uid="{09C4B3C3-7DAB-47BA-B9F0-1554BADA996C}"/>
    <cellStyle name="Normal 109 4" xfId="28382" xr:uid="{7B6C6D9A-FFB5-4954-B446-AAFB976188E1}"/>
    <cellStyle name="Normal 109 5" xfId="45355" xr:uid="{468B6039-DB06-4EAC-9FF0-A357B69B7947}"/>
    <cellStyle name="Normal 11" xfId="78" xr:uid="{00000000-0005-0000-0000-000068020000}"/>
    <cellStyle name="Normal 11 10" xfId="1880" xr:uid="{D4B3C172-2D0F-41B0-AC9E-84A27CAC5E6C}"/>
    <cellStyle name="Normal 11 10 2" xfId="39401" xr:uid="{39A88890-14EB-4E78-975F-27D768D9AFD4}"/>
    <cellStyle name="Normal 11 10 3" xfId="45356" xr:uid="{FDDF3D1C-56E3-4197-A973-B35CF2F6BD90}"/>
    <cellStyle name="Normal 11 11" xfId="1881" xr:uid="{01523F8D-CD65-4D9C-AE14-A2CE1B029E04}"/>
    <cellStyle name="Normal 11 11 2" xfId="39402" xr:uid="{87B777CD-CE78-4287-8CB6-89A5BEAB16F1}"/>
    <cellStyle name="Normal 11 11 3" xfId="45357" xr:uid="{E4A896C7-7271-4E9B-AF8F-F96841D97604}"/>
    <cellStyle name="Normal 11 12" xfId="1882" xr:uid="{99EA3DAE-B064-4B24-9F67-A197999B534B}"/>
    <cellStyle name="Normal 11 12 2" xfId="42876" xr:uid="{0779A236-4420-49B6-AC8A-707576AECED0}"/>
    <cellStyle name="Normal 11 13" xfId="42877" xr:uid="{4D33FB59-82F0-46B9-95FE-B77FFC835BFC}"/>
    <cellStyle name="Normal 11 14" xfId="46557" xr:uid="{52D127D1-2D60-4A2A-8475-D567A8F0EB53}"/>
    <cellStyle name="Normal 11 2" xfId="165" xr:uid="{00000000-0005-0000-0000-000069020000}"/>
    <cellStyle name="Normal 11 2 10" xfId="1405" xr:uid="{2D079275-3647-49B6-BE2D-A9448AEFF993}"/>
    <cellStyle name="Normal 11 2 2" xfId="435" xr:uid="{00000000-0005-0000-0000-00006A020000}"/>
    <cellStyle name="Normal 11 2 2 2" xfId="436" xr:uid="{00000000-0005-0000-0000-00006B020000}"/>
    <cellStyle name="Normal 11 2 2 2 10" xfId="46490" xr:uid="{E7DA1101-DC62-4407-B848-7B4DB49EDC13}"/>
    <cellStyle name="Normal 11 2 2 2 11" xfId="1883" xr:uid="{A79B4764-8982-49E5-8C5A-D4A8ED702E4A}"/>
    <cellStyle name="Normal 11 2 2 2 2" xfId="437" xr:uid="{00000000-0005-0000-0000-00006C020000}"/>
    <cellStyle name="Normal 11 2 2 2 2 2" xfId="28383" xr:uid="{103D8D0B-8334-4A29-A18B-868A7B89A354}"/>
    <cellStyle name="Normal 11 2 2 2 2 2 2" xfId="28384" xr:uid="{120A00A6-2F62-4094-AA86-62E64EAC6F97}"/>
    <cellStyle name="Normal 11 2 2 2 2 2 2 2" xfId="28385" xr:uid="{F17CC2C1-3333-41A9-BDC7-4DD10DB36AAD}"/>
    <cellStyle name="Normal 11 2 2 2 2 2 2 2 2" xfId="39403" xr:uid="{442439AC-22A6-4FB1-B1F8-811F74B19E5C}"/>
    <cellStyle name="Normal 11 2 2 2 2 2 2 3" xfId="28386" xr:uid="{9E2D8FFA-CCF9-4063-A68A-0495CB2D40EC}"/>
    <cellStyle name="Normal 11 2 2 2 2 2 3" xfId="28387" xr:uid="{72899B5F-E059-4F73-ACDD-13FE5E3187F8}"/>
    <cellStyle name="Normal 11 2 2 2 2 2 3 2" xfId="28388" xr:uid="{D9577193-16EA-42B3-986D-115ABB247971}"/>
    <cellStyle name="Normal 11 2 2 2 2 2 3 2 2" xfId="39404" xr:uid="{A02318BC-271C-456B-BAEB-BD701A6528E5}"/>
    <cellStyle name="Normal 11 2 2 2 2 2 3 3" xfId="28389" xr:uid="{902A0681-0F89-4A59-A2C4-AD7AE25B6E9C}"/>
    <cellStyle name="Normal 11 2 2 2 2 2 4" xfId="28390" xr:uid="{34924932-9881-47E5-BAD7-D5D9B469F63C}"/>
    <cellStyle name="Normal 11 2 2 2 2 2 4 2" xfId="39405" xr:uid="{CD461C5A-F7E5-4051-BD97-A1AD45C34E35}"/>
    <cellStyle name="Normal 11 2 2 2 2 2 5" xfId="28391" xr:uid="{A7DD44FE-F56D-4B66-A8B2-EB274775B23C}"/>
    <cellStyle name="Normal 11 2 2 2 2 3" xfId="28392" xr:uid="{06F249EC-6CB5-4536-9F1E-B77CE3FA1986}"/>
    <cellStyle name="Normal 11 2 2 2 2 3 2" xfId="28393" xr:uid="{C176851D-A7BC-48B0-A6E2-2B27A8449C1C}"/>
    <cellStyle name="Normal 11 2 2 2 2 3 2 2" xfId="39406" xr:uid="{49E92B8C-2152-41AD-8019-71FBA6BD1AF3}"/>
    <cellStyle name="Normal 11 2 2 2 2 3 3" xfId="28394" xr:uid="{2461C7B6-C408-40F3-898A-FAF995E7B736}"/>
    <cellStyle name="Normal 11 2 2 2 2 4" xfId="28395" xr:uid="{C325ABDD-3D81-45FE-90C2-51D2FB8CA09D}"/>
    <cellStyle name="Normal 11 2 2 2 2 4 2" xfId="28396" xr:uid="{33F8FB0E-435E-4CD2-A53D-8E699171C41A}"/>
    <cellStyle name="Normal 11 2 2 2 2 4 2 2" xfId="39407" xr:uid="{9F2DECFE-7E1F-4A63-996A-067089DBE200}"/>
    <cellStyle name="Normal 11 2 2 2 2 4 3" xfId="28397" xr:uid="{F1A07E70-9BD9-42C0-841F-4B50DD124A74}"/>
    <cellStyle name="Normal 11 2 2 2 2 5" xfId="28398" xr:uid="{5FBDCBD3-22C7-4F88-A021-F332C8F351E9}"/>
    <cellStyle name="Normal 11 2 2 2 2 5 2" xfId="39408" xr:uid="{44D8C56C-2641-4F70-BC83-D4F50510F75B}"/>
    <cellStyle name="Normal 11 2 2 2 2 6" xfId="28399" xr:uid="{B55324F0-CF0D-4D09-A6CC-CCBAD2DAA538}"/>
    <cellStyle name="Normal 11 2 2 2 2 7" xfId="45358" xr:uid="{77936AF5-B3F3-49BD-9F55-23A37AB1CD09}"/>
    <cellStyle name="Normal 11 2 2 2 3" xfId="28400" xr:uid="{6A9F47FF-C515-47CA-9B08-BC151DA78DF8}"/>
    <cellStyle name="Normal 11 2 2 2 3 2" xfId="28401" xr:uid="{F3026410-3B60-4058-830C-93B10F5B18E3}"/>
    <cellStyle name="Normal 11 2 2 2 3 2 2" xfId="28402" xr:uid="{E8511769-8E06-4799-8C94-F875C18FD2E4}"/>
    <cellStyle name="Normal 11 2 2 2 3 2 2 2" xfId="39409" xr:uid="{ECEBC126-458A-4D3E-A38C-601B9C5DAAFE}"/>
    <cellStyle name="Normal 11 2 2 2 3 2 3" xfId="28403" xr:uid="{F15CAF0F-FE4A-4904-A641-065717FDF065}"/>
    <cellStyle name="Normal 11 2 2 2 3 3" xfId="28404" xr:uid="{8F7BA0FE-598B-4640-B57E-3B003CEF21DE}"/>
    <cellStyle name="Normal 11 2 2 2 3 3 2" xfId="28405" xr:uid="{06CD01C3-8CED-454B-B2A3-EBCBF90F74FD}"/>
    <cellStyle name="Normal 11 2 2 2 3 3 2 2" xfId="39410" xr:uid="{25B292AC-B109-4535-BDC4-211160282309}"/>
    <cellStyle name="Normal 11 2 2 2 3 3 3" xfId="28406" xr:uid="{9EE5D6FB-F5E6-40F6-B28D-182FF126B9D4}"/>
    <cellStyle name="Normal 11 2 2 2 3 4" xfId="28407" xr:uid="{3E676EBA-D140-44D7-A3B7-29F618CFF164}"/>
    <cellStyle name="Normal 11 2 2 2 3 4 2" xfId="39411" xr:uid="{C9CAF8EC-5CD4-416C-AD13-2CF15EE824B7}"/>
    <cellStyle name="Normal 11 2 2 2 3 5" xfId="28408" xr:uid="{9DF2112C-C4B3-41AB-AA88-7DCE4470146F}"/>
    <cellStyle name="Normal 11 2 2 2 4" xfId="28409" xr:uid="{A4194F2F-3238-41D3-B0C0-B98B9CAFCFCC}"/>
    <cellStyle name="Normal 11 2 2 2 4 2" xfId="28410" xr:uid="{619173A7-08D9-4A4E-8DAA-505E1A7BC23B}"/>
    <cellStyle name="Normal 11 2 2 2 4 2 2" xfId="39412" xr:uid="{24B93676-EA9C-438B-B1D8-841F8830D2F1}"/>
    <cellStyle name="Normal 11 2 2 2 4 3" xfId="28411" xr:uid="{6987E69C-7670-4A51-AD9F-1AF4A0CD1F86}"/>
    <cellStyle name="Normal 11 2 2 2 5" xfId="28412" xr:uid="{F7B5BC08-13C0-4A41-9A85-6007F97521D9}"/>
    <cellStyle name="Normal 11 2 2 2 5 2" xfId="28413" xr:uid="{6C7059DC-054B-40AE-8DB4-74AD87FD74BF}"/>
    <cellStyle name="Normal 11 2 2 2 5 2 2" xfId="39413" xr:uid="{28F70631-1E91-45D7-B5F8-4918E6F2D80F}"/>
    <cellStyle name="Normal 11 2 2 2 5 3" xfId="28414" xr:uid="{2D2AF729-FC73-4702-8C8A-E5A674D0511A}"/>
    <cellStyle name="Normal 11 2 2 2 6" xfId="28415" xr:uid="{4C249DFF-0F4C-4AFB-8D70-A2BA2A402E75}"/>
    <cellStyle name="Normal 11 2 2 2 6 2" xfId="39414" xr:uid="{75D2F4A4-980A-4780-B660-81485BBAA86C}"/>
    <cellStyle name="Normal 11 2 2 2 7" xfId="28416" xr:uid="{3ACA5645-3C6F-45C7-89E5-0511A3555A1C}"/>
    <cellStyle name="Normal 11 2 2 2 8" xfId="28417" xr:uid="{277F4823-C0F9-4B42-8097-6734B996150B}"/>
    <cellStyle name="Normal 11 2 2 2 9" xfId="45359" xr:uid="{F978B89C-8BAD-476D-A6FF-90198893F983}"/>
    <cellStyle name="Normal 11 2 2 3" xfId="438" xr:uid="{00000000-0005-0000-0000-00006D020000}"/>
    <cellStyle name="Normal 11 2 2 3 2" xfId="28418" xr:uid="{455430B7-BE8A-4522-95CF-8B5F38054FD4}"/>
    <cellStyle name="Normal 11 2 2 3 2 2" xfId="28419" xr:uid="{44822E9F-EDC4-4D3B-B00E-F173B1DCFFE1}"/>
    <cellStyle name="Normal 11 2 2 3 2 2 2" xfId="28420" xr:uid="{7D7776B1-788C-4DF1-8F6C-053CF55A94D8}"/>
    <cellStyle name="Normal 11 2 2 3 2 2 2 2" xfId="39415" xr:uid="{F3A24A0C-2454-4372-975A-327021E5BB2C}"/>
    <cellStyle name="Normal 11 2 2 3 2 2 3" xfId="28421" xr:uid="{CF086BFD-31D7-42BE-8967-B8E43B3CBBA1}"/>
    <cellStyle name="Normal 11 2 2 3 2 3" xfId="28422" xr:uid="{8A537FF5-A5CD-4F5D-853B-0E5F9A700AE8}"/>
    <cellStyle name="Normal 11 2 2 3 2 3 2" xfId="28423" xr:uid="{53CB0822-71DF-415D-A8ED-11C3FFDEA182}"/>
    <cellStyle name="Normal 11 2 2 3 2 3 2 2" xfId="39416" xr:uid="{D4F137C1-1614-46E5-A50C-54B7878AC173}"/>
    <cellStyle name="Normal 11 2 2 3 2 3 3" xfId="28424" xr:uid="{B66BBA96-C680-4D09-B23B-1CA8E579C44E}"/>
    <cellStyle name="Normal 11 2 2 3 2 4" xfId="28425" xr:uid="{8F3656D8-394D-4D87-B512-739C05C57FED}"/>
    <cellStyle name="Normal 11 2 2 3 2 4 2" xfId="39417" xr:uid="{82455D94-00CF-4632-B965-C96C96EFB371}"/>
    <cellStyle name="Normal 11 2 2 3 2 5" xfId="28426" xr:uid="{1D606C0A-DAF4-453B-BEFA-48412C0D30E8}"/>
    <cellStyle name="Normal 11 2 2 3 3" xfId="28427" xr:uid="{1C0AA7AD-C06C-4747-A84E-1FD0286E325D}"/>
    <cellStyle name="Normal 11 2 2 3 3 2" xfId="28428" xr:uid="{8212A4BF-6557-4BCA-8C30-0D4D2DF76839}"/>
    <cellStyle name="Normal 11 2 2 3 3 2 2" xfId="39418" xr:uid="{ABF05A49-A3E8-4348-9D40-5D636C98B3B2}"/>
    <cellStyle name="Normal 11 2 2 3 3 3" xfId="28429" xr:uid="{3BD8D086-8B55-4A2F-812F-AE7A25D8BB7E}"/>
    <cellStyle name="Normal 11 2 2 3 4" xfId="28430" xr:uid="{F3B6E155-1B38-4C08-8FBE-84B01F5F5E4C}"/>
    <cellStyle name="Normal 11 2 2 3 4 2" xfId="28431" xr:uid="{6219FA87-1138-4BA8-A7CF-031C35D22DC1}"/>
    <cellStyle name="Normal 11 2 2 3 4 2 2" xfId="39419" xr:uid="{695F8C81-DE07-427C-98D6-82F669188588}"/>
    <cellStyle name="Normal 11 2 2 3 4 3" xfId="28432" xr:uid="{83D578B1-4BEC-4B07-9BE9-E5579871012A}"/>
    <cellStyle name="Normal 11 2 2 3 5" xfId="28433" xr:uid="{420071E4-0009-4E55-AC43-D4BDE8BC8A13}"/>
    <cellStyle name="Normal 11 2 2 3 5 2" xfId="39420" xr:uid="{CC886F5C-E2BB-4C9E-88E9-3A2B87CE0109}"/>
    <cellStyle name="Normal 11 2 2 3 6" xfId="28434" xr:uid="{035E85B6-178D-4239-8F9F-2A2AB07AEDAC}"/>
    <cellStyle name="Normal 11 2 2 3 7" xfId="45360" xr:uid="{4690C5AA-1E06-463C-9328-D8E6CCD62BEB}"/>
    <cellStyle name="Normal 11 2 2 4" xfId="439" xr:uid="{00000000-0005-0000-0000-00006E020000}"/>
    <cellStyle name="Normal 11 2 2 4 2" xfId="28435" xr:uid="{B1245059-C803-49E4-807C-E7C688813366}"/>
    <cellStyle name="Normal 11 2 2 4 2 2" xfId="28436" xr:uid="{CE95C1FB-4E49-4EE2-93C7-F0BB4A129DBA}"/>
    <cellStyle name="Normal 11 2 2 4 2 2 2" xfId="39421" xr:uid="{FC2A6DD2-1887-4351-9C45-1AB3EEE687FE}"/>
    <cellStyle name="Normal 11 2 2 4 2 3" xfId="28437" xr:uid="{F6624B5B-D74C-41B5-86B2-7CEFEAA25333}"/>
    <cellStyle name="Normal 11 2 2 4 3" xfId="28438" xr:uid="{56EA903D-1A34-40CA-A04A-DD8293A9BF58}"/>
    <cellStyle name="Normal 11 2 2 4 3 2" xfId="28439" xr:uid="{D64F6510-6458-49BF-ADCA-219E3972E209}"/>
    <cellStyle name="Normal 11 2 2 4 3 2 2" xfId="39422" xr:uid="{F9FE790D-584C-428D-AB36-C251EAD9F6AB}"/>
    <cellStyle name="Normal 11 2 2 4 3 3" xfId="28440" xr:uid="{C6E2D7AC-BA83-40E6-978E-7337F2F6B80B}"/>
    <cellStyle name="Normal 11 2 2 4 4" xfId="28441" xr:uid="{5DB4C813-466F-437D-B042-F0BCDCF37893}"/>
    <cellStyle name="Normal 11 2 2 4 4 2" xfId="39423" xr:uid="{D8FFB9D3-7B35-4217-B2AF-8F697962F710}"/>
    <cellStyle name="Normal 11 2 2 4 5" xfId="28442" xr:uid="{809AF7FF-7304-4F27-853A-4A1B8EA26A73}"/>
    <cellStyle name="Normal 11 2 2 4 6" xfId="45361" xr:uid="{008758D5-3DBD-45F7-9528-BBA50EF08B2C}"/>
    <cellStyle name="Normal 11 2 2 5" xfId="1884" xr:uid="{F87D1688-59DC-4BC1-B0FA-9AE7D8592DBF}"/>
    <cellStyle name="Normal 11 2 2 5 2" xfId="28443" xr:uid="{2CB30E56-71E3-4EF1-924C-907E5A1C16A5}"/>
    <cellStyle name="Normal 11 2 2 5 2 2" xfId="39424" xr:uid="{A487C47E-FB2F-4E02-8CDC-BC4ADEB7EF2D}"/>
    <cellStyle name="Normal 11 2 2 5 3" xfId="28444" xr:uid="{5FE1CAD9-82AB-4DFD-98C9-67CD66CA0AEA}"/>
    <cellStyle name="Normal 11 2 2 5 4" xfId="45362" xr:uid="{5CB0CEBE-6B7C-45F1-8E95-296465793BF0}"/>
    <cellStyle name="Normal 11 2 2 6" xfId="28445" xr:uid="{BAD6A2C4-9252-4122-A2C5-CD98614FC267}"/>
    <cellStyle name="Normal 11 2 2 6 2" xfId="28446" xr:uid="{59045EE1-B5BA-43C4-87A5-B3ACF97CA18A}"/>
    <cellStyle name="Normal 11 2 2 6 2 2" xfId="39425" xr:uid="{40A223E0-CD3A-4DAE-969C-EDAC4EFA564D}"/>
    <cellStyle name="Normal 11 2 2 6 3" xfId="28447" xr:uid="{88C91525-3803-4467-9280-54A41DB21C28}"/>
    <cellStyle name="Normal 11 2 2 7" xfId="28448" xr:uid="{259066D2-58C5-4441-95D6-1912DC00D703}"/>
    <cellStyle name="Normal 11 2 2 7 2" xfId="39426" xr:uid="{47215B31-FDC9-40B3-966B-000EF374129D}"/>
    <cellStyle name="Normal 11 2 2 8" xfId="28449" xr:uid="{11D5FFD2-7011-4E35-BC4D-ED0ED9BB14EC}"/>
    <cellStyle name="Normal 11 2 2 9" xfId="1406" xr:uid="{A8826D69-0DEB-4AC8-AB04-B0388B9597A5}"/>
    <cellStyle name="Normal 11 2 3" xfId="440" xr:uid="{00000000-0005-0000-0000-00006F020000}"/>
    <cellStyle name="Normal 11 2 3 2" xfId="441" xr:uid="{00000000-0005-0000-0000-000070020000}"/>
    <cellStyle name="Normal 11 2 3 2 2" xfId="28450" xr:uid="{052923EF-35D2-47F2-A332-68106E8F0CB6}"/>
    <cellStyle name="Normal 11 2 3 2 2 2" xfId="28451" xr:uid="{DB6C8FEB-563D-4696-9D23-756EDD27DA34}"/>
    <cellStyle name="Normal 11 2 3 2 2 2 2" xfId="28452" xr:uid="{3F8419B0-3C2C-48B3-AA54-450F957CDC18}"/>
    <cellStyle name="Normal 11 2 3 2 2 2 2 2" xfId="39427" xr:uid="{B6364382-E36C-48C8-A45E-BDD0109BFF39}"/>
    <cellStyle name="Normal 11 2 3 2 2 2 3" xfId="28453" xr:uid="{6C407DEA-3391-4980-9DCA-68869B8CABFB}"/>
    <cellStyle name="Normal 11 2 3 2 2 3" xfId="28454" xr:uid="{2FFDDA8F-1912-4E02-9578-518FE6464030}"/>
    <cellStyle name="Normal 11 2 3 2 2 3 2" xfId="28455" xr:uid="{010E8CD6-4D04-4C38-B353-0D53A98AC8D8}"/>
    <cellStyle name="Normal 11 2 3 2 2 3 2 2" xfId="39428" xr:uid="{DA6B36EE-A7E5-417E-B107-9C264E55120E}"/>
    <cellStyle name="Normal 11 2 3 2 2 3 3" xfId="28456" xr:uid="{5037975D-0D58-4182-A15C-2B217761117C}"/>
    <cellStyle name="Normal 11 2 3 2 2 4" xfId="28457" xr:uid="{063B7C67-A502-4E02-8494-EA43D1750E39}"/>
    <cellStyle name="Normal 11 2 3 2 2 4 2" xfId="39429" xr:uid="{019FA907-A74C-474B-AC45-BA348B3047D0}"/>
    <cellStyle name="Normal 11 2 3 2 2 5" xfId="28458" xr:uid="{93B43299-CCBA-4016-9A89-2E263EAD7E76}"/>
    <cellStyle name="Normal 11 2 3 2 3" xfId="28459" xr:uid="{9DE87C0F-DD5C-40E6-ADAE-8AA2A6DA8B33}"/>
    <cellStyle name="Normal 11 2 3 2 3 2" xfId="28460" xr:uid="{8523F897-D000-4FE9-9F10-E4D9C3921222}"/>
    <cellStyle name="Normal 11 2 3 2 3 2 2" xfId="39430" xr:uid="{A3448D2D-5931-4F8C-8717-91336E5B1E0E}"/>
    <cellStyle name="Normal 11 2 3 2 3 3" xfId="28461" xr:uid="{FEC1ED18-EB32-4D8B-8091-C65932AD6D01}"/>
    <cellStyle name="Normal 11 2 3 2 4" xfId="28462" xr:uid="{BCB5FDF6-D535-4D7D-8C4F-37E5A5913278}"/>
    <cellStyle name="Normal 11 2 3 2 4 2" xfId="28463" xr:uid="{F36246D3-6847-4043-8D58-6BFBEDF0ADE4}"/>
    <cellStyle name="Normal 11 2 3 2 4 2 2" xfId="39431" xr:uid="{2B3AC782-AD64-4206-B2F0-D541233E997F}"/>
    <cellStyle name="Normal 11 2 3 2 4 3" xfId="28464" xr:uid="{55EA8F46-8ECE-4552-B43C-08E7969C2D3E}"/>
    <cellStyle name="Normal 11 2 3 2 5" xfId="28465" xr:uid="{72DEF310-E4F6-40BF-B110-014CA542DE2B}"/>
    <cellStyle name="Normal 11 2 3 2 5 2" xfId="39432" xr:uid="{EBCD0EF7-D7AF-4408-AF2D-D9F98A24F9B8}"/>
    <cellStyle name="Normal 11 2 3 2 6" xfId="28466" xr:uid="{F4375837-C375-4A56-8CB8-C9F2A3ABEBE9}"/>
    <cellStyle name="Normal 11 2 3 2 7" xfId="45363" xr:uid="{B9B23EFE-E229-42E7-8E08-50371711402E}"/>
    <cellStyle name="Normal 11 2 3 3" xfId="442" xr:uid="{00000000-0005-0000-0000-000071020000}"/>
    <cellStyle name="Normal 11 2 3 3 2" xfId="28467" xr:uid="{E11D59BB-D645-4921-B28C-940F573E8B7E}"/>
    <cellStyle name="Normal 11 2 3 3 2 2" xfId="28468" xr:uid="{F67285FF-53BB-4A2D-9914-6EF5C0FB11BC}"/>
    <cellStyle name="Normal 11 2 3 3 2 2 2" xfId="39433" xr:uid="{1E5D94C2-E77E-414A-B622-8C2F0EF7BE83}"/>
    <cellStyle name="Normal 11 2 3 3 2 3" xfId="28469" xr:uid="{B6FE92AF-9AB8-4B60-9729-537C0B6C61BB}"/>
    <cellStyle name="Normal 11 2 3 3 3" xfId="28470" xr:uid="{39887D86-CE67-4108-831C-64173F0412AC}"/>
    <cellStyle name="Normal 11 2 3 3 3 2" xfId="28471" xr:uid="{5A9C9359-813B-44E3-8706-E12F895BAB93}"/>
    <cellStyle name="Normal 11 2 3 3 3 2 2" xfId="39434" xr:uid="{419017E2-083B-45AA-8198-5332FCD7E427}"/>
    <cellStyle name="Normal 11 2 3 3 3 3" xfId="28472" xr:uid="{4236D2BB-0FEF-49D0-B7B7-F508B8B4B4F2}"/>
    <cellStyle name="Normal 11 2 3 3 4" xfId="28473" xr:uid="{439A6A18-2916-44E3-8160-10FC8B73A8F9}"/>
    <cellStyle name="Normal 11 2 3 3 4 2" xfId="39435" xr:uid="{61D1941C-06E1-42BD-BDF0-4BB726B68D09}"/>
    <cellStyle name="Normal 11 2 3 3 5" xfId="28474" xr:uid="{8652A8D5-6D64-491F-90FF-8D7870CBEC4D}"/>
    <cellStyle name="Normal 11 2 3 3 6" xfId="45364" xr:uid="{9FDBCDB6-6C12-4CD3-8E26-E91EDB253CA0}"/>
    <cellStyle name="Normal 11 2 3 4" xfId="28475" xr:uid="{5990B4D7-F40D-40DE-9104-C1B8C0A0D259}"/>
    <cellStyle name="Normal 11 2 3 4 2" xfId="28476" xr:uid="{7FAAFDB4-E5AD-4D27-9107-6176733F2E5E}"/>
    <cellStyle name="Normal 11 2 3 4 2 2" xfId="39436" xr:uid="{CF7D91F3-AB60-4484-8F0C-875DD6496EBB}"/>
    <cellStyle name="Normal 11 2 3 4 3" xfId="28477" xr:uid="{2A3679EA-5C0D-4C94-BEF7-6E2CC9D9BED9}"/>
    <cellStyle name="Normal 11 2 3 5" xfId="28478" xr:uid="{573495FA-F091-4027-BE39-D14F17561BE3}"/>
    <cellStyle name="Normal 11 2 3 5 2" xfId="28479" xr:uid="{6BACAA2B-88F9-45BF-8997-5775BE3069DA}"/>
    <cellStyle name="Normal 11 2 3 5 2 2" xfId="39437" xr:uid="{1C19FA87-C21C-40B9-8656-1BD16F48B463}"/>
    <cellStyle name="Normal 11 2 3 5 3" xfId="28480" xr:uid="{C1875FFE-E4F6-424B-81B8-EDF010DE03E5}"/>
    <cellStyle name="Normal 11 2 3 6" xfId="28481" xr:uid="{D29E1487-CB23-4F5E-8211-F6C197C0FF3F}"/>
    <cellStyle name="Normal 11 2 3 6 2" xfId="39438" xr:uid="{D1B0870B-6020-48DD-8469-6428E2E8CF12}"/>
    <cellStyle name="Normal 11 2 3 7" xfId="28482" xr:uid="{26FF4340-C1B8-433E-86E1-7A18B22C3DFD}"/>
    <cellStyle name="Normal 11 2 3 8" xfId="1407" xr:uid="{7E947293-25BB-44CE-970E-2F61CDF10114}"/>
    <cellStyle name="Normal 11 2 4" xfId="443" xr:uid="{00000000-0005-0000-0000-000072020000}"/>
    <cellStyle name="Normal 11 2 4 2" xfId="444" xr:uid="{00000000-0005-0000-0000-000073020000}"/>
    <cellStyle name="Normal 11 2 4 2 2" xfId="28483" xr:uid="{CE65A9DB-3FA7-41F8-81AE-97610A739EC3}"/>
    <cellStyle name="Normal 11 2 4 2 2 2" xfId="28484" xr:uid="{25C4E89D-F823-40DC-B11D-7AEB2DDBC9CF}"/>
    <cellStyle name="Normal 11 2 4 2 2 2 2" xfId="39439" xr:uid="{7287A58E-FE69-4969-AEDC-5F5CF7AE2715}"/>
    <cellStyle name="Normal 11 2 4 2 2 3" xfId="28485" xr:uid="{C5E3082D-8A64-42D3-9010-4D2C0073424C}"/>
    <cellStyle name="Normal 11 2 4 2 3" xfId="28486" xr:uid="{B4D9C549-49F8-4038-8EF1-144075BDA75F}"/>
    <cellStyle name="Normal 11 2 4 2 3 2" xfId="28487" xr:uid="{ED2DDB14-95E0-4A33-AFE4-642BA8D9D8C7}"/>
    <cellStyle name="Normal 11 2 4 2 3 2 2" xfId="39440" xr:uid="{F75E8735-A79E-4E1C-BE2F-908AA4924721}"/>
    <cellStyle name="Normal 11 2 4 2 3 3" xfId="28488" xr:uid="{05B38109-AA87-4C98-B509-A6473F7E83CB}"/>
    <cellStyle name="Normal 11 2 4 2 4" xfId="28489" xr:uid="{3F521681-CA3A-44A5-B810-454337FD606E}"/>
    <cellStyle name="Normal 11 2 4 2 4 2" xfId="39441" xr:uid="{21A03B97-9469-45B8-9C71-BF7E118ADB89}"/>
    <cellStyle name="Normal 11 2 4 2 5" xfId="28490" xr:uid="{DECB4906-CA8F-4010-A626-6E8B0F7EC70E}"/>
    <cellStyle name="Normal 11 2 4 2 6" xfId="45365" xr:uid="{DCC813ED-7FC1-4B76-BC47-72E0D9559F29}"/>
    <cellStyle name="Normal 11 2 4 3" xfId="445" xr:uid="{00000000-0005-0000-0000-000074020000}"/>
    <cellStyle name="Normal 11 2 4 3 2" xfId="28491" xr:uid="{8FF6B438-199A-46FF-85FB-25D8C64516DE}"/>
    <cellStyle name="Normal 11 2 4 3 2 2" xfId="39442" xr:uid="{532CC324-C4DD-45BB-B2D3-EE7E4D66ACF5}"/>
    <cellStyle name="Normal 11 2 4 3 3" xfId="28492" xr:uid="{821DCF0F-F8CE-4823-9AFB-C198A9A24DC1}"/>
    <cellStyle name="Normal 11 2 4 3 4" xfId="45366" xr:uid="{FB89C7F6-3D68-42BA-B5AD-69805D135776}"/>
    <cellStyle name="Normal 11 2 4 4" xfId="28493" xr:uid="{8EF6D41C-15AF-4071-8251-F4CEF34B5904}"/>
    <cellStyle name="Normal 11 2 4 4 2" xfId="28494" xr:uid="{0DE10CD3-73E2-4A4B-9238-4432FBF75C38}"/>
    <cellStyle name="Normal 11 2 4 4 2 2" xfId="39443" xr:uid="{C9E38607-C8EF-427D-A866-D5E3406BF0A9}"/>
    <cellStyle name="Normal 11 2 4 4 3" xfId="28495" xr:uid="{24CB15AC-719F-441D-AAD5-1699184D07B5}"/>
    <cellStyle name="Normal 11 2 4 5" xfId="28496" xr:uid="{F98085AC-68CE-4057-A811-D4F17D162E8E}"/>
    <cellStyle name="Normal 11 2 4 5 2" xfId="39444" xr:uid="{1675EB61-922E-4E54-834C-2312BA46BEA6}"/>
    <cellStyle name="Normal 11 2 4 6" xfId="28497" xr:uid="{4A0E311F-7CA7-49CE-B357-9CBBB5B02828}"/>
    <cellStyle name="Normal 11 2 4 7" xfId="45367" xr:uid="{18B8BD4C-B3C2-431A-A3E3-76A03048044A}"/>
    <cellStyle name="Normal 11 2 5" xfId="446" xr:uid="{00000000-0005-0000-0000-000075020000}"/>
    <cellStyle name="Normal 11 2 5 2" xfId="447" xr:uid="{00000000-0005-0000-0000-000076020000}"/>
    <cellStyle name="Normal 11 2 5 2 2" xfId="28498" xr:uid="{7290048D-1925-4EB3-98ED-25AD1FB2D3AE}"/>
    <cellStyle name="Normal 11 2 5 2 2 2" xfId="39445" xr:uid="{312DFFEC-F3F3-4186-9B0D-DD482BE2DFAF}"/>
    <cellStyle name="Normal 11 2 5 2 3" xfId="28499" xr:uid="{DCE6A945-16F8-431E-B57C-5F0161E94E2E}"/>
    <cellStyle name="Normal 11 2 5 3" xfId="28500" xr:uid="{30A5A89E-6435-4167-B103-285E4CEB1C6C}"/>
    <cellStyle name="Normal 11 2 5 3 2" xfId="28501" xr:uid="{8B090E0F-F243-4612-938E-A96BE9D97E65}"/>
    <cellStyle name="Normal 11 2 5 3 2 2" xfId="39446" xr:uid="{F651A495-DBB0-4529-AB1F-DD069AB0331D}"/>
    <cellStyle name="Normal 11 2 5 3 3" xfId="28502" xr:uid="{9404896E-5682-490D-AB53-16077E954685}"/>
    <cellStyle name="Normal 11 2 5 4" xfId="28503" xr:uid="{AF22C9A2-A351-47CD-8D45-DF814739CF42}"/>
    <cellStyle name="Normal 11 2 5 4 2" xfId="39447" xr:uid="{58F03446-4494-477F-9800-4DBB696E452C}"/>
    <cellStyle name="Normal 11 2 5 5" xfId="28504" xr:uid="{9F36F5A9-37F9-40BC-A3AF-95D483921B76}"/>
    <cellStyle name="Normal 11 2 5 6" xfId="45368" xr:uid="{9FA6D02C-0B98-4C0A-B5FA-B6850F66DABD}"/>
    <cellStyle name="Normal 11 2 6" xfId="448" xr:uid="{00000000-0005-0000-0000-000077020000}"/>
    <cellStyle name="Normal 11 2 6 2" xfId="28505" xr:uid="{2F4155D0-AFE6-4568-9E11-3447C5938C2D}"/>
    <cellStyle name="Normal 11 2 6 2 2" xfId="39448" xr:uid="{6AB1E570-A35A-489F-A747-660F020ACF25}"/>
    <cellStyle name="Normal 11 2 6 3" xfId="28506" xr:uid="{DEB6BA24-B0CC-417F-86FF-196845D99B1F}"/>
    <cellStyle name="Normal 11 2 6 4" xfId="45369" xr:uid="{39806164-6FAA-49BD-A1FA-79C875FD92C8}"/>
    <cellStyle name="Normal 11 2 7" xfId="449" xr:uid="{00000000-0005-0000-0000-000078020000}"/>
    <cellStyle name="Normal 11 2 7 2" xfId="28507" xr:uid="{98AD0D9B-F29F-49F5-8BFE-188894A10CB0}"/>
    <cellStyle name="Normal 11 2 7 2 2" xfId="39449" xr:uid="{4CF8A914-C40B-46DB-8198-12EF79CAF6AF}"/>
    <cellStyle name="Normal 11 2 7 3" xfId="28508" xr:uid="{50B016E6-4D80-4FF1-BAB4-FC7B20B524FE}"/>
    <cellStyle name="Normal 11 2 7 4" xfId="1885" xr:uid="{2E433B0F-8DBB-4DDC-97AB-8CC6F061A1AA}"/>
    <cellStyle name="Normal 11 2 8" xfId="28509" xr:uid="{CC2A782D-2E54-4EC3-8307-EF1EE6E7138B}"/>
    <cellStyle name="Normal 11 2 8 2" xfId="39450" xr:uid="{DFAEDF70-ED91-423E-8B39-4046FD053B46}"/>
    <cellStyle name="Normal 11 2 9" xfId="28510" xr:uid="{82B0F62A-C98E-4E1A-9537-55EEF6063B20}"/>
    <cellStyle name="Normal 11 3" xfId="450" xr:uid="{00000000-0005-0000-0000-000079020000}"/>
    <cellStyle name="Normal 11 3 10" xfId="45370" xr:uid="{924A98D7-9251-430F-B2E5-68A8DE97A384}"/>
    <cellStyle name="Normal 11 3 2" xfId="451" xr:uid="{00000000-0005-0000-0000-00007A020000}"/>
    <cellStyle name="Normal 11 3 2 2" xfId="452" xr:uid="{00000000-0005-0000-0000-00007B020000}"/>
    <cellStyle name="Normal 11 3 2 2 2" xfId="28511" xr:uid="{15A32A47-FD6B-47E5-A76F-08ED074929E5}"/>
    <cellStyle name="Normal 11 3 2 2 2 2" xfId="28512" xr:uid="{7C9CB2A9-7DE1-4E5F-99A9-AAAFC8FA96F7}"/>
    <cellStyle name="Normal 11 3 2 2 2 2 2" xfId="28513" xr:uid="{114E4A91-2233-497E-A6EA-A39788CE05AD}"/>
    <cellStyle name="Normal 11 3 2 2 2 2 2 2" xfId="39451" xr:uid="{ED37AC93-E928-40C5-9E68-988BD81B8D69}"/>
    <cellStyle name="Normal 11 3 2 2 2 2 3" xfId="28514" xr:uid="{373E752C-B5DA-44B4-B5A1-EB1CBDF700F2}"/>
    <cellStyle name="Normal 11 3 2 2 2 3" xfId="28515" xr:uid="{DC4733F5-A61D-40F0-8924-A9D74C84EFFC}"/>
    <cellStyle name="Normal 11 3 2 2 2 3 2" xfId="28516" xr:uid="{4EF247E5-01BF-4BA7-AD42-7CB776C098D7}"/>
    <cellStyle name="Normal 11 3 2 2 2 3 2 2" xfId="39452" xr:uid="{77ACD6AB-C386-468C-A672-54606D384B72}"/>
    <cellStyle name="Normal 11 3 2 2 2 3 3" xfId="28517" xr:uid="{916714E3-D24B-47B3-A603-CF98ED246891}"/>
    <cellStyle name="Normal 11 3 2 2 2 4" xfId="28518" xr:uid="{7BAD9843-418F-4132-A3A3-F8444CFF4E13}"/>
    <cellStyle name="Normal 11 3 2 2 2 4 2" xfId="39453" xr:uid="{BBF5095E-DB2D-44D4-B7F3-20E88CA032A8}"/>
    <cellStyle name="Normal 11 3 2 2 2 5" xfId="28519" xr:uid="{DABC7C5F-017F-4A2B-8392-AE28AAFCD1B2}"/>
    <cellStyle name="Normal 11 3 2 2 3" xfId="28520" xr:uid="{BC4BA48B-15EE-4EAE-9E53-436187E6AD48}"/>
    <cellStyle name="Normal 11 3 2 2 3 2" xfId="28521" xr:uid="{A8CEFEF7-FAAA-45D3-BAA8-CF239FE54613}"/>
    <cellStyle name="Normal 11 3 2 2 3 2 2" xfId="39454" xr:uid="{1B604DB9-D47E-4723-ACE3-7017206DEE52}"/>
    <cellStyle name="Normal 11 3 2 2 3 3" xfId="28522" xr:uid="{D2B46516-FF7A-4194-ACBE-7F81FD7A72E1}"/>
    <cellStyle name="Normal 11 3 2 2 4" xfId="28523" xr:uid="{D30DEA17-1A22-47E9-A3BB-F285932D73D4}"/>
    <cellStyle name="Normal 11 3 2 2 4 2" xfId="28524" xr:uid="{236FC9F8-8A67-42F0-9955-09544D5E01FB}"/>
    <cellStyle name="Normal 11 3 2 2 4 2 2" xfId="39455" xr:uid="{CDF79FD2-422E-4D7F-8644-0D3337F3EFF8}"/>
    <cellStyle name="Normal 11 3 2 2 4 3" xfId="28525" xr:uid="{62FEBEF5-34A1-4503-9F24-C5D11E821AAE}"/>
    <cellStyle name="Normal 11 3 2 2 5" xfId="28526" xr:uid="{ED51D360-A059-49BC-95DA-2B586DB8DC98}"/>
    <cellStyle name="Normal 11 3 2 2 5 2" xfId="39456" xr:uid="{71152D64-CE4B-4DDE-AAA7-6DF21ABBCF91}"/>
    <cellStyle name="Normal 11 3 2 2 6" xfId="28527" xr:uid="{D3B17B7D-9523-485C-823B-DE3FE9B34EFD}"/>
    <cellStyle name="Normal 11 3 2 2 7" xfId="45371" xr:uid="{8168F4CA-41FD-4CD8-8DE4-5FA26C7E268A}"/>
    <cellStyle name="Normal 11 3 2 3" xfId="1886" xr:uid="{809834C0-D329-4A7B-AA94-9FAED274F949}"/>
    <cellStyle name="Normal 11 3 2 3 2" xfId="28528" xr:uid="{9D75E591-4417-4CD7-8F13-75CFC9A762CE}"/>
    <cellStyle name="Normal 11 3 2 3 2 2" xfId="28529" xr:uid="{2F63CF56-1FCD-45DE-A19E-1740040ACF3D}"/>
    <cellStyle name="Normal 11 3 2 3 2 2 2" xfId="39457" xr:uid="{8D691582-2208-46A0-9FCF-F50E2DFF7138}"/>
    <cellStyle name="Normal 11 3 2 3 2 3" xfId="28530" xr:uid="{29E60D03-129B-483A-95CD-2D3971103330}"/>
    <cellStyle name="Normal 11 3 2 3 3" xfId="28531" xr:uid="{C36BB1FE-E765-4B86-AD32-AF4DA044FEA7}"/>
    <cellStyle name="Normal 11 3 2 3 3 2" xfId="28532" xr:uid="{184C4309-7386-40AC-BF10-3276675E7C9B}"/>
    <cellStyle name="Normal 11 3 2 3 3 2 2" xfId="39458" xr:uid="{A70EDFB9-2AEC-4CE7-B8F7-797E82E0DB63}"/>
    <cellStyle name="Normal 11 3 2 3 3 3" xfId="28533" xr:uid="{6B7B44F9-79E3-4661-B0CD-853AD98BF93A}"/>
    <cellStyle name="Normal 11 3 2 3 4" xfId="28534" xr:uid="{F8413F91-A1C2-4229-A6F6-79EA26B3A4BE}"/>
    <cellStyle name="Normal 11 3 2 3 4 2" xfId="39459" xr:uid="{64A4EA72-2DAF-410B-B1F7-3AFB371197AF}"/>
    <cellStyle name="Normal 11 3 2 3 5" xfId="28535" xr:uid="{D8088BBA-77E7-4924-8417-AE2B2FB39CC8}"/>
    <cellStyle name="Normal 11 3 2 3 6" xfId="45372" xr:uid="{D3E636E6-0911-44B9-9459-58CB579CB14E}"/>
    <cellStyle name="Normal 11 3 2 4" xfId="1887" xr:uid="{9850DAC2-0E87-4B12-AF2F-442AE64342E0}"/>
    <cellStyle name="Normal 11 3 2 4 2" xfId="28536" xr:uid="{62138A49-E03D-4129-A161-830CE839A7BA}"/>
    <cellStyle name="Normal 11 3 2 4 2 2" xfId="39460" xr:uid="{951F8B65-D3F9-4B9E-828E-3ED633E22F00}"/>
    <cellStyle name="Normal 11 3 2 4 3" xfId="28537" xr:uid="{50B15D45-2F86-4AF4-B8B0-2013AB810427}"/>
    <cellStyle name="Normal 11 3 2 4 4" xfId="45373" xr:uid="{D0C81DF4-5819-420D-86C8-27783A4828A3}"/>
    <cellStyle name="Normal 11 3 2 5" xfId="1888" xr:uid="{5656D02D-832E-475D-AA2D-73AAE51859C3}"/>
    <cellStyle name="Normal 11 3 2 5 2" xfId="28538" xr:uid="{32948940-E39E-49CB-999C-CAF11417F39F}"/>
    <cellStyle name="Normal 11 3 2 5 2 2" xfId="39461" xr:uid="{7D6B7399-C776-4F25-A040-9128EE9B4B23}"/>
    <cellStyle name="Normal 11 3 2 5 3" xfId="28539" xr:uid="{03E226F1-9180-4366-8AD0-C637D17E0289}"/>
    <cellStyle name="Normal 11 3 2 5 4" xfId="45374" xr:uid="{B4B22F0E-C1F2-4D69-8E33-6A71B1E102E9}"/>
    <cellStyle name="Normal 11 3 2 6" xfId="28540" xr:uid="{4837E7E6-2124-4503-A0A8-248855421C5F}"/>
    <cellStyle name="Normal 11 3 2 6 2" xfId="39462" xr:uid="{5B416E4D-405F-45E6-8806-3D57DE81B330}"/>
    <cellStyle name="Normal 11 3 2 7" xfId="28541" xr:uid="{E471C0BB-2E48-443F-A9CC-3894370DE75A}"/>
    <cellStyle name="Normal 11 3 2 8" xfId="45375" xr:uid="{F4D6D054-2EC5-4B37-8557-9DB966588446}"/>
    <cellStyle name="Normal 11 3 3" xfId="453" xr:uid="{00000000-0005-0000-0000-00007C020000}"/>
    <cellStyle name="Normal 11 3 3 2" xfId="1889" xr:uid="{6F436AC0-8262-43F5-B429-9EE465291CF0}"/>
    <cellStyle name="Normal 11 3 3 2 2" xfId="28542" xr:uid="{5F191781-51EF-490C-B300-899AFB9AC3A4}"/>
    <cellStyle name="Normal 11 3 3 2 2 2" xfId="28543" xr:uid="{18972D1A-3524-470F-8264-580CC76CAF18}"/>
    <cellStyle name="Normal 11 3 3 2 2 2 2" xfId="39463" xr:uid="{DD05606B-9C40-4844-B43D-EAD2B42307F4}"/>
    <cellStyle name="Normal 11 3 3 2 2 3" xfId="28544" xr:uid="{EA63236A-6EFA-4ED8-BCFB-A36C6F15B6F7}"/>
    <cellStyle name="Normal 11 3 3 2 3" xfId="28545" xr:uid="{75F38E1F-1294-46A5-886A-E851653F0941}"/>
    <cellStyle name="Normal 11 3 3 2 3 2" xfId="28546" xr:uid="{860F1CB6-1717-418C-86DA-7F6798297DB2}"/>
    <cellStyle name="Normal 11 3 3 2 3 2 2" xfId="39464" xr:uid="{1C8339D2-61B4-4880-87ED-76F711499339}"/>
    <cellStyle name="Normal 11 3 3 2 3 3" xfId="28547" xr:uid="{D93C4309-2ADC-440D-BA15-5254438A8C13}"/>
    <cellStyle name="Normal 11 3 3 2 4" xfId="28548" xr:uid="{5BEF113A-8381-4FD7-85B5-F1E2B6BDCC50}"/>
    <cellStyle name="Normal 11 3 3 2 4 2" xfId="39465" xr:uid="{E73F6751-6E48-40C9-8229-1B80F5786ED8}"/>
    <cellStyle name="Normal 11 3 3 2 5" xfId="28549" xr:uid="{3BA32181-3DEA-4076-B440-4855B64D1EA0}"/>
    <cellStyle name="Normal 11 3 3 2 6" xfId="45376" xr:uid="{C480ED08-9D9F-45F9-BF3A-FBCBE9410E31}"/>
    <cellStyle name="Normal 11 3 3 3" xfId="1890" xr:uid="{192F225D-6A29-45BF-8C72-DE8CCD7888CE}"/>
    <cellStyle name="Normal 11 3 3 3 2" xfId="28550" xr:uid="{CBABE230-0E64-4A49-8471-B1D7D65BF59F}"/>
    <cellStyle name="Normal 11 3 3 3 2 2" xfId="39466" xr:uid="{5A1C721D-A626-4F36-B18A-FE1F25C402E0}"/>
    <cellStyle name="Normal 11 3 3 3 3" xfId="28551" xr:uid="{3DD8EA11-2B99-4DDA-94FA-CBC639C7CFED}"/>
    <cellStyle name="Normal 11 3 3 3 4" xfId="45377" xr:uid="{12F4AA83-6F55-4DBA-9775-195975F3AECF}"/>
    <cellStyle name="Normal 11 3 3 4" xfId="28552" xr:uid="{5467ACDA-AD64-4DC4-80AD-F9C62AAF7CAF}"/>
    <cellStyle name="Normal 11 3 3 4 2" xfId="28553" xr:uid="{423C3207-3216-435E-9D1E-37FDEC316F67}"/>
    <cellStyle name="Normal 11 3 3 4 2 2" xfId="39467" xr:uid="{4F207037-498F-4A73-A1ED-564069AE9FBC}"/>
    <cellStyle name="Normal 11 3 3 4 3" xfId="28554" xr:uid="{597B5CBC-5B1C-4527-AD6C-9E9BD96061DA}"/>
    <cellStyle name="Normal 11 3 3 5" xfId="28555" xr:uid="{6152583A-7804-4761-8A92-5E0151244CA3}"/>
    <cellStyle name="Normal 11 3 3 5 2" xfId="39468" xr:uid="{94FC7D36-074F-422E-B701-6FE707F05CA6}"/>
    <cellStyle name="Normal 11 3 3 6" xfId="28556" xr:uid="{0FA89302-9399-4FF1-913B-915840696322}"/>
    <cellStyle name="Normal 11 3 3 7" xfId="45378" xr:uid="{AE530E00-BC4A-4774-B9F2-FDC8BF6F0F72}"/>
    <cellStyle name="Normal 11 3 4" xfId="454" xr:uid="{00000000-0005-0000-0000-00007D020000}"/>
    <cellStyle name="Normal 11 3 4 2" xfId="1892" xr:uid="{718129A1-4D3A-464B-968E-B90B67BABC51}"/>
    <cellStyle name="Normal 11 3 4 2 2" xfId="28557" xr:uid="{1D5CA514-87AD-48CF-847F-5ACACC878F45}"/>
    <cellStyle name="Normal 11 3 4 2 2 2" xfId="39469" xr:uid="{7E90326A-8FE8-4867-9FFD-6D0ED360241A}"/>
    <cellStyle name="Normal 11 3 4 2 3" xfId="28558" xr:uid="{FCCD8FBD-45F0-4EA8-B84F-87AD03497DE7}"/>
    <cellStyle name="Normal 11 3 4 2 4" xfId="45379" xr:uid="{48BBC274-C1E2-4144-AD62-82BFE680943E}"/>
    <cellStyle name="Normal 11 3 4 3" xfId="1893" xr:uid="{AD242181-F424-4BA4-8AA7-9AE5F2B0A64D}"/>
    <cellStyle name="Normal 11 3 4 3 2" xfId="28559" xr:uid="{81ED6F34-0418-4A5D-85AB-E2140A5C026A}"/>
    <cellStyle name="Normal 11 3 4 3 2 2" xfId="39470" xr:uid="{247B302A-73C1-4BA9-8DDB-F35C641EBFFF}"/>
    <cellStyle name="Normal 11 3 4 3 3" xfId="28560" xr:uid="{6FE9FB37-9D5E-48C1-9CFA-AEA4E643CB8B}"/>
    <cellStyle name="Normal 11 3 4 3 4" xfId="45380" xr:uid="{B085A8DB-4400-42AF-9167-7FD8EBC28611}"/>
    <cellStyle name="Normal 11 3 4 4" xfId="28561" xr:uid="{51CCCAAE-E13A-4F5D-B798-4D54044C90A8}"/>
    <cellStyle name="Normal 11 3 4 4 2" xfId="39471" xr:uid="{CFF7CF60-F7A1-433B-81AF-1CC297532FA7}"/>
    <cellStyle name="Normal 11 3 4 5" xfId="28562" xr:uid="{1DFB41D6-8661-4571-994B-D1FE543484C5}"/>
    <cellStyle name="Normal 11 3 4 6" xfId="1891" xr:uid="{E1696302-F4BA-4DA0-BA45-BC33912F7263}"/>
    <cellStyle name="Normal 11 3 5" xfId="1894" xr:uid="{C20364DC-8226-4AA8-A01A-6D746904F4B4}"/>
    <cellStyle name="Normal 11 3 5 2" xfId="28563" xr:uid="{45614137-AEE6-4C45-B3F9-896CA89D66E7}"/>
    <cellStyle name="Normal 11 3 5 2 2" xfId="39472" xr:uid="{D5687C30-4434-419D-B4D9-43BDB3159552}"/>
    <cellStyle name="Normal 11 3 5 3" xfId="28564" xr:uid="{2A7BEF55-3852-42F0-9675-7FA4B3C0BC98}"/>
    <cellStyle name="Normal 11 3 5 4" xfId="45381" xr:uid="{F656CF18-9403-4483-AFED-66B9E90FB8E3}"/>
    <cellStyle name="Normal 11 3 6" xfId="1895" xr:uid="{4AF0172B-2411-4543-84BB-3A37E50FEB44}"/>
    <cellStyle name="Normal 11 3 6 2" xfId="28565" xr:uid="{724CEC7A-CC72-4CBF-AE18-AC4497507593}"/>
    <cellStyle name="Normal 11 3 6 2 2" xfId="39473" xr:uid="{F4CD8585-7A5A-44B6-AAB7-A122887A3DDF}"/>
    <cellStyle name="Normal 11 3 6 3" xfId="28566" xr:uid="{A6E847DF-000F-4FE6-85AC-54CE582BB493}"/>
    <cellStyle name="Normal 11 3 6 4" xfId="45382" xr:uid="{ACA73EFA-9FE6-469E-85E0-ECDD9536A458}"/>
    <cellStyle name="Normal 11 3 7" xfId="28567" xr:uid="{5949CCA1-8F76-4CC0-80A5-2ACBAA64C6F8}"/>
    <cellStyle name="Normal 11 3 7 2" xfId="39474" xr:uid="{84EDE48B-B15C-44B8-8410-20BE48731553}"/>
    <cellStyle name="Normal 11 3 8" xfId="28568" xr:uid="{47CB4619-7A00-4566-870E-B72E30FE258A}"/>
    <cellStyle name="Normal 11 3 9" xfId="39475" xr:uid="{77B30B01-5FD0-4E8B-8BC5-780DD8850348}"/>
    <cellStyle name="Normal 11 4" xfId="455" xr:uid="{00000000-0005-0000-0000-00007E020000}"/>
    <cellStyle name="Normal 11 4 2" xfId="456" xr:uid="{00000000-0005-0000-0000-00007F020000}"/>
    <cellStyle name="Normal 11 4 2 2" xfId="1896" xr:uid="{4119D4FC-7ACE-406C-88EB-44253F5A2EFC}"/>
    <cellStyle name="Normal 11 4 2 2 2" xfId="28569" xr:uid="{D62EC8E3-8791-44D3-A825-BBE463CE5440}"/>
    <cellStyle name="Normal 11 4 2 2 2 2" xfId="28570" xr:uid="{4CC68C66-9AFF-45CC-8544-604FBC07833E}"/>
    <cellStyle name="Normal 11 4 2 2 2 2 2" xfId="28571" xr:uid="{676A796B-D77E-4E4F-904C-7073586742EE}"/>
    <cellStyle name="Normal 11 4 2 2 2 2 2 2" xfId="39476" xr:uid="{92E0A739-7E30-4E07-BA02-520D00CC6BBF}"/>
    <cellStyle name="Normal 11 4 2 2 2 2 3" xfId="28572" xr:uid="{04BE3484-7BDB-4E79-8C59-99D5D598177A}"/>
    <cellStyle name="Normal 11 4 2 2 2 3" xfId="28573" xr:uid="{00C20D16-368B-4AFF-A55C-D98AC9CF18F2}"/>
    <cellStyle name="Normal 11 4 2 2 2 3 2" xfId="28574" xr:uid="{F8C7B040-F74C-4279-8CD9-029C8C83F1B9}"/>
    <cellStyle name="Normal 11 4 2 2 2 3 2 2" xfId="39477" xr:uid="{11BD3DEF-9E4D-476A-8DDA-77FDC5578FBE}"/>
    <cellStyle name="Normal 11 4 2 2 2 3 3" xfId="28575" xr:uid="{62312E37-ACE0-4A4A-A2C1-C9918DE0B0C1}"/>
    <cellStyle name="Normal 11 4 2 2 2 4" xfId="28576" xr:uid="{FF02E7A0-031F-4906-A8F2-C9FE2595EDA5}"/>
    <cellStyle name="Normal 11 4 2 2 2 4 2" xfId="39478" xr:uid="{1E7AD962-92B2-4529-AE12-BF3ED468485D}"/>
    <cellStyle name="Normal 11 4 2 2 2 5" xfId="28577" xr:uid="{D4D28111-C181-4F8C-9DF0-6D9E7DA68A18}"/>
    <cellStyle name="Normal 11 4 2 2 3" xfId="28578" xr:uid="{D92BA3BD-1B94-4F83-8B5B-5393C59DB3B5}"/>
    <cellStyle name="Normal 11 4 2 2 3 2" xfId="28579" xr:uid="{41EE8D1F-C7E9-4597-82B5-D8B25455B83C}"/>
    <cellStyle name="Normal 11 4 2 2 3 2 2" xfId="39479" xr:uid="{55D54D6F-C4FC-4DF5-AE55-C87E8764BBE4}"/>
    <cellStyle name="Normal 11 4 2 2 3 3" xfId="28580" xr:uid="{F6FC00C8-59F5-4C32-996E-700FE11B5A5F}"/>
    <cellStyle name="Normal 11 4 2 2 4" xfId="28581" xr:uid="{AF222036-AD19-4F68-9197-2F447DE44FDF}"/>
    <cellStyle name="Normal 11 4 2 2 4 2" xfId="28582" xr:uid="{4BBE34F5-3100-46BF-AD23-7B168E5B45BA}"/>
    <cellStyle name="Normal 11 4 2 2 4 2 2" xfId="39480" xr:uid="{C51A93E6-A529-481C-B552-BE084433E3F2}"/>
    <cellStyle name="Normal 11 4 2 2 4 3" xfId="28583" xr:uid="{AEF20CBD-96B6-4CF6-9B5A-91A2C3D3DF3E}"/>
    <cellStyle name="Normal 11 4 2 2 5" xfId="28584" xr:uid="{CA0EA2E1-2487-4151-B19E-24F282B0819F}"/>
    <cellStyle name="Normal 11 4 2 2 5 2" xfId="39481" xr:uid="{B67559DC-21E4-4309-88B9-7AF65B801656}"/>
    <cellStyle name="Normal 11 4 2 2 6" xfId="28585" xr:uid="{50B0719A-0E99-458F-8935-5984732B8061}"/>
    <cellStyle name="Normal 11 4 2 2 7" xfId="45383" xr:uid="{05955962-87D6-4511-BD44-770E3C5D7D34}"/>
    <cellStyle name="Normal 11 4 2 3" xfId="1897" xr:uid="{5C343820-AEF1-4AC4-9558-F64F9919EFA8}"/>
    <cellStyle name="Normal 11 4 2 3 2" xfId="28586" xr:uid="{F549A04F-0F21-47ED-95B6-8E86C719C83D}"/>
    <cellStyle name="Normal 11 4 2 3 2 2" xfId="28587" xr:uid="{6609C9CE-5EC5-4CCA-8493-449B28FF7710}"/>
    <cellStyle name="Normal 11 4 2 3 2 2 2" xfId="39482" xr:uid="{667D60F3-0BDD-4817-9734-6923EC081439}"/>
    <cellStyle name="Normal 11 4 2 3 2 3" xfId="28588" xr:uid="{D8F46ACD-B4EB-47B2-844F-199FC02F188D}"/>
    <cellStyle name="Normal 11 4 2 3 3" xfId="28589" xr:uid="{20F704A9-DD1F-454C-9F6B-5E29945EADCD}"/>
    <cellStyle name="Normal 11 4 2 3 3 2" xfId="28590" xr:uid="{581D626B-A328-45D0-A145-EE6FB84B8F95}"/>
    <cellStyle name="Normal 11 4 2 3 3 2 2" xfId="39483" xr:uid="{6860BCA0-EC4C-4F46-A726-DC95AAE235EB}"/>
    <cellStyle name="Normal 11 4 2 3 3 3" xfId="28591" xr:uid="{C86E2EFD-2C62-407C-BC3F-7D08A176306B}"/>
    <cellStyle name="Normal 11 4 2 3 4" xfId="28592" xr:uid="{BDEEDC81-980F-446E-A0A9-33FD47F66B66}"/>
    <cellStyle name="Normal 11 4 2 3 4 2" xfId="39484" xr:uid="{AB76BA40-9118-49ED-81CC-E3F31DE10FFA}"/>
    <cellStyle name="Normal 11 4 2 3 5" xfId="28593" xr:uid="{C3F14C6B-549A-44DF-8B07-F82574E6B263}"/>
    <cellStyle name="Normal 11 4 2 3 6" xfId="45384" xr:uid="{691822AA-375B-41B9-A487-067DCDDC1608}"/>
    <cellStyle name="Normal 11 4 2 4" xfId="1898" xr:uid="{9545354F-A260-4B79-BF28-34D63170425B}"/>
    <cellStyle name="Normal 11 4 2 4 2" xfId="28594" xr:uid="{1FAF54A1-19D2-4B72-B474-D7038B8989CB}"/>
    <cellStyle name="Normal 11 4 2 4 2 2" xfId="39485" xr:uid="{C75A251A-9325-4E45-878E-1EF566E742B9}"/>
    <cellStyle name="Normal 11 4 2 4 3" xfId="28595" xr:uid="{35F4C9DB-2BED-4592-87B0-4A55FD808819}"/>
    <cellStyle name="Normal 11 4 2 4 4" xfId="45385" xr:uid="{2E0A2B79-EE72-4086-9392-DE5F8AF4E41F}"/>
    <cellStyle name="Normal 11 4 2 5" xfId="1899" xr:uid="{2F203C16-847C-4C4B-B1EC-45A112835E9C}"/>
    <cellStyle name="Normal 11 4 2 5 2" xfId="28596" xr:uid="{FA3C1F11-4395-480A-B224-28979C312B55}"/>
    <cellStyle name="Normal 11 4 2 5 2 2" xfId="39486" xr:uid="{E4F22AC8-1041-49AB-A639-244086335AB3}"/>
    <cellStyle name="Normal 11 4 2 5 3" xfId="28597" xr:uid="{7E23665C-11B0-432B-A338-38FCAB387F76}"/>
    <cellStyle name="Normal 11 4 2 5 4" xfId="45386" xr:uid="{C5869D7D-34AB-4898-B13C-9D2547331C84}"/>
    <cellStyle name="Normal 11 4 2 6" xfId="28598" xr:uid="{8455FF14-FD6A-402D-9A5F-1C6D048A2349}"/>
    <cellStyle name="Normal 11 4 2 6 2" xfId="39487" xr:uid="{E44DB76D-F7CB-4979-AFDB-93941D0562E2}"/>
    <cellStyle name="Normal 11 4 2 7" xfId="28599" xr:uid="{79D3E1C2-863D-45DD-8F91-EA8AF0C3A312}"/>
    <cellStyle name="Normal 11 4 2 8" xfId="45387" xr:uid="{3F3AF852-CFAC-43E8-9FB6-008CC735908C}"/>
    <cellStyle name="Normal 11 4 3" xfId="457" xr:uid="{00000000-0005-0000-0000-000080020000}"/>
    <cellStyle name="Normal 11 4 3 2" xfId="1900" xr:uid="{0EF1EAFB-D1F8-4AAF-BDCB-69A7A26D1A19}"/>
    <cellStyle name="Normal 11 4 3 2 2" xfId="28600" xr:uid="{C6669AA7-AFB5-4987-BF13-A0369297B2F9}"/>
    <cellStyle name="Normal 11 4 3 2 2 2" xfId="28601" xr:uid="{16536C32-3EEB-49B6-88EF-84D01B4A4918}"/>
    <cellStyle name="Normal 11 4 3 2 2 2 2" xfId="39488" xr:uid="{F0E8B1E5-ED40-4189-83F7-294AD4372B2E}"/>
    <cellStyle name="Normal 11 4 3 2 2 3" xfId="28602" xr:uid="{9C018F76-AAE5-4DB7-8CFF-17EFB7B4D395}"/>
    <cellStyle name="Normal 11 4 3 2 3" xfId="28603" xr:uid="{EE3A81DE-994C-4F64-B029-3F3380DD61F4}"/>
    <cellStyle name="Normal 11 4 3 2 3 2" xfId="28604" xr:uid="{A083E009-81CF-47E8-B6CF-084EB908E573}"/>
    <cellStyle name="Normal 11 4 3 2 3 2 2" xfId="39489" xr:uid="{13E85971-ED11-40B1-8AAF-95D82D045AD6}"/>
    <cellStyle name="Normal 11 4 3 2 3 3" xfId="28605" xr:uid="{011E3DC1-677E-4679-B973-14A60D3845AF}"/>
    <cellStyle name="Normal 11 4 3 2 4" xfId="28606" xr:uid="{FA13A0D6-6420-4A7B-942B-C6AC51A45189}"/>
    <cellStyle name="Normal 11 4 3 2 4 2" xfId="39490" xr:uid="{11357A03-296B-4BBE-9867-3C1DBC188133}"/>
    <cellStyle name="Normal 11 4 3 2 5" xfId="28607" xr:uid="{43036C09-4014-4D8B-8B44-D8397E8B06A3}"/>
    <cellStyle name="Normal 11 4 3 2 6" xfId="45388" xr:uid="{310D7F05-7D78-469D-AC22-AF87251BD253}"/>
    <cellStyle name="Normal 11 4 3 3" xfId="1901" xr:uid="{B9BEEF0D-2935-47F5-AB4E-F426DAB62B90}"/>
    <cellStyle name="Normal 11 4 3 3 2" xfId="28608" xr:uid="{1ED44C6C-A288-4D82-9CC5-0EEEBAAEA982}"/>
    <cellStyle name="Normal 11 4 3 3 2 2" xfId="39491" xr:uid="{0BE6664F-0A4B-42CC-8600-E2B7AB827B51}"/>
    <cellStyle name="Normal 11 4 3 3 3" xfId="28609" xr:uid="{A6382F46-457D-42A5-8C90-EAEADE901ABF}"/>
    <cellStyle name="Normal 11 4 3 3 4" xfId="45389" xr:uid="{806145AB-98D1-4A9D-891F-B07F7A5A0EB1}"/>
    <cellStyle name="Normal 11 4 3 4" xfId="28610" xr:uid="{0AF777EA-5C3A-447E-8F53-2167142F0CCB}"/>
    <cellStyle name="Normal 11 4 3 4 2" xfId="28611" xr:uid="{C6B584DC-8311-4968-A786-EACC84A5D7C2}"/>
    <cellStyle name="Normal 11 4 3 4 2 2" xfId="39492" xr:uid="{3BE5C32F-E2B7-4670-8839-F62D935B3D30}"/>
    <cellStyle name="Normal 11 4 3 4 3" xfId="28612" xr:uid="{9D650B7B-5A1D-4950-A968-107091B20531}"/>
    <cellStyle name="Normal 11 4 3 5" xfId="28613" xr:uid="{B0DE101B-7017-44C5-8BE0-808EC9C164C9}"/>
    <cellStyle name="Normal 11 4 3 5 2" xfId="39493" xr:uid="{85D2FCB0-2CE6-43ED-A0A8-D48C63C394C0}"/>
    <cellStyle name="Normal 11 4 3 6" xfId="28614" xr:uid="{93F7C297-10D5-4365-88D8-DB383B7A3B7A}"/>
    <cellStyle name="Normal 11 4 3 7" xfId="45390" xr:uid="{6B1CC91E-E070-429B-8838-64B36EDDE63F}"/>
    <cellStyle name="Normal 11 4 4" xfId="1902" xr:uid="{6740A8EB-6E24-43C8-BD64-5297A1214B40}"/>
    <cellStyle name="Normal 11 4 4 2" xfId="1903" xr:uid="{A1F4F293-8280-44A4-A0CA-50EDAA8D1ED7}"/>
    <cellStyle name="Normal 11 4 4 2 2" xfId="28615" xr:uid="{657CC0C5-711E-49E0-8012-42B468430915}"/>
    <cellStyle name="Normal 11 4 4 2 2 2" xfId="39494" xr:uid="{B91813BB-E05A-4020-A577-FB96B28FA99B}"/>
    <cellStyle name="Normal 11 4 4 2 3" xfId="28616" xr:uid="{76D7DF2D-BCC6-4C75-905D-07CA70AE65DE}"/>
    <cellStyle name="Normal 11 4 4 2 4" xfId="45391" xr:uid="{1633EEC3-CFD8-440E-8C29-BCF32C7E41FE}"/>
    <cellStyle name="Normal 11 4 4 3" xfId="1904" xr:uid="{5ED53B8B-EB36-4F8E-ABF4-A7B77D46D14A}"/>
    <cellStyle name="Normal 11 4 4 3 2" xfId="28617" xr:uid="{DAABE991-3BCD-4AAA-876B-796246A002BA}"/>
    <cellStyle name="Normal 11 4 4 3 2 2" xfId="39495" xr:uid="{F63147FD-79B0-4F26-A1ED-8EB23D902073}"/>
    <cellStyle name="Normal 11 4 4 3 3" xfId="28618" xr:uid="{1E279A0D-55B7-4605-912A-FE0CD6CFE05A}"/>
    <cellStyle name="Normal 11 4 4 3 4" xfId="45392" xr:uid="{562172F5-79C8-4C70-8EBB-495B46F5F44B}"/>
    <cellStyle name="Normal 11 4 4 4" xfId="28619" xr:uid="{2CC5AF49-1FCB-44CA-81AA-068A37371CB7}"/>
    <cellStyle name="Normal 11 4 4 4 2" xfId="39496" xr:uid="{FB610584-7BBD-4E53-AE6C-C7673C550D43}"/>
    <cellStyle name="Normal 11 4 4 5" xfId="28620" xr:uid="{3A8600BE-8E2A-4F58-AB37-6B5128178166}"/>
    <cellStyle name="Normal 11 4 4 6" xfId="45393" xr:uid="{4AC2FD20-B3B9-4A35-B3EE-8C52E373DC48}"/>
    <cellStyle name="Normal 11 4 5" xfId="1905" xr:uid="{49A103A3-C4D0-4753-AC80-87853B06C8E1}"/>
    <cellStyle name="Normal 11 4 5 2" xfId="28621" xr:uid="{82423BF2-A2AB-4F2B-9FA3-C317CFF16347}"/>
    <cellStyle name="Normal 11 4 5 2 2" xfId="39497" xr:uid="{7A14BD7A-E1AB-4E5B-A4AD-811A5CA02368}"/>
    <cellStyle name="Normal 11 4 5 3" xfId="28622" xr:uid="{7B669ACD-0B25-44B4-AE02-D862551855DB}"/>
    <cellStyle name="Normal 11 4 5 4" xfId="45394" xr:uid="{F09407E0-577B-4634-B3FB-8BA4192E875E}"/>
    <cellStyle name="Normal 11 4 6" xfId="1906" xr:uid="{82A28B3A-32CC-4807-A7BA-902AB4BAB4A9}"/>
    <cellStyle name="Normal 11 4 6 2" xfId="28623" xr:uid="{627D06D0-76A3-4D9A-AB98-AA8355D0EB92}"/>
    <cellStyle name="Normal 11 4 6 2 2" xfId="39498" xr:uid="{B08E2907-6253-48AA-86CB-979A32E30D1E}"/>
    <cellStyle name="Normal 11 4 6 3" xfId="28624" xr:uid="{F4FE1CE5-33CA-43B6-ADE1-2D274158AD16}"/>
    <cellStyle name="Normal 11 4 6 4" xfId="45395" xr:uid="{CD4ED3F5-C1AD-4CF7-81E3-A3EA37B3D462}"/>
    <cellStyle name="Normal 11 4 7" xfId="28625" xr:uid="{D3D6D0BE-BD57-4058-8E4C-AA0221AD4F2C}"/>
    <cellStyle name="Normal 11 4 7 2" xfId="39499" xr:uid="{FED7C826-E3CC-4554-92F2-B247342FCF22}"/>
    <cellStyle name="Normal 11 4 8" xfId="28626" xr:uid="{374D7177-B2D5-4270-84D9-FAE1513B893F}"/>
    <cellStyle name="Normal 11 4 9" xfId="45396" xr:uid="{84B1BF34-E9C5-4A81-BE44-8749CDC1B86A}"/>
    <cellStyle name="Normal 11 5" xfId="458" xr:uid="{00000000-0005-0000-0000-000081020000}"/>
    <cellStyle name="Normal 11 5 10" xfId="1907" xr:uid="{A036C2D1-1DD7-44E9-9641-BD0B54641FAA}"/>
    <cellStyle name="Normal 11 5 10 2" xfId="1908" xr:uid="{1062433E-BD1C-42E7-B807-5337AE7289B2}"/>
    <cellStyle name="Normal 11 5 10 2 2" xfId="39500" xr:uid="{417444A0-D7E1-497B-9D92-C96D85B130F7}"/>
    <cellStyle name="Normal 11 5 10 2 3" xfId="45397" xr:uid="{692770E1-E17B-468A-A05A-09B53C0CA38F}"/>
    <cellStyle name="Normal 11 5 10 3" xfId="1909" xr:uid="{5823F715-BC8A-4697-9DFE-1F84D4B199AB}"/>
    <cellStyle name="Normal 11 5 10 3 2" xfId="39501" xr:uid="{24953CFF-3158-4E3F-BD91-E7FF034702FF}"/>
    <cellStyle name="Normal 11 5 10 3 3" xfId="45398" xr:uid="{CDB9F262-C80C-4FBF-B29B-E1CB261A9AEB}"/>
    <cellStyle name="Normal 11 5 10 4" xfId="39502" xr:uid="{321E7023-627F-4871-9FD5-31D80774950F}"/>
    <cellStyle name="Normal 11 5 10 5" xfId="45399" xr:uid="{19C5B747-1138-4F1C-BB34-F7DE1D59427A}"/>
    <cellStyle name="Normal 11 5 11" xfId="1910" xr:uid="{98275B37-4D68-4CCC-9566-FB37E38541C7}"/>
    <cellStyle name="Normal 11 5 11 2" xfId="1911" xr:uid="{5913BC5D-5B48-4CE7-A72D-E763D38984D2}"/>
    <cellStyle name="Normal 11 5 11 2 2" xfId="39503" xr:uid="{A2222AA0-CB8A-4232-8379-EF91AC6C8257}"/>
    <cellStyle name="Normal 11 5 11 2 3" xfId="45400" xr:uid="{E7B952B8-7E0C-4FF0-A59B-1A4E205C0EB7}"/>
    <cellStyle name="Normal 11 5 11 3" xfId="39504" xr:uid="{37F03280-6439-43FE-9CBE-8E4BF31AAC13}"/>
    <cellStyle name="Normal 11 5 11 4" xfId="45401" xr:uid="{44A6D164-B39B-43B5-993B-2631D35072AD}"/>
    <cellStyle name="Normal 11 5 12" xfId="1912" xr:uid="{BD8D457B-4F9B-4BAE-8FC5-BA4EEDFA9395}"/>
    <cellStyle name="Normal 11 5 12 2" xfId="1913" xr:uid="{269C3F89-1A90-4A85-A7E9-B1825C24148E}"/>
    <cellStyle name="Normal 11 5 12 2 2" xfId="39505" xr:uid="{E630292E-42E8-4D8C-9D13-0917F060748A}"/>
    <cellStyle name="Normal 11 5 12 2 3" xfId="45402" xr:uid="{0B6545F0-60D8-446D-BFA6-A3208B9F51D8}"/>
    <cellStyle name="Normal 11 5 12 3" xfId="39506" xr:uid="{B0D47B6B-44C5-4F37-A712-E51232663E59}"/>
    <cellStyle name="Normal 11 5 12 4" xfId="45403" xr:uid="{256FBE60-2902-43A9-BD90-C50A4D540ED8}"/>
    <cellStyle name="Normal 11 5 13" xfId="1914" xr:uid="{DAB2BF8B-976D-40E7-953F-FD64A9B4A1B4}"/>
    <cellStyle name="Normal 11 5 13 2" xfId="39507" xr:uid="{BA8C4022-08A5-4BBA-B08D-D727D85CC33D}"/>
    <cellStyle name="Normal 11 5 13 3" xfId="45404" xr:uid="{24D3ECB2-80B7-4803-B5A8-370128308251}"/>
    <cellStyle name="Normal 11 5 14" xfId="1915" xr:uid="{82E4ADF1-139A-4B15-A30B-FC95E19CA0AA}"/>
    <cellStyle name="Normal 11 5 14 2" xfId="39508" xr:uid="{61F1C67A-AFC1-490F-ABB8-F876751978B3}"/>
    <cellStyle name="Normal 11 5 14 3" xfId="45405" xr:uid="{72BE02B2-BD07-4A5B-87B8-37EA611F69CA}"/>
    <cellStyle name="Normal 11 5 15" xfId="1916" xr:uid="{C879ED04-1307-4E1F-B5A1-0E93261C306D}"/>
    <cellStyle name="Normal 11 5 15 2" xfId="39509" xr:uid="{483B2DB0-AE8A-4EB1-8D70-3CE255D5AB71}"/>
    <cellStyle name="Normal 11 5 15 3" xfId="45406" xr:uid="{01453D7D-E61F-4403-A2E1-7F0453B8496C}"/>
    <cellStyle name="Normal 11 5 16" xfId="1917" xr:uid="{6E2994DC-BBA4-4AF3-A5D6-CC56691B6567}"/>
    <cellStyle name="Normal 11 5 16 2" xfId="39510" xr:uid="{A78733FC-1ACC-485F-8FB1-C35259BF97AF}"/>
    <cellStyle name="Normal 11 5 16 3" xfId="45407" xr:uid="{84BD18FA-F899-497D-AE04-377BC4065906}"/>
    <cellStyle name="Normal 11 5 17" xfId="1918" xr:uid="{FA01126E-1BB4-4DC2-B6C8-CEE5C7090B20}"/>
    <cellStyle name="Normal 11 5 17 2" xfId="39511" xr:uid="{EB03773F-800F-46BF-968C-D2E6B1D9BC35}"/>
    <cellStyle name="Normal 11 5 17 3" xfId="45408" xr:uid="{69407BFB-6974-4167-BD5E-5A5ED5951CBB}"/>
    <cellStyle name="Normal 11 5 18" xfId="1919" xr:uid="{0A03AB27-B42E-458D-811F-B24630659968}"/>
    <cellStyle name="Normal 11 5 18 2" xfId="39512" xr:uid="{4CEA308F-D815-4A92-A900-4FF7B2265FFE}"/>
    <cellStyle name="Normal 11 5 18 3" xfId="45409" xr:uid="{88A8529F-A429-4676-A18E-9C7A82BEA26F}"/>
    <cellStyle name="Normal 11 5 19" xfId="1920" xr:uid="{51C0EB25-705A-4B50-A332-CC1603D05062}"/>
    <cellStyle name="Normal 11 5 19 2" xfId="1921" xr:uid="{09DADA74-2187-43B5-8FDA-2B74982FB5CE}"/>
    <cellStyle name="Normal 11 5 19 2 2" xfId="39513" xr:uid="{8A8ABA76-0CE3-4A96-9939-0D9BCA6627DD}"/>
    <cellStyle name="Normal 11 5 19 2 3" xfId="45410" xr:uid="{559E4F6D-24AD-4370-A673-52B1FFD02DC4}"/>
    <cellStyle name="Normal 11 5 19 3" xfId="1922" xr:uid="{ED54F42E-6B56-4CCB-ABC5-24E7FE27145A}"/>
    <cellStyle name="Normal 11 5 19 3 2" xfId="39514" xr:uid="{34894398-C909-4C28-AD60-36F97FCA7041}"/>
    <cellStyle name="Normal 11 5 19 3 3" xfId="45411" xr:uid="{1490F189-7E7E-4F6D-90C4-769F06548715}"/>
    <cellStyle name="Normal 11 5 19 4" xfId="1923" xr:uid="{03FF11C5-7E2E-4299-B6C1-E9C998A2D1A3}"/>
    <cellStyle name="Normal 11 5 19 4 2" xfId="39515" xr:uid="{18DE8A64-6BC6-4CBB-8B71-ED74F1856A89}"/>
    <cellStyle name="Normal 11 5 19 4 3" xfId="45412" xr:uid="{62E10D07-5DE0-4C73-9E4C-57DF27FEA640}"/>
    <cellStyle name="Normal 11 5 19 5" xfId="1924" xr:uid="{C76058D8-5E63-406F-A2AD-486803CCED09}"/>
    <cellStyle name="Normal 11 5 19 5 2" xfId="39516" xr:uid="{C380FF97-662D-4198-9EA6-E29D62AAEA36}"/>
    <cellStyle name="Normal 11 5 19 5 3" xfId="45413" xr:uid="{A916C779-1922-4659-97CA-C8D2298D5606}"/>
    <cellStyle name="Normal 11 5 19 6" xfId="1925" xr:uid="{84133FFC-1462-4B32-B9F7-1C51F13FA6B5}"/>
    <cellStyle name="Normal 11 5 19 6 2" xfId="39517" xr:uid="{892DA6E7-4976-42EB-B9D5-829BEF7FCD4E}"/>
    <cellStyle name="Normal 11 5 19 6 3" xfId="45414" xr:uid="{E94FED9A-6796-4B98-B30F-DFFE1D83C78C}"/>
    <cellStyle name="Normal 11 5 19 7" xfId="39518" xr:uid="{2A78DE00-8F2B-4EB7-84C9-5B5350ECCA5F}"/>
    <cellStyle name="Normal 11 5 19 8" xfId="45415" xr:uid="{A12FD13E-328F-4BF9-8F84-25035AF0D81B}"/>
    <cellStyle name="Normal 11 5 2" xfId="459" xr:uid="{00000000-0005-0000-0000-000082020000}"/>
    <cellStyle name="Normal 11 5 2 2" xfId="1926" xr:uid="{53ABF56A-F93E-4D52-8982-22E6DA67DDB2}"/>
    <cellStyle name="Normal 11 5 2 2 2" xfId="1927" xr:uid="{F3EB1405-44E3-4B2C-BEC7-BBFA1C03786B}"/>
    <cellStyle name="Normal 11 5 2 2 2 2" xfId="28627" xr:uid="{B366F1C5-F923-4F7B-94EE-36FF7F5AE585}"/>
    <cellStyle name="Normal 11 5 2 2 2 2 2" xfId="39519" xr:uid="{1CF1C3D8-82D8-4D60-8FC6-A9188CA36CB4}"/>
    <cellStyle name="Normal 11 5 2 2 2 3" xfId="28628" xr:uid="{4A526F18-78FD-4924-BCA4-51168A2E2624}"/>
    <cellStyle name="Normal 11 5 2 2 2 4" xfId="45416" xr:uid="{A6B37E5C-0247-4C18-98CC-8B9F9205199C}"/>
    <cellStyle name="Normal 11 5 2 2 3" xfId="1928" xr:uid="{D5DE195B-F2CE-4AF6-9CB7-CAF836E9A7A1}"/>
    <cellStyle name="Normal 11 5 2 2 3 2" xfId="28629" xr:uid="{672B080A-B5A8-4FAE-9724-C64803BAB5CF}"/>
    <cellStyle name="Normal 11 5 2 2 3 2 2" xfId="39520" xr:uid="{3F2A5355-4A2A-494A-8CC9-EB771BA67FAF}"/>
    <cellStyle name="Normal 11 5 2 2 3 3" xfId="28630" xr:uid="{71CCFBF4-FF73-4925-8C9C-3FA6627234AE}"/>
    <cellStyle name="Normal 11 5 2 2 3 4" xfId="45417" xr:uid="{68AC2FA4-922A-4AAE-8F8D-418BBBF96E0D}"/>
    <cellStyle name="Normal 11 5 2 2 4" xfId="1929" xr:uid="{00B2D85C-B0D0-4445-869F-262AFC606243}"/>
    <cellStyle name="Normal 11 5 2 2 4 2" xfId="39521" xr:uid="{70A2017F-C5B9-488F-BB17-86A0F68FE874}"/>
    <cellStyle name="Normal 11 5 2 2 4 3" xfId="45418" xr:uid="{4CDA4A0B-DF67-4B93-8EC9-FA18FEA9744A}"/>
    <cellStyle name="Normal 11 5 2 2 5" xfId="1930" xr:uid="{8648725E-2F22-45F8-958F-B6C131B6DBAA}"/>
    <cellStyle name="Normal 11 5 2 2 5 2" xfId="39522" xr:uid="{942486DE-CBC3-42A2-B312-52B46E81FD49}"/>
    <cellStyle name="Normal 11 5 2 2 5 3" xfId="45419" xr:uid="{DD480473-1196-42B4-989C-4D8197CC3BE5}"/>
    <cellStyle name="Normal 11 5 2 2 6" xfId="39523" xr:uid="{9CC23D8F-AEC6-4E1F-BF58-2D0B1292C43A}"/>
    <cellStyle name="Normal 11 5 2 2 7" xfId="45420" xr:uid="{DFA14B84-B6EF-4242-8305-B9F0DAFD2A22}"/>
    <cellStyle name="Normal 11 5 2 3" xfId="1931" xr:uid="{AD9728B5-4F59-49C9-836F-B37D8F4A20EF}"/>
    <cellStyle name="Normal 11 5 2 3 2" xfId="1932" xr:uid="{B6C56537-6C12-43D4-B206-B5EF0FF80C37}"/>
    <cellStyle name="Normal 11 5 2 3 2 2" xfId="39524" xr:uid="{E926C014-9324-4125-A9B4-C71C37F35CB5}"/>
    <cellStyle name="Normal 11 5 2 3 2 3" xfId="45421" xr:uid="{428A2A48-8A66-40BE-8031-DF2A519C41B6}"/>
    <cellStyle name="Normal 11 5 2 3 3" xfId="1933" xr:uid="{19DBF3A0-E3FA-4185-9928-DD3213E473E5}"/>
    <cellStyle name="Normal 11 5 2 3 3 2" xfId="39525" xr:uid="{78582DBF-E4F7-4310-BABE-D8BE0DAFF69D}"/>
    <cellStyle name="Normal 11 5 2 3 3 3" xfId="45422" xr:uid="{FA9442FC-0901-47A9-9886-DF6ABD1BD574}"/>
    <cellStyle name="Normal 11 5 2 3 4" xfId="39526" xr:uid="{624809D1-EEE4-49C3-AB64-253F18173DAB}"/>
    <cellStyle name="Normal 11 5 2 3 5" xfId="45423" xr:uid="{4DF39059-1AEE-41BA-9395-81A81B879B89}"/>
    <cellStyle name="Normal 11 5 2 4" xfId="1934" xr:uid="{0F24620F-C8E2-4711-9BC6-7350F4E8A6E7}"/>
    <cellStyle name="Normal 11 5 2 4 2" xfId="1935" xr:uid="{83BD1BCB-F6A2-47BF-B2A5-8CBB6289B79D}"/>
    <cellStyle name="Normal 11 5 2 4 2 2" xfId="39527" xr:uid="{20AD4885-A564-48AF-BEE7-C7FD66E907F7}"/>
    <cellStyle name="Normal 11 5 2 4 2 3" xfId="45424" xr:uid="{DBB839D5-0C27-418C-8BD3-427D76172274}"/>
    <cellStyle name="Normal 11 5 2 4 3" xfId="1936" xr:uid="{9C14F550-DFCD-4868-9FA3-728A8FAC849C}"/>
    <cellStyle name="Normal 11 5 2 4 3 2" xfId="39528" xr:uid="{1F57E100-6CBA-4081-A1CD-0F5C0E873438}"/>
    <cellStyle name="Normal 11 5 2 4 3 3" xfId="45425" xr:uid="{9647B628-C8E2-4E34-9FC6-8B2D8F096FB4}"/>
    <cellStyle name="Normal 11 5 2 4 4" xfId="39529" xr:uid="{8C09CEF7-F157-4DE3-AE90-1CCE5AD9559B}"/>
    <cellStyle name="Normal 11 5 2 4 5" xfId="45426" xr:uid="{A66A6642-FA1E-41F0-9FE8-07A54A8E45D6}"/>
    <cellStyle name="Normal 11 5 2 5" xfId="1937" xr:uid="{5932713D-B65F-4C84-8AB6-2C1FD8AA6E94}"/>
    <cellStyle name="Normal 11 5 2 5 2" xfId="39530" xr:uid="{03A574E4-9AEB-4A9A-BFA1-5100A9A0D195}"/>
    <cellStyle name="Normal 11 5 2 5 3" xfId="45427" xr:uid="{E5DD7AAB-FC48-4EA6-9E3C-12F04983CBE5}"/>
    <cellStyle name="Normal 11 5 2 6" xfId="1938" xr:uid="{B3A69636-6D87-4A01-A42A-8A3D11D3EC62}"/>
    <cellStyle name="Normal 11 5 2 6 2" xfId="39531" xr:uid="{325136FC-2B01-4A26-9633-38C2806F2510}"/>
    <cellStyle name="Normal 11 5 2 6 3" xfId="45428" xr:uid="{357769E4-20F0-4301-A5AF-CF98B05FC5B4}"/>
    <cellStyle name="Normal 11 5 2 7" xfId="39532" xr:uid="{C9E789C4-2056-4325-81E3-93A5D1FDFEC0}"/>
    <cellStyle name="Normal 11 5 2 8" xfId="45429" xr:uid="{0DAB4D2D-83F4-46D1-8758-8090CA8931E0}"/>
    <cellStyle name="Normal 11 5 20" xfId="1939" xr:uid="{DF2778F9-9ED3-41A1-BC54-8DDECEA92FD0}"/>
    <cellStyle name="Normal 11 5 20 2" xfId="39533" xr:uid="{360CA283-EFE8-46BD-B5FB-6EF8DE9CC52C}"/>
    <cellStyle name="Normal 11 5 20 3" xfId="45430" xr:uid="{D64E3EB0-AF4B-4005-974F-EE321AC90CA1}"/>
    <cellStyle name="Normal 11 5 21" xfId="1940" xr:uid="{86FF4E62-577B-43EF-964C-BCD5C83EEC3E}"/>
    <cellStyle name="Normal 11 5 21 2" xfId="39534" xr:uid="{C226F77F-CFB3-4D1B-B452-403A80DEB20A}"/>
    <cellStyle name="Normal 11 5 21 3" xfId="45431" xr:uid="{D91EC51F-19F5-4CC6-8894-B7349ECA4172}"/>
    <cellStyle name="Normal 11 5 22" xfId="1941" xr:uid="{4B8E4E95-1737-4D07-A2B2-939BE7665204}"/>
    <cellStyle name="Normal 11 5 22 2" xfId="39535" xr:uid="{954C731D-6726-4CBE-BC01-F13AC20DB135}"/>
    <cellStyle name="Normal 11 5 22 3" xfId="45432" xr:uid="{741E3B8D-609E-4C3E-9F26-81B8747EAC8F}"/>
    <cellStyle name="Normal 11 5 23" xfId="1942" xr:uid="{3098367C-286F-4ED5-B3A9-2451FFD4F0B0}"/>
    <cellStyle name="Normal 11 5 23 2" xfId="39536" xr:uid="{1F6A8392-5ABA-4F43-B1B4-51BCCBB8D2AF}"/>
    <cellStyle name="Normal 11 5 23 3" xfId="45433" xr:uid="{0B5C686E-07F1-4F7D-BF79-15B10C638598}"/>
    <cellStyle name="Normal 11 5 24" xfId="1943" xr:uid="{984E80BD-0802-44DE-80A5-C6D1BF113AB8}"/>
    <cellStyle name="Normal 11 5 24 2" xfId="39537" xr:uid="{36569879-AA60-4FFC-AB94-6D671875FC76}"/>
    <cellStyle name="Normal 11 5 24 3" xfId="45434" xr:uid="{A3056A46-25A1-4D7D-ACF7-69657A409759}"/>
    <cellStyle name="Normal 11 5 25" xfId="1944" xr:uid="{D8709A37-7E79-429F-9D16-705A1776F063}"/>
    <cellStyle name="Normal 11 5 25 2" xfId="39538" xr:uid="{EFBDC00B-61EE-4ACB-9A5F-B4D678940D0D}"/>
    <cellStyle name="Normal 11 5 25 3" xfId="45435" xr:uid="{3E4CE163-6C45-4BAA-8F0A-E0B83B8B485A}"/>
    <cellStyle name="Normal 11 5 26" xfId="1945" xr:uid="{4D6D9E7A-E954-4782-AF78-061E2F76073B}"/>
    <cellStyle name="Normal 11 5 26 2" xfId="39539" xr:uid="{2955F426-1C53-4C75-B9CD-602AB3BCA391}"/>
    <cellStyle name="Normal 11 5 26 3" xfId="45436" xr:uid="{35E65A54-55D2-4809-BE17-D506C9413729}"/>
    <cellStyle name="Normal 11 5 27" xfId="1946" xr:uid="{500556DD-0D8D-4DBC-9C4A-9DBF94C39C46}"/>
    <cellStyle name="Normal 11 5 27 2" xfId="39540" xr:uid="{AADCC8AC-E1C5-458D-8F02-A1420EEBC82E}"/>
    <cellStyle name="Normal 11 5 27 3" xfId="45437" xr:uid="{654F7713-2C2F-44F8-A260-78950215D027}"/>
    <cellStyle name="Normal 11 5 28" xfId="1947" xr:uid="{DE7D619C-F117-4C62-9592-C0E49CCBFBCE}"/>
    <cellStyle name="Normal 11 5 28 2" xfId="39541" xr:uid="{2EB2F295-00A5-44D9-AF34-3F2A39CCD0D0}"/>
    <cellStyle name="Normal 11 5 28 3" xfId="45438" xr:uid="{B00B7033-9559-471E-9D05-4FC936FE3686}"/>
    <cellStyle name="Normal 11 5 29" xfId="39542" xr:uid="{D7A37A70-8624-4B9A-A5D5-232B70387EF0}"/>
    <cellStyle name="Normal 11 5 3" xfId="460" xr:uid="{00000000-0005-0000-0000-000083020000}"/>
    <cellStyle name="Normal 11 5 3 2" xfId="1948" xr:uid="{CF874135-B876-4E1C-87A1-5E4D41E71E65}"/>
    <cellStyle name="Normal 11 5 3 2 2" xfId="1949" xr:uid="{3CBF8419-5DDB-4823-9751-1ECAEF38A87C}"/>
    <cellStyle name="Normal 11 5 3 2 2 2" xfId="1950" xr:uid="{C229C9C2-B8DC-459B-A0DB-D3DAC309A67A}"/>
    <cellStyle name="Normal 11 5 3 2 2 2 2" xfId="39543" xr:uid="{37E35B0E-0288-4005-BDCE-C473D65C4B78}"/>
    <cellStyle name="Normal 11 5 3 2 2 2 3" xfId="45439" xr:uid="{A9133296-06C3-4337-B837-E0AD5D8749A5}"/>
    <cellStyle name="Normal 11 5 3 2 2 3" xfId="1951" xr:uid="{9681A115-2D8C-42AF-B1BC-F0A5A582F277}"/>
    <cellStyle name="Normal 11 5 3 2 2 3 2" xfId="39544" xr:uid="{395AE1F4-0D44-4656-9C61-DC1FBFBBFDA3}"/>
    <cellStyle name="Normal 11 5 3 2 2 3 3" xfId="45440" xr:uid="{60D6A339-4331-4682-9D6B-7D4EEDF217E5}"/>
    <cellStyle name="Normal 11 5 3 2 2 4" xfId="39545" xr:uid="{F0E0B290-0AF9-4637-B1CA-A596A2507EAA}"/>
    <cellStyle name="Normal 11 5 3 2 2 5" xfId="45441" xr:uid="{1E75D272-7A69-40BF-998B-80903626AC61}"/>
    <cellStyle name="Normal 11 5 3 2 3" xfId="1952" xr:uid="{753D6165-BB6A-4244-B084-35A334A33297}"/>
    <cellStyle name="Normal 11 5 3 2 3 2" xfId="1953" xr:uid="{C117E018-C343-4D63-8423-C83BC2301401}"/>
    <cellStyle name="Normal 11 5 3 2 3 2 2" xfId="39546" xr:uid="{401B67A7-490D-4DE2-B2E6-541355F41877}"/>
    <cellStyle name="Normal 11 5 3 2 3 2 3" xfId="45442" xr:uid="{CD3629CD-B0EB-412A-BC25-C7BDAAF184E1}"/>
    <cellStyle name="Normal 11 5 3 2 3 3" xfId="1954" xr:uid="{98CBFF41-3575-4C1D-894A-96345EF54A96}"/>
    <cellStyle name="Normal 11 5 3 2 3 3 2" xfId="39547" xr:uid="{AA9B0586-81D0-4B8A-B910-D5D85A63BA42}"/>
    <cellStyle name="Normal 11 5 3 2 3 3 3" xfId="45443" xr:uid="{F38FB9DC-2FBE-4405-A408-9E528F12C3FB}"/>
    <cellStyle name="Normal 11 5 3 2 3 4" xfId="39548" xr:uid="{F01AC0EA-75B4-418B-817C-2E4E558DCD11}"/>
    <cellStyle name="Normal 11 5 3 2 3 5" xfId="45444" xr:uid="{28AB217F-87B0-4710-A44F-75DE9638F038}"/>
    <cellStyle name="Normal 11 5 3 2 4" xfId="1955" xr:uid="{6227CE1C-F695-483D-8B48-D6B50441E403}"/>
    <cellStyle name="Normal 11 5 3 2 4 2" xfId="39549" xr:uid="{3836549C-D206-4734-A7FB-40BDD98170AE}"/>
    <cellStyle name="Normal 11 5 3 2 4 3" xfId="45445" xr:uid="{01C6974A-FEEA-45EE-845D-A0991578DF6E}"/>
    <cellStyle name="Normal 11 5 3 2 5" xfId="1956" xr:uid="{2A434924-1281-45A4-8594-F17F5DAC751A}"/>
    <cellStyle name="Normal 11 5 3 2 5 2" xfId="39550" xr:uid="{D9A1A998-E329-423D-BF22-E60E49DB2F16}"/>
    <cellStyle name="Normal 11 5 3 2 5 3" xfId="45446" xr:uid="{BF38E685-782B-438D-90E3-D961926E959D}"/>
    <cellStyle name="Normal 11 5 3 2 6" xfId="39551" xr:uid="{7320A12A-A69F-4F96-A856-2CC94C7E6810}"/>
    <cellStyle name="Normal 11 5 3 2 7" xfId="45447" xr:uid="{200E449D-85A4-41E0-9AA3-02B3673EEF04}"/>
    <cellStyle name="Normal 11 5 3 3" xfId="1957" xr:uid="{F83548E6-8482-4742-8695-8FF2EE24BCCF}"/>
    <cellStyle name="Normal 11 5 3 3 2" xfId="1958" xr:uid="{0C885C6A-3ACE-4A88-9A61-C610704D6BE3}"/>
    <cellStyle name="Normal 11 5 3 3 2 2" xfId="39552" xr:uid="{1FB7090C-EE4F-46C8-946B-DA1E06108CF0}"/>
    <cellStyle name="Normal 11 5 3 3 2 3" xfId="45448" xr:uid="{EC5B14F3-E2CF-4315-ACF3-C9913DBA2656}"/>
    <cellStyle name="Normal 11 5 3 3 3" xfId="1959" xr:uid="{234635C3-3F30-420E-922B-D8E1AD74F5A9}"/>
    <cellStyle name="Normal 11 5 3 3 3 2" xfId="39553" xr:uid="{2737F5F9-7B7F-4376-84DA-5BC646782C6F}"/>
    <cellStyle name="Normal 11 5 3 3 3 3" xfId="45449" xr:uid="{D74A52EC-B03C-4536-A1AF-2B06FB704D04}"/>
    <cellStyle name="Normal 11 5 3 3 4" xfId="1960" xr:uid="{B63EA6F2-E2B4-46A6-9DB7-413785E33C30}"/>
    <cellStyle name="Normal 11 5 3 3 4 2" xfId="39554" xr:uid="{F16DB4FB-A466-4A81-951C-A1A0DFD35916}"/>
    <cellStyle name="Normal 11 5 3 3 4 3" xfId="45450" xr:uid="{5B16E35A-0537-4410-ADE6-5449AE61EEC3}"/>
    <cellStyle name="Normal 11 5 3 3 5" xfId="1961" xr:uid="{A90FDE36-CBE5-493B-8E4D-C8CE1FB25717}"/>
    <cellStyle name="Normal 11 5 3 3 5 2" xfId="39555" xr:uid="{60617972-2795-493D-B776-20F321C94E52}"/>
    <cellStyle name="Normal 11 5 3 3 5 3" xfId="45451" xr:uid="{D088196B-B2DA-40F1-9BED-19F20A121EA9}"/>
    <cellStyle name="Normal 11 5 3 3 6" xfId="39556" xr:uid="{8B235772-7243-49F4-AC4D-B816AD3D7E75}"/>
    <cellStyle name="Normal 11 5 3 3 7" xfId="45452" xr:uid="{FAFDFA08-B6DE-4F64-A995-EDB70E0D5A69}"/>
    <cellStyle name="Normal 11 5 3 4" xfId="1962" xr:uid="{C1AB44DB-5D8F-4713-AB55-3F554314AE53}"/>
    <cellStyle name="Normal 11 5 3 4 2" xfId="1963" xr:uid="{83A8622A-91FE-4102-A06A-CEEE0E07ED89}"/>
    <cellStyle name="Normal 11 5 3 4 2 2" xfId="39557" xr:uid="{C020488E-DE56-402E-BE24-49F23D162A96}"/>
    <cellStyle name="Normal 11 5 3 4 2 3" xfId="45453" xr:uid="{6A0D75FD-1706-454E-A43B-89ECFAFFD204}"/>
    <cellStyle name="Normal 11 5 3 4 3" xfId="1964" xr:uid="{043CBE8D-0A96-41BA-ACA4-81C32D26D9C4}"/>
    <cellStyle name="Normal 11 5 3 4 3 2" xfId="39558" xr:uid="{D2BF3E7D-5FE7-4B2C-9485-AE5AE6515A33}"/>
    <cellStyle name="Normal 11 5 3 4 3 3" xfId="45454" xr:uid="{216BE84D-E639-4AEC-9371-640B50ABD41D}"/>
    <cellStyle name="Normal 11 5 3 4 4" xfId="39559" xr:uid="{D74237AF-041C-46D2-ABF8-C6D80C7D180E}"/>
    <cellStyle name="Normal 11 5 3 4 5" xfId="45455" xr:uid="{490DE8D5-FF07-412F-994B-CF7FF30E7EF3}"/>
    <cellStyle name="Normal 11 5 3 5" xfId="1965" xr:uid="{E3851E69-E6BE-418F-B365-62C0BA34013D}"/>
    <cellStyle name="Normal 11 5 3 5 2" xfId="1966" xr:uid="{303AD431-B800-4F27-8983-340EBC70C04B}"/>
    <cellStyle name="Normal 11 5 3 5 2 2" xfId="39560" xr:uid="{EB6ACEF0-5445-49BD-8696-5CC6090B1F67}"/>
    <cellStyle name="Normal 11 5 3 5 2 3" xfId="45456" xr:uid="{64FE14F5-7A4D-4053-B990-7679850BE848}"/>
    <cellStyle name="Normal 11 5 3 5 3" xfId="1967" xr:uid="{A98EC6DB-2A6D-48CF-959E-60F2638A3370}"/>
    <cellStyle name="Normal 11 5 3 5 3 2" xfId="39561" xr:uid="{D157D01D-CF74-4AA9-9F5A-9445BBC684AC}"/>
    <cellStyle name="Normal 11 5 3 5 3 3" xfId="45457" xr:uid="{378AEFA8-8902-44B2-AEBF-1738F2B09C9B}"/>
    <cellStyle name="Normal 11 5 3 5 4" xfId="39562" xr:uid="{5EF32888-6E83-4EEC-AD67-690939B1DCDE}"/>
    <cellStyle name="Normal 11 5 3 5 5" xfId="45458" xr:uid="{8DF67944-1F20-4BDF-93D8-DE71B621BD6C}"/>
    <cellStyle name="Normal 11 5 3 6" xfId="1968" xr:uid="{8355AD25-C424-4755-AB6E-74484F81C2A5}"/>
    <cellStyle name="Normal 11 5 3 6 2" xfId="39563" xr:uid="{1348DEDC-13A2-4466-89F8-4D5C56D614AE}"/>
    <cellStyle name="Normal 11 5 3 6 3" xfId="45459" xr:uid="{3271B621-4134-4812-9CDA-0AB484964ABB}"/>
    <cellStyle name="Normal 11 5 3 7" xfId="1969" xr:uid="{07A5CC88-FC89-4F86-9AA6-51925935FEA7}"/>
    <cellStyle name="Normal 11 5 3 7 2" xfId="39564" xr:uid="{DE1E6711-BD10-4F2F-8F64-782FAA5403EA}"/>
    <cellStyle name="Normal 11 5 3 7 3" xfId="45460" xr:uid="{39AFB575-A03B-4ED2-B1B3-CD1A16727061}"/>
    <cellStyle name="Normal 11 5 3 8" xfId="39565" xr:uid="{412AC8FA-C9EE-4BF5-A4F1-B58648DED25B}"/>
    <cellStyle name="Normal 11 5 3 9" xfId="45461" xr:uid="{AAFD7D59-25F9-4603-BCAD-B8A7865F04F4}"/>
    <cellStyle name="Normal 11 5 30" xfId="45462" xr:uid="{883BEFD3-BD6B-442A-B3E7-AE42158EC07C}"/>
    <cellStyle name="Normal 11 5 4" xfId="1970" xr:uid="{6DC4F28F-A72C-4192-B6A1-CAD6E0A57419}"/>
    <cellStyle name="Normal 11 5 4 2" xfId="1971" xr:uid="{ACDF341F-20D5-451F-AEB7-636C60060A40}"/>
    <cellStyle name="Normal 11 5 4 2 2" xfId="1972" xr:uid="{8E81CAAD-1860-47EA-963B-95A6FE7BA288}"/>
    <cellStyle name="Normal 11 5 4 2 2 2" xfId="39566" xr:uid="{C1CFB105-3B01-48BE-8835-D9ADBCA4A428}"/>
    <cellStyle name="Normal 11 5 4 2 2 3" xfId="45463" xr:uid="{A1453F71-9D72-4DD2-B348-70072EA5FC20}"/>
    <cellStyle name="Normal 11 5 4 2 3" xfId="1973" xr:uid="{0A60573B-D427-433B-9AC5-353758AF6ED4}"/>
    <cellStyle name="Normal 11 5 4 2 3 2" xfId="39567" xr:uid="{7E6C608F-B3E5-4AF2-B8B9-DF957C653632}"/>
    <cellStyle name="Normal 11 5 4 2 3 3" xfId="45464" xr:uid="{92DAA8AC-ABE8-4008-8913-0270CA8AFF7A}"/>
    <cellStyle name="Normal 11 5 4 2 4" xfId="1974" xr:uid="{44C873F4-7AA0-4C53-AD0C-4C2DA7660D0C}"/>
    <cellStyle name="Normal 11 5 4 2 4 2" xfId="39568" xr:uid="{5036F156-5DE9-46D5-BA00-B4CAEF4D8143}"/>
    <cellStyle name="Normal 11 5 4 2 4 3" xfId="45465" xr:uid="{DAE813BC-0194-46E1-BDEB-6FA6129AAAAE}"/>
    <cellStyle name="Normal 11 5 4 2 5" xfId="1975" xr:uid="{3F712FFB-8ADE-48F7-91C5-BC40458859EA}"/>
    <cellStyle name="Normal 11 5 4 2 5 2" xfId="39569" xr:uid="{2A17296B-36ED-4B5D-878A-4AAA673C174B}"/>
    <cellStyle name="Normal 11 5 4 2 5 3" xfId="45466" xr:uid="{7EC42B4D-2C14-4368-BE8F-A1FA1A25E1E5}"/>
    <cellStyle name="Normal 11 5 4 2 6" xfId="39570" xr:uid="{3B598A17-08FC-4508-AD78-8961C82E2AC0}"/>
    <cellStyle name="Normal 11 5 4 2 7" xfId="45467" xr:uid="{52E25158-29F7-4AF6-8171-81020635E0D4}"/>
    <cellStyle name="Normal 11 5 4 3" xfId="1976" xr:uid="{2575373C-23F9-4EDB-B31D-7FF4A2BC8083}"/>
    <cellStyle name="Normal 11 5 4 3 2" xfId="1977" xr:uid="{F26CFAB0-DD63-4CDA-9401-C524EC0CC21E}"/>
    <cellStyle name="Normal 11 5 4 3 2 2" xfId="39571" xr:uid="{A218AAE2-4A0D-4AAA-97B1-FB366F412CE8}"/>
    <cellStyle name="Normal 11 5 4 3 2 3" xfId="45468" xr:uid="{7B75022F-7425-4070-AD9F-00DD36E759AB}"/>
    <cellStyle name="Normal 11 5 4 3 3" xfId="1978" xr:uid="{19F6BBB7-BF68-4F4C-9BD7-4E04EE0B2173}"/>
    <cellStyle name="Normal 11 5 4 3 3 2" xfId="39572" xr:uid="{CDDA4684-F8C6-439C-8E87-5583FA1C1CC3}"/>
    <cellStyle name="Normal 11 5 4 3 3 3" xfId="45469" xr:uid="{344BA583-A354-45CD-89A2-4A70F6196C19}"/>
    <cellStyle name="Normal 11 5 4 3 4" xfId="39573" xr:uid="{3D33789F-A282-463F-8480-DEF5B9D72EF6}"/>
    <cellStyle name="Normal 11 5 4 3 5" xfId="45470" xr:uid="{4F807D73-84E0-4067-89BC-D498363D5E43}"/>
    <cellStyle name="Normal 11 5 4 4" xfId="1979" xr:uid="{94DC1009-F0BD-48C2-A6DF-D4D208428CBD}"/>
    <cellStyle name="Normal 11 5 4 4 2" xfId="1980" xr:uid="{39DB416B-E39D-4B38-9A42-2EC90578673D}"/>
    <cellStyle name="Normal 11 5 4 4 2 2" xfId="39574" xr:uid="{3C8B152C-C959-468D-B588-3273CD0FABA1}"/>
    <cellStyle name="Normal 11 5 4 4 2 3" xfId="45471" xr:uid="{391B7957-54F8-4106-A00A-885ED69C228D}"/>
    <cellStyle name="Normal 11 5 4 4 3" xfId="1981" xr:uid="{31120771-E06F-4DF1-B28E-AAD0D90F25C4}"/>
    <cellStyle name="Normal 11 5 4 4 3 2" xfId="39575" xr:uid="{64484000-3657-4202-AF8B-C51FDF57C2C9}"/>
    <cellStyle name="Normal 11 5 4 4 3 3" xfId="45472" xr:uid="{BA94229C-0CDA-4860-ADF9-A99F40FABCB9}"/>
    <cellStyle name="Normal 11 5 4 4 4" xfId="39576" xr:uid="{BD545AC9-F31E-4F2E-93E4-C5B6F1FCB193}"/>
    <cellStyle name="Normal 11 5 4 4 5" xfId="45473" xr:uid="{936C79EC-F75A-4D56-9891-5FDF23B84530}"/>
    <cellStyle name="Normal 11 5 4 5" xfId="1982" xr:uid="{1141CD40-B4C9-4C76-8D91-4D1E3B3EF7F9}"/>
    <cellStyle name="Normal 11 5 4 5 2" xfId="39577" xr:uid="{706E7A19-0B1C-4DA3-8FEC-750718143D60}"/>
    <cellStyle name="Normal 11 5 4 5 3" xfId="45474" xr:uid="{CE336480-3B85-4C11-B3A9-6F47C47EA534}"/>
    <cellStyle name="Normal 11 5 4 6" xfId="1983" xr:uid="{16C63C32-C493-4A65-A117-3C6734F77380}"/>
    <cellStyle name="Normal 11 5 4 6 2" xfId="39578" xr:uid="{62A37EDB-D445-477E-93B6-26E06068B5E2}"/>
    <cellStyle name="Normal 11 5 4 6 3" xfId="45475" xr:uid="{B2D511FF-7440-49E5-8A23-08940ADAD621}"/>
    <cellStyle name="Normal 11 5 4 7" xfId="39579" xr:uid="{A7104875-E8BE-4813-9AF2-A8E471871E78}"/>
    <cellStyle name="Normal 11 5 4 8" xfId="45476" xr:uid="{9F7F620E-28E8-45D2-BF2E-DF3E6ACF9CB7}"/>
    <cellStyle name="Normal 11 5 5" xfId="1984" xr:uid="{1AEBACF8-00E8-4292-8408-D24B442E5496}"/>
    <cellStyle name="Normal 11 5 5 2" xfId="1985" xr:uid="{4D91E28C-E6FC-4876-8237-EB1658C7D1C8}"/>
    <cellStyle name="Normal 11 5 5 2 2" xfId="1986" xr:uid="{3AC1EB27-59F7-4F58-9D44-3F01C35FCFF2}"/>
    <cellStyle name="Normal 11 5 5 2 2 2" xfId="39580" xr:uid="{FA2A41FF-45B7-4A06-888B-A699A1F99117}"/>
    <cellStyle name="Normal 11 5 5 2 2 3" xfId="45477" xr:uid="{8D468EB7-D737-4E4E-B299-D1B9FD82175A}"/>
    <cellStyle name="Normal 11 5 5 2 3" xfId="1987" xr:uid="{965A3402-B21A-4990-A9AB-AEA8EB208038}"/>
    <cellStyle name="Normal 11 5 5 2 3 2" xfId="39581" xr:uid="{36D5584D-62F5-4278-A307-18466A259DDA}"/>
    <cellStyle name="Normal 11 5 5 2 3 3" xfId="45478" xr:uid="{C6B213FD-A8D5-43E0-8197-7A6DB2B1DC61}"/>
    <cellStyle name="Normal 11 5 5 2 4" xfId="1988" xr:uid="{91102F0C-BD65-4712-8013-9CBDE499A11D}"/>
    <cellStyle name="Normal 11 5 5 2 4 2" xfId="39582" xr:uid="{142A4B8A-F577-4FEC-B424-EF77F0CC531C}"/>
    <cellStyle name="Normal 11 5 5 2 4 3" xfId="45479" xr:uid="{0DE7B7FE-24C2-48D6-BF8F-B9A37FB1B08D}"/>
    <cellStyle name="Normal 11 5 5 2 5" xfId="1989" xr:uid="{9D756762-D7A1-4408-B02D-3510B43C50F2}"/>
    <cellStyle name="Normal 11 5 5 2 5 2" xfId="39583" xr:uid="{06C82364-069B-4B25-AB3B-6F254F15A4DB}"/>
    <cellStyle name="Normal 11 5 5 2 5 3" xfId="45480" xr:uid="{7B71F306-EB09-4FBD-A28C-F3BE009612A4}"/>
    <cellStyle name="Normal 11 5 5 2 6" xfId="39584" xr:uid="{EAC42A71-2A8E-4E88-A078-5AF66F926ADC}"/>
    <cellStyle name="Normal 11 5 5 2 7" xfId="45481" xr:uid="{6EEF6745-E500-4E25-A252-8C98889E7B52}"/>
    <cellStyle name="Normal 11 5 5 3" xfId="1990" xr:uid="{985AD8A7-5357-4FCD-87C8-E51E12B895E3}"/>
    <cellStyle name="Normal 11 5 5 3 2" xfId="1991" xr:uid="{4A481FAE-9070-4CBD-9EE3-010016D4DC89}"/>
    <cellStyle name="Normal 11 5 5 3 2 2" xfId="39585" xr:uid="{B01D401E-7868-4C4B-9664-9D5CED62682A}"/>
    <cellStyle name="Normal 11 5 5 3 2 3" xfId="45482" xr:uid="{3886CD71-DAD7-49AA-A3A2-7B3AEB392B13}"/>
    <cellStyle name="Normal 11 5 5 3 3" xfId="1992" xr:uid="{14AB5269-3D52-4AD1-9B77-A86A937A084C}"/>
    <cellStyle name="Normal 11 5 5 3 3 2" xfId="39586" xr:uid="{77AE9F70-9723-4C39-8985-D5DFAB0459BE}"/>
    <cellStyle name="Normal 11 5 5 3 3 3" xfId="45483" xr:uid="{729067E1-D84B-4560-83F6-79A451DCBDC3}"/>
    <cellStyle name="Normal 11 5 5 3 4" xfId="39587" xr:uid="{F5C70274-39F9-484F-B203-750AAEAB4AF4}"/>
    <cellStyle name="Normal 11 5 5 3 5" xfId="45484" xr:uid="{4AEC1A16-91FF-4C7D-9822-4B205C43B4B2}"/>
    <cellStyle name="Normal 11 5 5 4" xfId="1993" xr:uid="{CC548A31-FF50-44AC-AF7B-F60C00845F4E}"/>
    <cellStyle name="Normal 11 5 5 4 2" xfId="1994" xr:uid="{00275FA6-49E8-447E-A4D7-B7F62365496A}"/>
    <cellStyle name="Normal 11 5 5 4 2 2" xfId="39588" xr:uid="{77E297A1-FACA-4F18-A03B-77442F55834C}"/>
    <cellStyle name="Normal 11 5 5 4 2 3" xfId="45485" xr:uid="{D77C4F57-5E2A-4F7A-B380-FAC427E9046F}"/>
    <cellStyle name="Normal 11 5 5 4 3" xfId="1995" xr:uid="{828E6BB7-6636-494A-9568-FE1F15982F39}"/>
    <cellStyle name="Normal 11 5 5 4 3 2" xfId="39589" xr:uid="{ABD1BB68-D60E-4ABC-8160-A9D18120DC5E}"/>
    <cellStyle name="Normal 11 5 5 4 3 3" xfId="45486" xr:uid="{665A411C-997C-4AA6-AA5C-7CB04E233422}"/>
    <cellStyle name="Normal 11 5 5 4 4" xfId="39590" xr:uid="{5A6EFB3E-6946-4CA8-8EDA-16C9C66D7F3D}"/>
    <cellStyle name="Normal 11 5 5 4 5" xfId="45487" xr:uid="{E829B73A-C717-4298-8477-9A177059ADA6}"/>
    <cellStyle name="Normal 11 5 5 5" xfId="1996" xr:uid="{1DE99EB8-99B1-416F-A5C1-EE4806C86A31}"/>
    <cellStyle name="Normal 11 5 5 5 2" xfId="39591" xr:uid="{274477D3-9B6E-45F5-B7C2-E55E54337BE3}"/>
    <cellStyle name="Normal 11 5 5 5 3" xfId="45488" xr:uid="{F935987B-7877-498F-83F6-21F15DFFA356}"/>
    <cellStyle name="Normal 11 5 5 6" xfId="1997" xr:uid="{43B9E05F-AFC8-4B31-85E6-E056A8046FB4}"/>
    <cellStyle name="Normal 11 5 5 6 2" xfId="39592" xr:uid="{CE769A46-6453-4DB8-9D1F-7E4D229677D2}"/>
    <cellStyle name="Normal 11 5 5 6 3" xfId="45489" xr:uid="{9EEA0EF9-48E9-45B9-B997-CED3F58790D7}"/>
    <cellStyle name="Normal 11 5 5 7" xfId="39593" xr:uid="{3D34D51C-0C3B-42D8-AE71-9E37A3D1B8A5}"/>
    <cellStyle name="Normal 11 5 5 8" xfId="45490" xr:uid="{BED61FF5-9BCF-4550-93FB-F34681BAA306}"/>
    <cellStyle name="Normal 11 5 6" xfId="1998" xr:uid="{CECC5D36-4A45-4CE6-A20A-9B66CA0A2720}"/>
    <cellStyle name="Normal 11 5 6 2" xfId="1999" xr:uid="{971C8802-38E9-4751-95A9-93065FCC5D0C}"/>
    <cellStyle name="Normal 11 5 6 2 2" xfId="2000" xr:uid="{0047412F-0841-4813-BD23-FB9B072D0A84}"/>
    <cellStyle name="Normal 11 5 6 2 2 2" xfId="39594" xr:uid="{BA0FA89D-F2DF-41F4-B09E-8AE287971657}"/>
    <cellStyle name="Normal 11 5 6 2 2 3" xfId="45491" xr:uid="{AEFA5AE1-ACB1-414D-AC14-9755B8383353}"/>
    <cellStyle name="Normal 11 5 6 2 3" xfId="2001" xr:uid="{1367C79C-9A02-4BBB-82A3-D2CCAB3F7F6B}"/>
    <cellStyle name="Normal 11 5 6 2 3 2" xfId="39595" xr:uid="{E472354B-8240-4550-A188-EA34A0A1A192}"/>
    <cellStyle name="Normal 11 5 6 2 3 3" xfId="45492" xr:uid="{19BA87A3-1E59-4FBE-979F-EC7030F1B7F2}"/>
    <cellStyle name="Normal 11 5 6 2 4" xfId="2002" xr:uid="{00BA76A3-6F1C-4581-AA95-A9F8074FC409}"/>
    <cellStyle name="Normal 11 5 6 2 4 2" xfId="39596" xr:uid="{057E4991-E796-483A-9FBF-4C3C254E9DAF}"/>
    <cellStyle name="Normal 11 5 6 2 4 3" xfId="45493" xr:uid="{418C3B61-93DA-4246-8C2A-84213C6C1801}"/>
    <cellStyle name="Normal 11 5 6 2 5" xfId="2003" xr:uid="{56FE65FE-38F4-460A-887F-FA385E800386}"/>
    <cellStyle name="Normal 11 5 6 2 5 2" xfId="39597" xr:uid="{A6385C56-6E81-4D84-8538-DBA78D52F0A9}"/>
    <cellStyle name="Normal 11 5 6 2 5 3" xfId="45494" xr:uid="{CCB6122D-0D6D-48AC-8406-C5218A1C064A}"/>
    <cellStyle name="Normal 11 5 6 2 6" xfId="39598" xr:uid="{43060527-0E4F-4429-BE78-87F71C1EEBD1}"/>
    <cellStyle name="Normal 11 5 6 2 7" xfId="45495" xr:uid="{839B9DDC-BCE4-44B1-876F-DEE7E7C36D39}"/>
    <cellStyle name="Normal 11 5 6 3" xfId="2004" xr:uid="{36BA8ECF-396B-4C86-8C8F-1F88524E7104}"/>
    <cellStyle name="Normal 11 5 6 3 2" xfId="2005" xr:uid="{D348C5F8-2194-494D-9FCF-0AA47F5AAFA7}"/>
    <cellStyle name="Normal 11 5 6 3 2 2" xfId="39599" xr:uid="{33DF713B-B9B2-45D2-BD91-D8E56801B5DF}"/>
    <cellStyle name="Normal 11 5 6 3 2 3" xfId="45496" xr:uid="{3D738653-E44C-4F25-BE9E-0889416E2C2A}"/>
    <cellStyle name="Normal 11 5 6 3 3" xfId="2006" xr:uid="{1730E206-A0AF-4916-BEF8-FC365FDEEAE8}"/>
    <cellStyle name="Normal 11 5 6 3 3 2" xfId="39600" xr:uid="{1E111674-782C-4112-AEA1-AD8D2400F316}"/>
    <cellStyle name="Normal 11 5 6 3 3 3" xfId="45497" xr:uid="{8C8B85F6-940F-49D1-B2AD-1FEC3D50EF1F}"/>
    <cellStyle name="Normal 11 5 6 3 4" xfId="39601" xr:uid="{2D3BE61F-11F4-4C19-9F47-A9EEA348F5E0}"/>
    <cellStyle name="Normal 11 5 6 3 5" xfId="45498" xr:uid="{79A33F13-C947-42A3-87D8-B263E6C7E816}"/>
    <cellStyle name="Normal 11 5 6 4" xfId="2007" xr:uid="{153C2CFC-0045-4A9C-B8A5-565A4E5E6D13}"/>
    <cellStyle name="Normal 11 5 6 4 2" xfId="2008" xr:uid="{AA163000-4832-451C-A377-E56CC134656C}"/>
    <cellStyle name="Normal 11 5 6 4 2 2" xfId="39602" xr:uid="{F42A503A-4EA3-4F17-9842-B7DEC8C31BA3}"/>
    <cellStyle name="Normal 11 5 6 4 2 3" xfId="45499" xr:uid="{A074F75E-93ED-4845-892C-E9E41518E9E4}"/>
    <cellStyle name="Normal 11 5 6 4 3" xfId="2009" xr:uid="{29CBC9D4-F599-406D-96FF-3E8513BC849A}"/>
    <cellStyle name="Normal 11 5 6 4 3 2" xfId="39603" xr:uid="{9D887140-22AE-40F4-BDA8-7532E3E77CFF}"/>
    <cellStyle name="Normal 11 5 6 4 3 3" xfId="45500" xr:uid="{52B595FF-B990-4162-BB9F-45D3FE08AA18}"/>
    <cellStyle name="Normal 11 5 6 4 4" xfId="39604" xr:uid="{AE275D79-DF17-4F68-8CA4-413E934261B5}"/>
    <cellStyle name="Normal 11 5 6 4 5" xfId="45501" xr:uid="{A2D76944-061A-4859-A66E-D235DED01236}"/>
    <cellStyle name="Normal 11 5 6 5" xfId="2010" xr:uid="{B5788F85-5E23-4E86-AA49-5F0346DEC9D5}"/>
    <cellStyle name="Normal 11 5 6 5 2" xfId="2011" xr:uid="{E1B5CFB4-5735-40A3-BA38-AD7005855161}"/>
    <cellStyle name="Normal 11 5 6 5 2 2" xfId="39605" xr:uid="{1CEF4E82-9B56-4236-BFCB-6A130BB34A04}"/>
    <cellStyle name="Normal 11 5 6 5 2 3" xfId="45502" xr:uid="{425FF062-705F-4A1D-8226-C0A51F059BA9}"/>
    <cellStyle name="Normal 11 5 6 5 3" xfId="39606" xr:uid="{5DA50F21-D890-455D-88FF-75C27C746569}"/>
    <cellStyle name="Normal 11 5 6 5 4" xfId="45503" xr:uid="{90B748CE-FB01-4CFB-BF16-455137C20580}"/>
    <cellStyle name="Normal 11 5 6 6" xfId="2012" xr:uid="{F376CF40-6727-4D55-81B0-FD5A30E7993A}"/>
    <cellStyle name="Normal 11 5 6 6 2" xfId="39607" xr:uid="{13D7BEA0-4019-454D-9BF1-B5D436E2B2B7}"/>
    <cellStyle name="Normal 11 5 6 6 3" xfId="45504" xr:uid="{0F159B5C-D143-4CC8-AE93-33B26D1D79C3}"/>
    <cellStyle name="Normal 11 5 6 7" xfId="2013" xr:uid="{EFBA3A99-1AD0-4C94-AB88-7B370EB6BFA3}"/>
    <cellStyle name="Normal 11 5 6 7 2" xfId="39608" xr:uid="{8212F31E-7AA8-4E1C-8202-EB0F0461CA32}"/>
    <cellStyle name="Normal 11 5 6 7 3" xfId="45505" xr:uid="{FD3BEE24-9545-4284-81AF-8A8BBF5332A5}"/>
    <cellStyle name="Normal 11 5 6 8" xfId="39609" xr:uid="{E2E6C7DC-7C2A-4699-9C85-A2146C263B58}"/>
    <cellStyle name="Normal 11 5 6 9" xfId="45506" xr:uid="{D2B9F17C-748F-457C-93CE-ED2EF7359456}"/>
    <cellStyle name="Normal 11 5 7" xfId="2014" xr:uid="{81046D3B-F9A8-4237-883E-010353C8805E}"/>
    <cellStyle name="Normal 11 5 7 2" xfId="2015" xr:uid="{AF76B22B-A5D4-40C3-8966-07676C7324D5}"/>
    <cellStyle name="Normal 11 5 7 2 2" xfId="2016" xr:uid="{4C8BF7F5-A0BA-42FB-A499-F7B84FC1B12E}"/>
    <cellStyle name="Normal 11 5 7 2 2 2" xfId="39610" xr:uid="{2995930E-D512-466A-9F86-E3417BCFC939}"/>
    <cellStyle name="Normal 11 5 7 2 2 3" xfId="45507" xr:uid="{C5EF81D0-2934-4E32-8737-458E46F0287F}"/>
    <cellStyle name="Normal 11 5 7 2 3" xfId="2017" xr:uid="{4552DE34-16D8-4A6A-87C5-0E592404D9C0}"/>
    <cellStyle name="Normal 11 5 7 2 3 2" xfId="39611" xr:uid="{CB0360A2-601C-4ABC-9D94-BEE1B4B5741F}"/>
    <cellStyle name="Normal 11 5 7 2 3 3" xfId="45508" xr:uid="{AEF66B21-F9C0-4662-A4AC-A56B97A4E9E2}"/>
    <cellStyle name="Normal 11 5 7 2 4" xfId="39612" xr:uid="{0FC744AA-25DC-41C2-81D0-10B40CA05E1D}"/>
    <cellStyle name="Normal 11 5 7 2 5" xfId="45509" xr:uid="{214E45B8-D114-4343-9722-4D20DA4226CF}"/>
    <cellStyle name="Normal 11 5 7 3" xfId="2018" xr:uid="{CF40A685-AC8C-4A69-98EB-068B7BC2B248}"/>
    <cellStyle name="Normal 11 5 7 3 2" xfId="2019" xr:uid="{24B83B66-EFAC-40F1-8BCA-875CD41E341C}"/>
    <cellStyle name="Normal 11 5 7 3 2 2" xfId="39613" xr:uid="{3322EE41-1237-440D-88CB-EDDDECB7840A}"/>
    <cellStyle name="Normal 11 5 7 3 2 3" xfId="45510" xr:uid="{999D19AB-B546-4A92-A59D-7942BEFFE354}"/>
    <cellStyle name="Normal 11 5 7 3 3" xfId="2020" xr:uid="{44383089-E59A-4C55-8B7F-081B4AB2C55A}"/>
    <cellStyle name="Normal 11 5 7 3 3 2" xfId="39614" xr:uid="{3892BB6A-E934-4959-91A0-5AD75188EA57}"/>
    <cellStyle name="Normal 11 5 7 3 3 3" xfId="45511" xr:uid="{C6CA93FC-D993-4082-83D1-AC13091D1417}"/>
    <cellStyle name="Normal 11 5 7 3 4" xfId="39615" xr:uid="{C9D2BE57-27AE-4E55-9C28-2F447CE128B6}"/>
    <cellStyle name="Normal 11 5 7 3 5" xfId="45512" xr:uid="{A8DF7846-9E7B-43EC-8C7E-2C573B6729D3}"/>
    <cellStyle name="Normal 11 5 7 4" xfId="2021" xr:uid="{0C60FBB9-EFB5-4694-84A7-39D5B2B02D37}"/>
    <cellStyle name="Normal 11 5 7 4 2" xfId="2022" xr:uid="{83D741D5-E800-4E54-8B09-4B3D0F0449DC}"/>
    <cellStyle name="Normal 11 5 7 4 2 2" xfId="39616" xr:uid="{6A3F03EA-32F0-415E-AFAC-0D5E4FF4D4D7}"/>
    <cellStyle name="Normal 11 5 7 4 2 3" xfId="45513" xr:uid="{6FD93570-2B21-4873-BDC2-69E0BDDE715E}"/>
    <cellStyle name="Normal 11 5 7 4 3" xfId="39617" xr:uid="{14B1D398-5807-4F66-B8BF-D57C66676CBE}"/>
    <cellStyle name="Normal 11 5 7 4 4" xfId="45514" xr:uid="{7F275814-B721-4342-B3C4-86FF22C7ED23}"/>
    <cellStyle name="Normal 11 5 7 5" xfId="2023" xr:uid="{1C0F93DF-2D03-4815-ADE8-2C957FF1C59A}"/>
    <cellStyle name="Normal 11 5 7 5 2" xfId="39618" xr:uid="{62828D89-88E8-4570-9CC4-D815B2A0D6DB}"/>
    <cellStyle name="Normal 11 5 7 5 3" xfId="45515" xr:uid="{BF49617B-9747-4EFD-8D44-3AD86C351F1E}"/>
    <cellStyle name="Normal 11 5 7 6" xfId="2024" xr:uid="{08194EB0-69AB-4364-885B-3901A5FD38CB}"/>
    <cellStyle name="Normal 11 5 7 6 2" xfId="39619" xr:uid="{9127D0E9-4EF3-4112-B5BA-DBD6DDDCA7C7}"/>
    <cellStyle name="Normal 11 5 7 6 3" xfId="45516" xr:uid="{05F81763-0D77-4A7F-AAD1-3EFE40C7C471}"/>
    <cellStyle name="Normal 11 5 7 7" xfId="39620" xr:uid="{41B507A2-EA7B-4E3F-972F-AC496595409E}"/>
    <cellStyle name="Normal 11 5 7 8" xfId="45517" xr:uid="{914E52CE-C57A-42CD-8E02-0BCC28CFEA0A}"/>
    <cellStyle name="Normal 11 5 8" xfId="2025" xr:uid="{5421A535-7661-4A87-8CE7-B0A31F5F6E0E}"/>
    <cellStyle name="Normal 11 5 8 2" xfId="2026" xr:uid="{61FBA606-4EAB-4E18-9283-EDE81887BD46}"/>
    <cellStyle name="Normal 11 5 8 2 2" xfId="39621" xr:uid="{0043BD1F-6948-462C-A1E3-CFDA3A4E0C4B}"/>
    <cellStyle name="Normal 11 5 8 2 3" xfId="45518" xr:uid="{18D82306-7838-4669-9A08-57E8CF2E6E4C}"/>
    <cellStyle name="Normal 11 5 8 3" xfId="2027" xr:uid="{379361A3-2D82-44A5-BEDA-38C9E41BA69D}"/>
    <cellStyle name="Normal 11 5 8 3 2" xfId="39622" xr:uid="{E1693FF6-1EFE-4565-9679-8742473D3C1B}"/>
    <cellStyle name="Normal 11 5 8 3 3" xfId="45519" xr:uid="{78344C69-DECE-4691-B65A-1E4508295102}"/>
    <cellStyle name="Normal 11 5 8 4" xfId="2028" xr:uid="{3229BF1C-CE0C-475E-8E3E-9A1435169D20}"/>
    <cellStyle name="Normal 11 5 8 4 2" xfId="39623" xr:uid="{F62797EF-D498-4302-A2F1-0A165FC02D67}"/>
    <cellStyle name="Normal 11 5 8 4 3" xfId="45520" xr:uid="{7E550FF8-3D39-4943-A70E-076C28A58BDD}"/>
    <cellStyle name="Normal 11 5 8 5" xfId="2029" xr:uid="{267F0FD3-2D32-4319-BE72-451989152556}"/>
    <cellStyle name="Normal 11 5 8 5 2" xfId="39624" xr:uid="{F586B56C-9760-4637-89E1-03B5DDA0C423}"/>
    <cellStyle name="Normal 11 5 8 5 3" xfId="45521" xr:uid="{1162490E-138D-4B53-9266-AE10E6ED3A71}"/>
    <cellStyle name="Normal 11 5 8 6" xfId="39625" xr:uid="{44545354-C48E-48C1-B593-2304D24184C8}"/>
    <cellStyle name="Normal 11 5 8 7" xfId="45522" xr:uid="{36031481-FCB5-42FA-88DD-5B47DA8FF171}"/>
    <cellStyle name="Normal 11 5 9" xfId="2030" xr:uid="{8212DFDD-561E-4CF4-A2D9-2ED65126E1E9}"/>
    <cellStyle name="Normal 11 5 9 2" xfId="2031" xr:uid="{88C5B294-F67A-4025-B1F7-77B0EA73FB7A}"/>
    <cellStyle name="Normal 11 5 9 2 2" xfId="39626" xr:uid="{96CA836B-6E74-43EA-91AE-D0F3A696823E}"/>
    <cellStyle name="Normal 11 5 9 2 3" xfId="45523" xr:uid="{80692872-B977-49A3-90C2-8759A3B7600A}"/>
    <cellStyle name="Normal 11 5 9 3" xfId="2032" xr:uid="{E16DF1B3-487D-4148-B57A-94616882CF97}"/>
    <cellStyle name="Normal 11 5 9 3 2" xfId="39627" xr:uid="{920DF041-F69B-4855-B269-754A2E707D13}"/>
    <cellStyle name="Normal 11 5 9 3 3" xfId="45524" xr:uid="{E5372C03-229E-49FA-A3D8-8201E164CF6A}"/>
    <cellStyle name="Normal 11 5 9 4" xfId="39628" xr:uid="{23B0C602-851B-4141-A7CB-BB86E4461DE6}"/>
    <cellStyle name="Normal 11 5 9 5" xfId="45525" xr:uid="{2077AF97-B3D7-4D3F-8615-11EDA145FC75}"/>
    <cellStyle name="Normal 11 5_10070" xfId="2033" xr:uid="{B0994270-F86A-45C8-BF11-371B1C018034}"/>
    <cellStyle name="Normal 11 6" xfId="461" xr:uid="{00000000-0005-0000-0000-000084020000}"/>
    <cellStyle name="Normal 11 6 2" xfId="462" xr:uid="{00000000-0005-0000-0000-000085020000}"/>
    <cellStyle name="Normal 11 6 2 2" xfId="2034" xr:uid="{855A7088-6221-454C-8B17-D71CD3FCD5A9}"/>
    <cellStyle name="Normal 11 6 2 2 2" xfId="28631" xr:uid="{6424F0B3-F0F2-4DDC-80B4-FC596916A927}"/>
    <cellStyle name="Normal 11 6 2 2 2 2" xfId="39629" xr:uid="{118FA261-69EA-4208-8F98-16A843B64B2F}"/>
    <cellStyle name="Normal 11 6 2 2 3" xfId="28632" xr:uid="{363F9255-D682-4189-B2A5-0682B3104885}"/>
    <cellStyle name="Normal 11 6 2 2 4" xfId="45526" xr:uid="{79672831-5CBB-49D8-9318-53316CD7A949}"/>
    <cellStyle name="Normal 11 6 2 3" xfId="2035" xr:uid="{314427CC-D435-4DB4-A836-DBD6F5A47DD7}"/>
    <cellStyle name="Normal 11 6 2 3 2" xfId="28633" xr:uid="{0CF735BC-8D01-4B4A-ACF5-17F1151E50CD}"/>
    <cellStyle name="Normal 11 6 2 3 2 2" xfId="39630" xr:uid="{7E1AB4F2-EF3E-4A07-80BB-968B0D9BC102}"/>
    <cellStyle name="Normal 11 6 2 3 3" xfId="28634" xr:uid="{86DF1B82-4952-4B25-A829-8B33E89956B3}"/>
    <cellStyle name="Normal 11 6 2 3 4" xfId="45527" xr:uid="{147C96C1-0B6A-4C7C-A505-8525A022A86F}"/>
    <cellStyle name="Normal 11 6 2 4" xfId="28635" xr:uid="{67384A99-7B16-43CC-B14A-2A4B3E4A54E1}"/>
    <cellStyle name="Normal 11 6 2 4 2" xfId="39631" xr:uid="{0DC9148B-2235-43DB-B666-F11841EC070B}"/>
    <cellStyle name="Normal 11 6 2 5" xfId="28636" xr:uid="{95489F4D-34A0-47AD-A9EE-675FFE84F203}"/>
    <cellStyle name="Normal 11 6 2 6" xfId="45528" xr:uid="{F333BC4F-8305-4F24-918A-6128BFD8ADB8}"/>
    <cellStyle name="Normal 11 6 3" xfId="2036" xr:uid="{E9311ADE-6134-4155-84C7-9BC56989D4F3}"/>
    <cellStyle name="Normal 11 6 3 2" xfId="2037" xr:uid="{39695BB8-CBA9-4C5B-A821-45C188BEB6E8}"/>
    <cellStyle name="Normal 11 6 3 2 2" xfId="39632" xr:uid="{854712E5-CD34-414C-99E8-FE686FE4E993}"/>
    <cellStyle name="Normal 11 6 3 2 3" xfId="45529" xr:uid="{787589B3-25B4-4725-A4E4-8F8F1EC7C478}"/>
    <cellStyle name="Normal 11 6 3 3" xfId="2038" xr:uid="{9FE994BA-B3F8-44F8-8CA3-91D7D4812CE0}"/>
    <cellStyle name="Normal 11 6 3 3 2" xfId="39633" xr:uid="{5814142E-A1EE-4839-8E4F-CC0E215793EF}"/>
    <cellStyle name="Normal 11 6 3 3 3" xfId="45530" xr:uid="{C32C78CF-0899-495E-A4D1-0E0610722B55}"/>
    <cellStyle name="Normal 11 6 3 4" xfId="39634" xr:uid="{C433B72F-ABED-4B07-A082-E3050782F2FE}"/>
    <cellStyle name="Normal 11 6 3 5" xfId="45531" xr:uid="{2CBABA7C-DD0B-4A1B-B30D-FFD854F87D31}"/>
    <cellStyle name="Normal 11 6 4" xfId="2039" xr:uid="{8C0019EA-C5EF-4AB2-9D53-22D5178D666E}"/>
    <cellStyle name="Normal 11 6 4 2" xfId="28637" xr:uid="{295A1D3C-3584-4FB3-A8E6-A6295C4356AD}"/>
    <cellStyle name="Normal 11 6 4 2 2" xfId="39635" xr:uid="{A076EA85-CDC4-4DE0-A4CA-4127C632C931}"/>
    <cellStyle name="Normal 11 6 4 3" xfId="28638" xr:uid="{A0D2D83B-0BA3-47C6-A6B8-CECB3837898E}"/>
    <cellStyle name="Normal 11 6 4 4" xfId="45532" xr:uid="{2562A8AB-BC49-4BB1-9951-F8E78B06FA81}"/>
    <cellStyle name="Normal 11 6 5" xfId="2040" xr:uid="{30F783FC-1E54-4ADC-882F-F6C7E20EB645}"/>
    <cellStyle name="Normal 11 6 5 2" xfId="39636" xr:uid="{7585CC12-EDB0-4613-A1AD-36C38E672997}"/>
    <cellStyle name="Normal 11 6 5 3" xfId="45533" xr:uid="{0B9C2947-4E58-49A1-97BA-04890EB4D3F0}"/>
    <cellStyle name="Normal 11 6 6" xfId="28639" xr:uid="{37FB92A7-DA70-48DC-B9DB-6750713240EB}"/>
    <cellStyle name="Normal 11 6 7" xfId="45534" xr:uid="{F32AE873-3640-4144-9BE9-342D25206CD5}"/>
    <cellStyle name="Normal 11 7" xfId="463" xr:uid="{00000000-0005-0000-0000-000086020000}"/>
    <cellStyle name="Normal 11 7 2" xfId="2041" xr:uid="{98438D61-1ADE-45E9-B954-2ECCF22EBEBA}"/>
    <cellStyle name="Normal 11 7 2 2" xfId="28640" xr:uid="{D1EAE175-A311-408B-9380-874A8571D4CF}"/>
    <cellStyle name="Normal 11 7 2 2 2" xfId="39637" xr:uid="{9F0C789E-503F-41C6-B08E-388FDA58D5E6}"/>
    <cellStyle name="Normal 11 7 2 3" xfId="28641" xr:uid="{AFD30926-C57F-49F8-A45F-14E7EF727AA3}"/>
    <cellStyle name="Normal 11 7 2 4" xfId="45535" xr:uid="{6635D596-6884-43EE-9488-6CAF0334F17A}"/>
    <cellStyle name="Normal 11 7 3" xfId="2042" xr:uid="{7F761116-D07F-4885-A9B4-68A6A5C5754F}"/>
    <cellStyle name="Normal 11 7 3 2" xfId="28642" xr:uid="{4C957850-57E1-48BB-AA81-E009D3093C1D}"/>
    <cellStyle name="Normal 11 7 3 2 2" xfId="39638" xr:uid="{3516A86B-BCB8-4055-8BA7-7741F91A7C8F}"/>
    <cellStyle name="Normal 11 7 3 3" xfId="28643" xr:uid="{2A71AC35-49FD-4710-BAF1-51D8C70BB3CB}"/>
    <cellStyle name="Normal 11 7 3 4" xfId="45536" xr:uid="{F3F0B599-F77F-44B4-84D5-6FF7A993ED23}"/>
    <cellStyle name="Normal 11 7 4" xfId="2043" xr:uid="{70C0BF60-0016-4C4F-B9B8-B1A1E5AFE229}"/>
    <cellStyle name="Normal 11 7 4 2" xfId="39639" xr:uid="{F29C3209-0B1F-4038-83EA-FEB08E0A7A9D}"/>
    <cellStyle name="Normal 11 7 4 3" xfId="45537" xr:uid="{303EABFF-A6CC-45A7-BA4A-A9A4E6A65F35}"/>
    <cellStyle name="Normal 11 7 5" xfId="2044" xr:uid="{3B32762C-340B-4094-9593-7E5FDBF80F98}"/>
    <cellStyle name="Normal 11 7 5 2" xfId="39640" xr:uid="{846AAA3F-6555-46DE-BFF0-DE63093B8B51}"/>
    <cellStyle name="Normal 11 7 5 3" xfId="45538" xr:uid="{66A63C4A-B7CD-481E-8229-CB0B198A4C90}"/>
    <cellStyle name="Normal 11 7 6" xfId="39641" xr:uid="{006FDB95-0AC3-4812-A686-40AA6DC59C81}"/>
    <cellStyle name="Normal 11 7 7" xfId="45539" xr:uid="{0F0A0EA7-0F1A-4155-A1AD-FBEE26094848}"/>
    <cellStyle name="Normal 11 8" xfId="464" xr:uid="{00000000-0005-0000-0000-000087020000}"/>
    <cellStyle name="Normal 11 8 2" xfId="2045" xr:uid="{1D284FEB-EA0F-418D-BD35-C854C3D23AAB}"/>
    <cellStyle name="Normal 11 8 2 2" xfId="39642" xr:uid="{75FCA4D1-A539-499C-8059-0028E7D06438}"/>
    <cellStyle name="Normal 11 8 2 3" xfId="45540" xr:uid="{27A95EA8-3CDB-436F-A3EF-AB5A303713BF}"/>
    <cellStyle name="Normal 11 8 3" xfId="2046" xr:uid="{BF1ECBF3-F34A-4FCD-80FE-E03BBF5BF6E3}"/>
    <cellStyle name="Normal 11 8 3 2" xfId="39643" xr:uid="{4FB4AD8B-1D85-4308-B068-9C535090AC50}"/>
    <cellStyle name="Normal 11 8 3 3" xfId="45541" xr:uid="{FD9CB0CD-EC16-4996-9C69-75FC73388C2E}"/>
    <cellStyle name="Normal 11 8 4" xfId="39644" xr:uid="{6A230EDD-37FD-43E5-84D9-3ABA334167AF}"/>
    <cellStyle name="Normal 11 8 4 2" xfId="42878" xr:uid="{73D4DA4C-C513-4959-B103-285E6AD0F6BF}"/>
    <cellStyle name="Normal 11 8 5" xfId="42879" xr:uid="{3D0D437D-4B3E-4226-BEA6-EE9C5489B4CF}"/>
    <cellStyle name="Normal 11 8 6" xfId="45542" xr:uid="{7B59A70B-254D-4879-9C65-01CF4AAF0A4B}"/>
    <cellStyle name="Normal 11 9" xfId="142" xr:uid="{00000000-0005-0000-0000-000088020000}"/>
    <cellStyle name="Normal 11 9 2" xfId="28644" xr:uid="{992B5FBC-0010-4351-9DB6-4456689BFFFB}"/>
    <cellStyle name="Normal 11 9 2 2" xfId="39645" xr:uid="{AE002897-F8EE-4017-9493-A13FFFAD9603}"/>
    <cellStyle name="Normal 11 9 3" xfId="28645" xr:uid="{B20EEE7F-8165-42CC-A899-B5F15E55E2CD}"/>
    <cellStyle name="Normal 11 9 3 2" xfId="42880" xr:uid="{597CA0D0-94AE-4E1E-B245-5D760F570948}"/>
    <cellStyle name="Normal 11 9 4" xfId="42881" xr:uid="{87F66C78-6A5B-42CD-BE86-D52006325660}"/>
    <cellStyle name="Normal 11 9 4 2" xfId="42882" xr:uid="{E167064C-95CE-4160-9165-3F4BE1FF412C}"/>
    <cellStyle name="Normal 11 9 5" xfId="42883" xr:uid="{3CE9B68A-7CF0-4CB9-9D63-C9471D374D6F}"/>
    <cellStyle name="Normal 11 9 6" xfId="45543" xr:uid="{1BE2D48A-F662-45AD-9126-7A44F2EA7CCD}"/>
    <cellStyle name="Normal 11_2112 2148 Reg Labor" xfId="28646" xr:uid="{11CFBFE1-BD5D-4E5B-ABA9-8ED6FEA7063C}"/>
    <cellStyle name="Normal 110" xfId="1260" xr:uid="{00000000-0005-0000-0000-000089020000}"/>
    <cellStyle name="Normal 110 2" xfId="2047" xr:uid="{E657C3C7-5B0F-4191-B94E-C91BB9A04EEC}"/>
    <cellStyle name="Normal 110 2 2" xfId="39646" xr:uid="{C6B22CB7-348F-4350-BA3E-0D318E76A5A6}"/>
    <cellStyle name="Normal 110 2 3" xfId="45544" xr:uid="{45441801-2D03-4A6E-91F2-03961F25B226}"/>
    <cellStyle name="Normal 111" xfId="1261" xr:uid="{00000000-0005-0000-0000-00008A020000}"/>
    <cellStyle name="Normal 111 2" xfId="2048" xr:uid="{A3D72591-9782-4A2B-9676-D260D962284D}"/>
    <cellStyle name="Normal 111 2 2" xfId="39647" xr:uid="{515A35E4-7128-4650-82D4-1BC9D1176268}"/>
    <cellStyle name="Normal 111 2 3" xfId="45545" xr:uid="{62E74422-B62B-4D79-9046-2CF6BA2B3A29}"/>
    <cellStyle name="Normal 111 3" xfId="2049" xr:uid="{9C62C70A-A220-4AC0-9F9E-C689C254AFC1}"/>
    <cellStyle name="Normal 111 4" xfId="39648" xr:uid="{2F8133BB-8C59-439B-8973-6F6A08AFD836}"/>
    <cellStyle name="Normal 112" xfId="1262" xr:uid="{00000000-0005-0000-0000-00008B020000}"/>
    <cellStyle name="Normal 112 2" xfId="2050" xr:uid="{03E27BD0-4357-4DFE-BF7F-3BBF6A559FE0}"/>
    <cellStyle name="Normal 112 2 2" xfId="39649" xr:uid="{0198F681-8AD5-4164-B627-9534DCAD20A6}"/>
    <cellStyle name="Normal 112 2 3" xfId="45546" xr:uid="{9BDDD542-4F4D-48A1-8E53-AB4AD6B71989}"/>
    <cellStyle name="Normal 112 3" xfId="2051" xr:uid="{89B46D14-C86A-430C-BB2B-6C2F517291D3}"/>
    <cellStyle name="Normal 112 4" xfId="28647" xr:uid="{69E06BE7-073A-4E4F-B841-3874ADBEB7C4}"/>
    <cellStyle name="Normal 113" xfId="1351" xr:uid="{00000000-0005-0000-0000-00008C020000}"/>
    <cellStyle name="Normal 113 2" xfId="2053" xr:uid="{0CE1852F-4C34-4C9B-99BF-79D1F29A9AF4}"/>
    <cellStyle name="Normal 113 3" xfId="2054" xr:uid="{1A3D0E06-B700-4E09-8794-56AE6CAA6364}"/>
    <cellStyle name="Normal 113 3 2" xfId="39650" xr:uid="{8CDEA597-04F1-4BBE-A824-3A233E1CBD39}"/>
    <cellStyle name="Normal 113 3 3" xfId="45547" xr:uid="{C5C97451-8642-42C1-B2F3-7B6698415F3C}"/>
    <cellStyle name="Normal 113 4" xfId="28648" xr:uid="{DAC78401-3048-42B0-8D49-8B7A5272DE6D}"/>
    <cellStyle name="Normal 113 5" xfId="39651" xr:uid="{EDC77E18-D31F-4AD3-8B12-44E710E8470C}"/>
    <cellStyle name="Normal 113 6" xfId="2052" xr:uid="{6DDD3F6A-E436-4D45-8CA3-4BE6E4E27852}"/>
    <cellStyle name="Normal 114" xfId="1354" xr:uid="{00000000-0005-0000-0000-00008D020000}"/>
    <cellStyle name="Normal 114 2" xfId="28649" xr:uid="{381A3958-4F6D-4235-A9A7-DA17C30ACBBD}"/>
    <cellStyle name="Normal 114 2 2" xfId="39652" xr:uid="{246D5A68-402E-40EB-9981-D3953FDA886F}"/>
    <cellStyle name="Normal 114 3" xfId="39653" xr:uid="{61F87874-2765-4782-A031-14DC475054F8}"/>
    <cellStyle name="Normal 114 4" xfId="45548" xr:uid="{B2E4A183-9671-425B-94F5-004BDAC1BC89}"/>
    <cellStyle name="Normal 114 5" xfId="2055" xr:uid="{5F45B6BB-51CA-4D5D-8452-25D5979F3B96}"/>
    <cellStyle name="Normal 115" xfId="1360" xr:uid="{00000000-0005-0000-0000-00008E020000}"/>
    <cellStyle name="Normal 115 2" xfId="1363" xr:uid="{C7B8C820-A273-4981-A743-9CC98ED969D5}"/>
    <cellStyle name="Normal 115 2 2" xfId="39654" xr:uid="{EE2261CB-589F-4152-838F-6E7AAF447034}"/>
    <cellStyle name="Normal 115 3" xfId="45549" xr:uid="{A4792DEC-B2C4-4576-8834-A642EE9F4FE4}"/>
    <cellStyle name="Normal 115 4" xfId="2056" xr:uid="{D6599A38-F499-416B-B121-AA90A46EC13A}"/>
    <cellStyle name="Normal 116" xfId="1361" xr:uid="{00000000-0005-0000-0000-00008F020000}"/>
    <cellStyle name="Normal 116 2" xfId="28650" xr:uid="{652D2DDF-7569-4D80-A7FA-3AE4EC24A490}"/>
    <cellStyle name="Normal 116 3" xfId="2057" xr:uid="{E27A5477-48D5-4F88-867B-382419B3EF43}"/>
    <cellStyle name="Normal 117" xfId="1362" xr:uid="{00000000-0005-0000-0000-000090020000}"/>
    <cellStyle name="Normal 117 2" xfId="2059" xr:uid="{0154BD23-CC99-4EA7-9ED1-0A5E4150361A}"/>
    <cellStyle name="Normal 117 3" xfId="39655" xr:uid="{B74C3F2A-26F7-47E8-9F01-B066925493C3}"/>
    <cellStyle name="Normal 117 4" xfId="45550" xr:uid="{8027F059-3F3D-4FAC-871E-33EEF4163BFA}"/>
    <cellStyle name="Normal 117 5" xfId="2058" xr:uid="{74EBB187-CB21-433B-8E83-4655D1D8A81D}"/>
    <cellStyle name="Normal 118" xfId="2060" xr:uid="{CE9AD430-50CA-4C9F-B256-9D538DA1AB7E}"/>
    <cellStyle name="Normal 118 2" xfId="2061" xr:uid="{288FDECB-1CB8-4A3D-AB84-F59591FC8BAA}"/>
    <cellStyle name="Normal 118 3" xfId="28651" xr:uid="{CA1C0A9B-8207-4D3D-B82B-4468CBE26533}"/>
    <cellStyle name="Normal 119" xfId="2062" xr:uid="{399CEE31-AA20-4D7A-865B-961BEFC7AECE}"/>
    <cellStyle name="Normal 119 2" xfId="39656" xr:uid="{47C8F51A-9F8E-492A-BAC2-B5AC47911D89}"/>
    <cellStyle name="Normal 119 3" xfId="45551" xr:uid="{44EEEEBB-02C4-4722-95E8-475B5C5F45EB}"/>
    <cellStyle name="Normal 12" xfId="79" xr:uid="{00000000-0005-0000-0000-000091020000}"/>
    <cellStyle name="Normal 12 10" xfId="28652" xr:uid="{1B08E6C2-D7A9-42DD-B209-323F6A7E12F9}"/>
    <cellStyle name="Normal 12 10 2" xfId="39657" xr:uid="{93D0BF05-98E0-4FDB-8E31-AE7EB0611D3D}"/>
    <cellStyle name="Normal 12 11" xfId="28653" xr:uid="{0009AC5D-E05F-43EC-9CB0-98DF499A0C8D}"/>
    <cellStyle name="Normal 12 12" xfId="46491" xr:uid="{007FE7CF-AF27-483D-A1F8-F3EE2A361701}"/>
    <cellStyle name="Normal 12 2" xfId="143" xr:uid="{00000000-0005-0000-0000-000092020000}"/>
    <cellStyle name="Normal 12 2 10" xfId="1408" xr:uid="{AE77CA62-C6BE-4CB6-82C1-387A27ECA98C}"/>
    <cellStyle name="Normal 12 2 2" xfId="1039" xr:uid="{00000000-0005-0000-0000-000093020000}"/>
    <cellStyle name="Normal 12 2 2 2" xfId="1040" xr:uid="{00000000-0005-0000-0000-000094020000}"/>
    <cellStyle name="Normal 12 2 2 2 10" xfId="46492" xr:uid="{BA8158C2-D517-4598-80D5-F758C91682A3}"/>
    <cellStyle name="Normal 12 2 2 2 11" xfId="2063" xr:uid="{9D44E1E2-5CE7-4743-9455-8C672F1EE1B6}"/>
    <cellStyle name="Normal 12 2 2 2 2" xfId="2064" xr:uid="{0673DD6D-CA6F-49AB-B774-B37F9FD31E8E}"/>
    <cellStyle name="Normal 12 2 2 2 2 2" xfId="28654" xr:uid="{3E66D0C7-7191-41AD-A238-6299DB3574BD}"/>
    <cellStyle name="Normal 12 2 2 2 2 2 2" xfId="28655" xr:uid="{F83F3638-FDAB-45EA-B0EB-0574E40A83E8}"/>
    <cellStyle name="Normal 12 2 2 2 2 2 2 2" xfId="28656" xr:uid="{C463BCF1-2A88-4523-AE06-92F99A3ED3BF}"/>
    <cellStyle name="Normal 12 2 2 2 2 2 2 2 2" xfId="39658" xr:uid="{FFD69B2A-03E9-46AC-BDE5-B38B1E71E935}"/>
    <cellStyle name="Normal 12 2 2 2 2 2 2 3" xfId="28657" xr:uid="{D992FEEA-73D7-4FC4-A19E-F0DE328D32B2}"/>
    <cellStyle name="Normal 12 2 2 2 2 2 3" xfId="28658" xr:uid="{76E48220-813E-4BE6-ABDC-6E381449826C}"/>
    <cellStyle name="Normal 12 2 2 2 2 2 3 2" xfId="28659" xr:uid="{93F907EF-10AB-4939-A0C3-30C54479B3DB}"/>
    <cellStyle name="Normal 12 2 2 2 2 2 3 2 2" xfId="39659" xr:uid="{DC1D6C43-5F9D-45DD-BFB2-22763D5D149D}"/>
    <cellStyle name="Normal 12 2 2 2 2 2 3 3" xfId="28660" xr:uid="{5FD95734-18EF-4928-8ECB-8451CBC3D02D}"/>
    <cellStyle name="Normal 12 2 2 2 2 2 4" xfId="28661" xr:uid="{CC0CA1EF-83D8-4C59-8746-16D5B1812325}"/>
    <cellStyle name="Normal 12 2 2 2 2 2 4 2" xfId="39660" xr:uid="{3E6241E2-B97E-4B35-82B0-F43C0B56D89A}"/>
    <cellStyle name="Normal 12 2 2 2 2 2 5" xfId="28662" xr:uid="{98171EE7-770D-4ED8-9503-FB048CA645CF}"/>
    <cellStyle name="Normal 12 2 2 2 2 3" xfId="28663" xr:uid="{6D4B3B78-8223-488F-A1BE-B963B1B0625D}"/>
    <cellStyle name="Normal 12 2 2 2 2 3 2" xfId="28664" xr:uid="{DE811AED-5353-483D-B6C3-0ACCA69AF929}"/>
    <cellStyle name="Normal 12 2 2 2 2 3 2 2" xfId="39661" xr:uid="{997CAFA4-CBED-48FB-A08F-EA9B796B79F6}"/>
    <cellStyle name="Normal 12 2 2 2 2 3 3" xfId="28665" xr:uid="{D7241EC0-FB10-4A44-9860-0445A7948C98}"/>
    <cellStyle name="Normal 12 2 2 2 2 4" xfId="28666" xr:uid="{1F81A30D-A627-420B-A032-FA9F6CB106A4}"/>
    <cellStyle name="Normal 12 2 2 2 2 4 2" xfId="28667" xr:uid="{2D46924A-B462-4AE8-A66E-04EBEB206CD8}"/>
    <cellStyle name="Normal 12 2 2 2 2 4 2 2" xfId="39662" xr:uid="{5A27D60B-1083-4359-93AC-F890C45417D9}"/>
    <cellStyle name="Normal 12 2 2 2 2 4 3" xfId="28668" xr:uid="{5261B9A4-B88B-487C-9410-858D4F45DCE6}"/>
    <cellStyle name="Normal 12 2 2 2 2 5" xfId="28669" xr:uid="{86B76E0F-0D8B-49DC-B391-ED3DEB7E702E}"/>
    <cellStyle name="Normal 12 2 2 2 2 5 2" xfId="39663" xr:uid="{A7F4FFF1-A6AC-4CB3-BDA9-6F576E16BFF8}"/>
    <cellStyle name="Normal 12 2 2 2 2 6" xfId="28670" xr:uid="{812E0ED4-A9A8-4C88-BDEF-827544493EAB}"/>
    <cellStyle name="Normal 12 2 2 2 2 7" xfId="45552" xr:uid="{9CCF447E-1110-454C-8F7B-997F64BEA0DB}"/>
    <cellStyle name="Normal 12 2 2 2 3" xfId="28671" xr:uid="{35E79335-58C3-4519-BC37-48172C72DA78}"/>
    <cellStyle name="Normal 12 2 2 2 3 2" xfId="28672" xr:uid="{26E71DA7-3430-4667-B999-FF7385CBE5E1}"/>
    <cellStyle name="Normal 12 2 2 2 3 2 2" xfId="28673" xr:uid="{CFBF7423-F0FC-45D1-8D00-2895C99E2260}"/>
    <cellStyle name="Normal 12 2 2 2 3 2 2 2" xfId="39664" xr:uid="{0BEBC668-D81A-49A2-9CFB-129A4705435F}"/>
    <cellStyle name="Normal 12 2 2 2 3 2 3" xfId="28674" xr:uid="{979C3F9D-28FF-43DF-9FC4-74BCFAEDAAAE}"/>
    <cellStyle name="Normal 12 2 2 2 3 3" xfId="28675" xr:uid="{87C61F28-C6BF-435C-BFE1-DA1F8BBA6562}"/>
    <cellStyle name="Normal 12 2 2 2 3 3 2" xfId="28676" xr:uid="{5DF5AB8B-AF51-4476-BCA0-2CD982B7EC9B}"/>
    <cellStyle name="Normal 12 2 2 2 3 3 2 2" xfId="39665" xr:uid="{8A8D3CBE-0458-4588-AC80-C2333244897B}"/>
    <cellStyle name="Normal 12 2 2 2 3 3 3" xfId="28677" xr:uid="{19F4968F-2340-43BF-A0C5-7809CE343228}"/>
    <cellStyle name="Normal 12 2 2 2 3 4" xfId="28678" xr:uid="{06FFAEE4-98CC-49CB-A313-7B7A76855231}"/>
    <cellStyle name="Normal 12 2 2 2 3 4 2" xfId="39666" xr:uid="{3EEA1D63-5B57-42F9-8420-532F6ABFA1E6}"/>
    <cellStyle name="Normal 12 2 2 2 3 5" xfId="28679" xr:uid="{0E1CC273-2988-4169-81AB-6A588F7C59FE}"/>
    <cellStyle name="Normal 12 2 2 2 4" xfId="28680" xr:uid="{6C56A6BF-B373-4CA7-B7AB-048FE9C7C999}"/>
    <cellStyle name="Normal 12 2 2 2 4 2" xfId="28681" xr:uid="{A1C954C2-CCDA-4222-BBC8-033BC54A9CF4}"/>
    <cellStyle name="Normal 12 2 2 2 4 2 2" xfId="39667" xr:uid="{1613964C-7888-4A0D-A8FB-94E1AB3644E6}"/>
    <cellStyle name="Normal 12 2 2 2 4 3" xfId="28682" xr:uid="{7C564867-DD23-497B-B13A-55B7A974D62F}"/>
    <cellStyle name="Normal 12 2 2 2 5" xfId="28683" xr:uid="{3D831280-43FE-49E6-9125-7464664C43D9}"/>
    <cellStyle name="Normal 12 2 2 2 5 2" xfId="28684" xr:uid="{DDDE015F-A7BC-4AA6-AF00-EC5B6A8FF4A6}"/>
    <cellStyle name="Normal 12 2 2 2 5 2 2" xfId="39668" xr:uid="{C45543C2-41FF-4DE3-BB7F-1C980D69F020}"/>
    <cellStyle name="Normal 12 2 2 2 5 3" xfId="28685" xr:uid="{4D4234C8-CE99-45F7-952A-DC61A221B29C}"/>
    <cellStyle name="Normal 12 2 2 2 6" xfId="28686" xr:uid="{FD7C3D85-5D69-4B1D-9D58-E92EC9A3E705}"/>
    <cellStyle name="Normal 12 2 2 2 6 2" xfId="39669" xr:uid="{1C884891-EAFA-4638-A516-91E4090785E5}"/>
    <cellStyle name="Normal 12 2 2 2 7" xfId="28687" xr:uid="{13D1AAF9-5EDC-4C5D-A47E-A4455310616D}"/>
    <cellStyle name="Normal 12 2 2 2 8" xfId="28688" xr:uid="{6FCCDC49-829A-4D0D-873B-702711A5A6A1}"/>
    <cellStyle name="Normal 12 2 2 2 9" xfId="45553" xr:uid="{D746F183-B976-426C-AFC3-49E4BE6C3670}"/>
    <cellStyle name="Normal 12 2 2 3" xfId="2065" xr:uid="{514CC1CA-E445-4F72-BB25-3233678DBC2C}"/>
    <cellStyle name="Normal 12 2 2 3 2" xfId="28689" xr:uid="{F9F61ACD-E5D6-454D-9CCA-8C44EA0B7513}"/>
    <cellStyle name="Normal 12 2 2 3 2 2" xfId="28690" xr:uid="{BFC5BD08-6C16-4AFA-AFB8-C00792C6DCE7}"/>
    <cellStyle name="Normal 12 2 2 3 2 2 2" xfId="28691" xr:uid="{8392E826-4744-4E2A-82D1-158C97D720D5}"/>
    <cellStyle name="Normal 12 2 2 3 2 2 2 2" xfId="39670" xr:uid="{DC6ECB9D-FE2F-468D-91BF-3BB0ADEAA926}"/>
    <cellStyle name="Normal 12 2 2 3 2 2 3" xfId="28692" xr:uid="{D258E0B7-71CF-483F-8B11-D50C9704FEE0}"/>
    <cellStyle name="Normal 12 2 2 3 2 3" xfId="28693" xr:uid="{4EA6CB10-8BEA-46FD-ABCF-A5CE119272AC}"/>
    <cellStyle name="Normal 12 2 2 3 2 3 2" xfId="28694" xr:uid="{595C6DA7-60F6-4551-AFE6-5DF63518CBBE}"/>
    <cellStyle name="Normal 12 2 2 3 2 3 2 2" xfId="39671" xr:uid="{AB5F27CB-EFEA-4738-8F66-BFB955314F48}"/>
    <cellStyle name="Normal 12 2 2 3 2 3 3" xfId="28695" xr:uid="{82DAFE8E-326C-44FC-B1D0-6CDA881F71C2}"/>
    <cellStyle name="Normal 12 2 2 3 2 4" xfId="28696" xr:uid="{CC448EC6-9C16-4529-8F77-18B198456D33}"/>
    <cellStyle name="Normal 12 2 2 3 2 4 2" xfId="39672" xr:uid="{8545788A-EB73-4872-94E7-C46BED9133D8}"/>
    <cellStyle name="Normal 12 2 2 3 2 5" xfId="28697" xr:uid="{D6C14912-F3C0-4094-9E26-A0B3A7EC28B8}"/>
    <cellStyle name="Normal 12 2 2 3 3" xfId="28698" xr:uid="{E6CB73D3-47FC-4116-9E99-DCF47E85B09F}"/>
    <cellStyle name="Normal 12 2 2 3 3 2" xfId="28699" xr:uid="{D51B2D87-7417-431B-A3CC-AA0C3AA9E79B}"/>
    <cellStyle name="Normal 12 2 2 3 3 2 2" xfId="39673" xr:uid="{D54FEEB0-7639-48AA-A61F-BFA66A6587C6}"/>
    <cellStyle name="Normal 12 2 2 3 3 3" xfId="28700" xr:uid="{159DD468-4A47-49C4-B983-EA31E4F6C744}"/>
    <cellStyle name="Normal 12 2 2 3 4" xfId="28701" xr:uid="{2FE729C3-79CD-4422-B34B-CB5FB536FF65}"/>
    <cellStyle name="Normal 12 2 2 3 4 2" xfId="28702" xr:uid="{71DD2D89-6610-4F6B-8B34-60948F715AE4}"/>
    <cellStyle name="Normal 12 2 2 3 4 2 2" xfId="39674" xr:uid="{33231B52-5452-43FC-9223-39D942297915}"/>
    <cellStyle name="Normal 12 2 2 3 4 3" xfId="28703" xr:uid="{1F04F815-D339-446D-916A-90731EC34C56}"/>
    <cellStyle name="Normal 12 2 2 3 5" xfId="28704" xr:uid="{4FDCD2BF-FF3F-4E43-B1C9-C5CC46996DDA}"/>
    <cellStyle name="Normal 12 2 2 3 5 2" xfId="39675" xr:uid="{B71EAF07-3A07-4F40-83EB-36C99AA052FA}"/>
    <cellStyle name="Normal 12 2 2 3 6" xfId="28705" xr:uid="{54952761-4BC1-4E53-9CC3-DA7535B3971C}"/>
    <cellStyle name="Normal 12 2 2 3 7" xfId="45554" xr:uid="{50A74961-2369-4047-A6E6-5E0B1A291A5F}"/>
    <cellStyle name="Normal 12 2 2 4" xfId="28706" xr:uid="{30ADEA93-77D9-4FBB-809B-8AAA2639EAC4}"/>
    <cellStyle name="Normal 12 2 2 4 2" xfId="28707" xr:uid="{97EA34FF-7195-4A83-9777-09B076602821}"/>
    <cellStyle name="Normal 12 2 2 4 2 2" xfId="28708" xr:uid="{1CCF1859-9AB5-4929-ACB2-FE967C820544}"/>
    <cellStyle name="Normal 12 2 2 4 2 2 2" xfId="39676" xr:uid="{F4285910-AC20-4803-B150-4743A2887BD0}"/>
    <cellStyle name="Normal 12 2 2 4 2 3" xfId="28709" xr:uid="{85328D03-587E-440E-9CB8-CFE24EE612BF}"/>
    <cellStyle name="Normal 12 2 2 4 3" xfId="28710" xr:uid="{CD93C016-C7B2-4030-9079-AA72352902A3}"/>
    <cellStyle name="Normal 12 2 2 4 3 2" xfId="28711" xr:uid="{5E6C2AC7-4038-4D4E-93F6-81CB526DF8DE}"/>
    <cellStyle name="Normal 12 2 2 4 3 2 2" xfId="39677" xr:uid="{667A2E2F-7E69-4BA4-B9D6-4951505F54CD}"/>
    <cellStyle name="Normal 12 2 2 4 3 3" xfId="28712" xr:uid="{10DE6AB5-0EDC-42D1-B04F-4091944876B3}"/>
    <cellStyle name="Normal 12 2 2 4 4" xfId="28713" xr:uid="{60943234-15B7-40F8-B667-D8F0B5BE7EC4}"/>
    <cellStyle name="Normal 12 2 2 4 4 2" xfId="39678" xr:uid="{FE5616F7-CD87-4E0C-AF3D-CC30523C39FB}"/>
    <cellStyle name="Normal 12 2 2 4 5" xfId="28714" xr:uid="{984458FC-F07F-4F4D-9DF3-906A0AADC2E8}"/>
    <cellStyle name="Normal 12 2 2 5" xfId="28715" xr:uid="{01870E00-D9E3-4EBF-B00D-E10FD7616F42}"/>
    <cellStyle name="Normal 12 2 2 5 2" xfId="28716" xr:uid="{3ED965CD-C250-49AB-A487-8A3070909A02}"/>
    <cellStyle name="Normal 12 2 2 5 2 2" xfId="39679" xr:uid="{82FAA870-A739-4D4A-8E01-910D9AB06050}"/>
    <cellStyle name="Normal 12 2 2 5 3" xfId="28717" xr:uid="{06F447C4-B0D2-40D2-AD2C-1C7BDD10B035}"/>
    <cellStyle name="Normal 12 2 2 6" xfId="28718" xr:uid="{9E4B6346-07D1-491F-82F4-994E9B9A18D6}"/>
    <cellStyle name="Normal 12 2 2 6 2" xfId="28719" xr:uid="{0125FCA0-10D5-4E9A-A734-2D9D7F342A4A}"/>
    <cellStyle name="Normal 12 2 2 6 2 2" xfId="39680" xr:uid="{140B8D8C-293C-4ABE-B6A1-F64EBEBAF78C}"/>
    <cellStyle name="Normal 12 2 2 6 3" xfId="28720" xr:uid="{E48A09ED-EE38-4B3C-AE58-001D4F820773}"/>
    <cellStyle name="Normal 12 2 2 7" xfId="28721" xr:uid="{9406E3EA-2F62-4690-8A79-C2CAB25388CF}"/>
    <cellStyle name="Normal 12 2 2 7 2" xfId="39681" xr:uid="{2A0177EA-4A11-45BB-BBDF-076A1774FAE2}"/>
    <cellStyle name="Normal 12 2 2 8" xfId="28722" xr:uid="{870E0235-F50E-45C8-A062-3500EC0AC092}"/>
    <cellStyle name="Normal 12 2 2 9" xfId="45555" xr:uid="{955E363B-7B16-4BC5-A309-508B26C65E2B}"/>
    <cellStyle name="Normal 12 2 3" xfId="1041" xr:uid="{00000000-0005-0000-0000-000095020000}"/>
    <cellStyle name="Normal 12 2 3 2" xfId="2066" xr:uid="{C57EDE00-16E2-4C8F-B037-FCCCDA70617C}"/>
    <cellStyle name="Normal 12 2 3 2 2" xfId="28723" xr:uid="{71965678-94C0-4698-B43E-9CE0F4A7E888}"/>
    <cellStyle name="Normal 12 2 3 2 2 2" xfId="28724" xr:uid="{588B5AF1-522A-4DC7-AE6D-60977FD423F4}"/>
    <cellStyle name="Normal 12 2 3 2 2 2 2" xfId="28725" xr:uid="{BD34E8A9-6D4C-47B2-86FA-D07F5102116E}"/>
    <cellStyle name="Normal 12 2 3 2 2 2 2 2" xfId="39682" xr:uid="{BBB6E767-A2C4-4EBB-9A63-628B2FC08CF2}"/>
    <cellStyle name="Normal 12 2 3 2 2 2 3" xfId="28726" xr:uid="{D8E1253A-0B52-4408-AA27-6049EB26847B}"/>
    <cellStyle name="Normal 12 2 3 2 2 3" xfId="28727" xr:uid="{D01C2FB7-F448-47CA-BA94-34DFBEAD1D41}"/>
    <cellStyle name="Normal 12 2 3 2 2 3 2" xfId="28728" xr:uid="{F80D2EEC-C31C-4DFB-A884-CEC5931F4450}"/>
    <cellStyle name="Normal 12 2 3 2 2 3 2 2" xfId="39683" xr:uid="{9411E799-BB24-4420-B735-9222B660F7F0}"/>
    <cellStyle name="Normal 12 2 3 2 2 3 3" xfId="28729" xr:uid="{4671FF84-081B-497D-A3ED-A361CAE776BC}"/>
    <cellStyle name="Normal 12 2 3 2 2 4" xfId="28730" xr:uid="{2D8353BE-007C-4F07-9DFD-B1652B5C8993}"/>
    <cellStyle name="Normal 12 2 3 2 2 4 2" xfId="39684" xr:uid="{AD659897-BBF3-4816-B0E5-8287BC754A9E}"/>
    <cellStyle name="Normal 12 2 3 2 2 5" xfId="28731" xr:uid="{72D39AE2-A556-42D9-AA1B-3C68AA0FDFEF}"/>
    <cellStyle name="Normal 12 2 3 2 3" xfId="28732" xr:uid="{70876924-7079-431F-915A-ECFDA66F6413}"/>
    <cellStyle name="Normal 12 2 3 2 3 2" xfId="28733" xr:uid="{9E5D826A-2F4E-4EDF-9160-78F482FE121E}"/>
    <cellStyle name="Normal 12 2 3 2 3 2 2" xfId="39685" xr:uid="{DC9D0609-1B21-4B90-B506-4EA393BEBF5F}"/>
    <cellStyle name="Normal 12 2 3 2 3 3" xfId="28734" xr:uid="{41CB6AB9-204C-47A5-B69B-BCF3D9F75808}"/>
    <cellStyle name="Normal 12 2 3 2 4" xfId="28735" xr:uid="{934689A9-C42C-4B61-82E8-8179B1E3685B}"/>
    <cellStyle name="Normal 12 2 3 2 4 2" xfId="28736" xr:uid="{2ED98294-A5DD-4105-B1AE-DEF1CF6E5A90}"/>
    <cellStyle name="Normal 12 2 3 2 4 2 2" xfId="39686" xr:uid="{A22A0580-0EBC-44D7-B843-66805F432C3F}"/>
    <cellStyle name="Normal 12 2 3 2 4 3" xfId="28737" xr:uid="{730D0021-09D9-40E8-908C-C0B28960A100}"/>
    <cellStyle name="Normal 12 2 3 2 5" xfId="28738" xr:uid="{CF7859E8-EA00-47D3-A198-9953C0577B31}"/>
    <cellStyle name="Normal 12 2 3 2 5 2" xfId="39687" xr:uid="{F2554D1F-357C-4738-9984-8B1573F99874}"/>
    <cellStyle name="Normal 12 2 3 2 6" xfId="28739" xr:uid="{2529F0E0-58BE-49C7-A141-0F65D676D738}"/>
    <cellStyle name="Normal 12 2 3 2 7" xfId="45556" xr:uid="{9E9AB75D-A100-427C-814D-70A91BDA5367}"/>
    <cellStyle name="Normal 12 2 3 3" xfId="28740" xr:uid="{AD513F91-C712-4F05-884B-38697C330B10}"/>
    <cellStyle name="Normal 12 2 3 3 2" xfId="28741" xr:uid="{C4B1400B-8F14-483E-92A9-06C9CCDB8913}"/>
    <cellStyle name="Normal 12 2 3 3 2 2" xfId="28742" xr:uid="{903004C8-805E-42F4-92BB-F85B346C1ED4}"/>
    <cellStyle name="Normal 12 2 3 3 2 2 2" xfId="39688" xr:uid="{D237D7B0-CE63-48F8-8A40-147CC3598DA1}"/>
    <cellStyle name="Normal 12 2 3 3 2 3" xfId="28743" xr:uid="{B3D7E901-9E7D-4B24-A6C9-5FA686400BC3}"/>
    <cellStyle name="Normal 12 2 3 3 3" xfId="28744" xr:uid="{341ABE24-AF03-4083-8890-118C3A361443}"/>
    <cellStyle name="Normal 12 2 3 3 3 2" xfId="28745" xr:uid="{E8058557-F068-46ED-96FF-5B631E6DD844}"/>
    <cellStyle name="Normal 12 2 3 3 3 2 2" xfId="39689" xr:uid="{1D555F2D-891A-41BF-97C3-042015BAF6E1}"/>
    <cellStyle name="Normal 12 2 3 3 3 3" xfId="28746" xr:uid="{7F5F93EB-23EE-4D5F-8A61-1CF23ECBBFF2}"/>
    <cellStyle name="Normal 12 2 3 3 4" xfId="28747" xr:uid="{E871D15C-988F-424E-B034-C2A2DAA0C644}"/>
    <cellStyle name="Normal 12 2 3 3 4 2" xfId="39690" xr:uid="{309561E0-ED2C-4421-AC05-13B97EE7B2D9}"/>
    <cellStyle name="Normal 12 2 3 3 5" xfId="28748" xr:uid="{FCFCC144-2CBE-404B-8413-AD03B9942408}"/>
    <cellStyle name="Normal 12 2 3 4" xfId="28749" xr:uid="{7011CDBA-62E2-46F1-B3AD-EB8E2BF72922}"/>
    <cellStyle name="Normal 12 2 3 4 2" xfId="28750" xr:uid="{09DCAE69-8DCD-436A-9C20-45D996DC7FB0}"/>
    <cellStyle name="Normal 12 2 3 4 2 2" xfId="39691" xr:uid="{EE3DFCD2-C967-41CE-BB98-D8AB2A49E8D2}"/>
    <cellStyle name="Normal 12 2 3 4 3" xfId="28751" xr:uid="{D4B0B7F1-2EBA-44F6-8BFE-722673760390}"/>
    <cellStyle name="Normal 12 2 3 5" xfId="28752" xr:uid="{6348BFCE-EBC8-43D9-8561-663F2D101E18}"/>
    <cellStyle name="Normal 12 2 3 5 2" xfId="28753" xr:uid="{2D4BA0E4-47D1-4AB2-B3BA-11D062DF88EF}"/>
    <cellStyle name="Normal 12 2 3 5 2 2" xfId="39692" xr:uid="{565F693F-D8E6-465A-AD58-DACD06607C4C}"/>
    <cellStyle name="Normal 12 2 3 5 3" xfId="28754" xr:uid="{B15B1041-853F-4846-99E3-8AD09AB8D153}"/>
    <cellStyle name="Normal 12 2 3 6" xfId="28755" xr:uid="{2B2F31F1-F07D-43C8-A0CA-3A9F7CF8E880}"/>
    <cellStyle name="Normal 12 2 3 6 2" xfId="39693" xr:uid="{1DFF2E49-E794-42D6-B543-33352AC7B1CA}"/>
    <cellStyle name="Normal 12 2 3 7" xfId="28756" xr:uid="{B134E964-1D4C-4165-8B9C-D37EFA43E319}"/>
    <cellStyle name="Normal 12 2 3 8" xfId="45557" xr:uid="{0BE2C637-27FB-4A4D-B3E0-7050D034690E}"/>
    <cellStyle name="Normal 12 2 4" xfId="1038" xr:uid="{00000000-0005-0000-0000-000096020000}"/>
    <cellStyle name="Normal 12 2 4 2" xfId="28757" xr:uid="{B72E900E-876A-4575-9F4E-56E295B35660}"/>
    <cellStyle name="Normal 12 2 4 2 2" xfId="28758" xr:uid="{81E9686A-BF12-4C88-A00D-12A800524368}"/>
    <cellStyle name="Normal 12 2 4 2 2 2" xfId="28759" xr:uid="{39054538-51F1-43EF-BE7D-4D56FBE02ADE}"/>
    <cellStyle name="Normal 12 2 4 2 2 2 2" xfId="39694" xr:uid="{C9246460-7C30-49DB-8FE7-A815198C64EF}"/>
    <cellStyle name="Normal 12 2 4 2 2 3" xfId="28760" xr:uid="{F8836244-22CC-41A5-A108-4B800793B2DA}"/>
    <cellStyle name="Normal 12 2 4 2 3" xfId="28761" xr:uid="{36E4A35D-57A3-406B-9859-F7CF7AE570AD}"/>
    <cellStyle name="Normal 12 2 4 2 3 2" xfId="28762" xr:uid="{11A51A00-B76C-4B10-A216-836A733E51CE}"/>
    <cellStyle name="Normal 12 2 4 2 3 2 2" xfId="39695" xr:uid="{08F1B803-234C-4690-84DF-540ADBD75B9C}"/>
    <cellStyle name="Normal 12 2 4 2 3 3" xfId="28763" xr:uid="{13D54169-88FB-43E9-A9BB-706470D2375B}"/>
    <cellStyle name="Normal 12 2 4 2 4" xfId="28764" xr:uid="{B9641D3D-FFC0-4FD7-8645-ABB5A115704B}"/>
    <cellStyle name="Normal 12 2 4 2 4 2" xfId="39696" xr:uid="{3ECFB99B-17DB-49DC-ABCA-D50F786D7FBB}"/>
    <cellStyle name="Normal 12 2 4 2 5" xfId="28765" xr:uid="{DC91C5F8-4901-49E1-8229-B555D08E7177}"/>
    <cellStyle name="Normal 12 2 4 3" xfId="28766" xr:uid="{4E2ED45E-02F3-4464-8854-095A733C302B}"/>
    <cellStyle name="Normal 12 2 4 3 2" xfId="28767" xr:uid="{214EC93F-A9B9-482B-98D6-B2E3B44C0942}"/>
    <cellStyle name="Normal 12 2 4 3 2 2" xfId="39697" xr:uid="{22F7FF03-4A36-4A1A-9730-BE64007C7EC0}"/>
    <cellStyle name="Normal 12 2 4 3 3" xfId="28768" xr:uid="{A234E992-A23F-4E5E-BFAC-DABC0E80FD72}"/>
    <cellStyle name="Normal 12 2 4 4" xfId="28769" xr:uid="{D8BEEE8F-CF65-4868-985E-B537BDB2C7FE}"/>
    <cellStyle name="Normal 12 2 4 4 2" xfId="28770" xr:uid="{5BCF50F4-0065-4AA0-B2E6-2AFF0E28D4E2}"/>
    <cellStyle name="Normal 12 2 4 4 2 2" xfId="39698" xr:uid="{9AF0FA53-04D9-495B-9905-0057BD06F6B9}"/>
    <cellStyle name="Normal 12 2 4 4 3" xfId="28771" xr:uid="{6023F6CB-E54E-4018-B5D2-A420F49DE113}"/>
    <cellStyle name="Normal 12 2 4 5" xfId="28772" xr:uid="{3180AC1E-69EC-4671-9243-D805FD867ED7}"/>
    <cellStyle name="Normal 12 2 4 5 2" xfId="39699" xr:uid="{313D780B-4201-4593-B153-80502D475D3A}"/>
    <cellStyle name="Normal 12 2 4 6" xfId="28773" xr:uid="{A5EF7C59-06A7-4ADD-9CAB-146DC3AB665F}"/>
    <cellStyle name="Normal 12 2 4 7" xfId="45558" xr:uid="{5BD0428C-1D7E-4422-96AF-A0B4225D8022}"/>
    <cellStyle name="Normal 12 2 5" xfId="28774" xr:uid="{7FE50564-DA5A-49E7-AD83-FE68C67B2A8D}"/>
    <cellStyle name="Normal 12 2 5 2" xfId="28775" xr:uid="{FC9EA960-2EBB-47E7-B469-9EC29E8B41BD}"/>
    <cellStyle name="Normal 12 2 5 2 2" xfId="28776" xr:uid="{6ECC4BFF-17C9-444D-8D11-7B7BD55378DB}"/>
    <cellStyle name="Normal 12 2 5 2 2 2" xfId="39700" xr:uid="{82E0ABA5-1A07-48CE-8900-9570F8D1883C}"/>
    <cellStyle name="Normal 12 2 5 2 3" xfId="28777" xr:uid="{2578F673-8C5B-45AA-A6F4-6773DC64D622}"/>
    <cellStyle name="Normal 12 2 5 3" xfId="28778" xr:uid="{D5B9BD39-AC8E-4A9B-9311-59C16D729386}"/>
    <cellStyle name="Normal 12 2 5 3 2" xfId="28779" xr:uid="{1F9A86A9-413D-4A6A-B9B1-A3FFB59740AA}"/>
    <cellStyle name="Normal 12 2 5 3 2 2" xfId="39701" xr:uid="{906918CC-5194-456B-96A1-D989A3A5DE27}"/>
    <cellStyle name="Normal 12 2 5 3 3" xfId="28780" xr:uid="{BC6A24B7-F9F6-4D04-B5E8-54ED91BF8D69}"/>
    <cellStyle name="Normal 12 2 5 4" xfId="28781" xr:uid="{38166E2A-DE34-47A2-B4F7-B32C637CE5CE}"/>
    <cellStyle name="Normal 12 2 5 4 2" xfId="39702" xr:uid="{C25C8A02-526F-4D2E-93AD-23463EF0D7DF}"/>
    <cellStyle name="Normal 12 2 5 5" xfId="28782" xr:uid="{89FD65B0-BD08-46EE-B8EA-D32A38630439}"/>
    <cellStyle name="Normal 12 2 5 6" xfId="28783" xr:uid="{F1FD8096-6802-4DB3-82F3-0E6A9F5BA831}"/>
    <cellStyle name="Normal 12 2 5 7" xfId="44862" xr:uid="{7D417778-3B21-4677-AE18-183B1B22F2EB}"/>
    <cellStyle name="Normal 12 2 6" xfId="28784" xr:uid="{E79A34FA-6659-42C6-8629-AABED54D40A3}"/>
    <cellStyle name="Normal 12 2 6 2" xfId="28785" xr:uid="{337D2884-374D-4B94-94DA-08796A7D0E09}"/>
    <cellStyle name="Normal 12 2 6 2 2" xfId="39703" xr:uid="{403F2E0C-7B10-4AEE-B6C6-1E13E38A581F}"/>
    <cellStyle name="Normal 12 2 6 3" xfId="28786" xr:uid="{843CF833-7AE6-4E16-B4E8-F0FCF4E3F357}"/>
    <cellStyle name="Normal 12 2 7" xfId="28787" xr:uid="{7685C062-9AC0-4A2A-A009-DB97F12C3017}"/>
    <cellStyle name="Normal 12 2 7 2" xfId="28788" xr:uid="{D3B1C07A-86EB-4E15-B3D7-B8C701740C8E}"/>
    <cellStyle name="Normal 12 2 7 2 2" xfId="39704" xr:uid="{707A6E65-7DA6-43CE-B3D0-6735605B1BEE}"/>
    <cellStyle name="Normal 12 2 7 3" xfId="28789" xr:uid="{9521B40E-895F-4D72-BF83-A08E102F545A}"/>
    <cellStyle name="Normal 12 2 8" xfId="28790" xr:uid="{60C61D52-FB32-4032-9778-D803C8451B05}"/>
    <cellStyle name="Normal 12 2 8 2" xfId="39705" xr:uid="{920C0F25-FB89-4F78-8F0B-2C169AD2EF26}"/>
    <cellStyle name="Normal 12 2 9" xfId="28791" xr:uid="{53658C57-011E-40C0-B2C6-5DA737F078F1}"/>
    <cellStyle name="Normal 12 3" xfId="1042" xr:uid="{00000000-0005-0000-0000-000097020000}"/>
    <cellStyle name="Normal 12 3 10" xfId="1409" xr:uid="{6096DC54-1441-428F-BB7C-4DB8392788A3}"/>
    <cellStyle name="Normal 12 3 2" xfId="1043" xr:uid="{00000000-0005-0000-0000-000098020000}"/>
    <cellStyle name="Normal 12 3 2 2" xfId="2067" xr:uid="{C87FC982-85B7-440A-B688-F8894A051291}"/>
    <cellStyle name="Normal 12 3 2 2 2" xfId="28792" xr:uid="{07D02C16-951F-46E0-B761-E4BB2868E808}"/>
    <cellStyle name="Normal 12 3 2 2 2 2" xfId="28793" xr:uid="{1D7DD6D5-0253-4CD7-9E44-A567D8ABFF09}"/>
    <cellStyle name="Normal 12 3 2 2 2 2 2" xfId="28794" xr:uid="{3D96185C-17D9-4FD6-A86B-A55CE1D4112F}"/>
    <cellStyle name="Normal 12 3 2 2 2 2 2 2" xfId="39706" xr:uid="{CE387137-59B1-4057-BFC0-66319CAEFCC1}"/>
    <cellStyle name="Normal 12 3 2 2 2 2 3" xfId="28795" xr:uid="{4B8458E9-7D39-4A35-8C86-4AF839F85369}"/>
    <cellStyle name="Normal 12 3 2 2 2 3" xfId="28796" xr:uid="{0400FC71-37D8-48B7-A75A-2EDF156750C8}"/>
    <cellStyle name="Normal 12 3 2 2 2 3 2" xfId="28797" xr:uid="{840242B2-ED4E-44AD-9816-DAFEE90C9FA0}"/>
    <cellStyle name="Normal 12 3 2 2 2 3 2 2" xfId="39707" xr:uid="{0FC265DC-4871-47B1-9E9A-222F66BC6CE8}"/>
    <cellStyle name="Normal 12 3 2 2 2 3 3" xfId="28798" xr:uid="{1214F396-059B-4687-9395-88C3AC23EA09}"/>
    <cellStyle name="Normal 12 3 2 2 2 4" xfId="28799" xr:uid="{D55EFE89-D3FB-4F5E-9F0E-2A2B3D6FC6E1}"/>
    <cellStyle name="Normal 12 3 2 2 2 4 2" xfId="39708" xr:uid="{9518E8F8-CABE-42C9-B243-6BEA5DD714C6}"/>
    <cellStyle name="Normal 12 3 2 2 2 5" xfId="28800" xr:uid="{0EDF1ED0-824C-4C6B-AD78-8F421FF87D66}"/>
    <cellStyle name="Normal 12 3 2 2 3" xfId="28801" xr:uid="{AD153027-E602-4AAF-88CC-5E1FE3ED36A5}"/>
    <cellStyle name="Normal 12 3 2 2 3 2" xfId="28802" xr:uid="{A66EDA6E-BD88-4DCC-A383-A8BFAA2A3978}"/>
    <cellStyle name="Normal 12 3 2 2 3 2 2" xfId="39709" xr:uid="{D64FD1D4-949E-4CBA-B138-70DBB73229CF}"/>
    <cellStyle name="Normal 12 3 2 2 3 3" xfId="28803" xr:uid="{ADF2B6DC-D968-4B54-A74E-B504FCF8539B}"/>
    <cellStyle name="Normal 12 3 2 2 4" xfId="28804" xr:uid="{70BA0091-79FE-463E-BDDB-98E425154295}"/>
    <cellStyle name="Normal 12 3 2 2 4 2" xfId="28805" xr:uid="{0DB639E2-0A02-46E5-B541-5B4F988F7200}"/>
    <cellStyle name="Normal 12 3 2 2 4 2 2" xfId="39710" xr:uid="{739BFD1F-2C82-4C2F-83BF-CE16876AF8B4}"/>
    <cellStyle name="Normal 12 3 2 2 4 3" xfId="28806" xr:uid="{54210A81-0170-4681-BC34-4218EABAB7A6}"/>
    <cellStyle name="Normal 12 3 2 2 5" xfId="28807" xr:uid="{D893DFDD-9A81-486C-BD0F-6536CF4DAA0F}"/>
    <cellStyle name="Normal 12 3 2 2 5 2" xfId="39711" xr:uid="{89DBA174-10D9-48D4-ADD5-55582BEDF368}"/>
    <cellStyle name="Normal 12 3 2 2 6" xfId="28808" xr:uid="{9014B68B-1B52-4B33-B321-2011C4D715F8}"/>
    <cellStyle name="Normal 12 3 2 3" xfId="28809" xr:uid="{966B883E-A6E8-4174-8A57-132363C97C19}"/>
    <cellStyle name="Normal 12 3 2 3 2" xfId="28810" xr:uid="{E006C33E-05B9-4509-A851-4A6FA7BA7985}"/>
    <cellStyle name="Normal 12 3 2 3 2 2" xfId="28811" xr:uid="{1AF57EDD-627E-4D50-8EDD-19AD62FBFE44}"/>
    <cellStyle name="Normal 12 3 2 3 2 2 2" xfId="39712" xr:uid="{E9B4A2F9-A889-4F51-87F7-18CE23F01FF3}"/>
    <cellStyle name="Normal 12 3 2 3 2 3" xfId="28812" xr:uid="{62B84963-77DD-4802-BBE9-CACAB495EC07}"/>
    <cellStyle name="Normal 12 3 2 3 3" xfId="28813" xr:uid="{501FF6F3-7F71-4FE5-94F7-7770E42432CA}"/>
    <cellStyle name="Normal 12 3 2 3 3 2" xfId="28814" xr:uid="{5C95DF5F-B715-43A0-9F61-964FFB81CEBF}"/>
    <cellStyle name="Normal 12 3 2 3 3 2 2" xfId="39713" xr:uid="{DAA0CFF4-271C-48D2-8CA0-2CBEED1EA364}"/>
    <cellStyle name="Normal 12 3 2 3 3 3" xfId="28815" xr:uid="{01BAE86E-EE78-458B-80C5-DABA7798237F}"/>
    <cellStyle name="Normal 12 3 2 3 4" xfId="28816" xr:uid="{252EDE9E-1E31-4F1F-BD17-485B78E9F507}"/>
    <cellStyle name="Normal 12 3 2 3 4 2" xfId="39714" xr:uid="{F943498A-F858-48B4-8CB5-D8F16697C584}"/>
    <cellStyle name="Normal 12 3 2 3 5" xfId="28817" xr:uid="{55FB8EBF-5AAB-4EFB-AAB9-806A645835BB}"/>
    <cellStyle name="Normal 12 3 2 4" xfId="28818" xr:uid="{A0A44964-F13D-4353-A454-C90E595D7E17}"/>
    <cellStyle name="Normal 12 3 2 4 2" xfId="28819" xr:uid="{6A8BF035-D909-4F3C-AE91-2AC788A673CC}"/>
    <cellStyle name="Normal 12 3 2 4 2 2" xfId="39715" xr:uid="{CAF54867-13CE-4D04-A0D7-2A6C64911B43}"/>
    <cellStyle name="Normal 12 3 2 4 3" xfId="28820" xr:uid="{1135465E-603F-44F4-8657-24A0EE621475}"/>
    <cellStyle name="Normal 12 3 2 5" xfId="28821" xr:uid="{3C8D65A4-7E62-4D0B-B01D-F7E07A1D0E15}"/>
    <cellStyle name="Normal 12 3 2 5 2" xfId="28822" xr:uid="{E0771027-AFA5-4748-B5F4-99F264AC78F2}"/>
    <cellStyle name="Normal 12 3 2 5 2 2" xfId="39716" xr:uid="{A89AD466-CCA5-46F4-AA02-35193C849900}"/>
    <cellStyle name="Normal 12 3 2 5 3" xfId="28823" xr:uid="{1B7CE77B-58A6-427F-8AAA-70EEF9B4D246}"/>
    <cellStyle name="Normal 12 3 2 6" xfId="28824" xr:uid="{B73F4D2B-679E-4969-8F44-0CDAAD05DDC1}"/>
    <cellStyle name="Normal 12 3 2 6 2" xfId="39717" xr:uid="{DE7DD07A-C675-4B77-B802-289910777DE1}"/>
    <cellStyle name="Normal 12 3 2 7" xfId="28825" xr:uid="{FCC7B546-291C-4857-9D88-76476B3BB510}"/>
    <cellStyle name="Normal 12 3 2 8" xfId="46493" xr:uid="{E820DEEA-1CB0-4F9D-B8DA-9797860BBFF4}"/>
    <cellStyle name="Normal 12 3 3" xfId="2068" xr:uid="{DAA9208E-1364-4DE5-97EB-C86FE6CD385E}"/>
    <cellStyle name="Normal 12 3 3 2" xfId="28826" xr:uid="{5B76AF95-41C2-46A9-AE79-E4F252D916CD}"/>
    <cellStyle name="Normal 12 3 3 2 2" xfId="28827" xr:uid="{261E9664-B9CC-43FD-8AFE-9DFD97EF7470}"/>
    <cellStyle name="Normal 12 3 3 2 2 2" xfId="28828" xr:uid="{04D36303-B230-4806-A3CE-403211C6A983}"/>
    <cellStyle name="Normal 12 3 3 2 2 2 2" xfId="39718" xr:uid="{681E75E8-0465-442E-8122-7B0A2A508302}"/>
    <cellStyle name="Normal 12 3 3 2 2 3" xfId="28829" xr:uid="{FB016CF2-D2DE-4148-B960-EA3DF98B796D}"/>
    <cellStyle name="Normal 12 3 3 2 3" xfId="28830" xr:uid="{9F819079-48E6-4231-A672-F2734EA7B1EE}"/>
    <cellStyle name="Normal 12 3 3 2 3 2" xfId="28831" xr:uid="{F68E1BDD-B81D-464B-B122-1946D372C405}"/>
    <cellStyle name="Normal 12 3 3 2 3 2 2" xfId="39719" xr:uid="{03F47A11-1EC5-4106-A802-AAC1CD8AC2C1}"/>
    <cellStyle name="Normal 12 3 3 2 3 3" xfId="28832" xr:uid="{2426C348-B883-432D-A204-55AF83CBF140}"/>
    <cellStyle name="Normal 12 3 3 2 4" xfId="28833" xr:uid="{8BB8421E-01D6-4621-8D39-DCD22861BCFE}"/>
    <cellStyle name="Normal 12 3 3 2 4 2" xfId="39720" xr:uid="{E2406611-DF52-41AE-A91F-4F5F0293725C}"/>
    <cellStyle name="Normal 12 3 3 2 5" xfId="28834" xr:uid="{E3A92790-E095-4F67-9E4A-1FA8980707F8}"/>
    <cellStyle name="Normal 12 3 3 3" xfId="28835" xr:uid="{C51C9A5C-1CE2-4031-912B-6A71E7C15150}"/>
    <cellStyle name="Normal 12 3 3 3 2" xfId="28836" xr:uid="{8E293990-280E-41E6-BE72-9C6E5942220D}"/>
    <cellStyle name="Normal 12 3 3 3 2 2" xfId="39721" xr:uid="{3E611AC1-92A9-4BB2-A9FD-829267B88557}"/>
    <cellStyle name="Normal 12 3 3 3 3" xfId="28837" xr:uid="{05E55A74-B22D-4EDC-9F2D-CF44A7D613D8}"/>
    <cellStyle name="Normal 12 3 3 4" xfId="28838" xr:uid="{562A1ECB-A403-4111-916B-3C68379FD49A}"/>
    <cellStyle name="Normal 12 3 3 4 2" xfId="28839" xr:uid="{B205C09D-7264-4768-BE88-8284FAFE2CCC}"/>
    <cellStyle name="Normal 12 3 3 4 2 2" xfId="39722" xr:uid="{C4BBE8DC-604B-4D99-8814-C9026773FB19}"/>
    <cellStyle name="Normal 12 3 3 4 3" xfId="28840" xr:uid="{49C39CAC-6F59-4925-9D88-3412F55D99D5}"/>
    <cellStyle name="Normal 12 3 3 5" xfId="28841" xr:uid="{8874A8A3-48E8-4F2D-B138-FD11D4065CB0}"/>
    <cellStyle name="Normal 12 3 3 5 2" xfId="39723" xr:uid="{22809972-79A1-4E55-B701-5A18E467410B}"/>
    <cellStyle name="Normal 12 3 3 6" xfId="28842" xr:uid="{4B4F691B-1197-480B-96F8-9ED31879D773}"/>
    <cellStyle name="Normal 12 3 3 7" xfId="45559" xr:uid="{44146434-6061-4C48-9582-66EC4558C9B6}"/>
    <cellStyle name="Normal 12 3 4" xfId="28843" xr:uid="{10B4EFF3-DB0A-4397-A62F-88381BC19BC8}"/>
    <cellStyle name="Normal 12 3 4 2" xfId="28844" xr:uid="{B770F200-E93B-4143-96D2-ADE808D90E28}"/>
    <cellStyle name="Normal 12 3 4 2 2" xfId="28845" xr:uid="{7DD9F626-4EB7-450C-B680-EDDD264FD592}"/>
    <cellStyle name="Normal 12 3 4 2 2 2" xfId="39724" xr:uid="{CC4DE3C7-3F93-45B6-9F41-E3A3F07D1DB2}"/>
    <cellStyle name="Normal 12 3 4 2 3" xfId="28846" xr:uid="{52394C23-C520-4921-9433-2A256F1C1663}"/>
    <cellStyle name="Normal 12 3 4 3" xfId="28847" xr:uid="{D675BB60-8BAA-4DCA-A5E1-21A4AE75C2D6}"/>
    <cellStyle name="Normal 12 3 4 3 2" xfId="28848" xr:uid="{7A505483-4AC6-4923-8F10-5719C6892092}"/>
    <cellStyle name="Normal 12 3 4 3 2 2" xfId="39725" xr:uid="{A48494E4-300C-49B2-8FDE-63AC5A03802A}"/>
    <cellStyle name="Normal 12 3 4 3 3" xfId="28849" xr:uid="{95DCD042-5D80-45EA-BFCF-F5EE3A417C8A}"/>
    <cellStyle name="Normal 12 3 4 4" xfId="28850" xr:uid="{C797B756-7AFB-45E7-BB5A-6BA7A49710F9}"/>
    <cellStyle name="Normal 12 3 4 4 2" xfId="39726" xr:uid="{A18357EA-0B1F-483A-9BCE-7EAF5390B031}"/>
    <cellStyle name="Normal 12 3 4 5" xfId="28851" xr:uid="{725B2252-4F7A-4067-8538-92DD547E8110}"/>
    <cellStyle name="Normal 12 3 4 6" xfId="28852" xr:uid="{6A8852B0-6507-4D28-B07E-338E3173412C}"/>
    <cellStyle name="Normal 12 3 4 7" xfId="44863" xr:uid="{740ECB3A-D4B5-4AC7-8097-CF17C07921D1}"/>
    <cellStyle name="Normal 12 3 5" xfId="28853" xr:uid="{871336CA-BF66-429D-96CD-534104D0D9CA}"/>
    <cellStyle name="Normal 12 3 5 2" xfId="28854" xr:uid="{DC075DE4-9517-47C2-9ED6-EFD5C7404F2E}"/>
    <cellStyle name="Normal 12 3 5 2 2" xfId="39727" xr:uid="{41B7372D-07B6-499B-9767-5C68CC016A1D}"/>
    <cellStyle name="Normal 12 3 5 3" xfId="28855" xr:uid="{416D3F15-A83F-4893-B4D7-B023280627DD}"/>
    <cellStyle name="Normal 12 3 6" xfId="28856" xr:uid="{EB23DDF0-A5B3-460C-85CE-3D83623E5CC6}"/>
    <cellStyle name="Normal 12 3 6 2" xfId="28857" xr:uid="{60754959-AFF4-46EB-B98A-F48713191EF7}"/>
    <cellStyle name="Normal 12 3 6 2 2" xfId="39728" xr:uid="{EDDDA71D-C135-4300-89C3-35FAE227BC2A}"/>
    <cellStyle name="Normal 12 3 6 3" xfId="28858" xr:uid="{CC314532-6496-4ED9-BE08-0E94633B9A68}"/>
    <cellStyle name="Normal 12 3 7" xfId="28859" xr:uid="{7DF546A4-941A-4463-9E03-19FCD694AA77}"/>
    <cellStyle name="Normal 12 3 7 2" xfId="39729" xr:uid="{54DC14B4-16ED-4BC7-81E5-6AA83B241D39}"/>
    <cellStyle name="Normal 12 3 8" xfId="28860" xr:uid="{D926307E-692D-4853-9187-38A0D47AC253}"/>
    <cellStyle name="Normal 12 3 9" xfId="39730" xr:uid="{AB7850E2-0EAE-4642-9B42-819EDAF25EF8}"/>
    <cellStyle name="Normal 12 4" xfId="1044" xr:uid="{00000000-0005-0000-0000-000099020000}"/>
    <cellStyle name="Normal 12 4 2" xfId="2069" xr:uid="{8507B9A8-ECDB-4674-BA2E-80B560FF6BFA}"/>
    <cellStyle name="Normal 12 4 2 2" xfId="28861" xr:uid="{8AE30382-CAB1-4778-A7DA-EDECFDD10B52}"/>
    <cellStyle name="Normal 12 4 2 2 2" xfId="28862" xr:uid="{395A9018-E8DD-4D52-95AE-36845F46B7BE}"/>
    <cellStyle name="Normal 12 4 2 2 2 2" xfId="28863" xr:uid="{1CF89DD5-F373-470F-8A66-94852F19F01B}"/>
    <cellStyle name="Normal 12 4 2 2 2 2 2" xfId="28864" xr:uid="{23C00370-5F18-4747-9337-20CAC9A3BAC7}"/>
    <cellStyle name="Normal 12 4 2 2 2 2 2 2" xfId="39731" xr:uid="{4738535C-BE21-4C1D-96F9-2FAF25703024}"/>
    <cellStyle name="Normal 12 4 2 2 2 2 3" xfId="28865" xr:uid="{F0BBB9B3-BA46-4A38-96E1-0CB8644AE6AE}"/>
    <cellStyle name="Normal 12 4 2 2 2 3" xfId="28866" xr:uid="{645FDFBA-70D7-4D1C-A3C5-565E05A74477}"/>
    <cellStyle name="Normal 12 4 2 2 2 3 2" xfId="28867" xr:uid="{8C2D3049-7A09-46C0-B9BA-1A6E3F5113DB}"/>
    <cellStyle name="Normal 12 4 2 2 2 3 2 2" xfId="39732" xr:uid="{9E7B6735-3FDE-4F78-B4A6-72602143D60A}"/>
    <cellStyle name="Normal 12 4 2 2 2 3 3" xfId="28868" xr:uid="{A1427C9B-C4AA-4BF0-A946-93B3D825B09B}"/>
    <cellStyle name="Normal 12 4 2 2 2 4" xfId="28869" xr:uid="{F8FDC758-40DE-4DD2-B0E9-4C80553FF6F1}"/>
    <cellStyle name="Normal 12 4 2 2 2 4 2" xfId="39733" xr:uid="{4A16CFC5-331A-470A-A4B4-6EE9AB8035CA}"/>
    <cellStyle name="Normal 12 4 2 2 2 5" xfId="28870" xr:uid="{5C0135DD-B939-463E-917A-B094D1B6029B}"/>
    <cellStyle name="Normal 12 4 2 2 3" xfId="28871" xr:uid="{756AFDDB-281A-4E7F-848F-8F300D34DC51}"/>
    <cellStyle name="Normal 12 4 2 2 3 2" xfId="28872" xr:uid="{F7CF6FFC-18DE-4C55-B2D0-CC37351B3631}"/>
    <cellStyle name="Normal 12 4 2 2 3 2 2" xfId="39734" xr:uid="{4B2A5CBB-C9EA-4EDD-93A2-25F0448B64CD}"/>
    <cellStyle name="Normal 12 4 2 2 3 3" xfId="28873" xr:uid="{5F973256-5243-4E77-BDF0-9B673FFFA17A}"/>
    <cellStyle name="Normal 12 4 2 2 4" xfId="28874" xr:uid="{F3045BAE-9DD8-4022-8B82-95C2A4625774}"/>
    <cellStyle name="Normal 12 4 2 2 4 2" xfId="28875" xr:uid="{081F9A14-D27B-425B-84A7-C245BB8BBB39}"/>
    <cellStyle name="Normal 12 4 2 2 4 2 2" xfId="39735" xr:uid="{AD9582A1-3144-4026-81B0-D386D723513D}"/>
    <cellStyle name="Normal 12 4 2 2 4 3" xfId="28876" xr:uid="{6DA133F2-21D3-481A-8164-0E74F0339372}"/>
    <cellStyle name="Normal 12 4 2 2 5" xfId="28877" xr:uid="{BA3CD29F-A0AB-4C00-9D73-6CCCE7261C5E}"/>
    <cellStyle name="Normal 12 4 2 2 5 2" xfId="39736" xr:uid="{35DE9029-0541-4050-B47E-830A11A8A16B}"/>
    <cellStyle name="Normal 12 4 2 2 6" xfId="28878" xr:uid="{E6CF76C4-F6BA-4CCE-B5A2-3CD65D3B3F20}"/>
    <cellStyle name="Normal 12 4 2 3" xfId="28879" xr:uid="{F71AF2F6-350A-4874-A698-D68A475B4E98}"/>
    <cellStyle name="Normal 12 4 2 3 2" xfId="28880" xr:uid="{EB30659B-5900-4129-97FD-4AF4A26F9F74}"/>
    <cellStyle name="Normal 12 4 2 3 2 2" xfId="28881" xr:uid="{60C3D324-9D54-4BB9-BE24-4B992AE8B716}"/>
    <cellStyle name="Normal 12 4 2 3 2 2 2" xfId="39737" xr:uid="{F38BC4AD-AF57-4BD3-8A56-E4D71CAF72B3}"/>
    <cellStyle name="Normal 12 4 2 3 2 3" xfId="28882" xr:uid="{5306D4CB-49B1-4105-ADFB-A0DEC0EF5C99}"/>
    <cellStyle name="Normal 12 4 2 3 3" xfId="28883" xr:uid="{3692A509-9962-4FB3-B4DD-8F3CACDC3194}"/>
    <cellStyle name="Normal 12 4 2 3 3 2" xfId="28884" xr:uid="{DA5C88CC-9523-4DBF-9923-27A1A6F927A2}"/>
    <cellStyle name="Normal 12 4 2 3 3 2 2" xfId="39738" xr:uid="{CE483D09-0C0E-47EF-848B-B3B80B5E6AD0}"/>
    <cellStyle name="Normal 12 4 2 3 3 3" xfId="28885" xr:uid="{51B2F008-6D52-4334-B773-D32459ECFFEE}"/>
    <cellStyle name="Normal 12 4 2 3 4" xfId="28886" xr:uid="{317F71C8-1117-4A79-808F-9BF39A6002D5}"/>
    <cellStyle name="Normal 12 4 2 3 4 2" xfId="39739" xr:uid="{7A26FE71-A30A-486F-A131-96F294289B41}"/>
    <cellStyle name="Normal 12 4 2 3 5" xfId="28887" xr:uid="{C3B1EE26-692C-4F2D-B72E-FFAA6714E282}"/>
    <cellStyle name="Normal 12 4 2 4" xfId="28888" xr:uid="{C6A31DA9-E4BF-45F5-938A-52DF8C30BECB}"/>
    <cellStyle name="Normal 12 4 2 4 2" xfId="28889" xr:uid="{4D1CC231-2807-42D9-A626-9B09D94AFF66}"/>
    <cellStyle name="Normal 12 4 2 4 2 2" xfId="39740" xr:uid="{5CF055B0-84DF-4115-B6FB-C55C40E1357D}"/>
    <cellStyle name="Normal 12 4 2 4 3" xfId="28890" xr:uid="{F285416E-7A1C-489A-BCF3-945D7699A754}"/>
    <cellStyle name="Normal 12 4 2 5" xfId="28891" xr:uid="{0193A3AD-5FE0-49FB-9538-34DB2CDE172C}"/>
    <cellStyle name="Normal 12 4 2 5 2" xfId="28892" xr:uid="{0299FEF0-E21F-4C12-8579-0625FED00940}"/>
    <cellStyle name="Normal 12 4 2 5 2 2" xfId="39741" xr:uid="{E9D78593-640C-4936-837A-D0A18A6FA4D0}"/>
    <cellStyle name="Normal 12 4 2 5 3" xfId="28893" xr:uid="{4283490C-DB65-47E9-B34F-E256F9A57FF5}"/>
    <cellStyle name="Normal 12 4 2 6" xfId="28894" xr:uid="{AA03924E-9F13-455C-BA10-41961F666ADD}"/>
    <cellStyle name="Normal 12 4 2 6 2" xfId="39742" xr:uid="{5901B0FC-674A-48F3-963B-6500238E31D7}"/>
    <cellStyle name="Normal 12 4 2 7" xfId="28895" xr:uid="{624D5140-8AA4-4520-B974-17FFB247257B}"/>
    <cellStyle name="Normal 12 4 2 8" xfId="45560" xr:uid="{08818B27-F7F8-4A84-A297-A8534D9959A0}"/>
    <cellStyle name="Normal 12 4 3" xfId="28896" xr:uid="{01A1DD71-CADF-4667-A60B-F2AF5555D0BE}"/>
    <cellStyle name="Normal 12 4 3 2" xfId="28897" xr:uid="{E5B2B6CE-BDA7-46D1-927A-128092E7C7D9}"/>
    <cellStyle name="Normal 12 4 3 2 2" xfId="28898" xr:uid="{48764C27-3F15-4ACF-8C4A-7403F9E25F19}"/>
    <cellStyle name="Normal 12 4 3 2 2 2" xfId="28899" xr:uid="{0817109D-177C-49D2-9332-B962A3D13627}"/>
    <cellStyle name="Normal 12 4 3 2 2 2 2" xfId="39743" xr:uid="{53FFFDCB-771C-45D4-91EC-28C4B448AC58}"/>
    <cellStyle name="Normal 12 4 3 2 2 3" xfId="28900" xr:uid="{EE6825BD-5AE2-42B2-BAA6-2FAF05476E51}"/>
    <cellStyle name="Normal 12 4 3 2 3" xfId="28901" xr:uid="{B7F67C57-236A-49F7-B093-5477AA42C244}"/>
    <cellStyle name="Normal 12 4 3 2 3 2" xfId="28902" xr:uid="{BDE43E86-9A53-47AE-B9DE-CA0EE8CA5B7F}"/>
    <cellStyle name="Normal 12 4 3 2 3 2 2" xfId="39744" xr:uid="{C0000065-2BA0-48E9-8FBD-9AC618972D4C}"/>
    <cellStyle name="Normal 12 4 3 2 3 3" xfId="28903" xr:uid="{8D419557-53FD-4EC3-932A-301952088592}"/>
    <cellStyle name="Normal 12 4 3 2 4" xfId="28904" xr:uid="{735ED68C-FFC9-453E-8DA6-D41DBE2E907D}"/>
    <cellStyle name="Normal 12 4 3 2 4 2" xfId="39745" xr:uid="{BC7157F4-F60F-4A6C-8989-559A40BF06C8}"/>
    <cellStyle name="Normal 12 4 3 2 5" xfId="28905" xr:uid="{68A64DE8-CAFD-412F-9AA4-2791AD01F249}"/>
    <cellStyle name="Normal 12 4 3 3" xfId="28906" xr:uid="{350A23CC-084A-49D3-AE7A-69CAE31C4189}"/>
    <cellStyle name="Normal 12 4 3 3 2" xfId="28907" xr:uid="{29E1E681-E9D8-44D0-A351-4B564D2BE6DB}"/>
    <cellStyle name="Normal 12 4 3 3 2 2" xfId="39746" xr:uid="{6A861499-D3CA-4927-A7DD-2E096FEF06F9}"/>
    <cellStyle name="Normal 12 4 3 3 3" xfId="28908" xr:uid="{AF75C8AC-E343-430E-9AB0-2209BB36C618}"/>
    <cellStyle name="Normal 12 4 3 4" xfId="28909" xr:uid="{8DAD4719-FFF9-46D1-9588-27B40B76CA4C}"/>
    <cellStyle name="Normal 12 4 3 4 2" xfId="28910" xr:uid="{8B8E78D3-ABBF-4905-9918-BC366AC49346}"/>
    <cellStyle name="Normal 12 4 3 4 2 2" xfId="39747" xr:uid="{37672798-6999-42E1-A046-432C5565C54B}"/>
    <cellStyle name="Normal 12 4 3 4 3" xfId="28911" xr:uid="{80D7FFAE-5627-48B9-9217-850F7529CF80}"/>
    <cellStyle name="Normal 12 4 3 5" xfId="28912" xr:uid="{F49277D4-07C1-4897-8AD5-B8E1421A34C0}"/>
    <cellStyle name="Normal 12 4 3 5 2" xfId="39748" xr:uid="{C72EF512-C46E-4D57-A0BF-C4E040B0E410}"/>
    <cellStyle name="Normal 12 4 3 6" xfId="28913" xr:uid="{BBFD9E67-075A-454F-99F9-13F8E11846FC}"/>
    <cellStyle name="Normal 12 4 3 7" xfId="28914" xr:uid="{46DF9F86-4966-45CE-BE93-B74079C9E39D}"/>
    <cellStyle name="Normal 12 4 3 8" xfId="44864" xr:uid="{A0849266-3694-4DC6-9569-1CC4CC5724F3}"/>
    <cellStyle name="Normal 12 4 4" xfId="28915" xr:uid="{31857655-28B5-4E85-866C-567628858A42}"/>
    <cellStyle name="Normal 12 4 4 2" xfId="28916" xr:uid="{08861765-4D3F-4BA9-B59C-F847CCD72997}"/>
    <cellStyle name="Normal 12 4 4 2 2" xfId="28917" xr:uid="{066B459B-7F1D-4724-9565-612CA45A47FD}"/>
    <cellStyle name="Normal 12 4 4 2 2 2" xfId="39749" xr:uid="{6388B341-C7CF-4868-88A3-C22BB7196307}"/>
    <cellStyle name="Normal 12 4 4 2 3" xfId="28918" xr:uid="{DAD1716D-B512-431D-B67B-B4FAB7E7754F}"/>
    <cellStyle name="Normal 12 4 4 3" xfId="28919" xr:uid="{234D3BFF-8627-4EB1-ABEC-647B4480877F}"/>
    <cellStyle name="Normal 12 4 4 3 2" xfId="28920" xr:uid="{758DCB0C-51BA-4A07-8CAD-88C4E35B8D7D}"/>
    <cellStyle name="Normal 12 4 4 3 2 2" xfId="39750" xr:uid="{AEBA4AED-5BC4-44CA-B71B-E15497493470}"/>
    <cellStyle name="Normal 12 4 4 3 3" xfId="28921" xr:uid="{6953D27B-6F23-4A66-BA22-A9C5C297BE19}"/>
    <cellStyle name="Normal 12 4 4 4" xfId="28922" xr:uid="{BC9E5797-5B4E-48A2-BC49-D8C4A5597791}"/>
    <cellStyle name="Normal 12 4 4 4 2" xfId="39751" xr:uid="{742B5A86-0EFB-406C-BE84-E4EF7E656662}"/>
    <cellStyle name="Normal 12 4 4 5" xfId="28923" xr:uid="{58F02460-9403-4BDD-810A-D95B9C666F78}"/>
    <cellStyle name="Normal 12 4 5" xfId="28924" xr:uid="{0307BA76-8F64-4DD7-A1EA-39C06C12984B}"/>
    <cellStyle name="Normal 12 4 5 2" xfId="28925" xr:uid="{834890A9-7F95-4A84-8FCF-05440509C48C}"/>
    <cellStyle name="Normal 12 4 5 2 2" xfId="39752" xr:uid="{31EA533C-2C40-4115-9DA8-DF380117F7BB}"/>
    <cellStyle name="Normal 12 4 5 3" xfId="28926" xr:uid="{09519963-81C2-4784-89CB-B4414160E4FE}"/>
    <cellStyle name="Normal 12 4 6" xfId="28927" xr:uid="{FFF7F3BA-82E9-43D7-8F2C-CE0CEA72BCD0}"/>
    <cellStyle name="Normal 12 4 6 2" xfId="28928" xr:uid="{B1508846-176A-4E09-8CAA-60348A93E050}"/>
    <cellStyle name="Normal 12 4 6 2 2" xfId="39753" xr:uid="{AE5A853A-73A5-4174-9707-654302F8C05B}"/>
    <cellStyle name="Normal 12 4 6 3" xfId="28929" xr:uid="{0AB8E60B-35C0-4EE5-B730-7F5A88DA814B}"/>
    <cellStyle name="Normal 12 4 7" xfId="28930" xr:uid="{B49C2663-98CE-4AF0-8D56-CF49ED7EA406}"/>
    <cellStyle name="Normal 12 4 7 2" xfId="39754" xr:uid="{CF25C24D-44FE-4FE1-98FE-A68404083E4C}"/>
    <cellStyle name="Normal 12 4 8" xfId="28931" xr:uid="{4640AD2F-CC94-43BB-9DB9-93DC8462B9CB}"/>
    <cellStyle name="Normal 12 4 9" xfId="1410" xr:uid="{0BB528C7-F33C-4791-8977-4E19A41B6E7D}"/>
    <cellStyle name="Normal 12 5" xfId="1263" xr:uid="{00000000-0005-0000-0000-00009A020000}"/>
    <cellStyle name="Normal 12 5 2" xfId="28932" xr:uid="{F68222FA-13BF-4D3A-90DE-6BDEBB0D445F}"/>
    <cellStyle name="Normal 12 5 2 2" xfId="28933" xr:uid="{3DBA8FF8-C2CE-4714-9AF2-52F6F604D575}"/>
    <cellStyle name="Normal 12 5 2 2 2" xfId="28934" xr:uid="{9E049F10-A1AE-441F-B1C8-F5AAC9C297E9}"/>
    <cellStyle name="Normal 12 5 2 2 2 2" xfId="28935" xr:uid="{6AA263DB-F56A-4438-8685-5305CE790830}"/>
    <cellStyle name="Normal 12 5 2 2 2 2 2" xfId="39755" xr:uid="{40E1D8CD-D4C1-4607-887B-BB39650BE215}"/>
    <cellStyle name="Normal 12 5 2 2 2 3" xfId="28936" xr:uid="{854E2993-031A-485C-8A32-B7523F7E239C}"/>
    <cellStyle name="Normal 12 5 2 2 3" xfId="28937" xr:uid="{9D977529-1B51-4031-B8AA-7ABABC92F8C8}"/>
    <cellStyle name="Normal 12 5 2 2 3 2" xfId="28938" xr:uid="{4E1A0CCC-B8C2-4ADC-97C5-2D3CD133E4FA}"/>
    <cellStyle name="Normal 12 5 2 2 3 2 2" xfId="39756" xr:uid="{799E72E3-A86E-4F3B-AACC-DD6F975082E8}"/>
    <cellStyle name="Normal 12 5 2 2 3 3" xfId="28939" xr:uid="{AA5346D3-DB28-4968-87FF-68C1CB192C00}"/>
    <cellStyle name="Normal 12 5 2 2 4" xfId="28940" xr:uid="{0BEA1535-7003-4563-B4A3-7546FFE2FD35}"/>
    <cellStyle name="Normal 12 5 2 2 4 2" xfId="39757" xr:uid="{83278526-3B9B-493E-A676-09BAF5530780}"/>
    <cellStyle name="Normal 12 5 2 2 5" xfId="28941" xr:uid="{6D52C16F-C6BA-478B-8810-87835D9DA89D}"/>
    <cellStyle name="Normal 12 5 2 3" xfId="28942" xr:uid="{E6E36441-C774-4CF7-A383-A8C44D89939F}"/>
    <cellStyle name="Normal 12 5 2 3 2" xfId="28943" xr:uid="{107C3D1E-3117-4A1B-ACD1-AFAB9E8C1B58}"/>
    <cellStyle name="Normal 12 5 2 3 2 2" xfId="39758" xr:uid="{ED5371F3-2D4D-4140-802A-27D1E658D16A}"/>
    <cellStyle name="Normal 12 5 2 3 3" xfId="28944" xr:uid="{37DD8AC7-9B99-45C7-876A-C63A195AAD23}"/>
    <cellStyle name="Normal 12 5 2 4" xfId="28945" xr:uid="{69C280AD-2451-4DDB-96CA-866EE57E7006}"/>
    <cellStyle name="Normal 12 5 2 4 2" xfId="28946" xr:uid="{172FC8C5-D611-42D0-A8D1-7167C48C70D4}"/>
    <cellStyle name="Normal 12 5 2 4 2 2" xfId="39759" xr:uid="{11D7261A-EF6A-42C3-977F-4500E9C19B57}"/>
    <cellStyle name="Normal 12 5 2 4 3" xfId="28947" xr:uid="{7FF25FB0-D53D-4FA8-A324-7F44DB405EFE}"/>
    <cellStyle name="Normal 12 5 2 5" xfId="28948" xr:uid="{3FDEF6BE-E356-4504-A1E5-8BFEEA68668F}"/>
    <cellStyle name="Normal 12 5 2 5 2" xfId="39760" xr:uid="{63CC4E8B-76FB-428D-A8E0-4A836CB0CF7E}"/>
    <cellStyle name="Normal 12 5 2 6" xfId="28949" xr:uid="{FB3E7490-E2A3-4B24-B580-CCB68E1DF910}"/>
    <cellStyle name="Normal 12 5 3" xfId="28950" xr:uid="{08F96B47-750B-47AA-825C-53FE05F7C6FF}"/>
    <cellStyle name="Normal 12 5 3 2" xfId="28951" xr:uid="{23836DD6-8094-468C-8D57-176AD30A5A11}"/>
    <cellStyle name="Normal 12 5 3 2 2" xfId="28952" xr:uid="{83DCCC77-760C-4047-869E-066C4C7055A8}"/>
    <cellStyle name="Normal 12 5 3 2 2 2" xfId="39761" xr:uid="{8BD9D3A0-2BA3-4BC3-86DA-1DCA0210A53C}"/>
    <cellStyle name="Normal 12 5 3 2 3" xfId="28953" xr:uid="{13F600CF-4224-4736-A4AB-7178D0C48481}"/>
    <cellStyle name="Normal 12 5 3 3" xfId="28954" xr:uid="{2E853D0E-5645-47FC-B191-BAF6EB2F6CC9}"/>
    <cellStyle name="Normal 12 5 3 3 2" xfId="28955" xr:uid="{2EC5D104-78C9-4FF1-A827-2F6492DD57DE}"/>
    <cellStyle name="Normal 12 5 3 3 2 2" xfId="39762" xr:uid="{AF576191-649A-47E4-8792-110EA134D0F0}"/>
    <cellStyle name="Normal 12 5 3 3 3" xfId="28956" xr:uid="{ECECB615-C945-4763-9548-DF3DE8670B68}"/>
    <cellStyle name="Normal 12 5 3 4" xfId="28957" xr:uid="{7769E4CF-DE2A-422F-8A33-858AA94B8E5D}"/>
    <cellStyle name="Normal 12 5 3 4 2" xfId="39763" xr:uid="{D4ACE105-2791-4C00-9FA9-BA599F7403EB}"/>
    <cellStyle name="Normal 12 5 3 5" xfId="28958" xr:uid="{9537BB3B-428E-455B-A970-BD51407EC65C}"/>
    <cellStyle name="Normal 12 5 4" xfId="28959" xr:uid="{0B95B14C-B124-4B69-9C39-31667DE171B4}"/>
    <cellStyle name="Normal 12 5 4 2" xfId="28960" xr:uid="{6E642BAD-8138-4823-B12D-DBAECB5994C6}"/>
    <cellStyle name="Normal 12 5 4 2 2" xfId="39764" xr:uid="{160DB3EE-3002-482B-8158-175F28745C2F}"/>
    <cellStyle name="Normal 12 5 4 3" xfId="28961" xr:uid="{7FA47FF6-DFA8-43B0-AF09-8D11DFAB1796}"/>
    <cellStyle name="Normal 12 5 5" xfId="28962" xr:uid="{500BA9FB-C24C-4308-B4E7-9375E5C9EB23}"/>
    <cellStyle name="Normal 12 5 5 2" xfId="28963" xr:uid="{37E4BBF7-D6C6-49D5-8400-EB57A475E64E}"/>
    <cellStyle name="Normal 12 5 5 2 2" xfId="39765" xr:uid="{3E95CA13-6BC8-4D23-AA06-77D06CE6A602}"/>
    <cellStyle name="Normal 12 5 5 3" xfId="28964" xr:uid="{6246C18E-EBB5-4AA4-84A4-964F0BB000B5}"/>
    <cellStyle name="Normal 12 5 6" xfId="28965" xr:uid="{C88432F1-253C-4277-B263-62A775782A26}"/>
    <cellStyle name="Normal 12 5 6 2" xfId="39766" xr:uid="{3FAA25D7-76CD-4589-B771-8375524858CA}"/>
    <cellStyle name="Normal 12 5 7" xfId="28966" xr:uid="{0F6A347A-B2E8-46DE-8C7A-1EC7F5BE894F}"/>
    <cellStyle name="Normal 12 5 8" xfId="45561" xr:uid="{D97A7999-FAD6-4F21-B581-EE93B920E658}"/>
    <cellStyle name="Normal 12 6" xfId="2070" xr:uid="{172F9967-54F0-40C4-9F4A-0A887B6D598F}"/>
    <cellStyle name="Normal 12 6 2" xfId="28967" xr:uid="{D1F4194A-857D-40A0-B9A1-5B916F5134AE}"/>
    <cellStyle name="Normal 12 6 2 2" xfId="28968" xr:uid="{DCFECB74-8D36-455E-83BA-E14E3B35F4E7}"/>
    <cellStyle name="Normal 12 6 2 2 2" xfId="28969" xr:uid="{3ECABF56-2330-4BA7-9D2C-3987CBD86102}"/>
    <cellStyle name="Normal 12 6 2 2 2 2" xfId="39767" xr:uid="{A24E9585-5CB6-4B63-9539-07789863CA2D}"/>
    <cellStyle name="Normal 12 6 2 2 3" xfId="28970" xr:uid="{C3509492-A91F-4522-A38A-148716D9F105}"/>
    <cellStyle name="Normal 12 6 2 3" xfId="28971" xr:uid="{BAB26F90-45D4-4667-B283-6382632D3FB1}"/>
    <cellStyle name="Normal 12 6 2 3 2" xfId="28972" xr:uid="{E4DB589C-5313-4F67-83E2-429B369FF9EB}"/>
    <cellStyle name="Normal 12 6 2 3 2 2" xfId="39768" xr:uid="{CD134027-0974-4716-97E6-C7AC5777BDE4}"/>
    <cellStyle name="Normal 12 6 2 3 3" xfId="28973" xr:uid="{0D7212CE-4699-4AA4-8B47-FA28DEFFF2A4}"/>
    <cellStyle name="Normal 12 6 2 4" xfId="28974" xr:uid="{B53B8256-14CF-4028-A4BF-1A195D6517E3}"/>
    <cellStyle name="Normal 12 6 2 4 2" xfId="39769" xr:uid="{8ED0A2BB-7196-491A-ABF1-9DF160C14D83}"/>
    <cellStyle name="Normal 12 6 2 5" xfId="28975" xr:uid="{42ED70B6-995F-40ED-9204-E9E3EE0B3980}"/>
    <cellStyle name="Normal 12 6 3" xfId="28976" xr:uid="{209BD34E-554C-44DE-8532-073DAC93E97F}"/>
    <cellStyle name="Normal 12 6 3 2" xfId="28977" xr:uid="{3465B5D3-606F-439B-9830-C3AFF1FCEE73}"/>
    <cellStyle name="Normal 12 6 3 2 2" xfId="39770" xr:uid="{8C3384A7-2053-4C4D-AE27-2F380ADE348E}"/>
    <cellStyle name="Normal 12 6 3 3" xfId="28978" xr:uid="{0C78FD8D-5D77-464D-A040-DA1BB338A5B9}"/>
    <cellStyle name="Normal 12 6 4" xfId="28979" xr:uid="{5AA5F5F6-1473-487D-9252-A45424AF4DDC}"/>
    <cellStyle name="Normal 12 6 4 2" xfId="28980" xr:uid="{191CA6FC-D4FC-41A4-8E08-4A551A9DE485}"/>
    <cellStyle name="Normal 12 6 4 2 2" xfId="39771" xr:uid="{75ABC2E4-C103-4084-AF34-F6F7993C99E7}"/>
    <cellStyle name="Normal 12 6 4 3" xfId="28981" xr:uid="{631F6D0D-41C1-4E0D-ABE5-9ED504008BB3}"/>
    <cellStyle name="Normal 12 6 5" xfId="28982" xr:uid="{2CBA00A4-A260-448C-B7CC-C2610EB944BA}"/>
    <cellStyle name="Normal 12 6 5 2" xfId="39772" xr:uid="{25A9342F-280D-495E-9B0A-B4C826346574}"/>
    <cellStyle name="Normal 12 6 6" xfId="28983" xr:uid="{F16B4996-0A23-469C-A71C-5965263EE1E7}"/>
    <cellStyle name="Normal 12 6 7" xfId="39773" xr:uid="{D2CA724C-42CC-499D-8CF7-1FAC6AF6DFD8}"/>
    <cellStyle name="Normal 12 6 8" xfId="45562" xr:uid="{559F5D88-AA91-45B7-905C-53913D14C15C}"/>
    <cellStyle name="Normal 12 7" xfId="2071" xr:uid="{9C837C3A-E718-4AD1-B7D6-958EA3AB1ACA}"/>
    <cellStyle name="Normal 12 7 2" xfId="28984" xr:uid="{D0A8D789-FDF1-440D-A9C3-91323AF03F5A}"/>
    <cellStyle name="Normal 12 7 2 2" xfId="28985" xr:uid="{FE01FDEA-1724-47B4-8E91-B16D31A518DE}"/>
    <cellStyle name="Normal 12 7 2 2 2" xfId="39774" xr:uid="{5D83E7CA-05C3-40CB-9015-4A4519949705}"/>
    <cellStyle name="Normal 12 7 2 3" xfId="28986" xr:uid="{2D1C9D33-4D2B-48BA-9429-77A754E427B8}"/>
    <cellStyle name="Normal 12 7 2 4" xfId="28987" xr:uid="{A02BCD8B-2A56-4E13-9341-475D90CB1BC2}"/>
    <cellStyle name="Normal 12 7 2 5" xfId="44865" xr:uid="{6213803D-F1D1-4A1B-A7DB-0B3D1D65B001}"/>
    <cellStyle name="Normal 12 7 3" xfId="28988" xr:uid="{C9590CE7-1FDD-477D-A60C-967F6860CBB9}"/>
    <cellStyle name="Normal 12 7 3 2" xfId="28989" xr:uid="{82DD3E15-0948-44F7-A083-D4D47D3E08A1}"/>
    <cellStyle name="Normal 12 7 3 2 2" xfId="39775" xr:uid="{11AB2D8B-7074-4B7B-95CE-02B7CE53D2C3}"/>
    <cellStyle name="Normal 12 7 3 3" xfId="28990" xr:uid="{359F0809-CEBE-4818-A31E-776205E6A985}"/>
    <cellStyle name="Normal 12 7 4" xfId="28991" xr:uid="{4EB82D0E-A784-48BF-8B8B-48681E924425}"/>
    <cellStyle name="Normal 12 7 4 2" xfId="39776" xr:uid="{466D33A4-F86E-47D8-8637-5CC21097E541}"/>
    <cellStyle name="Normal 12 7 5" xfId="28992" xr:uid="{DA78EFDF-14FC-43AC-839A-00047A475069}"/>
    <cellStyle name="Normal 12 8" xfId="28993" xr:uid="{44CE37C2-D967-44C8-8EED-1E65D10009BE}"/>
    <cellStyle name="Normal 12 8 2" xfId="28994" xr:uid="{21CF6763-A26D-42F1-BD2A-E968B146AA54}"/>
    <cellStyle name="Normal 12 8 2 2" xfId="39777" xr:uid="{9574D9A9-4191-4544-833D-AB864832C2C5}"/>
    <cellStyle name="Normal 12 8 3" xfId="28995" xr:uid="{EECBDBA6-47D6-4F5A-8A1B-DCA9B64B7BFE}"/>
    <cellStyle name="Normal 12 8 4" xfId="45563" xr:uid="{340AFC3E-026C-4F10-BE51-A43551AD6E40}"/>
    <cellStyle name="Normal 12 9" xfId="28996" xr:uid="{F8D580B8-6912-4EB3-867D-A2C549E8DBB6}"/>
    <cellStyle name="Normal 12 9 2" xfId="28997" xr:uid="{74D50D5E-E2A6-497F-A50D-A825F2B42CEF}"/>
    <cellStyle name="Normal 12 9 2 2" xfId="39778" xr:uid="{D8452FC5-9047-4DCD-A52E-70F6B880125D}"/>
    <cellStyle name="Normal 12 9 3" xfId="28998" xr:uid="{5C0DBAA3-2CE1-4F61-B337-7569B9834763}"/>
    <cellStyle name="Normal 12_2112 2148 Reg Labor" xfId="28999" xr:uid="{33953E59-C4AB-4A02-BA7B-989CE7144DF1}"/>
    <cellStyle name="Normal 120" xfId="1365" xr:uid="{C36FFB95-8FAD-484D-B01E-D68357666202}"/>
    <cellStyle name="Normal 120 2" xfId="29000" xr:uid="{1A791B1B-F62E-441E-A278-B54B492706C1}"/>
    <cellStyle name="Normal 120 2 2" xfId="42858" xr:uid="{77C85750-7AA3-45CF-87D9-EC04DBC83571}"/>
    <cellStyle name="Normal 120 2 3" xfId="45564" xr:uid="{199F3D06-6C15-4C83-A430-F42171CEAB7C}"/>
    <cellStyle name="Normal 120 3" xfId="45565" xr:uid="{D3F83214-1E8D-446B-8DE9-6139FC1E5749}"/>
    <cellStyle name="Normal 120 4" xfId="2072" xr:uid="{1C7894BF-9134-4A62-A067-7B2027FF885B}"/>
    <cellStyle name="Normal 121" xfId="2073" xr:uid="{F7C2F93E-E61F-4364-8ACE-0CEFD52F85CF}"/>
    <cellStyle name="Normal 121 2" xfId="39779" xr:uid="{DFA10013-304C-4575-8F95-6A4DBFFAF714}"/>
    <cellStyle name="Normal 121 3" xfId="45566" xr:uid="{D27B2576-BC29-4586-BA4F-EB87F2D0BEB5}"/>
    <cellStyle name="Normal 122" xfId="2074" xr:uid="{DF71C76B-4873-4BFB-909E-7FF2D1BC5364}"/>
    <cellStyle name="Normal 122 2" xfId="39780" xr:uid="{88073182-DACA-4F37-80E4-906E57F26C47}"/>
    <cellStyle name="Normal 122 3" xfId="45567" xr:uid="{982207FD-217F-4398-BBCC-532288242181}"/>
    <cellStyle name="Normal 123" xfId="2075" xr:uid="{97A6E8FF-6D80-4B9E-99BA-7C6BB3D5F9B1}"/>
    <cellStyle name="Normal 123 2" xfId="39781" xr:uid="{CB8DC4A6-1B01-4744-BCA6-2A57A2EFF00E}"/>
    <cellStyle name="Normal 123 3" xfId="45568" xr:uid="{ACCD1ADF-37D3-4105-BAC9-1E60890FA07D}"/>
    <cellStyle name="Normal 124" xfId="2076" xr:uid="{DEFD8D20-3AB1-4118-ADA9-829CAFE51BF4}"/>
    <cellStyle name="Normal 124 2" xfId="39782" xr:uid="{F80B48BA-5CEA-48E5-85FF-901D1A717773}"/>
    <cellStyle name="Normal 124 3" xfId="45569" xr:uid="{F62AABA7-6F1D-40EA-A387-4C9043EDF221}"/>
    <cellStyle name="Normal 125" xfId="1513" xr:uid="{574539AE-0E72-4DCF-967D-D1B1DFAF7CB8}"/>
    <cellStyle name="Normal 125 2" xfId="39783" xr:uid="{EBC315AD-BF97-4F26-BB80-3B0F49BD4827}"/>
    <cellStyle name="Normal 125 3" xfId="45570" xr:uid="{BF08C8B3-D0BE-43DD-B728-56B2AFED6049}"/>
    <cellStyle name="Normal 126" xfId="1517" xr:uid="{CD5D2D34-2013-499B-A0D7-6B600BFA5B19}"/>
    <cellStyle name="Normal 126 2" xfId="39784" xr:uid="{2CF556A9-092B-443D-9EC3-96C2FEF281CD}"/>
    <cellStyle name="Normal 126 3" xfId="45571" xr:uid="{50ED399B-0E47-49E1-ABEE-6835C86456DD}"/>
    <cellStyle name="Normal 127" xfId="1515" xr:uid="{498849CC-428A-48D0-B944-CA67FA13620B}"/>
    <cellStyle name="Normal 127 2" xfId="39785" xr:uid="{591D1B4D-9B8B-437A-B8BA-730742654FA4}"/>
    <cellStyle name="Normal 127 3" xfId="45572" xr:uid="{554732FE-BFD1-495E-A0DF-384918B07456}"/>
    <cellStyle name="Normal 128" xfId="2077" xr:uid="{45EFDB01-F7DC-4666-BB7E-313353787C61}"/>
    <cellStyle name="Normal 128 2" xfId="29001" xr:uid="{6184E180-880F-4860-8C28-E78B268C59BB}"/>
    <cellStyle name="Normal 128 3" xfId="39786" xr:uid="{DA328D39-F5B1-4E0A-9D3C-42B6E2A16BFC}"/>
    <cellStyle name="Normal 129" xfId="2789" xr:uid="{FDC97984-1DAF-4999-83A4-BE195E752FA9}"/>
    <cellStyle name="Normal 129 2" xfId="4312" xr:uid="{E60C89CD-4C36-4C0F-AC3C-BAEBBAA444F5}"/>
    <cellStyle name="Normal 129 3" xfId="42869" xr:uid="{08E06D66-F9CC-4CD6-80EA-F1AACDB5A6EC}"/>
    <cellStyle name="Normal 129 4" xfId="45573" xr:uid="{67B98B0E-18C7-4A5C-80E5-931F8CB0FAC1}"/>
    <cellStyle name="Normal 13" xfId="80" xr:uid="{00000000-0005-0000-0000-00009C020000}"/>
    <cellStyle name="Normal 13 10" xfId="29002" xr:uid="{03BAB23B-4735-407C-9182-4988240A9D9E}"/>
    <cellStyle name="Normal 13 10 2" xfId="39787" xr:uid="{95FDE5B1-88DA-4FB5-A2FA-97CB7DBA0F9F}"/>
    <cellStyle name="Normal 13 11" xfId="29003" xr:uid="{42C2E8E9-F8F3-4847-9405-22E856B02D93}"/>
    <cellStyle name="Normal 13 12" xfId="39788" xr:uid="{FD3BE536-E118-48A4-9E06-183F5C41E447}"/>
    <cellStyle name="Normal 13 13" xfId="46494" xr:uid="{F49FBCE5-CDC3-4680-8716-3F07F993353C}"/>
    <cellStyle name="Normal 13 14" xfId="1375" xr:uid="{645CBE0B-4EF9-4943-9F8E-7370DBCD174D}"/>
    <cellStyle name="Normal 13 2" xfId="465" xr:uid="{00000000-0005-0000-0000-00009D020000}"/>
    <cellStyle name="Normal 13 2 10" xfId="1411" xr:uid="{0F3FAC25-1994-4D2F-A548-B0A8DB914CAF}"/>
    <cellStyle name="Normal 13 2 2" xfId="466" xr:uid="{00000000-0005-0000-0000-00009E020000}"/>
    <cellStyle name="Normal 13 2 2 10" xfId="45574" xr:uid="{E66D1601-2A85-49CA-804C-53248281F0F7}"/>
    <cellStyle name="Normal 13 2 2 2" xfId="467" xr:uid="{00000000-0005-0000-0000-00009F020000}"/>
    <cellStyle name="Normal 13 2 2 2 10" xfId="46495" xr:uid="{9BB84F1F-C445-4D6B-859B-AB20EDCB1159}"/>
    <cellStyle name="Normal 13 2 2 2 11" xfId="2078" xr:uid="{69654CC5-1F8A-4244-AC3D-FE009DEC0B3E}"/>
    <cellStyle name="Normal 13 2 2 2 2" xfId="468" xr:uid="{00000000-0005-0000-0000-0000A0020000}"/>
    <cellStyle name="Normal 13 2 2 2 2 2" xfId="29004" xr:uid="{8EA128BF-8AE6-4845-B060-F9576981A786}"/>
    <cellStyle name="Normal 13 2 2 2 2 2 2" xfId="29005" xr:uid="{CFD18F91-AA3F-4E22-A963-ECF81A16E5EE}"/>
    <cellStyle name="Normal 13 2 2 2 2 2 2 2" xfId="29006" xr:uid="{928A2AB5-09AD-4819-B531-99D7CAB62033}"/>
    <cellStyle name="Normal 13 2 2 2 2 2 2 2 2" xfId="39789" xr:uid="{88ADB0B3-0283-4F00-9A51-961EE0C3063D}"/>
    <cellStyle name="Normal 13 2 2 2 2 2 2 3" xfId="29007" xr:uid="{DCFEA210-E153-40F6-97BD-7171729595BE}"/>
    <cellStyle name="Normal 13 2 2 2 2 2 3" xfId="29008" xr:uid="{3A21772E-09A4-49DF-B951-6BD5DC986EF0}"/>
    <cellStyle name="Normal 13 2 2 2 2 2 3 2" xfId="29009" xr:uid="{07254FCE-DE1C-4F18-A40C-7B72835BD038}"/>
    <cellStyle name="Normal 13 2 2 2 2 2 3 2 2" xfId="39790" xr:uid="{9F6B4E39-D3B5-4ACE-AA75-712FA8B4A6AD}"/>
    <cellStyle name="Normal 13 2 2 2 2 2 3 3" xfId="29010" xr:uid="{0C564F42-F421-49FF-8313-5A5CCA0BCAA1}"/>
    <cellStyle name="Normal 13 2 2 2 2 2 4" xfId="29011" xr:uid="{674F5FA3-6AA1-4190-B3DE-B4DCEF9D5052}"/>
    <cellStyle name="Normal 13 2 2 2 2 2 4 2" xfId="39791" xr:uid="{53B2717D-8CE7-446F-B6C9-53D3A6498912}"/>
    <cellStyle name="Normal 13 2 2 2 2 2 5" xfId="29012" xr:uid="{AA894879-AF6D-4517-937F-B6918E470D7D}"/>
    <cellStyle name="Normal 13 2 2 2 2 3" xfId="29013" xr:uid="{14CBE84D-6862-4CC7-A26C-B20F292C7204}"/>
    <cellStyle name="Normal 13 2 2 2 2 3 2" xfId="29014" xr:uid="{9A73B7CC-E123-4280-8E0E-064BA85D0B64}"/>
    <cellStyle name="Normal 13 2 2 2 2 3 2 2" xfId="39792" xr:uid="{3F220E9A-5592-4DB6-BEF4-6C6081D6F7AD}"/>
    <cellStyle name="Normal 13 2 2 2 2 3 3" xfId="29015" xr:uid="{F9DEF5C5-651E-48AA-A987-96D808467FA8}"/>
    <cellStyle name="Normal 13 2 2 2 2 4" xfId="29016" xr:uid="{F1E346CA-0413-4371-8815-6CE5AF985D81}"/>
    <cellStyle name="Normal 13 2 2 2 2 4 2" xfId="29017" xr:uid="{A8B825E2-3D45-480A-AE58-008DCC001F2C}"/>
    <cellStyle name="Normal 13 2 2 2 2 4 2 2" xfId="39793" xr:uid="{18D5B1B1-263F-4CD9-A62D-845944DB3BA2}"/>
    <cellStyle name="Normal 13 2 2 2 2 4 3" xfId="29018" xr:uid="{F5C29E7D-4049-405F-BD32-EDEA307C8D16}"/>
    <cellStyle name="Normal 13 2 2 2 2 5" xfId="29019" xr:uid="{9ED56D8E-FC2F-44BE-A442-03FFCAA47A5E}"/>
    <cellStyle name="Normal 13 2 2 2 2 5 2" xfId="39794" xr:uid="{D35B83F3-026A-4D2F-8321-A611E6B8786F}"/>
    <cellStyle name="Normal 13 2 2 2 2 6" xfId="29020" xr:uid="{6D73DC31-8FCA-44E9-9E3A-3EA97B06FFB5}"/>
    <cellStyle name="Normal 13 2 2 2 2 7" xfId="45575" xr:uid="{39B92921-7790-46E0-8799-E804309CE8B5}"/>
    <cellStyle name="Normal 13 2 2 2 3" xfId="29021" xr:uid="{6C406725-7308-4097-B0AD-51C56A37EA3F}"/>
    <cellStyle name="Normal 13 2 2 2 3 2" xfId="29022" xr:uid="{47510EC4-7BE9-4052-AE1F-FA899B400732}"/>
    <cellStyle name="Normal 13 2 2 2 3 2 2" xfId="29023" xr:uid="{90D7A478-13EC-4F09-A7C1-AA4AA2A46B00}"/>
    <cellStyle name="Normal 13 2 2 2 3 2 2 2" xfId="39795" xr:uid="{90FED96D-B223-494B-A31B-A275CEDF9034}"/>
    <cellStyle name="Normal 13 2 2 2 3 2 3" xfId="29024" xr:uid="{93DEA4FC-CB68-4385-92AB-AC0626A78C21}"/>
    <cellStyle name="Normal 13 2 2 2 3 3" xfId="29025" xr:uid="{734AEFFC-3F45-4B28-8E51-89E1D52B578D}"/>
    <cellStyle name="Normal 13 2 2 2 3 3 2" xfId="29026" xr:uid="{7DAB97D0-D1B8-4F62-8FAD-9BF1FA331206}"/>
    <cellStyle name="Normal 13 2 2 2 3 3 2 2" xfId="39796" xr:uid="{9614F6A4-A281-460B-8C57-3DA2857933A9}"/>
    <cellStyle name="Normal 13 2 2 2 3 3 3" xfId="29027" xr:uid="{5192B6BC-0B49-4FC3-B682-226DFAD682F1}"/>
    <cellStyle name="Normal 13 2 2 2 3 4" xfId="29028" xr:uid="{33A9A46C-377A-4A48-8BEE-2201CE2F3DC0}"/>
    <cellStyle name="Normal 13 2 2 2 3 4 2" xfId="39797" xr:uid="{1CFD4E88-53F9-468E-A2EA-D6C06AE79D03}"/>
    <cellStyle name="Normal 13 2 2 2 3 5" xfId="29029" xr:uid="{A4FDE973-D09F-49DC-B20E-AF3BBEEDDF49}"/>
    <cellStyle name="Normal 13 2 2 2 4" xfId="29030" xr:uid="{170EF5E5-2178-42E9-954E-95047788EA08}"/>
    <cellStyle name="Normal 13 2 2 2 4 2" xfId="29031" xr:uid="{EC40FE17-D7B9-41DC-B25C-3FB498BA3DFC}"/>
    <cellStyle name="Normal 13 2 2 2 4 2 2" xfId="39798" xr:uid="{EF76D430-A3D7-474B-A54A-0C2A4CE06B94}"/>
    <cellStyle name="Normal 13 2 2 2 4 3" xfId="29032" xr:uid="{ACD867E0-C280-4D1F-B6E6-F3FC5F89940E}"/>
    <cellStyle name="Normal 13 2 2 2 5" xfId="29033" xr:uid="{7F9056BE-F7EB-431F-95B0-165D9F7BBC6C}"/>
    <cellStyle name="Normal 13 2 2 2 5 2" xfId="29034" xr:uid="{17EAEED4-0CBF-4B9D-8356-68A9D2875E17}"/>
    <cellStyle name="Normal 13 2 2 2 5 2 2" xfId="39799" xr:uid="{FB13A676-F063-4267-B565-AAA940B5ABCA}"/>
    <cellStyle name="Normal 13 2 2 2 5 3" xfId="29035" xr:uid="{FA37D19B-2D94-476F-A8A9-C354DF9BE382}"/>
    <cellStyle name="Normal 13 2 2 2 6" xfId="29036" xr:uid="{BDE0B8E5-0557-4D0B-8CE3-E564AA79D24D}"/>
    <cellStyle name="Normal 13 2 2 2 6 2" xfId="39800" xr:uid="{70C31105-5787-4F7D-8547-2D74981C78B2}"/>
    <cellStyle name="Normal 13 2 2 2 7" xfId="29037" xr:uid="{D8937E98-1954-487C-8A47-4528C012FA82}"/>
    <cellStyle name="Normal 13 2 2 2 8" xfId="29038" xr:uid="{8E8AF3DA-5AE2-426F-8306-C5B5F2A995EF}"/>
    <cellStyle name="Normal 13 2 2 2 9" xfId="45576" xr:uid="{A3B2DC69-9560-4755-8DD4-C3BE9DDE2464}"/>
    <cellStyle name="Normal 13 2 2 3" xfId="469" xr:uid="{00000000-0005-0000-0000-0000A1020000}"/>
    <cellStyle name="Normal 13 2 2 3 2" xfId="29039" xr:uid="{CB7DFE75-CC74-4313-BA43-0F0975451A48}"/>
    <cellStyle name="Normal 13 2 2 3 2 2" xfId="29040" xr:uid="{FF7EC230-770D-4E20-8654-2B483FC39531}"/>
    <cellStyle name="Normal 13 2 2 3 2 2 2" xfId="29041" xr:uid="{D6DFD82C-9C66-41F6-8A89-7D2972B270C2}"/>
    <cellStyle name="Normal 13 2 2 3 2 2 2 2" xfId="39801" xr:uid="{05616B5B-B0BC-47E8-A4BA-71101EB1B1A8}"/>
    <cellStyle name="Normal 13 2 2 3 2 2 3" xfId="29042" xr:uid="{43D48D12-6BB2-46C1-86E5-9A2A9E666E63}"/>
    <cellStyle name="Normal 13 2 2 3 2 3" xfId="29043" xr:uid="{BD3EE40B-0A6E-4F28-808A-2F4984E9A8DD}"/>
    <cellStyle name="Normal 13 2 2 3 2 3 2" xfId="29044" xr:uid="{F42FB7D2-0E46-45AF-8B32-6A24A5462784}"/>
    <cellStyle name="Normal 13 2 2 3 2 3 2 2" xfId="39802" xr:uid="{D246D218-4E3E-49A4-A9CE-28A2785336C9}"/>
    <cellStyle name="Normal 13 2 2 3 2 3 3" xfId="29045" xr:uid="{9597662C-BFD9-486F-A88E-E82D6F68ECEB}"/>
    <cellStyle name="Normal 13 2 2 3 2 4" xfId="29046" xr:uid="{039CDA91-CA20-4743-965B-56C1947E449F}"/>
    <cellStyle name="Normal 13 2 2 3 2 4 2" xfId="39803" xr:uid="{356AD028-1B51-4008-A467-A83F4CD50D90}"/>
    <cellStyle name="Normal 13 2 2 3 2 5" xfId="29047" xr:uid="{4E885293-08CB-4BC8-961F-EF2AE9EB1501}"/>
    <cellStyle name="Normal 13 2 2 3 2 6" xfId="29048" xr:uid="{93900FC7-D190-4F12-8F50-40F74AD3229A}"/>
    <cellStyle name="Normal 13 2 2 3 2 7" xfId="44866" xr:uid="{07E3B9FA-BD0B-46D0-BD2A-CDA8E2E03241}"/>
    <cellStyle name="Normal 13 2 2 3 3" xfId="29049" xr:uid="{842DC984-4574-404C-9DE4-F0E6FBCE7BBF}"/>
    <cellStyle name="Normal 13 2 2 3 3 2" xfId="29050" xr:uid="{D2AA648A-F9C9-4822-B620-C62069B7A3F9}"/>
    <cellStyle name="Normal 13 2 2 3 3 2 2" xfId="39804" xr:uid="{66FBFE35-65F2-424F-8415-5314B5D36F34}"/>
    <cellStyle name="Normal 13 2 2 3 3 3" xfId="29051" xr:uid="{B0925F92-5970-46CB-889D-F04A2F530976}"/>
    <cellStyle name="Normal 13 2 2 3 4" xfId="29052" xr:uid="{6183DDCB-3A8A-4931-9894-E91F32357823}"/>
    <cellStyle name="Normal 13 2 2 3 4 2" xfId="29053" xr:uid="{F4C7815B-42A1-40B4-8D26-C4DCF2C232F1}"/>
    <cellStyle name="Normal 13 2 2 3 4 2 2" xfId="39805" xr:uid="{B8743054-F534-4D0D-9DD7-FA2DE5CF47DA}"/>
    <cellStyle name="Normal 13 2 2 3 4 3" xfId="29054" xr:uid="{3908E593-EE89-4EAF-AC4F-DA0C2BFB8F31}"/>
    <cellStyle name="Normal 13 2 2 3 5" xfId="29055" xr:uid="{14DC3821-211A-4A30-BB63-9DBED5973808}"/>
    <cellStyle name="Normal 13 2 2 3 5 2" xfId="39806" xr:uid="{3D5AD140-CAEC-4F20-98E8-B1CC0F8A2F9A}"/>
    <cellStyle name="Normal 13 2 2 3 6" xfId="29056" xr:uid="{90ED4CDA-FA06-4B70-AFB5-EB74CB98ED87}"/>
    <cellStyle name="Normal 13 2 2 3 7" xfId="2079" xr:uid="{644296BA-04B0-4B38-A416-DFA7F432A2C0}"/>
    <cellStyle name="Normal 13 2 2 4" xfId="470" xr:uid="{00000000-0005-0000-0000-0000A2020000}"/>
    <cellStyle name="Normal 13 2 2 4 2" xfId="29057" xr:uid="{40ADB47A-A618-4224-9569-B7B22755B7C6}"/>
    <cellStyle name="Normal 13 2 2 4 2 2" xfId="29058" xr:uid="{EADE2D0D-1B0F-4170-8C1A-0388D3062C6B}"/>
    <cellStyle name="Normal 13 2 2 4 2 2 2" xfId="39807" xr:uid="{1731DE0E-D0A3-4BAC-B79A-4FD9CB09A552}"/>
    <cellStyle name="Normal 13 2 2 4 2 3" xfId="29059" xr:uid="{16F99749-47C5-491D-8D7E-4779871B542C}"/>
    <cellStyle name="Normal 13 2 2 4 3" xfId="29060" xr:uid="{29BD6A59-1186-46E4-B476-0113BEAF43F8}"/>
    <cellStyle name="Normal 13 2 2 4 3 2" xfId="29061" xr:uid="{9E9E1ED7-2D67-481D-8068-579FD799C3FE}"/>
    <cellStyle name="Normal 13 2 2 4 3 2 2" xfId="39808" xr:uid="{453BF0B8-19CD-4490-A5CA-A633FD48EEDC}"/>
    <cellStyle name="Normal 13 2 2 4 3 3" xfId="29062" xr:uid="{262BD082-7551-4678-9541-E61FD2657B5E}"/>
    <cellStyle name="Normal 13 2 2 4 4" xfId="29063" xr:uid="{41C0169A-3AEC-4574-BD92-5CC40C12AB95}"/>
    <cellStyle name="Normal 13 2 2 4 4 2" xfId="39809" xr:uid="{AA18C273-03A3-4502-BB8A-CFDBB4F3252F}"/>
    <cellStyle name="Normal 13 2 2 4 5" xfId="29064" xr:uid="{7C2E2C6B-64C1-4C82-8490-CC5332500F79}"/>
    <cellStyle name="Normal 13 2 2 5" xfId="29065" xr:uid="{6DC77991-6747-452A-AFCA-0CE5E46A346A}"/>
    <cellStyle name="Normal 13 2 2 5 2" xfId="29066" xr:uid="{2ACBFBA3-B051-431B-8991-2C99DB7749D1}"/>
    <cellStyle name="Normal 13 2 2 5 2 2" xfId="39810" xr:uid="{B916F5E3-1203-4604-8189-09169EBBA9C0}"/>
    <cellStyle name="Normal 13 2 2 5 3" xfId="29067" xr:uid="{4C4848F7-4A1E-47F4-90ED-04A37813337C}"/>
    <cellStyle name="Normal 13 2 2 6" xfId="29068" xr:uid="{A647BA7B-3400-4826-AA85-9304BEB124A2}"/>
    <cellStyle name="Normal 13 2 2 6 2" xfId="29069" xr:uid="{F33EB569-3D11-4278-8365-B041ACD2FBF2}"/>
    <cellStyle name="Normal 13 2 2 6 2 2" xfId="39811" xr:uid="{13C59B4B-7378-4F66-8754-239EC543755F}"/>
    <cellStyle name="Normal 13 2 2 6 3" xfId="29070" xr:uid="{6FC9DF0A-C9CB-4A20-82CB-D4B93E177C93}"/>
    <cellStyle name="Normal 13 2 2 7" xfId="29071" xr:uid="{98185594-E1D3-4EAA-99E3-BBD29B90A7E5}"/>
    <cellStyle name="Normal 13 2 2 7 2" xfId="39812" xr:uid="{0935EA74-EB4C-46AE-80AB-05E9E12CCF85}"/>
    <cellStyle name="Normal 13 2 2 8" xfId="29072" xr:uid="{63F73518-5299-4D6E-AE25-040BE546FCD7}"/>
    <cellStyle name="Normal 13 2 2 9" xfId="39813" xr:uid="{8C8ABAA6-AB77-46CE-9E28-DBB59981A284}"/>
    <cellStyle name="Normal 13 2 3" xfId="471" xr:uid="{00000000-0005-0000-0000-0000A3020000}"/>
    <cellStyle name="Normal 13 2 3 2" xfId="472" xr:uid="{00000000-0005-0000-0000-0000A4020000}"/>
    <cellStyle name="Normal 13 2 3 2 2" xfId="29073" xr:uid="{F116D187-6C96-4C5B-9596-5FD1123CAE09}"/>
    <cellStyle name="Normal 13 2 3 2 2 2" xfId="29074" xr:uid="{C12BA79E-F159-4C54-994D-39AD33890130}"/>
    <cellStyle name="Normal 13 2 3 2 2 2 2" xfId="29075" xr:uid="{6412E5FB-1DCB-4787-BA19-B694ACDC1ED8}"/>
    <cellStyle name="Normal 13 2 3 2 2 2 2 2" xfId="39814" xr:uid="{13426932-7FEA-4860-9C9A-47F65684A5AF}"/>
    <cellStyle name="Normal 13 2 3 2 2 2 3" xfId="29076" xr:uid="{16F27C69-8282-4F20-BCBA-483A832AE58F}"/>
    <cellStyle name="Normal 13 2 3 2 2 3" xfId="29077" xr:uid="{350E9DD4-3FCE-45E6-B00B-0AD76783BED6}"/>
    <cellStyle name="Normal 13 2 3 2 2 3 2" xfId="29078" xr:uid="{AF567A64-B30E-470C-9E24-F41B99F07847}"/>
    <cellStyle name="Normal 13 2 3 2 2 3 2 2" xfId="39815" xr:uid="{3490A261-247A-42F1-89F2-BF614839B9AB}"/>
    <cellStyle name="Normal 13 2 3 2 2 3 3" xfId="29079" xr:uid="{89E5DCEB-A517-4035-A87E-A33EB48FF4F3}"/>
    <cellStyle name="Normal 13 2 3 2 2 4" xfId="29080" xr:uid="{4E3C37A1-FEAB-4304-BC1C-E9EA29C61EB6}"/>
    <cellStyle name="Normal 13 2 3 2 2 4 2" xfId="39816" xr:uid="{11D87E4A-BE74-49B4-8FBB-76264E7197F2}"/>
    <cellStyle name="Normal 13 2 3 2 2 5" xfId="29081" xr:uid="{8DFBB1CF-E147-4FE4-8806-D9B54E3C132C}"/>
    <cellStyle name="Normal 13 2 3 2 3" xfId="29082" xr:uid="{EF948D29-FB22-41D8-8C36-5E39D15F590E}"/>
    <cellStyle name="Normal 13 2 3 2 3 2" xfId="29083" xr:uid="{79E0268B-32B1-4E16-8473-26CC2154716A}"/>
    <cellStyle name="Normal 13 2 3 2 3 2 2" xfId="39817" xr:uid="{D347F221-F6A2-4D6A-B112-59DA7043ED73}"/>
    <cellStyle name="Normal 13 2 3 2 3 3" xfId="29084" xr:uid="{D7CED860-D867-4DC5-959A-4FF4E85667CF}"/>
    <cellStyle name="Normal 13 2 3 2 4" xfId="29085" xr:uid="{698D0449-6DE7-4EC1-9DAA-A7FAA8AFCEFE}"/>
    <cellStyle name="Normal 13 2 3 2 4 2" xfId="29086" xr:uid="{AC552D5C-C424-479D-8D51-970F6878EBE6}"/>
    <cellStyle name="Normal 13 2 3 2 4 2 2" xfId="39818" xr:uid="{644FB86B-D520-4DB9-A60A-CE5C19C6BA8C}"/>
    <cellStyle name="Normal 13 2 3 2 4 3" xfId="29087" xr:uid="{D80620ED-B79D-4347-8953-FC8FF728C88F}"/>
    <cellStyle name="Normal 13 2 3 2 5" xfId="29088" xr:uid="{8B985AC6-9659-46B6-9655-2CFDD0319147}"/>
    <cellStyle name="Normal 13 2 3 2 5 2" xfId="39819" xr:uid="{10246682-3CC8-4A3C-B2F0-5AE9C7B8B451}"/>
    <cellStyle name="Normal 13 2 3 2 6" xfId="29089" xr:uid="{BE137D1D-1D8F-439E-87DD-7E835342FF0E}"/>
    <cellStyle name="Normal 13 2 3 2 7" xfId="45577" xr:uid="{1710D258-287F-4EDD-B875-F517E3C200B8}"/>
    <cellStyle name="Normal 13 2 3 3" xfId="473" xr:uid="{00000000-0005-0000-0000-0000A5020000}"/>
    <cellStyle name="Normal 13 2 3 3 2" xfId="29090" xr:uid="{B594D294-D562-4459-8FFC-2530666EA52A}"/>
    <cellStyle name="Normal 13 2 3 3 2 2" xfId="29091" xr:uid="{1FD70091-A440-45B7-B110-0E647B4ADEF8}"/>
    <cellStyle name="Normal 13 2 3 3 2 2 2" xfId="39820" xr:uid="{F296A1B7-13AD-4509-8057-7AB95253D909}"/>
    <cellStyle name="Normal 13 2 3 3 2 3" xfId="29092" xr:uid="{B507F300-4BC4-4655-9EEA-04DD21AC76A3}"/>
    <cellStyle name="Normal 13 2 3 3 3" xfId="29093" xr:uid="{BFA2545E-CA2D-4C50-8386-C6CB1A6E2F88}"/>
    <cellStyle name="Normal 13 2 3 3 3 2" xfId="29094" xr:uid="{F70CE4B5-7B21-47FF-B421-9FAF62741B36}"/>
    <cellStyle name="Normal 13 2 3 3 3 2 2" xfId="39821" xr:uid="{53FB3FC4-245A-4B45-80D8-984733D41668}"/>
    <cellStyle name="Normal 13 2 3 3 3 3" xfId="29095" xr:uid="{86DA3BB1-8F39-49B9-8ABA-EBD0244782D9}"/>
    <cellStyle name="Normal 13 2 3 3 4" xfId="29096" xr:uid="{0F1F2E68-2C78-42A8-A475-DC76FA324FEA}"/>
    <cellStyle name="Normal 13 2 3 3 4 2" xfId="39822" xr:uid="{A366619F-6CF0-4924-9546-685BABB6204F}"/>
    <cellStyle name="Normal 13 2 3 3 5" xfId="29097" xr:uid="{7450E710-9ECF-443F-8FAA-F23C6A60D649}"/>
    <cellStyle name="Normal 13 2 3 4" xfId="29098" xr:uid="{A6371178-8E06-4CDF-867A-965D8120190F}"/>
    <cellStyle name="Normal 13 2 3 4 2" xfId="29099" xr:uid="{597C98BE-5B14-40B8-9789-A5AF556B4720}"/>
    <cellStyle name="Normal 13 2 3 4 2 2" xfId="39823" xr:uid="{C76F3C24-DEC9-4DB8-9815-3787D5EA4DC5}"/>
    <cellStyle name="Normal 13 2 3 4 3" xfId="29100" xr:uid="{22F35355-0BC6-45A3-BB10-EC0A5AD8B3FD}"/>
    <cellStyle name="Normal 13 2 3 5" xfId="29101" xr:uid="{656E3436-AF7C-4CF4-84B7-CD8FA8BACE6F}"/>
    <cellStyle name="Normal 13 2 3 5 2" xfId="29102" xr:uid="{D281D19F-671B-4800-8D4A-9C22A19B32D8}"/>
    <cellStyle name="Normal 13 2 3 5 2 2" xfId="39824" xr:uid="{8905FBF8-60C7-434E-8D91-A83517B959A0}"/>
    <cellStyle name="Normal 13 2 3 5 3" xfId="29103" xr:uid="{30EE9CAC-AAD0-4DFC-897E-EA0477B32B45}"/>
    <cellStyle name="Normal 13 2 3 6" xfId="29104" xr:uid="{65233B50-1975-495C-9148-7FA006E644DA}"/>
    <cellStyle name="Normal 13 2 3 6 2" xfId="39825" xr:uid="{FFAF26CE-C753-41D9-BFF8-4D432CAC5250}"/>
    <cellStyle name="Normal 13 2 3 7" xfId="29105" xr:uid="{7042405A-9862-47AF-A423-D08AFF1DA4AB}"/>
    <cellStyle name="Normal 13 2 3 8" xfId="39826" xr:uid="{8E8A0F76-3946-4944-A610-051B745B8E08}"/>
    <cellStyle name="Normal 13 2 3 9" xfId="45578" xr:uid="{B815A7BC-A4CF-480E-8721-B81DB2B16C89}"/>
    <cellStyle name="Normal 13 2 4" xfId="474" xr:uid="{00000000-0005-0000-0000-0000A6020000}"/>
    <cellStyle name="Normal 13 2 4 2" xfId="475" xr:uid="{00000000-0005-0000-0000-0000A7020000}"/>
    <cellStyle name="Normal 13 2 4 2 2" xfId="29106" xr:uid="{6E9498BD-5307-43FE-8BB3-E12D3A52A9E4}"/>
    <cellStyle name="Normal 13 2 4 2 2 2" xfId="29107" xr:uid="{BE7797C1-7CAF-433F-A34D-BE9D33F20C26}"/>
    <cellStyle name="Normal 13 2 4 2 2 2 2" xfId="39827" xr:uid="{A69DE64A-4793-4366-871F-BEB483B4C26C}"/>
    <cellStyle name="Normal 13 2 4 2 2 3" xfId="29108" xr:uid="{701FC6D7-0089-4FC9-AABB-215FB1F253FA}"/>
    <cellStyle name="Normal 13 2 4 2 3" xfId="29109" xr:uid="{558A1FD2-1000-4E8F-9044-4AD36C2E9DFF}"/>
    <cellStyle name="Normal 13 2 4 2 3 2" xfId="29110" xr:uid="{370A3F27-AD44-4103-9259-5F1BCA85198B}"/>
    <cellStyle name="Normal 13 2 4 2 3 2 2" xfId="39828" xr:uid="{F2F49333-22B8-40B8-AA29-7B74B962890F}"/>
    <cellStyle name="Normal 13 2 4 2 3 3" xfId="29111" xr:uid="{1F3BB2AB-3125-4B92-8179-3014CF489DF3}"/>
    <cellStyle name="Normal 13 2 4 2 4" xfId="29112" xr:uid="{E11E260A-55A5-4EA3-9071-841BABFA5C9D}"/>
    <cellStyle name="Normal 13 2 4 2 4 2" xfId="39829" xr:uid="{319F2E7F-636E-4B5C-B4E8-CEFCF337E358}"/>
    <cellStyle name="Normal 13 2 4 2 5" xfId="29113" xr:uid="{0D197497-EE96-4285-9E0E-4188946BA5F6}"/>
    <cellStyle name="Normal 13 2 4 3" xfId="29114" xr:uid="{5CC488A8-D7DF-4063-934C-A9F88203112A}"/>
    <cellStyle name="Normal 13 2 4 3 2" xfId="29115" xr:uid="{0F690E60-A7DD-4ED5-B777-5B01BE52086E}"/>
    <cellStyle name="Normal 13 2 4 3 2 2" xfId="39830" xr:uid="{2CAB0BC1-44F4-4E82-82FA-471DF9E06732}"/>
    <cellStyle name="Normal 13 2 4 3 3" xfId="29116" xr:uid="{412F1A74-DBA7-47B7-A96A-3F3DD198C0BD}"/>
    <cellStyle name="Normal 13 2 4 4" xfId="29117" xr:uid="{AE62E335-39A7-4ABE-A582-416AB24BB00B}"/>
    <cellStyle name="Normal 13 2 4 4 2" xfId="29118" xr:uid="{99CD0F69-A7A0-4AFD-92B4-6FD45E45218D}"/>
    <cellStyle name="Normal 13 2 4 4 2 2" xfId="39831" xr:uid="{6E1FA9CB-D5C7-45A0-958E-82F88BE4897A}"/>
    <cellStyle name="Normal 13 2 4 4 3" xfId="29119" xr:uid="{37630FC1-6B86-4D37-BB2F-D5894CF41EB1}"/>
    <cellStyle name="Normal 13 2 4 5" xfId="29120" xr:uid="{2907BE0C-C3C3-4DDE-B18D-A747A13C21CE}"/>
    <cellStyle name="Normal 13 2 4 5 2" xfId="39832" xr:uid="{FFA37B3E-837F-4A63-97DC-E852CA40CE83}"/>
    <cellStyle name="Normal 13 2 4 6" xfId="29121" xr:uid="{0509BEE2-2F40-47A6-96EE-779B8F6F5DA6}"/>
    <cellStyle name="Normal 13 2 4 7" xfId="45579" xr:uid="{F7E5ED4C-0B3D-4150-9918-CC74C1385583}"/>
    <cellStyle name="Normal 13 2 5" xfId="476" xr:uid="{00000000-0005-0000-0000-0000A8020000}"/>
    <cellStyle name="Normal 13 2 5 2" xfId="29123" xr:uid="{045B767B-330A-45D8-BE5D-23E1BA4ED0DA}"/>
    <cellStyle name="Normal 13 2 5 2 2" xfId="29124" xr:uid="{9579DE82-B2F7-4BD1-A337-BF7C2711A7F2}"/>
    <cellStyle name="Normal 13 2 5 2 2 2" xfId="39833" xr:uid="{34196C12-9CF0-4A9E-9D2B-BB10C4D02EE6}"/>
    <cellStyle name="Normal 13 2 5 2 3" xfId="29125" xr:uid="{BAA99B5C-7446-48F8-BEAE-EA6141E53AD4}"/>
    <cellStyle name="Normal 13 2 5 3" xfId="29126" xr:uid="{9712E502-D886-464E-A8C5-F50CBC1E7FC2}"/>
    <cellStyle name="Normal 13 2 5 3 2" xfId="29127" xr:uid="{3726672B-93C5-40A5-B574-FC21A749B836}"/>
    <cellStyle name="Normal 13 2 5 3 2 2" xfId="39834" xr:uid="{0CBB9627-4570-409A-A45A-A4DF50A4466E}"/>
    <cellStyle name="Normal 13 2 5 3 3" xfId="29128" xr:uid="{94CDEE31-634B-499F-A921-5EDE67BCBB50}"/>
    <cellStyle name="Normal 13 2 5 4" xfId="29129" xr:uid="{0DFE0D94-5674-43C2-8429-0A6314C43C54}"/>
    <cellStyle name="Normal 13 2 5 4 2" xfId="39835" xr:uid="{BDED5C63-0E09-44AD-ADB3-7B2B246686AC}"/>
    <cellStyle name="Normal 13 2 5 5" xfId="29130" xr:uid="{526C7983-EFFA-456B-9796-EC88B1CC014A}"/>
    <cellStyle name="Normal 13 2 5 6" xfId="29131" xr:uid="{7629AF81-C15A-4F92-8EE3-B8F2E8B58E17}"/>
    <cellStyle name="Normal 13 2 5 7" xfId="44867" xr:uid="{B182628C-2FF3-4E70-AC65-F0B1417F4D3A}"/>
    <cellStyle name="Normal 13 2 5 8" xfId="29122" xr:uid="{902D75C9-C37F-43E3-BD42-DA2ECE4144A8}"/>
    <cellStyle name="Normal 13 2 6" xfId="477" xr:uid="{00000000-0005-0000-0000-0000A9020000}"/>
    <cellStyle name="Normal 13 2 6 2" xfId="29132" xr:uid="{BED6F4FF-B194-4B91-BC8C-7422E7D88CFD}"/>
    <cellStyle name="Normal 13 2 6 2 2" xfId="39836" xr:uid="{7E187185-31E8-48AD-98AD-05D7C3B7295F}"/>
    <cellStyle name="Normal 13 2 6 3" xfId="29133" xr:uid="{C02A0E78-8C91-481D-942B-50351F28B819}"/>
    <cellStyle name="Normal 13 2 7" xfId="29134" xr:uid="{C15467F7-5407-496B-898A-B0BD8A34BB9A}"/>
    <cellStyle name="Normal 13 2 7 2" xfId="29135" xr:uid="{FA5AE565-CC48-40BC-8A97-A5001CA805E1}"/>
    <cellStyle name="Normal 13 2 7 2 2" xfId="39837" xr:uid="{DA3E196F-016A-4C45-98F9-344DED979183}"/>
    <cellStyle name="Normal 13 2 7 3" xfId="29136" xr:uid="{422CFF26-D671-4F47-AA94-75F77C2845DB}"/>
    <cellStyle name="Normal 13 2 8" xfId="29137" xr:uid="{890F0FEC-F979-4FE3-A59C-B23C5E421E6F}"/>
    <cellStyle name="Normal 13 2 8 2" xfId="39838" xr:uid="{6D3CE071-CE0E-4FA5-9F91-003148A6FD54}"/>
    <cellStyle name="Normal 13 2 9" xfId="29138" xr:uid="{1C369819-E6B4-43C2-AAA5-5291B569F77B}"/>
    <cellStyle name="Normal 13 3" xfId="478" xr:uid="{00000000-0005-0000-0000-0000AA020000}"/>
    <cellStyle name="Normal 13 3 10" xfId="44868" xr:uid="{267432A8-5A26-4CCD-8693-F43140FDFA84}"/>
    <cellStyle name="Normal 13 3 11" xfId="1412" xr:uid="{126C1C6E-785B-4605-AABB-6A3E180B0E13}"/>
    <cellStyle name="Normal 13 3 2" xfId="479" xr:uid="{00000000-0005-0000-0000-0000AB020000}"/>
    <cellStyle name="Normal 13 3 2 2" xfId="480" xr:uid="{00000000-0005-0000-0000-0000AC020000}"/>
    <cellStyle name="Normal 13 3 2 2 2" xfId="29139" xr:uid="{27A1AEE6-AC2C-4327-943C-D22137927D51}"/>
    <cellStyle name="Normal 13 3 2 2 2 2" xfId="29140" xr:uid="{EB5D2266-3F9D-44C9-A2C2-90EB2D3AB3E8}"/>
    <cellStyle name="Normal 13 3 2 2 2 2 2" xfId="29141" xr:uid="{683E2403-636A-4E9C-B416-BA7BA63E047A}"/>
    <cellStyle name="Normal 13 3 2 2 2 2 2 2" xfId="39839" xr:uid="{BF02B1C0-DB00-4FE0-B1D8-664A1FC48CE0}"/>
    <cellStyle name="Normal 13 3 2 2 2 2 3" xfId="29142" xr:uid="{5C57704B-4928-411C-A18D-45C7A971577E}"/>
    <cellStyle name="Normal 13 3 2 2 2 3" xfId="29143" xr:uid="{94C19CD9-62C7-4D1B-935F-BEF21947AC0D}"/>
    <cellStyle name="Normal 13 3 2 2 2 3 2" xfId="29144" xr:uid="{C8EB5BA3-0BB9-4AE3-A7B8-8C8E5F71C69F}"/>
    <cellStyle name="Normal 13 3 2 2 2 3 2 2" xfId="39840" xr:uid="{7BC2BDFF-0DF2-4E55-AC05-2D2CE91C5179}"/>
    <cellStyle name="Normal 13 3 2 2 2 3 3" xfId="29145" xr:uid="{2183F96B-DAE1-482D-AB49-F6C35D80DD27}"/>
    <cellStyle name="Normal 13 3 2 2 2 4" xfId="29146" xr:uid="{3EE112CD-FFC7-4610-A98D-55ACBBCEBB42}"/>
    <cellStyle name="Normal 13 3 2 2 2 4 2" xfId="39841" xr:uid="{A807EC0E-391A-4AF5-840D-5166FBCA16A1}"/>
    <cellStyle name="Normal 13 3 2 2 2 5" xfId="29147" xr:uid="{6A9CBBCB-13C8-4210-AA80-56ED48362486}"/>
    <cellStyle name="Normal 13 3 2 2 3" xfId="29148" xr:uid="{57394AC6-7C0B-4263-AACB-DCA7BFC56197}"/>
    <cellStyle name="Normal 13 3 2 2 3 2" xfId="29149" xr:uid="{A0BEAF89-266B-47CC-B3BE-8C27D0A2ABB9}"/>
    <cellStyle name="Normal 13 3 2 2 3 2 2" xfId="39842" xr:uid="{8D867BA7-FFEF-428C-A24C-749528AB3EEC}"/>
    <cellStyle name="Normal 13 3 2 2 3 3" xfId="29150" xr:uid="{E2475F52-0801-4563-8ECD-B3E7C79C97FE}"/>
    <cellStyle name="Normal 13 3 2 2 4" xfId="29151" xr:uid="{B2D67CC4-0CF1-4C1C-B975-48305489C8A5}"/>
    <cellStyle name="Normal 13 3 2 2 4 2" xfId="29152" xr:uid="{101A4596-4789-47C3-9681-E9262D671015}"/>
    <cellStyle name="Normal 13 3 2 2 4 2 2" xfId="39843" xr:uid="{3AD71593-7E88-488E-A516-0818CF05F098}"/>
    <cellStyle name="Normal 13 3 2 2 4 3" xfId="29153" xr:uid="{3A1E190C-AA84-495F-A057-A3C126EA1F93}"/>
    <cellStyle name="Normal 13 3 2 2 5" xfId="29154" xr:uid="{051D854B-578C-43A8-9F2D-FEBB56A3E56B}"/>
    <cellStyle name="Normal 13 3 2 2 5 2" xfId="39844" xr:uid="{9DD3A46D-7335-49F6-8F40-B4EACA4E5DDD}"/>
    <cellStyle name="Normal 13 3 2 2 6" xfId="29155" xr:uid="{6396F1B5-84FF-4D08-A6A4-753338164F9B}"/>
    <cellStyle name="Normal 13 3 2 2 7" xfId="45580" xr:uid="{58C642F0-6D3B-47A4-A82A-6EB4594DCD53}"/>
    <cellStyle name="Normal 13 3 2 3" xfId="29156" xr:uid="{5908DE6A-1342-4F68-89B9-3D263719438D}"/>
    <cellStyle name="Normal 13 3 2 3 2" xfId="29157" xr:uid="{8B0A4EA4-8ADA-4F10-89F3-F69D608D9346}"/>
    <cellStyle name="Normal 13 3 2 3 2 2" xfId="29158" xr:uid="{D295F97F-E27E-4518-A05D-8FB2F299CA27}"/>
    <cellStyle name="Normal 13 3 2 3 2 2 2" xfId="39845" xr:uid="{DFA58D6D-54CC-470A-8536-F48CE6B45F1A}"/>
    <cellStyle name="Normal 13 3 2 3 2 3" xfId="29159" xr:uid="{F4664000-F669-4477-AD8C-21BA06B15DF7}"/>
    <cellStyle name="Normal 13 3 2 3 3" xfId="29160" xr:uid="{90BD65A7-4F7F-4805-A86F-8F140EC4C65F}"/>
    <cellStyle name="Normal 13 3 2 3 3 2" xfId="29161" xr:uid="{9C6749FD-ADAD-4BEA-BF11-CFD43C4ED716}"/>
    <cellStyle name="Normal 13 3 2 3 3 2 2" xfId="39846" xr:uid="{F26A6638-616E-4E35-9F9E-CE04B8FDC9F0}"/>
    <cellStyle name="Normal 13 3 2 3 3 3" xfId="29162" xr:uid="{A3A93F2B-EF19-41DB-B177-25F1B6B09FC4}"/>
    <cellStyle name="Normal 13 3 2 3 4" xfId="29163" xr:uid="{3BEFD0E2-51CA-4500-B330-DB69289B7978}"/>
    <cellStyle name="Normal 13 3 2 3 4 2" xfId="39847" xr:uid="{43DFFD7C-FC75-4CA8-BB1F-6191B332FF40}"/>
    <cellStyle name="Normal 13 3 2 3 5" xfId="29164" xr:uid="{879A29FE-EB6E-4D62-AEF9-E63C4B9C1CA1}"/>
    <cellStyle name="Normal 13 3 2 4" xfId="29165" xr:uid="{DEABDB51-3D08-4496-8294-1275DE87A2B0}"/>
    <cellStyle name="Normal 13 3 2 4 2" xfId="29166" xr:uid="{0DD374ED-EB81-4FFF-B0D5-837E1526ADD7}"/>
    <cellStyle name="Normal 13 3 2 4 2 2" xfId="39848" xr:uid="{99940BFF-D2F4-4FF1-9127-0997E2E65AB5}"/>
    <cellStyle name="Normal 13 3 2 4 3" xfId="29167" xr:uid="{E5ACE53E-F6F2-4945-8DF6-EA250629EB14}"/>
    <cellStyle name="Normal 13 3 2 5" xfId="29168" xr:uid="{CB037721-DFEC-4855-B0CF-0F60E7557DEC}"/>
    <cellStyle name="Normal 13 3 2 5 2" xfId="29169" xr:uid="{CEE61F47-0854-40A0-A121-71F872F3D995}"/>
    <cellStyle name="Normal 13 3 2 5 2 2" xfId="39849" xr:uid="{9DF67703-AE15-4C68-837A-53D4B50451A8}"/>
    <cellStyle name="Normal 13 3 2 5 3" xfId="29170" xr:uid="{D347CB77-A683-4913-8867-1AE365C8961E}"/>
    <cellStyle name="Normal 13 3 2 6" xfId="29171" xr:uid="{07FFABCB-CECE-4373-B666-C50DE9946E8D}"/>
    <cellStyle name="Normal 13 3 2 6 2" xfId="39850" xr:uid="{66AA13DC-498B-4D17-BAA6-C3F00755CF7A}"/>
    <cellStyle name="Normal 13 3 2 7" xfId="29172" xr:uid="{5DA707CD-2E59-4E1D-9A08-55697841ADB9}"/>
    <cellStyle name="Normal 13 3 2 8" xfId="45581" xr:uid="{3BF91088-086A-4A45-9E7A-467EDF5327EA}"/>
    <cellStyle name="Normal 13 3 3" xfId="481" xr:uid="{00000000-0005-0000-0000-0000AD020000}"/>
    <cellStyle name="Normal 13 3 3 2" xfId="29173" xr:uid="{BFA80DCD-8D8E-4DED-B02F-49F4FED5375D}"/>
    <cellStyle name="Normal 13 3 3 2 2" xfId="29174" xr:uid="{C9500357-5694-45B8-80AE-828E0F6D9803}"/>
    <cellStyle name="Normal 13 3 3 2 2 2" xfId="29175" xr:uid="{BFBDFEC2-1B3A-4995-93E3-EB122E2BB997}"/>
    <cellStyle name="Normal 13 3 3 2 2 2 2" xfId="39851" xr:uid="{0160F703-2042-40B9-BF06-1780B940D164}"/>
    <cellStyle name="Normal 13 3 3 2 2 3" xfId="29176" xr:uid="{4B13907E-8C2A-4E72-94E9-E86F6C074E40}"/>
    <cellStyle name="Normal 13 3 3 2 3" xfId="29177" xr:uid="{55636A13-24E5-4A5D-8B28-21A856E94BD8}"/>
    <cellStyle name="Normal 13 3 3 2 3 2" xfId="29178" xr:uid="{38A8062A-E084-4B27-BA1A-726925911D0C}"/>
    <cellStyle name="Normal 13 3 3 2 3 2 2" xfId="39852" xr:uid="{D2B71748-1D89-45DE-AC89-8EBB391FE8B0}"/>
    <cellStyle name="Normal 13 3 3 2 3 3" xfId="29179" xr:uid="{F282F00E-BE05-4EDB-BE01-946A12174BCF}"/>
    <cellStyle name="Normal 13 3 3 2 4" xfId="29180" xr:uid="{8980E920-760B-4104-B74C-50DE18B528D5}"/>
    <cellStyle name="Normal 13 3 3 2 4 2" xfId="39853" xr:uid="{97F8F3B0-E5AF-4C59-968C-D17270A97958}"/>
    <cellStyle name="Normal 13 3 3 2 5" xfId="29181" xr:uid="{87C627D2-C1D2-47F2-B4F2-0CBFB5C65C05}"/>
    <cellStyle name="Normal 13 3 3 3" xfId="29182" xr:uid="{885E8DEE-79E7-4D1B-8746-B723184102FD}"/>
    <cellStyle name="Normal 13 3 3 3 2" xfId="29183" xr:uid="{ADE04C61-960E-4D78-90A0-DFA06C9F5D2E}"/>
    <cellStyle name="Normal 13 3 3 3 2 2" xfId="39854" xr:uid="{797370B4-926C-4808-B804-9836AFDE8A34}"/>
    <cellStyle name="Normal 13 3 3 3 3" xfId="29184" xr:uid="{957C8216-A6F1-4A4D-97C9-FF0E0BFFB2BF}"/>
    <cellStyle name="Normal 13 3 3 4" xfId="29185" xr:uid="{D4BD67CD-2F19-44F5-AE41-B4C891609499}"/>
    <cellStyle name="Normal 13 3 3 4 2" xfId="29186" xr:uid="{9186D957-7779-456E-979F-3D50BE45FC90}"/>
    <cellStyle name="Normal 13 3 3 4 2 2" xfId="39855" xr:uid="{04BF16F9-58C7-4306-B3B6-219BF383CE94}"/>
    <cellStyle name="Normal 13 3 3 4 3" xfId="29187" xr:uid="{F23C90DB-F1D3-4D6C-BD99-CA9855B43B51}"/>
    <cellStyle name="Normal 13 3 3 5" xfId="29188" xr:uid="{3F8F4D74-B145-4757-A578-759A868B66A0}"/>
    <cellStyle name="Normal 13 3 3 5 2" xfId="39856" xr:uid="{FFD859CA-7C68-49EE-859E-8FD023DADA05}"/>
    <cellStyle name="Normal 13 3 3 6" xfId="29189" xr:uid="{3926959D-C956-4527-95A9-FD01FB428C3A}"/>
    <cellStyle name="Normal 13 3 3 7" xfId="45582" xr:uid="{58459496-9FB7-4EF9-8B4D-D1D55D6B387C}"/>
    <cellStyle name="Normal 13 3 4" xfId="482" xr:uid="{00000000-0005-0000-0000-0000AE020000}"/>
    <cellStyle name="Normal 13 3 4 2" xfId="29191" xr:uid="{45116CCF-477F-493D-A5E5-EAAD0E1C7CC7}"/>
    <cellStyle name="Normal 13 3 4 2 2" xfId="29192" xr:uid="{B6A57272-ABDE-4E43-8BD3-26CBB8CFD8F0}"/>
    <cellStyle name="Normal 13 3 4 2 2 2" xfId="39857" xr:uid="{E5EA5648-5BBD-4A6A-8C41-FC7822233A4A}"/>
    <cellStyle name="Normal 13 3 4 2 3" xfId="29193" xr:uid="{FFB061FA-2FD7-49A5-81B9-CBDE531F40E7}"/>
    <cellStyle name="Normal 13 3 4 3" xfId="29194" xr:uid="{CD54AAF7-DE96-4EBE-AC46-6BD59884E775}"/>
    <cellStyle name="Normal 13 3 4 3 2" xfId="29195" xr:uid="{FA983288-89F3-48F6-8B9A-6759840AA1AA}"/>
    <cellStyle name="Normal 13 3 4 3 2 2" xfId="39858" xr:uid="{54A47DA3-6E35-4712-B0A9-A1018CE8FC3A}"/>
    <cellStyle name="Normal 13 3 4 3 3" xfId="29196" xr:uid="{41BC5619-B231-4AA5-A65A-95EC02007C2F}"/>
    <cellStyle name="Normal 13 3 4 4" xfId="29197" xr:uid="{AE3C670E-EBA1-4288-BD71-606A9B7E796C}"/>
    <cellStyle name="Normal 13 3 4 4 2" xfId="39859" xr:uid="{D00A878A-B4AA-41E6-99E9-4C9D0C6E8D3F}"/>
    <cellStyle name="Normal 13 3 4 5" xfId="29198" xr:uid="{11B50CDB-91EB-4FC0-B12D-5AC031DAD305}"/>
    <cellStyle name="Normal 13 3 4 6" xfId="29199" xr:uid="{74922B70-497C-4A02-869D-0FA972C32040}"/>
    <cellStyle name="Normal 13 3 4 7" xfId="44869" xr:uid="{516E74E7-D574-4519-A658-15DD385445DE}"/>
    <cellStyle name="Normal 13 3 4 8" xfId="29190" xr:uid="{9E6A49D0-7C67-4C89-BE89-B6265C90C887}"/>
    <cellStyle name="Normal 13 3 5" xfId="29200" xr:uid="{C0B8FE2E-2DFC-46F1-97A1-053D15727EB7}"/>
    <cellStyle name="Normal 13 3 5 2" xfId="29201" xr:uid="{D5F30185-92E4-4A7E-ABB3-8B0CDF47C86F}"/>
    <cellStyle name="Normal 13 3 5 2 2" xfId="39860" xr:uid="{DD59591C-9862-4CBA-B6E6-6BE34E6E5DDB}"/>
    <cellStyle name="Normal 13 3 5 3" xfId="29202" xr:uid="{57E11262-B908-41D4-8129-4E7128737D03}"/>
    <cellStyle name="Normal 13 3 6" xfId="29203" xr:uid="{6AB838C7-518C-4C60-9B6B-D28609E2A074}"/>
    <cellStyle name="Normal 13 3 6 2" xfId="29204" xr:uid="{CDE2916E-4AD4-4FE9-9B6A-57D06EF0A36B}"/>
    <cellStyle name="Normal 13 3 6 2 2" xfId="39861" xr:uid="{8D54482B-75A2-4518-BA9E-2FD15B68BD24}"/>
    <cellStyle name="Normal 13 3 6 3" xfId="29205" xr:uid="{AFBCB5BF-B0DD-42F5-A710-10F54B2D3B43}"/>
    <cellStyle name="Normal 13 3 7" xfId="29206" xr:uid="{F2CB47E7-7046-425B-BCE3-4B8E106C127C}"/>
    <cellStyle name="Normal 13 3 7 2" xfId="39862" xr:uid="{E07EE9D1-E27D-45A7-81DB-B8EAE49C5B53}"/>
    <cellStyle name="Normal 13 3 8" xfId="29207" xr:uid="{A8CD50FC-528F-4B48-B852-EB28F76E9C53}"/>
    <cellStyle name="Normal 13 3 9" xfId="39863" xr:uid="{4B3D26B0-9775-4912-AECA-0F65A6F3582E}"/>
    <cellStyle name="Normal 13 4" xfId="483" xr:uid="{00000000-0005-0000-0000-0000AF020000}"/>
    <cellStyle name="Normal 13 4 2" xfId="484" xr:uid="{00000000-0005-0000-0000-0000B0020000}"/>
    <cellStyle name="Normal 13 4 2 2" xfId="29208" xr:uid="{52CBE3D0-3D69-4BB2-A600-9AEB4D22BC2A}"/>
    <cellStyle name="Normal 13 4 2 2 2" xfId="29209" xr:uid="{9A45379D-53C3-4971-B777-54486E07620C}"/>
    <cellStyle name="Normal 13 4 2 2 2 2" xfId="29210" xr:uid="{F4B73FAA-C0D9-4587-AF16-4C1DACD8E683}"/>
    <cellStyle name="Normal 13 4 2 2 2 2 2" xfId="29211" xr:uid="{97707EC8-E874-4310-B6F4-E7C31245C573}"/>
    <cellStyle name="Normal 13 4 2 2 2 2 2 2" xfId="39864" xr:uid="{0E3E2A17-49F5-4494-BC44-05EA0C29CEBD}"/>
    <cellStyle name="Normal 13 4 2 2 2 2 3" xfId="29212" xr:uid="{048132F8-1065-4765-BC56-CDE274EEDC2D}"/>
    <cellStyle name="Normal 13 4 2 2 2 3" xfId="29213" xr:uid="{D3666F0E-8E0D-4F0A-8F7C-10B117292447}"/>
    <cellStyle name="Normal 13 4 2 2 2 3 2" xfId="29214" xr:uid="{C56CC68C-4B4E-4892-AF45-780FFAE59A44}"/>
    <cellStyle name="Normal 13 4 2 2 2 3 2 2" xfId="39865" xr:uid="{69FE34C5-57C6-4655-817A-9DAEDFE7F947}"/>
    <cellStyle name="Normal 13 4 2 2 2 3 3" xfId="29215" xr:uid="{4F17394C-6A83-44A5-8A96-F41AEBC0433E}"/>
    <cellStyle name="Normal 13 4 2 2 2 4" xfId="29216" xr:uid="{1C68D864-2670-4576-8793-73E70FED704C}"/>
    <cellStyle name="Normal 13 4 2 2 2 4 2" xfId="39866" xr:uid="{AFB65B89-4839-4C77-AC79-D1CB9F35B759}"/>
    <cellStyle name="Normal 13 4 2 2 2 5" xfId="29217" xr:uid="{C0F22264-5339-46C7-9860-4401FA485889}"/>
    <cellStyle name="Normal 13 4 2 2 3" xfId="29218" xr:uid="{5BE2B6C7-1381-496C-8BAE-6ADD95BEC1A2}"/>
    <cellStyle name="Normal 13 4 2 2 3 2" xfId="29219" xr:uid="{4E8611DD-0E78-4720-A5D2-F6D4B9C857A3}"/>
    <cellStyle name="Normal 13 4 2 2 3 2 2" xfId="39867" xr:uid="{1DF057E1-1B77-4876-A479-A557E33F3208}"/>
    <cellStyle name="Normal 13 4 2 2 3 3" xfId="29220" xr:uid="{829ECE28-6D16-4CA9-BFC7-90580E34C039}"/>
    <cellStyle name="Normal 13 4 2 2 4" xfId="29221" xr:uid="{BCFBDDFB-2202-4807-91FD-4F30809FB4C6}"/>
    <cellStyle name="Normal 13 4 2 2 4 2" xfId="29222" xr:uid="{728AF502-7B98-478E-BE83-61C43B233442}"/>
    <cellStyle name="Normal 13 4 2 2 4 2 2" xfId="39868" xr:uid="{8A129C31-D3A9-4046-8C1D-41F6C32D34B6}"/>
    <cellStyle name="Normal 13 4 2 2 4 3" xfId="29223" xr:uid="{D2306043-10C6-4C8E-AEC1-92D992EF00BF}"/>
    <cellStyle name="Normal 13 4 2 2 5" xfId="29224" xr:uid="{B013B27E-BEFF-44DA-B61B-10342992A71F}"/>
    <cellStyle name="Normal 13 4 2 2 5 2" xfId="39869" xr:uid="{FE743B6B-EF79-4014-8361-42D184B57EA8}"/>
    <cellStyle name="Normal 13 4 2 2 6" xfId="29225" xr:uid="{0C56E50B-7213-42FF-A0DA-E1115E47C054}"/>
    <cellStyle name="Normal 13 4 2 3" xfId="29226" xr:uid="{59412703-FCE6-4CFF-8D60-3519DD8D0AC9}"/>
    <cellStyle name="Normal 13 4 2 3 2" xfId="29227" xr:uid="{5ACB7BF1-7B39-474A-A859-2366779A1A55}"/>
    <cellStyle name="Normal 13 4 2 3 2 2" xfId="29228" xr:uid="{6FDE5E16-9C09-4177-8F36-28D6D06A0345}"/>
    <cellStyle name="Normal 13 4 2 3 2 2 2" xfId="39870" xr:uid="{8D73BB56-80BA-42C2-84C6-9E95FFF63971}"/>
    <cellStyle name="Normal 13 4 2 3 2 3" xfId="29229" xr:uid="{087F9EF3-EF07-4585-8E63-507BE9F0A1D2}"/>
    <cellStyle name="Normal 13 4 2 3 3" xfId="29230" xr:uid="{ABB597E9-051E-4761-A709-F4845AE07F72}"/>
    <cellStyle name="Normal 13 4 2 3 3 2" xfId="29231" xr:uid="{1E7B70AA-BC46-427D-A780-2C7B691CEE23}"/>
    <cellStyle name="Normal 13 4 2 3 3 2 2" xfId="39871" xr:uid="{16012F0E-C667-4597-B5E5-C55B56C0701A}"/>
    <cellStyle name="Normal 13 4 2 3 3 3" xfId="29232" xr:uid="{676E369B-47F3-4D97-B6F3-7590CA1483E9}"/>
    <cellStyle name="Normal 13 4 2 3 4" xfId="29233" xr:uid="{EB261E7B-E60E-466B-8354-76B4B24DB077}"/>
    <cellStyle name="Normal 13 4 2 3 4 2" xfId="39872" xr:uid="{FB6D7A6E-93A7-4141-839E-F7EA80899CA2}"/>
    <cellStyle name="Normal 13 4 2 3 5" xfId="29234" xr:uid="{D18CA65E-14F9-40A4-BE2E-2B54466CCDBC}"/>
    <cellStyle name="Normal 13 4 2 4" xfId="29235" xr:uid="{2575BDE8-7737-46F1-BCE6-A2F9EFB3C1D2}"/>
    <cellStyle name="Normal 13 4 2 4 2" xfId="29236" xr:uid="{E650D536-4F02-44B7-98CD-91C3E4ECDB5A}"/>
    <cellStyle name="Normal 13 4 2 4 2 2" xfId="39873" xr:uid="{3497BE42-1976-4EE0-A130-A3D6601E3812}"/>
    <cellStyle name="Normal 13 4 2 4 3" xfId="29237" xr:uid="{481C9BFA-2B99-4B43-8B4F-D356A806D3D1}"/>
    <cellStyle name="Normal 13 4 2 5" xfId="29238" xr:uid="{C9CBE154-29E3-4DF5-BA46-92A60954A4E3}"/>
    <cellStyle name="Normal 13 4 2 5 2" xfId="29239" xr:uid="{D382C8A4-CD1A-4709-9A28-053152CE7A02}"/>
    <cellStyle name="Normal 13 4 2 5 2 2" xfId="39874" xr:uid="{9B4AFE28-2CFA-44D3-BAD8-D2B4FD0034F3}"/>
    <cellStyle name="Normal 13 4 2 5 3" xfId="29240" xr:uid="{32664F36-DF55-434C-A32C-6C85DD4AB62A}"/>
    <cellStyle name="Normal 13 4 2 6" xfId="29241" xr:uid="{6A65096E-0FCE-45A9-8383-0D2036F6E412}"/>
    <cellStyle name="Normal 13 4 2 6 2" xfId="39875" xr:uid="{37ED8ABE-E59D-42CA-B8E0-A77DC081F03F}"/>
    <cellStyle name="Normal 13 4 2 7" xfId="29242" xr:uid="{490BE7BF-6713-4F02-9D28-58FE669F2A20}"/>
    <cellStyle name="Normal 13 4 2 8" xfId="45583" xr:uid="{2350455A-BEFE-4461-894C-F02BA70923F9}"/>
    <cellStyle name="Normal 13 4 3" xfId="485" xr:uid="{00000000-0005-0000-0000-0000B1020000}"/>
    <cellStyle name="Normal 13 4 3 2" xfId="29244" xr:uid="{06AA80E7-7F7F-483E-A5BC-EE113194BD9D}"/>
    <cellStyle name="Normal 13 4 3 2 2" xfId="29245" xr:uid="{C36CE825-EA81-40EE-8837-743E419E4EEF}"/>
    <cellStyle name="Normal 13 4 3 2 2 2" xfId="29246" xr:uid="{05C0CEE1-704E-4051-8E4E-5E9C242C4AC4}"/>
    <cellStyle name="Normal 13 4 3 2 2 2 2" xfId="39876" xr:uid="{536E67D6-B7F3-4F76-B70B-5EB2C2CB0210}"/>
    <cellStyle name="Normal 13 4 3 2 2 3" xfId="29247" xr:uid="{4432AD1B-7704-4B04-8CA9-2B1636B867E0}"/>
    <cellStyle name="Normal 13 4 3 2 3" xfId="29248" xr:uid="{C140D1BF-6267-42B5-B581-F55CFCDAE68C}"/>
    <cellStyle name="Normal 13 4 3 2 3 2" xfId="29249" xr:uid="{9E441ECC-DBCE-4AC3-80D3-E70C26ABD01D}"/>
    <cellStyle name="Normal 13 4 3 2 3 2 2" xfId="39877" xr:uid="{F5B6BE71-48DA-42E7-BD9D-9341A7BC43B6}"/>
    <cellStyle name="Normal 13 4 3 2 3 3" xfId="29250" xr:uid="{F89D7F3B-4CA0-432B-9FD8-1F3B07988591}"/>
    <cellStyle name="Normal 13 4 3 2 4" xfId="29251" xr:uid="{8CAE4879-36A2-494D-8400-A155B75A7A95}"/>
    <cellStyle name="Normal 13 4 3 2 4 2" xfId="39878" xr:uid="{B1AACB7B-2067-4C76-9E66-959002249E3F}"/>
    <cellStyle name="Normal 13 4 3 2 5" xfId="29252" xr:uid="{4C50F139-32D5-4F71-A294-FF3A50EF6A6C}"/>
    <cellStyle name="Normal 13 4 3 3" xfId="29253" xr:uid="{9EB4A060-8148-4B59-A675-14906289CD31}"/>
    <cellStyle name="Normal 13 4 3 3 2" xfId="29254" xr:uid="{A0F50BB5-FAEF-4CBC-AA30-60483D2B2CAA}"/>
    <cellStyle name="Normal 13 4 3 3 2 2" xfId="39879" xr:uid="{56EF1892-91FC-459F-BD51-FD39A5579936}"/>
    <cellStyle name="Normal 13 4 3 3 3" xfId="29255" xr:uid="{BDEE3410-A097-47DC-854C-4D59FC33B578}"/>
    <cellStyle name="Normal 13 4 3 4" xfId="29256" xr:uid="{A64371B1-6AE9-40CD-8927-A5F2822E698A}"/>
    <cellStyle name="Normal 13 4 3 4 2" xfId="29257" xr:uid="{0B4DF0A9-8890-4401-A029-45331534B960}"/>
    <cellStyle name="Normal 13 4 3 4 2 2" xfId="39880" xr:uid="{7421EDA0-B525-469A-BCA2-1EF9EDB14951}"/>
    <cellStyle name="Normal 13 4 3 4 3" xfId="29258" xr:uid="{6EF3682E-2CC3-4A3F-B3F4-61D547F092F9}"/>
    <cellStyle name="Normal 13 4 3 5" xfId="29259" xr:uid="{28F0DF7C-3C87-479F-8E5B-B45B53AD184C}"/>
    <cellStyle name="Normal 13 4 3 5 2" xfId="39881" xr:uid="{5BE45575-4289-4B4B-BF9F-8AD94A79C75F}"/>
    <cellStyle name="Normal 13 4 3 6" xfId="29260" xr:uid="{1B5725E0-DB91-4CFF-9DB6-7183D2E3E7B7}"/>
    <cellStyle name="Normal 13 4 3 7" xfId="29261" xr:uid="{98F4735D-1936-4C8B-BBBE-A13A7B03B198}"/>
    <cellStyle name="Normal 13 4 3 8" xfId="44870" xr:uid="{B30728BF-E66A-423B-B5F1-22AFD36546A2}"/>
    <cellStyle name="Normal 13 4 3 9" xfId="29243" xr:uid="{24EFD74A-58F0-4848-8226-C2B0B8AC52F4}"/>
    <cellStyle name="Normal 13 4 4" xfId="29262" xr:uid="{CD7C9D2A-9A0E-4947-B959-33F449486328}"/>
    <cellStyle name="Normal 13 4 4 2" xfId="29263" xr:uid="{34325D29-B9F4-4E54-B946-9EC69C169960}"/>
    <cellStyle name="Normal 13 4 4 2 2" xfId="29264" xr:uid="{A24C6903-D646-42D0-AC78-E640472BC1F2}"/>
    <cellStyle name="Normal 13 4 4 2 2 2" xfId="39882" xr:uid="{F6338915-4AA9-4C6D-9CB1-BFEFA989B450}"/>
    <cellStyle name="Normal 13 4 4 2 3" xfId="29265" xr:uid="{C8873454-4302-4A83-97F1-A9E4A46308AD}"/>
    <cellStyle name="Normal 13 4 4 3" xfId="29266" xr:uid="{1F24622F-E164-4519-881F-DCA95FA6E1EC}"/>
    <cellStyle name="Normal 13 4 4 3 2" xfId="29267" xr:uid="{B8F3A2FC-B59B-4F59-B003-E3CB6DE13C89}"/>
    <cellStyle name="Normal 13 4 4 3 2 2" xfId="39883" xr:uid="{30CF760F-0DD8-4008-9CCA-9A5FDB53D341}"/>
    <cellStyle name="Normal 13 4 4 3 3" xfId="29268" xr:uid="{F12D1655-A32D-47D7-85D4-0E92E25C664F}"/>
    <cellStyle name="Normal 13 4 4 4" xfId="29269" xr:uid="{D64B1C0F-8751-42D4-982E-FFCDB96DD077}"/>
    <cellStyle name="Normal 13 4 4 4 2" xfId="39884" xr:uid="{FA4C015A-C918-4041-960F-F220E8E2FE3B}"/>
    <cellStyle name="Normal 13 4 4 5" xfId="29270" xr:uid="{ED894FEC-3C5E-4643-99D6-26273B847458}"/>
    <cellStyle name="Normal 13 4 5" xfId="29271" xr:uid="{86282E2F-E179-4BB8-9CBF-5DC45907E3F5}"/>
    <cellStyle name="Normal 13 4 5 2" xfId="29272" xr:uid="{053B0880-4D49-47EA-B69F-1EA125050F2F}"/>
    <cellStyle name="Normal 13 4 5 2 2" xfId="39885" xr:uid="{048CE0A8-04B6-4496-AF49-4556F08EF218}"/>
    <cellStyle name="Normal 13 4 5 3" xfId="29273" xr:uid="{E21EF98F-D806-4B5F-BD60-D447E0E7F773}"/>
    <cellStyle name="Normal 13 4 6" xfId="29274" xr:uid="{76461950-D6B5-4077-93A2-F1FA9F3CDDDD}"/>
    <cellStyle name="Normal 13 4 6 2" xfId="29275" xr:uid="{2FBAD638-A163-440D-8DBC-F0F0189854D8}"/>
    <cellStyle name="Normal 13 4 6 2 2" xfId="39886" xr:uid="{44A5FD5E-0942-48E4-BD36-5241DE793DE6}"/>
    <cellStyle name="Normal 13 4 6 3" xfId="29276" xr:uid="{DDC03CC4-BB50-4511-9089-493BEC1964B3}"/>
    <cellStyle name="Normal 13 4 7" xfId="29277" xr:uid="{23035393-89D9-460C-8C87-B472A972060E}"/>
    <cellStyle name="Normal 13 4 7 2" xfId="39887" xr:uid="{FDC84A59-56E0-4704-A9CE-22E06638A357}"/>
    <cellStyle name="Normal 13 4 8" xfId="29278" xr:uid="{52D535A8-ECEA-48E8-B113-E8322DF07307}"/>
    <cellStyle name="Normal 13 4 9" xfId="1413" xr:uid="{E45FB8BB-37E3-4642-BF07-487E1F26E6CC}"/>
    <cellStyle name="Normal 13 5" xfId="486" xr:uid="{00000000-0005-0000-0000-0000B2020000}"/>
    <cellStyle name="Normal 13 5 2" xfId="487" xr:uid="{00000000-0005-0000-0000-0000B3020000}"/>
    <cellStyle name="Normal 13 5 2 2" xfId="29279" xr:uid="{FF292993-32A3-4A29-BB09-368EE1C407B8}"/>
    <cellStyle name="Normal 13 5 2 2 2" xfId="29280" xr:uid="{9B9BF1E2-1FBC-446B-9957-D8E0E8FB5BA8}"/>
    <cellStyle name="Normal 13 5 2 2 2 2" xfId="29281" xr:uid="{A3358C30-5103-441D-994B-8EAB5E305A99}"/>
    <cellStyle name="Normal 13 5 2 2 2 2 2" xfId="39888" xr:uid="{0BE0CD02-A227-41EB-8422-4A01F2716B36}"/>
    <cellStyle name="Normal 13 5 2 2 2 3" xfId="29282" xr:uid="{EAC6CC3D-CD32-4077-8630-9A3BEFFD73C9}"/>
    <cellStyle name="Normal 13 5 2 2 3" xfId="29283" xr:uid="{C95CB935-C830-45A7-92DA-106FEE4BA482}"/>
    <cellStyle name="Normal 13 5 2 2 3 2" xfId="29284" xr:uid="{5F2DC363-B258-4E7F-AB1C-AF523CBD252C}"/>
    <cellStyle name="Normal 13 5 2 2 3 2 2" xfId="39889" xr:uid="{6B82A3B0-4B9A-41A0-9C44-8BA37F123323}"/>
    <cellStyle name="Normal 13 5 2 2 3 3" xfId="29285" xr:uid="{CE99E085-A902-4CF5-BC14-419336DDC25D}"/>
    <cellStyle name="Normal 13 5 2 2 4" xfId="29286" xr:uid="{DA224C9D-2C62-4A7D-8094-05AE7F4A77FC}"/>
    <cellStyle name="Normal 13 5 2 2 4 2" xfId="39890" xr:uid="{C3AF482C-9E91-4E0C-9F6C-2B33202E1AEE}"/>
    <cellStyle name="Normal 13 5 2 2 5" xfId="29287" xr:uid="{F7D9A573-E4C8-4C02-8E12-1B2F20070B97}"/>
    <cellStyle name="Normal 13 5 2 3" xfId="29288" xr:uid="{E570DC61-E2D9-41FC-A4D4-F1FEDAE0E081}"/>
    <cellStyle name="Normal 13 5 2 3 2" xfId="29289" xr:uid="{7BE49990-DE95-45BA-8F37-2682B8F926CB}"/>
    <cellStyle name="Normal 13 5 2 3 2 2" xfId="39891" xr:uid="{1628588E-F4C2-44B2-A637-5075ECC8C409}"/>
    <cellStyle name="Normal 13 5 2 3 3" xfId="29290" xr:uid="{492CEA0A-CC16-460E-9E45-58900D94D514}"/>
    <cellStyle name="Normal 13 5 2 4" xfId="29291" xr:uid="{213D425A-E35E-41DF-A318-C96DA0EB477D}"/>
    <cellStyle name="Normal 13 5 2 4 2" xfId="29292" xr:uid="{6D75DC47-468E-4670-87EF-BE1F6ACD5999}"/>
    <cellStyle name="Normal 13 5 2 4 2 2" xfId="39892" xr:uid="{8EA73DFD-4E24-4E07-B4EC-84C76F1A94B1}"/>
    <cellStyle name="Normal 13 5 2 4 3" xfId="29293" xr:uid="{9D1C93E2-5A97-4B7C-BACB-FCEF1779F150}"/>
    <cellStyle name="Normal 13 5 2 5" xfId="29294" xr:uid="{B80FF650-FFBD-4B13-A629-8E8F553EA110}"/>
    <cellStyle name="Normal 13 5 2 5 2" xfId="39893" xr:uid="{6D53097D-7E79-4E20-AB60-6F3A51169FC6}"/>
    <cellStyle name="Normal 13 5 2 6" xfId="29295" xr:uid="{D67A58F6-ABA9-4AAA-96F7-D9327E3684ED}"/>
    <cellStyle name="Normal 13 5 3" xfId="29296" xr:uid="{1C3127CC-7D67-406B-88D8-13C6DBACDF2C}"/>
    <cellStyle name="Normal 13 5 3 2" xfId="29297" xr:uid="{75807869-E2EC-4E3B-98EA-509796141658}"/>
    <cellStyle name="Normal 13 5 3 2 2" xfId="29298" xr:uid="{156C39DC-1E60-4B70-B715-DED4A12A83A9}"/>
    <cellStyle name="Normal 13 5 3 2 2 2" xfId="39894" xr:uid="{019DE37B-07AE-4A54-A91E-153579BA2A1A}"/>
    <cellStyle name="Normal 13 5 3 2 3" xfId="29299" xr:uid="{3E00429C-BBB3-4407-B982-2910CFE13416}"/>
    <cellStyle name="Normal 13 5 3 3" xfId="29300" xr:uid="{8D1BA380-B5B8-42B6-9EF7-2744DFCD3F25}"/>
    <cellStyle name="Normal 13 5 3 3 2" xfId="29301" xr:uid="{D6079E38-FB9D-4808-9968-031915150858}"/>
    <cellStyle name="Normal 13 5 3 3 2 2" xfId="39895" xr:uid="{9E272163-D8A1-4F0E-A268-8BC04B7FEF87}"/>
    <cellStyle name="Normal 13 5 3 3 3" xfId="29302" xr:uid="{42E00904-A747-4C01-A3C1-C45768BB9D96}"/>
    <cellStyle name="Normal 13 5 3 4" xfId="29303" xr:uid="{B53E532E-44BE-49D4-8243-6B04A730FC9A}"/>
    <cellStyle name="Normal 13 5 3 4 2" xfId="39896" xr:uid="{56B541A1-7639-41F8-8EAE-99E03455E4D5}"/>
    <cellStyle name="Normal 13 5 3 5" xfId="29304" xr:uid="{715896EF-86B8-4CF6-B7F1-CFB732691928}"/>
    <cellStyle name="Normal 13 5 4" xfId="29305" xr:uid="{B9BF2975-EC02-4A68-890B-84E321590ED0}"/>
    <cellStyle name="Normal 13 5 4 2" xfId="29306" xr:uid="{7631F30E-AC4D-4AA8-9B82-2322CFEFE97A}"/>
    <cellStyle name="Normal 13 5 4 2 2" xfId="39897" xr:uid="{AFB0B848-9A69-43C7-B486-588C06EFBB38}"/>
    <cellStyle name="Normal 13 5 4 3" xfId="29307" xr:uid="{0213D4CF-EC94-4689-9AA0-940C3A20C5E9}"/>
    <cellStyle name="Normal 13 5 5" xfId="29308" xr:uid="{90C44600-A583-4163-8782-AFBA86955E79}"/>
    <cellStyle name="Normal 13 5 5 2" xfId="29309" xr:uid="{836E9DCE-9DAE-46EC-8CBD-A7480CE42C70}"/>
    <cellStyle name="Normal 13 5 5 2 2" xfId="39898" xr:uid="{C827F729-6B10-4B02-B59C-4A8872E22389}"/>
    <cellStyle name="Normal 13 5 5 3" xfId="29310" xr:uid="{C46C595E-BB3A-4632-B7E0-02F48F337A28}"/>
    <cellStyle name="Normal 13 5 6" xfId="29311" xr:uid="{07732362-F047-469A-81CA-FFD76F975C90}"/>
    <cellStyle name="Normal 13 5 6 2" xfId="39899" xr:uid="{997AF6BF-AD56-4AC7-A414-F6BA185EFA62}"/>
    <cellStyle name="Normal 13 5 7" xfId="29312" xr:uid="{E20AA325-D443-4036-B5F8-4314F433F3CC}"/>
    <cellStyle name="Normal 13 5 8" xfId="45584" xr:uid="{979B417A-3D4C-436F-9C31-C0609094A243}"/>
    <cellStyle name="Normal 13 6" xfId="488" xr:uid="{00000000-0005-0000-0000-0000B4020000}"/>
    <cellStyle name="Normal 13 6 2" xfId="29313" xr:uid="{D53D6FAB-2D9A-4E63-A9F7-22141472F379}"/>
    <cellStyle name="Normal 13 6 2 2" xfId="29314" xr:uid="{4E0821F4-BECA-4E34-B586-819200BD9AB4}"/>
    <cellStyle name="Normal 13 6 2 2 2" xfId="29315" xr:uid="{B17DF2E3-585B-4996-94D7-C8A8EBEDA88C}"/>
    <cellStyle name="Normal 13 6 2 2 2 2" xfId="39900" xr:uid="{B299E628-D386-4EC9-B66B-C7C8F2FE269F}"/>
    <cellStyle name="Normal 13 6 2 2 3" xfId="29316" xr:uid="{08DC3948-AA14-41AD-90D5-8D0301A0F6FD}"/>
    <cellStyle name="Normal 13 6 2 3" xfId="29317" xr:uid="{D7407DB1-18F1-4E1C-B831-6618B72D17A7}"/>
    <cellStyle name="Normal 13 6 2 3 2" xfId="29318" xr:uid="{B7F0BEE0-4ACC-47DD-8979-B4520F22F8BA}"/>
    <cellStyle name="Normal 13 6 2 3 2 2" xfId="39901" xr:uid="{D933EDFB-408B-4475-96A9-D63B89E18ACE}"/>
    <cellStyle name="Normal 13 6 2 3 3" xfId="29319" xr:uid="{16FCFC69-2ECC-4F56-A5B9-68FC602E2140}"/>
    <cellStyle name="Normal 13 6 2 4" xfId="29320" xr:uid="{4CA4BD27-8C9A-43BD-B1D3-9286C28D22AD}"/>
    <cellStyle name="Normal 13 6 2 4 2" xfId="39902" xr:uid="{324319D7-0300-4748-9A27-D318E51A9992}"/>
    <cellStyle name="Normal 13 6 2 5" xfId="29321" xr:uid="{68F27743-0F18-42D4-A967-55E07C218EC0}"/>
    <cellStyle name="Normal 13 6 2 6" xfId="29322" xr:uid="{D10677B5-008A-4612-B183-9AC27E285307}"/>
    <cellStyle name="Normal 13 6 2 7" xfId="44871" xr:uid="{97926E99-B294-490B-981D-67782E0A58DB}"/>
    <cellStyle name="Normal 13 6 3" xfId="29323" xr:uid="{88BA265F-934E-40E0-9990-5D6CB13FBB54}"/>
    <cellStyle name="Normal 13 6 3 2" xfId="29324" xr:uid="{60E2B44F-2BBC-4086-9273-6ABB086B26B5}"/>
    <cellStyle name="Normal 13 6 3 2 2" xfId="39903" xr:uid="{E7BC6211-2B1A-44E4-AB1A-BE0F04E5E247}"/>
    <cellStyle name="Normal 13 6 3 3" xfId="29325" xr:uid="{1E592BE6-4D3B-4745-83B9-B8D930C6B873}"/>
    <cellStyle name="Normal 13 6 4" xfId="29326" xr:uid="{FA7CB222-CC18-4BF8-AD5C-236F74DCE84B}"/>
    <cellStyle name="Normal 13 6 4 2" xfId="29327" xr:uid="{80A94561-C3C3-4C84-881E-E0B91C8E6A62}"/>
    <cellStyle name="Normal 13 6 4 2 2" xfId="39904" xr:uid="{21AA81BE-E2DF-47D1-8396-B130F3F052EE}"/>
    <cellStyle name="Normal 13 6 4 3" xfId="29328" xr:uid="{A15FA0D1-2E64-4F7B-AC48-02E7200C3405}"/>
    <cellStyle name="Normal 13 6 5" xfId="29329" xr:uid="{CFD40C35-8098-475E-ABFB-E6CB53DD3B7C}"/>
    <cellStyle name="Normal 13 6 5 2" xfId="39905" xr:uid="{AFB348ED-5276-4248-8D10-723E436C3681}"/>
    <cellStyle name="Normal 13 6 6" xfId="29330" xr:uid="{A5EBBDC5-0A14-42E2-B00C-A31653958618}"/>
    <cellStyle name="Normal 13 6 7" xfId="39906" xr:uid="{E05B8E67-2059-4EEB-BED0-1A74DD7ABB76}"/>
    <cellStyle name="Normal 13 6 8" xfId="2080" xr:uid="{B5376DD3-2F02-4A80-B671-1A1D18719337}"/>
    <cellStyle name="Normal 13 7" xfId="489" xr:uid="{00000000-0005-0000-0000-0000B5020000}"/>
    <cellStyle name="Normal 13 7 2" xfId="29331" xr:uid="{5FDBC67E-B02C-4246-8561-7D2D5459FC4E}"/>
    <cellStyle name="Normal 13 7 2 2" xfId="29332" xr:uid="{800EE1CF-7628-41A3-8519-4DEBA40FA85F}"/>
    <cellStyle name="Normal 13 7 2 2 2" xfId="39907" xr:uid="{019B3797-49D2-4695-95AD-FF74766ABCAB}"/>
    <cellStyle name="Normal 13 7 2 3" xfId="29333" xr:uid="{E0BAFB00-E4D3-4A5B-9B13-0B3BBF8B0298}"/>
    <cellStyle name="Normal 13 7 2 4" xfId="29334" xr:uid="{CE0C4ECC-A387-4B0B-8CF4-10207127BA5B}"/>
    <cellStyle name="Normal 13 7 2 5" xfId="44872" xr:uid="{1E177F2B-31F6-4717-886C-79AC30B335DA}"/>
    <cellStyle name="Normal 13 7 3" xfId="29335" xr:uid="{FE0BD3C2-3225-42C0-A536-6A9DC5DF801F}"/>
    <cellStyle name="Normal 13 7 3 2" xfId="29336" xr:uid="{893B7D6F-CE17-4F91-8082-F263057FCE08}"/>
    <cellStyle name="Normal 13 7 3 2 2" xfId="39908" xr:uid="{28F56B9B-3D85-4845-8C2B-A5F0B28E59B0}"/>
    <cellStyle name="Normal 13 7 3 3" xfId="29337" xr:uid="{79E60688-89A7-4739-AE56-B72823E89B19}"/>
    <cellStyle name="Normal 13 7 4" xfId="29338" xr:uid="{FE3B9928-A282-4230-A38F-F139AE64F27D}"/>
    <cellStyle name="Normal 13 7 4 2" xfId="39909" xr:uid="{4716CEFB-EE09-4BD9-826D-9DEE16997ECF}"/>
    <cellStyle name="Normal 13 7 5" xfId="29339" xr:uid="{73C54DA5-CAD9-48FD-BA2B-56685F6FB7A6}"/>
    <cellStyle name="Normal 13 7 6" xfId="2081" xr:uid="{67BB9A84-2C9A-40CE-B264-55A186BCB36A}"/>
    <cellStyle name="Normal 13 8" xfId="29340" xr:uid="{7E138E14-2247-4195-BD2E-8F48489F0833}"/>
    <cellStyle name="Normal 13 8 2" xfId="29341" xr:uid="{28AD50AB-A0E5-4D14-B437-5434C7F8AE35}"/>
    <cellStyle name="Normal 13 8 2 2" xfId="39910" xr:uid="{9F843463-DE8E-4E8A-9B64-260DF7B47A8F}"/>
    <cellStyle name="Normal 13 8 3" xfId="29342" xr:uid="{FFC90EB5-0E77-4B69-8335-4A2F1153F862}"/>
    <cellStyle name="Normal 13 8 4" xfId="29343" xr:uid="{41B12D9D-D8D1-4D1C-90ED-415A64CC36D6}"/>
    <cellStyle name="Normal 13 8 5" xfId="44873" xr:uid="{0309486A-E4BC-4C6C-9DF6-1EE15ACDB5A1}"/>
    <cellStyle name="Normal 13 8 6" xfId="45585" xr:uid="{14C29C5A-9CA5-440D-824A-8CA8968D639E}"/>
    <cellStyle name="Normal 13 9" xfId="29344" xr:uid="{DC735F44-B62E-4E5A-A6C5-B5091105E44A}"/>
    <cellStyle name="Normal 13 9 2" xfId="29345" xr:uid="{49DD4E8B-DFE8-449B-9D4F-5003DA2D4117}"/>
    <cellStyle name="Normal 13 9 2 2" xfId="39911" xr:uid="{266648DA-29C4-4782-825B-B43FF80D01EB}"/>
    <cellStyle name="Normal 13 9 3" xfId="29346" xr:uid="{6317D2B5-B8B4-4183-8CAD-33A2D6510FFE}"/>
    <cellStyle name="Normal 13 9 4" xfId="29347" xr:uid="{A953A94F-D6EF-4001-BD1E-563930F50E1B}"/>
    <cellStyle name="Normal 13 9 5" xfId="44874" xr:uid="{F98D02DB-81D8-4D1C-B8E1-30A273D12894}"/>
    <cellStyle name="Normal 13_2112 2148 Reg Labor" xfId="29348" xr:uid="{A65625C0-F7EE-4893-8996-BC482347930F}"/>
    <cellStyle name="Normal 130" xfId="2794" xr:uid="{D9BA6A4C-2EDA-4392-B87E-EF047C865E0D}"/>
    <cellStyle name="Normal 130 2" xfId="29349" xr:uid="{52C0F8B8-F684-4BF1-904C-F7782227B563}"/>
    <cellStyle name="Normal 130 3" xfId="29350" xr:uid="{34880C6A-CF74-4EAB-8615-A6AF9B00E5A7}"/>
    <cellStyle name="Normal 130 4" xfId="42763" xr:uid="{30FACD10-044C-4C00-BECC-32558C62C9CB}"/>
    <cellStyle name="Normal 130 5" xfId="45586" xr:uid="{E64A2C6D-1582-4421-8C85-23B1470B2507}"/>
    <cellStyle name="Normal 131" xfId="3034" xr:uid="{139EB41C-DC36-45B6-B384-C46D8B66DC23}"/>
    <cellStyle name="Normal 131 2" xfId="29351" xr:uid="{3F57B760-22C9-4F38-983A-B694E51DAA57}"/>
    <cellStyle name="Normal 131 3" xfId="44875" xr:uid="{B7D5319E-2595-451C-83BB-0DDF70A3133D}"/>
    <cellStyle name="Normal 132" xfId="4309" xr:uid="{1956A192-1ED8-45B2-A7BF-2BE409CA5B04}"/>
    <cellStyle name="Normal 132 2" xfId="29352" xr:uid="{68362863-7602-47DA-B4F4-862C7FDEF992}"/>
    <cellStyle name="Normal 132 3" xfId="44876" xr:uid="{61735FCE-C350-4AB3-AFE6-A87C99DD89DE}"/>
    <cellStyle name="Normal 133" xfId="4310" xr:uid="{6FB6048F-3226-4DA7-8387-C074076FF6EB}"/>
    <cellStyle name="Normal 133 2" xfId="29353" xr:uid="{D34B521D-8D43-4AA0-A914-B49056A45500}"/>
    <cellStyle name="Normal 133 3" xfId="44877" xr:uid="{58C68F85-8A6B-4578-8C40-9973DC6D3EB4}"/>
    <cellStyle name="Normal 134" xfId="4311" xr:uid="{0738FDB7-2F3A-46E0-85D5-E7E6DF74D055}"/>
    <cellStyle name="Normal 134 2" xfId="29354" xr:uid="{A901F68E-164A-4403-AFA6-1F1588E0A0CB}"/>
    <cellStyle name="Normal 134 3" xfId="44878" xr:uid="{1FFF4250-9DB0-4FC2-B1AC-CF6AD0A36EEC}"/>
    <cellStyle name="Normal 135" xfId="4313" xr:uid="{1EDCA787-2F92-4681-9B71-AF14686D67A9}"/>
    <cellStyle name="Normal 135 2" xfId="29355" xr:uid="{17CB0182-7DD4-4268-A350-13EFD84C300E}"/>
    <cellStyle name="Normal 135 3" xfId="44879" xr:uid="{6235496A-9755-4FD5-925E-C28AB61497B1}"/>
    <cellStyle name="Normal 136" xfId="29356" xr:uid="{9EB246BA-76DA-41A5-91BA-E570508BF149}"/>
    <cellStyle name="Normal 137" xfId="29357" xr:uid="{78DB7972-8D5E-4B36-AC0B-D387E0FE381D}"/>
    <cellStyle name="Normal 138" xfId="29358" xr:uid="{E2E66A34-D0B5-41D3-8574-DABC7E890003}"/>
    <cellStyle name="Normal 139" xfId="29359" xr:uid="{BCBC8C1F-7DF4-46A0-B076-4AAB9B523714}"/>
    <cellStyle name="Normal 14" xfId="81" xr:uid="{00000000-0005-0000-0000-0000B7020000}"/>
    <cellStyle name="Normal 14 10" xfId="29360" xr:uid="{CBB7C5F8-0BEC-4CB6-89CD-63D945B84D2A}"/>
    <cellStyle name="Normal 14 11" xfId="29361" xr:uid="{A43620B9-C272-47D7-AD85-D9288FCCAC78}"/>
    <cellStyle name="Normal 14 12" xfId="45587" xr:uid="{E3BE6A7C-012F-4A26-9FD5-1CB9F11EDD9F}"/>
    <cellStyle name="Normal 14 13" xfId="46558" xr:uid="{E3530721-F1BC-49B4-9574-697F5D3D3EA1}"/>
    <cellStyle name="Normal 14 2" xfId="490" xr:uid="{00000000-0005-0000-0000-0000B8020000}"/>
    <cellStyle name="Normal 14 2 2" xfId="491" xr:uid="{00000000-0005-0000-0000-0000B9020000}"/>
    <cellStyle name="Normal 14 2 2 2" xfId="492" xr:uid="{00000000-0005-0000-0000-0000BA020000}"/>
    <cellStyle name="Normal 14 2 2 2 2" xfId="29362" xr:uid="{5243AFC2-3133-41AC-96D0-DE8BAAFC493E}"/>
    <cellStyle name="Normal 14 2 2 2 2 2" xfId="29363" xr:uid="{1BFAD764-D163-4BD5-B286-94EEF4CAB105}"/>
    <cellStyle name="Normal 14 2 2 2 2 2 2" xfId="29364" xr:uid="{842851B4-2DC0-4507-9854-285077D3C68B}"/>
    <cellStyle name="Normal 14 2 2 2 2 2 2 2" xfId="39912" xr:uid="{DC9AFAC9-F9C0-4D23-80FE-C65C90AB3B71}"/>
    <cellStyle name="Normal 14 2 2 2 2 2 3" xfId="29365" xr:uid="{8F238B58-25F1-49A8-B9DD-5AF5E71015A3}"/>
    <cellStyle name="Normal 14 2 2 2 2 3" xfId="29366" xr:uid="{99509296-121C-4B48-8A7F-0B92CAFE5E02}"/>
    <cellStyle name="Normal 14 2 2 2 2 3 2" xfId="29367" xr:uid="{FA9DCA51-539D-4B48-A0AA-DA4A69526B59}"/>
    <cellStyle name="Normal 14 2 2 2 2 3 2 2" xfId="39913" xr:uid="{403A5F32-A038-423E-A470-32793A3FC826}"/>
    <cellStyle name="Normal 14 2 2 2 2 3 3" xfId="29368" xr:uid="{BFC2E18B-6BCE-46BD-9ED4-4207575897E5}"/>
    <cellStyle name="Normal 14 2 2 2 2 4" xfId="29369" xr:uid="{D7D0D37B-F227-4753-A168-9DA7ABE271FF}"/>
    <cellStyle name="Normal 14 2 2 2 2 4 2" xfId="39914" xr:uid="{3E2A3572-81E3-40A8-BAC3-1611DB0242EA}"/>
    <cellStyle name="Normal 14 2 2 2 2 5" xfId="29370" xr:uid="{85DF96BC-4758-4E7B-A1DC-CDE72F225DE0}"/>
    <cellStyle name="Normal 14 2 2 2 2 6" xfId="29371" xr:uid="{DCBD6015-556C-4C02-9E58-779555AFF660}"/>
    <cellStyle name="Normal 14 2 2 2 2 7" xfId="44880" xr:uid="{A7E014C2-92D7-4D83-B9DD-247A2F1A269F}"/>
    <cellStyle name="Normal 14 2 2 2 3" xfId="29372" xr:uid="{21558C60-4739-4BF9-A9A5-69E8F37E093F}"/>
    <cellStyle name="Normal 14 2 2 2 3 2" xfId="29373" xr:uid="{3AC1871B-8FE9-4565-9FD5-7F60C49DCAEE}"/>
    <cellStyle name="Normal 14 2 2 2 3 2 2" xfId="39915" xr:uid="{800AA641-73F9-45E3-A001-072AAFA53146}"/>
    <cellStyle name="Normal 14 2 2 2 3 3" xfId="29374" xr:uid="{B6A081A1-6550-4511-83CF-103B975D395D}"/>
    <cellStyle name="Normal 14 2 2 2 4" xfId="29375" xr:uid="{52E85E53-8210-4FF0-AF95-812C768D7976}"/>
    <cellStyle name="Normal 14 2 2 2 4 2" xfId="29376" xr:uid="{003CDA9D-67E5-4AB7-8235-2F774C85F4D2}"/>
    <cellStyle name="Normal 14 2 2 2 4 2 2" xfId="39916" xr:uid="{C8C39F74-CCA0-4930-9647-083E8888A755}"/>
    <cellStyle name="Normal 14 2 2 2 4 3" xfId="29377" xr:uid="{920AC119-C321-4957-84D0-3F32738A1B89}"/>
    <cellStyle name="Normal 14 2 2 2 5" xfId="29378" xr:uid="{CD669FBB-0B78-4EAB-A912-F02A6BD00E9F}"/>
    <cellStyle name="Normal 14 2 2 2 5 2" xfId="39917" xr:uid="{CF9EE649-0E71-4F06-BE80-E24D9739BF2E}"/>
    <cellStyle name="Normal 14 2 2 2 6" xfId="29379" xr:uid="{27DBF580-604B-4008-9FD7-BD05B475FE1B}"/>
    <cellStyle name="Normal 14 2 2 2 7" xfId="2082" xr:uid="{EAC4CA2A-3CC2-45BE-B51A-CFA7C575766E}"/>
    <cellStyle name="Normal 14 2 2 3" xfId="29380" xr:uid="{9BB841F3-382B-490B-9E17-953D823C2E0F}"/>
    <cellStyle name="Normal 14 2 2 3 2" xfId="29381" xr:uid="{B5EA1941-2B2B-4671-9EE6-C54C77D969BA}"/>
    <cellStyle name="Normal 14 2 2 3 2 2" xfId="29382" xr:uid="{852E5B5E-C78A-413E-9D14-960F43909BD3}"/>
    <cellStyle name="Normal 14 2 2 3 2 2 2" xfId="39918" xr:uid="{E07F9EC1-299F-423D-BD3B-D42011A1C9E2}"/>
    <cellStyle name="Normal 14 2 2 3 2 3" xfId="29383" xr:uid="{14EBBF75-A8BB-4626-A7F4-4DAC4C6FD4BC}"/>
    <cellStyle name="Normal 14 2 2 3 3" xfId="29384" xr:uid="{4227B07F-A204-4FCA-A3EC-89FAD3618732}"/>
    <cellStyle name="Normal 14 2 2 3 3 2" xfId="29385" xr:uid="{3E252F81-E38D-4FC5-B584-96FF9046EADB}"/>
    <cellStyle name="Normal 14 2 2 3 3 2 2" xfId="39919" xr:uid="{8AEECD8A-F3B9-429A-993A-F33B58DDA89B}"/>
    <cellStyle name="Normal 14 2 2 3 3 3" xfId="29386" xr:uid="{A40194F4-4577-447E-8FDD-42ADA8BDAA10}"/>
    <cellStyle name="Normal 14 2 2 3 4" xfId="29387" xr:uid="{F77B2CD8-6936-4CFB-9F82-AEE059D8D6BB}"/>
    <cellStyle name="Normal 14 2 2 3 4 2" xfId="39920" xr:uid="{20E7ECA3-5429-4A29-96E1-0716267AF81D}"/>
    <cellStyle name="Normal 14 2 2 3 5" xfId="29388" xr:uid="{3C044B95-E589-437E-B798-9E9A65CAA554}"/>
    <cellStyle name="Normal 14 2 2 4" xfId="29389" xr:uid="{517DD11D-A195-4B2F-88C0-8953B13490A6}"/>
    <cellStyle name="Normal 14 2 2 4 2" xfId="29390" xr:uid="{B1A9C3F9-FC35-4C94-9AB0-081E2DAA70D9}"/>
    <cellStyle name="Normal 14 2 2 4 2 2" xfId="39921" xr:uid="{46D11AC3-AAB0-466C-A826-CE06FC94D7A7}"/>
    <cellStyle name="Normal 14 2 2 4 3" xfId="29391" xr:uid="{C9EB6B32-0FA4-488B-8923-3A06E57CC935}"/>
    <cellStyle name="Normal 14 2 2 5" xfId="29392" xr:uid="{22FCC7EC-D31E-48C3-8A33-C3E288DC1EF7}"/>
    <cellStyle name="Normal 14 2 2 5 2" xfId="29393" xr:uid="{3CA5AF21-F0C8-4329-AD52-E78E6DF5C0FD}"/>
    <cellStyle name="Normal 14 2 2 5 2 2" xfId="39922" xr:uid="{4E9230EA-FC07-494B-B672-E9DC7E3D53A5}"/>
    <cellStyle name="Normal 14 2 2 5 3" xfId="29394" xr:uid="{F8BE824F-7262-463D-8F00-8FA57214FD55}"/>
    <cellStyle name="Normal 14 2 2 6" xfId="29395" xr:uid="{BBC990CC-35BF-4C17-A594-7241BBE78F1F}"/>
    <cellStyle name="Normal 14 2 2 6 2" xfId="39923" xr:uid="{3A0D1262-E7A1-4896-A91D-F94167FA5F41}"/>
    <cellStyle name="Normal 14 2 2 7" xfId="29396" xr:uid="{CC02197D-58C6-49DB-905F-4A91543EE6E5}"/>
    <cellStyle name="Normal 14 2 2 8" xfId="39924" xr:uid="{5F5FA2BB-598A-4E27-B065-1713D93FDF47}"/>
    <cellStyle name="Normal 14 2 2 9" xfId="45588" xr:uid="{FB438850-E3C5-47E0-ABE1-CB4F44FFEEC0}"/>
    <cellStyle name="Normal 14 2 3" xfId="493" xr:uid="{00000000-0005-0000-0000-0000BB020000}"/>
    <cellStyle name="Normal 14 2 3 2" xfId="29397" xr:uid="{4E0EC540-2EC4-42EF-B3DA-09A341EB201D}"/>
    <cellStyle name="Normal 14 2 3 2 2" xfId="29398" xr:uid="{00186D2D-6FCB-4454-BCE7-52F24FF5F1BA}"/>
    <cellStyle name="Normal 14 2 3 2 2 2" xfId="29399" xr:uid="{1A8633B4-0AB8-427F-BBC7-1E402478B084}"/>
    <cellStyle name="Normal 14 2 3 2 2 2 2" xfId="39925" xr:uid="{C9D1E4AC-63FA-4B3A-BA0F-624A16FC2069}"/>
    <cellStyle name="Normal 14 2 3 2 2 3" xfId="29400" xr:uid="{F08E5E15-A0E7-4EF4-8490-983134618B7C}"/>
    <cellStyle name="Normal 14 2 3 2 3" xfId="29401" xr:uid="{BB290AC6-B1DC-4BD0-9362-900E3EBB25ED}"/>
    <cellStyle name="Normal 14 2 3 2 3 2" xfId="29402" xr:uid="{140EFCCC-000D-4913-AE9A-02BB813FE087}"/>
    <cellStyle name="Normal 14 2 3 2 3 2 2" xfId="39926" xr:uid="{E1B29434-E544-4032-A75A-F2D88140917D}"/>
    <cellStyle name="Normal 14 2 3 2 3 3" xfId="29403" xr:uid="{7402C512-E027-4030-93E9-4EBF87D84BDE}"/>
    <cellStyle name="Normal 14 2 3 2 4" xfId="29404" xr:uid="{538BE481-2E98-498B-94EB-E7AD2103E9B3}"/>
    <cellStyle name="Normal 14 2 3 2 4 2" xfId="39927" xr:uid="{22EE889C-C350-4C94-89B0-0DD1AB0631F2}"/>
    <cellStyle name="Normal 14 2 3 2 5" xfId="29405" xr:uid="{5D7C52BC-BBFA-40C9-B0D0-FC14E2CF6E4D}"/>
    <cellStyle name="Normal 14 2 3 3" xfId="29406" xr:uid="{E2DDC669-C577-4C3B-B630-0D1A0DE9B3FD}"/>
    <cellStyle name="Normal 14 2 3 3 2" xfId="29407" xr:uid="{54BE8B55-D0B1-4925-961C-B4A8A47B7C5E}"/>
    <cellStyle name="Normal 14 2 3 3 2 2" xfId="39928" xr:uid="{07303D9D-33D5-43E8-AA78-C1DA58A520B5}"/>
    <cellStyle name="Normal 14 2 3 3 3" xfId="29408" xr:uid="{AEB14CE4-8C86-4BE5-986B-1B2EE7AADD12}"/>
    <cellStyle name="Normal 14 2 3 4" xfId="29409" xr:uid="{37D63721-B2AF-4C36-BEBC-2A1AD07DA72B}"/>
    <cellStyle name="Normal 14 2 3 4 2" xfId="29410" xr:uid="{5D38079E-CCF1-4F8E-B850-0A78756B0325}"/>
    <cellStyle name="Normal 14 2 3 4 2 2" xfId="39929" xr:uid="{61BB8CA6-57EA-4246-9EE4-960EFB719FAF}"/>
    <cellStyle name="Normal 14 2 3 4 3" xfId="29411" xr:uid="{D5130565-940C-4C87-BD85-5F46C5BD9871}"/>
    <cellStyle name="Normal 14 2 3 5" xfId="29412" xr:uid="{A2585B74-FADE-49FB-9471-A8D5D1B9BF00}"/>
    <cellStyle name="Normal 14 2 3 5 2" xfId="39930" xr:uid="{627C85E5-A2DA-4642-A744-23A3158B9960}"/>
    <cellStyle name="Normal 14 2 3 6" xfId="29413" xr:uid="{4E26C5C7-158F-4775-9657-6BD8A7B95561}"/>
    <cellStyle name="Normal 14 2 3 7" xfId="39931" xr:uid="{43B520B0-1B39-47D2-967F-D436E960E60B}"/>
    <cellStyle name="Normal 14 2 3 8" xfId="45589" xr:uid="{A0C2B0F1-A54B-4133-A65C-48C30E91CE7F}"/>
    <cellStyle name="Normal 14 2 4" xfId="494" xr:uid="{00000000-0005-0000-0000-0000BC020000}"/>
    <cellStyle name="Normal 14 2 4 2" xfId="29414" xr:uid="{FEA6D819-5C02-4F70-B826-A087F9AF310A}"/>
    <cellStyle name="Normal 14 2 4 2 2" xfId="29415" xr:uid="{D005F788-E0D9-40CF-A51A-91805D97FF0D}"/>
    <cellStyle name="Normal 14 2 4 2 2 2" xfId="39932" xr:uid="{C8C688C9-789B-403F-86EC-49A1AA228985}"/>
    <cellStyle name="Normal 14 2 4 2 3" xfId="29416" xr:uid="{2EAFA422-F9D4-46BF-98EB-7C3FFC6FF514}"/>
    <cellStyle name="Normal 14 2 4 3" xfId="29417" xr:uid="{B365C1D4-7C44-4C5F-8963-E81548A9F4C3}"/>
    <cellStyle name="Normal 14 2 4 3 2" xfId="29418" xr:uid="{C8B16F7C-D259-4BDE-9179-C952BD41FA3E}"/>
    <cellStyle name="Normal 14 2 4 3 2 2" xfId="39933" xr:uid="{05D5AA47-F5EC-43E3-B021-DD62F1F39568}"/>
    <cellStyle name="Normal 14 2 4 3 3" xfId="29419" xr:uid="{855DAE60-32C5-4537-8985-7021F53929C5}"/>
    <cellStyle name="Normal 14 2 4 4" xfId="29420" xr:uid="{D6527A04-4AC4-4F5C-87C9-00B1389FD2A9}"/>
    <cellStyle name="Normal 14 2 4 4 2" xfId="39934" xr:uid="{2BE7198D-E306-4747-8E3B-E9A5984D7BC1}"/>
    <cellStyle name="Normal 14 2 4 5" xfId="29421" xr:uid="{F891ACB6-080D-4D6D-B4F5-480F4A3F5F59}"/>
    <cellStyle name="Normal 14 2 5" xfId="29422" xr:uid="{AD418BF8-0867-40D0-A03E-F789D020B267}"/>
    <cellStyle name="Normal 14 2 5 2" xfId="29423" xr:uid="{328617E3-E42E-4DEB-87D4-E1DDF317328F}"/>
    <cellStyle name="Normal 14 2 5 2 2" xfId="39935" xr:uid="{ADCC3C0F-2F23-4E99-9DF2-5E0294F4D9AA}"/>
    <cellStyle name="Normal 14 2 5 3" xfId="29424" xr:uid="{F9C60EB7-8E25-4535-8AFD-9E054CF64B5F}"/>
    <cellStyle name="Normal 14 2 6" xfId="29425" xr:uid="{8200FA32-4550-40A8-B535-89580D1C9FD7}"/>
    <cellStyle name="Normal 14 2 6 2" xfId="29426" xr:uid="{D51E95E6-24D4-4336-A307-D6998D52A377}"/>
    <cellStyle name="Normal 14 2 6 2 2" xfId="39936" xr:uid="{4C22562A-52CF-4C97-98EA-BE352F9C1C9C}"/>
    <cellStyle name="Normal 14 2 6 3" xfId="29427" xr:uid="{7C83629D-68AE-486B-8342-3F4552E3C11F}"/>
    <cellStyle name="Normal 14 2 7" xfId="29428" xr:uid="{6D8287C6-6682-4028-B47C-7CD442D90730}"/>
    <cellStyle name="Normal 14 2 7 2" xfId="39937" xr:uid="{1A571AA1-36B9-4943-B753-968A7D37062B}"/>
    <cellStyle name="Normal 14 2 8" xfId="29429" xr:uid="{CBE8B25F-4BFA-4B4E-B915-A9F86099976E}"/>
    <cellStyle name="Normal 14 2 9" xfId="1414" xr:uid="{B97EB1ED-3256-4677-9F07-AA44DF18550C}"/>
    <cellStyle name="Normal 14 3" xfId="495" xr:uid="{00000000-0005-0000-0000-0000BD020000}"/>
    <cellStyle name="Normal 14 3 10" xfId="39938" xr:uid="{3F0D4452-EEB0-4396-9315-15FB304757F8}"/>
    <cellStyle name="Normal 14 3 11" xfId="45590" xr:uid="{99315626-56A9-45DF-92B4-5D1735CE7B6B}"/>
    <cellStyle name="Normal 14 3 2" xfId="496" xr:uid="{00000000-0005-0000-0000-0000BE020000}"/>
    <cellStyle name="Normal 14 3 2 2" xfId="29430" xr:uid="{43A60B59-F254-4723-A63A-5EB1F751F05B}"/>
    <cellStyle name="Normal 14 3 2 2 2" xfId="29431" xr:uid="{644CD298-3EBE-4E58-AFFD-F966AD6BC004}"/>
    <cellStyle name="Normal 14 3 2 2 2 2" xfId="29432" xr:uid="{3ACB7CE6-4C99-4C48-BB18-9EDF9962C787}"/>
    <cellStyle name="Normal 14 3 2 2 2 2 2" xfId="29433" xr:uid="{593C0454-0C3B-4E5A-BAB4-80A2BDE9920C}"/>
    <cellStyle name="Normal 14 3 2 2 2 2 2 2" xfId="39939" xr:uid="{53D2E393-09E8-4B71-B299-B1A32232014F}"/>
    <cellStyle name="Normal 14 3 2 2 2 2 3" xfId="29434" xr:uid="{1D46BC06-07B2-466B-AD2D-6C2EDB0DEA05}"/>
    <cellStyle name="Normal 14 3 2 2 2 3" xfId="29435" xr:uid="{660FE0A3-6D50-4609-81D9-258EAC6CD0F7}"/>
    <cellStyle name="Normal 14 3 2 2 2 3 2" xfId="29436" xr:uid="{BB4D2CF4-A182-48A0-BD63-9660163B7FC4}"/>
    <cellStyle name="Normal 14 3 2 2 2 3 2 2" xfId="39940" xr:uid="{EA470418-F9A3-4699-97B4-D0E19949FCAE}"/>
    <cellStyle name="Normal 14 3 2 2 2 3 3" xfId="29437" xr:uid="{BCF2AAA0-0D37-4A3F-B8F4-CD5CD7839050}"/>
    <cellStyle name="Normal 14 3 2 2 2 4" xfId="29438" xr:uid="{5121A44F-9D73-485B-9A4A-828C94611307}"/>
    <cellStyle name="Normal 14 3 2 2 2 4 2" xfId="39941" xr:uid="{841D9ABB-8BD3-43B5-B98B-21497EE54505}"/>
    <cellStyle name="Normal 14 3 2 2 2 5" xfId="29439" xr:uid="{949ED822-2730-4D5C-BA6D-117B546F768C}"/>
    <cellStyle name="Normal 14 3 2 2 3" xfId="29440" xr:uid="{14E2853B-5921-4913-88DA-5389A5F81778}"/>
    <cellStyle name="Normal 14 3 2 2 3 2" xfId="29441" xr:uid="{E0524F30-5CC3-4770-BE4A-5A757BE0A99F}"/>
    <cellStyle name="Normal 14 3 2 2 3 2 2" xfId="39942" xr:uid="{6AB931AE-3478-4949-875D-911A635187FB}"/>
    <cellStyle name="Normal 14 3 2 2 3 3" xfId="29442" xr:uid="{9DA99BCB-88EF-419E-8547-414372C94845}"/>
    <cellStyle name="Normal 14 3 2 2 4" xfId="29443" xr:uid="{655F2EE2-4511-4E6D-8DDF-AA3E5C53B8E3}"/>
    <cellStyle name="Normal 14 3 2 2 4 2" xfId="29444" xr:uid="{363A545C-9E49-4863-864C-C0343D79FFAB}"/>
    <cellStyle name="Normal 14 3 2 2 4 2 2" xfId="39943" xr:uid="{0DF70142-0B5B-4793-A4BF-BD3AD7C4C705}"/>
    <cellStyle name="Normal 14 3 2 2 4 3" xfId="29445" xr:uid="{DD41E6D8-3AD1-4086-955F-AB4E25CA9C62}"/>
    <cellStyle name="Normal 14 3 2 2 5" xfId="29446" xr:uid="{EB1D2262-520C-4BF3-B995-4117FC65322B}"/>
    <cellStyle name="Normal 14 3 2 2 5 2" xfId="39944" xr:uid="{863DF1C8-9A13-45E0-BFCD-E758A383A703}"/>
    <cellStyle name="Normal 14 3 2 2 6" xfId="29447" xr:uid="{D7F8C9DF-3A42-4FD0-9FEC-69DA8D8A8DD1}"/>
    <cellStyle name="Normal 14 3 2 3" xfId="29448" xr:uid="{DCBFED11-223C-43DC-919E-2A592E5AB18D}"/>
    <cellStyle name="Normal 14 3 2 3 2" xfId="29449" xr:uid="{46677CE5-6592-47C0-9592-72BD3E3FF14C}"/>
    <cellStyle name="Normal 14 3 2 3 2 2" xfId="29450" xr:uid="{978716DF-E853-46F0-9829-0DC0D86CD2FC}"/>
    <cellStyle name="Normal 14 3 2 3 2 2 2" xfId="39945" xr:uid="{9F4CF560-1752-4252-8451-A1B8D8803E68}"/>
    <cellStyle name="Normal 14 3 2 3 2 3" xfId="29451" xr:uid="{24083469-708B-42B6-8942-37AD51C53C79}"/>
    <cellStyle name="Normal 14 3 2 3 3" xfId="29452" xr:uid="{C243CA7F-6E96-4287-B845-58BEA76319F7}"/>
    <cellStyle name="Normal 14 3 2 3 3 2" xfId="29453" xr:uid="{AA9421CD-C587-478C-94FB-42B40FFFC887}"/>
    <cellStyle name="Normal 14 3 2 3 3 2 2" xfId="39946" xr:uid="{89D51011-A0FB-45D5-BC50-60B81F34CCE0}"/>
    <cellStyle name="Normal 14 3 2 3 3 3" xfId="29454" xr:uid="{3081A17A-6E4B-4892-8300-FFB945F6D16E}"/>
    <cellStyle name="Normal 14 3 2 3 4" xfId="29455" xr:uid="{1214B2CD-B787-4BAF-908A-ABD1B2518AFB}"/>
    <cellStyle name="Normal 14 3 2 3 4 2" xfId="39947" xr:uid="{92521524-8628-4BF3-9CAE-38499FEEB0FA}"/>
    <cellStyle name="Normal 14 3 2 3 5" xfId="29456" xr:uid="{9BD44C95-6357-4C9E-B84E-E0BCB8488DA1}"/>
    <cellStyle name="Normal 14 3 2 4" xfId="29457" xr:uid="{DBA46CB2-7452-48FF-9A85-824B4D56DDC3}"/>
    <cellStyle name="Normal 14 3 2 4 2" xfId="29458" xr:uid="{12804804-6F99-4DCB-9115-519E72EB2B7D}"/>
    <cellStyle name="Normal 14 3 2 4 2 2" xfId="39948" xr:uid="{48764E66-A2B5-433E-8597-383CBE7A974D}"/>
    <cellStyle name="Normal 14 3 2 4 3" xfId="29459" xr:uid="{263D32A8-8CA9-4C52-A518-F32EFBBE4574}"/>
    <cellStyle name="Normal 14 3 2 5" xfId="29460" xr:uid="{E358BD4A-F852-41E5-BE31-11324AC6D3A2}"/>
    <cellStyle name="Normal 14 3 2 5 2" xfId="29461" xr:uid="{72FABF48-9D8E-4FCC-A9BE-796BB9C4DFF8}"/>
    <cellStyle name="Normal 14 3 2 5 2 2" xfId="39949" xr:uid="{18C362B8-CA25-432B-8B73-040E3F3E691A}"/>
    <cellStyle name="Normal 14 3 2 5 3" xfId="29462" xr:uid="{46D7DBF9-1FBF-4A7A-B759-5258408DEFC8}"/>
    <cellStyle name="Normal 14 3 2 6" xfId="29463" xr:uid="{C7EE6BAF-78DB-49AC-8B47-D18B37BD9CF3}"/>
    <cellStyle name="Normal 14 3 2 6 2" xfId="39950" xr:uid="{39F56268-03D4-4D4E-BDF0-C9191AA8716B}"/>
    <cellStyle name="Normal 14 3 2 7" xfId="29464" xr:uid="{502E9EEC-0B3C-495C-AE3E-1DA02A78C9CA}"/>
    <cellStyle name="Normal 14 3 2 8" xfId="45591" xr:uid="{97328A58-B65D-401F-90DE-FB3F28F6B806}"/>
    <cellStyle name="Normal 14 3 3" xfId="497" xr:uid="{00000000-0005-0000-0000-0000BF020000}"/>
    <cellStyle name="Normal 14 3 3 2" xfId="29465" xr:uid="{0992E25E-0BD3-4063-B36D-08626B373797}"/>
    <cellStyle name="Normal 14 3 3 2 2" xfId="29466" xr:uid="{2C5FA4C2-390A-452D-8B36-9ACBCB99A4E6}"/>
    <cellStyle name="Normal 14 3 3 2 2 2" xfId="29467" xr:uid="{A1EA2E59-5126-40A2-ADD1-423BDAAFEF42}"/>
    <cellStyle name="Normal 14 3 3 2 2 2 2" xfId="39951" xr:uid="{4EC858EA-1438-4A7F-B28C-7B1488FF2DF5}"/>
    <cellStyle name="Normal 14 3 3 2 2 3" xfId="29468" xr:uid="{4D1833F6-A790-4605-A960-37C9336AF6CD}"/>
    <cellStyle name="Normal 14 3 3 2 3" xfId="29469" xr:uid="{769CC49A-C895-491E-9ECF-4DBE40DA130C}"/>
    <cellStyle name="Normal 14 3 3 2 3 2" xfId="29470" xr:uid="{0E63ED8F-63B8-4981-91CC-C9F7E0266785}"/>
    <cellStyle name="Normal 14 3 3 2 3 2 2" xfId="39952" xr:uid="{D706B380-9621-442C-B5A2-99A5EFC26ACC}"/>
    <cellStyle name="Normal 14 3 3 2 3 3" xfId="29471" xr:uid="{88FDE576-0048-49FB-AC06-9ACE3186FFA8}"/>
    <cellStyle name="Normal 14 3 3 2 4" xfId="29472" xr:uid="{33F0DF7A-572C-4D8D-8352-601DD8F549C6}"/>
    <cellStyle name="Normal 14 3 3 2 4 2" xfId="39953" xr:uid="{83A94128-E153-4AEE-BB7B-FD8FC16885C1}"/>
    <cellStyle name="Normal 14 3 3 2 5" xfId="29473" xr:uid="{30D98F3E-DDCE-4AF6-AC02-6A5E9AEB2ADB}"/>
    <cellStyle name="Normal 14 3 3 3" xfId="29474" xr:uid="{2D4797BA-2601-4233-8937-04EEECE0BE45}"/>
    <cellStyle name="Normal 14 3 3 3 2" xfId="29475" xr:uid="{008CF626-00D7-4968-B414-4FCD4EDA19E5}"/>
    <cellStyle name="Normal 14 3 3 3 2 2" xfId="39954" xr:uid="{A8EAA10D-683C-49F9-AE83-CE5AA62F0307}"/>
    <cellStyle name="Normal 14 3 3 3 3" xfId="29476" xr:uid="{36846F38-2C86-45DD-9799-C65B5EE7FA53}"/>
    <cellStyle name="Normal 14 3 3 4" xfId="29477" xr:uid="{BA220694-F740-4A91-85CA-C76FE31CEC6E}"/>
    <cellStyle name="Normal 14 3 3 4 2" xfId="29478" xr:uid="{F1EA412D-D530-4DC9-9CC1-D5CDAD6912BA}"/>
    <cellStyle name="Normal 14 3 3 4 2 2" xfId="39955" xr:uid="{69FA6FFA-A5C8-4861-98CF-A33360EBDAA2}"/>
    <cellStyle name="Normal 14 3 3 4 3" xfId="29479" xr:uid="{26D70275-44E5-4C2F-962D-A89E1C567526}"/>
    <cellStyle name="Normal 14 3 3 5" xfId="29480" xr:uid="{15660FC2-0675-45DC-A30C-72ED3962CB16}"/>
    <cellStyle name="Normal 14 3 3 5 2" xfId="39956" xr:uid="{C2B11448-C5D1-4200-B6D4-5C1DD662A057}"/>
    <cellStyle name="Normal 14 3 3 6" xfId="29481" xr:uid="{9711DDE1-275C-4919-B9C0-D969D2BEE3E6}"/>
    <cellStyle name="Normal 14 3 4" xfId="29482" xr:uid="{B3D848CF-86AC-4FDD-AE36-CE70869D25C4}"/>
    <cellStyle name="Normal 14 3 4 2" xfId="29483" xr:uid="{23B592C2-D327-447E-B76E-E1E3356305D5}"/>
    <cellStyle name="Normal 14 3 4 2 2" xfId="29484" xr:uid="{FED0935D-4D78-4103-9D38-8A0CC7CD7193}"/>
    <cellStyle name="Normal 14 3 4 2 2 2" xfId="39957" xr:uid="{5BCEA873-7CCE-4AEE-9710-FCA9FB4F536A}"/>
    <cellStyle name="Normal 14 3 4 2 3" xfId="29485" xr:uid="{B230E270-7089-4A89-A3FE-52F941173E25}"/>
    <cellStyle name="Normal 14 3 4 3" xfId="29486" xr:uid="{03FCA193-5841-4D78-A1F8-7C423778E935}"/>
    <cellStyle name="Normal 14 3 4 3 2" xfId="29487" xr:uid="{0E0EA8D0-0E6A-4D4E-930D-0F5BF8497EDB}"/>
    <cellStyle name="Normal 14 3 4 3 2 2" xfId="39958" xr:uid="{1CF8DFD8-26BB-4B63-860F-CCBFFAC8CEAF}"/>
    <cellStyle name="Normal 14 3 4 3 3" xfId="29488" xr:uid="{CD1E4D89-C4F2-40F8-9A07-DB52522CAE39}"/>
    <cellStyle name="Normal 14 3 4 4" xfId="29489" xr:uid="{8A453411-1760-4762-8813-2B7C21D39220}"/>
    <cellStyle name="Normal 14 3 4 4 2" xfId="39959" xr:uid="{47DEE393-A1AB-47E0-A6B3-0118002BE369}"/>
    <cellStyle name="Normal 14 3 4 5" xfId="29490" xr:uid="{41C0A78E-4BD0-4392-8C32-762BA141B35E}"/>
    <cellStyle name="Normal 14 3 5" xfId="29491" xr:uid="{48632828-256D-4AF2-AE3C-C1401F8BD8D5}"/>
    <cellStyle name="Normal 14 3 5 2" xfId="29492" xr:uid="{07D6AD19-79E1-431E-B4E8-F52B2B055119}"/>
    <cellStyle name="Normal 14 3 5 2 2" xfId="39960" xr:uid="{809A24BE-2B13-4870-A19C-26A6F4DE2D99}"/>
    <cellStyle name="Normal 14 3 5 3" xfId="29493" xr:uid="{280AA84D-908F-4B97-903D-80A757298B2B}"/>
    <cellStyle name="Normal 14 3 6" xfId="29494" xr:uid="{0BCECE02-4B53-40FF-9CA0-45337B246365}"/>
    <cellStyle name="Normal 14 3 6 2" xfId="29495" xr:uid="{9C4E16BA-4634-4F0E-BE07-548B6B65E77E}"/>
    <cellStyle name="Normal 14 3 6 2 2" xfId="39961" xr:uid="{A00EE14B-8AB9-4B7A-A8D9-8F9D6EE6994C}"/>
    <cellStyle name="Normal 14 3 6 3" xfId="29496" xr:uid="{5B6C2003-9C65-4F4E-9FE9-FC49B114DC72}"/>
    <cellStyle name="Normal 14 3 7" xfId="29497" xr:uid="{4372353D-50A4-436E-9F2E-C03D22418AD0}"/>
    <cellStyle name="Normal 14 3 7 2" xfId="39962" xr:uid="{5A76CB71-8E53-4FCB-9670-84A84F2315DE}"/>
    <cellStyle name="Normal 14 3 8" xfId="29498" xr:uid="{24FA9445-EEFD-4AA7-ABF7-7459705A1CAC}"/>
    <cellStyle name="Normal 14 3 8 2" xfId="39963" xr:uid="{21CE3764-55EF-425A-841C-25C4080A0E39}"/>
    <cellStyle name="Normal 14 3 9" xfId="39964" xr:uid="{95BFF4F6-BD61-4F89-95A2-0ADAB29EDCCF}"/>
    <cellStyle name="Normal 14 4" xfId="498" xr:uid="{00000000-0005-0000-0000-0000C0020000}"/>
    <cellStyle name="Normal 14 4 2" xfId="499" xr:uid="{00000000-0005-0000-0000-0000C1020000}"/>
    <cellStyle name="Normal 14 4 2 2" xfId="29500" xr:uid="{8326841F-1437-4C4A-91C9-20D7437C9778}"/>
    <cellStyle name="Normal 14 4 2 2 2" xfId="29501" xr:uid="{E6A37C6B-DD4A-45A7-A0EF-5B3A0E11B8F2}"/>
    <cellStyle name="Normal 14 4 2 2 2 2" xfId="29502" xr:uid="{34E55240-EC69-4D3F-849D-393AF71ABF02}"/>
    <cellStyle name="Normal 14 4 2 2 2 2 2" xfId="39965" xr:uid="{833C2276-5F90-4F52-BF47-C16ADDBC9F25}"/>
    <cellStyle name="Normal 14 4 2 2 2 3" xfId="29503" xr:uid="{4AD37A0E-8509-4B57-BFEE-27699DC4EBBF}"/>
    <cellStyle name="Normal 14 4 2 2 3" xfId="29504" xr:uid="{D86596E2-DD20-4F3E-A61E-17C6A3F9CE08}"/>
    <cellStyle name="Normal 14 4 2 2 3 2" xfId="29505" xr:uid="{07D51C47-6D41-4656-A22D-B90039739591}"/>
    <cellStyle name="Normal 14 4 2 2 3 2 2" xfId="39966" xr:uid="{23530887-ED80-42B9-B287-826CE61A50DB}"/>
    <cellStyle name="Normal 14 4 2 2 3 3" xfId="29506" xr:uid="{DB79B380-B966-418F-923E-87428048F70A}"/>
    <cellStyle name="Normal 14 4 2 2 4" xfId="29507" xr:uid="{4C103CEC-5AD6-4339-B8D4-F56C93A927AF}"/>
    <cellStyle name="Normal 14 4 2 2 4 2" xfId="39967" xr:uid="{6CD7B4DD-CE9B-41E7-B526-08E63B4A2FCC}"/>
    <cellStyle name="Normal 14 4 2 2 5" xfId="29508" xr:uid="{FAF6D2CE-9D63-48D7-B3DC-DB6DB9B65F76}"/>
    <cellStyle name="Normal 14 4 2 3" xfId="29509" xr:uid="{42CB78BB-4D79-4C57-97E2-DC9DAAD9B1E6}"/>
    <cellStyle name="Normal 14 4 2 3 2" xfId="29510" xr:uid="{C5C9C0C5-0C17-4B79-922A-B7E7CC22B493}"/>
    <cellStyle name="Normal 14 4 2 3 2 2" xfId="39968" xr:uid="{C1F78765-BFA0-4806-8D2E-66D9F406CEB8}"/>
    <cellStyle name="Normal 14 4 2 3 3" xfId="29511" xr:uid="{069723AD-1A19-412D-BB56-471B4296E3E5}"/>
    <cellStyle name="Normal 14 4 2 4" xfId="29512" xr:uid="{3ADE87B0-BA36-4044-BDBE-67A87EA3B3F7}"/>
    <cellStyle name="Normal 14 4 2 4 2" xfId="29513" xr:uid="{EC07A84E-0977-4D22-AD75-0CE57B4B34D5}"/>
    <cellStyle name="Normal 14 4 2 4 2 2" xfId="39969" xr:uid="{6FDA63C6-ECAE-4C73-990E-C8A414B98B1C}"/>
    <cellStyle name="Normal 14 4 2 4 3" xfId="29514" xr:uid="{17CC949C-510C-4362-AB8E-E6F55882A67E}"/>
    <cellStyle name="Normal 14 4 2 5" xfId="29515" xr:uid="{7FF907E0-AFF7-452F-A73D-A36A039EEA8B}"/>
    <cellStyle name="Normal 14 4 2 5 2" xfId="39970" xr:uid="{985A41FA-C5E7-4E3D-8BF4-E6038F3992B1}"/>
    <cellStyle name="Normal 14 4 2 6" xfId="29516" xr:uid="{78764364-20AF-4FA4-88B9-96D7F5CCD483}"/>
    <cellStyle name="Normal 14 4 2 7" xfId="29517" xr:uid="{9FE8D385-E225-465F-9290-20AB9AF5DBF5}"/>
    <cellStyle name="Normal 14 4 2 8" xfId="44881" xr:uid="{AE53D809-DD05-4513-A0DF-FCE9B16367C6}"/>
    <cellStyle name="Normal 14 4 2 9" xfId="29499" xr:uid="{16E913A3-D7B6-4BBB-894E-E06467A4398B}"/>
    <cellStyle name="Normal 14 4 3" xfId="1264" xr:uid="{00000000-0005-0000-0000-0000C2020000}"/>
    <cellStyle name="Normal 14 4 3 2" xfId="29519" xr:uid="{5E44E867-5C7F-4B88-B081-62D5D55D898F}"/>
    <cellStyle name="Normal 14 4 3 2 2" xfId="29520" xr:uid="{6804B6F6-500F-409C-8BE0-DC1B4EA6B5ED}"/>
    <cellStyle name="Normal 14 4 3 2 2 2" xfId="39971" xr:uid="{24E0EF39-93FB-4E80-BD36-5F9C3433FF8A}"/>
    <cellStyle name="Normal 14 4 3 2 3" xfId="29521" xr:uid="{73432C82-522A-4A87-BAEA-00D437F32C32}"/>
    <cellStyle name="Normal 14 4 3 3" xfId="29522" xr:uid="{1E88564A-790F-4B98-A2F7-D954C791C43B}"/>
    <cellStyle name="Normal 14 4 3 3 2" xfId="29523" xr:uid="{88186DF1-E2A3-49D2-9A6D-EBF6C2257156}"/>
    <cellStyle name="Normal 14 4 3 3 2 2" xfId="39972" xr:uid="{5FC9F2E2-5F49-4FED-A61E-D48DC70C8943}"/>
    <cellStyle name="Normal 14 4 3 3 3" xfId="29524" xr:uid="{799E8950-C03E-454E-B474-70320ACF541E}"/>
    <cellStyle name="Normal 14 4 3 4" xfId="29525" xr:uid="{BF5599B2-03D4-4146-B39F-BA1E27B4A3C5}"/>
    <cellStyle name="Normal 14 4 3 4 2" xfId="39973" xr:uid="{2D153C7A-3453-47DE-B3BD-CF1D77E5D6D6}"/>
    <cellStyle name="Normal 14 4 3 5" xfId="29526" xr:uid="{C807998A-37BB-40D8-82D0-8535D524DDE3}"/>
    <cellStyle name="Normal 14 4 3 6" xfId="29518" xr:uid="{3AA9A981-94F8-4ED5-9DCC-D7EA993DD6A4}"/>
    <cellStyle name="Normal 14 4 4" xfId="29527" xr:uid="{20A86C95-2499-43A5-9D65-1F5EDD618AD8}"/>
    <cellStyle name="Normal 14 4 4 2" xfId="29528" xr:uid="{9219F02A-1ADB-4AC3-9C80-60FDB3EB7F5C}"/>
    <cellStyle name="Normal 14 4 4 2 2" xfId="39974" xr:uid="{A0360DBE-B13F-4966-8AA8-AAC588DD85D9}"/>
    <cellStyle name="Normal 14 4 4 3" xfId="29529" xr:uid="{8ACCFC81-E246-4D17-95CB-A3384F37D156}"/>
    <cellStyle name="Normal 14 4 5" xfId="29530" xr:uid="{A3F22116-5553-4652-8D39-7C4BCBCDF7D4}"/>
    <cellStyle name="Normal 14 4 5 2" xfId="29531" xr:uid="{145DEF4C-1E66-4C6D-8800-14FF6F7782BD}"/>
    <cellStyle name="Normal 14 4 5 2 2" xfId="39975" xr:uid="{2782684C-7075-4404-9674-1E1B1501C38E}"/>
    <cellStyle name="Normal 14 4 5 3" xfId="29532" xr:uid="{9152274A-A8E1-40E2-82B0-F11120B67846}"/>
    <cellStyle name="Normal 14 4 6" xfId="29533" xr:uid="{3354F540-578B-47C3-ABBD-FB460C055C4C}"/>
    <cellStyle name="Normal 14 4 6 2" xfId="39976" xr:uid="{5E1E9576-3A29-4BD6-A28A-12818D08754B}"/>
    <cellStyle name="Normal 14 4 7" xfId="29534" xr:uid="{ACC3A5F2-D166-4AD0-8F5C-190FE9F14530}"/>
    <cellStyle name="Normal 14 4 8" xfId="39977" xr:uid="{FFB36617-2AFE-46B1-86D8-3E5624B7AC9A}"/>
    <cellStyle name="Normal 14 5" xfId="500" xr:uid="{00000000-0005-0000-0000-0000C3020000}"/>
    <cellStyle name="Normal 14 5 2" xfId="29535" xr:uid="{DA0C702A-09E6-4884-A1D2-E20FCCA0DA0F}"/>
    <cellStyle name="Normal 14 5 2 2" xfId="29536" xr:uid="{A7338796-4832-4509-BDE5-D207AEE6595C}"/>
    <cellStyle name="Normal 14 5 2 2 2" xfId="29537" xr:uid="{B49B9B28-88B4-46FD-B51A-4F9BA6CB94E1}"/>
    <cellStyle name="Normal 14 5 2 2 2 2" xfId="39978" xr:uid="{91CE02CC-3296-4242-930D-3019E4DCD9F5}"/>
    <cellStyle name="Normal 14 5 2 2 3" xfId="29538" xr:uid="{81431F20-C758-4746-B415-49D7E0A6A8FC}"/>
    <cellStyle name="Normal 14 5 2 3" xfId="29539" xr:uid="{3B7FC8C3-DD82-49F1-9239-EFD77E009558}"/>
    <cellStyle name="Normal 14 5 2 3 2" xfId="29540" xr:uid="{60B72E65-93E7-4FB8-ABDE-7B8ED4C847F0}"/>
    <cellStyle name="Normal 14 5 2 3 2 2" xfId="39979" xr:uid="{55342253-3EAC-426D-8848-07F089829BAA}"/>
    <cellStyle name="Normal 14 5 2 3 3" xfId="29541" xr:uid="{0E0835D3-9862-4ACF-BD0A-BD314B0A4522}"/>
    <cellStyle name="Normal 14 5 2 4" xfId="29542" xr:uid="{AB5E501F-D591-42E5-8884-C8A7AB600CA3}"/>
    <cellStyle name="Normal 14 5 2 4 2" xfId="39980" xr:uid="{14423FE8-5852-4C15-88C2-74A578AECB18}"/>
    <cellStyle name="Normal 14 5 2 5" xfId="29543" xr:uid="{02730ECB-3BDE-4B48-8846-26A9CAAFFC3A}"/>
    <cellStyle name="Normal 14 5 2 6" xfId="29544" xr:uid="{7989509A-ACC2-45B0-85DA-5364DCCF29D4}"/>
    <cellStyle name="Normal 14 5 2 7" xfId="44882" xr:uid="{0BAB8F0F-9638-41A8-816E-478D4E1A5C47}"/>
    <cellStyle name="Normal 14 5 3" xfId="29545" xr:uid="{36E74814-FE81-44D2-A632-7E3116D372BC}"/>
    <cellStyle name="Normal 14 5 3 2" xfId="29546" xr:uid="{3CEEF481-64A5-40DA-9D87-76820D1836A7}"/>
    <cellStyle name="Normal 14 5 3 2 2" xfId="39981" xr:uid="{02F7BF10-C2C7-46EE-9641-8091CFEE9923}"/>
    <cellStyle name="Normal 14 5 3 3" xfId="29547" xr:uid="{815A9402-E48F-4D34-8192-A9F682009079}"/>
    <cellStyle name="Normal 14 5 4" xfId="29548" xr:uid="{E69C1188-EA70-4E2D-93E2-7B733673310C}"/>
    <cellStyle name="Normal 14 5 4 2" xfId="29549" xr:uid="{57843125-BDE7-4224-91A7-B344EF8A7857}"/>
    <cellStyle name="Normal 14 5 4 2 2" xfId="39982" xr:uid="{0EFA0945-FCDF-4DD5-9ECE-2568CA5F975D}"/>
    <cellStyle name="Normal 14 5 4 3" xfId="29550" xr:uid="{24B17001-DB5E-4140-9BCA-404DA6C62AE9}"/>
    <cellStyle name="Normal 14 5 5" xfId="29551" xr:uid="{0CC1C1E0-19DF-4661-9608-F92FFD1427E4}"/>
    <cellStyle name="Normal 14 5 5 2" xfId="39983" xr:uid="{0CDC50D4-88A2-4BBA-99A9-70F73432B4C9}"/>
    <cellStyle name="Normal 14 5 6" xfId="29552" xr:uid="{2A2221F2-A61E-401C-A71F-BBBB76E9895D}"/>
    <cellStyle name="Normal 14 5 7" xfId="39984" xr:uid="{0F04074E-1142-4098-A1AD-023717EBAD76}"/>
    <cellStyle name="Normal 14 5 8" xfId="2083" xr:uid="{F92B9F1E-FD71-496D-8D5B-ED0CB6EA3D7A}"/>
    <cellStyle name="Normal 14 6" xfId="501" xr:uid="{00000000-0005-0000-0000-0000C4020000}"/>
    <cellStyle name="Normal 14 6 2" xfId="29553" xr:uid="{39853CC8-4E2A-4013-9B9B-81EBE4EE2A8D}"/>
    <cellStyle name="Normal 14 6 2 2" xfId="29554" xr:uid="{6CE36C16-6926-4AB0-83F3-D9B8CE7039DB}"/>
    <cellStyle name="Normal 14 6 2 2 2" xfId="39985" xr:uid="{D00E2B38-395F-4618-9E25-2D8783BC25FB}"/>
    <cellStyle name="Normal 14 6 2 3" xfId="29555" xr:uid="{34924F35-38F4-4FF3-88A5-A101B82E3429}"/>
    <cellStyle name="Normal 14 6 3" xfId="29556" xr:uid="{9FD90EA1-28AD-4B2A-B937-CAACE0025E73}"/>
    <cellStyle name="Normal 14 6 3 2" xfId="29557" xr:uid="{A76B92ED-6258-4D07-AF89-CFAF8BAFC9FC}"/>
    <cellStyle name="Normal 14 6 3 2 2" xfId="39986" xr:uid="{3338F061-F919-4815-91A5-CA6F067B60EB}"/>
    <cellStyle name="Normal 14 6 3 3" xfId="29558" xr:uid="{8042C5E4-9ECA-42DA-ADF1-A0087189D264}"/>
    <cellStyle name="Normal 14 6 4" xfId="29559" xr:uid="{9AB39D80-FE18-4510-84B4-732EA7DC6B7B}"/>
    <cellStyle name="Normal 14 6 4 2" xfId="39987" xr:uid="{3601BCF7-3941-461B-B6C9-C27AF2C38EB1}"/>
    <cellStyle name="Normal 14 6 5" xfId="29560" xr:uid="{C94B0CAD-E164-4AE6-9B37-E9EC2B41DA24}"/>
    <cellStyle name="Normal 14 7" xfId="181" xr:uid="{00000000-0005-0000-0000-0000C5020000}"/>
    <cellStyle name="Normal 14 7 2" xfId="29562" xr:uid="{183E72C8-14B8-46F6-AA67-820B247576DE}"/>
    <cellStyle name="Normal 14 7 2 2" xfId="39988" xr:uid="{B9DE3A4B-7095-49F3-889F-6C1925A843E9}"/>
    <cellStyle name="Normal 14 7 3" xfId="29563" xr:uid="{06D5F1A9-9B8A-4F0C-A4C6-497936049D8D}"/>
    <cellStyle name="Normal 14 7 4" xfId="29564" xr:uid="{9C0DEE25-B382-4B94-B504-C9DE88F83BBF}"/>
    <cellStyle name="Normal 14 7 5" xfId="44883" xr:uid="{500D81AD-48E4-490B-9552-F30BF10F45D5}"/>
    <cellStyle name="Normal 14 7 6" xfId="29561" xr:uid="{9525A95C-0BD4-44FC-90AC-9FB5EE71CBF4}"/>
    <cellStyle name="Normal 14 8" xfId="29565" xr:uid="{146F5915-155E-40A4-B162-CCB3E0E052BB}"/>
    <cellStyle name="Normal 14 8 2" xfId="29566" xr:uid="{108F6634-8B5F-4770-8223-8071712B872D}"/>
    <cellStyle name="Normal 14 8 2 2" xfId="39989" xr:uid="{CE76D975-09BA-483F-A3F8-40775DD472D3}"/>
    <cellStyle name="Normal 14 8 3" xfId="29567" xr:uid="{CA894438-709B-4212-A6E3-30A97B50344A}"/>
    <cellStyle name="Normal 14 9" xfId="29568" xr:uid="{29BF01F9-7D47-4EC4-951F-F579FDEEC49E}"/>
    <cellStyle name="Normal 14 9 2" xfId="39990" xr:uid="{32A799FD-F577-4691-8EB2-86EEA5A19DFB}"/>
    <cellStyle name="Normal 14_2112 2148 Reg Labor" xfId="29569" xr:uid="{67482467-7C1C-4469-9366-98F43779CE7E}"/>
    <cellStyle name="Normal 140" xfId="29570" xr:uid="{BF0F7E71-E989-4E11-B7FE-8558963D34A4}"/>
    <cellStyle name="Normal 141" xfId="29571" xr:uid="{098E54D2-11E2-4B2C-9F98-BAA62DB4719A}"/>
    <cellStyle name="Normal 142" xfId="29572" xr:uid="{E87B51CE-7588-4B2A-8446-A65432039BB2}"/>
    <cellStyle name="Normal 143" xfId="29573" xr:uid="{DD25AB89-030C-4968-88B7-A0AFE9327789}"/>
    <cellStyle name="Normal 144" xfId="39991" xr:uid="{044A4407-5A29-44EC-AF33-658521F82613}"/>
    <cellStyle name="Normal 144 2" xfId="46572" xr:uid="{2D8DAAE0-22C3-444F-860C-CCF02BFC0E36}"/>
    <cellStyle name="Normal 145" xfId="44200" xr:uid="{A5680DAA-D155-499C-854A-96F28E358B3D}"/>
    <cellStyle name="Normal 146" xfId="44181" xr:uid="{B11E4591-B5D2-45C0-A099-D26198F04B4A}"/>
    <cellStyle name="Normal 147" xfId="44180" xr:uid="{F06CC621-18BF-4293-97EF-1067F7A79B07}"/>
    <cellStyle name="Normal 148" xfId="44182" xr:uid="{2202770F-ACD2-42CA-9352-9DDFF8E2F62F}"/>
    <cellStyle name="Normal 149" xfId="44183" xr:uid="{E6F7D213-186A-483F-B92B-D592B0E38208}"/>
    <cellStyle name="Normal 15" xfId="82" xr:uid="{00000000-0005-0000-0000-0000C7020000}"/>
    <cellStyle name="Normal 15 10" xfId="46496" xr:uid="{C18E7EA2-DF02-4E92-9586-75F4DD74A868}"/>
    <cellStyle name="Normal 15 2" xfId="502" xr:uid="{00000000-0005-0000-0000-0000C8020000}"/>
    <cellStyle name="Normal 15 2 2" xfId="1265" xr:uid="{00000000-0005-0000-0000-0000C9020000}"/>
    <cellStyle name="Normal 15 2 2 2" xfId="2084" xr:uid="{2C227305-D447-4A18-A1FB-9180F951DDC0}"/>
    <cellStyle name="Normal 15 2 2 2 2" xfId="39992" xr:uid="{65A790FD-7919-4438-95E0-7C10D22856E4}"/>
    <cellStyle name="Normal 15 2 2 3" xfId="29574" xr:uid="{B8DACBE7-1309-4866-A550-B0ECF57BCBA3}"/>
    <cellStyle name="Normal 15 2 2 4" xfId="45592" xr:uid="{087FE345-16AC-4311-83B6-93114CFD448A}"/>
    <cellStyle name="Normal 15 2 3" xfId="2085" xr:uid="{215AA4B3-82D3-4D24-B4DA-27B5B03020CD}"/>
    <cellStyle name="Normal 15 2 3 2" xfId="39993" xr:uid="{A3E8EBD2-70B7-4C60-BEED-7771786C623E}"/>
    <cellStyle name="Normal 15 2 4" xfId="29575" xr:uid="{D287C692-0A21-4E80-8794-B14C5D85129E}"/>
    <cellStyle name="Normal 15 2 5" xfId="1415" xr:uid="{B2663C14-ED71-4A79-95A4-8BB99D098081}"/>
    <cellStyle name="Normal 15 3" xfId="1266" xr:uid="{00000000-0005-0000-0000-0000CA020000}"/>
    <cellStyle name="Normal 15 3 2" xfId="1267" xr:uid="{00000000-0005-0000-0000-0000CB020000}"/>
    <cellStyle name="Normal 15 3 2 2" xfId="29576" xr:uid="{0FFF1A4B-C866-4D8F-B29D-D99BF5655D06}"/>
    <cellStyle name="Normal 15 3 3" xfId="29577" xr:uid="{891CB94A-0680-4483-A2A4-14350BEB1B21}"/>
    <cellStyle name="Normal 15 3 3 2" xfId="29578" xr:uid="{AF9A2850-4601-4DFA-A595-872C52168ACF}"/>
    <cellStyle name="Normal 15 3 3 3" xfId="44884" xr:uid="{4339DCCD-6023-42D2-9914-40E313DF1FA7}"/>
    <cellStyle name="Normal 15 3 4" xfId="39994" xr:uid="{7D5B039F-9B67-4F29-B05D-03794D232299}"/>
    <cellStyle name="Normal 15 3 5" xfId="39995" xr:uid="{07331FF7-FC03-4428-B312-452FA0D396D9}"/>
    <cellStyle name="Normal 15 4" xfId="1268" xr:uid="{00000000-0005-0000-0000-0000CC020000}"/>
    <cellStyle name="Normal 15 4 2" xfId="29579" xr:uid="{6706F0B0-19A4-488D-AD49-1EB03D756E62}"/>
    <cellStyle name="Normal 15 4 2 2" xfId="39996" xr:uid="{376AA4B3-2563-4ABB-BA16-D9430D2D03D4}"/>
    <cellStyle name="Normal 15 4 3" xfId="39997" xr:uid="{2FFA8434-BE8D-4EC7-9A66-4D6327BED150}"/>
    <cellStyle name="Normal 15 4 4" xfId="39998" xr:uid="{CF92C4D5-EF00-4EFF-811E-24CA0DB796D2}"/>
    <cellStyle name="Normal 15 4 5" xfId="45593" xr:uid="{287C4A62-9EAB-4A74-B763-D1578D7103A0}"/>
    <cellStyle name="Normal 15 5" xfId="2086" xr:uid="{CCEA00B3-8C32-49C6-ABB7-20F40DB8DF04}"/>
    <cellStyle name="Normal 15 5 2" xfId="29580" xr:uid="{81BF1663-AD01-485B-A682-1455A74AFDD8}"/>
    <cellStyle name="Normal 15 5 3" xfId="39999" xr:uid="{20D6491A-F0AB-4B2A-9ADF-1219EE9B119A}"/>
    <cellStyle name="Normal 15 6" xfId="29581" xr:uid="{0E2886DF-1741-492E-82C6-D6843DD29188}"/>
    <cellStyle name="Normal 15 6 2" xfId="29582" xr:uid="{8FF7A8BF-2B11-486B-854D-1C3A6F0E4E3C}"/>
    <cellStyle name="Normal 15 6 3" xfId="42778" xr:uid="{6A549295-F4B9-4777-91AE-AD279D532C1C}"/>
    <cellStyle name="Normal 15 6 4" xfId="45594" xr:uid="{9642617A-2DB5-4399-9AF1-8D591CE9358C}"/>
    <cellStyle name="Normal 15 7" xfId="29583" xr:uid="{F4F1D55C-F154-4356-86B8-74137CCF4640}"/>
    <cellStyle name="Normal 15 8" xfId="29584" xr:uid="{B3C760A4-2AE4-472F-A9B4-DD3DD8E8E1CC}"/>
    <cellStyle name="Normal 15 9" xfId="29585" xr:uid="{C94EF0C7-1D04-4D8E-8B3C-AED9EC3376D0}"/>
    <cellStyle name="Normal 15_2112 2148 Reg Labor" xfId="29586" xr:uid="{285F57F9-1023-4CF3-BDF5-F77B13048AB2}"/>
    <cellStyle name="Normal 150" xfId="44184" xr:uid="{05526F39-588D-432A-926B-124ABA7914BF}"/>
    <cellStyle name="Normal 151" xfId="44201" xr:uid="{A97F608E-DD6E-4948-BFF2-0AC8271BAFDB}"/>
    <cellStyle name="Normal 152" xfId="44185" xr:uid="{13E750FD-C880-423A-9805-0B66031C1DF7}"/>
    <cellStyle name="Normal 153" xfId="44186" xr:uid="{156805B4-A5F4-4D2D-A9B7-48801D0BBD18}"/>
    <cellStyle name="Normal 154" xfId="44187" xr:uid="{EDDA8017-C799-47E8-88B7-03B41E88D7D6}"/>
    <cellStyle name="Normal 155" xfId="45595" xr:uid="{C60A4531-86C8-419A-9BCD-4A226907AC4E}"/>
    <cellStyle name="Normal 156" xfId="45596" xr:uid="{4DD1A7B2-F816-44DD-BDC5-743587FC86A6}"/>
    <cellStyle name="Normal 157" xfId="45597" xr:uid="{F4EBD8D2-CE02-4EB2-AC67-96253848C98A}"/>
    <cellStyle name="Normal 158" xfId="45598" xr:uid="{A60B2464-4074-4601-B35F-F54BBB2483CE}"/>
    <cellStyle name="Normal 159" xfId="45599" xr:uid="{9631F6FD-021F-4A63-B13B-19712DE66957}"/>
    <cellStyle name="Normal 16" xfId="83" xr:uid="{00000000-0005-0000-0000-0000CD020000}"/>
    <cellStyle name="Normal 16 10" xfId="29587" xr:uid="{8BBBC305-E742-4AC7-92F9-2DF849F0859F}"/>
    <cellStyle name="Normal 16 11" xfId="40000" xr:uid="{53A9C47E-B9E5-4E9A-80B4-DE6BA327CF0D}"/>
    <cellStyle name="Normal 16 12" xfId="46559" xr:uid="{86794ADD-3D0E-486B-89AD-CB6574E5D2C3}"/>
    <cellStyle name="Normal 16 2" xfId="503" xr:uid="{00000000-0005-0000-0000-0000CE020000}"/>
    <cellStyle name="Normal 16 2 2" xfId="2087" xr:uid="{D927EA72-6E9E-4B1E-868C-F1E7033EA82F}"/>
    <cellStyle name="Normal 16 2 2 2" xfId="2088" xr:uid="{BA9D84F8-3317-4237-942A-BD711197334F}"/>
    <cellStyle name="Normal 16 2 2 2 2" xfId="40001" xr:uid="{916BFCEC-00EB-495F-97FC-E3A18ADD4D28}"/>
    <cellStyle name="Normal 16 2 2 3" xfId="29588" xr:uid="{FB98A932-92DA-4A9D-AA66-FF467B8F66F8}"/>
    <cellStyle name="Normal 16 2 3" xfId="2089" xr:uid="{D4A194B8-4237-433C-ABEA-1F612CAA9309}"/>
    <cellStyle name="Normal 16 2 3 2" xfId="40002" xr:uid="{7EB7823C-A4ED-45E8-BCAC-2EB69D2D5F83}"/>
    <cellStyle name="Normal 16 2 4" xfId="29589" xr:uid="{F4257999-452A-4A72-B72D-6A8732F22420}"/>
    <cellStyle name="Normal 16 2 5" xfId="1416" xr:uid="{F057BFF6-0CDB-4C83-8842-FC310884AA20}"/>
    <cellStyle name="Normal 16 3" xfId="1045" xr:uid="{00000000-0005-0000-0000-0000CF020000}"/>
    <cellStyle name="Normal 16 3 10" xfId="40003" xr:uid="{4ACFE7E5-0FB5-4A54-95D3-99BE249143D9}"/>
    <cellStyle name="Normal 16 3 11" xfId="1417" xr:uid="{D66AD9F4-77CA-4466-9FCA-C348DD16E75A}"/>
    <cellStyle name="Normal 16 3 2" xfId="1046" xr:uid="{00000000-0005-0000-0000-0000D0020000}"/>
    <cellStyle name="Normal 16 3 2 2" xfId="2090" xr:uid="{EEDCF972-9782-404D-80D1-886E9338EA99}"/>
    <cellStyle name="Normal 16 3 2 2 2" xfId="29590" xr:uid="{7E697451-8B73-4C48-BE73-03CF1231BC5A}"/>
    <cellStyle name="Normal 16 3 2 2 2 2" xfId="29591" xr:uid="{F8EFC382-4BF7-405B-B329-59D3D266D02B}"/>
    <cellStyle name="Normal 16 3 2 2 2 2 2" xfId="29592" xr:uid="{05BD8854-2735-4FED-8F6F-9576B5AC1A85}"/>
    <cellStyle name="Normal 16 3 2 2 2 2 2 2" xfId="40004" xr:uid="{C4E6D0FB-1A8C-4010-8F62-1646C49867EF}"/>
    <cellStyle name="Normal 16 3 2 2 2 2 3" xfId="29593" xr:uid="{55CDEB23-4EEC-44C7-A348-8207B62F6CCF}"/>
    <cellStyle name="Normal 16 3 2 2 2 3" xfId="29594" xr:uid="{AE881448-88E6-45C4-826F-72A6D0606301}"/>
    <cellStyle name="Normal 16 3 2 2 2 3 2" xfId="29595" xr:uid="{D338D41C-4E77-465D-BBCB-689E25D37188}"/>
    <cellStyle name="Normal 16 3 2 2 2 3 2 2" xfId="40005" xr:uid="{8EE8F485-F220-4E79-AF74-F0839D8D148F}"/>
    <cellStyle name="Normal 16 3 2 2 2 3 3" xfId="29596" xr:uid="{07D04F9E-B2D4-4B46-8460-DA06BD9CE31E}"/>
    <cellStyle name="Normal 16 3 2 2 2 4" xfId="29597" xr:uid="{4055FB85-4857-45E8-B2C6-0F0377BE404B}"/>
    <cellStyle name="Normal 16 3 2 2 2 4 2" xfId="40006" xr:uid="{217FF063-891F-4F18-B292-7C1A69014CCE}"/>
    <cellStyle name="Normal 16 3 2 2 2 5" xfId="29598" xr:uid="{0688E5BA-3509-4239-9085-FE8419514052}"/>
    <cellStyle name="Normal 16 3 2 2 3" xfId="29599" xr:uid="{197F4DDF-031C-4647-B7A0-28290D3B7CCC}"/>
    <cellStyle name="Normal 16 3 2 2 3 2" xfId="29600" xr:uid="{ADDE8A44-9751-41F8-81AB-76B14CAF30DB}"/>
    <cellStyle name="Normal 16 3 2 2 3 2 2" xfId="40007" xr:uid="{72C4E728-3870-4A23-A9C1-F9ADCDB7BBEF}"/>
    <cellStyle name="Normal 16 3 2 2 3 3" xfId="29601" xr:uid="{96C34113-13BD-43DE-B543-1567733239F6}"/>
    <cellStyle name="Normal 16 3 2 2 4" xfId="29602" xr:uid="{85BDEB16-46C5-4C3C-8832-409AC2E3465D}"/>
    <cellStyle name="Normal 16 3 2 2 4 2" xfId="29603" xr:uid="{E56ACE9A-68F1-4DE2-AD26-C153C0A75ACF}"/>
    <cellStyle name="Normal 16 3 2 2 4 2 2" xfId="40008" xr:uid="{6D591C9F-0AAF-4EE8-B47D-7826991F2D2C}"/>
    <cellStyle name="Normal 16 3 2 2 4 3" xfId="29604" xr:uid="{5CB1CA46-02B9-4FB7-BE0C-7B6A9A24D015}"/>
    <cellStyle name="Normal 16 3 2 2 5" xfId="29605" xr:uid="{25BAFBE6-D91B-4527-AC4A-0767C5147287}"/>
    <cellStyle name="Normal 16 3 2 2 5 2" xfId="40009" xr:uid="{A3F7585C-5E5D-46E7-94B8-DE8E941E9AFB}"/>
    <cellStyle name="Normal 16 3 2 2 6" xfId="29606" xr:uid="{43121753-DC07-4A5C-B5ED-ADA9DAF433D6}"/>
    <cellStyle name="Normal 16 3 2 2 7" xfId="45600" xr:uid="{33A31FED-D0B8-46E4-ADD2-EE51E71E976F}"/>
    <cellStyle name="Normal 16 3 2 3" xfId="29607" xr:uid="{442EC04D-4A94-4883-BDF8-66D27B68E64E}"/>
    <cellStyle name="Normal 16 3 2 3 2" xfId="29608" xr:uid="{8B332B65-8FED-4B2E-9A15-CAEE5B676518}"/>
    <cellStyle name="Normal 16 3 2 3 2 2" xfId="29609" xr:uid="{E7CFCF80-81A2-41B3-AFE4-FB5BED3FC63B}"/>
    <cellStyle name="Normal 16 3 2 3 2 2 2" xfId="40010" xr:uid="{D7653D25-4D4B-48D6-8920-09BE6730E1F9}"/>
    <cellStyle name="Normal 16 3 2 3 2 3" xfId="29610" xr:uid="{B5BE91A8-E1D3-44E7-ABAF-EAA5108A0BFC}"/>
    <cellStyle name="Normal 16 3 2 3 3" xfId="29611" xr:uid="{FE3D16D0-010E-4D92-9261-1844C622D715}"/>
    <cellStyle name="Normal 16 3 2 3 3 2" xfId="29612" xr:uid="{22067C01-802B-42B1-972C-B832ABC37EE3}"/>
    <cellStyle name="Normal 16 3 2 3 3 2 2" xfId="40011" xr:uid="{AFF40366-6691-4703-8BA6-56F4FE2ED07B}"/>
    <cellStyle name="Normal 16 3 2 3 3 3" xfId="29613" xr:uid="{43F63E6F-9D70-4DE3-8075-857AB5FB7A40}"/>
    <cellStyle name="Normal 16 3 2 3 4" xfId="29614" xr:uid="{77E984A6-02D3-4AF7-A673-7CBDCD4D3216}"/>
    <cellStyle name="Normal 16 3 2 3 4 2" xfId="40012" xr:uid="{F62A6EB9-71FC-4B19-AC8F-B29ACDD51F6A}"/>
    <cellStyle name="Normal 16 3 2 3 5" xfId="29615" xr:uid="{FD2EB131-D0CC-4666-BC2C-353FD2A9F916}"/>
    <cellStyle name="Normal 16 3 2 4" xfId="29616" xr:uid="{2D626866-D828-4F8E-A5F6-84A82D605AAA}"/>
    <cellStyle name="Normal 16 3 2 4 2" xfId="29617" xr:uid="{E5EC8CB8-6A95-4888-930C-3FEE365A94AA}"/>
    <cellStyle name="Normal 16 3 2 4 2 2" xfId="40013" xr:uid="{02B626E1-1201-4D4C-9331-27DE7469653B}"/>
    <cellStyle name="Normal 16 3 2 4 3" xfId="29618" xr:uid="{E81A1A7A-01B1-4703-8158-AB1F0DE0133D}"/>
    <cellStyle name="Normal 16 3 2 5" xfId="29619" xr:uid="{E203EE4D-C4FD-4A89-98D0-D2B200F12413}"/>
    <cellStyle name="Normal 16 3 2 5 2" xfId="29620" xr:uid="{BEB1E414-5474-4F60-AF41-13DD3326D6FA}"/>
    <cellStyle name="Normal 16 3 2 5 2 2" xfId="40014" xr:uid="{F8574B86-6AE2-4A91-BCC6-8574257EE688}"/>
    <cellStyle name="Normal 16 3 2 5 3" xfId="29621" xr:uid="{032AB2BF-D40E-4220-9757-0B98694EB4A1}"/>
    <cellStyle name="Normal 16 3 2 6" xfId="29622" xr:uid="{DBBFAB8A-6FB0-4D53-B60E-4D6A28D1B25A}"/>
    <cellStyle name="Normal 16 3 2 6 2" xfId="40015" xr:uid="{D477A1EB-8CC0-4FA4-B99B-02DF56993464}"/>
    <cellStyle name="Normal 16 3 2 7" xfId="29623" xr:uid="{90335E59-D293-4DFB-88F5-6F34BB8E28D3}"/>
    <cellStyle name="Normal 16 3 2 8" xfId="45601" xr:uid="{6F42DBA8-CEBD-4D11-A5B8-A7EDCA85299D}"/>
    <cellStyle name="Normal 16 3 3" xfId="2091" xr:uid="{F75D0E9F-B253-43DA-BE3E-87B75B9FED61}"/>
    <cellStyle name="Normal 16 3 3 2" xfId="29624" xr:uid="{B318159F-CE17-48EC-B0D7-B5BAAF4581C8}"/>
    <cellStyle name="Normal 16 3 3 2 2" xfId="29625" xr:uid="{9C5E4809-B527-4CEE-810F-ED18E221B73B}"/>
    <cellStyle name="Normal 16 3 3 2 2 2" xfId="29626" xr:uid="{812566FD-05C6-4675-90DB-37E3217ACE72}"/>
    <cellStyle name="Normal 16 3 3 2 2 2 2" xfId="40016" xr:uid="{26AEECEB-A509-47D6-9F07-A62D96F33D59}"/>
    <cellStyle name="Normal 16 3 3 2 2 3" xfId="29627" xr:uid="{E2F7A9A5-CF6D-42D1-A4E2-62DC8E85FE6A}"/>
    <cellStyle name="Normal 16 3 3 2 3" xfId="29628" xr:uid="{06963233-0406-4B2F-9459-03BBBC97A1AD}"/>
    <cellStyle name="Normal 16 3 3 2 3 2" xfId="29629" xr:uid="{153CD215-7197-4A91-A200-1D62301F3E25}"/>
    <cellStyle name="Normal 16 3 3 2 3 2 2" xfId="40017" xr:uid="{E4A06B6F-B32F-4E3C-9A35-9B9CAD9E7F5B}"/>
    <cellStyle name="Normal 16 3 3 2 3 3" xfId="29630" xr:uid="{A4A2AE33-0DCF-47C1-9B44-DBC9E98590C9}"/>
    <cellStyle name="Normal 16 3 3 2 4" xfId="29631" xr:uid="{672D33BF-3C2D-4B1B-9025-BC9267A118E4}"/>
    <cellStyle name="Normal 16 3 3 2 4 2" xfId="40018" xr:uid="{36243D80-FD49-4FEC-8D00-0042E934E8DB}"/>
    <cellStyle name="Normal 16 3 3 2 5" xfId="29632" xr:uid="{5A731980-6665-4534-8CED-3AD62EF1CBA1}"/>
    <cellStyle name="Normal 16 3 3 3" xfId="29633" xr:uid="{7F4558EA-3066-48F7-B22D-4DD6FB26633D}"/>
    <cellStyle name="Normal 16 3 3 3 2" xfId="29634" xr:uid="{6334EF29-7ED6-4534-A2FE-2E26679A33A7}"/>
    <cellStyle name="Normal 16 3 3 3 2 2" xfId="40019" xr:uid="{A4D6A4E9-E2FB-46C2-908A-3E2F6E0E22AA}"/>
    <cellStyle name="Normal 16 3 3 3 3" xfId="29635" xr:uid="{F12FAF9F-DC23-4CD3-954A-9F5ECD1F2609}"/>
    <cellStyle name="Normal 16 3 3 4" xfId="29636" xr:uid="{31356BBA-8FD5-415D-B345-1FF767A67BAF}"/>
    <cellStyle name="Normal 16 3 3 4 2" xfId="29637" xr:uid="{30E46A03-B44A-40C7-A84C-7EFFD839F072}"/>
    <cellStyle name="Normal 16 3 3 4 2 2" xfId="40020" xr:uid="{79D42D59-96D6-480C-85A9-8DD65558DD56}"/>
    <cellStyle name="Normal 16 3 3 4 3" xfId="29638" xr:uid="{6F4DB6D7-492E-46D9-942F-EB5BD99D8795}"/>
    <cellStyle name="Normal 16 3 3 5" xfId="29639" xr:uid="{17C0A266-FDF6-4DFA-8D46-23A7C4CC7953}"/>
    <cellStyle name="Normal 16 3 3 5 2" xfId="40021" xr:uid="{028503DF-C59F-4DF3-B5B6-279E462CA41F}"/>
    <cellStyle name="Normal 16 3 3 6" xfId="29640" xr:uid="{4823882B-EAB0-490E-A88B-6785C7B886A5}"/>
    <cellStyle name="Normal 16 3 3 7" xfId="45602" xr:uid="{1DE50685-52E9-46AD-82B7-6E7A410B6973}"/>
    <cellStyle name="Normal 16 3 4" xfId="29641" xr:uid="{351B52B7-E675-4D26-A377-8E39945E3670}"/>
    <cellStyle name="Normal 16 3 4 2" xfId="29642" xr:uid="{3C6562BA-352E-487C-ABA3-1326E9C69135}"/>
    <cellStyle name="Normal 16 3 4 2 2" xfId="29643" xr:uid="{BB62B761-A3C2-4EBF-9648-FA4ADC549A80}"/>
    <cellStyle name="Normal 16 3 4 2 2 2" xfId="40022" xr:uid="{E9E63397-D620-4ED5-9628-382E7BC16352}"/>
    <cellStyle name="Normal 16 3 4 2 3" xfId="29644" xr:uid="{08C38328-F490-4844-AA45-A626908846D8}"/>
    <cellStyle name="Normal 16 3 4 3" xfId="29645" xr:uid="{235B14DF-A68A-4148-BEBD-60ADFE8B9ED7}"/>
    <cellStyle name="Normal 16 3 4 3 2" xfId="29646" xr:uid="{B5AC412B-CF8E-48C6-89E1-65A420ED01D6}"/>
    <cellStyle name="Normal 16 3 4 3 2 2" xfId="40023" xr:uid="{E331C4A1-78B2-4649-A29B-813F0B8650A4}"/>
    <cellStyle name="Normal 16 3 4 3 3" xfId="29647" xr:uid="{06A6079E-FC76-440A-9312-A29B29FBA3B7}"/>
    <cellStyle name="Normal 16 3 4 4" xfId="29648" xr:uid="{A158E054-6F71-43CF-911B-40AAB4D9A211}"/>
    <cellStyle name="Normal 16 3 4 4 2" xfId="40024" xr:uid="{D10936B8-0D55-45B5-A843-CD335B28823D}"/>
    <cellStyle name="Normal 16 3 4 5" xfId="29649" xr:uid="{FCDBF983-398F-46AE-85F2-FBAA4736D9DE}"/>
    <cellStyle name="Normal 16 3 4 6" xfId="29650" xr:uid="{3D05B3EB-A9AB-4141-B894-78597AB386F4}"/>
    <cellStyle name="Normal 16 3 4 7" xfId="44885" xr:uid="{0F780079-3508-485F-93F5-90391F7D5010}"/>
    <cellStyle name="Normal 16 3 5" xfId="29651" xr:uid="{20E05268-2E1C-41FD-852F-AB462A5A1A18}"/>
    <cellStyle name="Normal 16 3 5 2" xfId="29652" xr:uid="{36515C1C-E50A-403C-83E0-E552DC8A6287}"/>
    <cellStyle name="Normal 16 3 5 2 2" xfId="40025" xr:uid="{A757CEEB-8180-4E9C-9553-41D788CEC712}"/>
    <cellStyle name="Normal 16 3 5 3" xfId="29653" xr:uid="{6E639D6D-FFBC-4740-AF07-AECE4F8F62D9}"/>
    <cellStyle name="Normal 16 3 6" xfId="29654" xr:uid="{7DB71FA0-A804-4415-AB25-B270C3BCE719}"/>
    <cellStyle name="Normal 16 3 6 2" xfId="29655" xr:uid="{314806AC-7D7B-4DD3-B5C1-D236DDE86025}"/>
    <cellStyle name="Normal 16 3 6 2 2" xfId="40026" xr:uid="{2952AA92-0913-4DF1-AC93-BA139E3672DA}"/>
    <cellStyle name="Normal 16 3 6 3" xfId="29656" xr:uid="{AA0A3E70-567E-46E4-BBCC-B62B23B3DAA6}"/>
    <cellStyle name="Normal 16 3 7" xfId="29657" xr:uid="{1562BC58-F657-45E1-859F-0912EA103352}"/>
    <cellStyle name="Normal 16 3 7 2" xfId="40027" xr:uid="{1A609EF1-F0AF-4D97-B82A-2CA82DAF4108}"/>
    <cellStyle name="Normal 16 3 8" xfId="29658" xr:uid="{BAC4D464-3481-459A-8266-06B2ED6C6F41}"/>
    <cellStyle name="Normal 16 3 8 2" xfId="40028" xr:uid="{9C6C0F81-9181-4162-88B2-0DA8BC12D3EB}"/>
    <cellStyle name="Normal 16 3 9" xfId="40029" xr:uid="{0C45730F-13A6-4820-885A-0DB1F18F6B3F}"/>
    <cellStyle name="Normal 16 4" xfId="1047" xr:uid="{00000000-0005-0000-0000-0000D1020000}"/>
    <cellStyle name="Normal 16 4 2" xfId="2092" xr:uid="{38F80A9C-98CF-4CE3-833F-9D6629E92AA0}"/>
    <cellStyle name="Normal 16 4 2 2" xfId="29659" xr:uid="{20480B78-AC93-4FA7-889A-573ABA297C95}"/>
    <cellStyle name="Normal 16 4 2 2 2" xfId="29660" xr:uid="{4293FBF5-044F-4071-84CB-FBFE594D1DDB}"/>
    <cellStyle name="Normal 16 4 2 2 2 2" xfId="29661" xr:uid="{FCB4F655-25D4-43FC-9447-C4A26A98AC43}"/>
    <cellStyle name="Normal 16 4 2 2 2 2 2" xfId="40030" xr:uid="{640FBE13-2C06-4AA5-B8AB-0FA3233D43AF}"/>
    <cellStyle name="Normal 16 4 2 2 2 3" xfId="29662" xr:uid="{1CA38457-491B-4D04-AD3F-211379C54D67}"/>
    <cellStyle name="Normal 16 4 2 2 3" xfId="29663" xr:uid="{DD646253-5F4F-4D63-B705-23C9024C1C84}"/>
    <cellStyle name="Normal 16 4 2 2 3 2" xfId="29664" xr:uid="{3572F6E7-6CA3-45F2-BFA4-4F06CE71BDDC}"/>
    <cellStyle name="Normal 16 4 2 2 3 2 2" xfId="40031" xr:uid="{70DDADCF-D437-43BF-A265-BEC06795D561}"/>
    <cellStyle name="Normal 16 4 2 2 3 3" xfId="29665" xr:uid="{E346D1DE-BF7F-4551-8393-0EFFEB605713}"/>
    <cellStyle name="Normal 16 4 2 2 4" xfId="29666" xr:uid="{6D8B4A07-3983-4FC9-89EF-533CCA63D95F}"/>
    <cellStyle name="Normal 16 4 2 2 4 2" xfId="40032" xr:uid="{FAA21659-41C6-40D9-B02B-B18B9A0D2A41}"/>
    <cellStyle name="Normal 16 4 2 2 5" xfId="29667" xr:uid="{24F81E35-132F-40B4-9C26-A8D0C76A40AB}"/>
    <cellStyle name="Normal 16 4 2 3" xfId="29668" xr:uid="{BE1A45E7-1CC2-4C2F-B1D0-A5EFE428F2B4}"/>
    <cellStyle name="Normal 16 4 2 3 2" xfId="29669" xr:uid="{965B051E-4C04-41F9-B43D-1ABFA616FD98}"/>
    <cellStyle name="Normal 16 4 2 3 2 2" xfId="40033" xr:uid="{4D9B861D-12BC-40A9-BDB2-641336822A79}"/>
    <cellStyle name="Normal 16 4 2 3 3" xfId="29670" xr:uid="{CDBC2BB0-F2FB-4418-B0D0-B502CE5EA68A}"/>
    <cellStyle name="Normal 16 4 2 4" xfId="29671" xr:uid="{73F133E2-B1FD-4C06-A305-33175EA5458E}"/>
    <cellStyle name="Normal 16 4 2 4 2" xfId="29672" xr:uid="{6714A8CB-8645-4A7D-A056-417D1866BA09}"/>
    <cellStyle name="Normal 16 4 2 4 2 2" xfId="40034" xr:uid="{90D0A518-F2C2-4D03-9AA7-112D8C2739E1}"/>
    <cellStyle name="Normal 16 4 2 4 3" xfId="29673" xr:uid="{97724098-A3BC-4146-BDBF-EF9AD2DF0D80}"/>
    <cellStyle name="Normal 16 4 2 5" xfId="29674" xr:uid="{F7567AFB-46CA-4A5D-8B36-B83476D7D5C4}"/>
    <cellStyle name="Normal 16 4 2 5 2" xfId="40035" xr:uid="{51C5596F-4E90-48D8-AA9F-69F4C58AADC5}"/>
    <cellStyle name="Normal 16 4 2 6" xfId="29675" xr:uid="{B26232F3-88EA-4FD8-9311-57EA662EBECF}"/>
    <cellStyle name="Normal 16 4 3" xfId="29676" xr:uid="{71C951E9-AAC6-4B96-BAA0-A9289EC3AD64}"/>
    <cellStyle name="Normal 16 4 3 2" xfId="29677" xr:uid="{24A6F181-E464-4540-AEC0-C45F35C4674D}"/>
    <cellStyle name="Normal 16 4 3 2 2" xfId="29678" xr:uid="{F03C5735-2525-4866-BE78-20273F01C42B}"/>
    <cellStyle name="Normal 16 4 3 2 2 2" xfId="40036" xr:uid="{655E808E-24F1-4CB3-BCB2-15FD1077D7CF}"/>
    <cellStyle name="Normal 16 4 3 2 3" xfId="29679" xr:uid="{32DDE9B7-8F2C-40DC-AEDD-BE86202CABD8}"/>
    <cellStyle name="Normal 16 4 3 3" xfId="29680" xr:uid="{7A4E7693-43CA-41B6-954E-3843D97101A6}"/>
    <cellStyle name="Normal 16 4 3 3 2" xfId="29681" xr:uid="{F36F3C6A-48FB-4968-905A-414D9E200DC4}"/>
    <cellStyle name="Normal 16 4 3 3 2 2" xfId="40037" xr:uid="{07975F80-E6A4-4E82-AB2B-B07A8AD82536}"/>
    <cellStyle name="Normal 16 4 3 3 3" xfId="29682" xr:uid="{1F3D68ED-D0DA-48E2-A31B-1E137D41645C}"/>
    <cellStyle name="Normal 16 4 3 4" xfId="29683" xr:uid="{593F8AC0-880A-4A36-8DD4-F87FA1352315}"/>
    <cellStyle name="Normal 16 4 3 4 2" xfId="40038" xr:uid="{68468783-4668-46EB-BC0A-7C43F9E69A1D}"/>
    <cellStyle name="Normal 16 4 3 5" xfId="29684" xr:uid="{E1D3E71F-62AC-4563-8FD0-2FAA8890BAED}"/>
    <cellStyle name="Normal 16 4 3 6" xfId="29685" xr:uid="{BAF28BBF-2CE9-4AD6-964C-14D9A306E9F5}"/>
    <cellStyle name="Normal 16 4 3 7" xfId="44886" xr:uid="{6A328A2C-E672-4B13-A0D1-535B511F098F}"/>
    <cellStyle name="Normal 16 4 3 8" xfId="45603" xr:uid="{EBCCFC04-801A-4C14-B4C1-A8599F24F4F9}"/>
    <cellStyle name="Normal 16 4 4" xfId="29686" xr:uid="{1CEFE321-4EFC-42FF-8CF1-5DF9BF5A49B1}"/>
    <cellStyle name="Normal 16 4 4 2" xfId="29687" xr:uid="{BB854482-5E96-475C-AB09-6BE98A0189DB}"/>
    <cellStyle name="Normal 16 4 4 2 2" xfId="40039" xr:uid="{E2DDFCCC-8ED3-4115-890A-48E3CDDB226D}"/>
    <cellStyle name="Normal 16 4 4 3" xfId="29688" xr:uid="{391A311D-FF12-4CF1-8862-BEB9857F7DD3}"/>
    <cellStyle name="Normal 16 4 5" xfId="29689" xr:uid="{7D48E3F9-6916-476B-8AC2-CF2D0716D01C}"/>
    <cellStyle name="Normal 16 4 5 2" xfId="29690" xr:uid="{E04078AC-3ED7-4F5B-A172-4CC6B499FE35}"/>
    <cellStyle name="Normal 16 4 5 2 2" xfId="40040" xr:uid="{102E2617-D159-461C-B6B0-D9566B178AC7}"/>
    <cellStyle name="Normal 16 4 5 3" xfId="29691" xr:uid="{5B3532A9-E688-4D5F-9145-25025DB3480C}"/>
    <cellStyle name="Normal 16 4 6" xfId="29692" xr:uid="{5F8CC704-8D49-421A-92E3-64ED6BFECA92}"/>
    <cellStyle name="Normal 16 4 6 2" xfId="40041" xr:uid="{5487E193-EBC4-4810-A613-27D672D12661}"/>
    <cellStyle name="Normal 16 4 7" xfId="29693" xr:uid="{3B62CBF2-4ABB-40DC-A108-547776601800}"/>
    <cellStyle name="Normal 16 4 8" xfId="29694" xr:uid="{5DF6A593-F3C2-4524-BEEF-A674EF2F8B9C}"/>
    <cellStyle name="Normal 16 4 9" xfId="46497" xr:uid="{F9C48C04-0BF4-4504-91AF-4908DCF0DD8C}"/>
    <cellStyle name="Normal 16 5" xfId="2093" xr:uid="{123FB5E5-72ED-4E59-A949-11C557CBBEFD}"/>
    <cellStyle name="Normal 16 5 2" xfId="29695" xr:uid="{688A2E9C-17F4-4F0C-BE27-08EC59B7F7D3}"/>
    <cellStyle name="Normal 16 5 2 2" xfId="29696" xr:uid="{E3FB4778-55E2-421B-8914-FDB5C1B4A531}"/>
    <cellStyle name="Normal 16 5 2 2 2" xfId="29697" xr:uid="{3E38B31E-A156-46AB-8CD1-0D9F5719A513}"/>
    <cellStyle name="Normal 16 5 2 2 2 2" xfId="40042" xr:uid="{A7908222-CB98-4462-ADD6-D20B7A7179D3}"/>
    <cellStyle name="Normal 16 5 2 2 3" xfId="29698" xr:uid="{790F351C-224F-4665-809E-737E608E1EF2}"/>
    <cellStyle name="Normal 16 5 2 3" xfId="29699" xr:uid="{4638A3D3-401E-4A93-A96A-DEAD994714D2}"/>
    <cellStyle name="Normal 16 5 2 3 2" xfId="29700" xr:uid="{89C31407-869F-45E2-9E09-E62BA5BBB62D}"/>
    <cellStyle name="Normal 16 5 2 3 2 2" xfId="40043" xr:uid="{D2AE9F71-B35F-4A2F-AB35-4F491E8E141D}"/>
    <cellStyle name="Normal 16 5 2 3 3" xfId="29701" xr:uid="{CEC0BBC3-D4E9-41FD-8B63-57681B9D5111}"/>
    <cellStyle name="Normal 16 5 2 4" xfId="29702" xr:uid="{8B37D24F-9510-4DDA-AD9F-17955BF2F7B3}"/>
    <cellStyle name="Normal 16 5 2 4 2" xfId="40044" xr:uid="{4084CD90-62B8-4E33-BEF4-1EC2E0FB0B1B}"/>
    <cellStyle name="Normal 16 5 2 5" xfId="29703" xr:uid="{2432ED31-DBD7-4E6C-89C3-E0325D947519}"/>
    <cellStyle name="Normal 16 5 3" xfId="29704" xr:uid="{1BE9450B-0DC2-4055-A549-653B10CB8F4D}"/>
    <cellStyle name="Normal 16 5 3 2" xfId="29705" xr:uid="{5D00276C-11F7-4DAE-BAA8-34AE3B77708C}"/>
    <cellStyle name="Normal 16 5 3 2 2" xfId="40045" xr:uid="{D45105DA-6E98-4F65-8E56-8B0B242C545A}"/>
    <cellStyle name="Normal 16 5 3 3" xfId="29706" xr:uid="{A0B7B446-01CB-42A8-933F-86FA011289A0}"/>
    <cellStyle name="Normal 16 5 4" xfId="29707" xr:uid="{C384E751-F431-4DE0-BBF6-FE6230476234}"/>
    <cellStyle name="Normal 16 5 4 2" xfId="29708" xr:uid="{388D8689-B99A-45CB-AC0C-FC5E524491A2}"/>
    <cellStyle name="Normal 16 5 4 2 2" xfId="40046" xr:uid="{49D5E1CD-83B7-447E-945D-1C94C8B5EBE5}"/>
    <cellStyle name="Normal 16 5 4 3" xfId="29709" xr:uid="{726CD015-A6F6-4A96-B6AA-609E1368C664}"/>
    <cellStyle name="Normal 16 5 5" xfId="29710" xr:uid="{FC6EE26C-E2DC-46A8-B974-2A4713DC3546}"/>
    <cellStyle name="Normal 16 5 5 2" xfId="40047" xr:uid="{BAC05A80-6B5D-47D5-A8B6-3E184CF37161}"/>
    <cellStyle name="Normal 16 5 6" xfId="29711" xr:uid="{0F6E2EEF-90A4-4FFC-A00E-7F1A65CCBC39}"/>
    <cellStyle name="Normal 16 5 7" xfId="45604" xr:uid="{3CD08E31-19A5-4B13-BD61-BBB5E9728369}"/>
    <cellStyle name="Normal 16 6" xfId="2094" xr:uid="{D481E786-BE3C-4FEE-868F-53558AEB97BE}"/>
    <cellStyle name="Normal 16 6 2" xfId="29712" xr:uid="{A5EF7FB9-0D2E-4854-A95B-945E854EFFEF}"/>
    <cellStyle name="Normal 16 6 2 2" xfId="29713" xr:uid="{F36C1B46-3C58-4BA5-99AD-1BC23865043C}"/>
    <cellStyle name="Normal 16 6 2 2 2" xfId="40048" xr:uid="{6C2A2150-F660-45D2-B74F-0901AA201E0D}"/>
    <cellStyle name="Normal 16 6 2 3" xfId="29714" xr:uid="{32A729F3-D141-483A-8A34-5B2C9728E8B1}"/>
    <cellStyle name="Normal 16 6 3" xfId="29715" xr:uid="{C0ECD8B9-1AC3-4F4F-837C-499B1B7A0B78}"/>
    <cellStyle name="Normal 16 6 3 2" xfId="29716" xr:uid="{80EB49A8-DBC2-4F23-99F6-5EB7F999C671}"/>
    <cellStyle name="Normal 16 6 3 2 2" xfId="40049" xr:uid="{FC9DD32C-ED99-410B-9232-B6819223F7E0}"/>
    <cellStyle name="Normal 16 6 3 3" xfId="29717" xr:uid="{47A1D7B2-87F8-4FC3-AF1B-E7D42EB174F3}"/>
    <cellStyle name="Normal 16 6 4" xfId="29718" xr:uid="{06DE0C3A-C048-4DAB-9179-0771F1C1FE16}"/>
    <cellStyle name="Normal 16 6 4 2" xfId="40050" xr:uid="{B8A4493B-AC7E-48C2-B009-526EE0975913}"/>
    <cellStyle name="Normal 16 6 5" xfId="29719" xr:uid="{6F7DD3DC-3471-489D-B68A-1555C8CDA76D}"/>
    <cellStyle name="Normal 16 6 6" xfId="45605" xr:uid="{0118DDA2-1971-443C-9999-B2724FAF3708}"/>
    <cellStyle name="Normal 16 7" xfId="29720" xr:uid="{0CA69575-5400-4140-8223-8B0C77D6A445}"/>
    <cellStyle name="Normal 16 7 2" xfId="29721" xr:uid="{C7745F66-B13C-456A-9F28-F3C2987367D4}"/>
    <cellStyle name="Normal 16 7 2 2" xfId="40051" xr:uid="{523A4950-D7C0-48D0-8E18-CF7FD5AFC028}"/>
    <cellStyle name="Normal 16 7 3" xfId="29722" xr:uid="{E431D616-A92F-4308-9239-E9EE827D5CF5}"/>
    <cellStyle name="Normal 16 8" xfId="29723" xr:uid="{642275C6-16D9-4D3B-B5F9-077A56192BAF}"/>
    <cellStyle name="Normal 16 8 2" xfId="29724" xr:uid="{B64CDC45-2AB5-4E7E-B052-2E5E24D14C39}"/>
    <cellStyle name="Normal 16 8 2 2" xfId="40052" xr:uid="{17250EA6-98DC-4916-83CF-689F3DF8BFB4}"/>
    <cellStyle name="Normal 16 8 3" xfId="29725" xr:uid="{FFCE62A1-0325-493D-A422-C8E2944E6ABD}"/>
    <cellStyle name="Normal 16 9" xfId="29726" xr:uid="{FBDCC7FB-5775-4DFD-8441-DEBDE0007D0E}"/>
    <cellStyle name="Normal 16 9 2" xfId="40053" xr:uid="{92839394-79C7-488B-9C39-CD06617D9560}"/>
    <cellStyle name="Normal 16_2112 2148 Reg Labor" xfId="29727" xr:uid="{B24FB308-5232-4C53-A1CE-92FDD3CAFC9B}"/>
    <cellStyle name="Normal 160" xfId="46421" xr:uid="{1B31D0DF-73C2-4ED8-B533-EC6BBCF05844}"/>
    <cellStyle name="Normal 161" xfId="46550" xr:uid="{C3C09E2B-DFAE-48FD-9B7A-C8440E053063}"/>
    <cellStyle name="Normal 162" xfId="46571" xr:uid="{880ACE6A-3DF7-4756-981A-B2BD2999E7CF}"/>
    <cellStyle name="Normal 163" xfId="46577" xr:uid="{7F6BD8BF-992E-41CE-BA0F-90912BC23F0E}"/>
    <cellStyle name="Normal 164" xfId="46578" xr:uid="{103D896F-53E8-42C5-BF93-74340975B36D}"/>
    <cellStyle name="Normal 17" xfId="84" xr:uid="{00000000-0005-0000-0000-0000D2020000}"/>
    <cellStyle name="Normal 17 2" xfId="504" xr:uid="{00000000-0005-0000-0000-0000D3020000}"/>
    <cellStyle name="Normal 17 2 2" xfId="2095" xr:uid="{8952C7BE-96A4-409E-A153-BE7EBFF57582}"/>
    <cellStyle name="Normal 17 2 2 2" xfId="2096" xr:uid="{2BE1A9C0-9B64-4DDD-BD44-FD137FA896ED}"/>
    <cellStyle name="Normal 17 2 2 2 2" xfId="40054" xr:uid="{B7A7124D-C7E6-4842-9901-669286EB851A}"/>
    <cellStyle name="Normal 17 2 2 3" xfId="29728" xr:uid="{55E8B734-BDCB-42B9-80B8-08B0F38DC738}"/>
    <cellStyle name="Normal 17 2 3" xfId="2097" xr:uid="{71196849-12C9-403A-B379-54901F9469EC}"/>
    <cellStyle name="Normal 17 2 3 2" xfId="40055" xr:uid="{CD9E7C57-E468-415D-8FFA-6D4DA1039647}"/>
    <cellStyle name="Normal 17 2 4" xfId="29729" xr:uid="{12972350-8A2B-4394-A900-AE2A102F6156}"/>
    <cellStyle name="Normal 17 2 5" xfId="1418" xr:uid="{8169F7E9-2F87-4527-AB6A-304F489B1DE8}"/>
    <cellStyle name="Normal 17 3" xfId="1269" xr:uid="{00000000-0005-0000-0000-0000D4020000}"/>
    <cellStyle name="Normal 17 3 2" xfId="1270" xr:uid="{00000000-0005-0000-0000-0000D5020000}"/>
    <cellStyle name="Normal 17 3 2 2" xfId="29730" xr:uid="{CC86FA5E-AD6A-4723-AD36-790722FDEADF}"/>
    <cellStyle name="Normal 17 3 2 3" xfId="45606" xr:uid="{64936E8F-3EBD-4D25-BAC9-227E0960F9EA}"/>
    <cellStyle name="Normal 17 3 3" xfId="29731" xr:uid="{37CCF498-448C-47CD-BA25-FF0E19EA7F9D}"/>
    <cellStyle name="Normal 17 3 3 2" xfId="29732" xr:uid="{5708DE12-FA45-4682-9664-A004B3B5D020}"/>
    <cellStyle name="Normal 17 3 3 3" xfId="44887" xr:uid="{2CC34C90-7223-422D-9078-D8B4F536FDF6}"/>
    <cellStyle name="Normal 17 3 4" xfId="40056" xr:uid="{68D6123C-1D5E-4BEB-93E3-18EADBC078F5}"/>
    <cellStyle name="Normal 17 3 5" xfId="40057" xr:uid="{7BEE3C4E-1DCE-4D36-9587-CA9F91BE8FAD}"/>
    <cellStyle name="Normal 17 4" xfId="2098" xr:uid="{A78AED1F-AF9A-4B98-B5EF-6ED3FB0B7DC4}"/>
    <cellStyle name="Normal 17 4 2" xfId="29733" xr:uid="{162F5CC7-BEC1-4D5C-ADD9-166D9AC151AA}"/>
    <cellStyle name="Normal 17 4 3" xfId="40058" xr:uid="{D58515A8-42D1-4829-BAEB-E98B513504AC}"/>
    <cellStyle name="Normal 17 5" xfId="29734" xr:uid="{61C9B95E-DC03-4EE3-A881-0AAF3ECEA427}"/>
    <cellStyle name="Normal 17 5 2" xfId="29735" xr:uid="{26531AD8-7075-4CB6-A531-17D5F4D9C2BB}"/>
    <cellStyle name="Normal 17 5 3" xfId="42832" xr:uid="{C102813B-CAD7-4917-9F33-AAF958E26598}"/>
    <cellStyle name="Normal 17 5 4" xfId="45607" xr:uid="{1C9F61DE-DF98-4BEF-9284-57E1CD6FF06F}"/>
    <cellStyle name="Normal 17 6" xfId="29736" xr:uid="{F2A34C1F-C68B-42F8-A3D5-D5A8588D0D87}"/>
    <cellStyle name="Normal 17 6 2" xfId="42779" xr:uid="{73B525D0-32C2-4302-8160-E98B83087154}"/>
    <cellStyle name="Normal 17 6 3" xfId="45608" xr:uid="{0A0E11BE-E2C0-4C90-AF6E-1CE69642A798}"/>
    <cellStyle name="Normal 17 7" xfId="46560" xr:uid="{B769C610-6390-4C0B-AF9E-BC7B36E40397}"/>
    <cellStyle name="Normal 17_2112 2148 Reg Labor" xfId="29737" xr:uid="{925D0508-4493-4444-B525-AD10F4E115F4}"/>
    <cellStyle name="Normal 18" xfId="85" xr:uid="{00000000-0005-0000-0000-0000D6020000}"/>
    <cellStyle name="Normal 18 10" xfId="29738" xr:uid="{7BC80828-01A4-473E-83C4-C27EEAA78E39}"/>
    <cellStyle name="Normal 18 10 2" xfId="40059" xr:uid="{F4B4BE74-73D8-4718-B811-475A90DBBFF0}"/>
    <cellStyle name="Normal 18 11" xfId="29739" xr:uid="{05198BF6-6FC7-4723-8319-1592CF7ABBA7}"/>
    <cellStyle name="Normal 18 12" xfId="40060" xr:uid="{9D649C01-7911-4C13-9377-49E588F89BE4}"/>
    <cellStyle name="Normal 18 13" xfId="46561" xr:uid="{00AF3CD1-433F-4A2F-B8C4-823311F3899B}"/>
    <cellStyle name="Normal 18 2" xfId="505" xr:uid="{00000000-0005-0000-0000-0000D7020000}"/>
    <cellStyle name="Normal 18 2 2" xfId="1049" xr:uid="{00000000-0005-0000-0000-0000D8020000}"/>
    <cellStyle name="Normal 18 2 2 2" xfId="2099" xr:uid="{277405F8-1F44-4966-AC30-98D7FFE597C8}"/>
    <cellStyle name="Normal 18 2 2 2 2" xfId="29740" xr:uid="{D295B0D4-9CB1-4184-AABE-12D42F064970}"/>
    <cellStyle name="Normal 18 2 2 2 2 2" xfId="29741" xr:uid="{5A724C56-1529-415E-851F-A487C56A502D}"/>
    <cellStyle name="Normal 18 2 2 2 2 2 2" xfId="29742" xr:uid="{AC23F2E8-D9A9-459A-9A56-9087E3F6DC55}"/>
    <cellStyle name="Normal 18 2 2 2 2 2 2 2" xfId="40061" xr:uid="{80D036C1-DCD5-4AD4-A41F-539483720169}"/>
    <cellStyle name="Normal 18 2 2 2 2 2 3" xfId="29743" xr:uid="{743F677A-BD55-4F6F-8E26-17209D6B4EF4}"/>
    <cellStyle name="Normal 18 2 2 2 2 3" xfId="29744" xr:uid="{F2E405D8-CB3E-4481-8AC8-3FED69B8B843}"/>
    <cellStyle name="Normal 18 2 2 2 2 3 2" xfId="29745" xr:uid="{8FF1757F-6F5C-496D-BF07-3451F2C9DE6C}"/>
    <cellStyle name="Normal 18 2 2 2 2 3 2 2" xfId="40062" xr:uid="{8EFA6085-60F4-4B8E-97E1-8808955C8020}"/>
    <cellStyle name="Normal 18 2 2 2 2 3 3" xfId="29746" xr:uid="{F4232BD7-E217-4839-AC1D-C37D6BDC0504}"/>
    <cellStyle name="Normal 18 2 2 2 2 4" xfId="29747" xr:uid="{A56E17CC-EE84-4BA2-BB4C-D49EE23E1E60}"/>
    <cellStyle name="Normal 18 2 2 2 2 4 2" xfId="40063" xr:uid="{122F91B5-D630-4612-9905-48ED48E80400}"/>
    <cellStyle name="Normal 18 2 2 2 2 5" xfId="29748" xr:uid="{EF281762-064C-48E7-99EC-92FAAD1AD249}"/>
    <cellStyle name="Normal 18 2 2 2 3" xfId="29749" xr:uid="{3233B0D7-B911-4763-9820-5E001AB0BF2E}"/>
    <cellStyle name="Normal 18 2 2 2 3 2" xfId="29750" xr:uid="{C255AB2E-B2FB-4826-BEBC-4FC26C311ECB}"/>
    <cellStyle name="Normal 18 2 2 2 3 2 2" xfId="40064" xr:uid="{B2CA639B-48C1-4723-8B50-72F18F95D9B7}"/>
    <cellStyle name="Normal 18 2 2 2 3 3" xfId="29751" xr:uid="{94368390-7F5F-4243-9E26-BFB5443DF561}"/>
    <cellStyle name="Normal 18 2 2 2 4" xfId="29752" xr:uid="{96D8ABA9-9A62-4B6F-BE25-73E59C05271C}"/>
    <cellStyle name="Normal 18 2 2 2 4 2" xfId="29753" xr:uid="{22DD066C-2A28-4F78-84F6-9B2CD94AED51}"/>
    <cellStyle name="Normal 18 2 2 2 4 2 2" xfId="40065" xr:uid="{3925FEA0-B0B1-407B-8FBA-513DC5F120CB}"/>
    <cellStyle name="Normal 18 2 2 2 4 3" xfId="29754" xr:uid="{40EFFF56-E219-426F-98D4-D1BC42428A71}"/>
    <cellStyle name="Normal 18 2 2 2 5" xfId="29755" xr:uid="{596CB5D7-3BFD-4349-BA9F-E1A916C83A1B}"/>
    <cellStyle name="Normal 18 2 2 2 5 2" xfId="40066" xr:uid="{3713A230-DBB4-4785-840C-DFA476C1EE79}"/>
    <cellStyle name="Normal 18 2 2 2 6" xfId="29756" xr:uid="{D7E2A83A-8D87-4610-9B92-CAB074C9F583}"/>
    <cellStyle name="Normal 18 2 2 3" xfId="29757" xr:uid="{F02348D0-7D17-400C-9F30-D46BC9998CC3}"/>
    <cellStyle name="Normal 18 2 2 3 2" xfId="29758" xr:uid="{FFB6BF84-64EB-4BD6-8DBD-9AC450FB6373}"/>
    <cellStyle name="Normal 18 2 2 3 2 2" xfId="29759" xr:uid="{ADB5BF14-1A05-4A1C-9AB2-ADAC75151235}"/>
    <cellStyle name="Normal 18 2 2 3 2 2 2" xfId="40067" xr:uid="{8B38244C-0419-4AF4-A465-B21608FB5525}"/>
    <cellStyle name="Normal 18 2 2 3 2 3" xfId="29760" xr:uid="{F70813A1-AC87-4363-87E1-F389724AE380}"/>
    <cellStyle name="Normal 18 2 2 3 3" xfId="29761" xr:uid="{63A0DD7F-9983-482D-A417-DC3931B9104E}"/>
    <cellStyle name="Normal 18 2 2 3 3 2" xfId="29762" xr:uid="{9617F58B-EADF-45B7-95EB-10D0A28931DA}"/>
    <cellStyle name="Normal 18 2 2 3 3 2 2" xfId="40068" xr:uid="{53A93D9A-8BF9-48B8-AB6B-49890C434CA1}"/>
    <cellStyle name="Normal 18 2 2 3 3 3" xfId="29763" xr:uid="{85973E00-19BC-4869-9968-788D0450F14D}"/>
    <cellStyle name="Normal 18 2 2 3 4" xfId="29764" xr:uid="{974639FC-818F-4FD9-8C22-170DDC1CD309}"/>
    <cellStyle name="Normal 18 2 2 3 4 2" xfId="40069" xr:uid="{38A948C2-A8BA-49AF-A4F2-3D29043B0D35}"/>
    <cellStyle name="Normal 18 2 2 3 5" xfId="29765" xr:uid="{11E8D932-C8F4-4A5C-9930-0D5070F3EA86}"/>
    <cellStyle name="Normal 18 2 2 4" xfId="29766" xr:uid="{1966917C-897B-4424-8F24-0A9069573DB5}"/>
    <cellStyle name="Normal 18 2 2 4 2" xfId="29767" xr:uid="{9B06D672-2D45-42FC-87C2-9C1D2B356BB7}"/>
    <cellStyle name="Normal 18 2 2 4 2 2" xfId="40070" xr:uid="{D48A1F60-9401-40D4-BB69-35208E42F890}"/>
    <cellStyle name="Normal 18 2 2 4 3" xfId="29768" xr:uid="{311007D6-FF84-4940-81E9-AC5220FCA916}"/>
    <cellStyle name="Normal 18 2 2 5" xfId="29769" xr:uid="{B5F1B7C4-D823-4305-8047-6C118A8C9BDC}"/>
    <cellStyle name="Normal 18 2 2 5 2" xfId="29770" xr:uid="{B68F84DA-0294-4A0A-8CE4-C82617AC5474}"/>
    <cellStyle name="Normal 18 2 2 5 2 2" xfId="40071" xr:uid="{A6AD47A0-0275-4670-AAFE-DED6B6025D4F}"/>
    <cellStyle name="Normal 18 2 2 5 3" xfId="29771" xr:uid="{2E9875DC-5D17-4B21-8AA6-26FA3CEF7D58}"/>
    <cellStyle name="Normal 18 2 2 6" xfId="29772" xr:uid="{48CDB1D5-967A-4FCF-A7BE-1C9378BDF458}"/>
    <cellStyle name="Normal 18 2 2 6 2" xfId="40072" xr:uid="{C26425C9-C0A8-4441-9977-83A54538C87C}"/>
    <cellStyle name="Normal 18 2 2 7" xfId="29773" xr:uid="{00AFF2BB-AC71-4791-B9BB-F766F95274ED}"/>
    <cellStyle name="Normal 18 2 2 8" xfId="45609" xr:uid="{8E2576EE-C7D8-4422-9445-F60C943DFD64}"/>
    <cellStyle name="Normal 18 2 3" xfId="1048" xr:uid="{00000000-0005-0000-0000-0000D9020000}"/>
    <cellStyle name="Normal 18 2 3 2" xfId="29774" xr:uid="{83F75B0A-F350-4B21-8BC7-0E434138F1EB}"/>
    <cellStyle name="Normal 18 2 3 2 2" xfId="29775" xr:uid="{2881D10B-CE6A-4599-8937-0D59C5D89EE2}"/>
    <cellStyle name="Normal 18 2 3 2 2 2" xfId="29776" xr:uid="{F15A993F-F677-4627-9446-C13B99FDF260}"/>
    <cellStyle name="Normal 18 2 3 2 2 2 2" xfId="40073" xr:uid="{EF270A43-C807-4C5A-B724-D1EF89C0C7CA}"/>
    <cellStyle name="Normal 18 2 3 2 2 3" xfId="29777" xr:uid="{B62E8C1F-39FE-4C4F-9339-6CAB476E4D75}"/>
    <cellStyle name="Normal 18 2 3 2 3" xfId="29778" xr:uid="{FF5CDEA9-D9CC-4A05-A285-CFCB3C4E263E}"/>
    <cellStyle name="Normal 18 2 3 2 3 2" xfId="29779" xr:uid="{A637B89B-AA05-42CF-8EDE-6C74C8A9514B}"/>
    <cellStyle name="Normal 18 2 3 2 3 2 2" xfId="40074" xr:uid="{142004F6-3DEB-4A25-9127-27AE2BD81716}"/>
    <cellStyle name="Normal 18 2 3 2 3 3" xfId="29780" xr:uid="{56C6350C-8C70-4A77-965E-C17D8A88CB5D}"/>
    <cellStyle name="Normal 18 2 3 2 4" xfId="29781" xr:uid="{8B428FCA-BD77-439B-9A9C-003375CF4181}"/>
    <cellStyle name="Normal 18 2 3 2 4 2" xfId="40075" xr:uid="{C8C8D7DF-8E4B-41A8-ABAF-2B2E9562E5A3}"/>
    <cellStyle name="Normal 18 2 3 2 5" xfId="29782" xr:uid="{176B0B9E-37F7-491A-B5B1-584267D6333A}"/>
    <cellStyle name="Normal 18 2 3 3" xfId="29783" xr:uid="{631C4C5A-1DF5-4CC1-88BB-E5C9EB8520BB}"/>
    <cellStyle name="Normal 18 2 3 3 2" xfId="29784" xr:uid="{0399058E-F4A5-4D2C-807D-9350DEF4D428}"/>
    <cellStyle name="Normal 18 2 3 3 2 2" xfId="40076" xr:uid="{DBF20257-A99F-4F6E-BDF5-CAECAA0F351B}"/>
    <cellStyle name="Normal 18 2 3 3 3" xfId="29785" xr:uid="{46F0EC2F-59C3-49C4-B774-84AF19C01D89}"/>
    <cellStyle name="Normal 18 2 3 4" xfId="29786" xr:uid="{26A98983-6443-4D13-B8FB-8B98E3F4EB80}"/>
    <cellStyle name="Normal 18 2 3 4 2" xfId="29787" xr:uid="{AD53740C-AE3F-4F43-B1D9-DBB127170F52}"/>
    <cellStyle name="Normal 18 2 3 4 2 2" xfId="40077" xr:uid="{61EF054D-2DD0-47D4-AF54-AD80675CF2B3}"/>
    <cellStyle name="Normal 18 2 3 4 3" xfId="29788" xr:uid="{D6293AC8-D01F-4E76-99C2-768EFC78964E}"/>
    <cellStyle name="Normal 18 2 3 5" xfId="29789" xr:uid="{A1441086-2CA9-441F-88E7-76D17ACF98BC}"/>
    <cellStyle name="Normal 18 2 3 5 2" xfId="40078" xr:uid="{FF1B739B-7F16-40B3-9D79-DB0C531BBD04}"/>
    <cellStyle name="Normal 18 2 3 6" xfId="29790" xr:uid="{EF169293-9617-4287-84AB-FA70BBF3E758}"/>
    <cellStyle name="Normal 18 2 3 7" xfId="45610" xr:uid="{AD796D49-C98A-4510-B1E3-6D932FEEA8F2}"/>
    <cellStyle name="Normal 18 2 4" xfId="29791" xr:uid="{763D3F23-A6C4-4393-80DB-4DE5B2B1DD3B}"/>
    <cellStyle name="Normal 18 2 4 2" xfId="29792" xr:uid="{2DD9ECEC-101D-4718-8AB0-89BBDD2EA91B}"/>
    <cellStyle name="Normal 18 2 4 2 2" xfId="29793" xr:uid="{7AADC8DF-BAA1-48E3-870C-0A5B85489F8A}"/>
    <cellStyle name="Normal 18 2 4 2 2 2" xfId="40079" xr:uid="{14B44732-CB54-422D-B01C-898EA8FDDCEF}"/>
    <cellStyle name="Normal 18 2 4 2 3" xfId="29794" xr:uid="{17A0D8A2-B840-4C58-B2F6-54F1C70FEF26}"/>
    <cellStyle name="Normal 18 2 4 3" xfId="29795" xr:uid="{B78EDBB0-29C5-4C6E-A4F9-88DEE5A04943}"/>
    <cellStyle name="Normal 18 2 4 3 2" xfId="29796" xr:uid="{47B4BA6C-80E9-4136-A51E-110183582C92}"/>
    <cellStyle name="Normal 18 2 4 3 2 2" xfId="40080" xr:uid="{AE39DBD7-0407-4BAD-AA33-42B5F6872A79}"/>
    <cellStyle name="Normal 18 2 4 3 3" xfId="29797" xr:uid="{62BC4761-6C5B-4A30-B856-3A2D88EA95C2}"/>
    <cellStyle name="Normal 18 2 4 4" xfId="29798" xr:uid="{F74FA049-D089-4E41-A05B-BB7325E83C36}"/>
    <cellStyle name="Normal 18 2 4 4 2" xfId="40081" xr:uid="{1609B648-643D-4282-ABD5-77E7B4DB83C9}"/>
    <cellStyle name="Normal 18 2 4 5" xfId="29799" xr:uid="{CB2AF047-FABE-4255-8750-982443A24615}"/>
    <cellStyle name="Normal 18 2 4 6" xfId="29800" xr:uid="{2A29938D-D085-4464-8CFB-98AFC2F50ACB}"/>
    <cellStyle name="Normal 18 2 4 7" xfId="44888" xr:uid="{46929002-E9F2-436F-9978-8B176C236A97}"/>
    <cellStyle name="Normal 18 2 5" xfId="29801" xr:uid="{89525DAE-2EB4-452D-B5CC-4AD48B5EAC04}"/>
    <cellStyle name="Normal 18 2 5 2" xfId="29802" xr:uid="{DFF10CBF-EBFF-4F9D-9843-10E4C3531F69}"/>
    <cellStyle name="Normal 18 2 5 2 2" xfId="40082" xr:uid="{DA9878F3-EAAB-4DCD-A208-C08B2158934F}"/>
    <cellStyle name="Normal 18 2 5 3" xfId="29803" xr:uid="{4AB40C5B-D50A-4188-A3A1-16A7D44B5148}"/>
    <cellStyle name="Normal 18 2 6" xfId="29804" xr:uid="{A75C4F8B-0108-40EB-9A65-9CB15E226FDD}"/>
    <cellStyle name="Normal 18 2 6 2" xfId="29805" xr:uid="{DEFDA5E6-A46A-4789-B70E-E5B0ED4580E9}"/>
    <cellStyle name="Normal 18 2 6 2 2" xfId="40083" xr:uid="{C02CDBC9-4578-4643-AF6D-070DAA8C7973}"/>
    <cellStyle name="Normal 18 2 6 3" xfId="29806" xr:uid="{DD2B1C72-7A3F-4661-9159-C02DD02F25FB}"/>
    <cellStyle name="Normal 18 2 7" xfId="29807" xr:uid="{7EE8FB0F-7B92-4526-8A27-FBD26A110149}"/>
    <cellStyle name="Normal 18 2 7 2" xfId="40084" xr:uid="{C3B49D9F-6EFD-4EFC-B4A9-1EFDD7BA99B8}"/>
    <cellStyle name="Normal 18 2 8" xfId="29808" xr:uid="{7DE38F3E-7B79-484A-AB7B-A404CE2E1FC3}"/>
    <cellStyle name="Normal 18 2 9" xfId="1419" xr:uid="{152912BF-CAB4-4901-B431-754F20A0BB28}"/>
    <cellStyle name="Normal 18 3" xfId="1050" xr:uid="{00000000-0005-0000-0000-0000DA020000}"/>
    <cellStyle name="Normal 18 3 10" xfId="40085" xr:uid="{05C537EC-B1B7-4B5E-A032-CCB9F8273C41}"/>
    <cellStyle name="Normal 18 3 11" xfId="1420" xr:uid="{D3A869E0-A939-486E-8CE9-6E70D40E8D21}"/>
    <cellStyle name="Normal 18 3 2" xfId="1051" xr:uid="{00000000-0005-0000-0000-0000DB020000}"/>
    <cellStyle name="Normal 18 3 2 2" xfId="2100" xr:uid="{B007E160-7C48-4CB8-AD93-D19F318CFC07}"/>
    <cellStyle name="Normal 18 3 2 2 2" xfId="29809" xr:uid="{8AE6EA4E-CED3-43A4-8D70-F13A9F84FA99}"/>
    <cellStyle name="Normal 18 3 2 2 2 2" xfId="29810" xr:uid="{D6449083-C5DC-4E63-A7D3-AEE8FDAF1047}"/>
    <cellStyle name="Normal 18 3 2 2 2 2 2" xfId="29811" xr:uid="{80466E81-6803-4770-A6B5-C9F6E108BE69}"/>
    <cellStyle name="Normal 18 3 2 2 2 2 2 2" xfId="40086" xr:uid="{25007EE3-BA52-484B-99D9-DFD1C7F14F16}"/>
    <cellStyle name="Normal 18 3 2 2 2 2 3" xfId="29812" xr:uid="{F0B42AB8-DF41-4F31-B57F-9209EDA32BCD}"/>
    <cellStyle name="Normal 18 3 2 2 2 3" xfId="29813" xr:uid="{ECFF7C4A-6DD7-4732-AAFD-659962A7A392}"/>
    <cellStyle name="Normal 18 3 2 2 2 3 2" xfId="29814" xr:uid="{1A32464E-D50B-493F-A757-325251DCB76E}"/>
    <cellStyle name="Normal 18 3 2 2 2 3 2 2" xfId="40087" xr:uid="{90D36017-ACA6-4B66-89AF-D6113D86ED14}"/>
    <cellStyle name="Normal 18 3 2 2 2 3 3" xfId="29815" xr:uid="{60ADE693-C996-4FE9-90EB-0E0F9D48EE74}"/>
    <cellStyle name="Normal 18 3 2 2 2 4" xfId="29816" xr:uid="{50CE12A1-05DA-458B-B650-6687B27B0417}"/>
    <cellStyle name="Normal 18 3 2 2 2 4 2" xfId="40088" xr:uid="{381F2816-FD93-405D-B647-9FC5904D50B7}"/>
    <cellStyle name="Normal 18 3 2 2 2 5" xfId="29817" xr:uid="{5188A93B-299C-4239-96E5-E13C60B43067}"/>
    <cellStyle name="Normal 18 3 2 2 3" xfId="29818" xr:uid="{A07C7039-FA89-4B13-AD95-F21F21F94D8B}"/>
    <cellStyle name="Normal 18 3 2 2 3 2" xfId="29819" xr:uid="{A37FE5A2-1E74-4800-B15A-CE80D6D39C00}"/>
    <cellStyle name="Normal 18 3 2 2 3 2 2" xfId="40089" xr:uid="{60CB1BBC-24F0-4BFE-9A0B-814A0585C1B9}"/>
    <cellStyle name="Normal 18 3 2 2 3 3" xfId="29820" xr:uid="{C3372449-FE65-4163-ADEA-C1ED9D322EC1}"/>
    <cellStyle name="Normal 18 3 2 2 4" xfId="29821" xr:uid="{982F0CA7-709A-4C22-8B60-17E8E5213097}"/>
    <cellStyle name="Normal 18 3 2 2 4 2" xfId="29822" xr:uid="{74F34B5B-1E9D-4529-998D-8F68E86B9DE1}"/>
    <cellStyle name="Normal 18 3 2 2 4 2 2" xfId="40090" xr:uid="{8C1BDC91-B829-467C-80CE-EA56B6BE7E39}"/>
    <cellStyle name="Normal 18 3 2 2 4 3" xfId="29823" xr:uid="{6108FFD1-1E4F-46E3-B21F-6FC7276D71DB}"/>
    <cellStyle name="Normal 18 3 2 2 5" xfId="29824" xr:uid="{7EB7EDD5-8163-40B4-B147-755C194E6F33}"/>
    <cellStyle name="Normal 18 3 2 2 5 2" xfId="40091" xr:uid="{3568D5D5-F9E5-4920-9C10-7D9F402F42BC}"/>
    <cellStyle name="Normal 18 3 2 2 6" xfId="29825" xr:uid="{9B3A265F-B94D-41E3-882A-B1F47A817C2D}"/>
    <cellStyle name="Normal 18 3 2 2 7" xfId="45611" xr:uid="{74232D74-59D0-4E84-B2EE-C339D5226EA3}"/>
    <cellStyle name="Normal 18 3 2 3" xfId="29826" xr:uid="{ACDACA99-5195-4596-937C-9711FD0591B0}"/>
    <cellStyle name="Normal 18 3 2 3 2" xfId="29827" xr:uid="{7BAF25ED-269E-44F9-B885-4D4208FE9A03}"/>
    <cellStyle name="Normal 18 3 2 3 2 2" xfId="29828" xr:uid="{15E18069-24FB-4DEA-8A17-FDA81643EB91}"/>
    <cellStyle name="Normal 18 3 2 3 2 2 2" xfId="40092" xr:uid="{B024FCD0-A4CE-4DF2-A6FE-F21E4A0411CB}"/>
    <cellStyle name="Normal 18 3 2 3 2 3" xfId="29829" xr:uid="{E1D007FA-B713-4593-93CC-F3E61E7A4673}"/>
    <cellStyle name="Normal 18 3 2 3 3" xfId="29830" xr:uid="{0FA5F363-E2F0-41AA-BBC8-AB061E7FCB5C}"/>
    <cellStyle name="Normal 18 3 2 3 3 2" xfId="29831" xr:uid="{5AFEB768-87AB-45F8-BAFC-7960F850BB1B}"/>
    <cellStyle name="Normal 18 3 2 3 3 2 2" xfId="40093" xr:uid="{3AA22F6C-ED6C-4933-A662-A5BA6074C8FC}"/>
    <cellStyle name="Normal 18 3 2 3 3 3" xfId="29832" xr:uid="{4F3EF151-7043-4178-8A8E-83FBE8E5F69E}"/>
    <cellStyle name="Normal 18 3 2 3 4" xfId="29833" xr:uid="{A4250C00-1FDD-4A5D-88D3-0A68F52664E1}"/>
    <cellStyle name="Normal 18 3 2 3 4 2" xfId="40094" xr:uid="{24240115-56E8-4633-880C-86D969CD2E4C}"/>
    <cellStyle name="Normal 18 3 2 3 5" xfId="29834" xr:uid="{DA6FEC82-43D6-4ED5-975E-CB44C52186B9}"/>
    <cellStyle name="Normal 18 3 2 4" xfId="29835" xr:uid="{911255AD-9D3E-427E-B8C3-6A81D49CD33A}"/>
    <cellStyle name="Normal 18 3 2 4 2" xfId="29836" xr:uid="{592909F1-C45B-4E83-A35B-416451379045}"/>
    <cellStyle name="Normal 18 3 2 4 2 2" xfId="40095" xr:uid="{5AC338B2-3F85-4456-8C25-0187503513AF}"/>
    <cellStyle name="Normal 18 3 2 4 3" xfId="29837" xr:uid="{675D6909-4B31-4B04-BFB0-4151B5BBEB9B}"/>
    <cellStyle name="Normal 18 3 2 5" xfId="29838" xr:uid="{9E28EB67-A96C-410C-AEB7-126395FC1AC0}"/>
    <cellStyle name="Normal 18 3 2 5 2" xfId="29839" xr:uid="{DA6C3E95-1F2E-446C-865A-BD27056B0648}"/>
    <cellStyle name="Normal 18 3 2 5 2 2" xfId="40096" xr:uid="{8D7693AF-0834-44E0-8B2A-EA7B699349DF}"/>
    <cellStyle name="Normal 18 3 2 5 3" xfId="29840" xr:uid="{72CEFACD-3A67-44F9-BF1A-6A9FF11ECD83}"/>
    <cellStyle name="Normal 18 3 2 6" xfId="29841" xr:uid="{6733CAEB-1609-4BFA-B199-54C3918A6C8A}"/>
    <cellStyle name="Normal 18 3 2 6 2" xfId="40097" xr:uid="{B9145646-F953-4D96-ABB6-0F698ED89B5F}"/>
    <cellStyle name="Normal 18 3 2 7" xfId="29842" xr:uid="{8D1FCC47-698F-4229-9ECA-3EFE2882D73B}"/>
    <cellStyle name="Normal 18 3 2 8" xfId="45612" xr:uid="{FF066129-03B1-4B42-8909-6E01C02AB416}"/>
    <cellStyle name="Normal 18 3 3" xfId="2101" xr:uid="{34A52C47-4953-41D5-B56C-D978BAA37583}"/>
    <cellStyle name="Normal 18 3 3 2" xfId="29843" xr:uid="{5BB964B8-F607-4522-B9B5-04FB76821A8A}"/>
    <cellStyle name="Normal 18 3 3 2 2" xfId="29844" xr:uid="{7455555E-B60F-42AC-9BC8-E36B59B7C2D0}"/>
    <cellStyle name="Normal 18 3 3 2 2 2" xfId="29845" xr:uid="{D8F3278C-CACA-496C-B6FA-5B74A15AA24A}"/>
    <cellStyle name="Normal 18 3 3 2 2 2 2" xfId="40098" xr:uid="{BE262980-8C16-4004-8471-3E21EF79AA9B}"/>
    <cellStyle name="Normal 18 3 3 2 2 3" xfId="29846" xr:uid="{C3E5FB9C-0324-4C7A-8420-DA94E4F5DBC3}"/>
    <cellStyle name="Normal 18 3 3 2 3" xfId="29847" xr:uid="{BE39875B-2868-4898-8231-27158F6706A2}"/>
    <cellStyle name="Normal 18 3 3 2 3 2" xfId="29848" xr:uid="{BAD3C4A7-EAD7-4804-9607-E2E4FFBD4CED}"/>
    <cellStyle name="Normal 18 3 3 2 3 2 2" xfId="40099" xr:uid="{9EDB1EF8-A721-4AF8-A31F-7BC3CC151E86}"/>
    <cellStyle name="Normal 18 3 3 2 3 3" xfId="29849" xr:uid="{9D35A5FC-4156-41B7-B3E3-82E8C5DC8920}"/>
    <cellStyle name="Normal 18 3 3 2 4" xfId="29850" xr:uid="{1FBAC75D-5427-4A35-85A1-D531546C0359}"/>
    <cellStyle name="Normal 18 3 3 2 4 2" xfId="40100" xr:uid="{A9D1B763-616C-4238-BAF4-517A6F4B5647}"/>
    <cellStyle name="Normal 18 3 3 2 5" xfId="29851" xr:uid="{366D43ED-2B66-49EB-90A2-76A8FF4AC8B0}"/>
    <cellStyle name="Normal 18 3 3 3" xfId="29852" xr:uid="{9D0344EC-D026-41AF-AC0C-ACEF361FD7FD}"/>
    <cellStyle name="Normal 18 3 3 3 2" xfId="29853" xr:uid="{8E86FE61-CEBC-4080-8D0F-BDD849EA9B3F}"/>
    <cellStyle name="Normal 18 3 3 3 2 2" xfId="40101" xr:uid="{6643B31C-1197-41CF-88EE-8064FD762A2D}"/>
    <cellStyle name="Normal 18 3 3 3 3" xfId="29854" xr:uid="{80F5F637-45D6-44CE-BBA5-184E8F7B5C3B}"/>
    <cellStyle name="Normal 18 3 3 4" xfId="29855" xr:uid="{BF13175D-1D65-4306-8C41-EA48DDBA60C3}"/>
    <cellStyle name="Normal 18 3 3 4 2" xfId="29856" xr:uid="{D329068A-59EE-491D-8FDB-DF4FB941D831}"/>
    <cellStyle name="Normal 18 3 3 4 2 2" xfId="40102" xr:uid="{B987535A-CC5A-494C-A623-68B3BB0530EA}"/>
    <cellStyle name="Normal 18 3 3 4 3" xfId="29857" xr:uid="{920E0136-5A26-46A1-86A5-938A735EEB6B}"/>
    <cellStyle name="Normal 18 3 3 5" xfId="29858" xr:uid="{7B07DF63-B50E-43ED-9966-1409CC10ADD4}"/>
    <cellStyle name="Normal 18 3 3 5 2" xfId="40103" xr:uid="{AC72EE28-D85F-4B9E-951E-B07BD2E75C77}"/>
    <cellStyle name="Normal 18 3 3 6" xfId="29859" xr:uid="{C9CF4248-C9B0-403F-A330-4F0921BA3302}"/>
    <cellStyle name="Normal 18 3 3 7" xfId="45613" xr:uid="{6B5FEF7F-7D83-4B33-84FF-938A5BE2BA1A}"/>
    <cellStyle name="Normal 18 3 4" xfId="29860" xr:uid="{D14F8976-EE17-4B42-A23F-1F9363A10A6F}"/>
    <cellStyle name="Normal 18 3 4 2" xfId="29861" xr:uid="{FFCE2493-5673-4290-B670-723E4E054E6D}"/>
    <cellStyle name="Normal 18 3 4 2 2" xfId="29862" xr:uid="{098495B8-8B63-4078-BF93-BE1903FDCEFB}"/>
    <cellStyle name="Normal 18 3 4 2 2 2" xfId="40104" xr:uid="{64958DF1-60B1-4DCC-804F-7F5E2BF83ABB}"/>
    <cellStyle name="Normal 18 3 4 2 3" xfId="29863" xr:uid="{F54A262B-D923-4EB9-9E9B-3B79756673A0}"/>
    <cellStyle name="Normal 18 3 4 3" xfId="29864" xr:uid="{F859DB7D-2F28-40BD-9388-EDB608A7E279}"/>
    <cellStyle name="Normal 18 3 4 3 2" xfId="29865" xr:uid="{00D416C1-2DA2-474D-B4D2-10791DBB7507}"/>
    <cellStyle name="Normal 18 3 4 3 2 2" xfId="40105" xr:uid="{F75A1DAD-8040-4B62-A2AC-EE9AA977594B}"/>
    <cellStyle name="Normal 18 3 4 3 3" xfId="29866" xr:uid="{6DD7C0CA-636F-4560-9BBB-56DFF031C7E1}"/>
    <cellStyle name="Normal 18 3 4 4" xfId="29867" xr:uid="{67D9D0DA-C0DA-4E66-8902-093D5647141C}"/>
    <cellStyle name="Normal 18 3 4 4 2" xfId="40106" xr:uid="{E6782AF4-F5D2-46B3-AA68-5C74936C28D2}"/>
    <cellStyle name="Normal 18 3 4 5" xfId="29868" xr:uid="{503B5633-92F3-463E-A8C8-9B3BFDE51D06}"/>
    <cellStyle name="Normal 18 3 4 6" xfId="29869" xr:uid="{2C3BF41E-ACE2-4D14-A428-F04CB2A39E9F}"/>
    <cellStyle name="Normal 18 3 4 7" xfId="44889" xr:uid="{15567A8D-919B-49BC-A329-B2C74F3473B4}"/>
    <cellStyle name="Normal 18 3 5" xfId="29870" xr:uid="{BE86C559-27A7-4FC2-B861-4DF993ED710D}"/>
    <cellStyle name="Normal 18 3 5 2" xfId="29871" xr:uid="{9A005524-C18C-4DD2-A255-51C9167F85F7}"/>
    <cellStyle name="Normal 18 3 5 2 2" xfId="40107" xr:uid="{BDF0E03B-0CD7-428A-ACB4-1BF769F13A28}"/>
    <cellStyle name="Normal 18 3 5 3" xfId="29872" xr:uid="{C74B9533-2B3B-4443-BF6E-73E016B1946D}"/>
    <cellStyle name="Normal 18 3 6" xfId="29873" xr:uid="{A0EB837E-A676-412B-8C8B-8B9F9D48353D}"/>
    <cellStyle name="Normal 18 3 6 2" xfId="29874" xr:uid="{AE41A9CF-F26B-41B8-9BB6-D36A169E187C}"/>
    <cellStyle name="Normal 18 3 6 2 2" xfId="40108" xr:uid="{731462F7-C456-4774-8449-EE0674C6FF68}"/>
    <cellStyle name="Normal 18 3 6 3" xfId="29875" xr:uid="{2B3A5120-AA1B-44FE-B12D-192F32EF9686}"/>
    <cellStyle name="Normal 18 3 7" xfId="29876" xr:uid="{910B565D-A7EF-4D6B-B164-8F00B20BEA73}"/>
    <cellStyle name="Normal 18 3 7 2" xfId="40109" xr:uid="{3D30899C-A3F9-48BB-8ABB-2AE58FA14363}"/>
    <cellStyle name="Normal 18 3 8" xfId="29877" xr:uid="{C4C6E221-ABED-4233-BC4D-913781744CF9}"/>
    <cellStyle name="Normal 18 3 8 2" xfId="40110" xr:uid="{BC10D173-EDB6-4B73-8535-E6663A97E774}"/>
    <cellStyle name="Normal 18 3 9" xfId="40111" xr:uid="{3CDF3C5C-13F6-418D-82E7-4A664B8AEA1A}"/>
    <cellStyle name="Normal 18 4" xfId="1052" xr:uid="{00000000-0005-0000-0000-0000DC020000}"/>
    <cellStyle name="Normal 18 4 2" xfId="2102" xr:uid="{63A61CF0-477D-4D2D-91E4-70AAB8710317}"/>
    <cellStyle name="Normal 18 4 2 2" xfId="40112" xr:uid="{834263E3-EC39-46A5-9F29-3B55D96CE148}"/>
    <cellStyle name="Normal 18 4 3" xfId="29878" xr:uid="{D8B5BA7C-0C18-4638-A5D9-672D57C5FC13}"/>
    <cellStyle name="Normal 18 4 4" xfId="40113" xr:uid="{26393F47-F84A-4F06-884B-CD0C25AC7B2D}"/>
    <cellStyle name="Normal 18 4 5" xfId="46498" xr:uid="{FB7E359E-B495-4139-B77D-4B51FDC4894C}"/>
    <cellStyle name="Normal 18 5" xfId="1053" xr:uid="{00000000-0005-0000-0000-0000DD020000}"/>
    <cellStyle name="Normal 18 5 2" xfId="2103" xr:uid="{7A564AAA-A1AA-42CA-8BA6-C7BB670397EA}"/>
    <cellStyle name="Normal 18 5 2 2" xfId="29879" xr:uid="{3110A7C0-A1F3-45BD-885D-E4905092E01E}"/>
    <cellStyle name="Normal 18 5 2 2 2" xfId="29880" xr:uid="{7B8F853B-1884-46E8-816D-8000701A2B8B}"/>
    <cellStyle name="Normal 18 5 2 2 2 2" xfId="29881" xr:uid="{6FC12038-3A1D-4B9E-BD96-56080C1ABDC8}"/>
    <cellStyle name="Normal 18 5 2 2 2 2 2" xfId="40114" xr:uid="{1D6029FB-0F27-4658-A025-C5C79BB1ED3E}"/>
    <cellStyle name="Normal 18 5 2 2 2 3" xfId="29882" xr:uid="{95494BC7-9894-44E0-97EE-796D99B63D5F}"/>
    <cellStyle name="Normal 18 5 2 2 3" xfId="29883" xr:uid="{D80261BB-6259-4969-98F4-ECF3115E1EAB}"/>
    <cellStyle name="Normal 18 5 2 2 3 2" xfId="29884" xr:uid="{44184E8A-FECD-4268-8EA0-2FD6C99AEDEB}"/>
    <cellStyle name="Normal 18 5 2 2 3 2 2" xfId="40115" xr:uid="{7BB217F6-B6C2-4BC1-B317-79063FB98285}"/>
    <cellStyle name="Normal 18 5 2 2 3 3" xfId="29885" xr:uid="{2F4D8B7A-04B3-4F27-833D-AE65D660B9A0}"/>
    <cellStyle name="Normal 18 5 2 2 4" xfId="29886" xr:uid="{357A4A86-CF83-4C0C-89FF-7EEBD76733D3}"/>
    <cellStyle name="Normal 18 5 2 2 4 2" xfId="40116" xr:uid="{F40FC8BE-1484-4269-93DD-BD3689DFA256}"/>
    <cellStyle name="Normal 18 5 2 2 5" xfId="29887" xr:uid="{FFDC36A3-BA39-4E70-B0A7-946276E3C60C}"/>
    <cellStyle name="Normal 18 5 2 3" xfId="29888" xr:uid="{87565925-C4F2-4E06-B531-903C925A40A7}"/>
    <cellStyle name="Normal 18 5 2 3 2" xfId="29889" xr:uid="{596EAF53-3E0B-4DA7-993C-23BCCC42981E}"/>
    <cellStyle name="Normal 18 5 2 3 2 2" xfId="40117" xr:uid="{B9C9EF5F-DD99-4233-964C-C6C6033E82A8}"/>
    <cellStyle name="Normal 18 5 2 3 3" xfId="29890" xr:uid="{1E3B8DE5-0346-44A7-A76D-B1C2EAAE1739}"/>
    <cellStyle name="Normal 18 5 2 4" xfId="29891" xr:uid="{C405BB81-8C13-4979-B72F-6489CCCAEC26}"/>
    <cellStyle name="Normal 18 5 2 4 2" xfId="29892" xr:uid="{645639D4-9B5A-4CF7-9EA2-95FB5009A32D}"/>
    <cellStyle name="Normal 18 5 2 4 2 2" xfId="40118" xr:uid="{C1347361-FBC2-4C2B-9CE2-3174522D6BE7}"/>
    <cellStyle name="Normal 18 5 2 4 3" xfId="29893" xr:uid="{F070A253-27EF-4F0C-B06C-567727FA80C1}"/>
    <cellStyle name="Normal 18 5 2 5" xfId="29894" xr:uid="{097D73F1-2AA0-4F8E-9FAB-71FC6A9483EE}"/>
    <cellStyle name="Normal 18 5 2 5 2" xfId="40119" xr:uid="{1447F6C7-BEBB-426A-A4FB-7EBBCCEB91AD}"/>
    <cellStyle name="Normal 18 5 2 6" xfId="29895" xr:uid="{11B88D9A-F449-4389-8708-3B2199EBD5EC}"/>
    <cellStyle name="Normal 18 5 2 7" xfId="45614" xr:uid="{F30E588E-D824-4A0F-A0AB-E2DC8A617B9E}"/>
    <cellStyle name="Normal 18 5 3" xfId="29896" xr:uid="{2AFD3CF8-283B-4DF8-95B9-162CECDBDD73}"/>
    <cellStyle name="Normal 18 5 3 2" xfId="29897" xr:uid="{66BE4B61-C72E-4B41-BD25-C019E20D27A2}"/>
    <cellStyle name="Normal 18 5 3 2 2" xfId="29898" xr:uid="{6D8E2903-3217-4027-A228-6071FE13B987}"/>
    <cellStyle name="Normal 18 5 3 2 2 2" xfId="40120" xr:uid="{05201F57-8752-499D-9598-803F9F582095}"/>
    <cellStyle name="Normal 18 5 3 2 3" xfId="29899" xr:uid="{A220C6D0-E143-4EF7-95CD-F73191EC13C5}"/>
    <cellStyle name="Normal 18 5 3 3" xfId="29900" xr:uid="{EC09AE3D-16F2-48CB-9C56-27785F189224}"/>
    <cellStyle name="Normal 18 5 3 3 2" xfId="29901" xr:uid="{B3C8327F-3F85-4D8D-940C-3EDB84DB65DD}"/>
    <cellStyle name="Normal 18 5 3 3 2 2" xfId="40121" xr:uid="{1E41F424-7966-4C5B-ACF7-569D734AD764}"/>
    <cellStyle name="Normal 18 5 3 3 3" xfId="29902" xr:uid="{95B56348-DF5B-4F31-9E6B-264AAEFEBB12}"/>
    <cellStyle name="Normal 18 5 3 4" xfId="29903" xr:uid="{D77FD343-7DB9-424D-93FA-817394E53062}"/>
    <cellStyle name="Normal 18 5 3 4 2" xfId="40122" xr:uid="{F43E7D4F-3368-43F8-8937-DF9EA691C048}"/>
    <cellStyle name="Normal 18 5 3 5" xfId="29904" xr:uid="{A4B231EE-12E3-429A-ADF7-7AC9588AB754}"/>
    <cellStyle name="Normal 18 5 4" xfId="29905" xr:uid="{0857672F-E361-4BCA-BA9E-0B3BA5EE3906}"/>
    <cellStyle name="Normal 18 5 4 2" xfId="29906" xr:uid="{6A284E22-45D1-4C7B-A5C8-BB2B29D302B5}"/>
    <cellStyle name="Normal 18 5 4 2 2" xfId="40123" xr:uid="{D7216688-D198-4161-9212-CA041A614583}"/>
    <cellStyle name="Normal 18 5 4 3" xfId="29907" xr:uid="{5C405551-EBAE-400A-B171-D12062BFE35E}"/>
    <cellStyle name="Normal 18 5 5" xfId="29908" xr:uid="{95CE453A-27EA-46B6-88D5-A0581ECEAF9C}"/>
    <cellStyle name="Normal 18 5 5 2" xfId="29909" xr:uid="{DAA5933B-6A5F-4685-9CCE-2CD0ABC13834}"/>
    <cellStyle name="Normal 18 5 5 2 2" xfId="40124" xr:uid="{3B938201-9BC1-4433-A7F7-7AFBF20BD6F4}"/>
    <cellStyle name="Normal 18 5 5 3" xfId="29910" xr:uid="{376E9BF0-215C-4F79-B72B-525A6813B1DE}"/>
    <cellStyle name="Normal 18 5 6" xfId="29911" xr:uid="{078C4CD5-65EC-4C43-BBB2-613E5AD1B946}"/>
    <cellStyle name="Normal 18 5 6 2" xfId="40125" xr:uid="{904321F6-42AD-4651-8D07-9C9DBC06E654}"/>
    <cellStyle name="Normal 18 5 7" xfId="29912" xr:uid="{8E974B08-1DDA-4FCA-A927-3BFA37262031}"/>
    <cellStyle name="Normal 18 5 8" xfId="45615" xr:uid="{47AA045C-B205-4AAB-812B-D2BD267F3CF5}"/>
    <cellStyle name="Normal 18 6" xfId="2104" xr:uid="{E9A04A5B-9C8B-40F5-8C69-A775498C655F}"/>
    <cellStyle name="Normal 18 6 2" xfId="29913" xr:uid="{97E3A59F-EA27-4749-A455-6053E2120335}"/>
    <cellStyle name="Normal 18 6 2 2" xfId="29914" xr:uid="{4C82B075-68F6-4C0A-AC93-314B12EFAF07}"/>
    <cellStyle name="Normal 18 6 2 2 2" xfId="29915" xr:uid="{FD4486D6-9B57-4617-A4B9-B1551DFC7288}"/>
    <cellStyle name="Normal 18 6 2 2 2 2" xfId="40126" xr:uid="{2E45E1F3-CE16-4FF9-AE88-D36EE6F488C0}"/>
    <cellStyle name="Normal 18 6 2 2 3" xfId="29916" xr:uid="{325F458E-4E87-4D66-B5B3-A5C51F7FC5DC}"/>
    <cellStyle name="Normal 18 6 2 3" xfId="29917" xr:uid="{8A76EDA4-AE11-4C1E-98D4-F6156918705F}"/>
    <cellStyle name="Normal 18 6 2 3 2" xfId="29918" xr:uid="{F51A54D1-4FA8-428D-8393-2B16551DDFFA}"/>
    <cellStyle name="Normal 18 6 2 3 2 2" xfId="40127" xr:uid="{921B40C8-71AF-498D-BADB-8B668B88365A}"/>
    <cellStyle name="Normal 18 6 2 3 3" xfId="29919" xr:uid="{07ECD2F0-7E6D-48ED-855A-50BB7B28DD91}"/>
    <cellStyle name="Normal 18 6 2 4" xfId="29920" xr:uid="{A10F010F-2E3A-4CAD-A778-00FC350FBCD7}"/>
    <cellStyle name="Normal 18 6 2 4 2" xfId="40128" xr:uid="{B926F573-2865-49E3-A326-DB1EB66BDE2E}"/>
    <cellStyle name="Normal 18 6 2 5" xfId="29921" xr:uid="{BF6B40AC-305B-4A48-93C9-1C3BD20DA9D0}"/>
    <cellStyle name="Normal 18 6 3" xfId="29922" xr:uid="{2F4371AB-7297-4BF7-B53A-983B4CC6F680}"/>
    <cellStyle name="Normal 18 6 3 2" xfId="29923" xr:uid="{8D4A6766-F71C-45DD-B588-4EBDE0EFA338}"/>
    <cellStyle name="Normal 18 6 3 2 2" xfId="40129" xr:uid="{A1F11E03-93B9-40F3-9D63-FC33D080CA8E}"/>
    <cellStyle name="Normal 18 6 3 3" xfId="29924" xr:uid="{8B0CD28D-5816-4852-AC61-AF4C6B91B0AD}"/>
    <cellStyle name="Normal 18 6 4" xfId="29925" xr:uid="{E7DDDCCC-D4EA-452B-BE30-668A4E839E3E}"/>
    <cellStyle name="Normal 18 6 4 2" xfId="29926" xr:uid="{0F61DCCC-4DBB-4B43-9529-C614FA091FEE}"/>
    <cellStyle name="Normal 18 6 4 2 2" xfId="40130" xr:uid="{AB4C0C42-1E4D-42C1-9787-C806252EAED4}"/>
    <cellStyle name="Normal 18 6 4 3" xfId="29927" xr:uid="{4674DC86-F666-495C-B3D2-81D116980011}"/>
    <cellStyle name="Normal 18 6 5" xfId="29928" xr:uid="{5A32178A-A660-4951-80A3-B89A5C71989C}"/>
    <cellStyle name="Normal 18 6 5 2" xfId="40131" xr:uid="{DD79DF65-846D-4E6D-9215-0FABDCB39313}"/>
    <cellStyle name="Normal 18 6 6" xfId="29929" xr:uid="{DA171328-F061-4144-8FFE-BDCDDD5358D2}"/>
    <cellStyle name="Normal 18 6 7" xfId="45616" xr:uid="{8A751B62-DC66-4132-9455-826E6CF7D3E2}"/>
    <cellStyle name="Normal 18 7" xfId="2105" xr:uid="{9F43408D-3AF6-4E29-ADC6-E65D152E068C}"/>
    <cellStyle name="Normal 18 7 2" xfId="29930" xr:uid="{543332F5-F2B0-46DA-AC40-2CAB4AC93FFE}"/>
    <cellStyle name="Normal 18 7 2 2" xfId="29931" xr:uid="{6E1B6D71-2B7B-4FFD-B8CB-9990C0C0B96F}"/>
    <cellStyle name="Normal 18 7 2 2 2" xfId="40132" xr:uid="{6FA2F19F-9BBF-4151-A823-6F49B53567B5}"/>
    <cellStyle name="Normal 18 7 2 3" xfId="29932" xr:uid="{B999D87E-6AD5-47F3-B24D-A23543A544A0}"/>
    <cellStyle name="Normal 18 7 3" xfId="29933" xr:uid="{339679C0-315A-40E3-9969-62C2278517DA}"/>
    <cellStyle name="Normal 18 7 3 2" xfId="29934" xr:uid="{CB0FCF9D-13E2-4AF6-BB0A-691480E5A411}"/>
    <cellStyle name="Normal 18 7 3 2 2" xfId="40133" xr:uid="{4DB22F68-5D09-4A0E-B77A-C55E61A7B357}"/>
    <cellStyle name="Normal 18 7 3 3" xfId="29935" xr:uid="{1880A6BB-EE57-497A-9385-5BDDC1F4EA39}"/>
    <cellStyle name="Normal 18 7 4" xfId="29936" xr:uid="{C0A332D3-E1C6-4069-A3F7-BB7205D4B9A4}"/>
    <cellStyle name="Normal 18 7 4 2" xfId="40134" xr:uid="{5DF2CC77-05EA-428E-823A-75512ABFD39E}"/>
    <cellStyle name="Normal 18 7 5" xfId="29937" xr:uid="{159C5147-CDDE-41DF-8BFF-3D958D14D4E6}"/>
    <cellStyle name="Normal 18 7 6" xfId="45617" xr:uid="{A982F40C-03EE-4A29-A41A-B6E3B0FD5229}"/>
    <cellStyle name="Normal 18 8" xfId="29938" xr:uid="{41CA1E3E-165B-4334-8712-422535EB1A95}"/>
    <cellStyle name="Normal 18 8 2" xfId="29939" xr:uid="{D2983888-41F3-49E2-8F83-6E1D43DE0B73}"/>
    <cellStyle name="Normal 18 8 2 2" xfId="40135" xr:uid="{17F5B385-6AD6-406E-B4E3-4E59E4913CF9}"/>
    <cellStyle name="Normal 18 8 3" xfId="29940" xr:uid="{43F99828-631E-42BB-AB88-BB460F8701BC}"/>
    <cellStyle name="Normal 18 9" xfId="29941" xr:uid="{E0ECAB10-3CC1-4A46-8815-AB1F2FF698BF}"/>
    <cellStyle name="Normal 18 9 2" xfId="29942" xr:uid="{31F9F613-C651-4F0E-B807-041C411BDBBA}"/>
    <cellStyle name="Normal 18 9 2 2" xfId="40136" xr:uid="{752F7785-D1B4-44AE-952F-FBEA17EC55FD}"/>
    <cellStyle name="Normal 18 9 3" xfId="29943" xr:uid="{035111F6-92B8-49DB-A05A-9E77D10B69F8}"/>
    <cellStyle name="Normal 18_2112 2148 Reg Labor" xfId="29944" xr:uid="{F4C96435-7004-4B5B-B8FB-856DCD33A597}"/>
    <cellStyle name="Normal 19" xfId="86" xr:uid="{00000000-0005-0000-0000-0000DE020000}"/>
    <cellStyle name="Normal 19 2" xfId="178" xr:uid="{00000000-0005-0000-0000-0000DF020000}"/>
    <cellStyle name="Normal 19 2 2" xfId="1271" xr:uid="{00000000-0005-0000-0000-0000E0020000}"/>
    <cellStyle name="Normal 19 2 2 2" xfId="40137" xr:uid="{185720E5-46EC-4900-A1E0-20983891F395}"/>
    <cellStyle name="Normal 19 2 2 3" xfId="2106" xr:uid="{2162FDAA-98C3-49E3-A722-65E5EAFAFAF2}"/>
    <cellStyle name="Normal 19 2 3" xfId="2107" xr:uid="{E55C2634-1148-461F-AC60-A8FF79B6FB44}"/>
    <cellStyle name="Normal 19 2 3 2" xfId="40138" xr:uid="{5B00AA8F-317F-4E65-B3E7-CBC9E470D88A}"/>
    <cellStyle name="Normal 19 2 4" xfId="29945" xr:uid="{387F4AF2-C395-4015-8696-470AE9234C10}"/>
    <cellStyle name="Normal 19 3" xfId="1272" xr:uid="{00000000-0005-0000-0000-0000E1020000}"/>
    <cellStyle name="Normal 19 3 2" xfId="1273" xr:uid="{00000000-0005-0000-0000-0000E2020000}"/>
    <cellStyle name="Normal 19 3 2 2" xfId="29946" xr:uid="{4D1B3923-C14F-4DF3-93B0-7F955A0FE9B0}"/>
    <cellStyle name="Normal 19 3 2 3" xfId="45618" xr:uid="{43B37584-6669-49D5-B3D1-10B816F7F1E1}"/>
    <cellStyle name="Normal 19 3 3" xfId="29947" xr:uid="{E7B2AF66-61B5-4F10-A7C7-DDBDAFC514CC}"/>
    <cellStyle name="Normal 19 3 3 2" xfId="29948" xr:uid="{27BC34C6-D1EE-43C2-8813-4B49D20E757C}"/>
    <cellStyle name="Normal 19 3 3 3" xfId="44890" xr:uid="{91513783-FB7D-4205-8477-3A5D469F6C8E}"/>
    <cellStyle name="Normal 19 3 4" xfId="40139" xr:uid="{8AC62DF5-1B09-428C-82D2-16B1212A75DC}"/>
    <cellStyle name="Normal 19 3 5" xfId="40140" xr:uid="{5D2C6C9D-0CFA-4D12-9DEF-53B63D428465}"/>
    <cellStyle name="Normal 19 4" xfId="2108" xr:uid="{5F2ECED6-3B9F-4C3D-8134-D9D4E32EE47E}"/>
    <cellStyle name="Normal 19 4 2" xfId="29949" xr:uid="{AE18CCD6-594A-405F-8BA4-94941791A9BB}"/>
    <cellStyle name="Normal 19 4 3" xfId="40141" xr:uid="{88E5A5F9-8034-43B8-ADC0-2A49057F78A6}"/>
    <cellStyle name="Normal 19 5" xfId="2109" xr:uid="{436C5E83-AFDC-4CE9-ABC7-A923465220A3}"/>
    <cellStyle name="Normal 19 5 2" xfId="29950" xr:uid="{86C31E53-3EEC-4BDE-9206-B9FB6929247C}"/>
    <cellStyle name="Normal 19 6" xfId="2110" xr:uid="{96D06A56-1051-4503-A0CD-3A0FA065812E}"/>
    <cellStyle name="Normal 19 6 2" xfId="40142" xr:uid="{A3D472E0-7E33-4089-918F-982FF894923A}"/>
    <cellStyle name="Normal 19 7" xfId="29951" xr:uid="{8C2BAEF7-ABDD-481B-8A05-851B0B145882}"/>
    <cellStyle name="Normal 19 7 2" xfId="42833" xr:uid="{BCE71350-8DF5-43E3-82E5-6E7971B6B403}"/>
    <cellStyle name="Normal 19 7 3" xfId="45619" xr:uid="{19206FBB-46A4-442D-B20F-4A406F2393B6}"/>
    <cellStyle name="Normal 19 8" xfId="40143" xr:uid="{34A949A3-41F0-43A2-9B0F-3DA919ED25BA}"/>
    <cellStyle name="Normal 19_2112 2148 Reg Labor" xfId="29952" xr:uid="{FDB697CB-008D-42D1-BDD3-3A90A9383A78}"/>
    <cellStyle name="Normal 2" xfId="87" xr:uid="{00000000-0005-0000-0000-0000E3020000}"/>
    <cellStyle name="Normal 2 10" xfId="1274" xr:uid="{00000000-0005-0000-0000-0000E4020000}"/>
    <cellStyle name="Normal 2 10 2" xfId="2111" xr:uid="{D3165366-C1D9-471D-A5F7-7F0A13EA3BE3}"/>
    <cellStyle name="Normal 2 10 2 2" xfId="29953" xr:uid="{EA8A3D64-D3F7-46A6-A505-FCE76DBC2510}"/>
    <cellStyle name="Normal 2 10 2 2 2" xfId="40144" xr:uid="{576011F5-CA82-452F-A61D-FF4A76A88E4A}"/>
    <cellStyle name="Normal 2 10 2 2 3" xfId="45620" xr:uid="{D7A9CB39-E9CA-4BF7-8BA1-6262726F0835}"/>
    <cellStyle name="Normal 2 10 2 3" xfId="40145" xr:uid="{48385B33-B212-46C0-9714-7510060DADAA}"/>
    <cellStyle name="Normal 2 10 2 4" xfId="45621" xr:uid="{56D62F32-27AA-483A-9E8E-2709AC336FCA}"/>
    <cellStyle name="Normal 2 10 3" xfId="2112" xr:uid="{3BB11EA1-9B1C-4D0B-A5A7-FB0CA70DAA14}"/>
    <cellStyle name="Normal 2 10 3 2" xfId="40146" xr:uid="{63E9D075-7A83-42ED-BE89-8DE06D57DE29}"/>
    <cellStyle name="Normal 2 10 4" xfId="2113" xr:uid="{7272F733-6C3B-4E6E-8764-BC33F2AA2670}"/>
    <cellStyle name="Normal 2 10 4 2" xfId="40147" xr:uid="{CAA6CD10-BB29-45C5-9BAC-A38CA1AA3CD0}"/>
    <cellStyle name="Normal 2 10 5" xfId="29954" xr:uid="{D7439F5F-91B2-454B-A6F9-FB27107372C9}"/>
    <cellStyle name="Normal 2 10 5 2" xfId="40148" xr:uid="{EAC82183-61DF-4FE8-8A0D-8E84FB3BA56B}"/>
    <cellStyle name="Normal 2 10 6" xfId="29955" xr:uid="{2755658D-2AA4-46B9-9DED-9EF60E4D5D19}"/>
    <cellStyle name="Normal 2 10 7" xfId="40149" xr:uid="{CB02A416-1271-475C-9E95-2B18F0B57F93}"/>
    <cellStyle name="Normal 2 10 8" xfId="42762" xr:uid="{63F0CA17-2DA7-47FE-8109-B9A7B871F8A4}"/>
    <cellStyle name="Normal 2 11" xfId="1275" xr:uid="{00000000-0005-0000-0000-0000E5020000}"/>
    <cellStyle name="Normal 2 11 2" xfId="1510" xr:uid="{2653EAC5-5525-4FE4-A86C-D256009424FF}"/>
    <cellStyle name="Normal 2 11 2 2" xfId="40150" xr:uid="{6D54377E-48ED-4C10-9BDD-9FB1EF42E093}"/>
    <cellStyle name="Normal 2 11 3" xfId="29956" xr:uid="{845D6632-6CEC-4D98-9B77-7BC51CC3A4DD}"/>
    <cellStyle name="Normal 2 11 3 2" xfId="40151" xr:uid="{699E09DE-1EB4-41C0-9E7B-B8326BC8589F}"/>
    <cellStyle name="Normal 2 11 4" xfId="40152" xr:uid="{23CE2530-EB18-4D7F-94D3-C107EEBF968E}"/>
    <cellStyle name="Normal 2 11 5" xfId="40153" xr:uid="{841E1341-E328-4EE7-AB48-DE151157C27A}"/>
    <cellStyle name="Normal 2 12" xfId="2114" xr:uid="{5B63BF82-E2E6-45C3-8282-5E0A1AF7B9C3}"/>
    <cellStyle name="Normal 2 12 2" xfId="29957" xr:uid="{A7033897-1DB9-45D4-9CF0-882F712CCA60}"/>
    <cellStyle name="Normal 2 12 2 2" xfId="29958" xr:uid="{7BE6DDEC-D611-4999-B2ED-43E9F473C872}"/>
    <cellStyle name="Normal 2 12 2 3" xfId="44891" xr:uid="{9E034C07-D740-4993-97C3-EB0EF1302F72}"/>
    <cellStyle name="Normal 2 12 3" xfId="40154" xr:uid="{2ED5D004-CE00-4950-8D77-DAB9DC8FEC41}"/>
    <cellStyle name="Normal 2 12 4" xfId="45622" xr:uid="{3213B880-FBC8-4377-BD0F-7AECA452E961}"/>
    <cellStyle name="Normal 2 13" xfId="2115" xr:uid="{CA03290E-ECC3-4C0B-BC68-D1BEC8C9BF1C}"/>
    <cellStyle name="Normal 2 13 2" xfId="40155" xr:uid="{186C97A8-CE96-4846-B22E-9823A3C09E94}"/>
    <cellStyle name="Normal 2 13 3" xfId="45623" xr:uid="{1C5F7161-66A7-4A34-AA86-99587EFD5D5F}"/>
    <cellStyle name="Normal 2 14" xfId="2116" xr:uid="{31F930A5-4EE9-4BE3-A003-15E8C54C2806}"/>
    <cellStyle name="Normal 2 14 2" xfId="40156" xr:uid="{42B4676E-5D61-49EE-9E0F-EDD630221905}"/>
    <cellStyle name="Normal 2 14 3" xfId="45624" xr:uid="{19430C85-0AD9-4380-8710-AB1AE3DA1DE5}"/>
    <cellStyle name="Normal 2 15" xfId="2117" xr:uid="{39DE3D1A-CB45-41B6-8626-CC1D2C18F3F7}"/>
    <cellStyle name="Normal 2 15 2" xfId="40157" xr:uid="{DE1EAEBA-FFBB-4CF8-9733-857D4F3CFEA4}"/>
    <cellStyle name="Normal 2 15 3" xfId="45625" xr:uid="{135B1FFF-4B35-41D5-9714-8DC72324C6E5}"/>
    <cellStyle name="Normal 2 16" xfId="2118" xr:uid="{05489CE6-7DF4-4FDD-8FE0-B8FED91BA226}"/>
    <cellStyle name="Normal 2 16 2" xfId="40158" xr:uid="{9F9452BB-6A5A-4CE8-9549-8F01D44B267D}"/>
    <cellStyle name="Normal 2 16 3" xfId="45626" xr:uid="{9C6309F4-D84D-435C-BD8F-9081CB83FA97}"/>
    <cellStyle name="Normal 2 17" xfId="2119" xr:uid="{0B05AC9B-EE49-44E5-A229-057F012C2F9E}"/>
    <cellStyle name="Normal 2 17 2" xfId="40159" xr:uid="{01821A37-FD68-4CBD-8E5C-46000E0469DE}"/>
    <cellStyle name="Normal 2 17 3" xfId="45627" xr:uid="{B5B57240-AE8D-4B53-A099-11F352A57109}"/>
    <cellStyle name="Normal 2 18" xfId="29959" xr:uid="{F4A01224-B0B1-42B4-9666-10096C742E2E}"/>
    <cellStyle name="Normal 2 18 2" xfId="42834" xr:uid="{9A128D04-0229-4775-ACE3-085494371609}"/>
    <cellStyle name="Normal 2 18 3" xfId="45628" xr:uid="{42D996BA-1FF3-4D15-B5DE-6CCC9C293C90}"/>
    <cellStyle name="Normal 2 19" xfId="40160" xr:uid="{704D5E32-01C6-455D-AC14-4978C05FF73B}"/>
    <cellStyle name="Normal 2 2" xfId="88" xr:uid="{00000000-0005-0000-0000-0000E6020000}"/>
    <cellStyle name="Normal 2 2 10" xfId="506" xr:uid="{00000000-0005-0000-0000-0000E7020000}"/>
    <cellStyle name="Normal 2 2 10 2" xfId="40161" xr:uid="{D2CE99D5-38A0-4DF7-B6BF-D920C6E8B28C}"/>
    <cellStyle name="Normal 2 2 10 3" xfId="45629" xr:uid="{A83A8796-D0F9-4434-A17D-69B0354D4A3F}"/>
    <cellStyle name="Normal 2 2 11" xfId="128" xr:uid="{00000000-0005-0000-0000-0000E8020000}"/>
    <cellStyle name="Normal 2 2 11 2" xfId="40162" xr:uid="{BFDB8F9C-1135-4F96-963A-3817700119FD}"/>
    <cellStyle name="Normal 2 2 11 3" xfId="2120" xr:uid="{BEF5965C-11F8-4B11-B332-9D974CD79CBA}"/>
    <cellStyle name="Normal 2 2 12" xfId="29960" xr:uid="{4F2C04DE-FF58-44D0-B14D-05E967D1B07C}"/>
    <cellStyle name="Normal 2 2 13" xfId="29961" xr:uid="{D1B92611-4E66-48A9-BB8E-B30A9BE0D36D}"/>
    <cellStyle name="Normal 2 2 2" xfId="89" xr:uid="{00000000-0005-0000-0000-0000E9020000}"/>
    <cellStyle name="Normal 2 2 2 10" xfId="130" xr:uid="{00000000-0005-0000-0000-0000EA020000}"/>
    <cellStyle name="Normal 2 2 2 10 2" xfId="29962" xr:uid="{9A048C18-2603-4D9F-A55C-308CA3F411FE}"/>
    <cellStyle name="Normal 2 2 2 11" xfId="40163" xr:uid="{161F3A2B-CF92-47B1-869B-0AC481B52F8F}"/>
    <cellStyle name="Normal 2 2 2 2" xfId="135" xr:uid="{00000000-0005-0000-0000-0000EB020000}"/>
    <cellStyle name="Normal 2 2 2 2 2" xfId="166" xr:uid="{00000000-0005-0000-0000-0000EC020000}"/>
    <cellStyle name="Normal 2 2 2 2 2 2" xfId="507" xr:uid="{00000000-0005-0000-0000-0000ED020000}"/>
    <cellStyle name="Normal 2 2 2 2 2 2 2" xfId="508" xr:uid="{00000000-0005-0000-0000-0000EE020000}"/>
    <cellStyle name="Normal 2 2 2 2 2 2 2 2" xfId="509" xr:uid="{00000000-0005-0000-0000-0000EF020000}"/>
    <cellStyle name="Normal 2 2 2 2 2 2 2 3" xfId="45630" xr:uid="{E8B082FF-59D9-4EC4-9002-6A16617EADAE}"/>
    <cellStyle name="Normal 2 2 2 2 2 2 3" xfId="510" xr:uid="{00000000-0005-0000-0000-0000F0020000}"/>
    <cellStyle name="Normal 2 2 2 2 2 2 3 2" xfId="40164" xr:uid="{23A1B44B-0A90-4D6F-BB6B-5B1511C29D89}"/>
    <cellStyle name="Normal 2 2 2 2 2 2 3 3" xfId="45631" xr:uid="{74D5F3BD-E4E5-4906-B293-A5853F513D3D}"/>
    <cellStyle name="Normal 2 2 2 2 2 2 4" xfId="511" xr:uid="{00000000-0005-0000-0000-0000F1020000}"/>
    <cellStyle name="Normal 2 2 2 2 2 2 5" xfId="45632" xr:uid="{C3AA0B61-C233-4F76-885B-0EEA5516D5F6}"/>
    <cellStyle name="Normal 2 2 2 2 2 3" xfId="512" xr:uid="{00000000-0005-0000-0000-0000F2020000}"/>
    <cellStyle name="Normal 2 2 2 2 2 3 2" xfId="513" xr:uid="{00000000-0005-0000-0000-0000F3020000}"/>
    <cellStyle name="Normal 2 2 2 2 2 3 2 2" xfId="40165" xr:uid="{44F50F56-58AC-44D8-B9FC-235B31EBCEA8}"/>
    <cellStyle name="Normal 2 2 2 2 2 3 2 3" xfId="45633" xr:uid="{130A9381-203F-4B0E-95CB-091E57914E5A}"/>
    <cellStyle name="Normal 2 2 2 2 2 3 3" xfId="514" xr:uid="{00000000-0005-0000-0000-0000F4020000}"/>
    <cellStyle name="Normal 2 2 2 2 2 3 3 2" xfId="40166" xr:uid="{4BADFEEB-F1C7-492E-95C2-20A61CCE1702}"/>
    <cellStyle name="Normal 2 2 2 2 2 3 3 3" xfId="45634" xr:uid="{FA818BC5-A63F-4E97-952A-588C748C5078}"/>
    <cellStyle name="Normal 2 2 2 2 2 3 4" xfId="40167" xr:uid="{09E8B9A5-C979-44D1-9C63-EB9F58C8FD17}"/>
    <cellStyle name="Normal 2 2 2 2 2 3 5" xfId="45635" xr:uid="{EEB3CFE1-6FC4-4E6E-AD3A-C78846A615AC}"/>
    <cellStyle name="Normal 2 2 2 2 2 4" xfId="515" xr:uid="{00000000-0005-0000-0000-0000F5020000}"/>
    <cellStyle name="Normal 2 2 2 2 2 4 2" xfId="516" xr:uid="{00000000-0005-0000-0000-0000F6020000}"/>
    <cellStyle name="Normal 2 2 2 2 2 4 3" xfId="517" xr:uid="{00000000-0005-0000-0000-0000F7020000}"/>
    <cellStyle name="Normal 2 2 2 2 2 5" xfId="518" xr:uid="{00000000-0005-0000-0000-0000F8020000}"/>
    <cellStyle name="Normal 2 2 2 2 2 5 2" xfId="519" xr:uid="{00000000-0005-0000-0000-0000F9020000}"/>
    <cellStyle name="Normal 2 2 2 2 2 5 3" xfId="45636" xr:uid="{F8A4FBED-FEEA-4FD6-BC69-374F4E42B5A9}"/>
    <cellStyle name="Normal 2 2 2 2 2 6" xfId="520" xr:uid="{00000000-0005-0000-0000-0000FA020000}"/>
    <cellStyle name="Normal 2 2 2 2 2 7" xfId="521" xr:uid="{00000000-0005-0000-0000-0000FB020000}"/>
    <cellStyle name="Normal 2 2 2 2 2 7 2" xfId="42780" xr:uid="{B8F640D5-4245-4ADC-BDE2-0489D79D5596}"/>
    <cellStyle name="Normal 2 2 2 2 2 8" xfId="45637" xr:uid="{1CFD02ED-DF5C-4269-9ED3-09B8F429F346}"/>
    <cellStyle name="Normal 2 2 2 2 3" xfId="522" xr:uid="{00000000-0005-0000-0000-0000FC020000}"/>
    <cellStyle name="Normal 2 2 2 2 3 2" xfId="523" xr:uid="{00000000-0005-0000-0000-0000FD020000}"/>
    <cellStyle name="Normal 2 2 2 2 3 2 2" xfId="524" xr:uid="{00000000-0005-0000-0000-0000FE020000}"/>
    <cellStyle name="Normal 2 2 2 2 3 2 3" xfId="45638" xr:uid="{79D33FAB-2C10-46AA-B5D9-D9848A9112FD}"/>
    <cellStyle name="Normal 2 2 2 2 3 3" xfId="525" xr:uid="{00000000-0005-0000-0000-0000FF020000}"/>
    <cellStyle name="Normal 2 2 2 2 3 3 2" xfId="40168" xr:uid="{C31AD9A2-AFB2-4838-BAB9-77244DAC63C8}"/>
    <cellStyle name="Normal 2 2 2 2 3 3 3" xfId="45639" xr:uid="{FD0F9EC6-02A6-485F-9991-8B31213F7F16}"/>
    <cellStyle name="Normal 2 2 2 2 3 4" xfId="526" xr:uid="{00000000-0005-0000-0000-000000030000}"/>
    <cellStyle name="Normal 2 2 2 2 3 4 2" xfId="40169" xr:uid="{8D1915AB-A157-4BC5-81A9-298DE34F097D}"/>
    <cellStyle name="Normal 2 2 2 2 3 4 3" xfId="45640" xr:uid="{30B7288D-4DB1-4896-B683-23BDF9843ED4}"/>
    <cellStyle name="Normal 2 2 2 2 3 5" xfId="2121" xr:uid="{9D1ED22A-B830-44D8-BFEA-E649AC78CEE4}"/>
    <cellStyle name="Normal 2 2 2 2 3 5 2" xfId="40170" xr:uid="{4E625859-93DB-4B21-BB0A-21799F3AF1CE}"/>
    <cellStyle name="Normal 2 2 2 2 3 5 3" xfId="45641" xr:uid="{3B40B96D-3254-4357-8285-7BFC5BBBBAA4}"/>
    <cellStyle name="Normal 2 2 2 2 3 6" xfId="40171" xr:uid="{A5F2D645-F91D-41E9-A475-194100C736B6}"/>
    <cellStyle name="Normal 2 2 2 2 3 7" xfId="45642" xr:uid="{C237C7F9-4EFA-4A25-8D59-DA8733AE2C80}"/>
    <cellStyle name="Normal 2 2 2 2 4" xfId="527" xr:uid="{00000000-0005-0000-0000-000001030000}"/>
    <cellStyle name="Normal 2 2 2 2 4 2" xfId="528" xr:uid="{00000000-0005-0000-0000-000002030000}"/>
    <cellStyle name="Normal 2 2 2 2 4 2 2" xfId="40172" xr:uid="{6CA172D2-5785-4746-8E3A-8F4889DCDB41}"/>
    <cellStyle name="Normal 2 2 2 2 4 2 3" xfId="45643" xr:uid="{B33501E4-6B46-416D-A04C-ACEB93ABDEF0}"/>
    <cellStyle name="Normal 2 2 2 2 4 3" xfId="529" xr:uid="{00000000-0005-0000-0000-000003030000}"/>
    <cellStyle name="Normal 2 2 2 2 4 3 2" xfId="40173" xr:uid="{0D5E4F79-8121-465B-B955-01FC069B75EA}"/>
    <cellStyle name="Normal 2 2 2 2 4 3 3" xfId="45644" xr:uid="{50B8CE56-BF94-4102-8338-B20B0A473915}"/>
    <cellStyle name="Normal 2 2 2 2 4 4" xfId="40174" xr:uid="{4FCD129A-902C-4B44-80B7-66CC9777FF5D}"/>
    <cellStyle name="Normal 2 2 2 2 4 5" xfId="45645" xr:uid="{BC234501-4FE7-4D05-AABB-1E1821964052}"/>
    <cellStyle name="Normal 2 2 2 2 5" xfId="530" xr:uid="{00000000-0005-0000-0000-000004030000}"/>
    <cellStyle name="Normal 2 2 2 2 5 2" xfId="531" xr:uid="{00000000-0005-0000-0000-000005030000}"/>
    <cellStyle name="Normal 2 2 2 2 5 2 2" xfId="40175" xr:uid="{B455A813-F39C-4A4F-812A-0B4176F6AB6E}"/>
    <cellStyle name="Normal 2 2 2 2 5 2 3" xfId="45646" xr:uid="{4053087E-B7D5-4334-8243-858AE1841180}"/>
    <cellStyle name="Normal 2 2 2 2 5 3" xfId="532" xr:uid="{00000000-0005-0000-0000-000006030000}"/>
    <cellStyle name="Normal 2 2 2 2 5 3 2" xfId="40176" xr:uid="{6CD1FC8B-3704-4FEC-8AB3-9F2C0A69A4F3}"/>
    <cellStyle name="Normal 2 2 2 2 5 3 3" xfId="45647" xr:uid="{5662EBD9-0ADF-4DD5-A7E1-83649F65EB8E}"/>
    <cellStyle name="Normal 2 2 2 2 5 4" xfId="40177" xr:uid="{F56964C8-363A-4FCE-9AFF-5A1C7C8D14CB}"/>
    <cellStyle name="Normal 2 2 2 2 5 5" xfId="45648" xr:uid="{DA1E1B47-CF51-42A3-B315-1DCEDDA61B45}"/>
    <cellStyle name="Normal 2 2 2 2 6" xfId="533" xr:uid="{00000000-0005-0000-0000-000007030000}"/>
    <cellStyle name="Normal 2 2 2 2 6 2" xfId="534" xr:uid="{00000000-0005-0000-0000-000008030000}"/>
    <cellStyle name="Normal 2 2 2 2 6 3" xfId="45649" xr:uid="{5DADC2F7-1190-41A9-8880-37C7B04D9101}"/>
    <cellStyle name="Normal 2 2 2 2 7" xfId="535" xr:uid="{00000000-0005-0000-0000-000009030000}"/>
    <cellStyle name="Normal 2 2 2 2 7 2" xfId="40178" xr:uid="{31515612-8811-4504-B2AC-F327E2D06E8F}"/>
    <cellStyle name="Normal 2 2 2 2 7 3" xfId="45650" xr:uid="{7041D60D-A729-4DAF-ABE2-501AB06EC7A0}"/>
    <cellStyle name="Normal 2 2 2 2 8" xfId="536" xr:uid="{00000000-0005-0000-0000-00000A030000}"/>
    <cellStyle name="Normal 2 2 2 2 9" xfId="1276" xr:uid="{00000000-0005-0000-0000-00000B030000}"/>
    <cellStyle name="Normal 2 2 2 2 9 2" xfId="40179" xr:uid="{D4606853-45F0-4D68-B731-D15124E25BB4}"/>
    <cellStyle name="Normal 2 2 2 2_District-Division Listing" xfId="40180" xr:uid="{F9E23D6C-A37B-47DD-A289-0EAA379A9806}"/>
    <cellStyle name="Normal 2 2 2 3" xfId="167" xr:uid="{00000000-0005-0000-0000-00000C030000}"/>
    <cellStyle name="Normal 2 2 2 3 2" xfId="537" xr:uid="{00000000-0005-0000-0000-00000D030000}"/>
    <cellStyle name="Normal 2 2 2 3 2 2" xfId="538" xr:uid="{00000000-0005-0000-0000-00000E030000}"/>
    <cellStyle name="Normal 2 2 2 3 2 2 2" xfId="539" xr:uid="{00000000-0005-0000-0000-00000F030000}"/>
    <cellStyle name="Normal 2 2 2 3 2 2 3" xfId="45651" xr:uid="{DBFDD981-6FEF-473E-A3B4-C63795E09C63}"/>
    <cellStyle name="Normal 2 2 2 3 2 3" xfId="540" xr:uid="{00000000-0005-0000-0000-000010030000}"/>
    <cellStyle name="Normal 2 2 2 3 2 3 2" xfId="40181" xr:uid="{73320CCF-F0D7-44B7-A0F6-05921FBD84CF}"/>
    <cellStyle name="Normal 2 2 2 3 2 3 3" xfId="45652" xr:uid="{731E6456-B527-41C0-8372-3A51E190CC08}"/>
    <cellStyle name="Normal 2 2 2 3 2 4" xfId="541" xr:uid="{00000000-0005-0000-0000-000011030000}"/>
    <cellStyle name="Normal 2 2 2 3 2 5" xfId="45653" xr:uid="{E898A8F8-7563-41F6-AA2B-9E7AF86BE1BF}"/>
    <cellStyle name="Normal 2 2 2 3 3" xfId="542" xr:uid="{00000000-0005-0000-0000-000012030000}"/>
    <cellStyle name="Normal 2 2 2 3 3 2" xfId="543" xr:uid="{00000000-0005-0000-0000-000013030000}"/>
    <cellStyle name="Normal 2 2 2 3 3 2 2" xfId="40182" xr:uid="{8EB8511E-DA97-4160-B86F-5E74EBF30EA8}"/>
    <cellStyle name="Normal 2 2 2 3 3 2 3" xfId="45654" xr:uid="{49F3D168-09B8-4084-9D4B-AC91A72B4777}"/>
    <cellStyle name="Normal 2 2 2 3 3 3" xfId="544" xr:uid="{00000000-0005-0000-0000-000014030000}"/>
    <cellStyle name="Normal 2 2 2 3 3 3 2" xfId="40183" xr:uid="{D6FB7478-DD06-4A3A-99B3-25BA99AC446E}"/>
    <cellStyle name="Normal 2 2 2 3 3 3 3" xfId="45655" xr:uid="{F179F338-6ED4-4A59-A7EC-3D7A7354A868}"/>
    <cellStyle name="Normal 2 2 2 3 3 4" xfId="40184" xr:uid="{FFD0CB9A-40E0-49D3-92F4-4A5F35B50CD6}"/>
    <cellStyle name="Normal 2 2 2 3 3 5" xfId="45656" xr:uid="{412192CC-0A83-48A0-9044-C57109B5D585}"/>
    <cellStyle name="Normal 2 2 2 3 4" xfId="545" xr:uid="{00000000-0005-0000-0000-000015030000}"/>
    <cellStyle name="Normal 2 2 2 3 4 2" xfId="546" xr:uid="{00000000-0005-0000-0000-000016030000}"/>
    <cellStyle name="Normal 2 2 2 3 4 3" xfId="45657" xr:uid="{4C9E3628-61CE-498A-A79D-E7B04E5615A4}"/>
    <cellStyle name="Normal 2 2 2 3 5" xfId="547" xr:uid="{00000000-0005-0000-0000-000017030000}"/>
    <cellStyle name="Normal 2 2 2 3 5 2" xfId="40185" xr:uid="{FF1EDB0E-4801-472B-ADFD-31613A4E0183}"/>
    <cellStyle name="Normal 2 2 2 3 5 3" xfId="45658" xr:uid="{6ED765E8-EE92-422C-991D-4F539344CF61}"/>
    <cellStyle name="Normal 2 2 2 3 6" xfId="548" xr:uid="{00000000-0005-0000-0000-000018030000}"/>
    <cellStyle name="Normal 2 2 2 3 7" xfId="45659" xr:uid="{A5A2AE8F-3093-4C48-94FE-43112E6EAD13}"/>
    <cellStyle name="Normal 2 2 2 4" xfId="549" xr:uid="{00000000-0005-0000-0000-000019030000}"/>
    <cellStyle name="Normal 2 2 2 4 2" xfId="550" xr:uid="{00000000-0005-0000-0000-00001A030000}"/>
    <cellStyle name="Normal 2 2 2 4 2 2" xfId="551" xr:uid="{00000000-0005-0000-0000-00001B030000}"/>
    <cellStyle name="Normal 2 2 2 4 2 3" xfId="45660" xr:uid="{606AEDF7-E639-477A-BA7A-816EA55363A8}"/>
    <cellStyle name="Normal 2 2 2 4 3" xfId="552" xr:uid="{00000000-0005-0000-0000-00001C030000}"/>
    <cellStyle name="Normal 2 2 2 4 3 2" xfId="40186" xr:uid="{11904C09-3745-4031-9DCD-9C4D29999AAE}"/>
    <cellStyle name="Normal 2 2 2 4 3 3" xfId="45661" xr:uid="{F8BD9FA3-1134-4B0A-ADCE-7438B38496DE}"/>
    <cellStyle name="Normal 2 2 2 4 4" xfId="553" xr:uid="{00000000-0005-0000-0000-00001D030000}"/>
    <cellStyle name="Normal 2 2 2 4 4 2" xfId="40187" xr:uid="{0AA651FF-2077-46A5-A44C-CAC1909527CD}"/>
    <cellStyle name="Normal 2 2 2 4 4 3" xfId="45662" xr:uid="{650770DA-129E-4868-BDDB-BF671D0C9299}"/>
    <cellStyle name="Normal 2 2 2 4 5" xfId="2122" xr:uid="{0EFE78D6-1086-4B8C-94C0-53A8C7E31E20}"/>
    <cellStyle name="Normal 2 2 2 4 5 2" xfId="40188" xr:uid="{6FAB08E1-116F-4120-BA8C-3F3AA42BE239}"/>
    <cellStyle name="Normal 2 2 2 4 5 3" xfId="45663" xr:uid="{834024E8-A5C3-4946-A260-B82D3E6ED9CD}"/>
    <cellStyle name="Normal 2 2 2 4 6" xfId="40189" xr:uid="{55C4A3B7-65CB-4D36-A39A-104BA86511D3}"/>
    <cellStyle name="Normal 2 2 2 4 7" xfId="45664" xr:uid="{24E9C049-862D-49BE-9409-0EFA7AD2F1FC}"/>
    <cellStyle name="Normal 2 2 2 5" xfId="554" xr:uid="{00000000-0005-0000-0000-00001E030000}"/>
    <cellStyle name="Normal 2 2 2 5 2" xfId="555" xr:uid="{00000000-0005-0000-0000-00001F030000}"/>
    <cellStyle name="Normal 2 2 2 5 2 2" xfId="40190" xr:uid="{9F24B440-B34E-4744-9125-89EC8BA62C9F}"/>
    <cellStyle name="Normal 2 2 2 5 2 3" xfId="45665" xr:uid="{66C82F90-1F86-43FD-B6C1-6A6F31936F5A}"/>
    <cellStyle name="Normal 2 2 2 5 3" xfId="556" xr:uid="{00000000-0005-0000-0000-000020030000}"/>
    <cellStyle name="Normal 2 2 2 5 3 2" xfId="40191" xr:uid="{1F3D5227-A3E0-43F4-9F9A-E8CBB0498591}"/>
    <cellStyle name="Normal 2 2 2 5 3 3" xfId="45666" xr:uid="{15EC65CA-14C2-427D-B9E7-59C92599A79B}"/>
    <cellStyle name="Normal 2 2 2 5 4" xfId="40192" xr:uid="{74803268-348C-4308-AD88-1C0353F17A81}"/>
    <cellStyle name="Normal 2 2 2 5 5" xfId="45667" xr:uid="{9DFA4440-AEBA-4D62-AD0A-57CDB4E99D28}"/>
    <cellStyle name="Normal 2 2 2 6" xfId="557" xr:uid="{00000000-0005-0000-0000-000021030000}"/>
    <cellStyle name="Normal 2 2 2 6 2" xfId="558" xr:uid="{00000000-0005-0000-0000-000022030000}"/>
    <cellStyle name="Normal 2 2 2 6 2 2" xfId="40193" xr:uid="{A6043009-878E-47BD-A2BC-266C4F2561DA}"/>
    <cellStyle name="Normal 2 2 2 6 2 3" xfId="45668" xr:uid="{D2E647CD-AAAB-4524-B9CA-23986BE64EA9}"/>
    <cellStyle name="Normal 2 2 2 6 3" xfId="559" xr:uid="{00000000-0005-0000-0000-000023030000}"/>
    <cellStyle name="Normal 2 2 2 6 3 2" xfId="40194" xr:uid="{46C25425-A688-4FDB-AE99-C589E32DE7F7}"/>
    <cellStyle name="Normal 2 2 2 6 3 3" xfId="45669" xr:uid="{BF99262F-92B6-4F9B-8974-3AF9B869227A}"/>
    <cellStyle name="Normal 2 2 2 6 4" xfId="40195" xr:uid="{51890A65-B4DD-47C7-B873-75882ED8BE30}"/>
    <cellStyle name="Normal 2 2 2 6 5" xfId="45670" xr:uid="{5532AA17-DC2B-4C98-9D53-AC6886E56846}"/>
    <cellStyle name="Normal 2 2 2 7" xfId="560" xr:uid="{00000000-0005-0000-0000-000024030000}"/>
    <cellStyle name="Normal 2 2 2 7 2" xfId="561" xr:uid="{00000000-0005-0000-0000-000025030000}"/>
    <cellStyle name="Normal 2 2 2 7 3" xfId="45671" xr:uid="{3AD73FA9-CF35-4035-8246-3BF5B183627C}"/>
    <cellStyle name="Normal 2 2 2 8" xfId="562" xr:uid="{00000000-0005-0000-0000-000026030000}"/>
    <cellStyle name="Normal 2 2 2 8 2" xfId="40196" xr:uid="{14910EE8-0BE3-474F-975E-9322754DABF7}"/>
    <cellStyle name="Normal 2 2 2 8 3" xfId="45672" xr:uid="{24B4C8F8-347C-4A2F-AADB-BE4B27912F94}"/>
    <cellStyle name="Normal 2 2 2 9" xfId="563" xr:uid="{00000000-0005-0000-0000-000027030000}"/>
    <cellStyle name="Normal 2 2 2 9 2" xfId="40197" xr:uid="{F0057047-3477-4657-944D-BD6B84FCDDE9}"/>
    <cellStyle name="Normal 2 2 2 9 3" xfId="2123" xr:uid="{881857CC-43D2-422F-BA29-837C02E564B4}"/>
    <cellStyle name="Normal 2 2 2_11510" xfId="151" xr:uid="{00000000-0005-0000-0000-000028030000}"/>
    <cellStyle name="Normal 2 2 3" xfId="90" xr:uid="{00000000-0005-0000-0000-000029030000}"/>
    <cellStyle name="Normal 2 2 3 2" xfId="168" xr:uid="{00000000-0005-0000-0000-00002A030000}"/>
    <cellStyle name="Normal 2 2 3 2 2" xfId="564" xr:uid="{00000000-0005-0000-0000-00002B030000}"/>
    <cellStyle name="Normal 2 2 3 2 2 2" xfId="565" xr:uid="{00000000-0005-0000-0000-00002C030000}"/>
    <cellStyle name="Normal 2 2 3 2 2 2 2" xfId="566" xr:uid="{00000000-0005-0000-0000-00002D030000}"/>
    <cellStyle name="Normal 2 2 3 2 2 2 3" xfId="45673" xr:uid="{B69EBEA3-BDE8-4A37-848D-5C40D482AEE2}"/>
    <cellStyle name="Normal 2 2 3 2 2 3" xfId="567" xr:uid="{00000000-0005-0000-0000-00002E030000}"/>
    <cellStyle name="Normal 2 2 3 2 2 3 2" xfId="40198" xr:uid="{B7D3F5A2-2F0F-49C1-B2A7-CB68EAA2EDBD}"/>
    <cellStyle name="Normal 2 2 3 2 2 3 3" xfId="45674" xr:uid="{C4558179-DDE4-4083-8058-248456FDDDC5}"/>
    <cellStyle name="Normal 2 2 3 2 2 4" xfId="568" xr:uid="{00000000-0005-0000-0000-00002F030000}"/>
    <cellStyle name="Normal 2 2 3 2 2 5" xfId="45675" xr:uid="{8EED2D30-EE14-4A41-A4ED-12FC220B5FDA}"/>
    <cellStyle name="Normal 2 2 3 2 3" xfId="569" xr:uid="{00000000-0005-0000-0000-000030030000}"/>
    <cellStyle name="Normal 2 2 3 2 3 2" xfId="570" xr:uid="{00000000-0005-0000-0000-000031030000}"/>
    <cellStyle name="Normal 2 2 3 2 3 2 2" xfId="40199" xr:uid="{90D303C3-0914-483F-BC00-983B1A0EE00C}"/>
    <cellStyle name="Normal 2 2 3 2 3 2 3" xfId="45676" xr:uid="{F5838550-8C60-4EE3-9BE6-DE8350850284}"/>
    <cellStyle name="Normal 2 2 3 2 3 3" xfId="571" xr:uid="{00000000-0005-0000-0000-000032030000}"/>
    <cellStyle name="Normal 2 2 3 2 3 3 2" xfId="40200" xr:uid="{7EDBFA40-A25B-49D5-AB55-DA8E365129D7}"/>
    <cellStyle name="Normal 2 2 3 2 3 3 3" xfId="45677" xr:uid="{42F6CC48-C0ED-4567-B6FB-F5AE4F00898B}"/>
    <cellStyle name="Normal 2 2 3 2 3 4" xfId="40201" xr:uid="{C866670E-70BE-4782-A77D-5625485CFCF0}"/>
    <cellStyle name="Normal 2 2 3 2 3 5" xfId="45678" xr:uid="{43DE1A84-97C8-4AEE-83AA-511A3F51FFE5}"/>
    <cellStyle name="Normal 2 2 3 2 4" xfId="572" xr:uid="{00000000-0005-0000-0000-000033030000}"/>
    <cellStyle name="Normal 2 2 3 2 4 2" xfId="573" xr:uid="{00000000-0005-0000-0000-000034030000}"/>
    <cellStyle name="Normal 2 2 3 2 4 3" xfId="574" xr:uid="{00000000-0005-0000-0000-000035030000}"/>
    <cellStyle name="Normal 2 2 3 2 5" xfId="575" xr:uid="{00000000-0005-0000-0000-000036030000}"/>
    <cellStyle name="Normal 2 2 3 2 5 2" xfId="576" xr:uid="{00000000-0005-0000-0000-000037030000}"/>
    <cellStyle name="Normal 2 2 3 2 5 3" xfId="45679" xr:uid="{190B511B-81F3-4293-BB6C-F27DCF258DFD}"/>
    <cellStyle name="Normal 2 2 3 2 6" xfId="577" xr:uid="{00000000-0005-0000-0000-000038030000}"/>
    <cellStyle name="Normal 2 2 3 2 7" xfId="578" xr:uid="{00000000-0005-0000-0000-000039030000}"/>
    <cellStyle name="Normal 2 2 3 3" xfId="579" xr:uid="{00000000-0005-0000-0000-00003A030000}"/>
    <cellStyle name="Normal 2 2 3 3 2" xfId="580" xr:uid="{00000000-0005-0000-0000-00003B030000}"/>
    <cellStyle name="Normal 2 2 3 3 2 2" xfId="581" xr:uid="{00000000-0005-0000-0000-00003C030000}"/>
    <cellStyle name="Normal 2 2 3 3 2 3" xfId="45680" xr:uid="{F407A38D-85DB-4387-BE8B-BD7A524A041C}"/>
    <cellStyle name="Normal 2 2 3 3 3" xfId="582" xr:uid="{00000000-0005-0000-0000-00003D030000}"/>
    <cellStyle name="Normal 2 2 3 3 3 2" xfId="40202" xr:uid="{E6B7320F-4F3D-46AE-8846-9936CA920346}"/>
    <cellStyle name="Normal 2 2 3 3 3 3" xfId="45681" xr:uid="{9B1135F8-2657-4401-9896-712DDA4399F2}"/>
    <cellStyle name="Normal 2 2 3 3 4" xfId="583" xr:uid="{00000000-0005-0000-0000-00003E030000}"/>
    <cellStyle name="Normal 2 2 3 3 4 2" xfId="40203" xr:uid="{A85622F6-1279-4407-AFED-FC39D9428BF8}"/>
    <cellStyle name="Normal 2 2 3 3 4 3" xfId="45682" xr:uid="{1B1C0038-38DE-418C-B640-D0BFA0C19E07}"/>
    <cellStyle name="Normal 2 2 3 3 5" xfId="2124" xr:uid="{ED8C4D8A-BC71-4BD3-86F5-EF763B98B47F}"/>
    <cellStyle name="Normal 2 2 3 3 5 2" xfId="40204" xr:uid="{F2E74919-6565-48B7-8A67-71B1B2336F68}"/>
    <cellStyle name="Normal 2 2 3 3 5 3" xfId="45683" xr:uid="{826A4EF6-089B-435F-970B-11F913804767}"/>
    <cellStyle name="Normal 2 2 3 3 6" xfId="29963" xr:uid="{5692058C-D5F6-4635-98D9-28974BD1F68F}"/>
    <cellStyle name="Normal 2 2 3 3 7" xfId="45684" xr:uid="{1E35D502-5168-4362-B99C-D0E4312E5D97}"/>
    <cellStyle name="Normal 2 2 3 4" xfId="584" xr:uid="{00000000-0005-0000-0000-00003F030000}"/>
    <cellStyle name="Normal 2 2 3 4 2" xfId="585" xr:uid="{00000000-0005-0000-0000-000040030000}"/>
    <cellStyle name="Normal 2 2 3 4 2 2" xfId="40205" xr:uid="{4C12631C-3231-4914-A8D9-449096A4849E}"/>
    <cellStyle name="Normal 2 2 3 4 2 3" xfId="45685" xr:uid="{EE9EE48A-CC0F-4789-A358-A2835864C4B9}"/>
    <cellStyle name="Normal 2 2 3 4 3" xfId="586" xr:uid="{00000000-0005-0000-0000-000041030000}"/>
    <cellStyle name="Normal 2 2 3 4 3 2" xfId="40206" xr:uid="{6181CB4F-D4CA-4DB4-A45E-AFCDB2E88B3C}"/>
    <cellStyle name="Normal 2 2 3 4 3 3" xfId="45686" xr:uid="{34724F25-84B0-493E-9527-4EC31257171A}"/>
    <cellStyle name="Normal 2 2 3 4 4" xfId="40207" xr:uid="{75B03F92-EC48-4AA2-98F6-84721AC181B0}"/>
    <cellStyle name="Normal 2 2 3 4 5" xfId="45687" xr:uid="{6D09776E-0815-4405-A156-3F0A02046593}"/>
    <cellStyle name="Normal 2 2 3 5" xfId="587" xr:uid="{00000000-0005-0000-0000-000042030000}"/>
    <cellStyle name="Normal 2 2 3 5 2" xfId="588" xr:uid="{00000000-0005-0000-0000-000043030000}"/>
    <cellStyle name="Normal 2 2 3 5 2 2" xfId="40208" xr:uid="{08A16486-05E0-424D-A90D-A6DBF17E4200}"/>
    <cellStyle name="Normal 2 2 3 5 2 3" xfId="45688" xr:uid="{1C82BE8B-2DD7-4790-B1D9-19301AB6ED48}"/>
    <cellStyle name="Normal 2 2 3 5 3" xfId="589" xr:uid="{00000000-0005-0000-0000-000044030000}"/>
    <cellStyle name="Normal 2 2 3 5 3 2" xfId="40209" xr:uid="{81A48D9F-3FC4-4A77-B576-83FDAD326F5D}"/>
    <cellStyle name="Normal 2 2 3 5 3 3" xfId="45689" xr:uid="{C41CCB10-E121-4325-88BB-F58F97171570}"/>
    <cellStyle name="Normal 2 2 3 5 4" xfId="40210" xr:uid="{357419A8-FE93-468E-B264-C55C49FEFE42}"/>
    <cellStyle name="Normal 2 2 3 5 5" xfId="45690" xr:uid="{BA6B6290-5579-447F-9F7A-73D1A000830C}"/>
    <cellStyle name="Normal 2 2 3 6" xfId="590" xr:uid="{00000000-0005-0000-0000-000045030000}"/>
    <cellStyle name="Normal 2 2 3 6 2" xfId="591" xr:uid="{00000000-0005-0000-0000-000046030000}"/>
    <cellStyle name="Normal 2 2 3 6 3" xfId="45691" xr:uid="{171E198E-BF2D-426E-85C5-E7969A0CF066}"/>
    <cellStyle name="Normal 2 2 3 7" xfId="592" xr:uid="{00000000-0005-0000-0000-000047030000}"/>
    <cellStyle name="Normal 2 2 3 7 2" xfId="40211" xr:uid="{6F474618-8C6E-4F44-A774-111FDEC2508D}"/>
    <cellStyle name="Normal 2 2 3 7 3" xfId="45692" xr:uid="{41D4538A-25F4-4773-9500-F6CA91E3AB06}"/>
    <cellStyle name="Normal 2 2 3 8" xfId="593" xr:uid="{00000000-0005-0000-0000-000048030000}"/>
    <cellStyle name="Normal 2 2 3 8 2" xfId="29964" xr:uid="{D3D27105-5B34-451B-B58A-AC61CD831FD3}"/>
    <cellStyle name="Normal 2 2 3 9" xfId="133" xr:uid="{00000000-0005-0000-0000-000049030000}"/>
    <cellStyle name="Normal 2 2 4" xfId="169" xr:uid="{00000000-0005-0000-0000-00004A030000}"/>
    <cellStyle name="Normal 2 2 4 2" xfId="594" xr:uid="{00000000-0005-0000-0000-00004B030000}"/>
    <cellStyle name="Normal 2 2 4 2 2" xfId="595" xr:uid="{00000000-0005-0000-0000-00004C030000}"/>
    <cellStyle name="Normal 2 2 4 2 2 2" xfId="596" xr:uid="{00000000-0005-0000-0000-00004D030000}"/>
    <cellStyle name="Normal 2 2 4 2 2 3" xfId="45693" xr:uid="{950E99CC-E442-4CB7-BC2C-BED4B2A26AF0}"/>
    <cellStyle name="Normal 2 2 4 2 3" xfId="597" xr:uid="{00000000-0005-0000-0000-00004E030000}"/>
    <cellStyle name="Normal 2 2 4 2 3 2" xfId="40212" xr:uid="{4B5E0CF1-1CAA-43D8-A430-1E72322C233C}"/>
    <cellStyle name="Normal 2 2 4 2 3 3" xfId="45694" xr:uid="{5D72511A-19EE-47D1-A1B9-32D460B732CE}"/>
    <cellStyle name="Normal 2 2 4 2 4" xfId="598" xr:uid="{00000000-0005-0000-0000-00004F030000}"/>
    <cellStyle name="Normal 2 2 4 2 5" xfId="45695" xr:uid="{256A829B-A5FF-45DD-858A-69916C73A8DD}"/>
    <cellStyle name="Normal 2 2 4 3" xfId="599" xr:uid="{00000000-0005-0000-0000-000050030000}"/>
    <cellStyle name="Normal 2 2 4 3 2" xfId="600" xr:uid="{00000000-0005-0000-0000-000051030000}"/>
    <cellStyle name="Normal 2 2 4 3 2 2" xfId="40213" xr:uid="{AFB41B34-6F6E-432A-8A0A-32CEBBB9932D}"/>
    <cellStyle name="Normal 2 2 4 3 2 3" xfId="45696" xr:uid="{2802B2C1-1628-45BE-9435-25289BEB887B}"/>
    <cellStyle name="Normal 2 2 4 3 3" xfId="601" xr:uid="{00000000-0005-0000-0000-000052030000}"/>
    <cellStyle name="Normal 2 2 4 3 3 2" xfId="40214" xr:uid="{C884A31A-6E3F-4113-AB38-C51BE0454F6F}"/>
    <cellStyle name="Normal 2 2 4 3 3 3" xfId="45697" xr:uid="{528D5012-6E41-4F70-88C1-F80FDFB031DA}"/>
    <cellStyle name="Normal 2 2 4 3 4" xfId="40215" xr:uid="{108C539C-BE88-4815-87B9-D747761C3C07}"/>
    <cellStyle name="Normal 2 2 4 3 5" xfId="45698" xr:uid="{CDAE8AD5-3C4A-45A8-A121-DC552D29DB7C}"/>
    <cellStyle name="Normal 2 2 4 4" xfId="602" xr:uid="{00000000-0005-0000-0000-000053030000}"/>
    <cellStyle name="Normal 2 2 4 4 2" xfId="603" xr:uid="{00000000-0005-0000-0000-000054030000}"/>
    <cellStyle name="Normal 2 2 4 4 3" xfId="45699" xr:uid="{BDBB5968-7ED1-44FA-88D3-E386081692C6}"/>
    <cellStyle name="Normal 2 2 4 5" xfId="604" xr:uid="{00000000-0005-0000-0000-000055030000}"/>
    <cellStyle name="Normal 2 2 4 5 2" xfId="40216" xr:uid="{103C6959-23EA-4170-A1CE-542A6DB31365}"/>
    <cellStyle name="Normal 2 2 4 5 3" xfId="45700" xr:uid="{8B4E7C1D-71E8-472C-93C1-D4E16204F24C}"/>
    <cellStyle name="Normal 2 2 4 6" xfId="605" xr:uid="{00000000-0005-0000-0000-000056030000}"/>
    <cellStyle name="Normal 2 2 4 6 2" xfId="3013" xr:uid="{A9E76315-A344-4367-94FE-B59E2819357F}"/>
    <cellStyle name="Normal 2 2 4 7" xfId="40217" xr:uid="{46D28096-2F6A-4376-AEF4-21DDE9A50C0F}"/>
    <cellStyle name="Normal 2 2 4 8" xfId="42781" xr:uid="{9DC71296-F785-4587-BB1D-303560CE291A}"/>
    <cellStyle name="Normal 2 2 4 9" xfId="45701" xr:uid="{74BBE7C2-D3BD-40FD-941C-DF88188A5FDD}"/>
    <cellStyle name="Normal 2 2 5" xfId="606" xr:uid="{00000000-0005-0000-0000-000057030000}"/>
    <cellStyle name="Normal 2 2 5 2" xfId="607" xr:uid="{00000000-0005-0000-0000-000058030000}"/>
    <cellStyle name="Normal 2 2 5 2 2" xfId="608" xr:uid="{00000000-0005-0000-0000-000059030000}"/>
    <cellStyle name="Normal 2 2 5 2 3" xfId="45702" xr:uid="{4D778981-3AB3-4F36-A01A-04DA5ADF43ED}"/>
    <cellStyle name="Normal 2 2 5 3" xfId="609" xr:uid="{00000000-0005-0000-0000-00005A030000}"/>
    <cellStyle name="Normal 2 2 5 3 2" xfId="40218" xr:uid="{85B7D59C-3F1B-4058-9473-E7552AB6ED8E}"/>
    <cellStyle name="Normal 2 2 5 3 3" xfId="45703" xr:uid="{699EB273-9683-43E6-875B-E8147D1F0621}"/>
    <cellStyle name="Normal 2 2 5 4" xfId="610" xr:uid="{00000000-0005-0000-0000-00005B030000}"/>
    <cellStyle name="Normal 2 2 5 4 2" xfId="40219" xr:uid="{73D4DF0A-2DFF-4EB9-B7FD-112B78DB6901}"/>
    <cellStyle name="Normal 2 2 5 4 3" xfId="45704" xr:uid="{74611339-3A99-4CC6-BAF2-75D1EA7D937E}"/>
    <cellStyle name="Normal 2 2 5 5" xfId="2125" xr:uid="{F92E3203-4D6D-45AD-AA2E-2667AA32AD96}"/>
    <cellStyle name="Normal 2 2 5 5 2" xfId="40220" xr:uid="{57E9D537-B4E3-412D-8E55-BA3860EDA163}"/>
    <cellStyle name="Normal 2 2 5 5 3" xfId="45705" xr:uid="{308412BA-1578-48FC-9AD3-2BC426F83C11}"/>
    <cellStyle name="Normal 2 2 5 6" xfId="29965" xr:uid="{F4BD1138-7CDE-44FF-A7DC-62D8A9C5C160}"/>
    <cellStyle name="Normal 2 2 5 7" xfId="45706" xr:uid="{C0541A49-8BC5-48D3-B0B5-FBFF15A7E3C5}"/>
    <cellStyle name="Normal 2 2 6" xfId="611" xr:uid="{00000000-0005-0000-0000-00005C030000}"/>
    <cellStyle name="Normal 2 2 6 2" xfId="612" xr:uid="{00000000-0005-0000-0000-00005D030000}"/>
    <cellStyle name="Normal 2 2 6 2 2" xfId="40221" xr:uid="{8EFB1E69-4ECC-4EF0-A45E-D45A4A96BD58}"/>
    <cellStyle name="Normal 2 2 6 2 3" xfId="45707" xr:uid="{2706B533-D670-4937-8F5B-34390676E7DC}"/>
    <cellStyle name="Normal 2 2 6 3" xfId="613" xr:uid="{00000000-0005-0000-0000-00005E030000}"/>
    <cellStyle name="Normal 2 2 6 3 2" xfId="40222" xr:uid="{A69710C8-5F50-43E4-A534-523350128B49}"/>
    <cellStyle name="Normal 2 2 6 3 3" xfId="45708" xr:uid="{A0599089-27C0-4C0E-9677-5A0ED7216779}"/>
    <cellStyle name="Normal 2 2 6 4" xfId="40223" xr:uid="{D2E67761-2F66-4DDC-BAAE-A0AB33C76E6A}"/>
    <cellStyle name="Normal 2 2 6 5" xfId="45709" xr:uid="{CCA7E750-139D-4A8A-B610-FBAD23D3021A}"/>
    <cellStyle name="Normal 2 2 7" xfId="614" xr:uid="{00000000-0005-0000-0000-00005F030000}"/>
    <cellStyle name="Normal 2 2 7 2" xfId="615" xr:uid="{00000000-0005-0000-0000-000060030000}"/>
    <cellStyle name="Normal 2 2 7 2 2" xfId="40224" xr:uid="{556C63D8-A6C8-45AE-BBD7-6D6785D7E4F0}"/>
    <cellStyle name="Normal 2 2 7 2 3" xfId="45710" xr:uid="{BDB4FB55-1AC8-4E95-9582-82DD22D6B010}"/>
    <cellStyle name="Normal 2 2 7 3" xfId="616" xr:uid="{00000000-0005-0000-0000-000061030000}"/>
    <cellStyle name="Normal 2 2 7 3 2" xfId="40225" xr:uid="{F8B5022F-47D1-49AC-A57E-3DB4C002C819}"/>
    <cellStyle name="Normal 2 2 7 3 3" xfId="45711" xr:uid="{A93AB912-D138-4871-9C93-E5DA60B304E0}"/>
    <cellStyle name="Normal 2 2 7 4" xfId="40226" xr:uid="{27408699-7FEB-48AC-A716-1373E6DFE606}"/>
    <cellStyle name="Normal 2 2 7 5" xfId="45712" xr:uid="{6E388D40-FB6E-4C57-B6F2-FE17AFD2743A}"/>
    <cellStyle name="Normal 2 2 8" xfId="617" xr:uid="{00000000-0005-0000-0000-000062030000}"/>
    <cellStyle name="Normal 2 2 8 2" xfId="618" xr:uid="{00000000-0005-0000-0000-000063030000}"/>
    <cellStyle name="Normal 2 2 8 3" xfId="45713" xr:uid="{F748891F-C567-4FE8-9A48-714F95973954}"/>
    <cellStyle name="Normal 2 2 9" xfId="619" xr:uid="{00000000-0005-0000-0000-000064030000}"/>
    <cellStyle name="Normal 2 2 9 2" xfId="40227" xr:uid="{8E284F2D-F531-4964-B3C4-4587111442D2}"/>
    <cellStyle name="Normal 2 2 9 3" xfId="45714" xr:uid="{58FECE9F-D874-49DE-9F72-06F06794B3F8}"/>
    <cellStyle name="Normal 2 2_10051" xfId="2126" xr:uid="{5923FC35-9220-4BCC-8AC8-DDF53F3BB966}"/>
    <cellStyle name="Normal 2 20" xfId="40228" xr:uid="{AD140E31-4086-4679-993E-ABB4543B6951}"/>
    <cellStyle name="Normal 2 21" xfId="40229" xr:uid="{CDFDB91C-8A36-4CBF-8651-860B6153213B}"/>
    <cellStyle name="Normal 2 22" xfId="40230" xr:uid="{81B56F93-6F46-474B-8425-23C01A2944D0}"/>
    <cellStyle name="Normal 2 23" xfId="40231" xr:uid="{DA36E3E2-E5A9-4C74-9843-CE08B9B87EBA}"/>
    <cellStyle name="Normal 2 24" xfId="40232" xr:uid="{09D758E8-69E9-4E0E-A502-CE5D17040F50}"/>
    <cellStyle name="Normal 2 25" xfId="40233" xr:uid="{029FCAA8-BC41-441D-9DFE-F9F71EBC45D1}"/>
    <cellStyle name="Normal 2 3" xfId="91" xr:uid="{00000000-0005-0000-0000-000066030000}"/>
    <cellStyle name="Normal 2 3 2" xfId="92" xr:uid="{00000000-0005-0000-0000-000067030000}"/>
    <cellStyle name="Normal 2 3 2 2" xfId="1277" xr:uid="{00000000-0005-0000-0000-000068030000}"/>
    <cellStyle name="Normal 2 3 2 2 2" xfId="40234" xr:uid="{E5BA8E28-659B-4612-A121-D467A931A5D1}"/>
    <cellStyle name="Normal 2 3 2 3" xfId="1278" xr:uid="{00000000-0005-0000-0000-000069030000}"/>
    <cellStyle name="Normal 2 3 2 3 2" xfId="40235" xr:uid="{76E7A271-1B8C-4C0E-AFDA-B8BA45CA0B17}"/>
    <cellStyle name="Normal 2 3 2 4" xfId="29966" xr:uid="{8F666BC4-E1BF-4088-8F99-1998A72BD4D8}"/>
    <cellStyle name="Normal 2 3 2 5" xfId="40236" xr:uid="{4F5EEFBF-958A-4441-8086-018C3576A88C}"/>
    <cellStyle name="Normal 2 3 2_Active emp List" xfId="2127" xr:uid="{B61BDD0F-FDB0-463E-B50C-DCA713C48D27}"/>
    <cellStyle name="Normal 2 3 3" xfId="93" xr:uid="{00000000-0005-0000-0000-00006A030000}"/>
    <cellStyle name="Normal 2 3 3 2" xfId="2128" xr:uid="{F4EDC00C-6F24-43CC-8DB8-CE0DD929A878}"/>
    <cellStyle name="Normal 2 3 3 2 2" xfId="2129" xr:uid="{269439BA-A0FA-4AD8-ADDA-9636CB9DC3D7}"/>
    <cellStyle name="Normal 2 3 3 2 2 2" xfId="40237" xr:uid="{AC3238AA-FF1F-4034-AD1D-E60D8C8C0712}"/>
    <cellStyle name="Normal 2 3 3 2 2 3" xfId="45715" xr:uid="{C49980A6-797B-4130-BE4D-A664AC5E21EF}"/>
    <cellStyle name="Normal 2 3 3 2 3" xfId="40238" xr:uid="{849EE724-7D06-4882-8032-A424F506ECC5}"/>
    <cellStyle name="Normal 2 3 3 2 4" xfId="40239" xr:uid="{CCA94E4F-4489-4F25-917C-17B6DD9B824B}"/>
    <cellStyle name="Normal 2 3 3 3" xfId="2130" xr:uid="{B3D9D29E-0213-4EB0-B568-1FF1956B55C5}"/>
    <cellStyle name="Normal 2 3 3 3 2" xfId="40240" xr:uid="{E0DB61FB-3864-4224-913F-8304CE45D9F5}"/>
    <cellStyle name="Normal 2 3 3 4" xfId="29967" xr:uid="{F0CC30C0-CCE5-423A-804C-521398BE09C3}"/>
    <cellStyle name="Normal 2 3 3 5" xfId="40241" xr:uid="{9A3319EE-4A2B-4FE3-8D97-5072282147A8}"/>
    <cellStyle name="Normal 2 3 4" xfId="1507" xr:uid="{6424DA0E-22FB-4E8B-93FC-C195A1F98BE8}"/>
    <cellStyle name="Normal 2 3 4 2" xfId="2131" xr:uid="{6F4F2BBB-8D10-4121-84DE-1903140956AF}"/>
    <cellStyle name="Normal 2 3 4 2 2" xfId="40242" xr:uid="{3C5E7C34-A0F4-40CA-A3F0-55FD29430FCD}"/>
    <cellStyle name="Normal 2 3 4 3" xfId="3014" xr:uid="{87633040-1F9A-4C48-9686-617EF5D41288}"/>
    <cellStyle name="Normal 2 3 4 4" xfId="40243" xr:uid="{45FBDFEF-EFD2-432A-896C-D395C1B204D6}"/>
    <cellStyle name="Normal 2 3 4 5" xfId="42814" xr:uid="{888E3159-B8C3-4D0B-9A10-65639500A84F}"/>
    <cellStyle name="Normal 2 3 4 6" xfId="45716" xr:uid="{875048B2-05A5-4BB2-89A7-4F3651CAF556}"/>
    <cellStyle name="Normal 2 3 4 7" xfId="46499" xr:uid="{0FD5A168-ED9E-4BD8-9E48-1A4CC1095392}"/>
    <cellStyle name="Normal 2 3 5" xfId="2132" xr:uid="{C2B76CC5-B27A-49AA-8827-2E2D74BC9B4D}"/>
    <cellStyle name="Normal 2 3 5 2" xfId="40244" xr:uid="{4D6D1210-4109-4B2A-836D-B8440CB9790F}"/>
    <cellStyle name="Normal 2 3 5 3" xfId="45717" xr:uid="{13AC8906-36DC-4DB3-82F4-EE160E5C6A6B}"/>
    <cellStyle name="Normal 2 3 6" xfId="29968" xr:uid="{6CB10821-1145-4B2C-8B4B-53775BD90AD1}"/>
    <cellStyle name="Normal 2 3 6 2" xfId="29969" xr:uid="{729210AD-CFC0-43C0-8CAC-7F3CB9518838}"/>
    <cellStyle name="Normal 2 3 6 3" xfId="44892" xr:uid="{7F232C37-E2B4-4112-AB51-4BD33D8FD647}"/>
    <cellStyle name="Normal 2 3 7" xfId="29970" xr:uid="{9E62D464-EA8A-4FC2-AD90-AFF3F5B16DA0}"/>
    <cellStyle name="Normal 2 3 8" xfId="29971" xr:uid="{3F162F6E-CEDE-454C-8981-4F17F9586AB1}"/>
    <cellStyle name="Normal 2 3_2012 TV Budget" xfId="2133" xr:uid="{9C7F2050-FDF0-4C5F-A2F9-977E7B8A61E8}"/>
    <cellStyle name="Normal 2 4" xfId="94" xr:uid="{00000000-0005-0000-0000-00006C030000}"/>
    <cellStyle name="Normal 2 4 10" xfId="46500" xr:uid="{7CA58CAB-6D5E-405D-887D-7A1C40BF6AC7}"/>
    <cellStyle name="Normal 2 4 11" xfId="46501" xr:uid="{8131A9C4-AE14-492F-ADE9-7FC769AB6251}"/>
    <cellStyle name="Normal 2 4 12" xfId="1376" xr:uid="{300B93D8-6F6E-482F-A05D-0DB8BC8E2D5F}"/>
    <cellStyle name="Normal 2 4 2" xfId="1036" xr:uid="{00000000-0005-0000-0000-00006D030000}"/>
    <cellStyle name="Normal 2 4 2 10" xfId="1380" xr:uid="{7D92A73B-777A-4A52-8514-7A7E518C5713}"/>
    <cellStyle name="Normal 2 4 2 2" xfId="1279" xr:uid="{00000000-0005-0000-0000-00006E030000}"/>
    <cellStyle name="Normal 2 4 2 2 2" xfId="29972" xr:uid="{A5236EF1-D47F-45F9-83C8-DC1C2B2AE91A}"/>
    <cellStyle name="Normal 2 4 2 2 2 2" xfId="29973" xr:uid="{D75DD89A-6147-4B78-BF4D-AC960FF4CCB8}"/>
    <cellStyle name="Normal 2 4 2 2 2 3" xfId="44893" xr:uid="{F503F8A8-4EE6-465A-9A35-71CC6036EC50}"/>
    <cellStyle name="Normal 2 4 2 2 3" xfId="40245" xr:uid="{C75B2BEF-4A6F-436B-B8B7-C97CFD56EC90}"/>
    <cellStyle name="Normal 2 4 2 3" xfId="2134" xr:uid="{888E6D46-1266-4237-930F-0C6DF2EB7551}"/>
    <cellStyle name="Normal 2 4 2 3 2" xfId="29974" xr:uid="{F3B4AEE7-5F62-4F18-932E-612A948F4C9D}"/>
    <cellStyle name="Normal 2 4 2 3 3" xfId="45718" xr:uid="{BF130C20-61C3-4007-9FBF-1F96779624D2}"/>
    <cellStyle name="Normal 2 4 2 4" xfId="2135" xr:uid="{66662E0F-015D-4B86-8D33-7693F5D03485}"/>
    <cellStyle name="Normal 2 4 2 4 2" xfId="40246" xr:uid="{3E467DF2-1504-4F4E-8091-9C29A46B92DB}"/>
    <cellStyle name="Normal 2 4 2 4 3" xfId="45719" xr:uid="{51E28E22-1332-4C48-8AD8-39A791A805BD}"/>
    <cellStyle name="Normal 2 4 2 5" xfId="2136" xr:uid="{C9609FA8-690B-450E-B9A9-B4347FA5AEE2}"/>
    <cellStyle name="Normal 2 4 2 5 2" xfId="40247" xr:uid="{B34D91CB-66D9-4705-A95B-DA97C8C9A32B}"/>
    <cellStyle name="Normal 2 4 2 5 3" xfId="45720" xr:uid="{0CC58422-F4D6-4422-B7D5-F756BD72FBCD}"/>
    <cellStyle name="Normal 2 4 2 6" xfId="29975" xr:uid="{78B21DE9-90BD-4478-A8D8-A95033D4C2D9}"/>
    <cellStyle name="Normal 2 4 2 6 2" xfId="40248" xr:uid="{C15A74FD-C9F8-4338-87D8-B66EE01B4CAC}"/>
    <cellStyle name="Normal 2 4 2 6 3" xfId="42782" xr:uid="{8D4064F3-ED4E-4E1B-9258-4029AF582673}"/>
    <cellStyle name="Normal 2 4 2 6 4" xfId="45721" xr:uid="{E54AB205-6ED3-4E80-AE23-CF7E20A3416F}"/>
    <cellStyle name="Normal 2 4 2 7" xfId="40249" xr:uid="{ECD5768A-33CB-4DED-884B-3DDF9BEA0564}"/>
    <cellStyle name="Normal 2 4 2 8" xfId="40250" xr:uid="{7B3A08C7-F661-4EBB-ACE3-E54611A546AE}"/>
    <cellStyle name="Normal 2 4 2 9" xfId="46502" xr:uid="{20894DC5-6F25-47EC-87D8-08A99BC7A159}"/>
    <cellStyle name="Normal 2 4 3" xfId="997" xr:uid="{00000000-0005-0000-0000-00006F030000}"/>
    <cellStyle name="Normal 2 4 3 2" xfId="1280" xr:uid="{00000000-0005-0000-0000-000070030000}"/>
    <cellStyle name="Normal 2 4 3 2 2" xfId="40251" xr:uid="{617A2EF5-41D8-4A58-9EBD-1AA8DE83BE61}"/>
    <cellStyle name="Normal 2 4 3 2 3" xfId="45722" xr:uid="{B9231852-F08B-474C-818F-534A57AFBDFD}"/>
    <cellStyle name="Normal 2 4 3 3" xfId="2137" xr:uid="{8280B69B-0694-4677-979E-3BFD9A3915D1}"/>
    <cellStyle name="Normal 2 4 3 3 2" xfId="40252" xr:uid="{B4D7A157-84A4-4958-A4A7-DBB246E82216}"/>
    <cellStyle name="Normal 2 4 3 3 3" xfId="45723" xr:uid="{34BFD7DD-2A29-4DFA-9F70-D499CA50ED36}"/>
    <cellStyle name="Normal 2 4 3 4" xfId="40253" xr:uid="{94F5296F-38C0-44CA-8607-116340D9FF14}"/>
    <cellStyle name="Normal 2 4 4" xfId="1463" xr:uid="{ADF75AB2-6E2D-4F97-8710-E371EC9E90E4}"/>
    <cellStyle name="Normal 2 4 4 2" xfId="2138" xr:uid="{C72AE1D6-35DE-4B0D-AD49-01F78C6E80B0}"/>
    <cellStyle name="Normal 2 4 4 2 2" xfId="40254" xr:uid="{BB04740A-34E0-44E0-B137-86A3F95B052E}"/>
    <cellStyle name="Normal 2 4 4 2 3" xfId="45724" xr:uid="{D0355F9C-6C39-49E4-B325-181C7D6E0F6D}"/>
    <cellStyle name="Normal 2 4 4 3" xfId="2139" xr:uid="{9FF304ED-5B03-4CC2-B176-B15DBCE4EAC8}"/>
    <cellStyle name="Normal 2 4 4 3 2" xfId="40255" xr:uid="{477B61DC-E64E-49AE-A810-37D71021D9DF}"/>
    <cellStyle name="Normal 2 4 4 3 3" xfId="45725" xr:uid="{2FC15463-5FD8-42FE-BC25-C4816E186544}"/>
    <cellStyle name="Normal 2 4 4 4" xfId="40256" xr:uid="{463E9ADB-DFAC-406F-AD46-CDECC5FC6B38}"/>
    <cellStyle name="Normal 2 4 4 5" xfId="45726" xr:uid="{56BE7CCA-E917-43AE-8CBF-3FABC8067EF4}"/>
    <cellStyle name="Normal 2 4 5" xfId="2140" xr:uid="{4DF331CD-7AA6-4D78-A651-3B28D1268B4A}"/>
    <cellStyle name="Normal 2 4 5 2" xfId="40257" xr:uid="{D9967F25-2E25-4EE1-B6F2-AC49C7ADF1F7}"/>
    <cellStyle name="Normal 2 4 5 3" xfId="45727" xr:uid="{103F2DDC-51EC-4D93-8778-0323F921D7F8}"/>
    <cellStyle name="Normal 2 4 6" xfId="2141" xr:uid="{58C3A580-CED1-4413-A877-D5EE081507D1}"/>
    <cellStyle name="Normal 2 4 6 2" xfId="40258" xr:uid="{F859DB5A-1B07-4CB8-BC5F-3B52C9801659}"/>
    <cellStyle name="Normal 2 4 6 3" xfId="45728" xr:uid="{9ECDAB69-FE6E-4AD4-9143-50B3B717BD04}"/>
    <cellStyle name="Normal 2 4 7" xfId="3015" xr:uid="{0BBF7761-2D71-4BE4-B55F-855F957F78ED}"/>
    <cellStyle name="Normal 2 4 7 2" xfId="42835" xr:uid="{4EC01DE5-49D3-42F6-81B7-7BAEC670341A}"/>
    <cellStyle name="Normal 2 4 7 3" xfId="45729" xr:uid="{3F58A863-081F-4FEB-9161-2D9A29BFB7E0}"/>
    <cellStyle name="Normal 2 4 8" xfId="40259" xr:uid="{E3259187-BC58-4D3E-B57A-751CF4495CA0}"/>
    <cellStyle name="Normal 2 4 9" xfId="45730" xr:uid="{B4EC3DA6-7044-44FE-9985-D4948247748F}"/>
    <cellStyle name="Normal 2 5" xfId="95" xr:uid="{00000000-0005-0000-0000-000071030000}"/>
    <cellStyle name="Normal 2 5 2" xfId="2142" xr:uid="{141B2F6D-FF7E-4092-934A-1117D596B825}"/>
    <cellStyle name="Normal 2 5 2 2" xfId="40260" xr:uid="{9E743965-1EB1-4115-998A-9B78EFC8F2AF}"/>
    <cellStyle name="Normal 2 5 3" xfId="2143" xr:uid="{49E4E2C3-4A2E-400D-B6C1-8D8E6D0B336A}"/>
    <cellStyle name="Normal 2 5 3 2" xfId="40261" xr:uid="{A4EF7E5E-D9D3-4E9C-9902-14DEA1E4E755}"/>
    <cellStyle name="Normal 2 5 3 3" xfId="45731" xr:uid="{B0B3DF6F-A613-49EB-8F49-381B01388581}"/>
    <cellStyle name="Normal 2 5 4" xfId="3016" xr:uid="{1A17FA95-C2AF-405E-8867-6C0FD2440A9B}"/>
    <cellStyle name="Normal 2 5 5" xfId="40262" xr:uid="{668E6444-654E-412B-A5A4-A5B60864664A}"/>
    <cellStyle name="Normal 2 6" xfId="1281" xr:uid="{00000000-0005-0000-0000-000072030000}"/>
    <cellStyle name="Normal 2 6 2" xfId="1282" xr:uid="{00000000-0005-0000-0000-000073030000}"/>
    <cellStyle name="Normal 2 6 2 2" xfId="2144" xr:uid="{066347B6-A068-4E57-87E6-05AA43C723B7}"/>
    <cellStyle name="Normal 2 6 2 2 2" xfId="40263" xr:uid="{94AB7988-3306-48A5-B1A3-566C169CCCC8}"/>
    <cellStyle name="Normal 2 6 2 3" xfId="29976" xr:uid="{00BFA87C-9041-41F3-BE15-E2FF20269F41}"/>
    <cellStyle name="Normal 2 6 2 4" xfId="46503" xr:uid="{37A4ADE5-27C1-45CD-9EBA-618355B42189}"/>
    <cellStyle name="Normal 2 6 3" xfId="2145" xr:uid="{57B7115A-3B58-4937-8F5F-47DE812207F3}"/>
    <cellStyle name="Normal 2 6 3 2" xfId="40264" xr:uid="{E236CD8E-0D4C-41FC-A71B-6B0AB9281752}"/>
    <cellStyle name="Normal 2 6 3 3" xfId="45732" xr:uid="{D942EE19-C81A-42AF-AC02-B214DB5CDCC9}"/>
    <cellStyle name="Normal 2 6 4" xfId="2146" xr:uid="{AC6E4B97-6438-419B-8EEB-3C443EB65B0E}"/>
    <cellStyle name="Normal 2 6 4 2" xfId="40265" xr:uid="{41576D82-3616-402A-B2CC-3CCAFEA2F87E}"/>
    <cellStyle name="Normal 2 6 5" xfId="3017" xr:uid="{FAAADF40-0C53-4386-B2E4-3F4428515683}"/>
    <cellStyle name="Normal 2 6 5 2" xfId="40266" xr:uid="{21F7427E-A766-4F06-AC05-424704D7E2D4}"/>
    <cellStyle name="Normal 2 6 5 3" xfId="42783" xr:uid="{36A255B7-6E54-4472-9853-54B38C720EE9}"/>
    <cellStyle name="Normal 2 6 5 4" xfId="45733" xr:uid="{2DA25D45-B07A-409D-B8CF-9B0F063450A3}"/>
    <cellStyle name="Normal 2 6 6" xfId="40267" xr:uid="{B3497174-FF83-4219-BAB3-B6BC9E32A898}"/>
    <cellStyle name="Normal 2 6 7" xfId="40268" xr:uid="{4868CF72-2A95-4830-940B-E3BD8FDD5B54}"/>
    <cellStyle name="Normal 2 6 8" xfId="42755" xr:uid="{C08D85E3-0F1B-4BBC-A0D5-FAC2C426F630}"/>
    <cellStyle name="Normal 2 7" xfId="1283" xr:uid="{00000000-0005-0000-0000-000074030000}"/>
    <cellStyle name="Normal 2 7 2" xfId="1284" xr:uid="{00000000-0005-0000-0000-000075030000}"/>
    <cellStyle name="Normal 2 7 2 2" xfId="40269" xr:uid="{EFD7B1D0-D994-4EE6-BC49-5B7D551BF50F}"/>
    <cellStyle name="Normal 2 7 3" xfId="2147" xr:uid="{4AF08615-5470-4A8F-A739-9CE0E83D3A01}"/>
    <cellStyle name="Normal 2 7 3 2" xfId="40270" xr:uid="{1636B74F-2C15-4C03-B64A-4B7FC1EC135D}"/>
    <cellStyle name="Normal 2 7 4" xfId="2148" xr:uid="{370E4408-702E-4154-BB1A-4AB466052576}"/>
    <cellStyle name="Normal 2 7 4 2" xfId="40271" xr:uid="{78390946-872C-49CC-B2F5-5C1FF6287A81}"/>
    <cellStyle name="Normal 2 7 5" xfId="3018" xr:uid="{AA084A4C-7F72-471F-9B47-CC5A57C34B46}"/>
    <cellStyle name="Normal 2 7 5 2" xfId="40272" xr:uid="{733A0FEC-6F10-44FC-8FD0-4087E514131E}"/>
    <cellStyle name="Normal 2 7 6" xfId="40273" xr:uid="{D48BF2D6-6514-44BD-AF8F-C966A6A2119A}"/>
    <cellStyle name="Normal 2 7 7" xfId="40274" xr:uid="{220C05B0-AF6A-4394-818B-8EB47F8F166E}"/>
    <cellStyle name="Normal 2 7 8" xfId="42760" xr:uid="{CBD3D855-8530-4F36-B274-D01B6D047D7A}"/>
    <cellStyle name="Normal 2 8" xfId="1285" xr:uid="{00000000-0005-0000-0000-000076030000}"/>
    <cellStyle name="Normal 2 8 2" xfId="2149" xr:uid="{7286AAFE-6468-4EF5-9465-7A36319D3DF2}"/>
    <cellStyle name="Normal 2 8 2 2" xfId="29977" xr:uid="{6D609FEE-3501-48C9-B128-EEBBB9EE445B}"/>
    <cellStyle name="Normal 2 8 2 2 2" xfId="40275" xr:uid="{F12F5B62-ACB6-4941-A7FA-E357A1AEBDDE}"/>
    <cellStyle name="Normal 2 8 2 2 3" xfId="45734" xr:uid="{63F80C2F-17E1-4F7D-AE98-1681D8BAC5F0}"/>
    <cellStyle name="Normal 2 8 2 3" xfId="40276" xr:uid="{4003B95F-4FDA-4631-B27E-A1927D1B43BD}"/>
    <cellStyle name="Normal 2 8 2 4" xfId="45735" xr:uid="{8B096E29-76E8-4DFE-81A8-2D5E38954060}"/>
    <cellStyle name="Normal 2 8 3" xfId="2150" xr:uid="{825BC1D8-E77C-449C-A04B-089EA8145F28}"/>
    <cellStyle name="Normal 2 8 3 2" xfId="40277" xr:uid="{B753377C-1CBE-4409-9B2C-2083E3086FE8}"/>
    <cellStyle name="Normal 2 8 4" xfId="2151" xr:uid="{40C9F4AF-A075-42C8-B37F-8E537135E444}"/>
    <cellStyle name="Normal 2 8 4 2" xfId="40278" xr:uid="{5E2600CD-B628-47CD-9C9D-972547694CF7}"/>
    <cellStyle name="Normal 2 8 5" xfId="29978" xr:uid="{66F8D087-6E29-44C8-9F17-CEDDADD9B2C3}"/>
    <cellStyle name="Normal 2 8 5 2" xfId="40279" xr:uid="{3D8A8D52-D548-4F9D-866A-DECC58D94858}"/>
    <cellStyle name="Normal 2 8 6" xfId="29979" xr:uid="{9F3D91C1-3B07-4E90-B446-19A85A7A982E}"/>
    <cellStyle name="Normal 2 8 7" xfId="40280" xr:uid="{57D1F9CE-A47E-4C54-941C-FEF1636D2FBA}"/>
    <cellStyle name="Normal 2 8 8" xfId="42759" xr:uid="{444FE16B-6961-440B-A572-1170255539A8}"/>
    <cellStyle name="Normal 2 9" xfId="1286" xr:uid="{00000000-0005-0000-0000-000077030000}"/>
    <cellStyle name="Normal 2 9 2" xfId="1511" xr:uid="{3E5690C7-1E6D-4218-92B0-AF6003615108}"/>
    <cellStyle name="Normal 2 9 2 2" xfId="40281" xr:uid="{93A89757-2C82-4E65-896B-016A1F76EC2E}"/>
    <cellStyle name="Normal 2 9 3" xfId="2152" xr:uid="{1299C801-8B3B-491C-B8E5-D6E59A4B1047}"/>
    <cellStyle name="Normal 2 9 3 2" xfId="40282" xr:uid="{3AD865B7-3D8C-4E39-BE25-9EB432E01B52}"/>
    <cellStyle name="Normal 2 9 4" xfId="2153" xr:uid="{B2EBFE1A-3BD9-4515-A6B2-B5A8E52E2442}"/>
    <cellStyle name="Normal 2 9 4 2" xfId="40283" xr:uid="{DC8A9F03-B2A0-4118-9086-6AFD64ED62C3}"/>
    <cellStyle name="Normal 2 9 5" xfId="29980" xr:uid="{0C783734-FFD8-450A-AD83-694A3C1B9CA8}"/>
    <cellStyle name="Normal 2 9 5 2" xfId="40284" xr:uid="{47F1CD42-17D8-4689-85A0-D6FB431838A7}"/>
    <cellStyle name="Normal 2 9 6" xfId="40285" xr:uid="{51603903-0159-4EED-8B8A-0B8775892A62}"/>
    <cellStyle name="Normal 2 9 7" xfId="40286" xr:uid="{A8695E28-1F5A-4FB3-8462-7441303A00DC}"/>
    <cellStyle name="Normal 2 9 8" xfId="42761" xr:uid="{20EE60DB-E6B7-419A-838A-C4995568276E}"/>
    <cellStyle name="Normal 2_2009 Regulated Price Out" xfId="1287" xr:uid="{00000000-0005-0000-0000-000078030000}"/>
    <cellStyle name="Normal 20" xfId="125" xr:uid="{00000000-0005-0000-0000-000079030000}"/>
    <cellStyle name="Normal 20 10" xfId="46504" xr:uid="{C190727E-656E-4103-A32C-FD5A5513ACAB}"/>
    <cellStyle name="Normal 20 11" xfId="1421" xr:uid="{3DF43D66-0AFB-4730-A249-6A92218D60CA}"/>
    <cellStyle name="Normal 20 2" xfId="179" xr:uid="{00000000-0005-0000-0000-00007A030000}"/>
    <cellStyle name="Normal 20 2 2" xfId="1288" xr:uid="{00000000-0005-0000-0000-00007B030000}"/>
    <cellStyle name="Normal 20 2 2 2" xfId="40287" xr:uid="{7444A629-3A84-4621-849A-8D949A65FB4D}"/>
    <cellStyle name="Normal 20 2 2 3" xfId="45736" xr:uid="{A3FE3E97-66C9-4A53-9A50-B9C39073DC47}"/>
    <cellStyle name="Normal 20 2 3" xfId="998" xr:uid="{00000000-0005-0000-0000-00007C030000}"/>
    <cellStyle name="Normal 20 2 3 2" xfId="40288" xr:uid="{2896A7BB-1984-4461-9CD8-6F60C44CD05E}"/>
    <cellStyle name="Normal 20 2 4" xfId="29981" xr:uid="{396C9CE0-621B-4632-8E40-B45555448AEB}"/>
    <cellStyle name="Normal 20 2 4 2" xfId="29982" xr:uid="{3CABED2C-5F84-45A5-92FA-0E522088BF42}"/>
    <cellStyle name="Normal 20 2 4 3" xfId="44894" xr:uid="{39B259B0-2157-4F2C-A834-C4145FF639E7}"/>
    <cellStyle name="Normal 20 2 5" xfId="40289" xr:uid="{8486E7B2-1CAF-4F29-BF78-1DD0661461AA}"/>
    <cellStyle name="Normal 20 2 6" xfId="40290" xr:uid="{380B817B-E8D3-4A3E-9145-FC9A6A903F61}"/>
    <cellStyle name="Normal 20 2 7" xfId="1422" xr:uid="{535101EC-A7E8-4CFE-BFA1-0EB109E61C4B}"/>
    <cellStyle name="Normal 20 3" xfId="842" xr:uid="{00000000-0005-0000-0000-00007D030000}"/>
    <cellStyle name="Normal 20 3 2" xfId="29983" xr:uid="{8B2E75DC-E415-4089-A900-B157806ADA99}"/>
    <cellStyle name="Normal 20 3 3" xfId="29984" xr:uid="{61F42215-FEC8-4D0E-862D-77C06026437F}"/>
    <cellStyle name="Normal 20 4" xfId="1289" xr:uid="{00000000-0005-0000-0000-00007E030000}"/>
    <cellStyle name="Normal 20 4 2" xfId="2154" xr:uid="{74C2143D-879A-4318-BA7A-246D8A94D352}"/>
    <cellStyle name="Normal 20 4 2 2" xfId="29985" xr:uid="{EC85E595-10D6-47CA-ADC6-B3782944F1CA}"/>
    <cellStyle name="Normal 20 4 3" xfId="40291" xr:uid="{86786A3D-8183-434E-9B5B-DA84D4C3C0A3}"/>
    <cellStyle name="Normal 20 5" xfId="2155" xr:uid="{757F8D14-22E5-42A2-87FF-47B596FAA04E}"/>
    <cellStyle name="Normal 20 5 2" xfId="29986" xr:uid="{535F0C96-A383-4053-9DA1-C65AEF8265B9}"/>
    <cellStyle name="Normal 20 5 3" xfId="40292" xr:uid="{5533AC19-B8B2-4490-B85A-88463EAA767E}"/>
    <cellStyle name="Normal 20 6" xfId="2156" xr:uid="{12A7C763-F800-4CF0-A755-3932E19C5FC3}"/>
    <cellStyle name="Normal 20 6 2" xfId="40293" xr:uid="{8AB3BB27-1976-4917-89CD-7F100247F648}"/>
    <cellStyle name="Normal 20 7" xfId="29987" xr:uid="{BE954640-1537-4B60-88FF-F33892B00E6E}"/>
    <cellStyle name="Normal 20 7 2" xfId="40294" xr:uid="{92E351C7-70C1-4214-A2CA-224EAD2553F5}"/>
    <cellStyle name="Normal 20 7 3" xfId="45737" xr:uid="{8BE95F9B-BF00-4C1E-BB5A-72F834114143}"/>
    <cellStyle name="Normal 20 8" xfId="40295" xr:uid="{D904D35B-EE7A-4225-810A-D9FE5096DAD0}"/>
    <cellStyle name="Normal 20 9" xfId="40296" xr:uid="{0A2C6DA9-DAA5-4A75-9B41-7BE5C894BD92}"/>
    <cellStyle name="Normal 20_2112 2148 Reg Labor" xfId="29988" xr:uid="{FEB2FF69-438C-4906-8F79-4F57586E37B4}"/>
    <cellStyle name="Normal 21" xfId="180" xr:uid="{00000000-0005-0000-0000-00007F030000}"/>
    <cellStyle name="Normal 21 2" xfId="1290" xr:uid="{00000000-0005-0000-0000-000080030000}"/>
    <cellStyle name="Normal 21 2 2" xfId="1291" xr:uid="{00000000-0005-0000-0000-000081030000}"/>
    <cellStyle name="Normal 21 2 2 2" xfId="29989" xr:uid="{E8E4F7C5-CE6F-4859-85F8-5BFA521C69F1}"/>
    <cellStyle name="Normal 21 2 2 3" xfId="45738" xr:uid="{3088929E-E6DF-4147-A083-E5A6D163A28A}"/>
    <cellStyle name="Normal 21 2 3" xfId="29990" xr:uid="{B9BE3554-E8B6-4472-ACC8-5E0EFCF38804}"/>
    <cellStyle name="Normal 21 2 3 2" xfId="29991" xr:uid="{1907F89E-D878-4860-BB5B-990771D74967}"/>
    <cellStyle name="Normal 21 2 3 3" xfId="44895" xr:uid="{F6A4EF8D-B500-40C5-BC2A-C8261D128F8F}"/>
    <cellStyle name="Normal 21 2 3 4" xfId="45739" xr:uid="{D76FE454-664A-4007-BC24-BEAFA2822FEA}"/>
    <cellStyle name="Normal 21 2 4" xfId="29992" xr:uid="{6288D01E-9E3E-46B0-9F14-D11E3A2BEB39}"/>
    <cellStyle name="Normal 21 2 4 2" xfId="40297" xr:uid="{706D70AD-E205-4BF7-A14E-A61BD4F879D5}"/>
    <cellStyle name="Normal 21 2 5" xfId="40298" xr:uid="{619F0576-8016-40E5-B27F-63FA5E4DB75B}"/>
    <cellStyle name="Normal 21 2 6" xfId="40299" xr:uid="{75C3A0E7-5CE7-41E5-954A-92168377E5B0}"/>
    <cellStyle name="Normal 21 2 7" xfId="42757" xr:uid="{30F451E7-F717-46DD-8D7E-F95E3AABE41B}"/>
    <cellStyle name="Normal 21 2 8" xfId="45740" xr:uid="{A0FFA34C-EF6E-497E-ACDE-8DB971712CD9}"/>
    <cellStyle name="Normal 21 3" xfId="1292" xr:uid="{00000000-0005-0000-0000-000082030000}"/>
    <cellStyle name="Normal 21 3 2" xfId="2157" xr:uid="{059F5449-D91C-42CB-945D-71D72D8A6353}"/>
    <cellStyle name="Normal 21 3 2 2" xfId="29993" xr:uid="{000B5B05-DC9A-49D8-B5EE-94293FAED7B3}"/>
    <cellStyle name="Normal 21 3 3" xfId="40300" xr:uid="{AB240AE3-0D79-40E9-9148-07F2033F6AFD}"/>
    <cellStyle name="Normal 21 4" xfId="923" xr:uid="{00000000-0005-0000-0000-000083030000}"/>
    <cellStyle name="Normal 21 4 2" xfId="29994" xr:uid="{DE20BFBC-8913-47ED-A63D-8929D7CFDC37}"/>
    <cellStyle name="Normal 21 4 3" xfId="40301" xr:uid="{E88A6A22-1F95-46F2-A92A-C946305D9940}"/>
    <cellStyle name="Normal 21 4 4" xfId="2158" xr:uid="{2480616F-1205-43F5-95A2-C29BDCEB3F46}"/>
    <cellStyle name="Normal 21 5" xfId="2159" xr:uid="{1F1E0076-C719-45B3-BA41-05043244C3FA}"/>
    <cellStyle name="Normal 21 5 2" xfId="40302" xr:uid="{858E4B3C-1E2B-42F0-B447-36FFB47737F1}"/>
    <cellStyle name="Normal 21 6" xfId="29995" xr:uid="{4302EA8E-9B7D-4EA9-AF77-56737A295F07}"/>
    <cellStyle name="Normal 21 6 2" xfId="42784" xr:uid="{7751656B-898D-4261-980E-48EF5A0BC78E}"/>
    <cellStyle name="Normal 21 6 3" xfId="45741" xr:uid="{B324853B-0677-4349-8A1B-B18EE4861F2F}"/>
    <cellStyle name="Normal 21 7" xfId="40303" xr:uid="{17688BEC-3A80-4B4B-830B-B41539647511}"/>
    <cellStyle name="Normal 21 8" xfId="42754" xr:uid="{AC489050-C1B9-4515-8C5A-B6B26B4A3885}"/>
    <cellStyle name="Normal 21 9" xfId="46505" xr:uid="{46107F59-7943-442A-A2BF-CD9299C44140}"/>
    <cellStyle name="Normal 22" xfId="620" xr:uid="{00000000-0005-0000-0000-000084030000}"/>
    <cellStyle name="Normal 22 2" xfId="1293" xr:uid="{00000000-0005-0000-0000-000085030000}"/>
    <cellStyle name="Normal 22 2 2" xfId="2160" xr:uid="{75C29C92-B14E-412D-B590-A1622907CCA6}"/>
    <cellStyle name="Normal 22 2 2 2" xfId="29996" xr:uid="{C0D9AAB5-069F-40B2-B31A-1FA8AC9B1D46}"/>
    <cellStyle name="Normal 22 2 2 3" xfId="45742" xr:uid="{CFADF4AA-2937-4B79-AC64-F9F622E706C4}"/>
    <cellStyle name="Normal 22 2 3" xfId="29997" xr:uid="{18CDD7A6-E7E8-443E-83BC-FF45EE578F72}"/>
    <cellStyle name="Normal 22 2 3 2" xfId="29998" xr:uid="{C73217B7-497A-4D22-A90A-F75CBAA735BC}"/>
    <cellStyle name="Normal 22 2 3 3" xfId="44896" xr:uid="{ADF87DA9-E7F9-4B39-8030-BCDB910262E8}"/>
    <cellStyle name="Normal 22 2 4" xfId="40304" xr:uid="{11FAB960-E822-4DE1-A02D-0DD01472AD6E}"/>
    <cellStyle name="Normal 22 2 5" xfId="40305" xr:uid="{0B8F25C4-503C-4704-A346-8A818EF02836}"/>
    <cellStyle name="Normal 22 2 6" xfId="46562" xr:uid="{B9C0DF01-4B44-450D-A987-61ABA9D60791}"/>
    <cellStyle name="Normal 22 3" xfId="1294" xr:uid="{00000000-0005-0000-0000-000086030000}"/>
    <cellStyle name="Normal 22 3 2" xfId="2161" xr:uid="{9A25E85C-3799-4405-A1D1-0B0626C79C1C}"/>
    <cellStyle name="Normal 22 3 2 2" xfId="29999" xr:uid="{C7F3C1E2-32F0-4F00-8320-5A66AFDD2F2E}"/>
    <cellStyle name="Normal 22 3 3" xfId="40306" xr:uid="{6B7CB31A-2972-4152-BB38-43394B2CCCF5}"/>
    <cellStyle name="Normal 22 4" xfId="2162" xr:uid="{E848EB88-92E4-430F-9CE9-9369D47144B9}"/>
    <cellStyle name="Normal 22 4 2" xfId="30000" xr:uid="{A65364F2-D509-475A-AE65-2DC3E6AB10BE}"/>
    <cellStyle name="Normal 22 4 3" xfId="40307" xr:uid="{58B0924F-351A-42D2-9966-0923246D42AB}"/>
    <cellStyle name="Normal 22 5" xfId="2163" xr:uid="{BCF1CEA1-06CE-4782-AD91-4E0F30CB9380}"/>
    <cellStyle name="Normal 22 5 2" xfId="30001" xr:uid="{C648F92A-4453-41FA-8890-BA14D2C254B7}"/>
    <cellStyle name="Normal 22 6" xfId="30002" xr:uid="{D5EA804F-9782-4231-AA85-AA9CB0A4C274}"/>
    <cellStyle name="Normal 22 6 2" xfId="42836" xr:uid="{3F030FA1-74B9-4727-912B-8A68BAB6B7CB}"/>
    <cellStyle name="Normal 22 6 3" xfId="45743" xr:uid="{28AF8D0E-7681-4D57-90E6-06477C85CC9B}"/>
    <cellStyle name="Normal 22 7" xfId="40308" xr:uid="{30F28025-1134-48C6-AD69-C3B11BE17AD5}"/>
    <cellStyle name="Normal 22 7 2" xfId="42785" xr:uid="{A829E798-16F1-4910-8A9E-ABCD1665D0A0}"/>
    <cellStyle name="Normal 22 7 3" xfId="45744" xr:uid="{BEAE00DD-5138-4011-AD98-D6D68DD624CB}"/>
    <cellStyle name="Normal 22 8" xfId="46506" xr:uid="{DE74D61E-F629-48CA-A642-F1D38B0CC819}"/>
    <cellStyle name="Normal 23" xfId="621" xr:uid="{00000000-0005-0000-0000-000087030000}"/>
    <cellStyle name="Normal 23 2" xfId="1005" xr:uid="{00000000-0005-0000-0000-000088030000}"/>
    <cellStyle name="Normal 23 2 2" xfId="2164" xr:uid="{31ECC2E4-2481-4CF7-BACE-1F9F9AC3842D}"/>
    <cellStyle name="Normal 23 2 2 2" xfId="30003" xr:uid="{42EBF108-C176-4A00-A407-0192643F1EF0}"/>
    <cellStyle name="Normal 23 2 2 3" xfId="45745" xr:uid="{07D291BB-B4FD-4A9F-9B7A-8C3D74A6CC6A}"/>
    <cellStyle name="Normal 23 2 3" xfId="2165" xr:uid="{C8B76FE4-2B78-49AE-8A35-BC6119A3A257}"/>
    <cellStyle name="Normal 23 2 3 2" xfId="40309" xr:uid="{5FA44272-F74D-49CA-9917-25B8F190F007}"/>
    <cellStyle name="Normal 23 2 4" xfId="40310" xr:uid="{31126996-7822-42C3-9A7E-D5CFC30E2706}"/>
    <cellStyle name="Normal 23 2 5" xfId="40311" xr:uid="{8D9EEE66-E16A-4EEA-87B0-47F8A2F2212E}"/>
    <cellStyle name="Normal 23 2 6" xfId="1423" xr:uid="{003949A1-80E2-4F71-8813-ECA35BEC5057}"/>
    <cellStyle name="Normal 23 3" xfId="1000" xr:uid="{00000000-0005-0000-0000-000089030000}"/>
    <cellStyle name="Normal 23 3 2" xfId="2166" xr:uid="{79296E30-A2B7-4C50-B2B9-6A9524B9950D}"/>
    <cellStyle name="Normal 23 3 2 2" xfId="30004" xr:uid="{A8534AFB-812E-439C-866A-8D94ED318FC8}"/>
    <cellStyle name="Normal 23 3 3" xfId="2167" xr:uid="{09664034-AE95-4398-B49A-85D426079795}"/>
    <cellStyle name="Normal 23 3 3 2" xfId="30005" xr:uid="{4D278416-0039-475F-B444-A8086A05599D}"/>
    <cellStyle name="Normal 23 3 4" xfId="40312" xr:uid="{FE3AFB5E-C3D9-4BC8-90EA-DF494B9582A2}"/>
    <cellStyle name="Normal 23 4" xfId="2168" xr:uid="{CE60AF8D-134D-4DB6-BD64-DE20952016E6}"/>
    <cellStyle name="Normal 23 4 2" xfId="30006" xr:uid="{173E4360-C8DF-48A9-AB93-E4E5F3D4D11A}"/>
    <cellStyle name="Normal 23 4 3" xfId="40313" xr:uid="{2F0C36CB-50C0-4825-B0E7-5819A0AEFA8E}"/>
    <cellStyle name="Normal 23 5" xfId="40314" xr:uid="{173467AF-8EB0-4D29-9801-FFF24B59B61C}"/>
    <cellStyle name="Normal 23 5 2" xfId="42786" xr:uid="{F2170213-150C-4803-BA61-3D943DDCD4FB}"/>
    <cellStyle name="Normal 23 5 3" xfId="45746" xr:uid="{32EBC33E-0676-4A20-87C3-F7FE51C9AE5F}"/>
    <cellStyle name="Normal 23 6" xfId="40315" xr:uid="{D92DA491-D26C-4DBC-84DB-C7AB31787B45}"/>
    <cellStyle name="Normal 23 7" xfId="46563" xr:uid="{24546749-4A13-40EC-B299-E95070D66AE3}"/>
    <cellStyle name="Normal 24" xfId="622" xr:uid="{00000000-0005-0000-0000-00008A030000}"/>
    <cellStyle name="Normal 24 2" xfId="623" xr:uid="{00000000-0005-0000-0000-00008B030000}"/>
    <cellStyle name="Normal 24 2 2" xfId="1001" xr:uid="{00000000-0005-0000-0000-00008C030000}"/>
    <cellStyle name="Normal 24 2 2 2" xfId="30007" xr:uid="{FC69F1BA-6861-4507-81F4-F8E50A0B25B5}"/>
    <cellStyle name="Normal 24 2 2 3" xfId="45747" xr:uid="{F912C477-F571-41FE-B13C-B5E2F7C37775}"/>
    <cellStyle name="Normal 24 2 2 4" xfId="2169" xr:uid="{C2F3CC59-75EC-4BB5-9B87-5D35F2E06796}"/>
    <cellStyle name="Normal 24 2 3" xfId="2170" xr:uid="{CB870C56-71AE-464B-ABB5-8F96A060EA89}"/>
    <cellStyle name="Normal 24 2 3 2" xfId="40316" xr:uid="{A4B3E65F-87FD-43E8-A4EE-C0A8EA144B66}"/>
    <cellStyle name="Normal 24 2 4" xfId="30008" xr:uid="{C4C7F7F8-1E32-406B-8174-B65CAAC955C5}"/>
    <cellStyle name="Normal 24 2 5" xfId="40317" xr:uid="{75EB507A-BF00-4C49-80AD-1A93B98040C3}"/>
    <cellStyle name="Normal 24 2 6" xfId="42758" xr:uid="{326FC375-2B4A-485D-85B3-A64980E4E226}"/>
    <cellStyle name="Normal 24 3" xfId="2171" xr:uid="{C0E6A88F-F3C3-4034-BBFB-B17583912DE1}"/>
    <cellStyle name="Normal 24 3 2" xfId="2172" xr:uid="{62F966EE-BB75-4E24-9EC7-ACCACA87ED42}"/>
    <cellStyle name="Normal 24 3 2 2" xfId="30009" xr:uid="{410F6A7B-1829-4916-9815-EB3D0533215D}"/>
    <cellStyle name="Normal 24 3 3" xfId="40318" xr:uid="{262CD56B-728E-407C-806B-6316075B58FA}"/>
    <cellStyle name="Normal 24 4" xfId="2173" xr:uid="{182FDDB8-9E23-41F6-9F9F-B793BF2A1C58}"/>
    <cellStyle name="Normal 24 4 2" xfId="30010" xr:uid="{F289EC31-8B5A-4D6B-B9D9-32BC91E83CCC}"/>
    <cellStyle name="Normal 24 4 3" xfId="40319" xr:uid="{E0EEA749-2E84-4BDD-9139-E77BAB3652B1}"/>
    <cellStyle name="Normal 24 5" xfId="2174" xr:uid="{89D5B728-25F3-4CC9-B6F7-5DA0D606D66F}"/>
    <cellStyle name="Normal 24 5 2" xfId="40320" xr:uid="{576EA5A8-FD36-4C35-91A8-85FBD5422243}"/>
    <cellStyle name="Normal 24 6" xfId="40321" xr:uid="{AB9882E6-36F3-469D-9E6F-55F186D77C7B}"/>
    <cellStyle name="Normal 24 7" xfId="40322" xr:uid="{E7F59916-BBB2-4250-A6C1-F3A9FA8E91F3}"/>
    <cellStyle name="Normal 24 8" xfId="42756" xr:uid="{D70254C2-99EE-4B73-B1FB-C2ACC334AB29}"/>
    <cellStyle name="Normal 24 9" xfId="46507" xr:uid="{A6D412B3-13E5-40D9-AF94-E1B9E63D33F5}"/>
    <cellStyle name="Normal 25" xfId="624" xr:uid="{00000000-0005-0000-0000-00008D030000}"/>
    <cellStyle name="Normal 25 2" xfId="924" xr:uid="{00000000-0005-0000-0000-00008E030000}"/>
    <cellStyle name="Normal 25 2 2" xfId="2176" xr:uid="{DC7AA894-89FE-4F1C-9BE1-DF4EE15AD355}"/>
    <cellStyle name="Normal 25 2 2 2" xfId="30011" xr:uid="{B1A65071-9DD8-4DD6-BEDB-6787814B2017}"/>
    <cellStyle name="Normal 25 2 3" xfId="30012" xr:uid="{9DDF3A5D-81EC-4D9B-B9D1-31D3A9185E8F}"/>
    <cellStyle name="Normal 25 2 3 2" xfId="40323" xr:uid="{3E82764D-A94F-468A-AB37-0413D3882B4A}"/>
    <cellStyle name="Normal 25 2 3 3" xfId="45748" xr:uid="{BFE9EA86-B92B-4E3A-99A4-352B5C58F0C1}"/>
    <cellStyle name="Normal 25 2 4" xfId="40324" xr:uid="{E66B0F38-7C88-4D0E-B308-91F4A57EFEA7}"/>
    <cellStyle name="Normal 25 2 5" xfId="45749" xr:uid="{ECE398DE-ED6D-41C4-AF45-5439B3F8440A}"/>
    <cellStyle name="Normal 25 2 6" xfId="2175" xr:uid="{45EB3339-816D-4C00-A934-34A36B2F52C5}"/>
    <cellStyle name="Normal 25 3" xfId="2177" xr:uid="{CE4CD0A7-3C29-47C7-925A-7F61626752FA}"/>
    <cellStyle name="Normal 25 3 2" xfId="30013" xr:uid="{C75E6738-300A-4A19-B419-642FA99095A3}"/>
    <cellStyle name="Normal 25 3 2 2" xfId="40325" xr:uid="{91D53AD8-EF67-43C3-8E26-FE31D9317807}"/>
    <cellStyle name="Normal 25 3 3" xfId="40326" xr:uid="{A33F2146-B5ED-4164-A11A-5FA8D57CF08F}"/>
    <cellStyle name="Normal 25 3 4" xfId="40327" xr:uid="{C55C9EC7-06BE-46AC-B902-25E613570675}"/>
    <cellStyle name="Normal 25 4" xfId="2178" xr:uid="{81AA4D3A-C79F-4F42-996F-E0553859C922}"/>
    <cellStyle name="Normal 25 4 2" xfId="30014" xr:uid="{F498AA4D-AA29-44DC-B706-57FA7A770B7B}"/>
    <cellStyle name="Normal 25 5" xfId="40328" xr:uid="{5A3AD32C-00C9-4A3D-B0F4-ACCB620377F2}"/>
    <cellStyle name="Normal 25 6" xfId="40329" xr:uid="{7246D209-C2DE-4229-B772-59DDFCAAF484}"/>
    <cellStyle name="Normal 25 7" xfId="46564" xr:uid="{6F2A256B-1EE0-4D72-8591-4EB967DDA410}"/>
    <cellStyle name="Normal 26" xfId="625" xr:uid="{00000000-0005-0000-0000-00008F030000}"/>
    <cellStyle name="Normal 26 2" xfId="2179" xr:uid="{724D7C45-AF65-4BFE-9975-D62BAAA1B3D0}"/>
    <cellStyle name="Normal 26 2 2" xfId="2180" xr:uid="{E04CFDFB-BD04-446C-A1F4-EBBA9796575C}"/>
    <cellStyle name="Normal 26 2 2 2" xfId="40330" xr:uid="{55745E44-1CF0-4219-82D3-7E3F6B50765F}"/>
    <cellStyle name="Normal 26 2 3" xfId="30015" xr:uid="{2FAEE70D-B72D-430B-BC30-29A98E522967}"/>
    <cellStyle name="Normal 26 2 3 2" xfId="40331" xr:uid="{EE267FB3-E28B-4E28-90DC-10FC8C0B26CC}"/>
    <cellStyle name="Normal 26 2 4" xfId="40332" xr:uid="{02095599-A561-445F-98DE-E20A4DD7E7A9}"/>
    <cellStyle name="Normal 26 2 5" xfId="40333" xr:uid="{D5506947-552A-4B68-A110-7B82B95A919E}"/>
    <cellStyle name="Normal 26 3" xfId="2181" xr:uid="{97FC238E-CE72-4FFB-8157-E3A16C7DAB09}"/>
    <cellStyle name="Normal 26 3 2" xfId="30016" xr:uid="{5386F372-2059-4C3A-9EB8-A0A81D118486}"/>
    <cellStyle name="Normal 26 4" xfId="2182" xr:uid="{83720FC9-A71E-4417-A962-21F8EB10400E}"/>
    <cellStyle name="Normal 26 4 2" xfId="40334" xr:uid="{8304A848-4C20-4049-AABD-AAF465955802}"/>
    <cellStyle name="Normal 26 4 3" xfId="45750" xr:uid="{6510A65C-BD23-48AE-9573-804DBF4DFF65}"/>
    <cellStyle name="Normal 26 5" xfId="40335" xr:uid="{E8257B65-6C0E-44A9-90D9-989329B2F536}"/>
    <cellStyle name="Normal 26 6" xfId="40336" xr:uid="{91E2D048-6B9A-4201-81F7-4CFA9712C914}"/>
    <cellStyle name="Normal 26 7" xfId="46565" xr:uid="{721C85C6-7315-45E5-9AB6-82906AA1DD80}"/>
    <cellStyle name="Normal 27" xfId="626" xr:uid="{00000000-0005-0000-0000-000090030000}"/>
    <cellStyle name="Normal 27 2" xfId="1295" xr:uid="{00000000-0005-0000-0000-000091030000}"/>
    <cellStyle name="Normal 27 2 2" xfId="1296" xr:uid="{00000000-0005-0000-0000-000092030000}"/>
    <cellStyle name="Normal 27 2 2 2" xfId="2183" xr:uid="{3317B9E1-D789-45BA-9A28-AA3834196806}"/>
    <cellStyle name="Normal 27 2 2 2 2" xfId="40337" xr:uid="{B6A4AC57-A37E-4134-96FD-85B3A8285AD0}"/>
    <cellStyle name="Normal 27 2 2 2 3" xfId="45751" xr:uid="{976FBC31-B2CF-4215-B65E-0C083943F96C}"/>
    <cellStyle name="Normal 27 2 2 3" xfId="30017" xr:uid="{BF3340D8-0B93-44DC-8B84-8C2619CC1D69}"/>
    <cellStyle name="Normal 27 2 2 4" xfId="45752" xr:uid="{7711432E-9D93-403D-8D9B-111F02B786F1}"/>
    <cellStyle name="Normal 27 2 2 5" xfId="46508" xr:uid="{C50916E0-9BA6-45C6-8202-C69B2CBDDACE}"/>
    <cellStyle name="Normal 27 2 3" xfId="30018" xr:uid="{FFBAE93E-C15D-4BCD-8FAA-FA30E777AF8C}"/>
    <cellStyle name="Normal 27 2 4" xfId="40338" xr:uid="{1C2F5C2D-E11D-4067-BC91-F96D25DBE3D8}"/>
    <cellStyle name="Normal 27 3" xfId="1297" xr:uid="{00000000-0005-0000-0000-000093030000}"/>
    <cellStyle name="Normal 27 3 2" xfId="2184" xr:uid="{2DA04AC1-4454-4530-92C3-BB51F2001065}"/>
    <cellStyle name="Normal 27 3 2 2" xfId="40339" xr:uid="{F94CA431-77A1-4BD3-8558-F00AE547CCE2}"/>
    <cellStyle name="Normal 27 3 3" xfId="30019" xr:uid="{64B7B033-197C-4DD3-8D63-C62534674E70}"/>
    <cellStyle name="Normal 27 3 3 2" xfId="40340" xr:uid="{8C964BF0-B2CE-48F2-BB94-0BBCBB97D95E}"/>
    <cellStyle name="Normal 27 3 4" xfId="40341" xr:uid="{1883B4A1-0EDD-4F37-9376-9C4E83371470}"/>
    <cellStyle name="Normal 27 3 5" xfId="40342" xr:uid="{AF78A435-2EBD-4514-8ECA-7AE64B935D94}"/>
    <cellStyle name="Normal 27 4" xfId="2185" xr:uid="{BB2EE796-B453-4FDB-B9AD-7ED889777405}"/>
    <cellStyle name="Normal 27 4 2" xfId="30020" xr:uid="{CE8C5A5F-BBAF-49EC-A0AC-A640A663DD2B}"/>
    <cellStyle name="Normal 27 4 3" xfId="40343" xr:uid="{C5CCBEB5-4255-4E43-9E42-6FF95A3120A8}"/>
    <cellStyle name="Normal 27 5" xfId="2186" xr:uid="{983AAC1A-5294-4B32-B7D5-A6BEC1BE8EE6}"/>
    <cellStyle name="Normal 27 5 2" xfId="40344" xr:uid="{04668844-8A5D-4635-98C0-A456D5946BE1}"/>
    <cellStyle name="Normal 27 6" xfId="40345" xr:uid="{ACE28FD1-8C30-4379-A3B0-847B508EFB77}"/>
    <cellStyle name="Normal 27 7" xfId="40346" xr:uid="{418E8801-A9C8-4FF0-8147-2F033ADC593B}"/>
    <cellStyle name="Normal 27 8" xfId="46566" xr:uid="{8DCB1A85-A04C-4974-AD45-01191E2B5525}"/>
    <cellStyle name="Normal 28" xfId="627" xr:uid="{00000000-0005-0000-0000-000094030000}"/>
    <cellStyle name="Normal 28 2" xfId="628" xr:uid="{00000000-0005-0000-0000-000095030000}"/>
    <cellStyle name="Normal 28 2 2" xfId="2188" xr:uid="{FC9001B9-62DF-4CCA-9CC0-B3DCDFB49A45}"/>
    <cellStyle name="Normal 28 2 2 2" xfId="30021" xr:uid="{0F0E0106-19B9-4869-9A7A-869399EA4E0F}"/>
    <cellStyle name="Normal 28 2 2 3" xfId="45753" xr:uid="{6D86D9E8-F94B-4161-9568-62967A2AB58C}"/>
    <cellStyle name="Normal 28 2 3" xfId="30022" xr:uid="{DCCE463B-1E41-4E56-99E4-ECDBF2236881}"/>
    <cellStyle name="Normal 28 2 3 2" xfId="40347" xr:uid="{12880E4F-CCAE-4CF1-92A5-85F06B8615E1}"/>
    <cellStyle name="Normal 28 2 4" xfId="40348" xr:uid="{511FA7BD-78A3-483B-9EFA-A9B646436F1E}"/>
    <cellStyle name="Normal 28 2 5" xfId="2187" xr:uid="{CF4EC096-4277-4CC0-BC73-65CDFC06478B}"/>
    <cellStyle name="Normal 28 3" xfId="2189" xr:uid="{AA6DE5A0-3FA1-4D2F-BEB0-4BBBEFD35C67}"/>
    <cellStyle name="Normal 28 3 2" xfId="40349" xr:uid="{D6D6F892-FEA9-4794-B9B6-F0767398EF79}"/>
    <cellStyle name="Normal 28 4" xfId="2190" xr:uid="{50A40100-A2E8-44AB-BA72-E0CDA52985E0}"/>
    <cellStyle name="Normal 28 4 2" xfId="40350" xr:uid="{244D0268-15A6-4235-92C2-4C6DF887BCA0}"/>
    <cellStyle name="Normal 28 5" xfId="40351" xr:uid="{3B1623CA-69C8-4E41-92D4-D4656CFF788C}"/>
    <cellStyle name="Normal 28 6" xfId="40352" xr:uid="{FCF87A7D-81DE-44D6-8F07-4737FCA48FE7}"/>
    <cellStyle name="Normal 28 6 2" xfId="42815" xr:uid="{747C4C57-3183-4A27-B79D-7D7828EF81FC}"/>
    <cellStyle name="Normal 28 6 3" xfId="45754" xr:uid="{E6803A79-25F7-4331-BB1A-09958E432F7B}"/>
    <cellStyle name="Normal 29" xfId="629" xr:uid="{00000000-0005-0000-0000-000096030000}"/>
    <cellStyle name="Normal 29 2" xfId="2191" xr:uid="{E0F9CF0C-ADDE-48E0-BD0C-6B530FC96F0F}"/>
    <cellStyle name="Normal 29 2 2" xfId="30023" xr:uid="{40B368D1-C381-418E-9D13-3FAAE7813598}"/>
    <cellStyle name="Normal 29 2 2 2" xfId="30024" xr:uid="{C5B6413E-6DD4-4B45-8B7B-DE738D4EBA5E}"/>
    <cellStyle name="Normal 29 2 2 3" xfId="44897" xr:uid="{4B55CAA3-F1DE-409D-951E-E7BDE307D462}"/>
    <cellStyle name="Normal 29 2 2 4" xfId="45755" xr:uid="{79143D2F-8F5D-4941-912A-21C00D64B35B}"/>
    <cellStyle name="Normal 29 2 3" xfId="40353" xr:uid="{18F68885-6E63-4EA1-96C0-473C5CBF7686}"/>
    <cellStyle name="Normal 29 2 4" xfId="45756" xr:uid="{6B22045F-7953-46B6-A8B8-D4830012D161}"/>
    <cellStyle name="Normal 29 3" xfId="2192" xr:uid="{011CF188-8078-48AC-9F89-7F354DEB0E05}"/>
    <cellStyle name="Normal 29 3 2" xfId="40354" xr:uid="{501A7AD0-8B7F-4C20-9355-C239A1875132}"/>
    <cellStyle name="Normal 29 4" xfId="2193" xr:uid="{D1CC1714-08CB-4A6D-B34F-3317C97019D1}"/>
    <cellStyle name="Normal 29 4 2" xfId="40355" xr:uid="{6DFA8320-ECA3-472D-82C5-AA019063DF7F}"/>
    <cellStyle name="Normal 29 5" xfId="40356" xr:uid="{00F3FE05-D17F-43F5-BBD7-1D10094A8442}"/>
    <cellStyle name="Normal 29 5 2" xfId="42816" xr:uid="{DB4ECFEF-0C0C-49C0-8832-F3AE6CE71932}"/>
    <cellStyle name="Normal 29 5 3" xfId="45757" xr:uid="{50E93C10-E0AD-4283-AF4C-2AC030ED3074}"/>
    <cellStyle name="Normal 29 6" xfId="40357" xr:uid="{E5D73B2B-D4CD-4D22-894C-4CD639310118}"/>
    <cellStyle name="Normal 3" xfId="96" xr:uid="{00000000-0005-0000-0000-000097030000}"/>
    <cellStyle name="Normal 3 10" xfId="40358" xr:uid="{742A646D-FCFF-41CC-9AAB-BB7E7E768F22}"/>
    <cellStyle name="Normal 3 10 2" xfId="42884" xr:uid="{6B2024A6-7417-477E-8716-98AD33122F33}"/>
    <cellStyle name="Normal 3 10 3" xfId="45758" xr:uid="{2B4150DC-711F-4963-97CF-EF71DA9FAE66}"/>
    <cellStyle name="Normal 3 11" xfId="40359" xr:uid="{FCA2E61C-2D45-4535-ADDF-37CFBD2F2F5E}"/>
    <cellStyle name="Normal 3 12" xfId="45759" xr:uid="{867D88CF-2B2D-4325-9F7F-B2FF46DB7F15}"/>
    <cellStyle name="Normal 3 2" xfId="97" xr:uid="{00000000-0005-0000-0000-000098030000}"/>
    <cellStyle name="Normal 3 2 10" xfId="40360" xr:uid="{0B2C80D9-DF2F-4EF0-B6F5-561B00D9F664}"/>
    <cellStyle name="Normal 3 2 10 2" xfId="42885" xr:uid="{B61097D4-E0CD-4708-837E-224924480A4B}"/>
    <cellStyle name="Normal 3 2 10 2 2" xfId="42886" xr:uid="{9FD8EFB3-A560-4FCC-8AE7-500FBF8EC996}"/>
    <cellStyle name="Normal 3 2 10 3" xfId="42887" xr:uid="{9E358C61-7E26-45C0-BA35-3B771C68F14C}"/>
    <cellStyle name="Normal 3 2 10 3 2" xfId="42888" xr:uid="{4F85C7EE-38F4-411C-8D18-131D2B7BE482}"/>
    <cellStyle name="Normal 3 2 10 4" xfId="42889" xr:uid="{EEA6950C-F64C-4D06-BA3F-320648F15D19}"/>
    <cellStyle name="Normal 3 2 10 4 2" xfId="42890" xr:uid="{F4B3D418-3222-4B71-B646-56EE30C98C09}"/>
    <cellStyle name="Normal 3 2 10 5" xfId="42891" xr:uid="{0A5C8E0B-533F-4329-97C2-EC64B2B8AAF8}"/>
    <cellStyle name="Normal 3 2 11" xfId="42892" xr:uid="{60F12D8C-3865-4845-A751-33DC20A3589B}"/>
    <cellStyle name="Normal 3 2 11 2" xfId="42893" xr:uid="{9DB1E593-56FB-4F57-B78A-D4DAFC522D47}"/>
    <cellStyle name="Normal 3 2 11 2 2" xfId="42894" xr:uid="{5740525C-BD94-4069-82FE-0E38F9D6AE16}"/>
    <cellStyle name="Normal 3 2 11 3" xfId="42895" xr:uid="{897B9877-C1EC-415E-908F-9A7BCA888781}"/>
    <cellStyle name="Normal 3 2 11 3 2" xfId="42896" xr:uid="{7C4E7345-2289-4B17-9FC7-2D0580BA86CB}"/>
    <cellStyle name="Normal 3 2 11 4" xfId="42897" xr:uid="{580C4B50-A199-4CF5-92CC-9061BBB5E854}"/>
    <cellStyle name="Normal 3 2 11 4 2" xfId="42898" xr:uid="{60A4C649-52D0-4583-A1AA-FA1F78A020D7}"/>
    <cellStyle name="Normal 3 2 11 5" xfId="42899" xr:uid="{D326D4A7-AF45-4830-A7F0-355B9E560DAA}"/>
    <cellStyle name="Normal 3 2 12" xfId="42900" xr:uid="{665F5401-DF43-4C64-B0C8-4FE91B718DAC}"/>
    <cellStyle name="Normal 3 2 12 2" xfId="42901" xr:uid="{385616EF-06F4-4300-8CE6-A4EA39459AFD}"/>
    <cellStyle name="Normal 3 2 13" xfId="42902" xr:uid="{BAAEEA88-CAC4-4C49-8CA6-12DEF1940F30}"/>
    <cellStyle name="Normal 3 2 13 2" xfId="42903" xr:uid="{1B33DDC8-F127-41B8-ABB9-F40CF9D32E35}"/>
    <cellStyle name="Normal 3 2 14" xfId="42904" xr:uid="{CDC96EFC-3533-47D8-9A79-B3C4A64BE2A7}"/>
    <cellStyle name="Normal 3 2 14 2" xfId="42905" xr:uid="{CC96D179-6303-4956-A8AD-D615093A48CD}"/>
    <cellStyle name="Normal 3 2 15" xfId="42906" xr:uid="{6D0460B5-5DB7-4AEB-8522-8F1DE221F986}"/>
    <cellStyle name="Normal 3 2 16" xfId="44179" xr:uid="{EC82D536-7108-40B1-8D8C-7C0D1904F3F8}"/>
    <cellStyle name="Normal 3 2 2" xfId="170" xr:uid="{00000000-0005-0000-0000-000099030000}"/>
    <cellStyle name="Normal 3 2 2 10" xfId="42907" xr:uid="{ACD62ACB-3151-460B-9C5E-0B75ED239901}"/>
    <cellStyle name="Normal 3 2 2 10 2" xfId="42908" xr:uid="{65037568-03D6-49BA-98F3-37B9835B9D4B}"/>
    <cellStyle name="Normal 3 2 2 11" xfId="42909" xr:uid="{D01FD96C-A2C1-410D-9E57-FD0955C5CBA9}"/>
    <cellStyle name="Normal 3 2 2 11 2" xfId="42910" xr:uid="{966D6F2D-1FC2-4D1F-842B-C8428B67ECDA}"/>
    <cellStyle name="Normal 3 2 2 12" xfId="42911" xr:uid="{D0D189EF-6E4B-4B24-95BF-1A54CA47DCF4}"/>
    <cellStyle name="Normal 3 2 2 13" xfId="45760" xr:uid="{92CA5E35-559F-4B07-9916-6B8E149264FD}"/>
    <cellStyle name="Normal 3 2 2 2" xfId="630" xr:uid="{00000000-0005-0000-0000-00009A030000}"/>
    <cellStyle name="Normal 3 2 2 2 2" xfId="631" xr:uid="{00000000-0005-0000-0000-00009B030000}"/>
    <cellStyle name="Normal 3 2 2 2 2 2" xfId="632" xr:uid="{00000000-0005-0000-0000-00009C030000}"/>
    <cellStyle name="Normal 3 2 2 2 2 2 2" xfId="40361" xr:uid="{57235DD3-1533-437D-B797-EB8E3938B060}"/>
    <cellStyle name="Normal 3 2 2 2 2 3" xfId="30025" xr:uid="{560CBAE8-0E35-47EC-B984-04CDAEA15BCA}"/>
    <cellStyle name="Normal 3 2 2 2 2 3 2" xfId="42912" xr:uid="{15A7B601-A8F2-4B96-8EE9-A9341DAB3559}"/>
    <cellStyle name="Normal 3 2 2 2 2 4" xfId="42913" xr:uid="{3E221858-1D0D-4E34-8EEA-16D8D6C4C996}"/>
    <cellStyle name="Normal 3 2 2 2 2 4 2" xfId="42914" xr:uid="{2CAF0D46-0D8B-4A4D-8663-AECB2F313F36}"/>
    <cellStyle name="Normal 3 2 2 2 2 5" xfId="42915" xr:uid="{8AD02FD7-9357-43A1-99D0-0338A3B748DC}"/>
    <cellStyle name="Normal 3 2 2 2 2 6" xfId="2194" xr:uid="{9B2B2C41-5530-4039-88A2-C34838E11DF2}"/>
    <cellStyle name="Normal 3 2 2 2 3" xfId="633" xr:uid="{00000000-0005-0000-0000-00009D030000}"/>
    <cellStyle name="Normal 3 2 2 2 3 2" xfId="30026" xr:uid="{9A1B25F6-6C94-471A-AE4A-B3A67BA4F8CF}"/>
    <cellStyle name="Normal 3 2 2 2 3 2 2" xfId="40362" xr:uid="{2190868C-D7A1-4CEE-96B8-CFB67A82D190}"/>
    <cellStyle name="Normal 3 2 2 2 3 3" xfId="30027" xr:uid="{1C1632EC-B5D2-4123-B94E-DAA8A8D3C84E}"/>
    <cellStyle name="Normal 3 2 2 2 3 4" xfId="45761" xr:uid="{46ED887E-0838-4D5F-A72C-8C2D33CC0A2B}"/>
    <cellStyle name="Normal 3 2 2 2 4" xfId="634" xr:uid="{00000000-0005-0000-0000-00009E030000}"/>
    <cellStyle name="Normal 3 2 2 2 4 2" xfId="40363" xr:uid="{8BCE6612-564E-41AD-A968-3204D9E38A9A}"/>
    <cellStyle name="Normal 3 2 2 2 5" xfId="30028" xr:uid="{570EF9FC-FD71-4797-A286-EB139324ACC5}"/>
    <cellStyle name="Normal 3 2 2 2 5 2" xfId="42916" xr:uid="{7B8ADA54-BEAB-4CE0-B3B2-5D79B3CCAF66}"/>
    <cellStyle name="Normal 3 2 2 2 6" xfId="42917" xr:uid="{37AF246B-F00E-4465-AF50-88A1E818FA11}"/>
    <cellStyle name="Normal 3 2 2 2 7" xfId="46509" xr:uid="{0900D8E6-C0D2-41F4-B911-B7D14CD2E526}"/>
    <cellStyle name="Normal 3 2 2 3" xfId="635" xr:uid="{00000000-0005-0000-0000-00009F030000}"/>
    <cellStyle name="Normal 3 2 2 3 2" xfId="636" xr:uid="{00000000-0005-0000-0000-0000A0030000}"/>
    <cellStyle name="Normal 3 2 2 3 2 2" xfId="40364" xr:uid="{326F0A15-4417-4062-9D61-9A3FB8EDDDE5}"/>
    <cellStyle name="Normal 3 2 2 3 2 2 2" xfId="42918" xr:uid="{55A6D28D-0988-460C-B3D2-62A5144C5795}"/>
    <cellStyle name="Normal 3 2 2 3 2 3" xfId="42919" xr:uid="{865F118F-557A-42A6-9F42-7C0168BF7953}"/>
    <cellStyle name="Normal 3 2 2 3 2 3 2" xfId="42920" xr:uid="{DFF3AE7E-979A-44A3-A279-6B1DA423C242}"/>
    <cellStyle name="Normal 3 2 2 3 2 4" xfId="42921" xr:uid="{8CC232B5-1293-40FF-B55A-8984D3B7E5CA}"/>
    <cellStyle name="Normal 3 2 2 3 2 4 2" xfId="42922" xr:uid="{13E3525B-3665-4D2F-8FA5-AE41D2112451}"/>
    <cellStyle name="Normal 3 2 2 3 2 5" xfId="42923" xr:uid="{60BC8423-286E-4D20-A736-8F39C7E05363}"/>
    <cellStyle name="Normal 3 2 2 3 2 6" xfId="45762" xr:uid="{BA5347E4-DC91-4D10-8B77-1E7FE72676DB}"/>
    <cellStyle name="Normal 3 2 2 3 3" xfId="637" xr:uid="{00000000-0005-0000-0000-0000A1030000}"/>
    <cellStyle name="Normal 3 2 2 3 3 2" xfId="40365" xr:uid="{6A82769C-BD89-4A4A-9B9E-CBDA135D9EE1}"/>
    <cellStyle name="Normal 3 2 2 3 3 3" xfId="45763" xr:uid="{C21E544A-9B3F-4F41-A139-7E7E413589B6}"/>
    <cellStyle name="Normal 3 2 2 3 4" xfId="40366" xr:uid="{A3790BD5-03B2-45AD-85A2-F1FB28AE0CEB}"/>
    <cellStyle name="Normal 3 2 2 3 4 2" xfId="42924" xr:uid="{4D740898-61A4-4F12-8E47-47D99D6F237E}"/>
    <cellStyle name="Normal 3 2 2 3 5" xfId="42925" xr:uid="{1D10A278-CB1D-4F8D-AA57-286F0641F0F8}"/>
    <cellStyle name="Normal 3 2 2 3 5 2" xfId="42926" xr:uid="{2E36DE20-3BF8-4F9A-9514-E12C1C3F481F}"/>
    <cellStyle name="Normal 3 2 2 3 6" xfId="42927" xr:uid="{D5E706D4-AE5D-498E-A1FA-22BA09AC366C}"/>
    <cellStyle name="Normal 3 2 2 3 7" xfId="45764" xr:uid="{03C36616-B640-4382-82D0-428F28DF5BD8}"/>
    <cellStyle name="Normal 3 2 2 4" xfId="638" xr:uid="{00000000-0005-0000-0000-0000A2030000}"/>
    <cellStyle name="Normal 3 2 2 4 2" xfId="639" xr:uid="{00000000-0005-0000-0000-0000A3030000}"/>
    <cellStyle name="Normal 3 2 2 4 2 2" xfId="40367" xr:uid="{7CFA88DA-4CFD-47C4-8025-CB32615415FD}"/>
    <cellStyle name="Normal 3 2 2 4 2 2 2" xfId="42928" xr:uid="{3413F407-6A64-404D-B6B0-D24CF74D02AB}"/>
    <cellStyle name="Normal 3 2 2 4 2 3" xfId="42929" xr:uid="{8D7712F4-B41F-41F0-86CE-ED1AA5957E7F}"/>
    <cellStyle name="Normal 3 2 2 4 2 3 2" xfId="42930" xr:uid="{A9DFA428-8511-4DBF-8958-CE73C9855CA7}"/>
    <cellStyle name="Normal 3 2 2 4 2 4" xfId="42931" xr:uid="{EE9E2DB6-EA30-4075-96D3-2C3904619596}"/>
    <cellStyle name="Normal 3 2 2 4 2 4 2" xfId="42932" xr:uid="{86D59A9C-A85D-4962-A094-8D8D65FE650E}"/>
    <cellStyle name="Normal 3 2 2 4 2 5" xfId="42933" xr:uid="{7407AC6E-9EF5-4D74-9E73-D1C5FD409928}"/>
    <cellStyle name="Normal 3 2 2 4 3" xfId="640" xr:uid="{00000000-0005-0000-0000-0000A4030000}"/>
    <cellStyle name="Normal 3 2 2 4 3 2" xfId="42934" xr:uid="{1919750E-8745-40A6-B47C-BF7C98EDFF4C}"/>
    <cellStyle name="Normal 3 2 2 4 4" xfId="42935" xr:uid="{7B360F9F-DB58-42D9-A662-A64DD3B195AA}"/>
    <cellStyle name="Normal 3 2 2 4 4 2" xfId="42936" xr:uid="{B9488C5C-5E96-488F-8D3C-0ABD3528BBE9}"/>
    <cellStyle name="Normal 3 2 2 4 5" xfId="42937" xr:uid="{07665AE9-597F-432D-A6DB-E8D511200470}"/>
    <cellStyle name="Normal 3 2 2 4 5 2" xfId="42938" xr:uid="{18A99BD4-6B9D-4195-AFAA-02A1F81E8700}"/>
    <cellStyle name="Normal 3 2 2 4 6" xfId="42939" xr:uid="{D412C244-AF09-4808-ADB6-DF9FF36AC19F}"/>
    <cellStyle name="Normal 3 2 2 4 7" xfId="45765" xr:uid="{3C7EED97-95F5-476F-A74B-911CA8F0D83C}"/>
    <cellStyle name="Normal 3 2 2 5" xfId="641" xr:uid="{00000000-0005-0000-0000-0000A5030000}"/>
    <cellStyle name="Normal 3 2 2 5 2" xfId="642" xr:uid="{00000000-0005-0000-0000-0000A6030000}"/>
    <cellStyle name="Normal 3 2 2 5 2 2" xfId="42940" xr:uid="{84E52A9E-CDC9-4DD7-8B9E-9DE4C0D8AAFA}"/>
    <cellStyle name="Normal 3 2 2 5 2 2 2" xfId="42941" xr:uid="{FC4B35ED-B577-4BDD-B9C8-CF6E98AE8A1D}"/>
    <cellStyle name="Normal 3 2 2 5 2 3" xfId="42942" xr:uid="{303A08DC-054C-4EE0-ADB5-10455C9A7F1F}"/>
    <cellStyle name="Normal 3 2 2 5 2 3 2" xfId="42943" xr:uid="{C4133645-0A1E-456F-B7F4-7CEAE0975A6B}"/>
    <cellStyle name="Normal 3 2 2 5 2 4" xfId="42944" xr:uid="{5B0E938C-5F0D-489D-8E06-5DDDA4BB19F2}"/>
    <cellStyle name="Normal 3 2 2 5 2 4 2" xfId="42945" xr:uid="{77677C68-1034-44CE-9615-ABF2917D2508}"/>
    <cellStyle name="Normal 3 2 2 5 2 5" xfId="42946" xr:uid="{A95D4069-F661-4DA3-AEA2-1FAC31437FF2}"/>
    <cellStyle name="Normal 3 2 2 5 3" xfId="42947" xr:uid="{031EF6A2-04A6-4802-8E9B-CBEB85A3F322}"/>
    <cellStyle name="Normal 3 2 2 5 3 2" xfId="42948" xr:uid="{52936E78-853C-45A6-8BF3-0A71912FB936}"/>
    <cellStyle name="Normal 3 2 2 5 4" xfId="42949" xr:uid="{640CC736-0F8D-4D4C-9593-B8481FD90D56}"/>
    <cellStyle name="Normal 3 2 2 5 4 2" xfId="42950" xr:uid="{D8950CFF-930A-49DB-AA6F-CA1352C7544F}"/>
    <cellStyle name="Normal 3 2 2 5 5" xfId="42951" xr:uid="{7944A39C-EF88-4C85-AE79-CF6E7DE2E811}"/>
    <cellStyle name="Normal 3 2 2 5 5 2" xfId="42952" xr:uid="{2B7FD8B2-9672-452C-AF85-58ADD3957F5A}"/>
    <cellStyle name="Normal 3 2 2 5 6" xfId="42953" xr:uid="{EC9DAC03-12FE-49FE-8D2B-E941AF23D3A0}"/>
    <cellStyle name="Normal 3 2 2 5 7" xfId="45766" xr:uid="{1C76E959-CB68-4CB3-B894-9AD063E4D255}"/>
    <cellStyle name="Normal 3 2 2 6" xfId="643" xr:uid="{00000000-0005-0000-0000-0000A7030000}"/>
    <cellStyle name="Normal 3 2 2 6 2" xfId="40368" xr:uid="{5F0789B1-E69F-48BD-A3B6-D7CA3BEC124D}"/>
    <cellStyle name="Normal 3 2 2 6 2 2" xfId="42954" xr:uid="{82C47413-45FA-49F1-A67A-F92299706701}"/>
    <cellStyle name="Normal 3 2 2 6 3" xfId="42955" xr:uid="{D28630C5-93C8-49D1-B716-7B9FD1FF020F}"/>
    <cellStyle name="Normal 3 2 2 6 3 2" xfId="42956" xr:uid="{99F3E48D-2D17-4A8D-BFE8-FCFB122436ED}"/>
    <cellStyle name="Normal 3 2 2 6 4" xfId="42957" xr:uid="{5910184A-1620-4AC6-9795-D516DF0A0417}"/>
    <cellStyle name="Normal 3 2 2 6 4 2" xfId="42958" xr:uid="{9DFD37DE-E440-4F46-8066-21465BAD7846}"/>
    <cellStyle name="Normal 3 2 2 6 5" xfId="42959" xr:uid="{CB0D88FD-CC9C-432B-89C2-CB616C8DF37F}"/>
    <cellStyle name="Normal 3 2 2 6 6" xfId="2195" xr:uid="{6DF68B81-F1E9-42AE-9F0E-FCB3C4BBF035}"/>
    <cellStyle name="Normal 3 2 2 7" xfId="644" xr:uid="{00000000-0005-0000-0000-0000A8030000}"/>
    <cellStyle name="Normal 3 2 2 7 2" xfId="40369" xr:uid="{528A28D4-DD3C-446E-9C69-502FE197B55E}"/>
    <cellStyle name="Normal 3 2 2 7 2 2" xfId="42960" xr:uid="{7DE937B1-10C0-4E56-9C18-AE91867E8EB8}"/>
    <cellStyle name="Normal 3 2 2 7 3" xfId="42961" xr:uid="{CFE7867A-EA46-431E-B33E-B7DD93C06A89}"/>
    <cellStyle name="Normal 3 2 2 7 3 2" xfId="42962" xr:uid="{83004E46-1575-4ADC-9DB7-A96D47CE202C}"/>
    <cellStyle name="Normal 3 2 2 7 4" xfId="42963" xr:uid="{D37CDD14-FF51-448E-B673-3D03777B95FC}"/>
    <cellStyle name="Normal 3 2 2 7 4 2" xfId="42964" xr:uid="{5DF4B36F-2AB8-40F1-8C73-B63C98973438}"/>
    <cellStyle name="Normal 3 2 2 7 5" xfId="42965" xr:uid="{98F877B5-19DC-4D1D-844A-1B885E87D2C3}"/>
    <cellStyle name="Normal 3 2 2 7 6" xfId="45767" xr:uid="{676DA025-2C9A-48B8-B863-36815F7490E4}"/>
    <cellStyle name="Normal 3 2 2 7 7" xfId="30029" xr:uid="{C1CCF0A4-EBC9-41B1-84C8-4C5B7B3766D8}"/>
    <cellStyle name="Normal 3 2 2 8" xfId="40370" xr:uid="{8506C744-B743-410F-97A3-1177350E98DE}"/>
    <cellStyle name="Normal 3 2 2 8 2" xfId="42966" xr:uid="{89EB7FEB-55E2-4AF4-A917-769287A7616B}"/>
    <cellStyle name="Normal 3 2 2 8 2 2" xfId="42967" xr:uid="{EF8FA01E-13D6-4BC4-95E1-A2A63FC8AF00}"/>
    <cellStyle name="Normal 3 2 2 8 3" xfId="42968" xr:uid="{55BE42FB-90E0-455C-96A5-F08892583D66}"/>
    <cellStyle name="Normal 3 2 2 8 3 2" xfId="42969" xr:uid="{76A4FD3A-2102-4B06-A574-A9F63A8733AE}"/>
    <cellStyle name="Normal 3 2 2 8 4" xfId="42970" xr:uid="{A38206A2-1C40-4BA8-AEFF-23A7CCD06875}"/>
    <cellStyle name="Normal 3 2 2 8 4 2" xfId="42971" xr:uid="{FFF213A3-D0AA-4503-8F1F-6F286E44EDC5}"/>
    <cellStyle name="Normal 3 2 2 8 5" xfId="42972" xr:uid="{3E3E3412-E477-42B6-819E-3652CFD37985}"/>
    <cellStyle name="Normal 3 2 2 9" xfId="40371" xr:uid="{ADB376BD-E963-4FE6-882F-DA30DB8CFC4A}"/>
    <cellStyle name="Normal 3 2 2 9 2" xfId="42973" xr:uid="{CD236ECC-2EAE-473A-9455-978AB2AF8CE7}"/>
    <cellStyle name="Normal 3 2 2_Net Zero &amp; QRP Award" xfId="42974" xr:uid="{46F80ADB-C9C5-46D0-A668-5918AB81C302}"/>
    <cellStyle name="Normal 3 2 3" xfId="645" xr:uid="{00000000-0005-0000-0000-0000A9030000}"/>
    <cellStyle name="Normal 3 2 3 10" xfId="42975" xr:uid="{6781A551-FCD7-44FC-8278-F1100B10B31C}"/>
    <cellStyle name="Normal 3 2 3 10 2" xfId="42976" xr:uid="{42DBD753-8F36-4902-8310-017DD01A50A8}"/>
    <cellStyle name="Normal 3 2 3 11" xfId="42977" xr:uid="{AD3A3226-8075-42BB-9714-CA12A5456184}"/>
    <cellStyle name="Normal 3 2 3 11 2" xfId="42978" xr:uid="{FEE35373-A430-4290-949F-74A8F94F45B0}"/>
    <cellStyle name="Normal 3 2 3 12" xfId="42979" xr:uid="{80EC94E7-4447-4B4A-8C7C-F0CDF0558A03}"/>
    <cellStyle name="Normal 3 2 3 13" xfId="2196" xr:uid="{0C44DE68-1719-4C97-90C7-E74AED6E4833}"/>
    <cellStyle name="Normal 3 2 3 2" xfId="646" xr:uid="{00000000-0005-0000-0000-0000AA030000}"/>
    <cellStyle name="Normal 3 2 3 2 2" xfId="647" xr:uid="{00000000-0005-0000-0000-0000AB030000}"/>
    <cellStyle name="Normal 3 2 3 2 2 2" xfId="40372" xr:uid="{A059B1C2-3EE9-4F5C-9E68-A3DCC256946F}"/>
    <cellStyle name="Normal 3 2 3 2 2 2 2" xfId="42980" xr:uid="{67797F7F-20AB-4C53-8FAF-43E60495B8FD}"/>
    <cellStyle name="Normal 3 2 3 2 2 3" xfId="42981" xr:uid="{1907D71E-47A7-4458-A328-97AEA0E47AAB}"/>
    <cellStyle name="Normal 3 2 3 2 2 3 2" xfId="42982" xr:uid="{E8FB6443-1038-45D9-8757-7D793E194591}"/>
    <cellStyle name="Normal 3 2 3 2 2 4" xfId="42983" xr:uid="{E76E3753-D60D-48F8-B021-1F5D0286F5F1}"/>
    <cellStyle name="Normal 3 2 3 2 2 4 2" xfId="42984" xr:uid="{B97CFA4F-0307-41DA-B38D-FB14591050C1}"/>
    <cellStyle name="Normal 3 2 3 2 2 5" xfId="42985" xr:uid="{5CD2F098-BEC9-4DA0-BD79-D5DD56A08427}"/>
    <cellStyle name="Normal 3 2 3 2 3" xfId="30030" xr:uid="{B4B75B09-3B67-4125-AAFE-5FD45116F8E3}"/>
    <cellStyle name="Normal 3 2 3 2 3 2" xfId="42986" xr:uid="{DD75E268-2C4F-4935-AC4A-398C1719F096}"/>
    <cellStyle name="Normal 3 2 3 2 4" xfId="42987" xr:uid="{8EB6449C-F355-4293-AF21-6BE92AFBE9F5}"/>
    <cellStyle name="Normal 3 2 3 2 4 2" xfId="42988" xr:uid="{F21B587B-446F-4762-A325-8D19BFA84ED9}"/>
    <cellStyle name="Normal 3 2 3 2 5" xfId="42989" xr:uid="{73F4934F-7A07-498F-9574-2F2517DF8F24}"/>
    <cellStyle name="Normal 3 2 3 2 5 2" xfId="42990" xr:uid="{9BEE6E91-4FF4-4DC1-97B1-2BCF31A55EEC}"/>
    <cellStyle name="Normal 3 2 3 2 6" xfId="42991" xr:uid="{740D7450-9DA5-4788-9D67-2E2E6B8EE477}"/>
    <cellStyle name="Normal 3 2 3 2 7" xfId="2197" xr:uid="{CB1BF4F6-D182-46BF-9D78-BAF2EDE27404}"/>
    <cellStyle name="Normal 3 2 3 3" xfId="648" xr:uid="{00000000-0005-0000-0000-0000AC030000}"/>
    <cellStyle name="Normal 3 2 3 3 2" xfId="30031" xr:uid="{94128B53-4CBC-48E4-A9E3-0F2E6EA17B74}"/>
    <cellStyle name="Normal 3 2 3 3 2 2" xfId="40373" xr:uid="{2FAEEF51-2F23-4614-B180-F17D970498BE}"/>
    <cellStyle name="Normal 3 2 3 3 2 2 2" xfId="42992" xr:uid="{F8490E4C-1112-41DC-8FA0-67180B7B825C}"/>
    <cellStyle name="Normal 3 2 3 3 2 3" xfId="42993" xr:uid="{A5D76CC4-9695-4E3D-A823-D96483F3B321}"/>
    <cellStyle name="Normal 3 2 3 3 2 3 2" xfId="42994" xr:uid="{31BD8BA9-3AC7-4F0F-B4C1-E90C9AA24B2C}"/>
    <cellStyle name="Normal 3 2 3 3 2 4" xfId="42995" xr:uid="{0C0033D8-12FB-4A57-980D-67C04FD84235}"/>
    <cellStyle name="Normal 3 2 3 3 2 4 2" xfId="42996" xr:uid="{0C04085B-55D8-423B-88BE-983872C26481}"/>
    <cellStyle name="Normal 3 2 3 3 2 5" xfId="42997" xr:uid="{260DDFC4-28FE-4FFB-A698-0EFB6E97F468}"/>
    <cellStyle name="Normal 3 2 3 3 3" xfId="30032" xr:uid="{4BEE97F3-A4E3-452C-985F-E69CA75EF5D9}"/>
    <cellStyle name="Normal 3 2 3 3 3 2" xfId="42998" xr:uid="{B0F5A79F-A0B1-47C5-A5A1-475A87480DB0}"/>
    <cellStyle name="Normal 3 2 3 3 4" xfId="42999" xr:uid="{D84B9969-1A24-4696-8CD8-B3FD2EBB1890}"/>
    <cellStyle name="Normal 3 2 3 3 4 2" xfId="43000" xr:uid="{B4C584D0-74AE-4E21-AF57-4F38E88CA360}"/>
    <cellStyle name="Normal 3 2 3 3 5" xfId="43001" xr:uid="{FFE7386B-C6E9-4520-AA74-BC56DBF1947F}"/>
    <cellStyle name="Normal 3 2 3 3 5 2" xfId="43002" xr:uid="{0E59F8EF-78BF-4044-8CC6-8497B41407E2}"/>
    <cellStyle name="Normal 3 2 3 3 6" xfId="43003" xr:uid="{084B146A-BA7A-4AFE-B153-2935471B847D}"/>
    <cellStyle name="Normal 3 2 3 3 7" xfId="45768" xr:uid="{60267460-7186-4FFD-BB6B-612909DAA96A}"/>
    <cellStyle name="Normal 3 2 3 4" xfId="649" xr:uid="{00000000-0005-0000-0000-0000AD030000}"/>
    <cellStyle name="Normal 3 2 3 4 2" xfId="40374" xr:uid="{8EF4D929-75DB-4E12-BC61-4D2353D604B8}"/>
    <cellStyle name="Normal 3 2 3 4 2 2" xfId="43004" xr:uid="{99D6B4EE-D52D-425E-9EFA-CB8076B86B42}"/>
    <cellStyle name="Normal 3 2 3 4 2 2 2" xfId="43005" xr:uid="{DD656571-C78D-4F42-BCC2-6D552686220E}"/>
    <cellStyle name="Normal 3 2 3 4 2 3" xfId="43006" xr:uid="{F1421D37-C0F5-4C1D-AC95-BB0D287B7C3D}"/>
    <cellStyle name="Normal 3 2 3 4 2 3 2" xfId="43007" xr:uid="{7B19F12F-4A71-44F3-8F26-5B443954C57F}"/>
    <cellStyle name="Normal 3 2 3 4 2 4" xfId="43008" xr:uid="{DF87C80F-CEAC-4FBF-87B9-D6F69603D0CB}"/>
    <cellStyle name="Normal 3 2 3 4 2 4 2" xfId="43009" xr:uid="{F44BA16C-2A5C-4A6C-A483-16D9A1F035CC}"/>
    <cellStyle name="Normal 3 2 3 4 2 5" xfId="43010" xr:uid="{14C6E99C-92FC-40A5-9349-9B5D50FA7484}"/>
    <cellStyle name="Normal 3 2 3 4 3" xfId="43011" xr:uid="{A58A4CBB-896B-4369-B368-789B3C7F8A45}"/>
    <cellStyle name="Normal 3 2 3 4 3 2" xfId="43012" xr:uid="{4F2E44C3-142B-437D-8277-E64017311236}"/>
    <cellStyle name="Normal 3 2 3 4 4" xfId="43013" xr:uid="{FCD24146-BBD2-4A11-B7BA-2F2A47DD9F3F}"/>
    <cellStyle name="Normal 3 2 3 4 4 2" xfId="43014" xr:uid="{201375DE-74DA-4B8A-8475-91ECAF33ADEB}"/>
    <cellStyle name="Normal 3 2 3 4 5" xfId="43015" xr:uid="{D58C6E29-6D1A-41BD-B11F-3B9CAD4CD894}"/>
    <cellStyle name="Normal 3 2 3 4 5 2" xfId="43016" xr:uid="{7D818674-9583-4825-8E8E-8A8C802E508F}"/>
    <cellStyle name="Normal 3 2 3 4 6" xfId="43017" xr:uid="{0ED7E619-91F3-4785-B19C-85E10CF7D6D6}"/>
    <cellStyle name="Normal 3 2 3 4 7" xfId="45769" xr:uid="{EAA5AB26-CC8B-4A7C-8B4C-4B641648E2C2}"/>
    <cellStyle name="Normal 3 2 3 5" xfId="2198" xr:uid="{1FB4B24C-295A-4199-8873-98F45C026D19}"/>
    <cellStyle name="Normal 3 2 3 5 2" xfId="40375" xr:uid="{C39E1E80-0101-4EFB-9BC5-0FFE8B63D0D0}"/>
    <cellStyle name="Normal 3 2 3 5 2 2" xfId="43018" xr:uid="{425C1067-6C53-4B4F-9FAE-9652ACDDCE55}"/>
    <cellStyle name="Normal 3 2 3 5 2 2 2" xfId="43019" xr:uid="{75B3CDDB-49E7-4994-9D29-0C1D7C6613D4}"/>
    <cellStyle name="Normal 3 2 3 5 2 3" xfId="43020" xr:uid="{99BF3A1F-80BD-4E69-AEBA-EFFBFF6B5E19}"/>
    <cellStyle name="Normal 3 2 3 5 2 3 2" xfId="43021" xr:uid="{115C57F0-8EE6-4278-A5A6-95CF83B16884}"/>
    <cellStyle name="Normal 3 2 3 5 2 4" xfId="43022" xr:uid="{13BA885D-8AA2-42E7-979C-23339ABF030B}"/>
    <cellStyle name="Normal 3 2 3 5 2 4 2" xfId="43023" xr:uid="{CA630CAD-5BB3-48C8-A18C-3AE2E538F946}"/>
    <cellStyle name="Normal 3 2 3 5 2 5" xfId="43024" xr:uid="{99881D35-2DB9-423D-87F2-BBCAC40A05CF}"/>
    <cellStyle name="Normal 3 2 3 5 3" xfId="43025" xr:uid="{C9EB817D-50A3-4EC2-92E6-81F20642B035}"/>
    <cellStyle name="Normal 3 2 3 5 3 2" xfId="43026" xr:uid="{F1066B73-13B3-458C-9470-C77A36CDC97C}"/>
    <cellStyle name="Normal 3 2 3 5 4" xfId="43027" xr:uid="{A5001FD5-1878-464B-A9FA-9DB2B05273FB}"/>
    <cellStyle name="Normal 3 2 3 5 4 2" xfId="43028" xr:uid="{7DDC033C-14F7-4204-BAA4-9C25ECB8D6EA}"/>
    <cellStyle name="Normal 3 2 3 5 5" xfId="43029" xr:uid="{883BAA19-F3ED-4AEA-9F3D-5789DEA0F607}"/>
    <cellStyle name="Normal 3 2 3 5 5 2" xfId="43030" xr:uid="{802FD37B-A6DF-40DF-8F10-19D1A2D53897}"/>
    <cellStyle name="Normal 3 2 3 5 6" xfId="43031" xr:uid="{49870EF7-E6CF-44C5-B874-203E5458DD4E}"/>
    <cellStyle name="Normal 3 2 3 5 7" xfId="45770" xr:uid="{A63CDE3A-BABB-457A-A017-8F39380E120F}"/>
    <cellStyle name="Normal 3 2 3 6" xfId="30033" xr:uid="{9653AC29-2CCD-427E-A153-F8B13ABA44F3}"/>
    <cellStyle name="Normal 3 2 3 6 2" xfId="43033" xr:uid="{2717629C-6BD7-44D2-BF2A-964A50261B3A}"/>
    <cellStyle name="Normal 3 2 3 6 2 2" xfId="43034" xr:uid="{BC31B5D5-5B9D-487E-B877-DB7A3EC22552}"/>
    <cellStyle name="Normal 3 2 3 6 3" xfId="43035" xr:uid="{BA9DD6E4-EF04-4DBB-922E-4EF11AE43239}"/>
    <cellStyle name="Normal 3 2 3 6 3 2" xfId="43036" xr:uid="{5E74F81D-8C0E-48E9-849C-C6E4F2AFFE8A}"/>
    <cellStyle name="Normal 3 2 3 6 4" xfId="43037" xr:uid="{2E4B19FC-7013-492F-AC10-C6A1C89C2967}"/>
    <cellStyle name="Normal 3 2 3 6 4 2" xfId="43038" xr:uid="{6AC6E83B-2DAE-49A7-9F04-074F13CE58BE}"/>
    <cellStyle name="Normal 3 2 3 6 5" xfId="43039" xr:uid="{19FA5792-5378-4BF5-A60C-6081342432A6}"/>
    <cellStyle name="Normal 3 2 3 6 6" xfId="43032" xr:uid="{7B2AA2C5-E401-45C6-BF64-19AA6BA057C4}"/>
    <cellStyle name="Normal 3 2 3 6 7" xfId="45771" xr:uid="{3C2D5C80-29EE-4703-BD95-5C26927227C9}"/>
    <cellStyle name="Normal 3 2 3 7" xfId="43040" xr:uid="{0B029FB3-206A-47AB-9DAD-D665E8D3B84E}"/>
    <cellStyle name="Normal 3 2 3 7 2" xfId="43041" xr:uid="{66937015-222C-4FB3-9D4B-CE495A52B40E}"/>
    <cellStyle name="Normal 3 2 3 7 2 2" xfId="43042" xr:uid="{CF024823-E5C4-49A6-9CAC-312D950F97A6}"/>
    <cellStyle name="Normal 3 2 3 7 3" xfId="43043" xr:uid="{040121AD-45E2-48FA-87C9-7A43AB69CCD1}"/>
    <cellStyle name="Normal 3 2 3 7 3 2" xfId="43044" xr:uid="{41E13128-BE2A-43B9-AC26-44879EAA4A3A}"/>
    <cellStyle name="Normal 3 2 3 7 4" xfId="43045" xr:uid="{2E590EF9-DE9F-43E7-BB1B-9BD392337BA5}"/>
    <cellStyle name="Normal 3 2 3 7 4 2" xfId="43046" xr:uid="{7082EE24-50FD-4924-8E10-77F2F48D7EF0}"/>
    <cellStyle name="Normal 3 2 3 7 5" xfId="43047" xr:uid="{12D694CB-638A-409C-97F7-0490120E3281}"/>
    <cellStyle name="Normal 3 2 3 8" xfId="43048" xr:uid="{88B3B0EB-4FEE-4D2C-8442-E71B7D4EAB51}"/>
    <cellStyle name="Normal 3 2 3 8 2" xfId="43049" xr:uid="{A19410DD-1474-4054-9AC5-0A4140707E28}"/>
    <cellStyle name="Normal 3 2 3 8 2 2" xfId="43050" xr:uid="{A54D502B-A030-4867-AC18-3DA2F5106C29}"/>
    <cellStyle name="Normal 3 2 3 8 3" xfId="43051" xr:uid="{51AD0C6B-FE0A-45B4-88AE-0E94FD74D573}"/>
    <cellStyle name="Normal 3 2 3 8 3 2" xfId="43052" xr:uid="{8B969611-2D7F-47C4-92A1-04475AB31F9C}"/>
    <cellStyle name="Normal 3 2 3 8 4" xfId="43053" xr:uid="{457ACA01-31E8-412F-BCA5-8BB43C0F8FEB}"/>
    <cellStyle name="Normal 3 2 3 8 4 2" xfId="43054" xr:uid="{2A5C0B68-76B0-40CD-820C-766DCD8C37C3}"/>
    <cellStyle name="Normal 3 2 3 8 5" xfId="43055" xr:uid="{3F752DAF-9989-4B0F-9A2C-A1FC5BAFF152}"/>
    <cellStyle name="Normal 3 2 3 9" xfId="43056" xr:uid="{E1CC7F7C-69AA-447B-93CB-C2EA2437719A}"/>
    <cellStyle name="Normal 3 2 3 9 2" xfId="43057" xr:uid="{4A7740CB-DB67-47DB-86F0-D349E83D3058}"/>
    <cellStyle name="Normal 3 2 3_Net Zero &amp; QRP Award" xfId="43058" xr:uid="{5404BE29-2FC7-4A7A-87FD-5AAF38A39A62}"/>
    <cellStyle name="Normal 3 2 4" xfId="650" xr:uid="{00000000-0005-0000-0000-0000AE030000}"/>
    <cellStyle name="Normal 3 2 4 10" xfId="43059" xr:uid="{F4DB27DA-59BA-4194-948D-3BB2D6AAB10F}"/>
    <cellStyle name="Normal 3 2 4 10 2" xfId="43060" xr:uid="{DE221008-6493-4667-AE91-FFDD946F15B7}"/>
    <cellStyle name="Normal 3 2 4 11" xfId="43061" xr:uid="{BB68B555-70CF-4961-BB6F-D27C092DB20F}"/>
    <cellStyle name="Normal 3 2 4 11 2" xfId="43062" xr:uid="{21938C33-3A40-430D-820A-8F36BBEDB923}"/>
    <cellStyle name="Normal 3 2 4 12" xfId="43063" xr:uid="{A38BDF44-C2C8-440D-BBE9-52DDA61FAE00}"/>
    <cellStyle name="Normal 3 2 4 12 2" xfId="43064" xr:uid="{F38A652E-D3E3-41CC-ACFA-1CF534919642}"/>
    <cellStyle name="Normal 3 2 4 13" xfId="43065" xr:uid="{597E27CB-AFDE-4080-9CEC-F4F821A7D0C8}"/>
    <cellStyle name="Normal 3 2 4 14" xfId="45772" xr:uid="{AA3C7630-305F-4EB1-BD85-91E868AB6B52}"/>
    <cellStyle name="Normal 3 2 4 2" xfId="651" xr:uid="{00000000-0005-0000-0000-0000AF030000}"/>
    <cellStyle name="Normal 3 2 4 2 2" xfId="40376" xr:uid="{098C0DA0-F022-4DD8-B49D-0F022D6F6ABE}"/>
    <cellStyle name="Normal 3 2 4 2 2 2" xfId="43066" xr:uid="{70D663E6-15D9-409F-94EF-EE0870174626}"/>
    <cellStyle name="Normal 3 2 4 2 2 2 2" xfId="43067" xr:uid="{67539B81-D0BD-43C6-B124-7315C4AF9479}"/>
    <cellStyle name="Normal 3 2 4 2 2 3" xfId="43068" xr:uid="{D8D7A7D4-D813-496E-8771-431C256FAA38}"/>
    <cellStyle name="Normal 3 2 4 2 2 3 2" xfId="43069" xr:uid="{4F6EA4D9-0E6E-4358-B80F-92DB3183DE1B}"/>
    <cellStyle name="Normal 3 2 4 2 2 4" xfId="43070" xr:uid="{875C8A99-59C0-4139-B085-393F48CEDA7E}"/>
    <cellStyle name="Normal 3 2 4 2 2 4 2" xfId="43071" xr:uid="{5AA92DA0-5E44-4305-B691-793D2A242E2A}"/>
    <cellStyle name="Normal 3 2 4 2 2 5" xfId="43072" xr:uid="{BE6BF617-B951-4445-AFF8-02C7804974B9}"/>
    <cellStyle name="Normal 3 2 4 2 3" xfId="43073" xr:uid="{8546020A-A41C-425C-9D5E-F6F288BA345D}"/>
    <cellStyle name="Normal 3 2 4 2 3 2" xfId="43074" xr:uid="{417B1A88-45BA-4ABE-9E64-A1B714A7804D}"/>
    <cellStyle name="Normal 3 2 4 2 4" xfId="43075" xr:uid="{8E2270A7-3916-45E7-B5E4-0E18F40FCB0B}"/>
    <cellStyle name="Normal 3 2 4 2 4 2" xfId="43076" xr:uid="{4550C5AD-3CCB-4B6B-A62B-2BBE1BD67068}"/>
    <cellStyle name="Normal 3 2 4 2 5" xfId="43077" xr:uid="{CAF8BA01-44AB-4291-83E5-87FD2E3D7E06}"/>
    <cellStyle name="Normal 3 2 4 2 5 2" xfId="43078" xr:uid="{E138284E-C147-47B8-B357-B160BE4F7696}"/>
    <cellStyle name="Normal 3 2 4 2 6" xfId="43079" xr:uid="{6344D0BA-22C2-4F5D-8BEF-D5FA4713FD10}"/>
    <cellStyle name="Normal 3 2 4 2 7" xfId="45773" xr:uid="{4B72E7D6-FECB-48B8-BD72-95F87AE8857A}"/>
    <cellStyle name="Normal 3 2 4 3" xfId="652" xr:uid="{00000000-0005-0000-0000-0000B0030000}"/>
    <cellStyle name="Normal 3 2 4 3 2" xfId="40377" xr:uid="{6C5CB807-18D1-47B0-89BF-6CCA00E0B28C}"/>
    <cellStyle name="Normal 3 2 4 3 2 2" xfId="43080" xr:uid="{CFFB4785-2357-4197-9F2D-1DE60E8A34E5}"/>
    <cellStyle name="Normal 3 2 4 3 2 2 2" xfId="43081" xr:uid="{94168B00-3EAB-4206-AD58-BD0C0AD06051}"/>
    <cellStyle name="Normal 3 2 4 3 2 3" xfId="43082" xr:uid="{D2DAAB80-CB0B-45E7-A6A6-83571D79EF05}"/>
    <cellStyle name="Normal 3 2 4 3 2 3 2" xfId="43083" xr:uid="{BFA74B36-9720-4DCB-B590-DD7BFA99ADC6}"/>
    <cellStyle name="Normal 3 2 4 3 2 4" xfId="43084" xr:uid="{34B28B08-4CA0-4FEA-80A0-C867450B3EDF}"/>
    <cellStyle name="Normal 3 2 4 3 2 4 2" xfId="43085" xr:uid="{7BC050F8-D428-4F11-A3EF-AA5370C4864D}"/>
    <cellStyle name="Normal 3 2 4 3 2 5" xfId="43086" xr:uid="{4A1203FC-36E9-49A7-97AE-198CE5EFDF50}"/>
    <cellStyle name="Normal 3 2 4 3 3" xfId="43087" xr:uid="{2C72131B-35FF-46DE-9888-B4383A90DEF1}"/>
    <cellStyle name="Normal 3 2 4 3 3 2" xfId="43088" xr:uid="{55559359-B7CD-4715-B3D4-56BAB7990E5D}"/>
    <cellStyle name="Normal 3 2 4 3 4" xfId="43089" xr:uid="{FB5D47C7-DC62-44AF-985C-631FDE168958}"/>
    <cellStyle name="Normal 3 2 4 3 4 2" xfId="43090" xr:uid="{10633BFD-B27F-4E48-98D5-B11DF29D4304}"/>
    <cellStyle name="Normal 3 2 4 3 5" xfId="43091" xr:uid="{F3A08AB6-A958-43CB-B368-A6AD4D86142B}"/>
    <cellStyle name="Normal 3 2 4 3 5 2" xfId="43092" xr:uid="{B9AEA50C-B901-4381-AB44-9687B7469D66}"/>
    <cellStyle name="Normal 3 2 4 3 6" xfId="43093" xr:uid="{A7596A0E-6C08-4A4F-B14D-FE149CD12DD4}"/>
    <cellStyle name="Normal 3 2 4 3 7" xfId="45774" xr:uid="{84489993-439C-4A05-912C-182432954F21}"/>
    <cellStyle name="Normal 3 2 4 4" xfId="30034" xr:uid="{A6B49442-1B3F-44BF-B277-C28ADDD795D2}"/>
    <cellStyle name="Normal 3 2 4 4 2" xfId="43094" xr:uid="{A59DEFB8-16BF-49DF-BE6E-E2B09227D5D9}"/>
    <cellStyle name="Normal 3 2 4 4 2 2" xfId="43095" xr:uid="{A7E61039-947A-4460-A755-81D0642E6D7E}"/>
    <cellStyle name="Normal 3 2 4 4 2 2 2" xfId="43096" xr:uid="{349156EA-ECF7-44B8-BE6A-D1185E776BD5}"/>
    <cellStyle name="Normal 3 2 4 4 2 3" xfId="43097" xr:uid="{36E7FFB2-4056-45AC-AA3E-EE17D7F0A2A6}"/>
    <cellStyle name="Normal 3 2 4 4 2 3 2" xfId="43098" xr:uid="{9B59E739-C738-4C9B-AE37-43582327D13F}"/>
    <cellStyle name="Normal 3 2 4 4 2 4" xfId="43099" xr:uid="{FB560654-4EA4-4885-B9B9-91DAB8892581}"/>
    <cellStyle name="Normal 3 2 4 4 2 4 2" xfId="43100" xr:uid="{B6DCD651-6895-4347-8237-F1D3754BF55E}"/>
    <cellStyle name="Normal 3 2 4 4 2 5" xfId="43101" xr:uid="{D9E72392-1EB1-405E-95BF-AC83DF5F5BCB}"/>
    <cellStyle name="Normal 3 2 4 4 3" xfId="43102" xr:uid="{6D9F8F7D-37E5-4709-B0FF-D26C5034D67E}"/>
    <cellStyle name="Normal 3 2 4 4 3 2" xfId="43103" xr:uid="{E2D3CE11-8F2D-4697-8870-C2FBF3B39F98}"/>
    <cellStyle name="Normal 3 2 4 4 4" xfId="43104" xr:uid="{C1D75013-7F8D-4CFE-A0BA-3480194A71FC}"/>
    <cellStyle name="Normal 3 2 4 4 4 2" xfId="43105" xr:uid="{4CFD64D5-B610-4C17-B347-82AB0769BFEA}"/>
    <cellStyle name="Normal 3 2 4 4 5" xfId="43106" xr:uid="{B4D0770A-C41D-47A0-B52E-BF923FD1D906}"/>
    <cellStyle name="Normal 3 2 4 4 5 2" xfId="43107" xr:uid="{2CF5100B-9D00-4730-8BD1-D26D5F96C004}"/>
    <cellStyle name="Normal 3 2 4 4 6" xfId="43108" xr:uid="{AEBD62E8-D500-4E11-A47A-734E5AE56C83}"/>
    <cellStyle name="Normal 3 2 4 5" xfId="43109" xr:uid="{69DD300B-B461-4C57-84B7-89FEA332F9E5}"/>
    <cellStyle name="Normal 3 2 4 5 2" xfId="43110" xr:uid="{4AEC1688-BA81-45C0-AD49-403F14471BB3}"/>
    <cellStyle name="Normal 3 2 4 5 2 2" xfId="43111" xr:uid="{950C3457-56FF-4111-ACD3-B3F0703D4ABD}"/>
    <cellStyle name="Normal 3 2 4 5 2 2 2" xfId="43112" xr:uid="{B6692E51-B012-437D-92DD-C0DFC691964F}"/>
    <cellStyle name="Normal 3 2 4 5 2 3" xfId="43113" xr:uid="{2DE8FC5B-A63A-4FC7-8DB2-38AA533CBB0A}"/>
    <cellStyle name="Normal 3 2 4 5 2 3 2" xfId="43114" xr:uid="{8E35AB18-84DE-44F8-A3B9-5CC31AB467FC}"/>
    <cellStyle name="Normal 3 2 4 5 2 4" xfId="43115" xr:uid="{DA9CF6DD-A359-4A78-8386-D7D141B50D4A}"/>
    <cellStyle name="Normal 3 2 4 5 2 4 2" xfId="43116" xr:uid="{430A286B-47C3-42DA-9AA2-FEDC178D40C3}"/>
    <cellStyle name="Normal 3 2 4 5 2 5" xfId="43117" xr:uid="{32689AB1-67CB-4658-A2BF-F6B9A533A08B}"/>
    <cellStyle name="Normal 3 2 4 5 3" xfId="43118" xr:uid="{881D6075-A867-442B-965A-01D7D7F7E94A}"/>
    <cellStyle name="Normal 3 2 4 5 3 2" xfId="43119" xr:uid="{A69833B7-80E1-4F2A-80FF-43B846899E6C}"/>
    <cellStyle name="Normal 3 2 4 5 4" xfId="43120" xr:uid="{3C212A54-077B-4B74-B802-1B2425A3C330}"/>
    <cellStyle name="Normal 3 2 4 5 4 2" xfId="43121" xr:uid="{289E9CC4-43FE-4B21-841B-23DD5393F4E5}"/>
    <cellStyle name="Normal 3 2 4 5 5" xfId="43122" xr:uid="{BD215B54-2659-4E85-99CE-97CF16D6F48F}"/>
    <cellStyle name="Normal 3 2 4 5 5 2" xfId="43123" xr:uid="{5AC69690-6DF7-4C1E-A56D-A07A329B7813}"/>
    <cellStyle name="Normal 3 2 4 5 6" xfId="43124" xr:uid="{FFE98BCC-680E-464C-9BEA-2C755010FBBE}"/>
    <cellStyle name="Normal 3 2 4 6" xfId="43125" xr:uid="{177A9CCB-9270-411E-ABC1-B2F7AA729B5B}"/>
    <cellStyle name="Normal 3 2 4 6 2" xfId="43126" xr:uid="{36BA936F-FE89-4823-9A09-844290B3F09C}"/>
    <cellStyle name="Normal 3 2 4 6 2 2" xfId="43127" xr:uid="{FAA5AEF8-9EDD-4FF1-9985-C645541495B6}"/>
    <cellStyle name="Normal 3 2 4 6 3" xfId="43128" xr:uid="{C80E7A7D-4EB3-4784-847D-4661394D9E67}"/>
    <cellStyle name="Normal 3 2 4 6 3 2" xfId="43129" xr:uid="{8D435B6E-E6DA-42D1-B01F-4075668607EF}"/>
    <cellStyle name="Normal 3 2 4 6 4" xfId="43130" xr:uid="{7035C62E-8397-43A4-97A7-0C6AB82381B8}"/>
    <cellStyle name="Normal 3 2 4 6 4 2" xfId="43131" xr:uid="{DC62FA47-DADB-4402-9792-02A22B5D8C35}"/>
    <cellStyle name="Normal 3 2 4 6 5" xfId="43132" xr:uid="{986D4DCF-C9FD-4738-8195-123A4506B5D6}"/>
    <cellStyle name="Normal 3 2 4 7" xfId="43133" xr:uid="{E6DCA229-68EA-4879-B87D-F838C80D215F}"/>
    <cellStyle name="Normal 3 2 4 7 2" xfId="43134" xr:uid="{970CF942-6CB4-4ED6-80DD-761B56ADE1EA}"/>
    <cellStyle name="Normal 3 2 4 7 2 2" xfId="43135" xr:uid="{5FE5A817-1B32-4C14-BA00-4F2CBEA8EA38}"/>
    <cellStyle name="Normal 3 2 4 7 3" xfId="43136" xr:uid="{081BB262-1E70-4846-9FE0-BC357A64EF95}"/>
    <cellStyle name="Normal 3 2 4 7 3 2" xfId="43137" xr:uid="{9F251024-3DD3-496F-B03C-9E0B92530B9B}"/>
    <cellStyle name="Normal 3 2 4 7 4" xfId="43138" xr:uid="{0F5F3065-A1F2-442C-B722-A5F8F8D318F9}"/>
    <cellStyle name="Normal 3 2 4 7 4 2" xfId="43139" xr:uid="{CB5919B9-2E40-4E3A-AA03-C7F2E2600B69}"/>
    <cellStyle name="Normal 3 2 4 7 5" xfId="43140" xr:uid="{4CBE306F-8B39-473A-AC6A-C3219A8C3D0D}"/>
    <cellStyle name="Normal 3 2 4 8" xfId="43141" xr:uid="{A5273774-4D3B-411B-9C47-D346D0D11F42}"/>
    <cellStyle name="Normal 3 2 4 8 2" xfId="43142" xr:uid="{4D979D0B-FAC4-4FDC-BE52-81F339CD3887}"/>
    <cellStyle name="Normal 3 2 4 8 2 2" xfId="43143" xr:uid="{467C3C42-0008-44CD-B7F6-83F4C0AB3DD9}"/>
    <cellStyle name="Normal 3 2 4 8 3" xfId="43144" xr:uid="{3AFCDCEB-59EA-4A9C-A3F4-911B269FE981}"/>
    <cellStyle name="Normal 3 2 4 8 3 2" xfId="43145" xr:uid="{57B2C773-3576-4ABD-AE17-340984F266DA}"/>
    <cellStyle name="Normal 3 2 4 8 4" xfId="43146" xr:uid="{7997F648-21C5-4BA2-8319-B3CE4B6E464D}"/>
    <cellStyle name="Normal 3 2 4 8 4 2" xfId="43147" xr:uid="{15BDAF8B-3344-47F6-85C1-DECA5F5FC3B2}"/>
    <cellStyle name="Normal 3 2 4 8 5" xfId="43148" xr:uid="{C7AD73A2-0BE2-4C13-90CF-C86EC27D3CC5}"/>
    <cellStyle name="Normal 3 2 4 9" xfId="43149" xr:uid="{55ED04E6-1208-468C-8BA5-508311E11A2C}"/>
    <cellStyle name="Normal 3 2 4 9 2" xfId="43150" xr:uid="{483A3CA8-1573-462E-ADBA-5EBB8C926670}"/>
    <cellStyle name="Normal 3 2 4 9 2 2" xfId="43151" xr:uid="{ED9A0CE9-71D6-48D7-98B9-C1C0EB397F9F}"/>
    <cellStyle name="Normal 3 2 4 9 3" xfId="43152" xr:uid="{A1BEECFF-343E-4487-9F09-82E7A808DD54}"/>
    <cellStyle name="Normal 3 2 4 9 3 2" xfId="43153" xr:uid="{23CD418F-BE4A-4C4D-BD16-F7E64F877A3A}"/>
    <cellStyle name="Normal 3 2 4 9 4" xfId="43154" xr:uid="{EFDDD5B8-5748-4B16-A175-09F9A4696857}"/>
    <cellStyle name="Normal 3 2 4 9 4 2" xfId="43155" xr:uid="{4CE26015-B130-4C86-9E94-8E29ED03125F}"/>
    <cellStyle name="Normal 3 2 4 9 5" xfId="43156" xr:uid="{E0A32922-6D3F-4E73-BB5A-A86A0440E088}"/>
    <cellStyle name="Normal 3 2 4_Net Zero &amp; QRP Award" xfId="43157" xr:uid="{1ED8DBD2-4579-457A-986D-5B732C0956BA}"/>
    <cellStyle name="Normal 3 2 5" xfId="653" xr:uid="{00000000-0005-0000-0000-0000B1030000}"/>
    <cellStyle name="Normal 3 2 5 2" xfId="654" xr:uid="{00000000-0005-0000-0000-0000B2030000}"/>
    <cellStyle name="Normal 3 2 5 2 2" xfId="40378" xr:uid="{24DD03CB-9D90-4AED-A437-ACB70EFF626C}"/>
    <cellStyle name="Normal 3 2 5 2 2 2" xfId="43158" xr:uid="{67BB7149-8FB5-4370-BD37-0A629C877DFA}"/>
    <cellStyle name="Normal 3 2 5 2 2 2 2" xfId="43159" xr:uid="{A84F1037-D136-416F-AF90-3AECD5A2E3D3}"/>
    <cellStyle name="Normal 3 2 5 2 2 3" xfId="43160" xr:uid="{94EAF81C-CA3B-4663-B1E7-EF868E190F61}"/>
    <cellStyle name="Normal 3 2 5 2 2 3 2" xfId="43161" xr:uid="{1286024A-00F8-411C-BC9A-DBA1214A473E}"/>
    <cellStyle name="Normal 3 2 5 2 2 4" xfId="43162" xr:uid="{B711460F-542B-49D9-A496-0ED446CBCF88}"/>
    <cellStyle name="Normal 3 2 5 2 2 4 2" xfId="43163" xr:uid="{6AD6FAF1-CCC8-439D-AE83-A52D2E2915D8}"/>
    <cellStyle name="Normal 3 2 5 2 2 5" xfId="43164" xr:uid="{775DF678-32D6-4AC7-81BB-C210AB79B9EA}"/>
    <cellStyle name="Normal 3 2 5 2 3" xfId="43165" xr:uid="{59505571-21E5-4718-A7EF-981E899EA813}"/>
    <cellStyle name="Normal 3 2 5 2 3 2" xfId="43166" xr:uid="{DBD52D03-E880-48D8-89F2-28C13B1B9D3D}"/>
    <cellStyle name="Normal 3 2 5 2 4" xfId="43167" xr:uid="{C610EA34-F167-4843-AC70-568BF5DCA8F3}"/>
    <cellStyle name="Normal 3 2 5 2 4 2" xfId="43168" xr:uid="{87CF65EB-EBF0-4C95-B97D-1F4BEBCEEB16}"/>
    <cellStyle name="Normal 3 2 5 2 5" xfId="43169" xr:uid="{3DA0BD9C-392E-49C1-BB09-062E71FA9091}"/>
    <cellStyle name="Normal 3 2 5 2 5 2" xfId="43170" xr:uid="{ACA598AF-081B-4BC7-A082-4BECEF6934A7}"/>
    <cellStyle name="Normal 3 2 5 2 6" xfId="43171" xr:uid="{C8885947-A2C8-4200-B029-81F65DF894DE}"/>
    <cellStyle name="Normal 3 2 5 2 7" xfId="45775" xr:uid="{C69903CE-65A7-48EF-9A00-7987506BF6FD}"/>
    <cellStyle name="Normal 3 2 5 3" xfId="655" xr:uid="{00000000-0005-0000-0000-0000B3030000}"/>
    <cellStyle name="Normal 3 2 5 3 2" xfId="40379" xr:uid="{963F4E3A-6F9A-4AD0-B8DA-D3AB68B2CC7D}"/>
    <cellStyle name="Normal 3 2 5 3 2 2" xfId="43172" xr:uid="{0DAC78B2-1B17-4B0C-AA7B-183E85B8326B}"/>
    <cellStyle name="Normal 3 2 5 3 3" xfId="43173" xr:uid="{2106A201-C2B3-4835-BAAD-AA8216E18B09}"/>
    <cellStyle name="Normal 3 2 5 3 3 2" xfId="43174" xr:uid="{AF0431C6-CE32-4722-88A9-93CB532505A9}"/>
    <cellStyle name="Normal 3 2 5 3 4" xfId="43175" xr:uid="{24226433-7E59-45BB-B276-7D61204A7428}"/>
    <cellStyle name="Normal 3 2 5 3 4 2" xfId="43176" xr:uid="{C01C1922-8E0E-4CEA-8EB9-3F0C32D7FAA0}"/>
    <cellStyle name="Normal 3 2 5 3 5" xfId="43177" xr:uid="{208FBC11-5A13-44AA-8011-301C913177AB}"/>
    <cellStyle name="Normal 3 2 5 3 6" xfId="45776" xr:uid="{1843FDDF-B62E-4DB0-A477-6B7A8FF62F6A}"/>
    <cellStyle name="Normal 3 2 5 4" xfId="40380" xr:uid="{B013DFAC-B928-4669-B54A-42BA6D83E6D3}"/>
    <cellStyle name="Normal 3 2 5 4 2" xfId="43178" xr:uid="{9E67DFD5-3CA1-4144-B44A-4C5547833CF6}"/>
    <cellStyle name="Normal 3 2 5 5" xfId="43179" xr:uid="{882DAAB6-8171-4897-AE61-BD40C2F0DD63}"/>
    <cellStyle name="Normal 3 2 5 5 2" xfId="43180" xr:uid="{10536F62-7A7B-431D-982B-5B01170F1440}"/>
    <cellStyle name="Normal 3 2 5 6" xfId="43181" xr:uid="{C0D7CE37-4AFA-4B0D-89A2-BABD024E28F0}"/>
    <cellStyle name="Normal 3 2 5 6 2" xfId="43182" xr:uid="{98F3B299-2F40-42D4-BD4A-5BAA306CC03D}"/>
    <cellStyle name="Normal 3 2 5 7" xfId="43183" xr:uid="{57548A43-92A2-4D8C-8CEE-C891AD47573E}"/>
    <cellStyle name="Normal 3 2 5 8" xfId="45777" xr:uid="{CF3FCE01-7277-44E1-855F-16C484779487}"/>
    <cellStyle name="Normal 3 2 6" xfId="656" xr:uid="{00000000-0005-0000-0000-0000B4030000}"/>
    <cellStyle name="Normal 3 2 6 2" xfId="657" xr:uid="{00000000-0005-0000-0000-0000B5030000}"/>
    <cellStyle name="Normal 3 2 6 2 2" xfId="43184" xr:uid="{3845101F-6593-48D1-A7C0-0C2F165F7513}"/>
    <cellStyle name="Normal 3 2 6 2 2 2" xfId="43185" xr:uid="{350B9A27-6C60-4E41-8F94-881568004202}"/>
    <cellStyle name="Normal 3 2 6 2 3" xfId="43186" xr:uid="{AE98E75E-9183-4A85-B8D1-E8D3F04AC114}"/>
    <cellStyle name="Normal 3 2 6 2 3 2" xfId="43187" xr:uid="{E70F5702-153A-4E08-8CE9-AF6F284AF9DC}"/>
    <cellStyle name="Normal 3 2 6 2 4" xfId="43188" xr:uid="{BDEC89DF-33B6-47CF-8698-6F10FBA8C87F}"/>
    <cellStyle name="Normal 3 2 6 2 4 2" xfId="43189" xr:uid="{691BE4C1-805F-46A7-9FF5-104EBA4EE84C}"/>
    <cellStyle name="Normal 3 2 6 2 5" xfId="43190" xr:uid="{CF6B97AF-1786-4FA5-9986-D9491BDC15D4}"/>
    <cellStyle name="Normal 3 2 6 3" xfId="43191" xr:uid="{D323D3AA-00E7-4B98-B95C-11A4EC017F0A}"/>
    <cellStyle name="Normal 3 2 6 3 2" xfId="43192" xr:uid="{757FCE62-0486-45D8-B3F2-D9FFC535C6C9}"/>
    <cellStyle name="Normal 3 2 6 4" xfId="43193" xr:uid="{6B4C5953-C73A-476B-B1C6-19DD4FA91B34}"/>
    <cellStyle name="Normal 3 2 6 4 2" xfId="43194" xr:uid="{AC1ABC46-40D9-498E-857D-9B50AAE10FF4}"/>
    <cellStyle name="Normal 3 2 6 5" xfId="43195" xr:uid="{42524E90-B47B-4580-B66E-963CA5DAB446}"/>
    <cellStyle name="Normal 3 2 6 5 2" xfId="43196" xr:uid="{D8E0E26D-181F-46BB-9A70-27C418B86F0D}"/>
    <cellStyle name="Normal 3 2 6 6" xfId="43197" xr:uid="{6FB3B2FD-C2DE-4674-85FB-C8099A558611}"/>
    <cellStyle name="Normal 3 2 6 7" xfId="45778" xr:uid="{F77B2F10-9845-4C6F-BB37-41276164385C}"/>
    <cellStyle name="Normal 3 2 7" xfId="658" xr:uid="{00000000-0005-0000-0000-0000B6030000}"/>
    <cellStyle name="Normal 3 2 7 2" xfId="40381" xr:uid="{7C4BD5ED-05B9-4E48-BF3E-C382FF021A7C}"/>
    <cellStyle name="Normal 3 2 7 2 2" xfId="43198" xr:uid="{08C8966D-42B1-454C-A54E-8AAEF2A7273D}"/>
    <cellStyle name="Normal 3 2 7 2 2 2" xfId="43199" xr:uid="{7227EF6B-1020-4CEF-A7C8-1C371A6D8913}"/>
    <cellStyle name="Normal 3 2 7 2 3" xfId="43200" xr:uid="{40B2C339-2601-4564-80E5-63BA947E432E}"/>
    <cellStyle name="Normal 3 2 7 2 3 2" xfId="43201" xr:uid="{F870453F-49BA-45C7-96BD-AB5396097BF6}"/>
    <cellStyle name="Normal 3 2 7 2 4" xfId="43202" xr:uid="{5F4A8035-A847-4714-A838-FD2B4DAAB68A}"/>
    <cellStyle name="Normal 3 2 7 2 4 2" xfId="43203" xr:uid="{ED1835D1-DDFA-46F7-A947-3A9B81C186C3}"/>
    <cellStyle name="Normal 3 2 7 2 5" xfId="43204" xr:uid="{588306C6-FBB7-4989-85D9-14D8433BF766}"/>
    <cellStyle name="Normal 3 2 7 3" xfId="43205" xr:uid="{6D88DA39-1A59-428E-B250-3925CD776F39}"/>
    <cellStyle name="Normal 3 2 7 3 2" xfId="43206" xr:uid="{E95C8429-515D-4749-B144-CC5B69D9FBAB}"/>
    <cellStyle name="Normal 3 2 7 4" xfId="43207" xr:uid="{9DAC3E1A-C0C9-442E-83D6-90882198FFA3}"/>
    <cellStyle name="Normal 3 2 7 4 2" xfId="43208" xr:uid="{51BA70EF-6BC8-426A-BF2E-040C6AAD51AF}"/>
    <cellStyle name="Normal 3 2 7 5" xfId="43209" xr:uid="{B6ADC26D-8199-43F6-874E-2F290773D4BD}"/>
    <cellStyle name="Normal 3 2 7 5 2" xfId="43210" xr:uid="{7C76BB45-D954-49AA-9D6B-AC5841BB6A59}"/>
    <cellStyle name="Normal 3 2 7 6" xfId="43211" xr:uid="{736BBAAF-D2BD-47F2-9FC4-5E44B05FE49C}"/>
    <cellStyle name="Normal 3 2 7 7" xfId="45779" xr:uid="{1D4A0AE3-8487-4EC4-93B9-D20AA0823197}"/>
    <cellStyle name="Normal 3 2 8" xfId="659" xr:uid="{00000000-0005-0000-0000-0000B7030000}"/>
    <cellStyle name="Normal 3 2 8 2" xfId="40382" xr:uid="{A076FB3F-B965-454F-AA5C-5E1A4675A667}"/>
    <cellStyle name="Normal 3 2 8 2 2" xfId="43212" xr:uid="{32621462-8C8E-46EB-95D7-13A7FE6B448A}"/>
    <cellStyle name="Normal 3 2 8 2 2 2" xfId="43213" xr:uid="{4FE9206D-D94E-4601-80AB-2BACE746DECD}"/>
    <cellStyle name="Normal 3 2 8 2 3" xfId="43214" xr:uid="{2A3EBA48-A663-4FDD-BD99-8B7A693D69F6}"/>
    <cellStyle name="Normal 3 2 8 2 3 2" xfId="43215" xr:uid="{C07B0550-C807-48AC-BC3E-A79E50CA2056}"/>
    <cellStyle name="Normal 3 2 8 2 4" xfId="43216" xr:uid="{570822A6-FFB3-4BB9-BC3A-C36114447DDA}"/>
    <cellStyle name="Normal 3 2 8 2 4 2" xfId="43217" xr:uid="{55205D28-275F-4891-BF90-DC14221D5EAE}"/>
    <cellStyle name="Normal 3 2 8 2 5" xfId="43218" xr:uid="{EA5B6496-C11E-44DB-BFCA-B9E78424313E}"/>
    <cellStyle name="Normal 3 2 8 3" xfId="43219" xr:uid="{86CCA352-2AD3-43AE-A262-F620C80EFB8C}"/>
    <cellStyle name="Normal 3 2 8 3 2" xfId="43220" xr:uid="{103AD6AC-3478-4F50-A8AE-14E9817D1EF4}"/>
    <cellStyle name="Normal 3 2 8 4" xfId="43221" xr:uid="{F033A409-720B-4240-9858-7319949A52A2}"/>
    <cellStyle name="Normal 3 2 8 4 2" xfId="43222" xr:uid="{63E46A3F-B5D3-478A-BCD8-8327E369D67F}"/>
    <cellStyle name="Normal 3 2 8 5" xfId="43223" xr:uid="{5BFAC268-BAF9-4B69-B9EC-E67F93749045}"/>
    <cellStyle name="Normal 3 2 8 5 2" xfId="43224" xr:uid="{2FD518B7-27F0-42EE-85BE-D26F512E92CE}"/>
    <cellStyle name="Normal 3 2 8 6" xfId="43225" xr:uid="{C0A4F7EB-2782-44E6-9DBB-0029F80AD2E3}"/>
    <cellStyle name="Normal 3 2 8 7" xfId="2199" xr:uid="{EB4A0524-6BB5-41D0-982D-1BCFEA9087CE}"/>
    <cellStyle name="Normal 3 2 9" xfId="136" xr:uid="{00000000-0005-0000-0000-0000B8030000}"/>
    <cellStyle name="Normal 3 2 9 2" xfId="43227" xr:uid="{2621EE6A-0DE7-4BF6-8753-70DFF4BCEF4B}"/>
    <cellStyle name="Normal 3 2 9 2 2" xfId="43228" xr:uid="{3A65D87B-C94C-40E0-B538-7A0C888C7D32}"/>
    <cellStyle name="Normal 3 2 9 3" xfId="43229" xr:uid="{F32D4BA5-B1F3-45FB-BC1D-F7EBC1AAA34C}"/>
    <cellStyle name="Normal 3 2 9 3 2" xfId="43230" xr:uid="{F30E5598-2C19-4B54-BB5F-95D60260953D}"/>
    <cellStyle name="Normal 3 2 9 4" xfId="43231" xr:uid="{476860B0-22E2-4EB5-A637-D75D13980AAF}"/>
    <cellStyle name="Normal 3 2 9 4 2" xfId="43232" xr:uid="{E2B3B60E-E4AD-4C1D-8C2D-A7A680FB54F7}"/>
    <cellStyle name="Normal 3 2 9 5" xfId="43233" xr:uid="{CE0570E0-244F-4F5F-9EFB-3F3774F63119}"/>
    <cellStyle name="Normal 3 2 9 6" xfId="43226" xr:uid="{FD1E695A-BCFB-4F7F-94D5-5BD911762AF4}"/>
    <cellStyle name="Normal 3 2 9 7" xfId="45780" xr:uid="{D1739E28-7D01-4B6B-98D6-8A623849A65C}"/>
    <cellStyle name="Normal 3 2 9 8" xfId="30035" xr:uid="{8072B468-C877-4CF8-ADB2-48D4AB7682DA}"/>
    <cellStyle name="Normal 3 2_Net Zero &amp; QRP Award" xfId="43234" xr:uid="{075F3881-4E91-408C-AC6C-879D509D5DD6}"/>
    <cellStyle name="Normal 3 3" xfId="171" xr:uid="{00000000-0005-0000-0000-0000B9030000}"/>
    <cellStyle name="Normal 3 3 10" xfId="43235" xr:uid="{CC5EBA09-0C84-4CBD-B893-99A2D1A48810}"/>
    <cellStyle name="Normal 3 3 10 2" xfId="43236" xr:uid="{EAED8687-19B1-4A66-B51B-B0D64C8BB50C}"/>
    <cellStyle name="Normal 3 3 11" xfId="43237" xr:uid="{282DF31A-756C-49C2-AF19-76894C7C1CC9}"/>
    <cellStyle name="Normal 3 3 11 2" xfId="43238" xr:uid="{BCD5620C-DA18-4E93-AFA5-77C33DCD0973}"/>
    <cellStyle name="Normal 3 3 12" xfId="43239" xr:uid="{8C74BD9F-01BA-4B80-80F9-61A90475866C}"/>
    <cellStyle name="Normal 3 3 13" xfId="42787" xr:uid="{36E68A32-6BBB-43E8-9267-DCFBD7CDEF80}"/>
    <cellStyle name="Normal 3 3 14" xfId="46510" xr:uid="{FBE9C0E5-F073-4521-89F3-BA9B8F653FC3}"/>
    <cellStyle name="Normal 3 3 2" xfId="660" xr:uid="{00000000-0005-0000-0000-0000BA030000}"/>
    <cellStyle name="Normal 3 3 2 2" xfId="996" xr:uid="{00000000-0005-0000-0000-0000BB030000}"/>
    <cellStyle name="Normal 3 3 2 2 2" xfId="40383" xr:uid="{6068999B-752B-4AC2-95E1-D8C04A47967E}"/>
    <cellStyle name="Normal 3 3 2 2 2 2" xfId="43240" xr:uid="{1F3B673D-F43A-4186-BF66-5D12C643BBB2}"/>
    <cellStyle name="Normal 3 3 2 2 3" xfId="43241" xr:uid="{95ECF8D3-59A3-45BB-9B61-4DC968EB0B9A}"/>
    <cellStyle name="Normal 3 3 2 2 3 2" xfId="43242" xr:uid="{0F9E0F25-433B-4053-A428-576779A6E7CF}"/>
    <cellStyle name="Normal 3 3 2 2 4" xfId="43243" xr:uid="{7C97CE4B-4AF2-487C-AAB6-BA42B0993D27}"/>
    <cellStyle name="Normal 3 3 2 2 4 2" xfId="43244" xr:uid="{612C1B23-1059-44AD-B74A-251DBCEA7D7A}"/>
    <cellStyle name="Normal 3 3 2 2 5" xfId="43245" xr:uid="{0FAD95EC-86AF-4155-B8D9-B1F2B71A1A63}"/>
    <cellStyle name="Normal 3 3 2 2 6" xfId="45781" xr:uid="{49A617D6-7A48-4B64-86A0-A3247335AD97}"/>
    <cellStyle name="Normal 3 3 2 3" xfId="3794" xr:uid="{0CE1730D-0B89-4C2E-A81A-1D3229D6D33E}"/>
    <cellStyle name="Normal 3 3 2 3 2" xfId="43246" xr:uid="{97D1B4FB-5286-4305-8B58-356903F74012}"/>
    <cellStyle name="Normal 3 3 2 4" xfId="40384" xr:uid="{AB861E44-2E3C-4621-8670-265EF51C759D}"/>
    <cellStyle name="Normal 3 3 2 4 2" xfId="43247" xr:uid="{959F4224-0274-4C3D-AC80-395D2FF86608}"/>
    <cellStyle name="Normal 3 3 2 5" xfId="43248" xr:uid="{6D2C2BAE-C731-4E43-B52B-BB763CE37CE5}"/>
    <cellStyle name="Normal 3 3 2 5 2" xfId="43249" xr:uid="{E92D244D-490F-42EA-BE49-D2E1378A24F6}"/>
    <cellStyle name="Normal 3 3 2 6" xfId="43250" xr:uid="{968D175F-081D-4B03-93A3-0764D0DC4410}"/>
    <cellStyle name="Normal 3 3 2 7" xfId="1424" xr:uid="{83E95F00-8558-443F-873A-2F5B1711BC93}"/>
    <cellStyle name="Normal 3 3 3" xfId="661" xr:uid="{00000000-0005-0000-0000-0000BC030000}"/>
    <cellStyle name="Normal 3 3 3 2" xfId="662" xr:uid="{00000000-0005-0000-0000-0000BD030000}"/>
    <cellStyle name="Normal 3 3 3 2 2" xfId="40385" xr:uid="{F0DE749E-247E-44C4-A7E1-A9EEB9ECBEB2}"/>
    <cellStyle name="Normal 3 3 3 2 2 2" xfId="43251" xr:uid="{3BEA6875-A44F-4249-A7F8-C88371FE8AC2}"/>
    <cellStyle name="Normal 3 3 3 2 3" xfId="43252" xr:uid="{E0F4732C-A145-445D-94AC-5E024398EE66}"/>
    <cellStyle name="Normal 3 3 3 2 3 2" xfId="43253" xr:uid="{16635985-DDF2-45E9-A05F-1139259BB569}"/>
    <cellStyle name="Normal 3 3 3 2 4" xfId="43254" xr:uid="{033CAE30-A648-4724-99D4-B3EC901389FE}"/>
    <cellStyle name="Normal 3 3 3 2 4 2" xfId="43255" xr:uid="{1E26CB3D-0A82-4CC9-8DEB-A6C8E17FCFAB}"/>
    <cellStyle name="Normal 3 3 3 2 5" xfId="43256" xr:uid="{4E92BDD3-D4D7-4FB4-A097-205352BA0254}"/>
    <cellStyle name="Normal 3 3 3 3" xfId="663" xr:uid="{00000000-0005-0000-0000-0000BE030000}"/>
    <cellStyle name="Normal 3 3 3 3 2" xfId="43257" xr:uid="{23DE9F77-6E2A-4E9A-B602-63D4EAB3E2F6}"/>
    <cellStyle name="Normal 3 3 3 4" xfId="1298" xr:uid="{00000000-0005-0000-0000-0000BF030000}"/>
    <cellStyle name="Normal 3 3 3 4 2" xfId="43259" xr:uid="{4CAD162F-B9ED-440B-BC5A-798A90586E9A}"/>
    <cellStyle name="Normal 3 3 3 4 3" xfId="43258" xr:uid="{D972F953-FE98-4377-A3D7-6A0BF378D14E}"/>
    <cellStyle name="Normal 3 3 3 5" xfId="43260" xr:uid="{D8C23636-7921-4D42-93DB-3B14DC8F8FAA}"/>
    <cellStyle name="Normal 3 3 3 5 2" xfId="43261" xr:uid="{00F48253-A277-4EB0-9108-C364DE50FAFD}"/>
    <cellStyle name="Normal 3 3 3 6" xfId="43262" xr:uid="{5020CA9E-8975-4A74-B11F-76B5301E072F}"/>
    <cellStyle name="Normal 3 3 4" xfId="664" xr:uid="{00000000-0005-0000-0000-0000C0030000}"/>
    <cellStyle name="Normal 3 3 4 2" xfId="30036" xr:uid="{2E48E364-9FE3-4762-8C83-7CA50CD42392}"/>
    <cellStyle name="Normal 3 3 4 2 2" xfId="40386" xr:uid="{33988F14-CB12-42C2-BE78-F06EC0BBDBAB}"/>
    <cellStyle name="Normal 3 3 4 2 2 2" xfId="43263" xr:uid="{FA002139-8DA7-48B5-9E88-591F1FEE4200}"/>
    <cellStyle name="Normal 3 3 4 2 3" xfId="43264" xr:uid="{A470899A-D121-44AF-BC70-2FAED00E97B7}"/>
    <cellStyle name="Normal 3 3 4 2 3 2" xfId="43265" xr:uid="{A0AD0DAE-5F91-4E5E-A570-BA4F1F04D4FE}"/>
    <cellStyle name="Normal 3 3 4 2 4" xfId="43266" xr:uid="{D76FB75D-39DE-4E43-8F56-332AE90987CC}"/>
    <cellStyle name="Normal 3 3 4 2 4 2" xfId="43267" xr:uid="{85CC9B04-C76D-4A3C-ACA4-04CC7BAF935D}"/>
    <cellStyle name="Normal 3 3 4 2 5" xfId="43268" xr:uid="{7C55CE6E-1263-4995-871A-BFB0D2360B6F}"/>
    <cellStyle name="Normal 3 3 4 3" xfId="40387" xr:uid="{16F0894D-6F4B-4170-9A69-54D1571D5C95}"/>
    <cellStyle name="Normal 3 3 4 3 2" xfId="43269" xr:uid="{84B7D515-CE58-4F5B-802E-F849C1EFB430}"/>
    <cellStyle name="Normal 3 3 4 4" xfId="43270" xr:uid="{F1582397-7638-4AF6-9DDA-B04CC6B4B6A6}"/>
    <cellStyle name="Normal 3 3 4 4 2" xfId="43271" xr:uid="{9BE8B64B-D1F1-4AEF-BB7E-28310BB3B681}"/>
    <cellStyle name="Normal 3 3 4 5" xfId="43272" xr:uid="{096583A5-AAF0-443B-9498-C111D9B96988}"/>
    <cellStyle name="Normal 3 3 4 5 2" xfId="43273" xr:uid="{A9FA96DF-C29A-455E-B7BF-809FAA09593A}"/>
    <cellStyle name="Normal 3 3 4 6" xfId="43274" xr:uid="{F61A829D-CEBD-4EAC-9261-21CE74962E29}"/>
    <cellStyle name="Normal 3 3 4 7" xfId="45782" xr:uid="{70702F15-3570-48E4-A9E1-566640C3B9A8}"/>
    <cellStyle name="Normal 3 3 5" xfId="665" xr:uid="{00000000-0005-0000-0000-0000C1030000}"/>
    <cellStyle name="Normal 3 3 5 2" xfId="40388" xr:uid="{6521B19B-C2CE-4D1B-A0C5-3CD7A4233D8D}"/>
    <cellStyle name="Normal 3 3 5 2 2" xfId="43275" xr:uid="{63F8DF1A-E3FB-43CA-8447-A76F78277AB3}"/>
    <cellStyle name="Normal 3 3 5 2 2 2" xfId="43276" xr:uid="{2CEF4AD6-E199-4580-8186-EE898ED4A83D}"/>
    <cellStyle name="Normal 3 3 5 2 3" xfId="43277" xr:uid="{9E4DAFD3-2165-4D7C-8F19-014D81F4B0FF}"/>
    <cellStyle name="Normal 3 3 5 2 3 2" xfId="43278" xr:uid="{103FC403-D35C-4C24-9F6E-56313FE5406C}"/>
    <cellStyle name="Normal 3 3 5 2 4" xfId="43279" xr:uid="{126B5E5F-042D-412B-B455-8910BCE493BE}"/>
    <cellStyle name="Normal 3 3 5 2 4 2" xfId="43280" xr:uid="{51A21C7B-FADF-4A98-91B7-2518FCA0C4C7}"/>
    <cellStyle name="Normal 3 3 5 2 5" xfId="43281" xr:uid="{88FF1232-1920-4F90-9894-44B4777022EB}"/>
    <cellStyle name="Normal 3 3 5 3" xfId="43282" xr:uid="{BFA191EC-5A2F-445B-AFB3-7C609AD0F483}"/>
    <cellStyle name="Normal 3 3 5 3 2" xfId="43283" xr:uid="{AA143776-C8F7-4208-8D12-86C637DB2100}"/>
    <cellStyle name="Normal 3 3 5 4" xfId="43284" xr:uid="{76B501A5-B7ED-4FE8-A2EE-40C485754948}"/>
    <cellStyle name="Normal 3 3 5 4 2" xfId="43285" xr:uid="{E53752A8-3B10-4136-AA3B-1A16387ED6F7}"/>
    <cellStyle name="Normal 3 3 5 5" xfId="43286" xr:uid="{02EC69B7-BF9E-4B7C-A51D-A5D181F00786}"/>
    <cellStyle name="Normal 3 3 5 5 2" xfId="43287" xr:uid="{13C9D1BD-7523-4247-8C4C-D10703149A8F}"/>
    <cellStyle name="Normal 3 3 5 6" xfId="43288" xr:uid="{97FAD3C6-FA82-4792-917C-18CE512469D5}"/>
    <cellStyle name="Normal 3 3 5 7" xfId="45783" xr:uid="{1A0D4E3D-3C72-4738-B8F2-04D976C24D9E}"/>
    <cellStyle name="Normal 3 3 5 8" xfId="30037" xr:uid="{FB09B0C6-2DD5-42FE-A435-B44BF95F1EDF}"/>
    <cellStyle name="Normal 3 3 6" xfId="40389" xr:uid="{CB4DAB7B-3114-49F9-8CC2-69F0A236175C}"/>
    <cellStyle name="Normal 3 3 6 2" xfId="43289" xr:uid="{49FC37E8-10C3-40DE-B9BE-D275B53A3A44}"/>
    <cellStyle name="Normal 3 3 6 2 2" xfId="43290" xr:uid="{AADCE6C1-2085-4808-9CC4-3CDD3D48441A}"/>
    <cellStyle name="Normal 3 3 6 3" xfId="43291" xr:uid="{FE5873EE-5E15-4E24-9E39-C552186F55C0}"/>
    <cellStyle name="Normal 3 3 6 3 2" xfId="43292" xr:uid="{720E848B-FB92-4912-9FA6-D22F11F47F9B}"/>
    <cellStyle name="Normal 3 3 6 4" xfId="43293" xr:uid="{E226FA43-1773-4548-ADD7-3034C51CE555}"/>
    <cellStyle name="Normal 3 3 6 4 2" xfId="43294" xr:uid="{FF48B0AC-B702-4E2D-80CF-F0C9FB0F59DB}"/>
    <cellStyle name="Normal 3 3 6 5" xfId="43295" xr:uid="{854A94CD-92B2-4AB0-B3EB-595D45C815F9}"/>
    <cellStyle name="Normal 3 3 7" xfId="43296" xr:uid="{D14ECEE3-1EE0-4E4C-9587-CD8A3133D9C2}"/>
    <cellStyle name="Normal 3 3 7 2" xfId="43297" xr:uid="{DA4082F3-B72D-4E8B-A35A-265AD41C1377}"/>
    <cellStyle name="Normal 3 3 7 2 2" xfId="43298" xr:uid="{91E01F7A-C74D-4B59-87D7-9654D50241AA}"/>
    <cellStyle name="Normal 3 3 7 3" xfId="43299" xr:uid="{54D67D44-84D7-48AD-9305-0BF3C07D8C34}"/>
    <cellStyle name="Normal 3 3 7 3 2" xfId="43300" xr:uid="{FD0C839A-E6C4-4323-874D-13310613F50C}"/>
    <cellStyle name="Normal 3 3 7 4" xfId="43301" xr:uid="{448E83C3-2DE2-4175-AFEE-0F50A7E40417}"/>
    <cellStyle name="Normal 3 3 7 4 2" xfId="43302" xr:uid="{691F23E8-6AEB-4330-9526-4934ACFC689B}"/>
    <cellStyle name="Normal 3 3 7 5" xfId="43303" xr:uid="{0F32116D-95C3-49A4-BB31-0E36B67CC1C4}"/>
    <cellStyle name="Normal 3 3 8" xfId="43304" xr:uid="{68235703-C60E-4029-9DDC-D7CA40E4979F}"/>
    <cellStyle name="Normal 3 3 8 2" xfId="43305" xr:uid="{17EEBE67-8898-4198-B09A-E2F868B08810}"/>
    <cellStyle name="Normal 3 3 8 2 2" xfId="43306" xr:uid="{861DE1A0-4A57-42A7-87AA-79F7C51E3720}"/>
    <cellStyle name="Normal 3 3 8 3" xfId="43307" xr:uid="{DC814AAB-7B24-4455-A8D3-F6C8E14D5AB7}"/>
    <cellStyle name="Normal 3 3 8 3 2" xfId="43308" xr:uid="{04286D49-7334-4638-88D3-876484C49F03}"/>
    <cellStyle name="Normal 3 3 8 4" xfId="43309" xr:uid="{9D64A833-B913-48AF-ABA3-583209B0FCCB}"/>
    <cellStyle name="Normal 3 3 8 4 2" xfId="43310" xr:uid="{AE8C88EE-D611-434C-967F-3C351A4D4795}"/>
    <cellStyle name="Normal 3 3 8 5" xfId="43311" xr:uid="{0406E6AE-92AA-4ED6-B2CE-6B27CE7CB288}"/>
    <cellStyle name="Normal 3 3 9" xfId="43312" xr:uid="{58B20113-21A4-47DE-852D-48F6FF2013B6}"/>
    <cellStyle name="Normal 3 3 9 2" xfId="43313" xr:uid="{41B98FF4-4D20-43E0-9DBE-312A2E4D21D2}"/>
    <cellStyle name="Normal 3 3_Net Zero &amp; QRP Award" xfId="43314" xr:uid="{248D77E8-6744-4591-BF86-F4FCA271189D}"/>
    <cellStyle name="Normal 3 4" xfId="994" xr:uid="{00000000-0005-0000-0000-0000C2030000}"/>
    <cellStyle name="Normal 3 4 10" xfId="43315" xr:uid="{15F8472F-737D-4C9A-A05F-30FFE6C78959}"/>
    <cellStyle name="Normal 3 4 10 2" xfId="43316" xr:uid="{ED215734-0E44-4DA4-A239-007A92E4CD75}"/>
    <cellStyle name="Normal 3 4 11" xfId="43317" xr:uid="{5720C220-DCD2-4833-8602-C1AA5D9F3593}"/>
    <cellStyle name="Normal 3 4 11 2" xfId="43318" xr:uid="{C7D3D86A-C959-412B-A60C-888A2A97595B}"/>
    <cellStyle name="Normal 3 4 12" xfId="43319" xr:uid="{FDA42EEE-167F-414A-A19D-4424D8006ECD}"/>
    <cellStyle name="Normal 3 4 13" xfId="1425" xr:uid="{A0E34E9D-C972-4F96-B4F9-85707904018C}"/>
    <cellStyle name="Normal 3 4 2" xfId="2200" xr:uid="{6CFBFB45-C719-4805-B332-CBF8E305D2C2}"/>
    <cellStyle name="Normal 3 4 2 2" xfId="30038" xr:uid="{A8C2C4CC-FC26-420C-B27F-F986E8446D43}"/>
    <cellStyle name="Normal 3 4 2 2 2" xfId="43320" xr:uid="{5F02F075-6C90-4C26-B23B-90CEEEC2B4D7}"/>
    <cellStyle name="Normal 3 4 2 2 2 2" xfId="43321" xr:uid="{FD89F3B3-926E-40A2-9C05-19CD2FD42B76}"/>
    <cellStyle name="Normal 3 4 2 2 3" xfId="43322" xr:uid="{1B60E2E1-87CB-4BAA-8E28-0584F6EFE1BC}"/>
    <cellStyle name="Normal 3 4 2 2 3 2" xfId="43323" xr:uid="{01401E12-A4E7-449E-9942-CA30E6699E62}"/>
    <cellStyle name="Normal 3 4 2 2 4" xfId="43324" xr:uid="{9AD339EC-06B1-4E28-BD0F-B7D39ADB22FE}"/>
    <cellStyle name="Normal 3 4 2 2 4 2" xfId="43325" xr:uid="{2E6304CD-976F-4258-B9BB-60CF457A81D6}"/>
    <cellStyle name="Normal 3 4 2 2 5" xfId="43326" xr:uid="{9795C2F7-26B9-427C-ACB3-8FF2B7005646}"/>
    <cellStyle name="Normal 3 4 2 3" xfId="43327" xr:uid="{CB707C30-7AA7-489E-9397-152C7B78CB52}"/>
    <cellStyle name="Normal 3 4 2 3 2" xfId="43328" xr:uid="{F0F413EF-27DF-409F-80F4-58AE2DB15039}"/>
    <cellStyle name="Normal 3 4 2 4" xfId="43329" xr:uid="{A6445303-5746-4A84-81D5-D056EDF55BA0}"/>
    <cellStyle name="Normal 3 4 2 4 2" xfId="43330" xr:uid="{7328EA9A-A60D-4B87-94FC-8099B8B4C6A4}"/>
    <cellStyle name="Normal 3 4 2 5" xfId="43331" xr:uid="{FF36A2E8-57D0-4C99-8F1F-EB6D5AA709D0}"/>
    <cellStyle name="Normal 3 4 2 5 2" xfId="43332" xr:uid="{CC840412-DBE3-4ED8-AF2E-58A6F2764040}"/>
    <cellStyle name="Normal 3 4 2 6" xfId="43333" xr:uid="{C3A33E06-9EEA-48BC-8CF4-4EA726BE0902}"/>
    <cellStyle name="Normal 3 4 2 7" xfId="45784" xr:uid="{3474580E-FD27-4F99-96C7-39936C8DBDD3}"/>
    <cellStyle name="Normal 3 4 3" xfId="2201" xr:uid="{F343B1D3-3248-457E-80C6-D045069F0554}"/>
    <cellStyle name="Normal 3 4 3 2" xfId="40390" xr:uid="{97E89D86-E831-4886-92ED-17AD720D8296}"/>
    <cellStyle name="Normal 3 4 3 2 2" xfId="43334" xr:uid="{16FF90E5-A69D-4AAB-ADBC-3303F809E245}"/>
    <cellStyle name="Normal 3 4 3 2 2 2" xfId="43335" xr:uid="{FA94A7D9-E657-4FA7-ABB4-2DBAE99F0673}"/>
    <cellStyle name="Normal 3 4 3 2 3" xfId="43336" xr:uid="{0D401103-737E-4ECC-85E0-31D14653A503}"/>
    <cellStyle name="Normal 3 4 3 2 3 2" xfId="43337" xr:uid="{7410A331-EF43-446F-AC9E-9C974407D9CC}"/>
    <cellStyle name="Normal 3 4 3 2 4" xfId="43338" xr:uid="{256AF202-F64C-4A1E-9E2B-AC3412F1F5BD}"/>
    <cellStyle name="Normal 3 4 3 2 4 2" xfId="43339" xr:uid="{CA06F662-00FB-40B7-86B2-34005C6CBC5F}"/>
    <cellStyle name="Normal 3 4 3 2 5" xfId="43340" xr:uid="{174EEDAD-11AF-4C26-8008-210B691B23F8}"/>
    <cellStyle name="Normal 3 4 3 3" xfId="43341" xr:uid="{EE9683A2-5DE9-43A4-9A83-E9A83CBB45FF}"/>
    <cellStyle name="Normal 3 4 3 3 2" xfId="43342" xr:uid="{6A05199C-1E00-44CD-B89C-353EC13CFFD5}"/>
    <cellStyle name="Normal 3 4 3 4" xfId="43343" xr:uid="{DB19F8BE-4685-483C-9D8F-53114C588388}"/>
    <cellStyle name="Normal 3 4 3 4 2" xfId="43344" xr:uid="{688D8529-DD96-48B6-B06F-909697722BFE}"/>
    <cellStyle name="Normal 3 4 3 5" xfId="43345" xr:uid="{2119CC70-E119-4673-85C5-506B6158FC78}"/>
    <cellStyle name="Normal 3 4 3 5 2" xfId="43346" xr:uid="{B972E78D-E6CA-4393-933C-175CB09809BE}"/>
    <cellStyle name="Normal 3 4 3 6" xfId="43347" xr:uid="{B707F4F2-CC84-417D-AAB9-799152420DBE}"/>
    <cellStyle name="Normal 3 4 4" xfId="3019" xr:uid="{D666B347-462F-43B0-AD55-B56695914704}"/>
    <cellStyle name="Normal 3 4 4 2" xfId="40391" xr:uid="{95FC92B5-F418-486E-8C6E-0841447CB785}"/>
    <cellStyle name="Normal 3 4 4 2 2" xfId="43348" xr:uid="{D61C22E5-E916-4840-9FCD-4135F43FA4C4}"/>
    <cellStyle name="Normal 3 4 4 2 2 2" xfId="43349" xr:uid="{001713E9-D3F0-43AF-BF0F-8D57C131EAD0}"/>
    <cellStyle name="Normal 3 4 4 2 3" xfId="43350" xr:uid="{075342E0-DB4F-460E-A9B5-06206E34C32D}"/>
    <cellStyle name="Normal 3 4 4 2 3 2" xfId="43351" xr:uid="{DB20947A-C4AF-4A55-81E1-499046973A56}"/>
    <cellStyle name="Normal 3 4 4 2 4" xfId="43352" xr:uid="{2D7B7D42-8F8A-4576-815C-85E6A8416B2E}"/>
    <cellStyle name="Normal 3 4 4 2 4 2" xfId="43353" xr:uid="{09C710AB-7B05-4135-9848-275318A65EEE}"/>
    <cellStyle name="Normal 3 4 4 2 5" xfId="43354" xr:uid="{580825E2-3AF5-4F7F-892B-9EC94D1D1AF9}"/>
    <cellStyle name="Normal 3 4 4 3" xfId="43355" xr:uid="{3A19429A-C6C5-4159-A4DE-8E601F48E3F4}"/>
    <cellStyle name="Normal 3 4 4 3 2" xfId="43356" xr:uid="{B582BD99-C755-46BE-84E0-859FE25D6E1E}"/>
    <cellStyle name="Normal 3 4 4 4" xfId="43357" xr:uid="{142CF17D-BD7D-41BA-A18A-C6FCE6E8049E}"/>
    <cellStyle name="Normal 3 4 4 4 2" xfId="43358" xr:uid="{A555A77E-A68B-4484-8A11-1EB9ABC357DB}"/>
    <cellStyle name="Normal 3 4 4 5" xfId="43359" xr:uid="{A108BD38-3197-488D-A73B-122806AE0CD9}"/>
    <cellStyle name="Normal 3 4 4 5 2" xfId="43360" xr:uid="{53DE35DC-B994-489C-850C-3F36712CBD5A}"/>
    <cellStyle name="Normal 3 4 4 6" xfId="43361" xr:uid="{5A79F354-8444-4A93-AEB7-94170E17CECF}"/>
    <cellStyle name="Normal 3 4 4 7" xfId="45785" xr:uid="{A715896E-E021-468E-B290-66AD768B3E87}"/>
    <cellStyle name="Normal 3 4 5" xfId="40392" xr:uid="{D483552D-8D74-4D4C-A72A-359711DF1778}"/>
    <cellStyle name="Normal 3 4 5 2" xfId="43362" xr:uid="{6E452807-3289-4AF6-BC4E-E9D74112B51D}"/>
    <cellStyle name="Normal 3 4 5 2 2" xfId="43363" xr:uid="{7169C4E9-A5CF-4CCD-BF72-FD128ABA9BDE}"/>
    <cellStyle name="Normal 3 4 5 2 2 2" xfId="43364" xr:uid="{98429E6A-6B06-4D3B-9DB1-136488DEAF6A}"/>
    <cellStyle name="Normal 3 4 5 2 3" xfId="43365" xr:uid="{7A0524F9-A9F6-435F-A815-E24C40BCFA21}"/>
    <cellStyle name="Normal 3 4 5 2 3 2" xfId="43366" xr:uid="{CC8B0D12-7AE8-41E4-8F56-9AA8389D3985}"/>
    <cellStyle name="Normal 3 4 5 2 4" xfId="43367" xr:uid="{1EDF1A56-4BA8-4A86-927C-2D16A4B476C7}"/>
    <cellStyle name="Normal 3 4 5 2 4 2" xfId="43368" xr:uid="{EEBF4FDA-7FE0-46C4-8A28-C31489246682}"/>
    <cellStyle name="Normal 3 4 5 2 5" xfId="43369" xr:uid="{BF9E60C7-B047-4BCB-B3A7-A59BCBD32EA8}"/>
    <cellStyle name="Normal 3 4 5 3" xfId="43370" xr:uid="{2A066356-951B-42D4-BCD7-7F06D685ACFF}"/>
    <cellStyle name="Normal 3 4 5 3 2" xfId="43371" xr:uid="{AEF86EBC-8F9C-413B-A32F-7CD9E88A19AD}"/>
    <cellStyle name="Normal 3 4 5 4" xfId="43372" xr:uid="{8D630865-7CBB-414E-BAAD-32029D0FD7FF}"/>
    <cellStyle name="Normal 3 4 5 4 2" xfId="43373" xr:uid="{A7EE39B1-786A-4DBC-B1D4-A2FEFF3F81D3}"/>
    <cellStyle name="Normal 3 4 5 5" xfId="43374" xr:uid="{8721FC74-8F83-45E3-91D0-96F27DD0AEDC}"/>
    <cellStyle name="Normal 3 4 5 5 2" xfId="43375" xr:uid="{F33118A8-6EE0-41A9-B0FA-40BE0DDBD5A5}"/>
    <cellStyle name="Normal 3 4 5 6" xfId="43376" xr:uid="{2D2627B8-14E7-49E0-AFE6-1504F4B176B9}"/>
    <cellStyle name="Normal 3 4 6" xfId="40393" xr:uid="{E08B11E8-A85B-4751-95BD-32C6CF47B557}"/>
    <cellStyle name="Normal 3 4 6 2" xfId="43377" xr:uid="{3821121E-0E90-41B5-9D0C-29D2F66B04AA}"/>
    <cellStyle name="Normal 3 4 6 2 2" xfId="43378" xr:uid="{2011713F-5DBB-45D1-9185-BCADC6D67A0C}"/>
    <cellStyle name="Normal 3 4 6 3" xfId="43379" xr:uid="{1C8FBA41-B83D-459C-B192-E368D7821349}"/>
    <cellStyle name="Normal 3 4 6 3 2" xfId="43380" xr:uid="{333D4CB7-3F29-43AD-B5C7-A263A0EB8EFD}"/>
    <cellStyle name="Normal 3 4 6 4" xfId="43381" xr:uid="{0078D2E6-DD3D-43A0-A64B-9272FC7B0FD1}"/>
    <cellStyle name="Normal 3 4 6 4 2" xfId="43382" xr:uid="{1D4F3AC7-D5EC-463D-AF3C-AEC2D7DCDC57}"/>
    <cellStyle name="Normal 3 4 6 5" xfId="43383" xr:uid="{E4FEDD8E-FE8A-4694-AC99-29941F80428B}"/>
    <cellStyle name="Normal 3 4 7" xfId="43384" xr:uid="{D9AA39D1-818B-4F8B-8637-1F7DA530757E}"/>
    <cellStyle name="Normal 3 4 7 2" xfId="43385" xr:uid="{0BD7D801-143C-4DEB-8A2D-4A9E677B4BCB}"/>
    <cellStyle name="Normal 3 4 7 2 2" xfId="43386" xr:uid="{759394D7-3313-4C32-B36B-D66758E9F6CA}"/>
    <cellStyle name="Normal 3 4 7 3" xfId="43387" xr:uid="{C700D400-3D14-4DD9-AD11-8C0855ED28BD}"/>
    <cellStyle name="Normal 3 4 7 3 2" xfId="43388" xr:uid="{8138573E-7B1D-4C65-BAF8-29733156A0FC}"/>
    <cellStyle name="Normal 3 4 7 4" xfId="43389" xr:uid="{233E989B-AEA7-4185-AF16-D60C30385FF9}"/>
    <cellStyle name="Normal 3 4 7 4 2" xfId="43390" xr:uid="{43E70038-7254-4DB7-BEA0-FC111CE00F98}"/>
    <cellStyle name="Normal 3 4 7 5" xfId="43391" xr:uid="{720096EE-FC42-4061-A3B9-702BF56E8468}"/>
    <cellStyle name="Normal 3 4 8" xfId="43392" xr:uid="{F2C69863-29E9-4F4C-A808-6D2ADD09D769}"/>
    <cellStyle name="Normal 3 4 8 2" xfId="43393" xr:uid="{71C27822-1617-4A1F-A5A6-7567EB8BE9B6}"/>
    <cellStyle name="Normal 3 4 8 2 2" xfId="43394" xr:uid="{50AE16D5-0FF8-4F6B-875D-BE1325B73605}"/>
    <cellStyle name="Normal 3 4 8 3" xfId="43395" xr:uid="{D3418258-C73D-4D30-87FD-424E793F7A88}"/>
    <cellStyle name="Normal 3 4 8 3 2" xfId="43396" xr:uid="{3F37C2E5-1896-424F-9B1E-FFD7628C066E}"/>
    <cellStyle name="Normal 3 4 8 4" xfId="43397" xr:uid="{89F3E656-74D5-4CDC-B600-BD36C7DF88A4}"/>
    <cellStyle name="Normal 3 4 8 4 2" xfId="43398" xr:uid="{828A8067-A205-483B-A0E9-9B1B0B6FF6A7}"/>
    <cellStyle name="Normal 3 4 8 5" xfId="43399" xr:uid="{835C1501-98A6-4E35-875E-7E74EFD4494B}"/>
    <cellStyle name="Normal 3 4 9" xfId="43400" xr:uid="{7B24276A-7FC6-4924-A148-0828A1D0C8F9}"/>
    <cellStyle name="Normal 3 4 9 2" xfId="43401" xr:uid="{6DCDAC32-EA5B-4210-8AA3-47E3C6E46955}"/>
    <cellStyle name="Normal 3 4_Net Zero &amp; QRP Award" xfId="43402" xr:uid="{A3857327-417C-4218-940C-47B07C8A1CDB}"/>
    <cellStyle name="Normal 3 5" xfId="1359" xr:uid="{00000000-0005-0000-0000-0000C3030000}"/>
    <cellStyle name="Normal 3 5 10" xfId="43403" xr:uid="{449385F3-3466-4069-8248-445A8BA9506D}"/>
    <cellStyle name="Normal 3 5 10 2" xfId="43404" xr:uid="{726E8FC7-A78C-403D-8142-7D975178D37F}"/>
    <cellStyle name="Normal 3 5 11" xfId="43405" xr:uid="{C3E3CBD4-F46C-40D1-8EE2-92AF050BC8BD}"/>
    <cellStyle name="Normal 3 5 11 2" xfId="43406" xr:uid="{416699EE-9EE6-4E61-A688-6A84C11995F2}"/>
    <cellStyle name="Normal 3 5 12" xfId="43407" xr:uid="{00EC133C-7172-41AD-B38A-3EB3587E53D0}"/>
    <cellStyle name="Normal 3 5 12 2" xfId="43408" xr:uid="{7CD63FC3-014F-40D0-AEBB-9A850769B2E3}"/>
    <cellStyle name="Normal 3 5 13" xfId="43409" xr:uid="{EBCE5550-35EA-41F0-904D-FC1DA3B45A6D}"/>
    <cellStyle name="Normal 3 5 14" xfId="45786" xr:uid="{F7ABFEAE-6617-4004-9136-FA4D1FA7EA39}"/>
    <cellStyle name="Normal 3 5 15" xfId="1472" xr:uid="{A4BA1BB0-52C5-4CE8-8579-97A0FAFC19FF}"/>
    <cellStyle name="Normal 3 5 2" xfId="2202" xr:uid="{7E5025C7-5FD9-46B6-B3B8-4222C6FAF3EF}"/>
    <cellStyle name="Normal 3 5 2 2" xfId="40394" xr:uid="{93AC7EDD-D515-4CA5-9C3E-926FF07D1694}"/>
    <cellStyle name="Normal 3 5 2 2 2" xfId="43410" xr:uid="{32E2C9B3-CCDA-41D5-8DD4-C39274C3B5D9}"/>
    <cellStyle name="Normal 3 5 2 2 2 2" xfId="43411" xr:uid="{D205406B-1E05-4764-A44E-B28171770A42}"/>
    <cellStyle name="Normal 3 5 2 2 3" xfId="43412" xr:uid="{8A27DFF1-652E-4EB4-A7E6-93814F1703F7}"/>
    <cellStyle name="Normal 3 5 2 2 3 2" xfId="43413" xr:uid="{73E33798-C815-4FB6-A077-B32BA3EFF23B}"/>
    <cellStyle name="Normal 3 5 2 2 4" xfId="43414" xr:uid="{87F529E0-4CDC-4C5C-A1D0-791A6C43B8AB}"/>
    <cellStyle name="Normal 3 5 2 2 4 2" xfId="43415" xr:uid="{1DF311DC-314D-4BA5-B1E6-4D360BFDC7FB}"/>
    <cellStyle name="Normal 3 5 2 2 5" xfId="43416" xr:uid="{225CFB1D-50B1-466C-9ED8-E4ECBB8502D4}"/>
    <cellStyle name="Normal 3 5 2 3" xfId="43417" xr:uid="{F763CB74-5682-4290-8D98-E64C2A31D76D}"/>
    <cellStyle name="Normal 3 5 2 3 2" xfId="43418" xr:uid="{F7F5C1C6-BDAA-4F1C-B7A1-21608E77AE74}"/>
    <cellStyle name="Normal 3 5 2 4" xfId="43419" xr:uid="{C1D88E0B-2028-4081-977E-E7E4456DA3BE}"/>
    <cellStyle name="Normal 3 5 2 4 2" xfId="43420" xr:uid="{0C37BCC8-6D0C-47DE-B6EA-BE77901E4CD0}"/>
    <cellStyle name="Normal 3 5 2 5" xfId="43421" xr:uid="{41317B6F-ED61-4396-A6F6-3DC32EF8264E}"/>
    <cellStyle name="Normal 3 5 2 5 2" xfId="43422" xr:uid="{2AC80D12-5209-44AC-AFA1-44A19EA94AD8}"/>
    <cellStyle name="Normal 3 5 2 6" xfId="43423" xr:uid="{0DBC1CBA-8388-424F-AE85-D7E283F83058}"/>
    <cellStyle name="Normal 3 5 2 7" xfId="45787" xr:uid="{0E06ABFB-D679-499D-BED5-62D8225514BD}"/>
    <cellStyle name="Normal 3 5 3" xfId="3541" xr:uid="{94B49A13-363E-4909-B40C-75A972A7829E}"/>
    <cellStyle name="Normal 3 5 3 2" xfId="43424" xr:uid="{22465AD0-11D0-4D07-B334-9E3F48AC6893}"/>
    <cellStyle name="Normal 3 5 3 2 2" xfId="43425" xr:uid="{C60E157E-A10F-4B62-A400-86AF33EA5BD7}"/>
    <cellStyle name="Normal 3 5 3 2 2 2" xfId="43426" xr:uid="{54B732B0-A128-4118-9E98-7BB712B5F778}"/>
    <cellStyle name="Normal 3 5 3 2 3" xfId="43427" xr:uid="{668F7578-EE1E-4CEE-BE54-D91CE894D5A7}"/>
    <cellStyle name="Normal 3 5 3 2 3 2" xfId="43428" xr:uid="{3FA7F2DD-629B-4157-AF87-418F4852D6B6}"/>
    <cellStyle name="Normal 3 5 3 2 4" xfId="43429" xr:uid="{C8F8463A-E83F-4C17-B1B5-EEDA3409C2C2}"/>
    <cellStyle name="Normal 3 5 3 2 4 2" xfId="43430" xr:uid="{D1F7618A-4AEF-4646-B8CE-C2BDF11C9A59}"/>
    <cellStyle name="Normal 3 5 3 2 5" xfId="43431" xr:uid="{D055447A-F389-4651-B19E-8E75A885AF7D}"/>
    <cellStyle name="Normal 3 5 3 3" xfId="43432" xr:uid="{E7F5C0AE-7807-4248-9307-3A9F35978B11}"/>
    <cellStyle name="Normal 3 5 3 3 2" xfId="43433" xr:uid="{68E58EFF-C67F-4A47-8082-AF899F21CA03}"/>
    <cellStyle name="Normal 3 5 3 4" xfId="43434" xr:uid="{9C5BDF43-EB4F-4C69-8CB4-C7A70CC2FDD5}"/>
    <cellStyle name="Normal 3 5 3 4 2" xfId="43435" xr:uid="{37693CAE-9AF8-4788-A40F-A488B3AE1749}"/>
    <cellStyle name="Normal 3 5 3 5" xfId="43436" xr:uid="{B5CCEC19-A3CB-4580-87A0-005B6D28328C}"/>
    <cellStyle name="Normal 3 5 3 5 2" xfId="43437" xr:uid="{69A6D936-0B83-470F-A1C4-84A993E6248F}"/>
    <cellStyle name="Normal 3 5 3 6" xfId="43438" xr:uid="{404DF3FA-4FD7-47BD-9404-9A22B70ED778}"/>
    <cellStyle name="Normal 3 5 4" xfId="40395" xr:uid="{3DC12862-E5BB-4AF4-A33B-1D5B31A87FBF}"/>
    <cellStyle name="Normal 3 5 4 2" xfId="43439" xr:uid="{DB91951D-DF5B-4641-88CA-EC2E7E355282}"/>
    <cellStyle name="Normal 3 5 4 2 2" xfId="43440" xr:uid="{7938F027-7DC1-4066-B658-1BC589BBD401}"/>
    <cellStyle name="Normal 3 5 4 2 2 2" xfId="43441" xr:uid="{33012564-E0C1-4132-9CA6-D95226E96569}"/>
    <cellStyle name="Normal 3 5 4 2 3" xfId="43442" xr:uid="{383D866D-47CA-47E7-AE22-879DE642951F}"/>
    <cellStyle name="Normal 3 5 4 2 3 2" xfId="43443" xr:uid="{AD00B8DF-EF02-486E-9AC8-6E5F512C73D0}"/>
    <cellStyle name="Normal 3 5 4 2 4" xfId="43444" xr:uid="{B6F2B32D-F461-4A0F-BAE7-9B844070053F}"/>
    <cellStyle name="Normal 3 5 4 2 4 2" xfId="43445" xr:uid="{AA8FAF9F-A7C2-41CC-AD96-656DAD28C84A}"/>
    <cellStyle name="Normal 3 5 4 2 5" xfId="43446" xr:uid="{C0C5FDEB-246D-4C8E-9CE5-3A5931C1115B}"/>
    <cellStyle name="Normal 3 5 4 3" xfId="43447" xr:uid="{819CF8C7-3D92-48F3-A870-6C95D8316306}"/>
    <cellStyle name="Normal 3 5 4 3 2" xfId="43448" xr:uid="{AE14507B-92F0-4D22-985C-865972F1C0CD}"/>
    <cellStyle name="Normal 3 5 4 4" xfId="43449" xr:uid="{DB68E409-0C70-4EBA-AB89-9D1FCEE7914C}"/>
    <cellStyle name="Normal 3 5 4 4 2" xfId="43450" xr:uid="{DE17E2CC-E25A-4758-9F9F-9548D50C181D}"/>
    <cellStyle name="Normal 3 5 4 5" xfId="43451" xr:uid="{A94243D1-16E1-4858-8DBA-F2071848544A}"/>
    <cellStyle name="Normal 3 5 4 5 2" xfId="43452" xr:uid="{1F15D551-FCBC-4739-AA5D-253EFFB925A1}"/>
    <cellStyle name="Normal 3 5 4 6" xfId="43453" xr:uid="{C3F78081-3D61-4C85-BCFC-3C1107DA44AE}"/>
    <cellStyle name="Normal 3 5 5" xfId="43454" xr:uid="{7F3137CB-BDDD-43A6-AF22-E54D6D46233B}"/>
    <cellStyle name="Normal 3 5 5 2" xfId="43455" xr:uid="{D924EEFC-2FA0-4AD0-ABFB-ABC4A35CFC98}"/>
    <cellStyle name="Normal 3 5 5 2 2" xfId="43456" xr:uid="{0E2AB567-24E8-4AA0-BE67-11CB66A28D1B}"/>
    <cellStyle name="Normal 3 5 5 2 2 2" xfId="43457" xr:uid="{26606860-A580-4F91-9BED-97FBFF1D9FD7}"/>
    <cellStyle name="Normal 3 5 5 2 3" xfId="43458" xr:uid="{6B9C2185-6084-4538-B48B-29D5BB19AAB8}"/>
    <cellStyle name="Normal 3 5 5 2 3 2" xfId="43459" xr:uid="{C18635AB-70A7-4327-A8B4-C21A927629AD}"/>
    <cellStyle name="Normal 3 5 5 2 4" xfId="43460" xr:uid="{5885CE27-F662-4E31-B428-364AE492648A}"/>
    <cellStyle name="Normal 3 5 5 2 4 2" xfId="43461" xr:uid="{5FB75DC6-52B0-454F-85E9-2317F2A1A41D}"/>
    <cellStyle name="Normal 3 5 5 2 5" xfId="43462" xr:uid="{544B5DC2-4DAD-481F-8AEA-AB9AF7765BC6}"/>
    <cellStyle name="Normal 3 5 5 3" xfId="43463" xr:uid="{AC733681-A3BD-4E17-ACA4-A0B0A119BF3F}"/>
    <cellStyle name="Normal 3 5 5 3 2" xfId="43464" xr:uid="{407283FC-7E71-43CE-9C79-746F35A072F0}"/>
    <cellStyle name="Normal 3 5 5 4" xfId="43465" xr:uid="{479E446A-F8DD-471A-AB01-88CDA148F0CC}"/>
    <cellStyle name="Normal 3 5 5 4 2" xfId="43466" xr:uid="{796F0B68-A41E-4875-A1C4-B2F991DC287C}"/>
    <cellStyle name="Normal 3 5 5 5" xfId="43467" xr:uid="{B2DB59FF-4583-4904-B9A6-EDF22D454947}"/>
    <cellStyle name="Normal 3 5 5 5 2" xfId="43468" xr:uid="{8B1C77B6-4715-405F-8847-5B0495E64A4F}"/>
    <cellStyle name="Normal 3 5 5 6" xfId="43469" xr:uid="{0A352CFB-F4AC-46AB-89E3-1FF8843942E6}"/>
    <cellStyle name="Normal 3 5 6" xfId="43470" xr:uid="{FD519395-4526-45A1-8A10-D95B8F015284}"/>
    <cellStyle name="Normal 3 5 6 2" xfId="43471" xr:uid="{55C3A76A-2F54-4A4B-B236-0D7D6BD829CE}"/>
    <cellStyle name="Normal 3 5 6 2 2" xfId="43472" xr:uid="{577736BF-A34E-4358-8DEB-D98741F2ED99}"/>
    <cellStyle name="Normal 3 5 6 3" xfId="43473" xr:uid="{6C7EA501-5A6A-4906-B8BF-AD31E6C4A59D}"/>
    <cellStyle name="Normal 3 5 6 3 2" xfId="43474" xr:uid="{74B12265-3300-4F23-A43E-8A1971427CE0}"/>
    <cellStyle name="Normal 3 5 6 4" xfId="43475" xr:uid="{4C198592-E10E-4D10-A331-41F91E683948}"/>
    <cellStyle name="Normal 3 5 6 4 2" xfId="43476" xr:uid="{12CA94F7-6BB3-4D36-85A6-836A9758AF8D}"/>
    <cellStyle name="Normal 3 5 6 5" xfId="43477" xr:uid="{7B2242B9-87D3-4888-861F-A3913C07BB3E}"/>
    <cellStyle name="Normal 3 5 7" xfId="43478" xr:uid="{3EDDA820-FEDB-4CBC-B23B-9F60653282D6}"/>
    <cellStyle name="Normal 3 5 7 2" xfId="43479" xr:uid="{178E0D5B-3B95-49DF-A803-7B82C3178555}"/>
    <cellStyle name="Normal 3 5 7 2 2" xfId="43480" xr:uid="{1562A958-DC87-484A-AEBE-0680BD01E8DB}"/>
    <cellStyle name="Normal 3 5 7 3" xfId="43481" xr:uid="{30879CD1-D3CF-4668-897E-EDE92F7F7D4F}"/>
    <cellStyle name="Normal 3 5 7 3 2" xfId="43482" xr:uid="{EFA6474F-5FEA-4AD0-A14F-BEEBC02024EF}"/>
    <cellStyle name="Normal 3 5 7 4" xfId="43483" xr:uid="{F2E0701C-C0B7-41F7-B22A-C815F353D823}"/>
    <cellStyle name="Normal 3 5 7 4 2" xfId="43484" xr:uid="{92CEB02C-A39B-4559-865E-EF49A0F7159F}"/>
    <cellStyle name="Normal 3 5 7 5" xfId="43485" xr:uid="{5588A8C9-3EA0-4AF0-9233-E6328763F7E3}"/>
    <cellStyle name="Normal 3 5 8" xfId="43486" xr:uid="{21328A70-8CD5-4ECF-9F50-42E8493DB782}"/>
    <cellStyle name="Normal 3 5 8 2" xfId="43487" xr:uid="{6CBB9713-04CE-436A-A46E-67429BDEB4E4}"/>
    <cellStyle name="Normal 3 5 8 2 2" xfId="43488" xr:uid="{6A31E072-F81F-415B-8DF1-2ED5EA02889B}"/>
    <cellStyle name="Normal 3 5 8 3" xfId="43489" xr:uid="{C9C604BB-3D56-442C-A470-69B619466C49}"/>
    <cellStyle name="Normal 3 5 8 3 2" xfId="43490" xr:uid="{DB5EF364-9E09-40A7-9BE3-551B695F20CC}"/>
    <cellStyle name="Normal 3 5 8 4" xfId="43491" xr:uid="{0A235E89-9F55-448D-95B2-47BFA7BA0916}"/>
    <cellStyle name="Normal 3 5 8 4 2" xfId="43492" xr:uid="{BFE184ED-9BD7-4679-913D-5F2DBFCD7CD8}"/>
    <cellStyle name="Normal 3 5 8 5" xfId="43493" xr:uid="{F1489624-500A-4246-A13B-B24CA91EA14F}"/>
    <cellStyle name="Normal 3 5 9" xfId="43494" xr:uid="{123F24EC-DB5D-48EA-B0C1-0065F93F4C81}"/>
    <cellStyle name="Normal 3 5 9 2" xfId="43495" xr:uid="{87E18297-D75D-4E1D-9692-3AD8A471F245}"/>
    <cellStyle name="Normal 3 5 9 2 2" xfId="43496" xr:uid="{23C43E7A-F572-47D6-861D-4700B9255354}"/>
    <cellStyle name="Normal 3 5 9 3" xfId="43497" xr:uid="{5DFBCEA5-5975-45CC-8BFC-EEE3F0D5510B}"/>
    <cellStyle name="Normal 3 5 9 3 2" xfId="43498" xr:uid="{661BFD28-270F-4FE3-BA49-FC6990AAF543}"/>
    <cellStyle name="Normal 3 5 9 4" xfId="43499" xr:uid="{4690291F-BFF2-4D84-B236-8731609B7BD6}"/>
    <cellStyle name="Normal 3 5 9 4 2" xfId="43500" xr:uid="{33B4EA07-DE6A-4139-92E6-E1A5EE1DDAD3}"/>
    <cellStyle name="Normal 3 5 9 5" xfId="43501" xr:uid="{774D9F38-3F79-4203-B869-2BA962FF2EDA}"/>
    <cellStyle name="Normal 3 5_Net Zero &amp; QRP Award" xfId="43502" xr:uid="{C85D91AF-BA30-431D-A64C-8B9E336F939B}"/>
    <cellStyle name="Normal 3 6" xfId="3801" xr:uid="{424506F0-3D19-45E8-9EBD-AE4706EFDAC0}"/>
    <cellStyle name="Normal 3 6 10" xfId="43503" xr:uid="{6F61142E-1E66-4D3B-9B27-19A4F71011D9}"/>
    <cellStyle name="Normal 3 6 10 2" xfId="43504" xr:uid="{06556F46-498B-4612-9258-96C4811F4A65}"/>
    <cellStyle name="Normal 3 6 11" xfId="43505" xr:uid="{00639328-3504-4E07-8736-89FBB49EFF78}"/>
    <cellStyle name="Normal 3 6 11 2" xfId="43506" xr:uid="{5C0E1946-D7E5-4C8E-A62E-61205CBAB3AA}"/>
    <cellStyle name="Normal 3 6 12" xfId="43507" xr:uid="{F7A41F9A-4044-4AFF-813F-A0C36D232D1D}"/>
    <cellStyle name="Normal 3 6 12 2" xfId="43508" xr:uid="{15A8076D-31F1-4E25-805A-DD3A574AC445}"/>
    <cellStyle name="Normal 3 6 13" xfId="43509" xr:uid="{4E86F0B1-5A69-4322-8315-D99461A3F4A2}"/>
    <cellStyle name="Normal 3 6 2" xfId="40396" xr:uid="{1B38625C-C1E3-42A8-ACC6-C0562C74C4FD}"/>
    <cellStyle name="Normal 3 6 2 2" xfId="43510" xr:uid="{C4B5F2D7-43A4-4D90-A3C2-79F22A842B6A}"/>
    <cellStyle name="Normal 3 6 2 2 2" xfId="43511" xr:uid="{CEB69151-FE3C-4813-AC3A-59C7C3066CF3}"/>
    <cellStyle name="Normal 3 6 2 2 2 2" xfId="43512" xr:uid="{40F667F2-08B9-43F2-8987-10242CF8FF47}"/>
    <cellStyle name="Normal 3 6 2 2 3" xfId="43513" xr:uid="{FBD46611-945A-449D-947B-16DFEA9BB80B}"/>
    <cellStyle name="Normal 3 6 2 2 3 2" xfId="43514" xr:uid="{841C5C58-4ABC-4F4D-99DF-000457373AAB}"/>
    <cellStyle name="Normal 3 6 2 2 4" xfId="43515" xr:uid="{B1CFFBF4-782F-4C87-A2F9-113397996DD9}"/>
    <cellStyle name="Normal 3 6 2 2 4 2" xfId="43516" xr:uid="{7FA29FBD-E8C5-4BBD-81B6-090CF3CDBA8E}"/>
    <cellStyle name="Normal 3 6 2 2 5" xfId="43517" xr:uid="{2F8EF747-0305-44F5-8D9A-7A5F6A44306A}"/>
    <cellStyle name="Normal 3 6 2 3" xfId="43518" xr:uid="{97AA0DBE-81A0-4D60-BE05-270142C015BD}"/>
    <cellStyle name="Normal 3 6 2 3 2" xfId="43519" xr:uid="{577ABAB3-6849-4FE9-8F1B-6425B7078E42}"/>
    <cellStyle name="Normal 3 6 2 4" xfId="43520" xr:uid="{D2980D7F-F27F-4015-80C8-EF7194A0BCC7}"/>
    <cellStyle name="Normal 3 6 2 4 2" xfId="43521" xr:uid="{67928773-A626-4CE3-8489-E6F053ADEAD5}"/>
    <cellStyle name="Normal 3 6 2 5" xfId="43522" xr:uid="{614E31CD-CBA4-4CB5-AA27-82CF81A91DB7}"/>
    <cellStyle name="Normal 3 6 2 5 2" xfId="43523" xr:uid="{EE08BC6B-80F2-4212-A03D-D73BE2CDC5E0}"/>
    <cellStyle name="Normal 3 6 2 6" xfId="43524" xr:uid="{A28C5F7A-1F9A-44F7-87E6-54D67B830D9A}"/>
    <cellStyle name="Normal 3 6 3" xfId="43525" xr:uid="{BF4AD649-D7C4-451C-8B9E-549509893847}"/>
    <cellStyle name="Normal 3 6 3 2" xfId="43526" xr:uid="{A080353F-A9D5-4A30-AA4B-A937D844C3A2}"/>
    <cellStyle name="Normal 3 6 3 2 2" xfId="43527" xr:uid="{39D1FDB3-5FD1-4FE2-AC2A-60C5EEEBF54B}"/>
    <cellStyle name="Normal 3 6 3 2 2 2" xfId="43528" xr:uid="{59CFD08D-CB64-4DBA-A9F7-3DFD599EA50B}"/>
    <cellStyle name="Normal 3 6 3 2 3" xfId="43529" xr:uid="{EF75F8D0-6AA4-456D-9500-D06DF817C9E4}"/>
    <cellStyle name="Normal 3 6 3 2 3 2" xfId="43530" xr:uid="{06B91F45-D639-4911-931C-1AE0F830C18F}"/>
    <cellStyle name="Normal 3 6 3 2 4" xfId="43531" xr:uid="{5108BEB3-9960-44A8-B591-6D4EB1D577D6}"/>
    <cellStyle name="Normal 3 6 3 2 4 2" xfId="43532" xr:uid="{FC42669E-7617-477D-B830-C3BB36BBDE1D}"/>
    <cellStyle name="Normal 3 6 3 2 5" xfId="43533" xr:uid="{2F92675F-2BB5-4F14-BE7A-0C03ED08D41F}"/>
    <cellStyle name="Normal 3 6 3 3" xfId="43534" xr:uid="{EDDF19EC-1FB9-4406-B715-6C90E66DB40B}"/>
    <cellStyle name="Normal 3 6 3 3 2" xfId="43535" xr:uid="{689AE4FE-A161-4F80-B879-E87880319092}"/>
    <cellStyle name="Normal 3 6 3 4" xfId="43536" xr:uid="{DC7F016A-8141-473D-85E2-BC85011759F8}"/>
    <cellStyle name="Normal 3 6 3 4 2" xfId="43537" xr:uid="{D4E53C86-D823-4C7E-A822-7E10C9F6B52A}"/>
    <cellStyle name="Normal 3 6 3 5" xfId="43538" xr:uid="{AEA8A680-340E-45DD-B031-85B14ADBBEC7}"/>
    <cellStyle name="Normal 3 6 3 5 2" xfId="43539" xr:uid="{1CEDCBA2-F7DC-471E-96C3-D1ADD7B7C726}"/>
    <cellStyle name="Normal 3 6 3 6" xfId="43540" xr:uid="{3C6565CB-3AC8-4CB6-9A9D-634D7F62C0C9}"/>
    <cellStyle name="Normal 3 6 4" xfId="43541" xr:uid="{7D049DC2-226E-495D-BEB2-01B012388A84}"/>
    <cellStyle name="Normal 3 6 4 2" xfId="43542" xr:uid="{4F273A85-200F-40E2-9D0B-41674DDBE71B}"/>
    <cellStyle name="Normal 3 6 4 2 2" xfId="43543" xr:uid="{560EC28B-9923-4800-8C0D-09B622273427}"/>
    <cellStyle name="Normal 3 6 4 2 2 2" xfId="43544" xr:uid="{ECD4C004-B1FE-4B73-8DA5-1161A34A743D}"/>
    <cellStyle name="Normal 3 6 4 2 3" xfId="43545" xr:uid="{0FEA8C51-673A-4411-91DE-2533D05D54C6}"/>
    <cellStyle name="Normal 3 6 4 2 3 2" xfId="43546" xr:uid="{4007839B-1A7D-4C0F-9E47-BE5355C4170D}"/>
    <cellStyle name="Normal 3 6 4 2 4" xfId="43547" xr:uid="{22D45BA2-B173-4AE5-9CE3-3220DC48BEA1}"/>
    <cellStyle name="Normal 3 6 4 2 4 2" xfId="43548" xr:uid="{0CB9A69F-4FE9-46E0-8D4D-1D58620CD398}"/>
    <cellStyle name="Normal 3 6 4 2 5" xfId="43549" xr:uid="{B6314D92-FCAA-4547-A6E1-E98A8A119C4C}"/>
    <cellStyle name="Normal 3 6 4 3" xfId="43550" xr:uid="{EC356D29-FF3B-46ED-880E-91E63F75A2C2}"/>
    <cellStyle name="Normal 3 6 4 3 2" xfId="43551" xr:uid="{E3FF448D-A4CC-4310-BD0A-FFB736236E98}"/>
    <cellStyle name="Normal 3 6 4 4" xfId="43552" xr:uid="{B0748E36-F770-4247-B703-26EC319CD37A}"/>
    <cellStyle name="Normal 3 6 4 4 2" xfId="43553" xr:uid="{A9166FE0-C4C2-4F49-B8BF-EAB96F36F284}"/>
    <cellStyle name="Normal 3 6 4 5" xfId="43554" xr:uid="{0801BD32-1233-4504-B0B7-5797C45FDBAF}"/>
    <cellStyle name="Normal 3 6 4 5 2" xfId="43555" xr:uid="{F69853C3-8BC7-4E01-ABDB-F6CAC11904CD}"/>
    <cellStyle name="Normal 3 6 4 6" xfId="43556" xr:uid="{18AF56F0-8CB9-4691-B424-A44D2E55A61C}"/>
    <cellStyle name="Normal 3 6 5" xfId="43557" xr:uid="{70323DDF-DC12-42DA-B0B6-CE6CFF8B10C2}"/>
    <cellStyle name="Normal 3 6 5 2" xfId="43558" xr:uid="{4852A949-D255-494F-A544-CC6A7620064B}"/>
    <cellStyle name="Normal 3 6 5 2 2" xfId="43559" xr:uid="{F995A7C6-4139-45C8-A03F-2548550C37F7}"/>
    <cellStyle name="Normal 3 6 5 2 2 2" xfId="43560" xr:uid="{15E360E1-5EC3-4FE8-A500-3F0CEE367B09}"/>
    <cellStyle name="Normal 3 6 5 2 3" xfId="43561" xr:uid="{ED064591-6536-4D37-80F2-F05DEE34C20B}"/>
    <cellStyle name="Normal 3 6 5 2 3 2" xfId="43562" xr:uid="{605167EC-B690-4396-A871-CCEA1897F684}"/>
    <cellStyle name="Normal 3 6 5 2 4" xfId="43563" xr:uid="{DA85419A-7393-4AF4-8084-4CE1522391D9}"/>
    <cellStyle name="Normal 3 6 5 2 4 2" xfId="43564" xr:uid="{FF3A39E9-93C1-4F68-A6EF-5DF2A70C9F20}"/>
    <cellStyle name="Normal 3 6 5 2 5" xfId="43565" xr:uid="{0114F917-B658-4793-ACB3-5C7307C27885}"/>
    <cellStyle name="Normal 3 6 5 3" xfId="43566" xr:uid="{DF123A20-9698-4A37-9FCA-D523CE4A92A6}"/>
    <cellStyle name="Normal 3 6 5 3 2" xfId="43567" xr:uid="{09CC1CE2-AAF5-49D9-BDCB-5D88E9DD22B8}"/>
    <cellStyle name="Normal 3 6 5 4" xfId="43568" xr:uid="{5A8E9E55-6B1F-4AF2-A77A-8572A7028D2A}"/>
    <cellStyle name="Normal 3 6 5 4 2" xfId="43569" xr:uid="{576AA762-65DA-48CF-8ED3-9518597CD144}"/>
    <cellStyle name="Normal 3 6 5 5" xfId="43570" xr:uid="{9E4E53F5-6683-464D-A68E-6609623A881E}"/>
    <cellStyle name="Normal 3 6 5 5 2" xfId="43571" xr:uid="{B56EA7C2-D06B-46D9-817E-71576D52ED16}"/>
    <cellStyle name="Normal 3 6 5 6" xfId="43572" xr:uid="{8CD70C4A-B299-4316-95EE-8104B6623919}"/>
    <cellStyle name="Normal 3 6 6" xfId="43573" xr:uid="{B00E8875-7599-4285-8C52-5901A0CF8119}"/>
    <cellStyle name="Normal 3 6 6 2" xfId="43574" xr:uid="{C4648211-1621-4369-8AB2-340AC62C1ACD}"/>
    <cellStyle name="Normal 3 6 6 2 2" xfId="43575" xr:uid="{5D276864-3815-43DD-9B90-A213D710519C}"/>
    <cellStyle name="Normal 3 6 6 3" xfId="43576" xr:uid="{B60D3318-2BF6-45C2-A78C-5AD0927A64D9}"/>
    <cellStyle name="Normal 3 6 6 3 2" xfId="43577" xr:uid="{2ECF1C1E-6199-4526-BF83-B988D7D929AE}"/>
    <cellStyle name="Normal 3 6 6 4" xfId="43578" xr:uid="{5E2FC861-0938-440A-8CDB-5FE856174AAE}"/>
    <cellStyle name="Normal 3 6 6 4 2" xfId="43579" xr:uid="{4D10CC81-8DA2-41C0-9E62-8853B6717FF8}"/>
    <cellStyle name="Normal 3 6 6 5" xfId="43580" xr:uid="{747ADE0B-D670-4E79-B385-452F265C6600}"/>
    <cellStyle name="Normal 3 6 7" xfId="43581" xr:uid="{358CE788-F857-446A-899A-2452060DF1A1}"/>
    <cellStyle name="Normal 3 6 7 2" xfId="43582" xr:uid="{4E2BCA47-03B4-4259-BB07-A3A420E4336C}"/>
    <cellStyle name="Normal 3 6 7 2 2" xfId="43583" xr:uid="{02A790DC-3F4A-4099-B4C9-2CA437D68492}"/>
    <cellStyle name="Normal 3 6 7 3" xfId="43584" xr:uid="{E616FDAF-E63B-403B-BB51-4A2684ED0091}"/>
    <cellStyle name="Normal 3 6 7 3 2" xfId="43585" xr:uid="{ED3E4076-12C0-4874-A52B-5EAF10CFC1D3}"/>
    <cellStyle name="Normal 3 6 7 4" xfId="43586" xr:uid="{86E3AA71-D7DE-4700-8EDE-398E6970CCB1}"/>
    <cellStyle name="Normal 3 6 7 4 2" xfId="43587" xr:uid="{DD866B9D-DD22-406E-AA61-31D84FCD00A6}"/>
    <cellStyle name="Normal 3 6 7 5" xfId="43588" xr:uid="{3C53D04B-C1A6-442E-A778-F2059E2C5F6C}"/>
    <cellStyle name="Normal 3 6 8" xfId="43589" xr:uid="{97AFE873-E8F0-4644-9B64-DDCA03EBAB4B}"/>
    <cellStyle name="Normal 3 6 8 2" xfId="43590" xr:uid="{D8E47FF6-76AD-46DD-B9E3-55A8F4214DBA}"/>
    <cellStyle name="Normal 3 6 8 2 2" xfId="43591" xr:uid="{DAF8C3E7-4852-45E3-93C9-926F236D8F82}"/>
    <cellStyle name="Normal 3 6 8 3" xfId="43592" xr:uid="{8DA2A771-AA0B-43A1-B84B-37A82654B5FE}"/>
    <cellStyle name="Normal 3 6 8 3 2" xfId="43593" xr:uid="{725AD725-EDEA-4460-A14D-BC6AA8E5446F}"/>
    <cellStyle name="Normal 3 6 8 4" xfId="43594" xr:uid="{CB860721-87A2-4ACB-B8DF-3FD8AE638A74}"/>
    <cellStyle name="Normal 3 6 8 4 2" xfId="43595" xr:uid="{541F40E4-986A-494B-ABBB-FE8A3F3AEB41}"/>
    <cellStyle name="Normal 3 6 8 5" xfId="43596" xr:uid="{65FFF52C-8CF8-4549-914D-663204F64512}"/>
    <cellStyle name="Normal 3 6 9" xfId="43597" xr:uid="{12505F77-DA32-43A0-B672-CC22205A6DAE}"/>
    <cellStyle name="Normal 3 6 9 2" xfId="43598" xr:uid="{05A72BF5-6F29-4CD8-BEB2-C9CDD2672607}"/>
    <cellStyle name="Normal 3 6 9 2 2" xfId="43599" xr:uid="{C776C15D-822D-4187-B1F0-98E93FDD1478}"/>
    <cellStyle name="Normal 3 6 9 3" xfId="43600" xr:uid="{5C916CE5-34DA-4B08-BCBE-D59BFF9A2343}"/>
    <cellStyle name="Normal 3 6 9 3 2" xfId="43601" xr:uid="{806C78E9-AB7E-4E69-B971-2483FA9DEE65}"/>
    <cellStyle name="Normal 3 6 9 4" xfId="43602" xr:uid="{ECA4C0D2-FA05-429C-9EB5-7C08E8F45419}"/>
    <cellStyle name="Normal 3 6 9 4 2" xfId="43603" xr:uid="{57467EE0-98F5-451F-9603-82C4E36F5A81}"/>
    <cellStyle name="Normal 3 6 9 5" xfId="43604" xr:uid="{6419E2E4-8338-4838-9BAE-A20F873E7908}"/>
    <cellStyle name="Normal 3 6_Net Zero &amp; QRP Award" xfId="43605" xr:uid="{0FA8340B-B667-4A3F-9CD0-216A01D0CDA3}"/>
    <cellStyle name="Normal 3 7" xfId="3802" xr:uid="{EE35F111-13D3-46AB-A69F-77338BC404DE}"/>
    <cellStyle name="Normal 3 7 2" xfId="40397" xr:uid="{BED434D5-5A07-45EE-A141-721434927721}"/>
    <cellStyle name="Normal 3 7 2 2" xfId="43606" xr:uid="{7170B2F3-7D1D-4556-A0D2-9D2230E60590}"/>
    <cellStyle name="Normal 3 7 3" xfId="43607" xr:uid="{3853F247-197D-4CEE-9A33-EC7233C9D819}"/>
    <cellStyle name="Normal 3 7 3 2" xfId="43608" xr:uid="{E3ECE4B9-8159-4A0C-8AF6-FEC6849A4DC6}"/>
    <cellStyle name="Normal 3 7 4" xfId="43609" xr:uid="{1705292B-842C-4B66-9F63-083FEED0F300}"/>
    <cellStyle name="Normal 3 7 4 2" xfId="43610" xr:uid="{6D140828-4895-483A-8B3E-D75EA8E249F8}"/>
    <cellStyle name="Normal 3 7 5" xfId="43611" xr:uid="{8E12ADE9-11E5-4446-990C-2D6DF7C9F6E2}"/>
    <cellStyle name="Normal 3 8" xfId="3285" xr:uid="{2859E234-5943-4A37-BD85-9CBC269A3EAA}"/>
    <cellStyle name="Normal 3 8 2" xfId="43612" xr:uid="{D5644C91-4B0D-4544-AC52-54F841118A0E}"/>
    <cellStyle name="Normal 3 8 3" xfId="45788" xr:uid="{624FFDEC-B429-4585-859E-61083EC10DDF}"/>
    <cellStyle name="Normal 3 9" xfId="40398" xr:uid="{50646ADC-7610-443A-A1B6-697A9B5AC2C1}"/>
    <cellStyle name="Normal 3 9 2" xfId="43613" xr:uid="{A7CB02B3-42DB-4E56-968B-8E28B60DEFCA}"/>
    <cellStyle name="Normal 3 9 3" xfId="45789" xr:uid="{43BBFAA7-DF40-4665-82F7-A6BA5A7B68A5}"/>
    <cellStyle name="Normal 3_10051" xfId="2203" xr:uid="{523AA626-E049-49C3-AC50-EA2B1729107F}"/>
    <cellStyle name="Normal 30" xfId="666" xr:uid="{00000000-0005-0000-0000-0000C5030000}"/>
    <cellStyle name="Normal 30 2" xfId="2204" xr:uid="{DDDE01B4-606A-4945-946D-2093391A5AD6}"/>
    <cellStyle name="Normal 30 2 2" xfId="30039" xr:uid="{CFE486AA-FDC8-4FAA-8C54-14BCCD08596B}"/>
    <cellStyle name="Normal 30 2 3" xfId="45790" xr:uid="{1428BB84-96C9-4594-9540-028D903A0A59}"/>
    <cellStyle name="Normal 30 3" xfId="2205" xr:uid="{9C7AD918-E05C-4656-A7E7-19F1880360A4}"/>
    <cellStyle name="Normal 30 3 2" xfId="40399" xr:uid="{FAD2F4DB-0AA8-4C76-94C8-650AC7EAAED8}"/>
    <cellStyle name="Normal 30 4" xfId="2206" xr:uid="{045E2E3F-0A48-4305-A889-83762AF634D4}"/>
    <cellStyle name="Normal 30 4 2" xfId="40400" xr:uid="{939EA348-026D-4DC9-8306-21E13813F1F2}"/>
    <cellStyle name="Normal 30 5" xfId="40401" xr:uid="{A16205B1-CCB9-493F-B25C-F064EE46F599}"/>
    <cellStyle name="Normal 30 5 2" xfId="42817" xr:uid="{F013793B-706F-4948-9DF1-FB3D87BC496E}"/>
    <cellStyle name="Normal 30 5 3" xfId="45791" xr:uid="{B5B79502-5CB9-421C-B876-C8C01CE550F5}"/>
    <cellStyle name="Normal 30 6" xfId="40402" xr:uid="{2089ACE1-7E22-48D4-9DB3-EACED22B668B}"/>
    <cellStyle name="Normal 31" xfId="667" xr:uid="{00000000-0005-0000-0000-0000C6030000}"/>
    <cellStyle name="Normal 31 10" xfId="40403" xr:uid="{A6ADBE90-34D7-47D3-8BE2-9739A57CB151}"/>
    <cellStyle name="Normal 31 2" xfId="1055" xr:uid="{00000000-0005-0000-0000-0000C7030000}"/>
    <cellStyle name="Normal 31 2 10" xfId="1426" xr:uid="{8F09A49D-F07E-4480-9787-F66ACB0C7426}"/>
    <cellStyle name="Normal 31 2 2" xfId="1056" xr:uid="{00000000-0005-0000-0000-0000C8030000}"/>
    <cellStyle name="Normal 31 2 2 10" xfId="46511" xr:uid="{9A094184-A00A-421F-9322-C36A0DB6C410}"/>
    <cellStyle name="Normal 31 2 2 11" xfId="2207" xr:uid="{A148CF6B-E3B4-4A28-BC71-C1474DEB7DDC}"/>
    <cellStyle name="Normal 31 2 2 2" xfId="2208" xr:uid="{4AF1C396-F5E9-47CC-8870-A51A9817C775}"/>
    <cellStyle name="Normal 31 2 2 2 2" xfId="30040" xr:uid="{FDEC7BB9-702B-426F-AF90-4D79CAF93929}"/>
    <cellStyle name="Normal 31 2 2 2 2 2" xfId="30041" xr:uid="{D89F625D-A257-4A61-B44A-4AB86ACBF9FF}"/>
    <cellStyle name="Normal 31 2 2 2 2 2 2" xfId="30042" xr:uid="{9DD21254-27A5-427E-896B-9AD2645D3AAC}"/>
    <cellStyle name="Normal 31 2 2 2 2 2 2 2" xfId="40404" xr:uid="{5EBF665B-5B33-46D0-B33C-A607571CB110}"/>
    <cellStyle name="Normal 31 2 2 2 2 2 3" xfId="30043" xr:uid="{B3E0DFF0-07F8-442B-9CEB-39C7F1F214A3}"/>
    <cellStyle name="Normal 31 2 2 2 2 3" xfId="30044" xr:uid="{E85E60ED-526B-4F69-A56C-F2186BED242C}"/>
    <cellStyle name="Normal 31 2 2 2 2 3 2" xfId="30045" xr:uid="{9D60191D-1812-4372-8510-D655FD43DAE6}"/>
    <cellStyle name="Normal 31 2 2 2 2 3 2 2" xfId="40405" xr:uid="{ABCBFB81-CE93-414E-9E74-19D67A8B213A}"/>
    <cellStyle name="Normal 31 2 2 2 2 3 3" xfId="30046" xr:uid="{AFC37FB4-A85E-4003-8725-953D258B9D6A}"/>
    <cellStyle name="Normal 31 2 2 2 2 4" xfId="30047" xr:uid="{23ECA7F7-0A55-4828-96A0-44EEAFB9630A}"/>
    <cellStyle name="Normal 31 2 2 2 2 4 2" xfId="40406" xr:uid="{66BFD045-7F8D-4985-9584-0D5A0F0F301A}"/>
    <cellStyle name="Normal 31 2 2 2 2 5" xfId="30048" xr:uid="{15C70963-F04A-4F9C-AFCA-A7B64874424B}"/>
    <cellStyle name="Normal 31 2 2 2 3" xfId="30049" xr:uid="{F29E6AB2-E1E0-4B71-ACE4-2EDDA4CA327B}"/>
    <cellStyle name="Normal 31 2 2 2 3 2" xfId="30050" xr:uid="{01935813-11F8-4D93-8D9A-5EA798A66600}"/>
    <cellStyle name="Normal 31 2 2 2 3 2 2" xfId="40407" xr:uid="{545C0269-4ED6-41A6-81D7-E87F16AD6A57}"/>
    <cellStyle name="Normal 31 2 2 2 3 3" xfId="30051" xr:uid="{76B49DF3-F455-4169-8921-474DE518CF16}"/>
    <cellStyle name="Normal 31 2 2 2 4" xfId="30052" xr:uid="{5724F81A-64FD-44C3-B475-E2C0B6DD2436}"/>
    <cellStyle name="Normal 31 2 2 2 4 2" xfId="30053" xr:uid="{FB7AF79A-618E-4054-BCF9-D929798EDFB3}"/>
    <cellStyle name="Normal 31 2 2 2 4 2 2" xfId="40408" xr:uid="{2037783A-4BCB-4124-A450-D3125A3BA6F0}"/>
    <cellStyle name="Normal 31 2 2 2 4 3" xfId="30054" xr:uid="{76E30875-9E91-454E-864D-EFAA676168F9}"/>
    <cellStyle name="Normal 31 2 2 2 5" xfId="30055" xr:uid="{ADFA5AD3-B0B0-40EE-953D-3B86F1D715B3}"/>
    <cellStyle name="Normal 31 2 2 2 5 2" xfId="40409" xr:uid="{45BA24B1-9679-4036-8187-D903618F15B7}"/>
    <cellStyle name="Normal 31 2 2 2 6" xfId="30056" xr:uid="{4324A9AB-8762-4BAF-8BEF-999180B359C7}"/>
    <cellStyle name="Normal 31 2 2 2 7" xfId="45792" xr:uid="{07A74BBC-BBA7-4259-A891-3CDBA25DFC26}"/>
    <cellStyle name="Normal 31 2 2 3" xfId="30057" xr:uid="{AB56F5BC-E234-40FE-AF5C-D103687B66FD}"/>
    <cellStyle name="Normal 31 2 2 3 2" xfId="30058" xr:uid="{CECC7C6D-C499-4D26-B100-0FBED03D29C7}"/>
    <cellStyle name="Normal 31 2 2 3 2 2" xfId="30059" xr:uid="{5FC59A0A-3C9A-48CE-9002-F43E03949320}"/>
    <cellStyle name="Normal 31 2 2 3 2 2 2" xfId="40410" xr:uid="{708DF6EF-A3AE-4671-9E64-5FB7F5F30297}"/>
    <cellStyle name="Normal 31 2 2 3 2 3" xfId="30060" xr:uid="{9DAAB103-9C9A-44F4-B3B4-8D3B6DB3CF91}"/>
    <cellStyle name="Normal 31 2 2 3 3" xfId="30061" xr:uid="{B638D779-0AAF-4CDC-B397-FC0128014B4B}"/>
    <cellStyle name="Normal 31 2 2 3 3 2" xfId="30062" xr:uid="{E35AB52C-595C-432C-9AD9-21FC758BA51A}"/>
    <cellStyle name="Normal 31 2 2 3 3 2 2" xfId="40411" xr:uid="{5F490084-CE7B-4BFB-AEB7-63F1CE0FE5A2}"/>
    <cellStyle name="Normal 31 2 2 3 3 3" xfId="30063" xr:uid="{CDDA5543-6D77-4706-A232-26C5D42B7074}"/>
    <cellStyle name="Normal 31 2 2 3 4" xfId="30064" xr:uid="{236F52FB-4327-4CB8-8C8F-E77C39F71694}"/>
    <cellStyle name="Normal 31 2 2 3 4 2" xfId="40412" xr:uid="{1818B099-8317-44F7-885C-98A617DB3616}"/>
    <cellStyle name="Normal 31 2 2 3 5" xfId="30065" xr:uid="{9ECCCC08-596C-4A49-A7E8-A495795A90CC}"/>
    <cellStyle name="Normal 31 2 2 4" xfId="30066" xr:uid="{3CA885C5-0878-4DA7-BE99-1DA22DD4EBE3}"/>
    <cellStyle name="Normal 31 2 2 4 2" xfId="30067" xr:uid="{384A6398-B886-4116-818C-36C1393E9362}"/>
    <cellStyle name="Normal 31 2 2 4 2 2" xfId="40413" xr:uid="{A39CD366-77A2-47A9-8F54-613718156C41}"/>
    <cellStyle name="Normal 31 2 2 4 3" xfId="30068" xr:uid="{55512376-B862-4CC2-8C0B-C1D9B249BEE4}"/>
    <cellStyle name="Normal 31 2 2 5" xfId="30069" xr:uid="{2B9F3075-6B3A-4644-9527-C1777707E047}"/>
    <cellStyle name="Normal 31 2 2 5 2" xfId="30070" xr:uid="{09A36367-5786-4895-B4E6-ECFE187E9526}"/>
    <cellStyle name="Normal 31 2 2 5 2 2" xfId="40414" xr:uid="{5C9C754B-5278-4780-B1A6-F6369E0CB757}"/>
    <cellStyle name="Normal 31 2 2 5 3" xfId="30071" xr:uid="{80C8F9FF-0B29-4073-99CB-67BFAA8BEE3A}"/>
    <cellStyle name="Normal 31 2 2 6" xfId="30072" xr:uid="{A3DC5323-D4CA-4F22-AA8F-7B90DC9ED10B}"/>
    <cellStyle name="Normal 31 2 2 6 2" xfId="40415" xr:uid="{B065CFAE-7496-42C9-9279-385B09F2FED6}"/>
    <cellStyle name="Normal 31 2 2 7" xfId="30073" xr:uid="{51CD431F-05BD-4FB6-BD3B-10A058D8D495}"/>
    <cellStyle name="Normal 31 2 2 8" xfId="30074" xr:uid="{C7613B12-40C7-4661-99E4-CDDB6E90A751}"/>
    <cellStyle name="Normal 31 2 2 9" xfId="45793" xr:uid="{B778485F-24A1-4F24-8C68-33758D68EC72}"/>
    <cellStyle name="Normal 31 2 3" xfId="2209" xr:uid="{6417AC5C-3872-401B-AB07-A1A721FF5A10}"/>
    <cellStyle name="Normal 31 2 3 2" xfId="30075" xr:uid="{4FE9D33A-8C04-46A7-810A-6382EFF30D55}"/>
    <cellStyle name="Normal 31 2 3 2 2" xfId="30076" xr:uid="{CAF35746-AFED-4DAB-A785-AC9FE5F9FA5C}"/>
    <cellStyle name="Normal 31 2 3 2 2 2" xfId="30077" xr:uid="{6364C975-A51D-45B0-A398-D5CE9E7EF983}"/>
    <cellStyle name="Normal 31 2 3 2 2 2 2" xfId="40416" xr:uid="{B1F56970-A306-426A-BE73-F248F8DED2C5}"/>
    <cellStyle name="Normal 31 2 3 2 2 3" xfId="30078" xr:uid="{33679F76-0BB2-441D-AAF4-CEEE005433E2}"/>
    <cellStyle name="Normal 31 2 3 2 3" xfId="30079" xr:uid="{C0827551-5881-4A42-A33D-386143C88872}"/>
    <cellStyle name="Normal 31 2 3 2 3 2" xfId="30080" xr:uid="{03D49379-2930-4284-8EE0-E09EF222B8E8}"/>
    <cellStyle name="Normal 31 2 3 2 3 2 2" xfId="40417" xr:uid="{D25E46FA-A38A-4BC5-86E6-FCDADF5D0A3F}"/>
    <cellStyle name="Normal 31 2 3 2 3 3" xfId="30081" xr:uid="{83F04F4A-748C-45F2-B51F-761E5ACBBDC8}"/>
    <cellStyle name="Normal 31 2 3 2 4" xfId="30082" xr:uid="{89F35AB6-03FE-49A1-97CB-A755DDAE02F7}"/>
    <cellStyle name="Normal 31 2 3 2 4 2" xfId="40418" xr:uid="{F85C9962-80B3-454D-AFDC-B6D5131F320E}"/>
    <cellStyle name="Normal 31 2 3 2 5" xfId="30083" xr:uid="{F3EF1638-EC42-42A8-8A0E-57B556A8AF4C}"/>
    <cellStyle name="Normal 31 2 3 3" xfId="30084" xr:uid="{A47415D4-7ACA-445C-90E2-D56C9C0A8943}"/>
    <cellStyle name="Normal 31 2 3 3 2" xfId="30085" xr:uid="{2980CC8E-01D1-483F-9E4F-7E41F19933B7}"/>
    <cellStyle name="Normal 31 2 3 3 2 2" xfId="40419" xr:uid="{CFF21943-2884-48B2-964A-091D8D08A8C5}"/>
    <cellStyle name="Normal 31 2 3 3 3" xfId="30086" xr:uid="{B163F1F5-D070-4639-A311-46A5D5AB9D10}"/>
    <cellStyle name="Normal 31 2 3 4" xfId="30087" xr:uid="{07976599-C26B-4C2B-8977-5C291839A9D8}"/>
    <cellStyle name="Normal 31 2 3 4 2" xfId="30088" xr:uid="{CDDB8626-922B-4B54-AA49-A7B8066D087D}"/>
    <cellStyle name="Normal 31 2 3 4 2 2" xfId="40420" xr:uid="{4D0FA2FB-E096-49DF-8FB4-0CDEA653CC33}"/>
    <cellStyle name="Normal 31 2 3 4 3" xfId="30089" xr:uid="{A3976154-996F-47F7-BE02-DD7800EE5AD7}"/>
    <cellStyle name="Normal 31 2 3 5" xfId="30090" xr:uid="{D851F7B4-4064-4D5F-93EA-D758A4CB33CF}"/>
    <cellStyle name="Normal 31 2 3 5 2" xfId="40421" xr:uid="{4462B04E-2107-4CB3-A4FD-3571708DB820}"/>
    <cellStyle name="Normal 31 2 3 6" xfId="30091" xr:uid="{F494C416-E8A4-4DDF-914D-BF90718EC40A}"/>
    <cellStyle name="Normal 31 2 3 7" xfId="45794" xr:uid="{E21F6944-FEFA-4C26-AC6B-8DF83C5194FE}"/>
    <cellStyle name="Normal 31 2 4" xfId="30092" xr:uid="{2285F7AC-E192-420C-8FA6-3058388E37C9}"/>
    <cellStyle name="Normal 31 2 4 2" xfId="30093" xr:uid="{BC13EDB0-1B59-4AED-83E1-A17CFB7988CE}"/>
    <cellStyle name="Normal 31 2 4 2 2" xfId="30094" xr:uid="{91D13063-5F4C-4C69-9D37-F7447445B356}"/>
    <cellStyle name="Normal 31 2 4 2 2 2" xfId="40422" xr:uid="{EB80EB87-0CDB-4D25-B689-40F29ACC49F9}"/>
    <cellStyle name="Normal 31 2 4 2 3" xfId="30095" xr:uid="{DE8ADC61-5B40-475D-8196-201E0B70CEAA}"/>
    <cellStyle name="Normal 31 2 4 3" xfId="30096" xr:uid="{1D76F1DA-9BC0-4113-A1B0-B7E24181D5DB}"/>
    <cellStyle name="Normal 31 2 4 3 2" xfId="30097" xr:uid="{9EA9F7FC-C84D-43C1-A346-F40172B2EC2C}"/>
    <cellStyle name="Normal 31 2 4 3 2 2" xfId="40423" xr:uid="{7F38470F-E062-419F-B62C-E5797BD5D476}"/>
    <cellStyle name="Normal 31 2 4 3 3" xfId="30098" xr:uid="{0B84EE91-0F17-4FCB-A9E4-04C65361092D}"/>
    <cellStyle name="Normal 31 2 4 4" xfId="30099" xr:uid="{71809DB6-E04C-472D-BD30-5B4F5F9709CE}"/>
    <cellStyle name="Normal 31 2 4 4 2" xfId="40424" xr:uid="{00F7F0B4-C696-4B16-A253-9173A3216933}"/>
    <cellStyle name="Normal 31 2 4 5" xfId="30100" xr:uid="{914658C5-510D-4F75-AC65-3161783FB4A1}"/>
    <cellStyle name="Normal 31 2 5" xfId="30101" xr:uid="{61BBC565-8DB5-4939-BEA5-679DF36B9D61}"/>
    <cellStyle name="Normal 31 2 5 2" xfId="30102" xr:uid="{BEB3C3DC-F227-4A23-80FE-782117CFB4F3}"/>
    <cellStyle name="Normal 31 2 5 2 2" xfId="40425" xr:uid="{26A5C06B-FD5A-4EB1-AB1C-EBDBB5469385}"/>
    <cellStyle name="Normal 31 2 5 3" xfId="30103" xr:uid="{25D78459-DBF6-4449-8646-29ECADF0CD0E}"/>
    <cellStyle name="Normal 31 2 6" xfId="30104" xr:uid="{DB3417AC-1BFC-4E36-B703-FF369F76E4F0}"/>
    <cellStyle name="Normal 31 2 6 2" xfId="30105" xr:uid="{0800D5F9-78D3-42D3-A9F7-A337AB51E689}"/>
    <cellStyle name="Normal 31 2 6 2 2" xfId="40426" xr:uid="{4DB732DE-1228-4635-AB13-F8A50CE8F45D}"/>
    <cellStyle name="Normal 31 2 6 3" xfId="30106" xr:uid="{5DDB45EB-D651-4310-9B05-B75BE56C5437}"/>
    <cellStyle name="Normal 31 2 7" xfId="30107" xr:uid="{02071051-3E37-4BAF-B6B6-A3C9824E145D}"/>
    <cellStyle name="Normal 31 2 7 2" xfId="40427" xr:uid="{A96C1C3F-72AD-4D23-B1E3-8E31C920D88E}"/>
    <cellStyle name="Normal 31 2 8" xfId="30108" xr:uid="{0A150416-CD6A-4683-9598-AD851F6F7306}"/>
    <cellStyle name="Normal 31 2 9" xfId="40428" xr:uid="{67855B10-3DA7-40BD-BC05-D60391B41F7F}"/>
    <cellStyle name="Normal 31 3" xfId="1057" xr:uid="{00000000-0005-0000-0000-0000C9030000}"/>
    <cellStyle name="Normal 31 3 2" xfId="2210" xr:uid="{FB15644E-15F7-4C76-A65C-77F295A40C8E}"/>
    <cellStyle name="Normal 31 3 2 2" xfId="30109" xr:uid="{E7BE0FBA-13A8-4BED-B6F8-CE5B3971FEC6}"/>
    <cellStyle name="Normal 31 3 2 2 2" xfId="30110" xr:uid="{C33E9802-1BB0-45CB-BB16-0F34E4F626E8}"/>
    <cellStyle name="Normal 31 3 2 2 2 2" xfId="30111" xr:uid="{147362C2-9F5B-4BD7-9D7F-CD8CED4DB7E8}"/>
    <cellStyle name="Normal 31 3 2 2 2 2 2" xfId="40429" xr:uid="{EC68CBE1-1130-4864-B87B-B0149EA30712}"/>
    <cellStyle name="Normal 31 3 2 2 2 3" xfId="30112" xr:uid="{511BB83B-1F50-4CFD-967E-841378FE80CF}"/>
    <cellStyle name="Normal 31 3 2 2 3" xfId="30113" xr:uid="{2F70CD11-22B4-4739-A14B-33D5A650FC43}"/>
    <cellStyle name="Normal 31 3 2 2 3 2" xfId="30114" xr:uid="{5927F636-1103-46B0-A596-5AF914721F63}"/>
    <cellStyle name="Normal 31 3 2 2 3 2 2" xfId="40430" xr:uid="{C765E80D-69AD-4E44-A558-AB54B6312DF1}"/>
    <cellStyle name="Normal 31 3 2 2 3 3" xfId="30115" xr:uid="{ADA0C0FF-BE96-4C2E-961C-D3E2FEF0C241}"/>
    <cellStyle name="Normal 31 3 2 2 4" xfId="30116" xr:uid="{6EED455C-0AAF-4EE4-AF1E-02984E2DFE55}"/>
    <cellStyle name="Normal 31 3 2 2 4 2" xfId="40431" xr:uid="{67F5FD4B-054E-4201-8BA3-2E5BDF151208}"/>
    <cellStyle name="Normal 31 3 2 2 5" xfId="30117" xr:uid="{737E3147-C580-4E91-AF0C-F9859C066F4C}"/>
    <cellStyle name="Normal 31 3 2 3" xfId="30118" xr:uid="{128BF435-43CC-4C84-BBD7-47F47F1661F3}"/>
    <cellStyle name="Normal 31 3 2 3 2" xfId="30119" xr:uid="{1D253E1B-2B21-4766-B766-0328375475A1}"/>
    <cellStyle name="Normal 31 3 2 3 2 2" xfId="40432" xr:uid="{3012A1FB-3DCB-4CBF-93A0-E559BEB9C1DD}"/>
    <cellStyle name="Normal 31 3 2 3 3" xfId="30120" xr:uid="{45A32F0C-829E-431A-9D84-E5DB654A8386}"/>
    <cellStyle name="Normal 31 3 2 4" xfId="30121" xr:uid="{2A4C9DBA-E471-4CE6-BDD9-5BD81BDE6F96}"/>
    <cellStyle name="Normal 31 3 2 4 2" xfId="30122" xr:uid="{FC2433E1-D59A-4C4C-ADDD-9E7B841908BA}"/>
    <cellStyle name="Normal 31 3 2 4 2 2" xfId="40433" xr:uid="{512F15B6-63E5-4C91-A090-0FDCBD358A8E}"/>
    <cellStyle name="Normal 31 3 2 4 3" xfId="30123" xr:uid="{2EBC7E5A-903A-42B9-B278-B015337EB9BB}"/>
    <cellStyle name="Normal 31 3 2 5" xfId="30124" xr:uid="{8C51C8C6-5CDF-430E-A4FB-82F400A622C2}"/>
    <cellStyle name="Normal 31 3 2 5 2" xfId="40434" xr:uid="{B3BED8B3-5167-4F84-8D89-DFD660D635E9}"/>
    <cellStyle name="Normal 31 3 2 6" xfId="30125" xr:uid="{0E1DE368-E31F-421B-888A-249EBE623E20}"/>
    <cellStyle name="Normal 31 3 3" xfId="2211" xr:uid="{4B0C01B0-2E10-40E6-907C-251A77A9DACF}"/>
    <cellStyle name="Normal 31 3 3 2" xfId="30126" xr:uid="{2F3F9AA8-6FAD-4865-A1A6-EECDF3F1E5BA}"/>
    <cellStyle name="Normal 31 3 3 2 2" xfId="30127" xr:uid="{2B9FC221-7F3F-47B0-918C-8E57423FF704}"/>
    <cellStyle name="Normal 31 3 3 2 2 2" xfId="40435" xr:uid="{00D1C25D-C2CF-4C7C-8E23-2AF45F0C1D27}"/>
    <cellStyle name="Normal 31 3 3 2 3" xfId="30128" xr:uid="{0F1DF644-1A73-4F8C-AF8A-A6AF293CBC07}"/>
    <cellStyle name="Normal 31 3 3 3" xfId="30129" xr:uid="{95180D86-CEE1-4A53-9213-AEB663286E5E}"/>
    <cellStyle name="Normal 31 3 3 3 2" xfId="30130" xr:uid="{21F11D4B-C677-47C7-900E-2680E31CAAA8}"/>
    <cellStyle name="Normal 31 3 3 3 2 2" xfId="40436" xr:uid="{342B19BF-802A-4ED6-9DCE-1AD4AFF051FF}"/>
    <cellStyle name="Normal 31 3 3 3 3" xfId="30131" xr:uid="{BDF367B2-FBB3-4F8A-86DB-1F4556F36400}"/>
    <cellStyle name="Normal 31 3 3 4" xfId="30132" xr:uid="{260D5841-3C4B-4580-B0B3-BC24AEA3028D}"/>
    <cellStyle name="Normal 31 3 3 4 2" xfId="40437" xr:uid="{C7DC6478-1E49-475A-990A-0D22876D1F59}"/>
    <cellStyle name="Normal 31 3 3 5" xfId="30133" xr:uid="{06DCEC87-8877-445F-A14D-5886043C6EA2}"/>
    <cellStyle name="Normal 31 3 3 6" xfId="45795" xr:uid="{9B42F1B3-0111-4CE7-BF31-7D5F9318E1A1}"/>
    <cellStyle name="Normal 31 3 4" xfId="30134" xr:uid="{CFF5ACAA-3017-4C2C-8AF3-0168464CE843}"/>
    <cellStyle name="Normal 31 3 4 2" xfId="30135" xr:uid="{5BF65FF1-EBF7-48DC-8FB3-8E27C1F4BC03}"/>
    <cellStyle name="Normal 31 3 4 2 2" xfId="40438" xr:uid="{A1355E5E-7919-49A2-BCBC-80371963CC00}"/>
    <cellStyle name="Normal 31 3 4 3" xfId="30136" xr:uid="{EB9CBBDE-1101-472C-A228-D2BD5525BAEA}"/>
    <cellStyle name="Normal 31 3 4 4" xfId="30137" xr:uid="{9E7746B8-9256-4E31-9BDE-9DC0DCAFB1B4}"/>
    <cellStyle name="Normal 31 3 4 5" xfId="44898" xr:uid="{FB6FCBBF-4D46-41B5-8A57-7B478A5C6F57}"/>
    <cellStyle name="Normal 31 3 5" xfId="30138" xr:uid="{61F10DA7-6CFA-4D0C-BCA3-EA2AEA75BA5B}"/>
    <cellStyle name="Normal 31 3 5 2" xfId="30139" xr:uid="{6309A513-560C-4357-BE40-E9CADCC1409C}"/>
    <cellStyle name="Normal 31 3 5 2 2" xfId="40439" xr:uid="{60D55C17-76C0-452A-AFAC-27546836C091}"/>
    <cellStyle name="Normal 31 3 5 3" xfId="30140" xr:uid="{BBE12CD0-B64F-4FED-B492-2F223CB10697}"/>
    <cellStyle name="Normal 31 3 6" xfId="30141" xr:uid="{0B043689-A494-4977-B915-C5D49FD145F3}"/>
    <cellStyle name="Normal 31 3 6 2" xfId="40440" xr:uid="{FA2D9956-E62B-4704-A94E-99D4EC231A5B}"/>
    <cellStyle name="Normal 31 3 7" xfId="30142" xr:uid="{19D89ACD-E3EC-4050-8C4B-66991D6C137A}"/>
    <cellStyle name="Normal 31 3 8" xfId="1427" xr:uid="{7EABB92C-1287-4F28-A68E-D16BF2312FC0}"/>
    <cellStyle name="Normal 31 4" xfId="1054" xr:uid="{00000000-0005-0000-0000-0000CA030000}"/>
    <cellStyle name="Normal 31 4 2" xfId="2212" xr:uid="{23CC3C08-754A-4408-95D2-5EDF9E0798D6}"/>
    <cellStyle name="Normal 31 4 2 2" xfId="30143" xr:uid="{3351EDD4-2979-4ADA-BD7C-D5838311E621}"/>
    <cellStyle name="Normal 31 4 2 2 2" xfId="30144" xr:uid="{0F3992CF-3DA8-4A50-94BC-F39995A3E4EE}"/>
    <cellStyle name="Normal 31 4 2 2 2 2" xfId="40441" xr:uid="{CAD88122-D1CF-4A4C-8311-04EDC7C53F21}"/>
    <cellStyle name="Normal 31 4 2 2 3" xfId="30145" xr:uid="{BAD3DC37-0BF9-4402-8B6D-103BDF73DC36}"/>
    <cellStyle name="Normal 31 4 2 3" xfId="30146" xr:uid="{31A4FCAE-0A2E-4444-9AF0-DD1195C10F63}"/>
    <cellStyle name="Normal 31 4 2 3 2" xfId="30147" xr:uid="{D29FEC10-8368-4484-9D4A-08351F098995}"/>
    <cellStyle name="Normal 31 4 2 3 2 2" xfId="40442" xr:uid="{28D6C470-A172-4EE4-BA82-0335EC1D6070}"/>
    <cellStyle name="Normal 31 4 2 3 3" xfId="30148" xr:uid="{924F1B7A-25B3-4449-A3B9-E37ACFB54BE9}"/>
    <cellStyle name="Normal 31 4 2 4" xfId="30149" xr:uid="{D101BAF8-58C2-4792-803E-55F853C99F40}"/>
    <cellStyle name="Normal 31 4 2 4 2" xfId="40443" xr:uid="{019AACBA-8944-463E-9DA8-4F725C685B5E}"/>
    <cellStyle name="Normal 31 4 2 5" xfId="30150" xr:uid="{DB4C56C9-C538-4FFB-85DF-D9976455338A}"/>
    <cellStyle name="Normal 31 4 3" xfId="30151" xr:uid="{720A80A8-9E42-4A58-A069-B70EB4801B11}"/>
    <cellStyle name="Normal 31 4 3 2" xfId="30152" xr:uid="{16B4A967-B93F-482B-BC06-35B3018F9D44}"/>
    <cellStyle name="Normal 31 4 3 2 2" xfId="40444" xr:uid="{15E54287-5230-4668-BE62-F2F5E50CA27E}"/>
    <cellStyle name="Normal 31 4 3 3" xfId="30153" xr:uid="{F9CC7733-8228-4D18-B88E-6716965D595E}"/>
    <cellStyle name="Normal 31 4 4" xfId="30154" xr:uid="{7C7602A5-6315-4C5F-9F61-74D6FB93A928}"/>
    <cellStyle name="Normal 31 4 4 2" xfId="30155" xr:uid="{7F673D7C-F17F-42E5-81A2-11948782272D}"/>
    <cellStyle name="Normal 31 4 4 2 2" xfId="40445" xr:uid="{DC84FCF0-5706-4284-89C7-70741671E77E}"/>
    <cellStyle name="Normal 31 4 4 3" xfId="30156" xr:uid="{CF7B5667-573A-46ED-A2D0-372BE45ACED7}"/>
    <cellStyle name="Normal 31 4 5" xfId="30157" xr:uid="{83EC86AA-EA5C-4F23-8BCB-4784E2FF9E3A}"/>
    <cellStyle name="Normal 31 4 5 2" xfId="40446" xr:uid="{9D8F1C8A-F156-432A-87A5-E1B73ADF381C}"/>
    <cellStyle name="Normal 31 4 6" xfId="30158" xr:uid="{79E2C381-14EB-4287-AF39-43861290E5D0}"/>
    <cellStyle name="Normal 31 4 7" xfId="30159" xr:uid="{6D5B37CA-0D1C-4BA3-9D96-D1FC752B7107}"/>
    <cellStyle name="Normal 31 4 8" xfId="46512" xr:uid="{ED950E6D-8E74-4475-8C9B-98BA0E536F91}"/>
    <cellStyle name="Normal 31 5" xfId="30160" xr:uid="{1CCAC350-EC6E-465F-BE77-809F7EA7668E}"/>
    <cellStyle name="Normal 31 5 2" xfId="30161" xr:uid="{A2EBC22F-D039-4A18-AC71-7E802CCB913A}"/>
    <cellStyle name="Normal 31 5 2 2" xfId="30162" xr:uid="{B7213B77-AF30-4F57-B6E0-C75220DC05B8}"/>
    <cellStyle name="Normal 31 5 2 2 2" xfId="40447" xr:uid="{52662AA4-3FAA-4EE8-9120-B6BE2A53E888}"/>
    <cellStyle name="Normal 31 5 2 3" xfId="30163" xr:uid="{FE01A2A8-22FF-4A6B-AF59-C0479C577BBF}"/>
    <cellStyle name="Normal 31 5 3" xfId="30164" xr:uid="{9A1BF9A4-FC0F-4BE4-A81C-8C03F4FB7F7C}"/>
    <cellStyle name="Normal 31 5 3 2" xfId="30165" xr:uid="{9D719107-AE17-4B92-9374-B97D704E5E2A}"/>
    <cellStyle name="Normal 31 5 3 2 2" xfId="40448" xr:uid="{C6FAB579-F017-4B13-BB90-C35300AACE0D}"/>
    <cellStyle name="Normal 31 5 3 3" xfId="30166" xr:uid="{C4A7325B-AF35-42D3-AC64-9A88AB9D4C90}"/>
    <cellStyle name="Normal 31 5 4" xfId="30167" xr:uid="{2F960465-1077-456C-BB23-24B195054543}"/>
    <cellStyle name="Normal 31 5 4 2" xfId="40449" xr:uid="{2CD6CD35-029E-45A8-9F27-1DD861910066}"/>
    <cellStyle name="Normal 31 5 5" xfId="30168" xr:uid="{65749183-502B-4F07-8AD7-17A45929DDDC}"/>
    <cellStyle name="Normal 31 5 6" xfId="42818" xr:uid="{2891D07C-1D7E-431F-8248-31B322A83C3E}"/>
    <cellStyle name="Normal 31 5 7" xfId="45796" xr:uid="{7E5D7D6C-F4E9-4019-9F5E-F1D2A38DA299}"/>
    <cellStyle name="Normal 31 6" xfId="30169" xr:uid="{30F1F6BC-9D59-4031-A1A8-9EF8171D02F1}"/>
    <cellStyle name="Normal 31 6 2" xfId="30170" xr:uid="{0CD7ACB6-A8FE-42A5-BCE2-9F8405ADE53D}"/>
    <cellStyle name="Normal 31 6 2 2" xfId="40450" xr:uid="{DA1DDC9B-D3E9-49BD-ACAB-79861048530D}"/>
    <cellStyle name="Normal 31 6 3" xfId="30171" xr:uid="{82DE7E8E-CC44-405E-8309-0BB4F71518E4}"/>
    <cellStyle name="Normal 31 7" xfId="30172" xr:uid="{7D4DC382-9E18-4FA5-BDB2-6069E1E612DE}"/>
    <cellStyle name="Normal 31 7 2" xfId="30173" xr:uid="{8892CA92-21E5-4CD0-A42D-0E90CDA42B7A}"/>
    <cellStyle name="Normal 31 7 2 2" xfId="40451" xr:uid="{0A85930E-6BFD-410C-9786-DDEED7E3B713}"/>
    <cellStyle name="Normal 31 7 3" xfId="30174" xr:uid="{E895C080-3F83-4E83-80D9-82C5188C2AF8}"/>
    <cellStyle name="Normal 31 8" xfId="30175" xr:uid="{1958E177-BA31-455A-8540-59C4309D71B8}"/>
    <cellStyle name="Normal 31 8 2" xfId="40452" xr:uid="{06818B35-47D9-4CE4-BB27-7C9DCED7D22C}"/>
    <cellStyle name="Normal 31 9" xfId="30176" xr:uid="{4753E8F8-7D06-4AEA-AB37-B36068471D2C}"/>
    <cellStyle name="Normal 32" xfId="668" xr:uid="{00000000-0005-0000-0000-0000CB030000}"/>
    <cellStyle name="Normal 32 10" xfId="40453" xr:uid="{8E619A5E-AE42-4FDE-97EC-0FA6B402C819}"/>
    <cellStyle name="Normal 32 2" xfId="1059" xr:uid="{00000000-0005-0000-0000-0000CC030000}"/>
    <cellStyle name="Normal 32 2 2" xfId="1060" xr:uid="{00000000-0005-0000-0000-0000CD030000}"/>
    <cellStyle name="Normal 32 2 2 2" xfId="2213" xr:uid="{C47F1594-C6D2-43AB-B0EB-6268D3FA38EC}"/>
    <cellStyle name="Normal 32 2 2 2 2" xfId="30177" xr:uid="{032A6548-1145-43C0-B92A-5ABAF6988751}"/>
    <cellStyle name="Normal 32 2 2 2 2 2" xfId="30178" xr:uid="{B956A2FD-0C76-443E-8DCD-314489909098}"/>
    <cellStyle name="Normal 32 2 2 2 2 2 2" xfId="30179" xr:uid="{725B3067-A30C-4896-B7EE-78FBF16BF2E2}"/>
    <cellStyle name="Normal 32 2 2 2 2 2 2 2" xfId="40454" xr:uid="{BC4A6CB9-86DB-46E2-AFBB-4D434C3FB956}"/>
    <cellStyle name="Normal 32 2 2 2 2 2 3" xfId="30180" xr:uid="{50B84928-56E8-44B2-8035-C13B20ECE918}"/>
    <cellStyle name="Normal 32 2 2 2 2 3" xfId="30181" xr:uid="{37D3780B-F93E-48E8-8594-97900222DF6B}"/>
    <cellStyle name="Normal 32 2 2 2 2 3 2" xfId="30182" xr:uid="{2E839C38-8177-430A-9D35-BD2D41249DB4}"/>
    <cellStyle name="Normal 32 2 2 2 2 3 2 2" xfId="40455" xr:uid="{94D9CEE5-95DF-4A0F-AD8A-65DEA4D291F4}"/>
    <cellStyle name="Normal 32 2 2 2 2 3 3" xfId="30183" xr:uid="{480508AF-6474-4C6B-8410-ABD36B4FAA4C}"/>
    <cellStyle name="Normal 32 2 2 2 2 4" xfId="30184" xr:uid="{88A2E0EB-20E8-4DB1-8736-F46AF7520521}"/>
    <cellStyle name="Normal 32 2 2 2 2 4 2" xfId="40456" xr:uid="{25D6FA68-DA36-4D36-B43C-AF9B98B73918}"/>
    <cellStyle name="Normal 32 2 2 2 2 5" xfId="30185" xr:uid="{CA9138A5-B69E-492B-84A8-39C71A11B426}"/>
    <cellStyle name="Normal 32 2 2 2 3" xfId="30186" xr:uid="{7059F08E-D64D-47F0-8D90-52E7C3BE6E5D}"/>
    <cellStyle name="Normal 32 2 2 2 3 2" xfId="30187" xr:uid="{BF7B68AA-6959-437A-9BCB-16CF1AA33DD0}"/>
    <cellStyle name="Normal 32 2 2 2 3 2 2" xfId="40457" xr:uid="{EAC845B1-83C2-4251-B078-DE7BF2DD8886}"/>
    <cellStyle name="Normal 32 2 2 2 3 3" xfId="30188" xr:uid="{F12E7C55-026B-43B0-A955-5FE846E818E4}"/>
    <cellStyle name="Normal 32 2 2 2 4" xfId="30189" xr:uid="{C8450144-A99B-4ED0-985D-F3D2027DEE92}"/>
    <cellStyle name="Normal 32 2 2 2 4 2" xfId="30190" xr:uid="{4EB332B6-BAD9-4B2E-8199-79906A3BFED9}"/>
    <cellStyle name="Normal 32 2 2 2 4 2 2" xfId="40458" xr:uid="{FED3DFEF-9E1E-48AA-8F2B-2B989545A4C6}"/>
    <cellStyle name="Normal 32 2 2 2 4 3" xfId="30191" xr:uid="{99C862DB-5982-4841-9A26-D9F332D20758}"/>
    <cellStyle name="Normal 32 2 2 2 5" xfId="30192" xr:uid="{63778B1F-81BA-4CBC-A003-4D46041FAE33}"/>
    <cellStyle name="Normal 32 2 2 2 5 2" xfId="40459" xr:uid="{C1B6423A-1A4C-4EB2-A7C0-E994A394B103}"/>
    <cellStyle name="Normal 32 2 2 2 6" xfId="30193" xr:uid="{32A28908-EDF3-443C-A4D1-8D640AC05904}"/>
    <cellStyle name="Normal 32 2 2 2 7" xfId="45797" xr:uid="{68FD7479-F11C-4A1A-BB04-AA4CDC6058CD}"/>
    <cellStyle name="Normal 32 2 2 3" xfId="30194" xr:uid="{4DD0EC96-F36C-4602-917A-932AA7CE4733}"/>
    <cellStyle name="Normal 32 2 2 3 2" xfId="30195" xr:uid="{87A6408F-A195-4CFA-B25F-D9E2E97F04A1}"/>
    <cellStyle name="Normal 32 2 2 3 2 2" xfId="30196" xr:uid="{BDCAA97D-B216-47B5-849C-FA4EAC31846E}"/>
    <cellStyle name="Normal 32 2 2 3 2 2 2" xfId="40460" xr:uid="{A1E810CA-32D3-4A1F-B82D-6D9EF7DB6A47}"/>
    <cellStyle name="Normal 32 2 2 3 2 3" xfId="30197" xr:uid="{15988B05-B828-418E-99D2-EC0119BF3D94}"/>
    <cellStyle name="Normal 32 2 2 3 3" xfId="30198" xr:uid="{AF847106-D2E0-4ED3-887C-85E04E7911FF}"/>
    <cellStyle name="Normal 32 2 2 3 3 2" xfId="30199" xr:uid="{1454F05B-57C7-47EC-9CD0-B2ED17D432EF}"/>
    <cellStyle name="Normal 32 2 2 3 3 2 2" xfId="40461" xr:uid="{48B86826-B8EF-4B71-BED0-184BF3D1F17B}"/>
    <cellStyle name="Normal 32 2 2 3 3 3" xfId="30200" xr:uid="{F009AF18-5F7A-4088-B05F-F8EB72D864E4}"/>
    <cellStyle name="Normal 32 2 2 3 4" xfId="30201" xr:uid="{48B953BE-A7BB-439F-8EB6-BCC3E6ADAC22}"/>
    <cellStyle name="Normal 32 2 2 3 4 2" xfId="40462" xr:uid="{2013913B-FB6B-421D-B9B6-9C03E4D523D4}"/>
    <cellStyle name="Normal 32 2 2 3 5" xfId="30202" xr:uid="{15C79978-5AFE-478D-9CF3-EA077D56FCDA}"/>
    <cellStyle name="Normal 32 2 2 4" xfId="30203" xr:uid="{4A0C61FB-D8E4-4B73-BC2B-898CB6FE3158}"/>
    <cellStyle name="Normal 32 2 2 4 2" xfId="30204" xr:uid="{C9DA1B6A-98E6-4604-B7F0-B389A09ABAAD}"/>
    <cellStyle name="Normal 32 2 2 4 2 2" xfId="40463" xr:uid="{9649CB33-F60A-4036-B3A8-2F64F01FD2D0}"/>
    <cellStyle name="Normal 32 2 2 4 3" xfId="30205" xr:uid="{373E8AD7-0198-420A-BFA2-019E6E8785A0}"/>
    <cellStyle name="Normal 32 2 2 5" xfId="30206" xr:uid="{7CDD0944-F6F5-4EF3-8463-A21414A142DC}"/>
    <cellStyle name="Normal 32 2 2 5 2" xfId="30207" xr:uid="{32018EC3-763F-4661-8251-1E9EE9803B8B}"/>
    <cellStyle name="Normal 32 2 2 5 2 2" xfId="40464" xr:uid="{CBB34FEA-2681-4EC3-8CBE-06B5FE20A269}"/>
    <cellStyle name="Normal 32 2 2 5 3" xfId="30208" xr:uid="{3C081492-062E-4610-B458-6689EF169936}"/>
    <cellStyle name="Normal 32 2 2 6" xfId="30209" xr:uid="{C16C4FB4-33B2-4479-89F8-5B9E2BB2EA89}"/>
    <cellStyle name="Normal 32 2 2 6 2" xfId="40465" xr:uid="{362C6159-C2D0-429D-A6EB-FF584AC9555E}"/>
    <cellStyle name="Normal 32 2 2 7" xfId="30210" xr:uid="{2DFB2351-6E73-47D5-9294-84ADF3AEE5BA}"/>
    <cellStyle name="Normal 32 2 2 8" xfId="45798" xr:uid="{169259A4-BFDA-497E-BD19-8E4A809E5A54}"/>
    <cellStyle name="Normal 32 2 3" xfId="2214" xr:uid="{4531D6F0-77E5-4285-B459-5871AAE47BCE}"/>
    <cellStyle name="Normal 32 2 3 2" xfId="30211" xr:uid="{D09740E5-ABE3-44D7-AA6F-5A2E72CBB96B}"/>
    <cellStyle name="Normal 32 2 3 2 2" xfId="30212" xr:uid="{6DA815C5-0A81-4254-81CC-6C8521255B61}"/>
    <cellStyle name="Normal 32 2 3 2 2 2" xfId="30213" xr:uid="{63F0714F-4EF8-4564-80F4-77913B579CFE}"/>
    <cellStyle name="Normal 32 2 3 2 2 2 2" xfId="40466" xr:uid="{5D83766B-2B60-4560-9513-8306D9116990}"/>
    <cellStyle name="Normal 32 2 3 2 2 3" xfId="30214" xr:uid="{6A143919-8127-4A32-88B2-C548C84BA0BC}"/>
    <cellStyle name="Normal 32 2 3 2 3" xfId="30215" xr:uid="{2D29A39C-A0D1-41B7-9D41-2F9368714A4E}"/>
    <cellStyle name="Normal 32 2 3 2 3 2" xfId="30216" xr:uid="{F9008D3D-D190-4DC6-9514-1973D365E5AF}"/>
    <cellStyle name="Normal 32 2 3 2 3 2 2" xfId="40467" xr:uid="{CE30AD00-8568-48B9-87F8-D4B521C5854E}"/>
    <cellStyle name="Normal 32 2 3 2 3 3" xfId="30217" xr:uid="{179032EA-5ED9-4A77-A77A-B2B5FD66D520}"/>
    <cellStyle name="Normal 32 2 3 2 4" xfId="30218" xr:uid="{2A52E299-AA30-40AA-A5C3-DE93BBACE53A}"/>
    <cellStyle name="Normal 32 2 3 2 4 2" xfId="40468" xr:uid="{A2718986-B1E2-4D31-93A8-28A428C59727}"/>
    <cellStyle name="Normal 32 2 3 2 5" xfId="30219" xr:uid="{7E449A9D-A38A-4337-9313-AA7DBC601BAA}"/>
    <cellStyle name="Normal 32 2 3 3" xfId="30220" xr:uid="{3500582C-9ED6-43F7-8F34-C8DF5911BB7C}"/>
    <cellStyle name="Normal 32 2 3 3 2" xfId="30221" xr:uid="{607AF535-AA3C-4888-8FD6-0FCEE06289AA}"/>
    <cellStyle name="Normal 32 2 3 3 2 2" xfId="40469" xr:uid="{3107A8F0-232F-454B-A656-0977B43F441D}"/>
    <cellStyle name="Normal 32 2 3 3 3" xfId="30222" xr:uid="{137A0247-390E-4A0C-8D04-1187D06313F3}"/>
    <cellStyle name="Normal 32 2 3 4" xfId="30223" xr:uid="{A4C5E00E-750D-4AF7-BFC9-2B298688653A}"/>
    <cellStyle name="Normal 32 2 3 4 2" xfId="30224" xr:uid="{5B9A0347-5271-49EF-821E-BE7841C1CD0F}"/>
    <cellStyle name="Normal 32 2 3 4 2 2" xfId="40470" xr:uid="{799B4033-3121-45F0-9841-98DC07460D23}"/>
    <cellStyle name="Normal 32 2 3 4 3" xfId="30225" xr:uid="{ABCFAE92-D9E0-4B8C-9B48-DA810E794127}"/>
    <cellStyle name="Normal 32 2 3 5" xfId="30226" xr:uid="{21E5E40F-B9A8-499F-AE8E-2B957D860AA2}"/>
    <cellStyle name="Normal 32 2 3 5 2" xfId="40471" xr:uid="{BFAC5940-3195-4591-A534-FB529C9BC1B0}"/>
    <cellStyle name="Normal 32 2 3 6" xfId="30227" xr:uid="{BC5DA020-7FE1-4DF6-A102-FDB320C2EEDD}"/>
    <cellStyle name="Normal 32 2 3 7" xfId="45799" xr:uid="{B5F132DE-A693-4EC5-8CAF-72DA9EEB40DC}"/>
    <cellStyle name="Normal 32 2 4" xfId="30228" xr:uid="{A64BAA60-51C7-4965-8977-393C817E0366}"/>
    <cellStyle name="Normal 32 2 4 2" xfId="30229" xr:uid="{86E888E9-085C-42CC-882A-F53292F345F5}"/>
    <cellStyle name="Normal 32 2 4 2 2" xfId="30230" xr:uid="{AEABF06F-4ABA-4F66-A92F-08D9D98978E7}"/>
    <cellStyle name="Normal 32 2 4 2 2 2" xfId="40472" xr:uid="{EB0166E0-FE18-44FA-863C-F44704C264CF}"/>
    <cellStyle name="Normal 32 2 4 2 3" xfId="30231" xr:uid="{D1AFD9D0-432F-4D05-A356-2E0BE6F76A6F}"/>
    <cellStyle name="Normal 32 2 4 3" xfId="30232" xr:uid="{72CAEAEC-E570-4EB6-90CA-4321DBD80149}"/>
    <cellStyle name="Normal 32 2 4 3 2" xfId="30233" xr:uid="{90BC1FE0-DCFC-47E3-B787-B2954F271DC7}"/>
    <cellStyle name="Normal 32 2 4 3 2 2" xfId="40473" xr:uid="{FC5A3025-B1E4-4913-AB0A-5621B9C4A32E}"/>
    <cellStyle name="Normal 32 2 4 3 3" xfId="30234" xr:uid="{90033B91-BB48-4EF8-91E9-856629B59FD1}"/>
    <cellStyle name="Normal 32 2 4 4" xfId="30235" xr:uid="{C48B5A27-240F-4F68-AB83-8CE14345D696}"/>
    <cellStyle name="Normal 32 2 4 4 2" xfId="40474" xr:uid="{5266C49A-03A0-4588-9583-540F32A82A31}"/>
    <cellStyle name="Normal 32 2 4 5" xfId="30236" xr:uid="{22A631DE-1ADA-4673-8684-E03B7B5B8501}"/>
    <cellStyle name="Normal 32 2 5" xfId="30237" xr:uid="{B6C91806-EAC1-4F7D-8220-97DE2EDB3A79}"/>
    <cellStyle name="Normal 32 2 5 2" xfId="30238" xr:uid="{1D763F38-5BE1-4574-AF67-15869E2CDC24}"/>
    <cellStyle name="Normal 32 2 5 2 2" xfId="40475" xr:uid="{7BBAB81A-F063-4A70-9FB5-43333C032A6C}"/>
    <cellStyle name="Normal 32 2 5 3" xfId="30239" xr:uid="{59A73B6B-690F-44DD-B4B9-67F643992B7A}"/>
    <cellStyle name="Normal 32 2 6" xfId="30240" xr:uid="{281C126E-36C1-498D-90A7-E7EBECAEC8B4}"/>
    <cellStyle name="Normal 32 2 6 2" xfId="30241" xr:uid="{FA05A300-73C2-4F1D-ABC8-348A81DCD37B}"/>
    <cellStyle name="Normal 32 2 6 2 2" xfId="40476" xr:uid="{187936CA-A2AA-4549-AC67-BFE4D564953C}"/>
    <cellStyle name="Normal 32 2 6 3" xfId="30242" xr:uid="{CC47716A-8B81-47C8-BFB2-09766AEAA8C8}"/>
    <cellStyle name="Normal 32 2 7" xfId="30243" xr:uid="{F28D600D-D6F0-4177-9B12-618AFDA019E8}"/>
    <cellStyle name="Normal 32 2 7 2" xfId="40477" xr:uid="{48A0A461-C9CB-4B69-ADB6-90D0E7C535A9}"/>
    <cellStyle name="Normal 32 2 8" xfId="30244" xr:uid="{12082956-4260-4CB3-A51B-FF7696F67BBD}"/>
    <cellStyle name="Normal 32 2 9" xfId="45800" xr:uid="{616FE359-933A-4779-AF3C-53A3C702921F}"/>
    <cellStyle name="Normal 32 3" xfId="1061" xr:uid="{00000000-0005-0000-0000-0000CE030000}"/>
    <cellStyle name="Normal 32 3 2" xfId="2215" xr:uid="{BC54622C-D45F-4F33-9D78-BD1A6D47B000}"/>
    <cellStyle name="Normal 32 3 2 2" xfId="30245" xr:uid="{37A6D195-72B0-4C81-9ADD-1D6C7AE27BEF}"/>
    <cellStyle name="Normal 32 3 2 2 2" xfId="30246" xr:uid="{E4E76393-37C1-4784-BA06-FD86D659D5DB}"/>
    <cellStyle name="Normal 32 3 2 2 2 2" xfId="30247" xr:uid="{5D8539DE-C9B6-4247-9B20-3A424F7E5E0B}"/>
    <cellStyle name="Normal 32 3 2 2 2 2 2" xfId="40478" xr:uid="{77819012-77A4-4038-BF6B-2196D2E3F263}"/>
    <cellStyle name="Normal 32 3 2 2 2 3" xfId="30248" xr:uid="{7D0E3AF7-4A9B-45F6-9408-60AFC32E118A}"/>
    <cellStyle name="Normal 32 3 2 2 3" xfId="30249" xr:uid="{77A18DC4-5086-4A9C-8F54-8C3021D6F7FE}"/>
    <cellStyle name="Normal 32 3 2 2 3 2" xfId="30250" xr:uid="{29135E24-98AD-44F5-A075-744D1E4A0EE2}"/>
    <cellStyle name="Normal 32 3 2 2 3 2 2" xfId="40479" xr:uid="{4D559E98-93B6-48D2-8261-31534E217337}"/>
    <cellStyle name="Normal 32 3 2 2 3 3" xfId="30251" xr:uid="{6BBE80EF-3298-4F27-9D3B-31275FC8300F}"/>
    <cellStyle name="Normal 32 3 2 2 4" xfId="30252" xr:uid="{8A61C29E-73A2-432B-890D-9F848F9368C7}"/>
    <cellStyle name="Normal 32 3 2 2 4 2" xfId="40480" xr:uid="{AFF47E98-608C-4EDC-81C4-018166BA26DC}"/>
    <cellStyle name="Normal 32 3 2 2 5" xfId="30253" xr:uid="{1B71C6BF-432D-4A72-9CC8-B633D7FCF88D}"/>
    <cellStyle name="Normal 32 3 2 3" xfId="30254" xr:uid="{CD1BA9E7-1662-47CE-AF6C-9BF7A023E7E7}"/>
    <cellStyle name="Normal 32 3 2 3 2" xfId="30255" xr:uid="{5BC3980E-A8BC-4DF8-B0DE-91206DBCCF21}"/>
    <cellStyle name="Normal 32 3 2 3 2 2" xfId="40481" xr:uid="{CC8190C7-154A-4566-ACE0-019E1DF77F4B}"/>
    <cellStyle name="Normal 32 3 2 3 3" xfId="30256" xr:uid="{17EE5D43-1699-433D-8097-3104D05E4196}"/>
    <cellStyle name="Normal 32 3 2 4" xfId="30257" xr:uid="{9BE356F0-91D5-407F-992B-BF314D4B8AE4}"/>
    <cellStyle name="Normal 32 3 2 4 2" xfId="30258" xr:uid="{1504A308-6217-48F7-8A55-D3B4D7AC0475}"/>
    <cellStyle name="Normal 32 3 2 4 2 2" xfId="40482" xr:uid="{EC8CD7A6-E355-406E-ABAC-7C55687968E3}"/>
    <cellStyle name="Normal 32 3 2 4 3" xfId="30259" xr:uid="{FF40E1AA-C5D8-4C36-87D0-97EBAECC37CF}"/>
    <cellStyle name="Normal 32 3 2 5" xfId="30260" xr:uid="{CCC66673-2E0B-44D8-8799-5F490D66EC00}"/>
    <cellStyle name="Normal 32 3 2 5 2" xfId="40483" xr:uid="{41DCE657-4B67-45EF-85AE-D199E925F122}"/>
    <cellStyle name="Normal 32 3 2 6" xfId="30261" xr:uid="{281B03D9-9F55-4EA2-81A0-C3361ACEB30F}"/>
    <cellStyle name="Normal 32 3 3" xfId="30262" xr:uid="{0AE65362-227B-468D-A304-350CC1F949BB}"/>
    <cellStyle name="Normal 32 3 3 2" xfId="30263" xr:uid="{90B09C19-E8E1-4A9D-9F1D-ED32C239E725}"/>
    <cellStyle name="Normal 32 3 3 2 2" xfId="30264" xr:uid="{290CD989-FFBC-4F35-9F01-BF719AC5A8B0}"/>
    <cellStyle name="Normal 32 3 3 2 2 2" xfId="40484" xr:uid="{333B764C-871C-4A8F-AABD-801780747F8A}"/>
    <cellStyle name="Normal 32 3 3 2 3" xfId="30265" xr:uid="{34498CF6-82C5-4130-8EB2-CD0EB9523D35}"/>
    <cellStyle name="Normal 32 3 3 3" xfId="30266" xr:uid="{47862BBD-78C5-4145-9A2D-4A32E0E26E48}"/>
    <cellStyle name="Normal 32 3 3 3 2" xfId="30267" xr:uid="{4B55FF23-DA39-4C69-ABE3-49D43F193421}"/>
    <cellStyle name="Normal 32 3 3 3 2 2" xfId="40485" xr:uid="{D3B286C1-DB84-4570-838E-311CAC7420E9}"/>
    <cellStyle name="Normal 32 3 3 3 3" xfId="30268" xr:uid="{35F36456-A0EE-4A07-BBD6-CFA0259E8B81}"/>
    <cellStyle name="Normal 32 3 3 4" xfId="30269" xr:uid="{6FC838F1-4331-4447-A188-F3AF86460F78}"/>
    <cellStyle name="Normal 32 3 3 4 2" xfId="40486" xr:uid="{647401EA-EB8E-46A0-8F94-0B339BA18618}"/>
    <cellStyle name="Normal 32 3 3 5" xfId="30270" xr:uid="{780EB7BA-EC8F-41E4-A2D9-E22329C75C64}"/>
    <cellStyle name="Normal 32 3 4" xfId="30271" xr:uid="{D6245975-D460-460C-AAC4-16DB0D6B07CA}"/>
    <cellStyle name="Normal 32 3 4 2" xfId="30272" xr:uid="{09AE9C09-2386-4D72-9661-14B4127140B3}"/>
    <cellStyle name="Normal 32 3 4 2 2" xfId="40487" xr:uid="{C84EB350-C4CC-44FF-B078-643740DD8739}"/>
    <cellStyle name="Normal 32 3 4 3" xfId="30273" xr:uid="{3FF906F9-9FCF-4916-8906-F53520B14C29}"/>
    <cellStyle name="Normal 32 3 5" xfId="30274" xr:uid="{9BED0922-01D7-4538-8B5B-745626B49EBA}"/>
    <cellStyle name="Normal 32 3 5 2" xfId="30275" xr:uid="{454F9113-C68D-4F87-8286-01F3FC47A51F}"/>
    <cellStyle name="Normal 32 3 5 2 2" xfId="40488" xr:uid="{AEF21697-AF7F-4E9B-9D79-358F773AD939}"/>
    <cellStyle name="Normal 32 3 5 3" xfId="30276" xr:uid="{6DAF8997-6C7A-4581-AFD3-F0314BAF29E9}"/>
    <cellStyle name="Normal 32 3 6" xfId="30277" xr:uid="{0C2A0A1F-8F41-4030-8255-5D9F5B54DA37}"/>
    <cellStyle name="Normal 32 3 6 2" xfId="40489" xr:uid="{52830B9C-5C20-44D8-AF06-170C02170E6E}"/>
    <cellStyle name="Normal 32 3 7" xfId="30278" xr:uid="{4B408FD6-13E4-44F3-8F7E-065C3937009A}"/>
    <cellStyle name="Normal 32 3 8" xfId="30279" xr:uid="{EF2B458B-D972-4219-9A38-9DB0EE30E661}"/>
    <cellStyle name="Normal 32 3 9" xfId="46513" xr:uid="{6AA6DAB3-375C-43E4-B77B-EB4BA28A356A}"/>
    <cellStyle name="Normal 32 4" xfId="1058" xr:uid="{00000000-0005-0000-0000-0000CF030000}"/>
    <cellStyle name="Normal 32 4 2" xfId="2216" xr:uid="{BBF304FA-656C-46A7-9893-E2AD4BD7F799}"/>
    <cellStyle name="Normal 32 4 2 2" xfId="30280" xr:uid="{93827CE9-9256-40EA-B8B1-BE6E25EA3D75}"/>
    <cellStyle name="Normal 32 4 2 2 2" xfId="30281" xr:uid="{C805482A-09EE-4745-B534-3CB4572F98DA}"/>
    <cellStyle name="Normal 32 4 2 2 2 2" xfId="40490" xr:uid="{8423D925-5B8A-4597-B064-AB493FFC44A3}"/>
    <cellStyle name="Normal 32 4 2 2 3" xfId="30282" xr:uid="{9779445B-4EF6-4156-8359-6CF3AFF60C96}"/>
    <cellStyle name="Normal 32 4 2 3" xfId="30283" xr:uid="{D3D33709-8583-4079-93BC-802062341482}"/>
    <cellStyle name="Normal 32 4 2 3 2" xfId="30284" xr:uid="{3F8C6EBF-E0AC-443F-8B94-933E5B7FD9CB}"/>
    <cellStyle name="Normal 32 4 2 3 2 2" xfId="40491" xr:uid="{FB0A5FA9-0FAA-410A-B699-B07444062D0F}"/>
    <cellStyle name="Normal 32 4 2 3 3" xfId="30285" xr:uid="{BE0D7A3F-83BC-439E-BF11-D49AF1D9A5A2}"/>
    <cellStyle name="Normal 32 4 2 4" xfId="30286" xr:uid="{8CA85A3D-9E7F-4D3B-AC06-94A1DA267F86}"/>
    <cellStyle name="Normal 32 4 2 4 2" xfId="40492" xr:uid="{769017FC-AAB6-4B1E-9A1F-B46FDBBA6A35}"/>
    <cellStyle name="Normal 32 4 2 5" xfId="30287" xr:uid="{1C26FAFD-8DBC-4124-8D81-8D352165A4F2}"/>
    <cellStyle name="Normal 32 4 3" xfId="30288" xr:uid="{CF7E7920-8BD9-4518-A6D4-264AEDAFE8F3}"/>
    <cellStyle name="Normal 32 4 3 2" xfId="30289" xr:uid="{47A61147-04F1-4DB8-8BB2-F0240CF8AF31}"/>
    <cellStyle name="Normal 32 4 3 2 2" xfId="40493" xr:uid="{B8DD18CB-B8B5-4269-ADC0-5CF4F61337DE}"/>
    <cellStyle name="Normal 32 4 3 3" xfId="30290" xr:uid="{DB7099E3-0FA5-441E-A915-3AAC5FF2FA4B}"/>
    <cellStyle name="Normal 32 4 4" xfId="30291" xr:uid="{266E92D2-D4AF-4CE6-8273-3EC36BAF925B}"/>
    <cellStyle name="Normal 32 4 4 2" xfId="30292" xr:uid="{FF6D852A-93F3-49C9-9F8D-8AF3B3A867F1}"/>
    <cellStyle name="Normal 32 4 4 2 2" xfId="40494" xr:uid="{D5C75442-7512-4306-8287-70F8B26E64CB}"/>
    <cellStyle name="Normal 32 4 4 3" xfId="30293" xr:uid="{D887BE13-BF97-4400-A929-F11DF2225F75}"/>
    <cellStyle name="Normal 32 4 5" xfId="30294" xr:uid="{8ACD38D0-3B65-4D1C-8E52-44C232903537}"/>
    <cellStyle name="Normal 32 4 5 2" xfId="40495" xr:uid="{B9C2D739-FB10-49E1-A5B0-7BB3104C3155}"/>
    <cellStyle name="Normal 32 4 6" xfId="30295" xr:uid="{E74A2F7C-85C5-44A3-8CB5-0CF3B021C819}"/>
    <cellStyle name="Normal 32 4 7" xfId="30296" xr:uid="{E818CC95-4E95-4716-9917-E8CDEB60702C}"/>
    <cellStyle name="Normal 32 4 8" xfId="46514" xr:uid="{8F62FF8C-6285-4F51-B80A-556879B4BBFB}"/>
    <cellStyle name="Normal 32 5" xfId="925" xr:uid="{00000000-0005-0000-0000-0000D0030000}"/>
    <cellStyle name="Normal 32 5 2" xfId="30298" xr:uid="{582CC02D-4316-4DA1-98EC-DD75177B2949}"/>
    <cellStyle name="Normal 32 5 2 2" xfId="30299" xr:uid="{09E8F20C-1053-4D42-9B2E-84C383B6D24B}"/>
    <cellStyle name="Normal 32 5 2 2 2" xfId="40496" xr:uid="{D093ED42-963A-4D9C-B5BB-A240A739F799}"/>
    <cellStyle name="Normal 32 5 2 3" xfId="30300" xr:uid="{26E0F8FB-2630-40A3-8C2B-7A8CBD1E3634}"/>
    <cellStyle name="Normal 32 5 3" xfId="30301" xr:uid="{BB92FA37-35CF-409D-833A-8102F6A2DDE5}"/>
    <cellStyle name="Normal 32 5 3 2" xfId="30302" xr:uid="{B9042C0D-EF67-4274-9550-1BE3D517DCDD}"/>
    <cellStyle name="Normal 32 5 3 2 2" xfId="40497" xr:uid="{747D092D-2D03-44CA-9D0E-FA3DDA4AF965}"/>
    <cellStyle name="Normal 32 5 3 3" xfId="30303" xr:uid="{644FA1E5-DA3D-4432-9C52-57754914A5C1}"/>
    <cellStyle name="Normal 32 5 4" xfId="30304" xr:uid="{10089A6C-359D-401F-A9B5-4BA9CE1D50FD}"/>
    <cellStyle name="Normal 32 5 4 2" xfId="40498" xr:uid="{859CF3AA-F96D-4286-94CC-49A4E6B58DBE}"/>
    <cellStyle name="Normal 32 5 5" xfId="30305" xr:uid="{CE4901D0-A473-4C2C-8572-57A867B6D0AE}"/>
    <cellStyle name="Normal 32 5 6" xfId="42819" xr:uid="{903CD64C-F7A2-464F-9F08-9EE159286A80}"/>
    <cellStyle name="Normal 32 5 7" xfId="45801" xr:uid="{4E79759D-F49F-427A-A12D-81E0EA20F28F}"/>
    <cellStyle name="Normal 32 5 8" xfId="30297" xr:uid="{A3850361-1C66-446B-A85C-A5FD3E98A24C}"/>
    <cellStyle name="Normal 32 6" xfId="30306" xr:uid="{20658800-1E8A-4BFD-9B31-F71B29C7F25C}"/>
    <cellStyle name="Normal 32 6 2" xfId="30307" xr:uid="{B3C56DE1-9344-42F0-95CF-60BDE57659FD}"/>
    <cellStyle name="Normal 32 6 2 2" xfId="40499" xr:uid="{BD701812-C183-4196-9A14-3079D91D6E4F}"/>
    <cellStyle name="Normal 32 6 3" xfId="30308" xr:uid="{DA53F75E-B04F-4522-94D7-53BA0096A061}"/>
    <cellStyle name="Normal 32 7" xfId="30309" xr:uid="{29515833-ABB4-4B94-B44D-514469316A7C}"/>
    <cellStyle name="Normal 32 7 2" xfId="30310" xr:uid="{2B119EE0-66AD-42ED-B7DB-DCB9D9C49355}"/>
    <cellStyle name="Normal 32 7 2 2" xfId="40500" xr:uid="{8BDE98B4-CE6D-4711-A927-1CBA0186B24E}"/>
    <cellStyle name="Normal 32 7 3" xfId="30311" xr:uid="{2E5DEF27-6511-498C-B1BD-EDEBBC1E278D}"/>
    <cellStyle name="Normal 32 8" xfId="30312" xr:uid="{C725B901-83F8-4CA7-A8CC-8A20A0E71481}"/>
    <cellStyle name="Normal 32 8 2" xfId="40501" xr:uid="{E565DB59-B359-44D1-95BB-4B5049A12D8D}"/>
    <cellStyle name="Normal 32 9" xfId="30313" xr:uid="{9D614E71-9B4D-49DF-8DF6-EBF390A6EAF6}"/>
    <cellStyle name="Normal 33" xfId="669" xr:uid="{00000000-0005-0000-0000-0000D1030000}"/>
    <cellStyle name="Normal 33 2" xfId="926" xr:uid="{00000000-0005-0000-0000-0000D2030000}"/>
    <cellStyle name="Normal 33 2 2" xfId="30314" xr:uid="{BB51E2B1-741D-456B-9F8D-7394C13C894C}"/>
    <cellStyle name="Normal 33 3" xfId="2217" xr:uid="{EE438932-27AB-41AF-A86B-5335AFA4B783}"/>
    <cellStyle name="Normal 33 3 2" xfId="40502" xr:uid="{586CB20D-3A13-490D-80E3-CB2FFBB8B5C0}"/>
    <cellStyle name="Normal 33 4" xfId="30315" xr:uid="{26EBE138-16DE-4DE0-9A70-0D0D7FE6910B}"/>
    <cellStyle name="Normal 33 5" xfId="40503" xr:uid="{3FED6726-5BAA-48A3-8465-48028C2B9332}"/>
    <cellStyle name="Normal 33 6" xfId="40504" xr:uid="{438B65DE-BD4A-4029-BF79-143F9E5F02BE}"/>
    <cellStyle name="Normal 34" xfId="670" xr:uid="{00000000-0005-0000-0000-0000D3030000}"/>
    <cellStyle name="Normal 34 2" xfId="927" xr:uid="{00000000-0005-0000-0000-0000D4030000}"/>
    <cellStyle name="Normal 34 2 2" xfId="30316" xr:uid="{EE6E58D1-24A3-4E13-B6BF-129EEC745364}"/>
    <cellStyle name="Normal 34 3" xfId="2218" xr:uid="{1595C9CC-90A7-4E2F-8ED6-D762D9643136}"/>
    <cellStyle name="Normal 34 3 2" xfId="40505" xr:uid="{E0B0CA38-A102-47DB-AA19-025B57626550}"/>
    <cellStyle name="Normal 34 4" xfId="40506" xr:uid="{AECF942B-59C3-4533-AC1A-B5C4F8ADA7A3}"/>
    <cellStyle name="Normal 34 4 2" xfId="42820" xr:uid="{1E5D9B2F-9F37-4F50-B37B-8517615A4104}"/>
    <cellStyle name="Normal 34 4 3" xfId="45802" xr:uid="{CAE11AB4-9321-4EE8-B947-710140A7043D}"/>
    <cellStyle name="Normal 34 5" xfId="40507" xr:uid="{1390A03F-947B-4F08-A6A4-4E74A7F469B6}"/>
    <cellStyle name="Normal 34 6" xfId="40508" xr:uid="{BEC57A0B-888B-4E5D-8BA1-7559D2CDBB0A}"/>
    <cellStyle name="Normal 35" xfId="671" xr:uid="{00000000-0005-0000-0000-0000D5030000}"/>
    <cellStyle name="Normal 35 2" xfId="1063" xr:uid="{00000000-0005-0000-0000-0000D6030000}"/>
    <cellStyle name="Normal 35 2 2" xfId="2219" xr:uid="{7488E9F7-6208-42E3-8764-9BB7EC15E8D4}"/>
    <cellStyle name="Normal 35 2 2 2" xfId="30317" xr:uid="{6656BA12-AF0A-4888-BDDB-3E17A7E956A9}"/>
    <cellStyle name="Normal 35 2 2 2 2" xfId="30318" xr:uid="{FDDB231B-AC6B-4BD8-9B5C-3730EC9F53C0}"/>
    <cellStyle name="Normal 35 2 2 2 2 2" xfId="30319" xr:uid="{842D57DE-CF29-4661-9D7A-A33EB12CBB88}"/>
    <cellStyle name="Normal 35 2 2 2 2 2 2" xfId="40509" xr:uid="{6BFE7F2F-4DFF-43E3-B6BC-9824215E4E4B}"/>
    <cellStyle name="Normal 35 2 2 2 2 3" xfId="30320" xr:uid="{C9167C50-7408-4791-B9AB-1303ED613099}"/>
    <cellStyle name="Normal 35 2 2 2 3" xfId="30321" xr:uid="{0F2CB973-A63C-4A68-93CE-F69E8CA28540}"/>
    <cellStyle name="Normal 35 2 2 2 3 2" xfId="30322" xr:uid="{7310F631-B5CC-44DC-95C7-7D5DC28204E7}"/>
    <cellStyle name="Normal 35 2 2 2 3 2 2" xfId="40510" xr:uid="{1FAE1E5D-E729-4451-B62A-F730B803BBC7}"/>
    <cellStyle name="Normal 35 2 2 2 3 3" xfId="30323" xr:uid="{60689412-1488-4911-9141-DB908A78099E}"/>
    <cellStyle name="Normal 35 2 2 2 4" xfId="30324" xr:uid="{97BE818C-6FCD-4013-B225-1C0A60A82119}"/>
    <cellStyle name="Normal 35 2 2 2 4 2" xfId="40511" xr:uid="{C11FC29D-12C4-43D6-A77A-53DC22822F26}"/>
    <cellStyle name="Normal 35 2 2 2 5" xfId="30325" xr:uid="{88533696-F128-4192-A52F-EF63DD995911}"/>
    <cellStyle name="Normal 35 2 2 3" xfId="30326" xr:uid="{50B4D6D6-7EE1-4734-A87B-9349956A0EE3}"/>
    <cellStyle name="Normal 35 2 2 3 2" xfId="30327" xr:uid="{4A1F5EF2-11DA-4012-8B7B-99D3FC845FB3}"/>
    <cellStyle name="Normal 35 2 2 3 2 2" xfId="40512" xr:uid="{37002EDB-7CCF-4425-90E6-093DF87AA645}"/>
    <cellStyle name="Normal 35 2 2 3 3" xfId="30328" xr:uid="{501F322E-C662-4D31-86EA-AD41DF08034B}"/>
    <cellStyle name="Normal 35 2 2 4" xfId="30329" xr:uid="{2B9499B2-20F3-406D-BFC3-4DDE70C8729B}"/>
    <cellStyle name="Normal 35 2 2 4 2" xfId="30330" xr:uid="{CCB32334-E20E-4BD0-8B91-2C45270715C4}"/>
    <cellStyle name="Normal 35 2 2 4 2 2" xfId="40513" xr:uid="{814B158D-160D-4143-ABFF-EAEE57DB810D}"/>
    <cellStyle name="Normal 35 2 2 4 3" xfId="30331" xr:uid="{AC6B3BA5-964C-4358-A20D-BEFC6C0733F2}"/>
    <cellStyle name="Normal 35 2 2 5" xfId="30332" xr:uid="{934E94AA-CFA2-4C96-83BD-9B41699F8AFA}"/>
    <cellStyle name="Normal 35 2 2 5 2" xfId="40514" xr:uid="{642D0EA8-D3DF-4DD2-BD10-54E33FE70AC8}"/>
    <cellStyle name="Normal 35 2 2 6" xfId="30333" xr:uid="{10A15674-6218-4D74-AE9B-5AEE249F315D}"/>
    <cellStyle name="Normal 35 2 3" xfId="30334" xr:uid="{240876EF-0533-4897-AE7B-D74E99541E0E}"/>
    <cellStyle name="Normal 35 2 3 2" xfId="30335" xr:uid="{F3DF52A2-0653-4879-BC1F-449B4F7E044B}"/>
    <cellStyle name="Normal 35 2 3 2 2" xfId="30336" xr:uid="{E031D9D2-82E3-4483-BD22-224B598D03B9}"/>
    <cellStyle name="Normal 35 2 3 2 2 2" xfId="40515" xr:uid="{537C08A5-5B16-46C8-AF44-D7B87494D9BB}"/>
    <cellStyle name="Normal 35 2 3 2 3" xfId="30337" xr:uid="{93B1D262-B36B-47AE-9D40-635D8E698824}"/>
    <cellStyle name="Normal 35 2 3 3" xfId="30338" xr:uid="{EBA6FA78-703D-4D99-8B62-1C87C9D8B353}"/>
    <cellStyle name="Normal 35 2 3 3 2" xfId="30339" xr:uid="{11645608-1BAF-496A-9237-84E9BC0CE410}"/>
    <cellStyle name="Normal 35 2 3 3 2 2" xfId="40516" xr:uid="{5AB273B6-83AC-41B1-B79D-2863C03822E7}"/>
    <cellStyle name="Normal 35 2 3 3 3" xfId="30340" xr:uid="{45F11715-F28B-4994-92A3-B00965F62FFF}"/>
    <cellStyle name="Normal 35 2 3 4" xfId="30341" xr:uid="{7D28CB95-A5A0-4A67-A644-95E31DFBB92F}"/>
    <cellStyle name="Normal 35 2 3 4 2" xfId="40517" xr:uid="{BF830E90-414B-4272-A323-9D8F171C0872}"/>
    <cellStyle name="Normal 35 2 3 5" xfId="30342" xr:uid="{ECB5581F-D4AD-42FA-9D09-9F1A539F597C}"/>
    <cellStyle name="Normal 35 2 3 6" xfId="30343" xr:uid="{E1FD02E6-70F1-444E-876E-FE99411FC3AF}"/>
    <cellStyle name="Normal 35 2 3 7" xfId="44899" xr:uid="{8FE0EE59-63FC-4DEC-B8CC-3393E432ECED}"/>
    <cellStyle name="Normal 35 2 3 8" xfId="45803" xr:uid="{CC4F6FF5-612B-4EB3-A01C-245DE09C8039}"/>
    <cellStyle name="Normal 35 2 4" xfId="30344" xr:uid="{AD2B2F9A-7630-4155-AE3C-E46C9A1D93C7}"/>
    <cellStyle name="Normal 35 2 4 2" xfId="30345" xr:uid="{30B3356D-1B33-4E8B-B2B5-1C9FF824A70D}"/>
    <cellStyle name="Normal 35 2 4 2 2" xfId="40518" xr:uid="{8A2C9FDB-DC74-479C-B54A-02494E5CBA3A}"/>
    <cellStyle name="Normal 35 2 4 3" xfId="30346" xr:uid="{C4F368D5-8B11-4EBA-86B4-57219A510DEF}"/>
    <cellStyle name="Normal 35 2 5" xfId="30347" xr:uid="{AF53A07A-4895-424E-BDD2-A18AC5203AC3}"/>
    <cellStyle name="Normal 35 2 5 2" xfId="30348" xr:uid="{344C7725-7983-4DCD-9E0E-ED3922E64F45}"/>
    <cellStyle name="Normal 35 2 5 2 2" xfId="40519" xr:uid="{36515CAD-BB8A-4A2B-8939-F4CECD17194B}"/>
    <cellStyle name="Normal 35 2 5 3" xfId="30349" xr:uid="{7A6F68D6-2FF8-4CBD-8E7D-5979A3FED559}"/>
    <cellStyle name="Normal 35 2 6" xfId="30350" xr:uid="{F3953EDA-1DF9-4BFE-A018-EB27067212DB}"/>
    <cellStyle name="Normal 35 2 6 2" xfId="40520" xr:uid="{BF923AC0-1244-4642-9FBA-FC6EA65A1AC7}"/>
    <cellStyle name="Normal 35 2 7" xfId="30351" xr:uid="{FA2B3FF6-CD3B-4B82-9EF9-AED23930D5E7}"/>
    <cellStyle name="Normal 35 2 8" xfId="30352" xr:uid="{0FC19F86-46E2-4FDA-8E03-54DB2198EA8A}"/>
    <cellStyle name="Normal 35 2 9" xfId="46515" xr:uid="{9E0CF014-D045-4CD6-9D69-AF96798DB8A2}"/>
    <cellStyle name="Normal 35 3" xfId="1062" xr:uid="{00000000-0005-0000-0000-0000D7030000}"/>
    <cellStyle name="Normal 35 3 2" xfId="2220" xr:uid="{CF09F784-A2E3-488C-A40F-842838C410D6}"/>
    <cellStyle name="Normal 35 3 2 2" xfId="30353" xr:uid="{AD20A34B-8680-481F-B2BB-9EAE38F6127A}"/>
    <cellStyle name="Normal 35 3 2 2 2" xfId="30354" xr:uid="{F157C0F8-DB15-4091-8A08-C609879B10FF}"/>
    <cellStyle name="Normal 35 3 2 2 2 2" xfId="40521" xr:uid="{DDD23D2C-4EF9-4926-98E2-51C87583E67A}"/>
    <cellStyle name="Normal 35 3 2 2 3" xfId="30355" xr:uid="{E6BE0F5D-50FD-4AE4-A0F2-D8598506E312}"/>
    <cellStyle name="Normal 35 3 2 3" xfId="30356" xr:uid="{D55A1103-9C51-4195-943C-922E44A0D03A}"/>
    <cellStyle name="Normal 35 3 2 3 2" xfId="30357" xr:uid="{4C73895C-058B-4BDC-85EE-447EF15915F5}"/>
    <cellStyle name="Normal 35 3 2 3 2 2" xfId="40522" xr:uid="{D2A83D0C-2859-45BE-8E75-6EB2308D93A2}"/>
    <cellStyle name="Normal 35 3 2 3 3" xfId="30358" xr:uid="{B4F3A1BB-5E92-4211-8F61-848959ECE84A}"/>
    <cellStyle name="Normal 35 3 2 4" xfId="30359" xr:uid="{9CE6817A-B114-451B-8782-F9CA2B26D1E0}"/>
    <cellStyle name="Normal 35 3 2 4 2" xfId="40523" xr:uid="{90D867A4-DECB-4CC7-81E7-0C30ABC88784}"/>
    <cellStyle name="Normal 35 3 2 5" xfId="30360" xr:uid="{1D78D827-CAFD-4F96-80BF-B4A4C9351379}"/>
    <cellStyle name="Normal 35 3 3" xfId="30361" xr:uid="{F7854DA2-0C6A-4851-BE51-84573A418138}"/>
    <cellStyle name="Normal 35 3 3 2" xfId="30362" xr:uid="{FF9C397D-F823-4A74-9BA6-1391EC71BD7F}"/>
    <cellStyle name="Normal 35 3 3 2 2" xfId="40524" xr:uid="{93F4FECD-E7E7-4356-818F-DD008DBFFB1E}"/>
    <cellStyle name="Normal 35 3 3 3" xfId="30363" xr:uid="{D5EB23E4-510D-4DFC-AAD4-61603D3FA5F9}"/>
    <cellStyle name="Normal 35 3 4" xfId="30364" xr:uid="{D0FA15E8-BF1A-4B56-8D56-BEC59E10A591}"/>
    <cellStyle name="Normal 35 3 4 2" xfId="30365" xr:uid="{490E0CDB-5784-421F-BCC4-77780061F94D}"/>
    <cellStyle name="Normal 35 3 4 2 2" xfId="40525" xr:uid="{A3D94205-39A1-46DE-AE2D-FD1F579DB36F}"/>
    <cellStyle name="Normal 35 3 4 3" xfId="30366" xr:uid="{C482387D-FB80-47C4-ACF3-4DDFA4D24CE2}"/>
    <cellStyle name="Normal 35 3 5" xfId="30367" xr:uid="{20A909EA-8EF6-4C8B-A57C-57810EBB19E0}"/>
    <cellStyle name="Normal 35 3 5 2" xfId="40526" xr:uid="{3804DAAF-5B6D-4487-AC67-EA7B206F46BC}"/>
    <cellStyle name="Normal 35 3 6" xfId="30368" xr:uid="{09E84E89-A656-49B0-BD2F-E76AE7B4B14B}"/>
    <cellStyle name="Normal 35 3 7" xfId="30369" xr:uid="{4941917E-AAD6-4D85-95E6-5637824155B1}"/>
    <cellStyle name="Normal 35 3 8" xfId="46516" xr:uid="{8B364A1B-CF0C-4364-A499-6508105C7964}"/>
    <cellStyle name="Normal 35 4" xfId="928" xr:uid="{00000000-0005-0000-0000-0000D8030000}"/>
    <cellStyle name="Normal 35 4 2" xfId="30371" xr:uid="{6339E381-33D8-47F1-A3CD-CBDB38100F55}"/>
    <cellStyle name="Normal 35 4 2 2" xfId="30372" xr:uid="{F5FFF2BC-D8C4-499C-9670-8FD2667AAB9C}"/>
    <cellStyle name="Normal 35 4 2 2 2" xfId="40527" xr:uid="{67FE017F-1D52-4B58-BE80-D7F3105E3FF2}"/>
    <cellStyle name="Normal 35 4 2 3" xfId="30373" xr:uid="{BA43B314-7C3F-4B17-9F57-80D28C3BCFD4}"/>
    <cellStyle name="Normal 35 4 3" xfId="30374" xr:uid="{0D77F208-9D47-4B1F-99C3-29359966BCBE}"/>
    <cellStyle name="Normal 35 4 3 2" xfId="30375" xr:uid="{C6409941-4BC2-4BD0-97B7-636A665B004C}"/>
    <cellStyle name="Normal 35 4 3 2 2" xfId="40528" xr:uid="{AFBC61D5-F263-47F4-8927-AC1879DCB626}"/>
    <cellStyle name="Normal 35 4 3 3" xfId="30376" xr:uid="{1E1AA04B-D80C-4116-B0D0-CD1EC152D8DD}"/>
    <cellStyle name="Normal 35 4 4" xfId="30377" xr:uid="{B0B3B99F-D0C9-4926-A776-4C9803BE21AE}"/>
    <cellStyle name="Normal 35 4 4 2" xfId="40529" xr:uid="{7DAAC131-ABC9-4230-88D9-BB70A81D0890}"/>
    <cellStyle name="Normal 35 4 5" xfId="30378" xr:uid="{E0CB41BC-474D-4492-B6FA-2EF447BB4864}"/>
    <cellStyle name="Normal 35 4 6" xfId="42821" xr:uid="{A81241B1-F31B-4CE2-8076-22338C1A84E8}"/>
    <cellStyle name="Normal 35 4 7" xfId="45804" xr:uid="{51184F84-76DA-43C0-8B13-B41BDA22D0E0}"/>
    <cellStyle name="Normal 35 4 8" xfId="30370" xr:uid="{36DF6FD1-2B6D-4802-83BD-BB30B08E5833}"/>
    <cellStyle name="Normal 35 5" xfId="30379" xr:uid="{C11AFF57-0102-4525-9B10-069189154430}"/>
    <cellStyle name="Normal 35 5 2" xfId="30380" xr:uid="{948223B5-22A1-41B4-893A-38D3039B8B60}"/>
    <cellStyle name="Normal 35 5 2 2" xfId="40530" xr:uid="{82C65187-14C7-4BE9-B482-399FB5B807FD}"/>
    <cellStyle name="Normal 35 5 3" xfId="30381" xr:uid="{F4358025-AC9E-42E0-A159-A60ACDEC2EDB}"/>
    <cellStyle name="Normal 35 6" xfId="30382" xr:uid="{68A69352-37C0-45E3-9DD1-97D4A9BAF66A}"/>
    <cellStyle name="Normal 35 6 2" xfId="30383" xr:uid="{D7A9F58B-620D-463D-84A4-AD30586B51AE}"/>
    <cellStyle name="Normal 35 6 2 2" xfId="40531" xr:uid="{758507CE-6AFC-4CCD-BCED-14E36B2D5E06}"/>
    <cellStyle name="Normal 35 6 3" xfId="30384" xr:uid="{032CE06E-4A25-4BF9-BAC9-8704C1D4C354}"/>
    <cellStyle name="Normal 35 7" xfId="30385" xr:uid="{11188BFC-393C-48C7-A180-BCCC2880682F}"/>
    <cellStyle name="Normal 35 7 2" xfId="40532" xr:uid="{466D3DE4-2620-4944-9842-F9B6837F29C3}"/>
    <cellStyle name="Normal 35 8" xfId="30386" xr:uid="{ED48130F-DB46-478E-B392-F25759BAF990}"/>
    <cellStyle name="Normal 35 9" xfId="40533" xr:uid="{F164BCEC-5BD6-458B-9571-F5595F74B1E9}"/>
    <cellStyle name="Normal 36" xfId="672" xr:uid="{00000000-0005-0000-0000-0000D9030000}"/>
    <cellStyle name="Normal 36 2" xfId="1064" xr:uid="{00000000-0005-0000-0000-0000DA030000}"/>
    <cellStyle name="Normal 36 2 2" xfId="2221" xr:uid="{6FD07D85-6DD5-4CE7-87F3-2D958AFE37A7}"/>
    <cellStyle name="Normal 36 2 2 2" xfId="30387" xr:uid="{CEA2C965-87FE-4F0E-95A5-0A8848FB59D8}"/>
    <cellStyle name="Normal 36 2 2 2 2" xfId="30388" xr:uid="{2F678970-89E1-464D-966F-6D65901FFA53}"/>
    <cellStyle name="Normal 36 2 2 2 2 2" xfId="30389" xr:uid="{6ACD5498-9888-40F7-9456-5F9A3AF5C287}"/>
    <cellStyle name="Normal 36 2 2 2 2 2 2" xfId="40534" xr:uid="{270D6478-115B-451B-BD6C-5DA2AC78DE42}"/>
    <cellStyle name="Normal 36 2 2 2 2 3" xfId="30390" xr:uid="{FA43030F-C245-4A08-B452-D7D6A92B717F}"/>
    <cellStyle name="Normal 36 2 2 2 3" xfId="30391" xr:uid="{A7E67D1B-565E-4ABC-8B7E-358DFB9A4F17}"/>
    <cellStyle name="Normal 36 2 2 2 3 2" xfId="30392" xr:uid="{6166449D-BA49-4D41-A10C-E3126EC63F5F}"/>
    <cellStyle name="Normal 36 2 2 2 3 2 2" xfId="40535" xr:uid="{C26D273D-0C68-455C-9595-A9E1F320546B}"/>
    <cellStyle name="Normal 36 2 2 2 3 3" xfId="30393" xr:uid="{495B287A-02F1-45EE-91F9-E5DC167307E9}"/>
    <cellStyle name="Normal 36 2 2 2 4" xfId="30394" xr:uid="{0076B05E-3FEB-47E1-8A97-755737222A9B}"/>
    <cellStyle name="Normal 36 2 2 2 4 2" xfId="40536" xr:uid="{BFB66F42-231E-4B7A-829F-BC9FC85944D3}"/>
    <cellStyle name="Normal 36 2 2 2 5" xfId="30395" xr:uid="{39DD5451-19B7-4A6A-A16A-DA43C19311B9}"/>
    <cellStyle name="Normal 36 2 2 3" xfId="30396" xr:uid="{E41625A0-8A8F-408C-8DA5-49A56BCC0B73}"/>
    <cellStyle name="Normal 36 2 2 3 2" xfId="30397" xr:uid="{A92C0003-AE4C-4779-B429-C57EBF2245BA}"/>
    <cellStyle name="Normal 36 2 2 3 2 2" xfId="40537" xr:uid="{A342614B-7BE9-468B-AAFB-F9FB23FD6505}"/>
    <cellStyle name="Normal 36 2 2 3 3" xfId="30398" xr:uid="{5CC240B7-F042-4BDB-A07C-583DC2416710}"/>
    <cellStyle name="Normal 36 2 2 4" xfId="30399" xr:uid="{E75D10AF-15C3-492C-9FC2-DECB449B3792}"/>
    <cellStyle name="Normal 36 2 2 4 2" xfId="30400" xr:uid="{97A5F896-4FA2-49A1-9FF3-C586A45D10A3}"/>
    <cellStyle name="Normal 36 2 2 4 2 2" xfId="40538" xr:uid="{BD9A2C30-1F86-4F2D-B092-83A0A6312592}"/>
    <cellStyle name="Normal 36 2 2 4 3" xfId="30401" xr:uid="{05E349DA-66F8-42D8-A841-066FA29D1156}"/>
    <cellStyle name="Normal 36 2 2 5" xfId="30402" xr:uid="{9711C234-63C2-4B11-9545-44B75AFAED91}"/>
    <cellStyle name="Normal 36 2 2 5 2" xfId="40539" xr:uid="{06DA6308-5120-466F-8D41-78426F13CEEA}"/>
    <cellStyle name="Normal 36 2 2 6" xfId="30403" xr:uid="{854DD411-B699-499C-B3CE-9B2529592A70}"/>
    <cellStyle name="Normal 36 2 3" xfId="30404" xr:uid="{2B63E4DE-7ED7-4F19-9A19-685531E66808}"/>
    <cellStyle name="Normal 36 2 3 2" xfId="30405" xr:uid="{CD0B264A-BA9B-4407-9705-A2BC1766588D}"/>
    <cellStyle name="Normal 36 2 3 2 2" xfId="30406" xr:uid="{7517EE4C-9C28-44E7-B37C-5729D7A5B525}"/>
    <cellStyle name="Normal 36 2 3 2 2 2" xfId="40540" xr:uid="{16F1243F-E141-4185-96B9-CDB25CDAA252}"/>
    <cellStyle name="Normal 36 2 3 2 3" xfId="30407" xr:uid="{DB43C175-BA4A-494F-8FC5-5DBBDFE11C47}"/>
    <cellStyle name="Normal 36 2 3 3" xfId="30408" xr:uid="{9732A3C6-AB13-4665-AF8C-F19636136225}"/>
    <cellStyle name="Normal 36 2 3 3 2" xfId="30409" xr:uid="{3A0B4FB4-9F89-4957-801E-6CF32D8506E0}"/>
    <cellStyle name="Normal 36 2 3 3 2 2" xfId="40541" xr:uid="{14670DBF-8FD8-46F0-BA68-AFAF738855AD}"/>
    <cellStyle name="Normal 36 2 3 3 3" xfId="30410" xr:uid="{F1C674A9-4082-417A-B9CD-09E53D311842}"/>
    <cellStyle name="Normal 36 2 3 4" xfId="30411" xr:uid="{5EB32052-C891-4E5A-A1D2-8883EFAD6C2F}"/>
    <cellStyle name="Normal 36 2 3 4 2" xfId="40542" xr:uid="{A12E5DEB-85DB-4F65-95DE-4D84B2B765DF}"/>
    <cellStyle name="Normal 36 2 3 5" xfId="30412" xr:uid="{1C10E8F8-9811-4264-BE6E-B87245B712DB}"/>
    <cellStyle name="Normal 36 2 3 6" xfId="30413" xr:uid="{4D8A6BAE-6E22-4C85-978A-367DC5A69DFD}"/>
    <cellStyle name="Normal 36 2 3 7" xfId="44900" xr:uid="{74E0DF19-EB78-45D8-A67F-529FCD2249A9}"/>
    <cellStyle name="Normal 36 2 3 8" xfId="45805" xr:uid="{34368975-CCAB-470B-8515-D1DFE5C64E66}"/>
    <cellStyle name="Normal 36 2 4" xfId="30414" xr:uid="{759E1F68-EEFE-4BBC-BA43-3521039147FA}"/>
    <cellStyle name="Normal 36 2 4 2" xfId="30415" xr:uid="{D69C98D1-70F1-4B15-8BE8-F1BB5DD500CC}"/>
    <cellStyle name="Normal 36 2 4 2 2" xfId="40543" xr:uid="{A8D25448-91F5-4B84-B3D1-F53148363AD6}"/>
    <cellStyle name="Normal 36 2 4 3" xfId="30416" xr:uid="{743751C7-0596-423D-9AAD-73A9252E0D47}"/>
    <cellStyle name="Normal 36 2 5" xfId="30417" xr:uid="{0AFD96AD-12A5-4214-98CF-C3F2E99EE4ED}"/>
    <cellStyle name="Normal 36 2 5 2" xfId="30418" xr:uid="{ACA26A62-586F-40F8-9891-FE739E16479E}"/>
    <cellStyle name="Normal 36 2 5 2 2" xfId="40544" xr:uid="{90A8FEA5-C26D-4F05-9E4F-4C7688C516EC}"/>
    <cellStyle name="Normal 36 2 5 3" xfId="30419" xr:uid="{B47F9DD5-7478-4D0D-8D09-AFB02EA3AE59}"/>
    <cellStyle name="Normal 36 2 6" xfId="30420" xr:uid="{CEE8A44E-2B3D-4F13-B03C-86A33DE94304}"/>
    <cellStyle name="Normal 36 2 6 2" xfId="40545" xr:uid="{A23A2AA7-1472-473D-BED9-125F804BD4D2}"/>
    <cellStyle name="Normal 36 2 7" xfId="30421" xr:uid="{F68F8225-61C3-4D16-92A5-381742102D6A}"/>
    <cellStyle name="Normal 36 2 8" xfId="30422" xr:uid="{45A572F3-62A7-4990-B0ED-8F5F8255225A}"/>
    <cellStyle name="Normal 36 2 9" xfId="46517" xr:uid="{BE88EEF3-3DAA-474A-BA8A-B8A9B1155430}"/>
    <cellStyle name="Normal 36 3" xfId="929" xr:uid="{00000000-0005-0000-0000-0000DB030000}"/>
    <cellStyle name="Normal 36 3 2" xfId="30423" xr:uid="{8DC028B2-30FC-4373-8807-5E0859C0EDCE}"/>
    <cellStyle name="Normal 36 3 2 2" xfId="30424" xr:uid="{223852E2-D8C9-4A4B-8595-11464DED843C}"/>
    <cellStyle name="Normal 36 3 2 2 2" xfId="30425" xr:uid="{0A7A0306-3915-4618-835C-82A66F36A605}"/>
    <cellStyle name="Normal 36 3 2 2 2 2" xfId="40546" xr:uid="{8DB3E636-AEAA-4341-8184-7EF15EC0E966}"/>
    <cellStyle name="Normal 36 3 2 2 3" xfId="30426" xr:uid="{1E8184BD-407D-43F7-B689-8F722BFD9BA3}"/>
    <cellStyle name="Normal 36 3 2 3" xfId="30427" xr:uid="{B01F8654-F75A-4143-853D-603559A42510}"/>
    <cellStyle name="Normal 36 3 2 3 2" xfId="30428" xr:uid="{97050261-5FE9-40B5-B759-DA46B9D980CF}"/>
    <cellStyle name="Normal 36 3 2 3 2 2" xfId="40547" xr:uid="{8F19D56F-B9A5-4806-BB2E-EC3D1EA370CF}"/>
    <cellStyle name="Normal 36 3 2 3 3" xfId="30429" xr:uid="{4F6DEA4C-9F82-48D3-86DE-22585E767598}"/>
    <cellStyle name="Normal 36 3 2 4" xfId="30430" xr:uid="{203042CB-8628-4A13-B89A-8DFF91B361BE}"/>
    <cellStyle name="Normal 36 3 2 4 2" xfId="40548" xr:uid="{C536A36E-3057-42D5-AD01-6BBB99DF3DFF}"/>
    <cellStyle name="Normal 36 3 2 5" xfId="30431" xr:uid="{B66B12D4-109B-4B1F-80B0-7AFF5566654D}"/>
    <cellStyle name="Normal 36 3 3" xfId="30432" xr:uid="{4108B655-5552-42B9-92CC-BE26DD4E99BE}"/>
    <cellStyle name="Normal 36 3 3 2" xfId="30433" xr:uid="{5DCA3CFD-4EB4-4E49-87DB-76394097728E}"/>
    <cellStyle name="Normal 36 3 3 2 2" xfId="40549" xr:uid="{3DD152A8-2B4F-49B6-9D5D-9E519D27733D}"/>
    <cellStyle name="Normal 36 3 3 3" xfId="30434" xr:uid="{48E68544-7F00-4F24-B5BB-FE5B90CC7B0A}"/>
    <cellStyle name="Normal 36 3 4" xfId="30435" xr:uid="{B816E9DF-1EDC-4EBA-AA94-742ABEFED4C3}"/>
    <cellStyle name="Normal 36 3 4 2" xfId="30436" xr:uid="{77CBAD06-C63E-4468-A008-D45198FEC73E}"/>
    <cellStyle name="Normal 36 3 4 2 2" xfId="40550" xr:uid="{132B162E-1AEE-478D-8555-FA6D86FC43BD}"/>
    <cellStyle name="Normal 36 3 4 3" xfId="30437" xr:uid="{97B94A93-9E08-4300-8C3C-A845CEEA7215}"/>
    <cellStyle name="Normal 36 3 5" xfId="30438" xr:uid="{D39D5BB2-3D3D-4BF7-8583-352056AC2F4C}"/>
    <cellStyle name="Normal 36 3 5 2" xfId="40551" xr:uid="{FFE1C415-FEEB-442C-BE28-190D8455FE16}"/>
    <cellStyle name="Normal 36 3 6" xfId="30439" xr:uid="{05C01C2A-3EA8-4122-B7AF-B0EF0B015424}"/>
    <cellStyle name="Normal 36 3 7" xfId="2222" xr:uid="{49E94C07-9D3C-4233-94D2-00041F2BCE3C}"/>
    <cellStyle name="Normal 36 4" xfId="30440" xr:uid="{233E1E5D-F93E-463E-B163-5345E8A5A41A}"/>
    <cellStyle name="Normal 36 4 2" xfId="30441" xr:uid="{0A917320-78DC-41B6-BCC9-4280D4229D2F}"/>
    <cellStyle name="Normal 36 4 2 2" xfId="30442" xr:uid="{05999209-19A2-46A2-9E48-639CD1883F07}"/>
    <cellStyle name="Normal 36 4 2 2 2" xfId="40552" xr:uid="{E315266D-CD26-4D12-A9A3-92BC0EA453C2}"/>
    <cellStyle name="Normal 36 4 2 3" xfId="30443" xr:uid="{7BCB4782-DC9F-4B3C-BC6D-21699774833E}"/>
    <cellStyle name="Normal 36 4 3" xfId="30444" xr:uid="{11E634A7-D10F-4378-B168-2C8C0CBE1914}"/>
    <cellStyle name="Normal 36 4 3 2" xfId="30445" xr:uid="{3FD3A80E-17F1-4CFF-8AE3-158D4AE1B775}"/>
    <cellStyle name="Normal 36 4 3 2 2" xfId="40553" xr:uid="{AD104EF3-B784-4122-A867-1F766AB950B8}"/>
    <cellStyle name="Normal 36 4 3 3" xfId="30446" xr:uid="{F10AF57F-9822-46BB-9B91-6F17D6A51DBF}"/>
    <cellStyle name="Normal 36 4 4" xfId="30447" xr:uid="{4F31B669-055F-4DA5-BCFD-EC0E3905F5F4}"/>
    <cellStyle name="Normal 36 4 4 2" xfId="40554" xr:uid="{DD755956-A5CF-4A2E-A27D-24D03D403C6C}"/>
    <cellStyle name="Normal 36 4 5" xfId="30448" xr:uid="{F5CD353E-56BB-45A7-9108-E5CC3D2A0ECA}"/>
    <cellStyle name="Normal 36 5" xfId="30449" xr:uid="{9EB2BD48-5DBD-4F7A-883D-B231BF71402C}"/>
    <cellStyle name="Normal 36 5 2" xfId="30450" xr:uid="{D53F8CF6-89CE-406B-A5A3-78D893B80442}"/>
    <cellStyle name="Normal 36 5 2 2" xfId="40555" xr:uid="{B620411D-B66B-4FC3-8646-D619AF88ACFD}"/>
    <cellStyle name="Normal 36 5 3" xfId="30451" xr:uid="{C4F482FD-B58B-45AC-8227-F63132958901}"/>
    <cellStyle name="Normal 36 6" xfId="30452" xr:uid="{E163AB18-88E6-4D89-A7EF-871F7D2E9E18}"/>
    <cellStyle name="Normal 36 6 2" xfId="30453" xr:uid="{0EAE3071-DD15-4BD3-90F0-583D7149BAD2}"/>
    <cellStyle name="Normal 36 6 2 2" xfId="40556" xr:uid="{6D530763-6395-45E8-846A-16A6DC82FC2D}"/>
    <cellStyle name="Normal 36 6 3" xfId="30454" xr:uid="{8F30A346-868B-4D71-8C9E-23E5715F6040}"/>
    <cellStyle name="Normal 36 7" xfId="30455" xr:uid="{FF7EA8FB-D158-45FE-8591-D74F583DE50C}"/>
    <cellStyle name="Normal 36 7 2" xfId="40557" xr:uid="{B16C7523-5D0C-499F-80DB-C0EA526B9801}"/>
    <cellStyle name="Normal 36 8" xfId="30456" xr:uid="{10104AFD-347B-4E2C-88D8-CC16C0697292}"/>
    <cellStyle name="Normal 36 9" xfId="40558" xr:uid="{FE40AD9E-91B0-45E3-8133-9472DCFFD75A}"/>
    <cellStyle name="Normal 37" xfId="673" xr:uid="{00000000-0005-0000-0000-0000DC030000}"/>
    <cellStyle name="Normal 37 2" xfId="1065" xr:uid="{00000000-0005-0000-0000-0000DD030000}"/>
    <cellStyle name="Normal 37 2 2" xfId="2223" xr:uid="{4CB1F8A4-F70C-4A91-90F9-92DDAB953DD5}"/>
    <cellStyle name="Normal 37 2 2 2" xfId="30457" xr:uid="{9DC6D0E7-31A4-4FE0-8903-A03059DF9A74}"/>
    <cellStyle name="Normal 37 2 2 2 2" xfId="30458" xr:uid="{5CC712D0-2248-4A96-AF67-22CD6982F09F}"/>
    <cellStyle name="Normal 37 2 2 2 2 2" xfId="30459" xr:uid="{B7427BB0-D746-4361-8EC2-E1B10DB886E6}"/>
    <cellStyle name="Normal 37 2 2 2 2 2 2" xfId="40559" xr:uid="{42D48516-A602-409B-BD3F-3F0FA5150D88}"/>
    <cellStyle name="Normal 37 2 2 2 2 3" xfId="30460" xr:uid="{DE6B8E8D-0C16-43EF-BC27-8BE91B3BB4C9}"/>
    <cellStyle name="Normal 37 2 2 2 3" xfId="30461" xr:uid="{B250F15B-03DE-4796-AEE9-61D5B92C3A46}"/>
    <cellStyle name="Normal 37 2 2 2 3 2" xfId="30462" xr:uid="{389623BA-AFF8-4509-8BF5-5D1AAB20C9BE}"/>
    <cellStyle name="Normal 37 2 2 2 3 2 2" xfId="40560" xr:uid="{E5BC079F-B8D6-4CCF-85FA-B8229311BE9C}"/>
    <cellStyle name="Normal 37 2 2 2 3 3" xfId="30463" xr:uid="{9E5399AF-C158-4643-AFD0-4B845F11531E}"/>
    <cellStyle name="Normal 37 2 2 2 4" xfId="30464" xr:uid="{1CCF3361-6887-4848-BBC6-27A9DFD2CA1D}"/>
    <cellStyle name="Normal 37 2 2 2 4 2" xfId="40561" xr:uid="{84A3415B-6D38-4953-B17A-6B8FF1037480}"/>
    <cellStyle name="Normal 37 2 2 2 5" xfId="30465" xr:uid="{825872F3-631C-44A2-A39E-5045507A0D26}"/>
    <cellStyle name="Normal 37 2 2 3" xfId="30466" xr:uid="{A2078288-F695-41C4-BF2F-BAE66751D550}"/>
    <cellStyle name="Normal 37 2 2 3 2" xfId="30467" xr:uid="{CECB29DB-7B34-43EB-B91C-F40BEBE300DB}"/>
    <cellStyle name="Normal 37 2 2 3 2 2" xfId="40562" xr:uid="{E831BF97-6314-47E7-A1BA-17162F3264B7}"/>
    <cellStyle name="Normal 37 2 2 3 3" xfId="30468" xr:uid="{8ECB7553-8731-44E9-A7ED-4FC5557CC908}"/>
    <cellStyle name="Normal 37 2 2 4" xfId="30469" xr:uid="{8B4EACB3-B236-442E-93E2-15471B06CE1E}"/>
    <cellStyle name="Normal 37 2 2 4 2" xfId="30470" xr:uid="{1CE03B53-4700-4B65-9929-F0B9576BC282}"/>
    <cellStyle name="Normal 37 2 2 4 2 2" xfId="40563" xr:uid="{FEA4F604-9DC0-4817-9E64-03DA593E9EB0}"/>
    <cellStyle name="Normal 37 2 2 4 3" xfId="30471" xr:uid="{45B91DC8-C000-415E-93E9-508F6F83F5B8}"/>
    <cellStyle name="Normal 37 2 2 5" xfId="30472" xr:uid="{2AC4D23B-3642-4FF1-BC6F-0A54836DBFDE}"/>
    <cellStyle name="Normal 37 2 2 5 2" xfId="40564" xr:uid="{567F3A8F-A36E-40C0-9964-946561F9A568}"/>
    <cellStyle name="Normal 37 2 2 6" xfId="30473" xr:uid="{A866D07F-E1BF-4D26-B60C-7D330DC8B222}"/>
    <cellStyle name="Normal 37 2 3" xfId="30474" xr:uid="{433248E7-679D-4BCE-A1B8-4E4E94DCE3D4}"/>
    <cellStyle name="Normal 37 2 3 2" xfId="30475" xr:uid="{48B32BE5-F7F7-4BD3-9545-AD52703506CB}"/>
    <cellStyle name="Normal 37 2 3 2 2" xfId="30476" xr:uid="{98950FD3-5269-4D59-A973-BF41D7B02BD1}"/>
    <cellStyle name="Normal 37 2 3 2 2 2" xfId="40565" xr:uid="{8290377D-CF93-4F8D-9559-07B12A0FBACA}"/>
    <cellStyle name="Normal 37 2 3 2 3" xfId="30477" xr:uid="{88268E35-E5BE-421C-8B37-46343960F758}"/>
    <cellStyle name="Normal 37 2 3 3" xfId="30478" xr:uid="{3633DBC7-3FD6-489A-A034-FAEDBF91A350}"/>
    <cellStyle name="Normal 37 2 3 3 2" xfId="30479" xr:uid="{F3356721-A512-44B3-A51A-5BCE0D859CE2}"/>
    <cellStyle name="Normal 37 2 3 3 2 2" xfId="40566" xr:uid="{996A972F-8641-454B-81EC-2E11011AE5A5}"/>
    <cellStyle name="Normal 37 2 3 3 3" xfId="30480" xr:uid="{4260BC68-2C97-4BAA-B8B2-99205F984FD4}"/>
    <cellStyle name="Normal 37 2 3 4" xfId="30481" xr:uid="{34A5AE06-3B65-4806-8905-49B9518AB0A1}"/>
    <cellStyle name="Normal 37 2 3 4 2" xfId="40567" xr:uid="{8F44E334-A444-4BC1-88B7-AA97E687D0E3}"/>
    <cellStyle name="Normal 37 2 3 5" xfId="30482" xr:uid="{E2E31690-D3A3-4A0D-87D3-E803CEF701C0}"/>
    <cellStyle name="Normal 37 2 4" xfId="30483" xr:uid="{A0CA9F46-22F4-442E-AB3B-CB9DF1D0C0A4}"/>
    <cellStyle name="Normal 37 2 4 2" xfId="30484" xr:uid="{5802B59E-B68A-4B53-844C-2ABBAEFA14B4}"/>
    <cellStyle name="Normal 37 2 4 2 2" xfId="40568" xr:uid="{1AAFFB02-88A1-4FF0-823C-5C09A868D716}"/>
    <cellStyle name="Normal 37 2 4 3" xfId="30485" xr:uid="{DB927AE8-2482-4A09-BAF9-875203FA5332}"/>
    <cellStyle name="Normal 37 2 5" xfId="30486" xr:uid="{5859D79B-3CF6-4C4F-9738-12D4E17746CA}"/>
    <cellStyle name="Normal 37 2 5 2" xfId="30487" xr:uid="{431CF20C-0905-4C86-A352-64772A096BDD}"/>
    <cellStyle name="Normal 37 2 5 2 2" xfId="40569" xr:uid="{9A63D19A-EC7E-4D34-BDC3-7D31ED946A0C}"/>
    <cellStyle name="Normal 37 2 5 3" xfId="30488" xr:uid="{135911F0-191C-469F-B473-3A01DC320E6B}"/>
    <cellStyle name="Normal 37 2 6" xfId="30489" xr:uid="{8E042B78-870F-4282-8412-9D2EE70B5D0C}"/>
    <cellStyle name="Normal 37 2 6 2" xfId="40570" xr:uid="{7502722C-833B-410E-940A-E435DE8DA94E}"/>
    <cellStyle name="Normal 37 2 7" xfId="30490" xr:uid="{74AF026A-7E45-4BCB-9BC6-55DABB7754C4}"/>
    <cellStyle name="Normal 37 2 8" xfId="30491" xr:uid="{9ECC2E72-3A0F-44B6-A27A-3BE6D0B377BA}"/>
    <cellStyle name="Normal 37 2 9" xfId="46518" xr:uid="{395EDD05-55E9-4822-8DBF-353199AC01A8}"/>
    <cellStyle name="Normal 37 3" xfId="930" xr:uid="{00000000-0005-0000-0000-0000DE030000}"/>
    <cellStyle name="Normal 37 3 2" xfId="30492" xr:uid="{4117EFC3-FFA4-48E9-ADDD-D46D7723577D}"/>
    <cellStyle name="Normal 37 3 2 2" xfId="30493" xr:uid="{52100772-49EB-434E-99BF-FE11070A8E53}"/>
    <cellStyle name="Normal 37 3 2 2 2" xfId="30494" xr:uid="{4765B6F9-289B-41FF-B2AA-651FB2BEEAF3}"/>
    <cellStyle name="Normal 37 3 2 2 2 2" xfId="40571" xr:uid="{F710B09B-B460-4F83-B57B-DDF5F5935A2D}"/>
    <cellStyle name="Normal 37 3 2 2 3" xfId="30495" xr:uid="{9FD491B0-47BC-43EB-8D69-5E88F4618E89}"/>
    <cellStyle name="Normal 37 3 2 3" xfId="30496" xr:uid="{1D1F8468-A5E0-406F-8EB2-C9A9C463791F}"/>
    <cellStyle name="Normal 37 3 2 3 2" xfId="30497" xr:uid="{D68363AF-5198-4677-BD5D-071F5DC61EF1}"/>
    <cellStyle name="Normal 37 3 2 3 2 2" xfId="40572" xr:uid="{DD71AB4E-7906-4F0E-8C9A-647BA66DF83B}"/>
    <cellStyle name="Normal 37 3 2 3 3" xfId="30498" xr:uid="{3DC166BB-ABCB-4127-A8DA-2E860471B923}"/>
    <cellStyle name="Normal 37 3 2 4" xfId="30499" xr:uid="{7F3E04E0-8063-480F-9EEF-C41084AC06CF}"/>
    <cellStyle name="Normal 37 3 2 4 2" xfId="40573" xr:uid="{EA05B26C-4CAA-409C-B422-B2762F498394}"/>
    <cellStyle name="Normal 37 3 2 5" xfId="30500" xr:uid="{3CDA6ABC-85E6-4352-882E-45141F38E2D6}"/>
    <cellStyle name="Normal 37 3 3" xfId="30501" xr:uid="{2C013249-D60D-4715-8C28-B02FA6F730E4}"/>
    <cellStyle name="Normal 37 3 3 2" xfId="30502" xr:uid="{A36489DB-E490-4BDB-8E7B-E2DCA87BED8B}"/>
    <cellStyle name="Normal 37 3 3 2 2" xfId="40574" xr:uid="{DEABAF74-7E7C-4698-8CB5-224991155E28}"/>
    <cellStyle name="Normal 37 3 3 3" xfId="30503" xr:uid="{FA884C71-E4F4-465F-8F23-6B0A55DEBD00}"/>
    <cellStyle name="Normal 37 3 4" xfId="30504" xr:uid="{F93C82E1-7B17-4136-B9F1-C3D1995674DA}"/>
    <cellStyle name="Normal 37 3 4 2" xfId="30505" xr:uid="{72985888-BA57-4A90-8A46-CAA9BC04BC68}"/>
    <cellStyle name="Normal 37 3 4 2 2" xfId="40575" xr:uid="{70DF8F22-8DA4-4D62-B0C0-CF00AAB88FF5}"/>
    <cellStyle name="Normal 37 3 4 3" xfId="30506" xr:uid="{A847AA2D-E175-40C9-8516-465C80A10C3F}"/>
    <cellStyle name="Normal 37 3 5" xfId="30507" xr:uid="{2A1989B3-368C-4C75-BCB3-41E13B98CBA1}"/>
    <cellStyle name="Normal 37 3 5 2" xfId="40576" xr:uid="{E9744EB8-8E49-4427-A482-E0B81FD3F626}"/>
    <cellStyle name="Normal 37 3 6" xfId="30508" xr:uid="{D9FCA56B-FCC4-4C1A-B6BA-21D67A9BACA3}"/>
    <cellStyle name="Normal 37 3 7" xfId="2224" xr:uid="{E22FF72F-BD14-40DF-A92A-77415DAA1F4E}"/>
    <cellStyle name="Normal 37 4" xfId="30509" xr:uid="{4851C9EF-D616-48FE-931A-F77FF01E42DF}"/>
    <cellStyle name="Normal 37 4 2" xfId="30510" xr:uid="{47DAD611-D32A-41AB-A778-4268A0E5728A}"/>
    <cellStyle name="Normal 37 4 2 2" xfId="30511" xr:uid="{625547DF-6663-4286-8B40-A41DAD3C6DB7}"/>
    <cellStyle name="Normal 37 4 2 2 2" xfId="40577" xr:uid="{50ABD0F6-02A1-47BE-88A1-272473575F11}"/>
    <cellStyle name="Normal 37 4 2 3" xfId="30512" xr:uid="{BCF132C8-BC38-451F-AA45-619E4A2207EB}"/>
    <cellStyle name="Normal 37 4 3" xfId="30513" xr:uid="{32801DCF-8B5A-47E4-96A5-C44CB24B50CB}"/>
    <cellStyle name="Normal 37 4 3 2" xfId="30514" xr:uid="{153BB1C0-FFDE-439C-A29D-447899BF3D56}"/>
    <cellStyle name="Normal 37 4 3 2 2" xfId="40578" xr:uid="{FC34AE32-D31E-4A1B-AF80-0A2070EB00FE}"/>
    <cellStyle name="Normal 37 4 3 3" xfId="30515" xr:uid="{5A382EE6-3936-4551-AFA3-8856F9648A76}"/>
    <cellStyle name="Normal 37 4 4" xfId="30516" xr:uid="{6CD24D3C-5EA5-4EAA-9756-78803BE4C696}"/>
    <cellStyle name="Normal 37 4 4 2" xfId="40579" xr:uid="{5130E379-6433-4D34-B1C0-36B0DB34F244}"/>
    <cellStyle name="Normal 37 4 5" xfId="30517" xr:uid="{845AE37A-EA01-427B-9792-201971B18654}"/>
    <cellStyle name="Normal 37 5" xfId="30518" xr:uid="{E31B4C95-D4B9-421B-838F-88F11787B125}"/>
    <cellStyle name="Normal 37 5 2" xfId="30519" xr:uid="{E2888600-E93D-4EA6-8602-3F11C3AAA90E}"/>
    <cellStyle name="Normal 37 5 2 2" xfId="40580" xr:uid="{1F9515E9-8BCA-431A-AB6D-369E4DB217FD}"/>
    <cellStyle name="Normal 37 5 3" xfId="30520" xr:uid="{02EBA22B-3964-439C-8256-990F357CAFB0}"/>
    <cellStyle name="Normal 37 6" xfId="30521" xr:uid="{AEF6CF51-F26F-434D-BEB2-A9771FCE834E}"/>
    <cellStyle name="Normal 37 6 2" xfId="30522" xr:uid="{2DF71850-68B8-48E5-BBDD-022AEEEA6E9D}"/>
    <cellStyle name="Normal 37 6 2 2" xfId="40581" xr:uid="{CAADF151-9430-45F0-BD07-3C4481363FB0}"/>
    <cellStyle name="Normal 37 6 3" xfId="30523" xr:uid="{97A89452-80FC-4C08-BD7C-07CB17A29B74}"/>
    <cellStyle name="Normal 37 6 4" xfId="42822" xr:uid="{49938BE9-2806-42D9-906D-D9325935B362}"/>
    <cellStyle name="Normal 37 6 5" xfId="45806" xr:uid="{D10DCBE0-69D0-451C-A293-CC680933A8A7}"/>
    <cellStyle name="Normal 37 7" xfId="30524" xr:uid="{DBE45454-9163-493A-8A4C-E37C84978AF6}"/>
    <cellStyle name="Normal 37 7 2" xfId="40582" xr:uid="{F459E2E7-63B7-449F-B393-8DF9552366E6}"/>
    <cellStyle name="Normal 37 8" xfId="30525" xr:uid="{9C3D6F0E-1EEC-46A2-A1B2-640BA3027CBE}"/>
    <cellStyle name="Normal 37 9" xfId="40583" xr:uid="{1508D18D-2633-491E-A1FC-2851CBC16177}"/>
    <cellStyle name="Normal 38" xfId="674" xr:uid="{00000000-0005-0000-0000-0000DF030000}"/>
    <cellStyle name="Normal 38 2" xfId="1066" xr:uid="{00000000-0005-0000-0000-0000E0030000}"/>
    <cellStyle name="Normal 38 2 2" xfId="2225" xr:uid="{120E4A7F-C506-454A-8A6E-4A62C1893A80}"/>
    <cellStyle name="Normal 38 2 2 2" xfId="30526" xr:uid="{4650073E-5174-4197-BBBA-0D57A4254EC7}"/>
    <cellStyle name="Normal 38 2 2 2 2" xfId="30527" xr:uid="{72D96E75-FC7F-431C-97FD-1B56830D1A29}"/>
    <cellStyle name="Normal 38 2 2 2 2 2" xfId="30528" xr:uid="{C7DDB181-16B3-4286-8524-C407FE67062B}"/>
    <cellStyle name="Normal 38 2 2 2 2 2 2" xfId="40584" xr:uid="{7854B677-FA4C-4E47-A650-7962A674B33A}"/>
    <cellStyle name="Normal 38 2 2 2 2 3" xfId="30529" xr:uid="{31871A3C-A019-4FD1-833E-9150C4BB86F0}"/>
    <cellStyle name="Normal 38 2 2 2 3" xfId="30530" xr:uid="{58DF596B-F504-4863-98C3-638446808DF1}"/>
    <cellStyle name="Normal 38 2 2 2 3 2" xfId="30531" xr:uid="{7315654D-4248-4664-A305-577FF0DF09E5}"/>
    <cellStyle name="Normal 38 2 2 2 3 2 2" xfId="40585" xr:uid="{302C279A-7BD5-4891-B62E-5CB22A6C2025}"/>
    <cellStyle name="Normal 38 2 2 2 3 3" xfId="30532" xr:uid="{5AC105B2-C03A-4DFD-83C4-B93E75CA8CDB}"/>
    <cellStyle name="Normal 38 2 2 2 4" xfId="30533" xr:uid="{C6C01453-2088-4211-9514-67E274EE0DA8}"/>
    <cellStyle name="Normal 38 2 2 2 4 2" xfId="40586" xr:uid="{7B36765B-C453-4A94-AD96-764CB8A88A2A}"/>
    <cellStyle name="Normal 38 2 2 2 5" xfId="30534" xr:uid="{14F09E2A-FB18-4FF4-AB14-0EB80DE5751E}"/>
    <cellStyle name="Normal 38 2 2 3" xfId="30535" xr:uid="{C0F380E8-962B-4710-9E09-9B11E4E51298}"/>
    <cellStyle name="Normal 38 2 2 3 2" xfId="30536" xr:uid="{24BD11A2-B8FA-46A6-8C96-93FD0FE4D760}"/>
    <cellStyle name="Normal 38 2 2 3 2 2" xfId="40587" xr:uid="{DFC185FE-6B90-463D-91FF-59AC4C2B48F0}"/>
    <cellStyle name="Normal 38 2 2 3 3" xfId="30537" xr:uid="{ED001DFF-DB9B-40A1-BC1B-D32082A8B68A}"/>
    <cellStyle name="Normal 38 2 2 4" xfId="30538" xr:uid="{33F4A79F-6948-4ED4-94EB-98DDDB581839}"/>
    <cellStyle name="Normal 38 2 2 4 2" xfId="30539" xr:uid="{E75C4502-B2FC-44A8-9376-FDDB3179E1FD}"/>
    <cellStyle name="Normal 38 2 2 4 2 2" xfId="40588" xr:uid="{46D673EB-F72F-4F38-BB98-411EAFB72133}"/>
    <cellStyle name="Normal 38 2 2 4 3" xfId="30540" xr:uid="{19D25E0C-6A73-4019-8320-EE2574F76492}"/>
    <cellStyle name="Normal 38 2 2 5" xfId="30541" xr:uid="{09EC6F80-270D-43CB-A71A-E463AE9ECACA}"/>
    <cellStyle name="Normal 38 2 2 5 2" xfId="40589" xr:uid="{0B3958DB-754D-48E5-9344-D5BF9551B662}"/>
    <cellStyle name="Normal 38 2 2 6" xfId="30542" xr:uid="{C9EC774B-B446-47F6-982D-5F35C3C19997}"/>
    <cellStyle name="Normal 38 2 3" xfId="30543" xr:uid="{5CEE8ABA-57B1-4C0C-98E5-A4C91E4646BE}"/>
    <cellStyle name="Normal 38 2 3 2" xfId="30544" xr:uid="{EB9A2348-153E-4C09-A83E-8F7EE743FE11}"/>
    <cellStyle name="Normal 38 2 3 2 2" xfId="30545" xr:uid="{80234B88-D1D0-41C0-9559-A9D37A498542}"/>
    <cellStyle name="Normal 38 2 3 2 2 2" xfId="40590" xr:uid="{1D1408BC-D8A8-48F7-99DC-86B06B23BC00}"/>
    <cellStyle name="Normal 38 2 3 2 3" xfId="30546" xr:uid="{15F10C6F-BED5-4958-B9CC-28A21998FEED}"/>
    <cellStyle name="Normal 38 2 3 3" xfId="30547" xr:uid="{F4A19F3C-2E2F-4250-B962-1D757EA09F49}"/>
    <cellStyle name="Normal 38 2 3 3 2" xfId="30548" xr:uid="{0EDCC84C-BF0E-4A16-B8E6-7651BC650F6D}"/>
    <cellStyle name="Normal 38 2 3 3 2 2" xfId="40591" xr:uid="{424E4DE6-452B-453C-B9DD-96B8B23AEEAF}"/>
    <cellStyle name="Normal 38 2 3 3 3" xfId="30549" xr:uid="{BD291074-8CA5-4101-8CD8-39E966D9DD60}"/>
    <cellStyle name="Normal 38 2 3 4" xfId="30550" xr:uid="{6EC8BBE6-4B6A-42F0-A14E-0C101A0A92F7}"/>
    <cellStyle name="Normal 38 2 3 4 2" xfId="40592" xr:uid="{96EFB5B5-32C6-4F3F-B965-6ED7D700394B}"/>
    <cellStyle name="Normal 38 2 3 5" xfId="30551" xr:uid="{D6D1FEAF-24EC-4C29-926C-6267517FCE71}"/>
    <cellStyle name="Normal 38 2 4" xfId="30552" xr:uid="{BDC093E2-B22B-4493-904F-51F79DC1D90C}"/>
    <cellStyle name="Normal 38 2 4 2" xfId="30553" xr:uid="{CDEA9386-9B7C-48B1-9BD1-FA5DD7A44D82}"/>
    <cellStyle name="Normal 38 2 4 2 2" xfId="40593" xr:uid="{A2B86163-1C07-45BF-97CC-CB4925AF5EE6}"/>
    <cellStyle name="Normal 38 2 4 3" xfId="30554" xr:uid="{B2ED6FB0-EB95-4FAB-B677-34FB9639A72A}"/>
    <cellStyle name="Normal 38 2 5" xfId="30555" xr:uid="{D49FEF62-66EF-4920-8913-DCDFC821D1B5}"/>
    <cellStyle name="Normal 38 2 5 2" xfId="30556" xr:uid="{7F2475D5-56AA-47C8-8BC6-81E0268AD7FA}"/>
    <cellStyle name="Normal 38 2 5 2 2" xfId="40594" xr:uid="{D7D5BA82-A886-4003-9486-DEC87A02AAE8}"/>
    <cellStyle name="Normal 38 2 5 3" xfId="30557" xr:uid="{A702B413-9A3B-4056-AA92-CCB6D48C4C46}"/>
    <cellStyle name="Normal 38 2 6" xfId="30558" xr:uid="{39E4D1E0-A63E-4A99-BD93-3AC8921C44FD}"/>
    <cellStyle name="Normal 38 2 6 2" xfId="40595" xr:uid="{00ED282D-CD40-4DD6-B9E4-C16702ACFB53}"/>
    <cellStyle name="Normal 38 2 7" xfId="30559" xr:uid="{589B65B7-E06B-450B-A265-864800413A33}"/>
    <cellStyle name="Normal 38 2 8" xfId="30560" xr:uid="{6FC73858-35A1-4F56-9B6F-FE4408A74D3B}"/>
    <cellStyle name="Normal 38 2 9" xfId="46519" xr:uid="{CEF25C60-C520-4886-A118-E6C07A5CBF61}"/>
    <cellStyle name="Normal 38 3" xfId="931" xr:uid="{00000000-0005-0000-0000-0000E1030000}"/>
    <cellStyle name="Normal 38 3 2" xfId="30561" xr:uid="{2982F911-BB3E-40FC-90DC-965A1E1AED4D}"/>
    <cellStyle name="Normal 38 3 2 2" xfId="30562" xr:uid="{6180632F-6026-4C0D-99D5-2D311B76BB69}"/>
    <cellStyle name="Normal 38 3 2 2 2" xfId="30563" xr:uid="{EE7BEBCC-58F4-4AB6-A539-440BDDA7B886}"/>
    <cellStyle name="Normal 38 3 2 2 2 2" xfId="40596" xr:uid="{D2E98019-C4D3-4C2A-B6AF-11C419D08CA9}"/>
    <cellStyle name="Normal 38 3 2 2 3" xfId="30564" xr:uid="{894B39CD-92CC-41EC-A885-629F4AAC7F07}"/>
    <cellStyle name="Normal 38 3 2 3" xfId="30565" xr:uid="{8DB0BB10-875D-4495-AB98-45A866EBCF88}"/>
    <cellStyle name="Normal 38 3 2 3 2" xfId="30566" xr:uid="{4D9252F3-697B-4B77-A495-625575046AE9}"/>
    <cellStyle name="Normal 38 3 2 3 2 2" xfId="40597" xr:uid="{8007AB1C-F264-4C8F-B5F0-AE1967FF9EC1}"/>
    <cellStyle name="Normal 38 3 2 3 3" xfId="30567" xr:uid="{F778D3BB-7E38-4D62-823E-B30E70EDABE7}"/>
    <cellStyle name="Normal 38 3 2 4" xfId="30568" xr:uid="{285BC941-F050-48FD-80A1-120B7AAE0B4C}"/>
    <cellStyle name="Normal 38 3 2 4 2" xfId="40598" xr:uid="{EC502581-E112-4C00-8466-DDB7BCB1A92D}"/>
    <cellStyle name="Normal 38 3 2 5" xfId="30569" xr:uid="{F61BCE31-20AF-48A2-8346-D9C2F6410501}"/>
    <cellStyle name="Normal 38 3 3" xfId="30570" xr:uid="{940678D7-942B-4F83-B7B7-7C09223E7C65}"/>
    <cellStyle name="Normal 38 3 3 2" xfId="30571" xr:uid="{9D33B6EC-33CA-4DB7-B94B-99F22C877EFE}"/>
    <cellStyle name="Normal 38 3 3 2 2" xfId="40599" xr:uid="{DA1C6CC3-FC8D-4115-B23B-78FFFF235833}"/>
    <cellStyle name="Normal 38 3 3 3" xfId="30572" xr:uid="{437224ED-D9FD-4E59-8144-481D859D9379}"/>
    <cellStyle name="Normal 38 3 4" xfId="30573" xr:uid="{C028282D-2DE3-4586-8B68-F1B09FE2E887}"/>
    <cellStyle name="Normal 38 3 4 2" xfId="30574" xr:uid="{64D433E2-865E-4BC0-9529-4452D1D99730}"/>
    <cellStyle name="Normal 38 3 4 2 2" xfId="40600" xr:uid="{5EE4DE55-A1FD-432D-9DDC-5A2D14A7823B}"/>
    <cellStyle name="Normal 38 3 4 3" xfId="30575" xr:uid="{7F31F307-690A-4EFF-8443-1F5592EAB10B}"/>
    <cellStyle name="Normal 38 3 5" xfId="30576" xr:uid="{518CC53D-08FA-4C2C-93FE-F4442EDA58DE}"/>
    <cellStyle name="Normal 38 3 5 2" xfId="40601" xr:uid="{6CBAA650-9454-4268-A66F-DAA55FA67471}"/>
    <cellStyle name="Normal 38 3 6" xfId="30577" xr:uid="{8774B014-1285-4DDE-B6FA-4F9981C2F555}"/>
    <cellStyle name="Normal 38 3 7" xfId="2226" xr:uid="{7A5280E6-0912-4E4A-8571-9F847CAEC9FB}"/>
    <cellStyle name="Normal 38 4" xfId="30578" xr:uid="{48694B1E-FB42-4030-915F-31BB9C0F9454}"/>
    <cellStyle name="Normal 38 4 2" xfId="30579" xr:uid="{D87A6B49-417C-4B99-B468-E793ABF61C31}"/>
    <cellStyle name="Normal 38 4 2 2" xfId="30580" xr:uid="{7DBC1DD2-8589-47AD-BECC-25AC87A97C39}"/>
    <cellStyle name="Normal 38 4 2 2 2" xfId="40602" xr:uid="{EE79B61D-98F6-4422-B47A-5434FD8EA51E}"/>
    <cellStyle name="Normal 38 4 2 3" xfId="30581" xr:uid="{9D4361B5-EEA3-45BC-BA7E-6E87FED23374}"/>
    <cellStyle name="Normal 38 4 3" xfId="30582" xr:uid="{5C81A659-EA3E-480F-BC7E-49A31F2D150C}"/>
    <cellStyle name="Normal 38 4 3 2" xfId="30583" xr:uid="{1A1B17A0-70EF-442F-AD78-5FF49B9CBABB}"/>
    <cellStyle name="Normal 38 4 3 2 2" xfId="40603" xr:uid="{D5CF3E4F-17B2-477D-B5AC-7305A3DF41AB}"/>
    <cellStyle name="Normal 38 4 3 3" xfId="30584" xr:uid="{4D3F6AB9-5D7D-4BBD-A5FB-3533F29D1F87}"/>
    <cellStyle name="Normal 38 4 4" xfId="30585" xr:uid="{5497A53A-9CF7-41F0-8B54-F0605617863A}"/>
    <cellStyle name="Normal 38 4 4 2" xfId="40604" xr:uid="{9C57C0CF-3AD9-431B-9BB9-CFC95779F3B9}"/>
    <cellStyle name="Normal 38 4 5" xfId="30586" xr:uid="{03769FE6-9754-43B1-A2CE-5D57C37CD1F6}"/>
    <cellStyle name="Normal 38 4 6" xfId="42823" xr:uid="{7891A8C0-11E0-4FE7-9A74-735CA3C6D60F}"/>
    <cellStyle name="Normal 38 4 7" xfId="45807" xr:uid="{096DFE87-E7EC-4BDD-A28A-E1969109E044}"/>
    <cellStyle name="Normal 38 5" xfId="30587" xr:uid="{80273DE7-F237-4428-BE14-AE0716552015}"/>
    <cellStyle name="Normal 38 5 2" xfId="30588" xr:uid="{82039B1B-9EA9-4568-949F-7DE8ED6469AE}"/>
    <cellStyle name="Normal 38 5 2 2" xfId="40605" xr:uid="{AEBE5499-5736-47FC-A5B8-21774F905E7B}"/>
    <cellStyle name="Normal 38 5 3" xfId="30589" xr:uid="{62F0FD3B-2E82-47DE-9050-85B8D55EB3DE}"/>
    <cellStyle name="Normal 38 6" xfId="30590" xr:uid="{1A7F4BE4-2B86-40A9-9F96-DFA724CA5EE8}"/>
    <cellStyle name="Normal 38 6 2" xfId="30591" xr:uid="{0359DCD3-9CA3-4AA5-9F2D-E832F5A0033E}"/>
    <cellStyle name="Normal 38 6 2 2" xfId="40606" xr:uid="{5E58C7E4-2BC4-41A5-8289-6D0F3DD145DC}"/>
    <cellStyle name="Normal 38 6 3" xfId="30592" xr:uid="{E4D8BE9E-89B2-491A-84A5-6263F9D8BA57}"/>
    <cellStyle name="Normal 38 7" xfId="30593" xr:uid="{1D26EF7E-8363-4D47-BE00-004525DCB384}"/>
    <cellStyle name="Normal 38 7 2" xfId="40607" xr:uid="{CC307B9E-B88A-4570-BE35-EB188163310B}"/>
    <cellStyle name="Normal 38 8" xfId="30594" xr:uid="{8AA07B39-A116-45C2-B903-7EEF6490729A}"/>
    <cellStyle name="Normal 38 9" xfId="40608" xr:uid="{8019DA73-F3F9-4F9A-BB96-0DE0F3D6A20D}"/>
    <cellStyle name="Normal 39" xfId="675" xr:uid="{00000000-0005-0000-0000-0000E2030000}"/>
    <cellStyle name="Normal 39 2" xfId="1067" xr:uid="{00000000-0005-0000-0000-0000E3030000}"/>
    <cellStyle name="Normal 39 2 2" xfId="2227" xr:uid="{DE514749-A499-46C3-9D1B-353199074C17}"/>
    <cellStyle name="Normal 39 2 2 2" xfId="30595" xr:uid="{6FDCCA8C-DE37-428F-9F10-B232711989CE}"/>
    <cellStyle name="Normal 39 2 2 2 2" xfId="30596" xr:uid="{A3344C86-6069-486F-B64F-D25A006A09AB}"/>
    <cellStyle name="Normal 39 2 2 2 2 2" xfId="30597" xr:uid="{B292EBAB-06BC-40B6-9FEC-386D70823CAA}"/>
    <cellStyle name="Normal 39 2 2 2 2 2 2" xfId="40609" xr:uid="{D5407EDE-3F22-4255-8182-276CF87EA0E3}"/>
    <cellStyle name="Normal 39 2 2 2 2 3" xfId="30598" xr:uid="{9D8B0611-C6D3-4023-B147-E6FAEC96FD61}"/>
    <cellStyle name="Normal 39 2 2 2 3" xfId="30599" xr:uid="{22E3CB56-2501-4C8D-ACC1-722CC1FF6FBC}"/>
    <cellStyle name="Normal 39 2 2 2 3 2" xfId="30600" xr:uid="{13D6E40F-C3A1-44BA-9C69-06CE81818AAB}"/>
    <cellStyle name="Normal 39 2 2 2 3 2 2" xfId="40610" xr:uid="{7AF5B32E-803F-405D-A898-3AFB8F64DB30}"/>
    <cellStyle name="Normal 39 2 2 2 3 3" xfId="30601" xr:uid="{DCEB1EE6-9B10-41D9-B4CB-0FCCE8D99F4D}"/>
    <cellStyle name="Normal 39 2 2 2 4" xfId="30602" xr:uid="{1E3B4869-39D6-4AB3-A971-72042D3373E0}"/>
    <cellStyle name="Normal 39 2 2 2 4 2" xfId="40611" xr:uid="{9E5CE5DE-36EB-4B3F-8464-91315CDC8CCA}"/>
    <cellStyle name="Normal 39 2 2 2 5" xfId="30603" xr:uid="{70DA88DA-F373-4DC4-9B1D-8554D7BF4FAA}"/>
    <cellStyle name="Normal 39 2 2 3" xfId="30604" xr:uid="{9481EEA1-5BC4-4DF5-956A-F5772DC7798D}"/>
    <cellStyle name="Normal 39 2 2 3 2" xfId="30605" xr:uid="{B101786F-0F49-453B-8291-F16ED3213094}"/>
    <cellStyle name="Normal 39 2 2 3 2 2" xfId="40612" xr:uid="{C73D2A64-6082-469F-8970-8125CB36DD81}"/>
    <cellStyle name="Normal 39 2 2 3 3" xfId="30606" xr:uid="{404D9D79-CB74-4194-917D-B915CC96733D}"/>
    <cellStyle name="Normal 39 2 2 4" xfId="30607" xr:uid="{B0BE5441-3561-4E7D-A396-24740EAAE97D}"/>
    <cellStyle name="Normal 39 2 2 4 2" xfId="30608" xr:uid="{D849249A-F5CA-4F6A-A165-2D44045986CF}"/>
    <cellStyle name="Normal 39 2 2 4 2 2" xfId="40613" xr:uid="{A11860E1-2A4B-4341-A743-A194B38C764C}"/>
    <cellStyle name="Normal 39 2 2 4 3" xfId="30609" xr:uid="{84BC275B-6780-4720-9F43-3978E31752A6}"/>
    <cellStyle name="Normal 39 2 2 5" xfId="30610" xr:uid="{5838BA69-B0FD-4024-B4BE-09FE6734F51B}"/>
    <cellStyle name="Normal 39 2 2 5 2" xfId="40614" xr:uid="{92221BF5-7D18-44D4-BDBF-3ACCAC3CC5E0}"/>
    <cellStyle name="Normal 39 2 2 6" xfId="30611" xr:uid="{64CA77B6-EE02-49EF-9B7D-971D0B2F4D02}"/>
    <cellStyle name="Normal 39 2 3" xfId="30612" xr:uid="{029E2067-932C-4FF3-84A6-5A9BF7D2452C}"/>
    <cellStyle name="Normal 39 2 3 2" xfId="30613" xr:uid="{8EE3B957-3C70-46E7-85E4-B924D9E41C87}"/>
    <cellStyle name="Normal 39 2 3 2 2" xfId="30614" xr:uid="{380F1A93-8E12-4099-BA45-9CD4F4DA70EA}"/>
    <cellStyle name="Normal 39 2 3 2 2 2" xfId="40615" xr:uid="{23BDBDA7-45E0-4958-91FE-5BA6B0D518A8}"/>
    <cellStyle name="Normal 39 2 3 2 3" xfId="30615" xr:uid="{05312C30-6132-494C-B693-B22FF3E6E000}"/>
    <cellStyle name="Normal 39 2 3 3" xfId="30616" xr:uid="{59041881-94AD-4747-B8F7-80C619CCAD13}"/>
    <cellStyle name="Normal 39 2 3 3 2" xfId="30617" xr:uid="{39FB2EF1-9CDF-4698-A605-63CABE3DA986}"/>
    <cellStyle name="Normal 39 2 3 3 2 2" xfId="40616" xr:uid="{1DCD9393-412A-4B0C-BAE8-D0B2489E130B}"/>
    <cellStyle name="Normal 39 2 3 3 3" xfId="30618" xr:uid="{C4C3F141-0E70-4122-9668-B4B464498315}"/>
    <cellStyle name="Normal 39 2 3 4" xfId="30619" xr:uid="{AFA2BC64-82E3-4C82-AA63-F9328471D7E9}"/>
    <cellStyle name="Normal 39 2 3 4 2" xfId="40617" xr:uid="{7AB9C490-E484-4E42-99C3-7A36350FD8FA}"/>
    <cellStyle name="Normal 39 2 3 5" xfId="30620" xr:uid="{1669305D-1B79-4522-BF52-5408912A1C25}"/>
    <cellStyle name="Normal 39 2 4" xfId="30621" xr:uid="{66A4129C-6110-4AB8-9089-DCBA672FF00F}"/>
    <cellStyle name="Normal 39 2 4 2" xfId="30622" xr:uid="{B2A135F7-2438-4AAC-B73A-2489A62E8531}"/>
    <cellStyle name="Normal 39 2 4 2 2" xfId="40618" xr:uid="{446E00A5-A11A-4AC5-9F09-F031EBDAF546}"/>
    <cellStyle name="Normal 39 2 4 3" xfId="30623" xr:uid="{CA0F7295-5461-457E-B608-9FCD5458DBAF}"/>
    <cellStyle name="Normal 39 2 5" xfId="30624" xr:uid="{AD9C5B40-500F-4058-8AF9-C329A11BBF1E}"/>
    <cellStyle name="Normal 39 2 5 2" xfId="30625" xr:uid="{18792A43-4EB2-4170-B70A-6B8F565E41D3}"/>
    <cellStyle name="Normal 39 2 5 2 2" xfId="40619" xr:uid="{CEF050CD-76B5-40BD-8C73-20702F50360E}"/>
    <cellStyle name="Normal 39 2 5 3" xfId="30626" xr:uid="{DD24E72C-8190-4AEA-95F9-7EDDA771E57B}"/>
    <cellStyle name="Normal 39 2 6" xfId="30627" xr:uid="{AA9EE5EA-1B03-4574-A15C-6931207B1BC9}"/>
    <cellStyle name="Normal 39 2 6 2" xfId="40620" xr:uid="{684DCC65-68A6-4652-81C7-6CB4431E3062}"/>
    <cellStyle name="Normal 39 2 7" xfId="30628" xr:uid="{0413E7C0-375E-43F1-8726-39CF67771653}"/>
    <cellStyle name="Normal 39 2 8" xfId="30629" xr:uid="{8C9A8F92-42A7-4E55-9C9C-9390F28838C4}"/>
    <cellStyle name="Normal 39 2 9" xfId="46520" xr:uid="{2CBB75C8-9F4A-417A-8934-71BED767EAB5}"/>
    <cellStyle name="Normal 39 3" xfId="932" xr:uid="{00000000-0005-0000-0000-0000E4030000}"/>
    <cellStyle name="Normal 39 3 2" xfId="30630" xr:uid="{865ECD42-6FCA-49CC-A73A-913056A7FA50}"/>
    <cellStyle name="Normal 39 3 2 2" xfId="30631" xr:uid="{BB1A22A0-181B-414A-A716-F8613DE84CFA}"/>
    <cellStyle name="Normal 39 3 2 2 2" xfId="30632" xr:uid="{F840D1E8-EE58-446B-A31B-901A3509F4BF}"/>
    <cellStyle name="Normal 39 3 2 2 2 2" xfId="40621" xr:uid="{164817A6-B0CD-4ABE-912E-C3C9C83B9F1A}"/>
    <cellStyle name="Normal 39 3 2 2 3" xfId="30633" xr:uid="{560B9855-9703-4E09-8A67-C61CEDAA982C}"/>
    <cellStyle name="Normal 39 3 2 3" xfId="30634" xr:uid="{88691D91-1012-4D74-B46C-343D51A76D20}"/>
    <cellStyle name="Normal 39 3 2 3 2" xfId="30635" xr:uid="{FDE28E89-5973-4056-91E0-1B89A153125E}"/>
    <cellStyle name="Normal 39 3 2 3 2 2" xfId="40622" xr:uid="{06CF29D0-8573-41A8-9DCA-1EF2173E1A48}"/>
    <cellStyle name="Normal 39 3 2 3 3" xfId="30636" xr:uid="{0362CDD4-C642-4413-AA10-911026535E5E}"/>
    <cellStyle name="Normal 39 3 2 4" xfId="30637" xr:uid="{318A2C6E-CDC4-4CBB-86B7-26158CD6B163}"/>
    <cellStyle name="Normal 39 3 2 4 2" xfId="40623" xr:uid="{7E27EA4B-A956-4525-922E-D65FDF4DDFCC}"/>
    <cellStyle name="Normal 39 3 2 5" xfId="30638" xr:uid="{A61AEA54-FC75-4C0A-96A3-93D761C7B2C1}"/>
    <cellStyle name="Normal 39 3 3" xfId="30639" xr:uid="{3D5D3B40-2D11-4814-9F8D-5B75B6CA03B5}"/>
    <cellStyle name="Normal 39 3 3 2" xfId="30640" xr:uid="{9CC534BA-6800-49DF-8985-19DC8F2845BC}"/>
    <cellStyle name="Normal 39 3 3 2 2" xfId="40624" xr:uid="{442E427C-4FA4-416A-8C35-5485117798EF}"/>
    <cellStyle name="Normal 39 3 3 3" xfId="30641" xr:uid="{51D64691-0291-4849-A067-C27007F53D1F}"/>
    <cellStyle name="Normal 39 3 4" xfId="30642" xr:uid="{9D18236A-B003-406A-AB87-57E527D95330}"/>
    <cellStyle name="Normal 39 3 4 2" xfId="30643" xr:uid="{D0AD6441-E002-4B12-9228-FCD059F1C9F4}"/>
    <cellStyle name="Normal 39 3 4 2 2" xfId="40625" xr:uid="{F94AFBAE-FF63-4E61-BB70-5860B05D45D4}"/>
    <cellStyle name="Normal 39 3 4 3" xfId="30644" xr:uid="{1AD0AE2B-5D60-448D-8A4F-B60CB747F63E}"/>
    <cellStyle name="Normal 39 3 5" xfId="30645" xr:uid="{050F66D9-858F-4A06-B129-7B3F22441F45}"/>
    <cellStyle name="Normal 39 3 5 2" xfId="40626" xr:uid="{0A5B3F77-6158-40FD-A6ED-DF31F618988E}"/>
    <cellStyle name="Normal 39 3 6" xfId="30646" xr:uid="{0CEA7F50-C9A4-43B4-9644-FEE3FAB630FD}"/>
    <cellStyle name="Normal 39 3 7" xfId="2228" xr:uid="{55586DE8-F2DD-4D3F-BEB1-A5486EDA4701}"/>
    <cellStyle name="Normal 39 4" xfId="30647" xr:uid="{3094D441-95F7-4651-916D-13D295EFD11B}"/>
    <cellStyle name="Normal 39 4 2" xfId="30648" xr:uid="{CD85B404-F7B2-42A0-A896-9B19F8A5B2F4}"/>
    <cellStyle name="Normal 39 4 2 2" xfId="30649" xr:uid="{02FDD126-32D5-40D7-8C75-AC2EC74381E4}"/>
    <cellStyle name="Normal 39 4 2 2 2" xfId="40627" xr:uid="{AB3A734C-5E3B-4EE0-90B5-E56ECC7C6B0E}"/>
    <cellStyle name="Normal 39 4 2 3" xfId="30650" xr:uid="{9ACA8525-E374-45EE-BA3E-E427108D2B29}"/>
    <cellStyle name="Normal 39 4 3" xfId="30651" xr:uid="{B170C6DB-5647-458E-9A0C-7C66DDF0C0F9}"/>
    <cellStyle name="Normal 39 4 3 2" xfId="30652" xr:uid="{E3AD964B-C4C5-4B95-A497-B23194B2E0EC}"/>
    <cellStyle name="Normal 39 4 3 2 2" xfId="40628" xr:uid="{9873B20E-8CD3-469B-8511-59EAAD424760}"/>
    <cellStyle name="Normal 39 4 3 3" xfId="30653" xr:uid="{FCF68D6D-6EA7-4666-9977-1D1FE16007C4}"/>
    <cellStyle name="Normal 39 4 4" xfId="30654" xr:uid="{53A4B94D-5184-46C4-B725-B13823AC70CC}"/>
    <cellStyle name="Normal 39 4 4 2" xfId="40629" xr:uid="{88B099AE-FF6B-430F-A843-5802A6D5A637}"/>
    <cellStyle name="Normal 39 4 5" xfId="30655" xr:uid="{923BF565-D04B-4A6C-B4CF-7CA358886D55}"/>
    <cellStyle name="Normal 39 5" xfId="30656" xr:uid="{BFCA1087-6D82-481F-8786-1B5089C0F508}"/>
    <cellStyle name="Normal 39 5 2" xfId="30657" xr:uid="{C0EAF84B-D716-47C6-AB71-8BF7D5FBC4D3}"/>
    <cellStyle name="Normal 39 5 2 2" xfId="40630" xr:uid="{A79841E2-7807-4311-A73B-022708C656F8}"/>
    <cellStyle name="Normal 39 5 3" xfId="30658" xr:uid="{F5FDA686-89D7-4BC6-8181-F656AAEA9382}"/>
    <cellStyle name="Normal 39 6" xfId="30659" xr:uid="{FE836649-6EE0-4CEE-A724-18AFC0336B6B}"/>
    <cellStyle name="Normal 39 6 2" xfId="30660" xr:uid="{5D62B966-C4AB-406C-A7CE-2AC88B089B45}"/>
    <cellStyle name="Normal 39 6 2 2" xfId="40631" xr:uid="{17AA783A-0388-4A1D-99B5-75179C12F134}"/>
    <cellStyle name="Normal 39 6 3" xfId="30661" xr:uid="{D5C59B89-E664-4281-AA7D-8C0B774A7D76}"/>
    <cellStyle name="Normal 39 7" xfId="30662" xr:uid="{3C52AE1D-FFAA-422C-91B5-6ABF484319F7}"/>
    <cellStyle name="Normal 39 7 2" xfId="40632" xr:uid="{93EE479D-5BBB-41D3-AC49-70E7A7103C22}"/>
    <cellStyle name="Normal 39 8" xfId="30663" xr:uid="{C99145B3-8908-4B55-A311-64575B9FB451}"/>
    <cellStyle name="Normal 39 9" xfId="40633" xr:uid="{A59064D5-1AE4-485D-A7E0-3978DFCC6C71}"/>
    <cellStyle name="Normal 4" xfId="98" xr:uid="{00000000-0005-0000-0000-0000E5030000}"/>
    <cellStyle name="Normal 4 10" xfId="43614" xr:uid="{CB5F654D-B440-4376-8801-0FF92C1A0D4A}"/>
    <cellStyle name="Normal 4 11" xfId="43615" xr:uid="{1F78B4A4-0251-4AFE-BCA0-AF43F42419D9}"/>
    <cellStyle name="Normal 4 12" xfId="44177" xr:uid="{0B3A870C-D788-434B-BCB3-E9B42255A072}"/>
    <cellStyle name="Normal 4 13" xfId="46521" xr:uid="{861678BB-F276-4265-BC83-ADE743F1904C}"/>
    <cellStyle name="Normal 4 14" xfId="1368" xr:uid="{DDAE8433-B44E-4F4B-95A0-70FB8E741BD8}"/>
    <cellStyle name="Normal 4 2" xfId="124" xr:uid="{00000000-0005-0000-0000-0000E6030000}"/>
    <cellStyle name="Normal 4 2 10" xfId="43616" xr:uid="{71E59BA5-9D9A-4444-BD34-8C4FBD140C2F}"/>
    <cellStyle name="Normal 4 2 10 2" xfId="43617" xr:uid="{E849EB72-EBD9-4D60-9857-A3FC88FCEDD2}"/>
    <cellStyle name="Normal 4 2 11" xfId="43618" xr:uid="{D083AC5C-F746-48B2-9228-EDFF2A376088}"/>
    <cellStyle name="Normal 4 2 11 2" xfId="43619" xr:uid="{6276C52B-1EE1-49CA-9E82-D9E8FCD9A5EA}"/>
    <cellStyle name="Normal 4 2 12" xfId="43620" xr:uid="{8FF2BF6B-A2B7-4996-8FE0-1F00A9FC6064}"/>
    <cellStyle name="Normal 4 2 12 2" xfId="43621" xr:uid="{ACF6DD64-9F88-4515-8C5D-1661D5DA50DA}"/>
    <cellStyle name="Normal 4 2 13" xfId="43622" xr:uid="{932C04C7-065E-45C9-BEDA-C3EBA24E1EEA}"/>
    <cellStyle name="Normal 4 2 14" xfId="42824" xr:uid="{01848522-6EA7-401C-BD7B-B53C74412A74}"/>
    <cellStyle name="Normal 4 2 15" xfId="46522" xr:uid="{64AEEC17-24E1-4659-BC8A-561C8392D043}"/>
    <cellStyle name="Normal 4 2 16" xfId="46523" xr:uid="{B581A1D4-210F-414E-9132-9208A6E055BB}"/>
    <cellStyle name="Normal 4 2 17" xfId="1369" xr:uid="{ABC66572-B828-4065-99D6-A00C9F825F27}"/>
    <cellStyle name="Normal 4 2 2" xfId="676" xr:uid="{00000000-0005-0000-0000-0000E7030000}"/>
    <cellStyle name="Normal 4 2 2 2" xfId="677" xr:uid="{00000000-0005-0000-0000-0000E8030000}"/>
    <cellStyle name="Normal 4 2 2 2 2" xfId="30664" xr:uid="{658EBA6A-AB58-494F-9143-9E3A5FB26B00}"/>
    <cellStyle name="Normal 4 2 2 2 2 2" xfId="30665" xr:uid="{A8360C3D-387A-4609-8C64-E27E1B52B5C4}"/>
    <cellStyle name="Normal 4 2 2 2 2 2 2" xfId="40634" xr:uid="{72C845C7-F677-4CEB-8787-7641AFED55FC}"/>
    <cellStyle name="Normal 4 2 2 2 2 3" xfId="30666" xr:uid="{B6A00B16-C209-47B7-BBCE-9D211111562B}"/>
    <cellStyle name="Normal 4 2 2 2 2 3 2" xfId="43623" xr:uid="{EE7BE474-4057-48EB-A6A9-31F247474FA8}"/>
    <cellStyle name="Normal 4 2 2 2 2 4" xfId="43624" xr:uid="{C7D3A465-1DE0-4FA1-B0B2-D420FDF3BE28}"/>
    <cellStyle name="Normal 4 2 2 2 2 4 2" xfId="43625" xr:uid="{16FC42B7-56A9-4184-9C07-2449D530850D}"/>
    <cellStyle name="Normal 4 2 2 2 2 5" xfId="43626" xr:uid="{E4AF1AB3-2102-4128-B973-7254059F2A6A}"/>
    <cellStyle name="Normal 4 2 2 2 3" xfId="30667" xr:uid="{23849FDC-8FF6-4BDD-BB52-86E3EB949CA1}"/>
    <cellStyle name="Normal 4 2 2 2 3 2" xfId="30668" xr:uid="{3EE9B1F2-14AF-4271-B265-69B7C172734F}"/>
    <cellStyle name="Normal 4 2 2 2 3 2 2" xfId="40635" xr:uid="{8E80FFB1-5A2C-4282-8CAB-7413A0F0591C}"/>
    <cellStyle name="Normal 4 2 2 2 3 3" xfId="30669" xr:uid="{F1623EEB-21A3-4E73-B265-3C36876EFA28}"/>
    <cellStyle name="Normal 4 2 2 2 4" xfId="30670" xr:uid="{54081E92-5646-49AF-9716-0D216EFD287F}"/>
    <cellStyle name="Normal 4 2 2 2 4 2" xfId="40636" xr:uid="{84648444-15B0-4649-A47D-DC4AC46E5FB5}"/>
    <cellStyle name="Normal 4 2 2 2 5" xfId="30671" xr:uid="{F7084428-A59C-4F99-87C4-5E42AC0CB1C8}"/>
    <cellStyle name="Normal 4 2 2 2 5 2" xfId="43627" xr:uid="{8FEA4AFB-B609-4728-B048-95925EE9ECF0}"/>
    <cellStyle name="Normal 4 2 2 2 6" xfId="43628" xr:uid="{22D411F7-747A-4838-8E43-E158FFDA9110}"/>
    <cellStyle name="Normal 4 2 2 2 7" xfId="45808" xr:uid="{97CE0B99-817B-4538-BC4A-E93318C5121B}"/>
    <cellStyle name="Normal 4 2 2 3" xfId="678" xr:uid="{00000000-0005-0000-0000-0000E9030000}"/>
    <cellStyle name="Normal 4 2 2 3 2" xfId="30672" xr:uid="{20DC76B8-D91B-40C5-B41D-8925E1DFF6D4}"/>
    <cellStyle name="Normal 4 2 2 3 2 2" xfId="40637" xr:uid="{C747A62C-1D40-4BBB-ADFD-E90780FF00CE}"/>
    <cellStyle name="Normal 4 2 2 3 3" xfId="30673" xr:uid="{6F7673F1-3212-4958-8BBB-80D4743CFF95}"/>
    <cellStyle name="Normal 4 2 2 3 4" xfId="43629" xr:uid="{8E4ACCE5-9FBB-4855-8361-4B6B1FFA7332}"/>
    <cellStyle name="Normal 4 2 2 3 5" xfId="45809" xr:uid="{FE3A60B7-29F5-46B2-BDD1-64BADE7B2F92}"/>
    <cellStyle name="Normal 4 2 2 4" xfId="30674" xr:uid="{CBD214B8-2E87-4E11-AE2E-B083A86068C7}"/>
    <cellStyle name="Normal 4 2 2 4 2" xfId="30675" xr:uid="{54168364-153C-4647-8605-0F5619149CAD}"/>
    <cellStyle name="Normal 4 2 2 4 2 2" xfId="40638" xr:uid="{9767CD35-396F-4DDC-A809-10E14B293210}"/>
    <cellStyle name="Normal 4 2 2 4 3" xfId="30676" xr:uid="{4B031AC0-04CB-40AB-B29D-A5C993B54A7B}"/>
    <cellStyle name="Normal 4 2 2 5" xfId="30677" xr:uid="{C1431614-F9AD-4BB1-8AE9-45145D1294A7}"/>
    <cellStyle name="Normal 4 2 2 5 2" xfId="40639" xr:uid="{F19AEFF2-5B2E-417A-BAD8-B23764471D57}"/>
    <cellStyle name="Normal 4 2 2 6" xfId="30678" xr:uid="{A49EBFCB-E7C7-40AB-AF48-E98AD7D4F9BE}"/>
    <cellStyle name="Normal 4 2 2 6 2" xfId="43630" xr:uid="{6F0E5426-EB64-41E4-95D5-85470CAD345F}"/>
    <cellStyle name="Normal 4 2 2 7" xfId="40640" xr:uid="{0CF906FD-97AB-41F5-8FBD-348DD880A543}"/>
    <cellStyle name="Normal 4 2 2 8" xfId="1428" xr:uid="{6EBBE686-8EF5-42A8-B0D8-B3F948F018CA}"/>
    <cellStyle name="Normal 4 2 2_Net Zero &amp; QRP Award" xfId="43631" xr:uid="{04B38A5C-40DD-4C44-94BF-55A076B701B0}"/>
    <cellStyle name="Normal 4 2 3" xfId="679" xr:uid="{00000000-0005-0000-0000-0000EA030000}"/>
    <cellStyle name="Normal 4 2 3 2" xfId="30679" xr:uid="{D9F38D85-F2DB-48EC-ABA7-6798454443F6}"/>
    <cellStyle name="Normal 4 2 3 2 2" xfId="30680" xr:uid="{95FE2E52-86EE-48C6-923C-A87406EB8E51}"/>
    <cellStyle name="Normal 4 2 3 2 2 2" xfId="40641" xr:uid="{3417D3D0-BFE9-45E6-9FD2-306163C6C7B4}"/>
    <cellStyle name="Normal 4 2 3 2 3" xfId="30681" xr:uid="{A7488664-2803-4AAB-A71C-0F52555DB2A3}"/>
    <cellStyle name="Normal 4 2 3 2 3 2" xfId="43632" xr:uid="{6B97A589-C429-4010-A0FF-F52C582C6AE9}"/>
    <cellStyle name="Normal 4 2 3 2 4" xfId="30682" xr:uid="{B1AE35FE-683E-4E0B-976C-DCBE4F4CD5F6}"/>
    <cellStyle name="Normal 4 2 3 2 4 2" xfId="43633" xr:uid="{DE13D201-32BA-4FC0-900E-56740105F878}"/>
    <cellStyle name="Normal 4 2 3 2 5" xfId="43634" xr:uid="{FC3DAD5D-AEA5-406E-829B-8CDC64867E77}"/>
    <cellStyle name="Normal 4 2 3 2 6" xfId="45810" xr:uid="{53607165-D7D0-471E-B006-69CEA94C40CD}"/>
    <cellStyle name="Normal 4 2 3 3" xfId="30683" xr:uid="{56368842-9D7C-4D61-970C-0C9E125A9B47}"/>
    <cellStyle name="Normal 4 2 3 3 2" xfId="30684" xr:uid="{AEDF8023-59AE-42D7-95BA-325ABE1208EC}"/>
    <cellStyle name="Normal 4 2 3 3 2 2" xfId="40642" xr:uid="{25018A92-2337-4675-8817-12A270C3BF0E}"/>
    <cellStyle name="Normal 4 2 3 3 3" xfId="30685" xr:uid="{573A98D0-9EBC-4D55-80F5-CD715B59D143}"/>
    <cellStyle name="Normal 4 2 3 4" xfId="30686" xr:uid="{4E02AE68-DB01-42FB-95C1-07475DF6DB72}"/>
    <cellStyle name="Normal 4 2 3 4 2" xfId="40643" xr:uid="{37587567-B194-4007-B9EE-41946B6DA37C}"/>
    <cellStyle name="Normal 4 2 3 5" xfId="30687" xr:uid="{46049A64-80FD-43B6-8A6D-43DB9AFF7798}"/>
    <cellStyle name="Normal 4 2 3 5 2" xfId="43635" xr:uid="{BEA0D527-EA4E-4D39-A106-46A1EDA54835}"/>
    <cellStyle name="Normal 4 2 3 6" xfId="43636" xr:uid="{E9D4579F-74CE-415E-8C62-EE19E74F72F9}"/>
    <cellStyle name="Normal 4 2 4" xfId="2229" xr:uid="{6FF764BC-3452-4A63-A056-5BF63C032DA2}"/>
    <cellStyle name="Normal 4 2 4 2" xfId="30688" xr:uid="{331E8EF4-7F6B-4EB0-A90C-CD26C29C815E}"/>
    <cellStyle name="Normal 4 2 4 2 2" xfId="40644" xr:uid="{45052360-7DB2-4FD7-9BFB-D06BDC14DDF2}"/>
    <cellStyle name="Normal 4 2 4 2 2 2" xfId="43637" xr:uid="{14053704-417E-4D46-98D3-B693FF9F68EA}"/>
    <cellStyle name="Normal 4 2 4 2 3" xfId="43638" xr:uid="{3A83FCDA-75B9-44AC-A8BC-BC381AD73003}"/>
    <cellStyle name="Normal 4 2 4 2 3 2" xfId="43639" xr:uid="{3CC96B7C-4D21-437B-B018-19CE18D06553}"/>
    <cellStyle name="Normal 4 2 4 2 4" xfId="43640" xr:uid="{EADD82AA-0FF5-4CD3-987B-B3A4794CD25D}"/>
    <cellStyle name="Normal 4 2 4 2 4 2" xfId="43641" xr:uid="{C69E3AB6-B545-4E68-9A01-E5A7E4D8B6E6}"/>
    <cellStyle name="Normal 4 2 4 2 5" xfId="43642" xr:uid="{0F4C5064-9EED-4284-9AB0-B93EF2AD1419}"/>
    <cellStyle name="Normal 4 2 4 3" xfId="30689" xr:uid="{762E8B6D-73FF-4E83-BEE4-2BD6D9AA6E69}"/>
    <cellStyle name="Normal 4 2 4 3 2" xfId="43643" xr:uid="{5F00FB88-2CEC-4FB5-9417-36892F3587CB}"/>
    <cellStyle name="Normal 4 2 4 4" xfId="43644" xr:uid="{00C09715-F543-409C-8BF5-FAA4C332B975}"/>
    <cellStyle name="Normal 4 2 4 4 2" xfId="43645" xr:uid="{A39F8720-2560-4D86-A97D-D9D3226993FB}"/>
    <cellStyle name="Normal 4 2 4 5" xfId="43646" xr:uid="{09EDE424-F0C1-4550-9D59-6B053284686C}"/>
    <cellStyle name="Normal 4 2 4 5 2" xfId="43647" xr:uid="{924254FB-CBA3-4DF1-BD3A-282E5EB3B117}"/>
    <cellStyle name="Normal 4 2 4 6" xfId="43648" xr:uid="{0BC2D94C-46B3-40CD-9873-E5754FE6D2F1}"/>
    <cellStyle name="Normal 4 2 4 7" xfId="45811" xr:uid="{B64F242F-67B1-47CC-BB04-CD298C74BA15}"/>
    <cellStyle name="Normal 4 2 5" xfId="30690" xr:uid="{C9C64707-C4BB-4C20-9B99-389215051BE5}"/>
    <cellStyle name="Normal 4 2 5 2" xfId="30691" xr:uid="{A3031494-F192-4A49-AFA3-940CA5844A4C}"/>
    <cellStyle name="Normal 4 2 5 2 2" xfId="40645" xr:uid="{707D91D4-6C57-4D06-B4CF-1B84D79217A2}"/>
    <cellStyle name="Normal 4 2 5 2 2 2" xfId="43649" xr:uid="{3DA5537A-319C-4DEC-90F1-A3BD99629EDE}"/>
    <cellStyle name="Normal 4 2 5 2 3" xfId="43650" xr:uid="{D46441C4-90D6-43C4-B8DF-6BC19EEF973B}"/>
    <cellStyle name="Normal 4 2 5 2 3 2" xfId="43651" xr:uid="{D2FC09DE-9F48-45CE-A7AC-1E98019DB4CE}"/>
    <cellStyle name="Normal 4 2 5 2 4" xfId="43652" xr:uid="{73907D10-C39D-4B44-88E6-8EDF17E27AC4}"/>
    <cellStyle name="Normal 4 2 5 2 4 2" xfId="43653" xr:uid="{B0776D9F-E6EA-433C-94FF-AB2269E7809C}"/>
    <cellStyle name="Normal 4 2 5 2 5" xfId="43654" xr:uid="{7B0AEC46-AB48-41D3-B9AE-9C292AE847EF}"/>
    <cellStyle name="Normal 4 2 5 3" xfId="30692" xr:uid="{305EBBFA-AE6B-4E88-9DCD-1407C1A91806}"/>
    <cellStyle name="Normal 4 2 5 3 2" xfId="43655" xr:uid="{21C68C74-B12E-49E5-8F87-19A17E7F8365}"/>
    <cellStyle name="Normal 4 2 5 4" xfId="43656" xr:uid="{D4481187-165B-4644-8FCD-5E02826289E6}"/>
    <cellStyle name="Normal 4 2 5 4 2" xfId="43657" xr:uid="{EFF15E78-C411-4BB8-9AEC-550B88106E46}"/>
    <cellStyle name="Normal 4 2 5 5" xfId="43658" xr:uid="{7B9348A7-9D37-4659-BFDB-B20543D4E7B9}"/>
    <cellStyle name="Normal 4 2 5 5 2" xfId="43659" xr:uid="{90F737A0-60E6-419D-B1F1-660206AB0874}"/>
    <cellStyle name="Normal 4 2 5 6" xfId="43660" xr:uid="{A63549CC-9522-49BD-9D23-AA8DF15A2573}"/>
    <cellStyle name="Normal 4 2 5 7" xfId="45812" xr:uid="{38EBC912-2471-48A3-A696-C06D5F8E87AF}"/>
    <cellStyle name="Normal 4 2 6" xfId="30693" xr:uid="{95CC6174-D6B6-4795-8A48-E2573825F4E7}"/>
    <cellStyle name="Normal 4 2 6 2" xfId="40646" xr:uid="{E8F96F7A-5761-477D-BB01-43D25B6F7C9C}"/>
    <cellStyle name="Normal 4 2 6 3" xfId="43661" xr:uid="{A25D2203-F8B3-4F27-A8BD-FC485D4239DE}"/>
    <cellStyle name="Normal 4 2 6 4" xfId="45813" xr:uid="{98C029EF-76BB-47D8-BF6E-630B65BC097C}"/>
    <cellStyle name="Normal 4 2 7" xfId="30694" xr:uid="{8F60E69C-267C-4611-BFE3-B132FB760D2C}"/>
    <cellStyle name="Normal 4 2 7 2" xfId="43662" xr:uid="{186995D5-48C5-4577-B730-954A44B4352B}"/>
    <cellStyle name="Normal 4 2 7 2 2" xfId="43663" xr:uid="{465CA91C-492B-4F6B-8F8C-5D6314AA3734}"/>
    <cellStyle name="Normal 4 2 7 3" xfId="43664" xr:uid="{7C0AC6A8-3C4F-4230-80F7-51B70350B66A}"/>
    <cellStyle name="Normal 4 2 7 3 2" xfId="43665" xr:uid="{722E4F42-09DB-4BAE-9F77-F7E812A01E6B}"/>
    <cellStyle name="Normal 4 2 7 4" xfId="43666" xr:uid="{E367C40C-D87F-4C65-8155-2E53198BD9B3}"/>
    <cellStyle name="Normal 4 2 7 4 2" xfId="43667" xr:uid="{E1388F6E-E26E-4894-86EC-27D5E4308B72}"/>
    <cellStyle name="Normal 4 2 7 5" xfId="43668" xr:uid="{91C4F989-D617-4279-8BBF-DC9C68CD7AAC}"/>
    <cellStyle name="Normal 4 2 8" xfId="40647" xr:uid="{E53DD38F-464B-47FD-8858-D61DD2A91C69}"/>
    <cellStyle name="Normal 4 2 8 2" xfId="43669" xr:uid="{32C1B403-9AA8-4634-9FD9-5EA3370FDE89}"/>
    <cellStyle name="Normal 4 2 8 2 2" xfId="43670" xr:uid="{38BB163B-0720-495C-9AA5-6168D19F6BE5}"/>
    <cellStyle name="Normal 4 2 8 3" xfId="43671" xr:uid="{27FF2E84-B68A-4701-8B63-A4C9B51D4DE2}"/>
    <cellStyle name="Normal 4 2 8 3 2" xfId="43672" xr:uid="{B7F69DF8-6AFE-4F94-A3B5-23A503655125}"/>
    <cellStyle name="Normal 4 2 8 4" xfId="43673" xr:uid="{9DACF4DE-6A89-48F7-893C-B0DC1835431E}"/>
    <cellStyle name="Normal 4 2 8 4 2" xfId="43674" xr:uid="{0DD3A783-3F1C-48A6-82BE-D914E853D66C}"/>
    <cellStyle name="Normal 4 2 8 5" xfId="43675" xr:uid="{FB6B94D1-0729-4F44-9E1F-AF0E834C5519}"/>
    <cellStyle name="Normal 4 2 9" xfId="43676" xr:uid="{D18FB0F4-3677-4184-A8B4-CD07E7D0E47A}"/>
    <cellStyle name="Normal 4 2 9 2" xfId="43677" xr:uid="{20F01657-33BA-4B72-8419-FFF424C51268}"/>
    <cellStyle name="Normal 4 2 9 2 2" xfId="43678" xr:uid="{8F7158B5-7140-4A4C-BC6B-3F5DE2C140B6}"/>
    <cellStyle name="Normal 4 2 9 3" xfId="43679" xr:uid="{9CD56E51-847F-4C21-82FE-7131F5215A8F}"/>
    <cellStyle name="Normal 4 2 9 3 2" xfId="43680" xr:uid="{B966FCD5-FAE8-4716-B6BA-E851ECFE2E99}"/>
    <cellStyle name="Normal 4 2 9 4" xfId="43681" xr:uid="{58C41C8C-6F8E-4178-BBFD-80B55BA0E274}"/>
    <cellStyle name="Normal 4 2 9 4 2" xfId="43682" xr:uid="{630006F2-5506-465D-93DD-3FB4EE5171CC}"/>
    <cellStyle name="Normal 4 2 9 5" xfId="43683" xr:uid="{550C81F8-297D-4EDE-9162-4BE659ED0C5C}"/>
    <cellStyle name="Normal 4 2_Net Zero &amp; QRP Award" xfId="43684" xr:uid="{C4CD6AC8-BB7D-45BA-AC58-266B97FF3437}"/>
    <cellStyle name="Normal 4 3" xfId="172" xr:uid="{00000000-0005-0000-0000-0000EB030000}"/>
    <cellStyle name="Normal 4 3 10" xfId="43685" xr:uid="{CC5F1A47-9364-4C63-9AA2-4A197633E137}"/>
    <cellStyle name="Normal 4 3 10 2" xfId="43686" xr:uid="{7AF09153-B93C-45F5-92F5-ACCC08741BA0}"/>
    <cellStyle name="Normal 4 3 11" xfId="43687" xr:uid="{E06E80D5-55D5-42FB-AB5C-6EAEBC1A4655}"/>
    <cellStyle name="Normal 4 3 11 2" xfId="43688" xr:uid="{8D7DAE25-C236-46E3-A25E-A9AF2590FFB7}"/>
    <cellStyle name="Normal 4 3 12" xfId="43689" xr:uid="{43847AF2-742E-4406-B6C5-F786E46A0325}"/>
    <cellStyle name="Normal 4 3 13" xfId="45814" xr:uid="{21C6136D-5581-435E-AD1D-8DED7B5D12A0}"/>
    <cellStyle name="Normal 4 3 2" xfId="857" xr:uid="{00000000-0005-0000-0000-0000EC030000}"/>
    <cellStyle name="Normal 4 3 2 2" xfId="1299" xr:uid="{00000000-0005-0000-0000-0000ED030000}"/>
    <cellStyle name="Normal 4 3 2 2 2" xfId="30695" xr:uid="{B06CF85B-D708-42EC-AE98-AE0DD035A748}"/>
    <cellStyle name="Normal 4 3 2 2 2 2" xfId="43691" xr:uid="{1EC1F581-954F-467F-BC12-1E8D91A36CC9}"/>
    <cellStyle name="Normal 4 3 2 2 2 2 2" xfId="43692" xr:uid="{4F61F293-188A-498D-8900-371F19973ED1}"/>
    <cellStyle name="Normal 4 3 2 2 2 3" xfId="43693" xr:uid="{302BD9C3-5C58-408A-ADA8-06C80156011F}"/>
    <cellStyle name="Normal 4 3 2 2 2 3 2" xfId="43694" xr:uid="{13CDF54A-F53E-42A6-9533-E4F5A0AD774F}"/>
    <cellStyle name="Normal 4 3 2 2 2 4" xfId="43695" xr:uid="{00767D51-0062-4CC2-91B9-36D36ABC85D2}"/>
    <cellStyle name="Normal 4 3 2 2 2 4 2" xfId="43696" xr:uid="{8A6E8798-FA8A-4A7F-8114-10AA1F2730E4}"/>
    <cellStyle name="Normal 4 3 2 2 2 5" xfId="43697" xr:uid="{A54F3FFE-B504-40A9-9B36-03D7744CAD95}"/>
    <cellStyle name="Normal 4 3 2 2 2 6" xfId="43690" xr:uid="{CAA76B26-D1F6-4647-8010-CC773235731F}"/>
    <cellStyle name="Normal 4 3 2 2 2 7" xfId="45815" xr:uid="{5EDC253F-E827-4DAF-8BC6-545915BFFF15}"/>
    <cellStyle name="Normal 4 3 2 2 3" xfId="43698" xr:uid="{44B60C72-218B-4230-AD27-55850B7316BE}"/>
    <cellStyle name="Normal 4 3 2 2 3 2" xfId="43699" xr:uid="{E6B99E91-C281-4F70-B4FF-D5F1A94BABF1}"/>
    <cellStyle name="Normal 4 3 2 2 4" xfId="43700" xr:uid="{BD919162-B105-466E-9794-7134887CF0EB}"/>
    <cellStyle name="Normal 4 3 2 2 4 2" xfId="43701" xr:uid="{FF7C0A02-DA0C-43CA-9293-BB0DE00F7FD0}"/>
    <cellStyle name="Normal 4 3 2 2 5" xfId="43702" xr:uid="{831052CC-F0D9-482F-B440-77D4618721BB}"/>
    <cellStyle name="Normal 4 3 2 2 5 2" xfId="43703" xr:uid="{3462304F-00B1-4F7F-9483-F11E2BF21E4C}"/>
    <cellStyle name="Normal 4 3 2 2 6" xfId="43704" xr:uid="{9A341198-E153-46BF-B180-507082763D54}"/>
    <cellStyle name="Normal 4 3 2 3" xfId="30696" xr:uid="{C2F2349D-03AA-4316-855F-BDD5FAE0E19E}"/>
    <cellStyle name="Normal 4 3 2 3 2" xfId="40648" xr:uid="{2948DF10-BD10-4838-A5B8-5D189EFD1E26}"/>
    <cellStyle name="Normal 4 3 2 3 2 2" xfId="43705" xr:uid="{CB36275B-D2CE-430A-BED1-D7F4F4A63FE2}"/>
    <cellStyle name="Normal 4 3 2 3 3" xfId="43706" xr:uid="{C74E978B-0010-48B4-BAA8-1D5A7FD6C1AD}"/>
    <cellStyle name="Normal 4 3 2 3 3 2" xfId="43707" xr:uid="{08D4ED3A-7E5A-4C3B-A661-4FBEF2ABA861}"/>
    <cellStyle name="Normal 4 3 2 3 4" xfId="43708" xr:uid="{63B18CD0-D087-4E49-BBEF-9582CBB1434C}"/>
    <cellStyle name="Normal 4 3 2 3 4 2" xfId="43709" xr:uid="{2A8D5E9E-52F0-4C96-BB5B-8BE411822ABB}"/>
    <cellStyle name="Normal 4 3 2 3 5" xfId="43710" xr:uid="{7992EE6C-3F57-43A5-A6C4-D029AF1689F5}"/>
    <cellStyle name="Normal 4 3 2 4" xfId="40649" xr:uid="{76B44ACD-0C4C-4468-BAF2-59DE5766666C}"/>
    <cellStyle name="Normal 4 3 2 4 2" xfId="43711" xr:uid="{92EC1900-0DEB-4D8A-B79B-3C06983F4D12}"/>
    <cellStyle name="Normal 4 3 2 5" xfId="40650" xr:uid="{98D560F9-0D30-416A-8438-D89A99DDE6A7}"/>
    <cellStyle name="Normal 4 3 2 5 2" xfId="43712" xr:uid="{2B8F8C6A-E8D0-41EA-8F8F-600CB382FF74}"/>
    <cellStyle name="Normal 4 3 2 6" xfId="43713" xr:uid="{BD459B08-03DC-459D-BE80-8E0A74F9C233}"/>
    <cellStyle name="Normal 4 3 2 6 2" xfId="43714" xr:uid="{F376301F-EEBF-420B-8414-9E33D5F23388}"/>
    <cellStyle name="Normal 4 3 2 7" xfId="43715" xr:uid="{37168DFE-892F-4EF7-96C5-76B6C65E3FC9}"/>
    <cellStyle name="Normal 4 3 2 8" xfId="45816" xr:uid="{0BA05F48-6FCF-4E6E-80DF-E577C3F6901F}"/>
    <cellStyle name="Normal 4 3 2 9" xfId="46524" xr:uid="{15F633D4-689E-4F0A-9042-AE37E535A8E0}"/>
    <cellStyle name="Normal 4 3 3" xfId="1300" xr:uid="{00000000-0005-0000-0000-0000EE030000}"/>
    <cellStyle name="Normal 4 3 3 2" xfId="40651" xr:uid="{C30E1C88-81C0-4D54-96F9-80F15CE72A56}"/>
    <cellStyle name="Normal 4 3 3 2 2" xfId="43716" xr:uid="{25FF49FD-4262-442D-ABD4-DE40898FF07E}"/>
    <cellStyle name="Normal 4 3 3 2 2 2" xfId="43717" xr:uid="{6DB738EF-3AD8-4AC4-80DF-3B68782BD78F}"/>
    <cellStyle name="Normal 4 3 3 2 3" xfId="43718" xr:uid="{48B9B442-B233-4EFD-BD47-5A7BE8BA2C00}"/>
    <cellStyle name="Normal 4 3 3 2 3 2" xfId="43719" xr:uid="{86DF10DB-BE89-40DC-8208-5356734F5B8F}"/>
    <cellStyle name="Normal 4 3 3 2 4" xfId="43720" xr:uid="{1B049ACD-F560-420D-BDF3-5D36CC1D6F4F}"/>
    <cellStyle name="Normal 4 3 3 2 4 2" xfId="43721" xr:uid="{79DE69C6-6847-47E3-B243-85A5B10542D8}"/>
    <cellStyle name="Normal 4 3 3 2 5" xfId="43722" xr:uid="{084A1019-105F-4358-8F24-797C53514310}"/>
    <cellStyle name="Normal 4 3 3 3" xfId="43723" xr:uid="{46F6DA2B-561F-4C48-9DAB-EF55819609FB}"/>
    <cellStyle name="Normal 4 3 3 3 2" xfId="43724" xr:uid="{56214E9B-9DF7-467A-9B9A-412794DE1B43}"/>
    <cellStyle name="Normal 4 3 3 4" xfId="43725" xr:uid="{E31551DE-32C4-4889-BBE1-6A77E8929775}"/>
    <cellStyle name="Normal 4 3 3 4 2" xfId="43726" xr:uid="{8385C883-C89C-4933-A401-158DA24BF237}"/>
    <cellStyle name="Normal 4 3 3 5" xfId="43727" xr:uid="{D068809C-2A91-436E-8B44-FB92AC4995D8}"/>
    <cellStyle name="Normal 4 3 3 5 2" xfId="43728" xr:uid="{6617047C-C10B-48E2-AAB1-D9FA3494ED80}"/>
    <cellStyle name="Normal 4 3 3 6" xfId="43729" xr:uid="{1F7AD948-5860-4ABC-AB78-6F2B681B8AD1}"/>
    <cellStyle name="Normal 4 3 4" xfId="3020" xr:uid="{BC5D7C9E-B2E7-49B0-894E-29E5D4D9E4A4}"/>
    <cellStyle name="Normal 4 3 4 2" xfId="40652" xr:uid="{829A6B20-E731-4F67-A835-8381128C3746}"/>
    <cellStyle name="Normal 4 3 4 2 2" xfId="43730" xr:uid="{5726F40A-AEB7-45C3-B85F-36A41859D353}"/>
    <cellStyle name="Normal 4 3 4 2 2 2" xfId="43731" xr:uid="{0910BB61-AC8B-4F0C-A271-E4EBC7EE85B6}"/>
    <cellStyle name="Normal 4 3 4 2 3" xfId="43732" xr:uid="{3E5A940F-D396-499E-8DF9-4B08AF76139A}"/>
    <cellStyle name="Normal 4 3 4 2 3 2" xfId="43733" xr:uid="{389BD9BE-40BE-4B47-9F6C-EB30744E9AFC}"/>
    <cellStyle name="Normal 4 3 4 2 4" xfId="43734" xr:uid="{DD9EA585-7C0D-42E7-B19E-91290853A916}"/>
    <cellStyle name="Normal 4 3 4 2 4 2" xfId="43735" xr:uid="{72B506FF-3D17-4309-A589-58D31C97DC59}"/>
    <cellStyle name="Normal 4 3 4 2 5" xfId="43736" xr:uid="{0BC51EC0-F283-42CA-B658-30465A49E7B3}"/>
    <cellStyle name="Normal 4 3 4 3" xfId="43737" xr:uid="{8EA52B59-66AD-4AE3-9651-54432B082F08}"/>
    <cellStyle name="Normal 4 3 4 3 2" xfId="43738" xr:uid="{6A946B3C-03DF-46F1-80BD-86B40B3F2CF1}"/>
    <cellStyle name="Normal 4 3 4 4" xfId="43739" xr:uid="{1B237011-736A-4452-83E4-F6D428FBE16E}"/>
    <cellStyle name="Normal 4 3 4 4 2" xfId="43740" xr:uid="{5C47BC7B-22A2-4FBD-B722-453D1AFCAF52}"/>
    <cellStyle name="Normal 4 3 4 5" xfId="43741" xr:uid="{3E8FD96C-A289-42D7-9C84-A9FB241A610E}"/>
    <cellStyle name="Normal 4 3 4 5 2" xfId="43742" xr:uid="{FB450699-53B3-4E62-BAEA-C8A9D0B3999F}"/>
    <cellStyle name="Normal 4 3 4 6" xfId="43743" xr:uid="{47569CCE-0C4C-4FD5-96AB-6FE1C09DBA67}"/>
    <cellStyle name="Normal 4 3 4 7" xfId="45817" xr:uid="{33A214A1-438C-4580-A4C3-AF0DC4BC9FFE}"/>
    <cellStyle name="Normal 4 3 5" xfId="30697" xr:uid="{D76C6574-966B-4D96-980B-D191867E304B}"/>
    <cellStyle name="Normal 4 3 5 2" xfId="40653" xr:uid="{9C262231-3515-4DD4-BF9E-B44F94A72E9B}"/>
    <cellStyle name="Normal 4 3 5 3" xfId="43744" xr:uid="{B781D87E-3C44-4641-9184-38B3F87B181B}"/>
    <cellStyle name="Normal 4 3 5 4" xfId="45818" xr:uid="{B956FB73-2CAD-4A4D-BFC3-B95BC2643FA2}"/>
    <cellStyle name="Normal 4 3 6" xfId="40654" xr:uid="{940F8D83-47F6-4FD8-8675-BA354C92DC48}"/>
    <cellStyle name="Normal 4 3 6 2" xfId="43745" xr:uid="{4E03488E-A23D-4E80-B531-1DC0FFA2D68E}"/>
    <cellStyle name="Normal 4 3 6 2 2" xfId="43746" xr:uid="{75BEE5CC-A35D-4932-85C4-F1ACE0DBB6F6}"/>
    <cellStyle name="Normal 4 3 6 3" xfId="43747" xr:uid="{9EB6FCFA-7625-4675-B92E-B20BD435EF4E}"/>
    <cellStyle name="Normal 4 3 6 3 2" xfId="43748" xr:uid="{3D9562D9-B650-4673-AEE9-00F8298AC171}"/>
    <cellStyle name="Normal 4 3 6 4" xfId="43749" xr:uid="{78130A60-16C1-45F1-8C95-73FE7AA04DDB}"/>
    <cellStyle name="Normal 4 3 6 4 2" xfId="43750" xr:uid="{7674CE95-BE21-4938-894B-3264A999CBC3}"/>
    <cellStyle name="Normal 4 3 6 5" xfId="43751" xr:uid="{375B984D-705D-42EF-9746-1D2F2FC49435}"/>
    <cellStyle name="Normal 4 3 7" xfId="40655" xr:uid="{900E4441-01CE-4B41-9482-F77B8ABEBD41}"/>
    <cellStyle name="Normal 4 3 7 2" xfId="43752" xr:uid="{9FC71BCB-8210-49BE-AF67-ECA9B8FFC550}"/>
    <cellStyle name="Normal 4 3 7 2 2" xfId="43753" xr:uid="{EF45FB81-B825-4054-A9E7-91D1B79DD06F}"/>
    <cellStyle name="Normal 4 3 7 3" xfId="43754" xr:uid="{061EC92C-164D-4B7E-8360-4E82B2DAC595}"/>
    <cellStyle name="Normal 4 3 7 3 2" xfId="43755" xr:uid="{65DC296F-BA1E-4C2A-A2FF-DAC229E88441}"/>
    <cellStyle name="Normal 4 3 7 4" xfId="43756" xr:uid="{EDCD750B-FA4F-456B-B982-865981EE64C4}"/>
    <cellStyle name="Normal 4 3 7 4 2" xfId="43757" xr:uid="{04344480-517A-4C17-A4A5-78B9C283163F}"/>
    <cellStyle name="Normal 4 3 7 5" xfId="43758" xr:uid="{6B4D27CE-31FA-4D33-BDB2-B66230589BF6}"/>
    <cellStyle name="Normal 4 3 8" xfId="43759" xr:uid="{0C06D2FC-6189-400A-A97E-61D649076D6B}"/>
    <cellStyle name="Normal 4 3 8 2" xfId="43760" xr:uid="{E263C841-A292-4CA1-9742-3010CE2A7F5F}"/>
    <cellStyle name="Normal 4 3 8 2 2" xfId="43761" xr:uid="{331DE17D-1998-4604-BECC-49D1D674937F}"/>
    <cellStyle name="Normal 4 3 8 3" xfId="43762" xr:uid="{F444A43E-2035-4C20-B5C1-23C787B1D8BB}"/>
    <cellStyle name="Normal 4 3 8 3 2" xfId="43763" xr:uid="{C38E10AA-25DB-4AE4-B8D4-55BD9BE57D86}"/>
    <cellStyle name="Normal 4 3 8 4" xfId="43764" xr:uid="{F2A585DB-7783-43D6-914D-9CB1F778BDAB}"/>
    <cellStyle name="Normal 4 3 8 4 2" xfId="43765" xr:uid="{E2A32701-7E3E-413B-8A1A-13BCD589396E}"/>
    <cellStyle name="Normal 4 3 8 5" xfId="43766" xr:uid="{755F39F4-CC75-4BDE-A9CF-596F4A9E3520}"/>
    <cellStyle name="Normal 4 3 9" xfId="43767" xr:uid="{E7713C6F-947C-4827-94F3-19DB898D8316}"/>
    <cellStyle name="Normal 4 3 9 2" xfId="43768" xr:uid="{6DD832EC-3214-48C2-AC98-D403DC9A3172}"/>
    <cellStyle name="Normal 4 3_Net Zero &amp; QRP Award" xfId="43769" xr:uid="{9F760A2D-CE3A-411A-A48A-85F05272D016}"/>
    <cellStyle name="Normal 4 4" xfId="995" xr:uid="{00000000-0005-0000-0000-0000EF030000}"/>
    <cellStyle name="Normal 4 4 10" xfId="43770" xr:uid="{E732A89A-92AE-48A9-94C9-7619DF8FCEEF}"/>
    <cellStyle name="Normal 4 4 10 2" xfId="43771" xr:uid="{60470768-4911-447F-B0BA-63EC4EDA97F3}"/>
    <cellStyle name="Normal 4 4 11" xfId="43772" xr:uid="{FAA2C691-67CC-4ABB-8B9C-E746CBE37536}"/>
    <cellStyle name="Normal 4 4 11 2" xfId="43773" xr:uid="{6A142398-E17F-4A7B-9F97-569265259050}"/>
    <cellStyle name="Normal 4 4 12" xfId="43774" xr:uid="{8B81384B-AA8E-4B0F-A0A6-FEEC305AD952}"/>
    <cellStyle name="Normal 4 4 12 2" xfId="43775" xr:uid="{3E703E85-48DC-4776-9FAA-593F7FB1910F}"/>
    <cellStyle name="Normal 4 4 13" xfId="43776" xr:uid="{53268E34-CBB4-494D-9DB3-84713C3F8B91}"/>
    <cellStyle name="Normal 4 4 14" xfId="42825" xr:uid="{B026EA43-02D2-4F5A-956C-D23C73223EF5}"/>
    <cellStyle name="Normal 4 4 15" xfId="1429" xr:uid="{EC345EC0-EE17-40EB-9817-85DF2A4C9EC6}"/>
    <cellStyle name="Normal 4 4 2" xfId="2230" xr:uid="{62D975F4-5568-473F-B098-AD9579FB2C23}"/>
    <cellStyle name="Normal 4 4 2 2" xfId="40656" xr:uid="{99C053CB-ADB9-446D-ADC4-6649AA8E61D6}"/>
    <cellStyle name="Normal 4 4 2 2 2" xfId="43777" xr:uid="{78E07F8C-5306-4F57-8DF4-478D7B06F22F}"/>
    <cellStyle name="Normal 4 4 2 2 2 2" xfId="43778" xr:uid="{A7D25FAE-2E69-4848-9010-563B28F14656}"/>
    <cellStyle name="Normal 4 4 2 2 3" xfId="43779" xr:uid="{4671470A-BEBD-4FDC-9FCB-6A657F3B72DD}"/>
    <cellStyle name="Normal 4 4 2 2 3 2" xfId="43780" xr:uid="{888AB0C1-2DC2-45EB-BE8E-323D77B9675C}"/>
    <cellStyle name="Normal 4 4 2 2 4" xfId="43781" xr:uid="{805E8480-05B6-4B20-85B3-2DDCF1784C46}"/>
    <cellStyle name="Normal 4 4 2 2 4 2" xfId="43782" xr:uid="{01B3A807-3011-4249-B74E-3D2B9C4D8FB0}"/>
    <cellStyle name="Normal 4 4 2 2 5" xfId="43783" xr:uid="{D63797E8-94BA-4CA2-9636-F22C100EAC39}"/>
    <cellStyle name="Normal 4 4 2 3" xfId="43784" xr:uid="{8B7CF8BC-42B0-4A00-A0AE-72FEF59CFE5A}"/>
    <cellStyle name="Normal 4 4 2 3 2" xfId="43785" xr:uid="{8806CC75-4BC0-4B5B-AA1B-CB2127652F8E}"/>
    <cellStyle name="Normal 4 4 2 4" xfId="43786" xr:uid="{97EF26F2-7642-45C5-BBC1-B0F57A7576CC}"/>
    <cellStyle name="Normal 4 4 2 4 2" xfId="43787" xr:uid="{D0883663-7305-411E-8FFA-30685C878CAD}"/>
    <cellStyle name="Normal 4 4 2 5" xfId="43788" xr:uid="{2AC4EA15-3C44-40C1-B5F6-E0AC8EF582C9}"/>
    <cellStyle name="Normal 4 4 2 5 2" xfId="43789" xr:uid="{FA5E8B48-E18A-4FD6-AB43-06E5F60BBEF8}"/>
    <cellStyle name="Normal 4 4 2 6" xfId="43790" xr:uid="{52FE9C7D-2492-4576-852F-AF1663F9415D}"/>
    <cellStyle name="Normal 4 4 2 7" xfId="45819" xr:uid="{3B2700ED-55EC-4AC9-B2EB-EA353915A7E9}"/>
    <cellStyle name="Normal 4 4 3" xfId="30698" xr:uid="{78213E32-62F9-4703-88A6-A7A0247BD690}"/>
    <cellStyle name="Normal 4 4 3 2" xfId="43792" xr:uid="{1FEB0E85-837F-42F9-AD73-0B87919E8750}"/>
    <cellStyle name="Normal 4 4 3 2 2" xfId="43793" xr:uid="{A3B3F284-6B70-46A7-99D4-44945B9404D6}"/>
    <cellStyle name="Normal 4 4 3 2 2 2" xfId="43794" xr:uid="{D8141D14-AB9E-4856-B32C-DE5E59CF93A5}"/>
    <cellStyle name="Normal 4 4 3 2 3" xfId="43795" xr:uid="{34181497-4343-4CA5-BBFC-251BC475F102}"/>
    <cellStyle name="Normal 4 4 3 2 3 2" xfId="43796" xr:uid="{B1CA3DA4-DC6F-4AC6-B5AF-1D8416C31311}"/>
    <cellStyle name="Normal 4 4 3 2 4" xfId="43797" xr:uid="{F50265F0-E63F-4D3D-A8B7-6D2457EF53D7}"/>
    <cellStyle name="Normal 4 4 3 2 4 2" xfId="43798" xr:uid="{505A36A5-D1AF-4DD8-962D-26F8057752FD}"/>
    <cellStyle name="Normal 4 4 3 2 5" xfId="43799" xr:uid="{3631BAA1-F0AF-465C-92D0-EFC28A86F19D}"/>
    <cellStyle name="Normal 4 4 3 3" xfId="43800" xr:uid="{1F9B548D-2E36-40D9-A041-A8086F2B6533}"/>
    <cellStyle name="Normal 4 4 3 3 2" xfId="43801" xr:uid="{276CD01C-3ACF-4F49-8654-FB67661EE105}"/>
    <cellStyle name="Normal 4 4 3 4" xfId="43802" xr:uid="{802BA2BA-BE89-47C6-8BE9-CF85BAAD0C0F}"/>
    <cellStyle name="Normal 4 4 3 4 2" xfId="43803" xr:uid="{D796356E-8A42-4E75-BE3B-60C831E6CD21}"/>
    <cellStyle name="Normal 4 4 3 5" xfId="43804" xr:uid="{9CC7E90D-E8F4-4DD1-98AA-61E3E89BCADB}"/>
    <cellStyle name="Normal 4 4 3 5 2" xfId="43805" xr:uid="{356265C3-C568-4261-9FDA-E34DB9B4E6C9}"/>
    <cellStyle name="Normal 4 4 3 6" xfId="43806" xr:uid="{0E3B4433-CB0A-47BE-88D7-223E613D47E6}"/>
    <cellStyle name="Normal 4 4 3 7" xfId="43791" xr:uid="{BD98DAE5-46A9-4AE3-ACA8-EB0F6A8FC543}"/>
    <cellStyle name="Normal 4 4 3 8" xfId="45820" xr:uid="{E7337B76-B4CC-4C0B-AAAC-21069B4DEB01}"/>
    <cellStyle name="Normal 4 4 4" xfId="40657" xr:uid="{ADCAF945-76AA-4C15-B779-5B38B874A461}"/>
    <cellStyle name="Normal 4 4 4 2" xfId="43807" xr:uid="{A1249408-277F-46F2-92E9-1DC7CAEAAFF8}"/>
    <cellStyle name="Normal 4 4 4 2 2" xfId="43808" xr:uid="{509120DD-50A1-4DEE-B3DA-E358A975E198}"/>
    <cellStyle name="Normal 4 4 4 2 2 2" xfId="43809" xr:uid="{D53086E0-8C36-4A3F-9E21-4EAF7D26FDF2}"/>
    <cellStyle name="Normal 4 4 4 2 3" xfId="43810" xr:uid="{D5F6E9F1-E78C-4127-B05A-433AEC5DB66A}"/>
    <cellStyle name="Normal 4 4 4 2 3 2" xfId="43811" xr:uid="{87780A4D-7E68-415F-AFE9-0994C5511B16}"/>
    <cellStyle name="Normal 4 4 4 2 4" xfId="43812" xr:uid="{2C834200-B7E5-4249-BAE8-D14B15081447}"/>
    <cellStyle name="Normal 4 4 4 2 4 2" xfId="43813" xr:uid="{AB689300-613D-4858-A86D-74DF0F4BC254}"/>
    <cellStyle name="Normal 4 4 4 2 5" xfId="43814" xr:uid="{53230489-2726-419F-8DDE-E558D87FAA48}"/>
    <cellStyle name="Normal 4 4 4 3" xfId="43815" xr:uid="{6348FFF3-6A02-4F51-9D33-B41E7A0C2EBE}"/>
    <cellStyle name="Normal 4 4 4 3 2" xfId="43816" xr:uid="{9078FD81-EECB-4D1A-BDE0-13DDDEEDEAC0}"/>
    <cellStyle name="Normal 4 4 4 4" xfId="43817" xr:uid="{7585A23D-33C4-4334-B976-67CB747BCCE7}"/>
    <cellStyle name="Normal 4 4 4 4 2" xfId="43818" xr:uid="{E58D7B07-8835-48A7-8262-EDF30074EBE8}"/>
    <cellStyle name="Normal 4 4 4 5" xfId="43819" xr:uid="{C1422405-822E-41BC-8196-7B130FEC1F5B}"/>
    <cellStyle name="Normal 4 4 4 5 2" xfId="43820" xr:uid="{94D8EAB2-A657-4B54-A1CB-D2DB4B93CDAD}"/>
    <cellStyle name="Normal 4 4 4 6" xfId="43821" xr:uid="{04F2C761-3B88-4A49-9B3C-B860127B3786}"/>
    <cellStyle name="Normal 4 4 5" xfId="43822" xr:uid="{09AD8A6F-DD3C-49CF-9367-36BD81237457}"/>
    <cellStyle name="Normal 4 4 5 2" xfId="43823" xr:uid="{68648944-3718-4E2D-9AC4-3FF0D06EE7EA}"/>
    <cellStyle name="Normal 4 4 5 2 2" xfId="43824" xr:uid="{7E95EF36-740C-4A85-9741-A4C16794CF0C}"/>
    <cellStyle name="Normal 4 4 5 2 2 2" xfId="43825" xr:uid="{69D10F83-028D-4CF5-A259-781F07FC56B8}"/>
    <cellStyle name="Normal 4 4 5 2 3" xfId="43826" xr:uid="{E86EACEF-C8DE-472E-B589-10B972169F91}"/>
    <cellStyle name="Normal 4 4 5 2 3 2" xfId="43827" xr:uid="{169D98A7-B3EA-46FA-A252-F17091154545}"/>
    <cellStyle name="Normal 4 4 5 2 4" xfId="43828" xr:uid="{4AF0241D-7B3D-42BB-978E-930E071A3E82}"/>
    <cellStyle name="Normal 4 4 5 2 4 2" xfId="43829" xr:uid="{6309572B-1261-49BD-916A-2E3C365AC438}"/>
    <cellStyle name="Normal 4 4 5 2 5" xfId="43830" xr:uid="{638F4495-6CA9-469E-BED5-94C636E63735}"/>
    <cellStyle name="Normal 4 4 5 3" xfId="43831" xr:uid="{56C63CF0-DC62-4598-8643-0E37802A0F9C}"/>
    <cellStyle name="Normal 4 4 5 3 2" xfId="43832" xr:uid="{42E634B2-DBDE-43AF-84C1-12F09F9D0862}"/>
    <cellStyle name="Normal 4 4 5 4" xfId="43833" xr:uid="{2A73B8F5-B0B7-4A02-915D-DC7C8920D370}"/>
    <cellStyle name="Normal 4 4 5 4 2" xfId="43834" xr:uid="{B352F5EC-AB20-41D5-8793-14C856538EA6}"/>
    <cellStyle name="Normal 4 4 5 5" xfId="43835" xr:uid="{DF93DBFF-6F35-49A9-BEDC-7E7066E34FA4}"/>
    <cellStyle name="Normal 4 4 5 5 2" xfId="43836" xr:uid="{A1F5FDDC-3D9F-4555-A9E1-CFBB58A9A15F}"/>
    <cellStyle name="Normal 4 4 5 6" xfId="43837" xr:uid="{EC150285-8CBB-4002-8814-D79AB1E8555A}"/>
    <cellStyle name="Normal 4 4 6" xfId="43838" xr:uid="{CEE4EB98-36EC-4D7C-98DB-AB28DA7D821B}"/>
    <cellStyle name="Normal 4 4 6 2" xfId="43839" xr:uid="{C2C88DBB-EDCA-4ABD-83D2-C805625ECAC6}"/>
    <cellStyle name="Normal 4 4 6 2 2" xfId="43840" xr:uid="{55B09516-AB15-4A3F-9BA6-7E850CF75D41}"/>
    <cellStyle name="Normal 4 4 6 3" xfId="43841" xr:uid="{6B897CFA-93F3-4AB1-BD05-6E2EA1BD6642}"/>
    <cellStyle name="Normal 4 4 6 3 2" xfId="43842" xr:uid="{A208EF0D-888C-45A6-9C41-2FE5A4002695}"/>
    <cellStyle name="Normal 4 4 6 4" xfId="43843" xr:uid="{FF1568E9-7C4E-49B0-8051-DE1A8E998731}"/>
    <cellStyle name="Normal 4 4 6 4 2" xfId="43844" xr:uid="{81191816-E3EF-413B-991D-DF564240075A}"/>
    <cellStyle name="Normal 4 4 6 5" xfId="43845" xr:uid="{F59CB0BE-4CD4-4064-8385-72D7B218524E}"/>
    <cellStyle name="Normal 4 4 7" xfId="43846" xr:uid="{9369C330-2EE6-48A0-B9AC-D3AC754A7537}"/>
    <cellStyle name="Normal 4 4 7 2" xfId="43847" xr:uid="{F311EB6E-7C61-488D-B999-2DDC4A0F0509}"/>
    <cellStyle name="Normal 4 4 7 2 2" xfId="43848" xr:uid="{3CF6C42B-FCFC-473F-A506-0A1A53714670}"/>
    <cellStyle name="Normal 4 4 7 3" xfId="43849" xr:uid="{D7150D9E-8E35-406B-A293-190EC3D8303B}"/>
    <cellStyle name="Normal 4 4 7 3 2" xfId="43850" xr:uid="{0F9E3CA1-2F45-45D2-BA7A-0B45CD50F22C}"/>
    <cellStyle name="Normal 4 4 7 4" xfId="43851" xr:uid="{3FCF3988-9208-4E8C-A4B5-419569FC04A0}"/>
    <cellStyle name="Normal 4 4 7 4 2" xfId="43852" xr:uid="{D6D03885-DF73-4852-946A-6E7B72A10545}"/>
    <cellStyle name="Normal 4 4 7 5" xfId="43853" xr:uid="{682C5D84-6FC5-4E18-A2E5-0C2A5BBA15A0}"/>
    <cellStyle name="Normal 4 4 8" xfId="43854" xr:uid="{40D42EB0-A704-4C75-B962-3D5F816B7AD2}"/>
    <cellStyle name="Normal 4 4 8 2" xfId="43855" xr:uid="{ECBE7643-3536-4AE0-B4D1-55ACA14A931C}"/>
    <cellStyle name="Normal 4 4 8 2 2" xfId="43856" xr:uid="{19EB82FE-C7C1-48AF-8B1B-49ECEFE214E8}"/>
    <cellStyle name="Normal 4 4 8 3" xfId="43857" xr:uid="{44979065-3A30-425F-9908-891E51775F42}"/>
    <cellStyle name="Normal 4 4 8 3 2" xfId="43858" xr:uid="{F674AD8D-CD4A-4D92-AE7A-58C6261CB3BD}"/>
    <cellStyle name="Normal 4 4 8 4" xfId="43859" xr:uid="{9E8522A5-4C81-4B7D-84B9-9BA4595D3038}"/>
    <cellStyle name="Normal 4 4 8 4 2" xfId="43860" xr:uid="{DDD69672-8AAE-4A8B-8F01-D803D4DB1190}"/>
    <cellStyle name="Normal 4 4 8 5" xfId="43861" xr:uid="{DA96292B-8E32-4F2E-B749-3B37D7C6A51A}"/>
    <cellStyle name="Normal 4 4 9" xfId="43862" xr:uid="{5631218A-C459-407A-96F2-1EFB263F183B}"/>
    <cellStyle name="Normal 4 4 9 2" xfId="43863" xr:uid="{F47540D9-6A25-47FA-AB02-A4845117A63E}"/>
    <cellStyle name="Normal 4 4 9 2 2" xfId="43864" xr:uid="{BCE76EBF-AB41-4FCD-A140-087A29D41B10}"/>
    <cellStyle name="Normal 4 4 9 3" xfId="43865" xr:uid="{867053FB-FD3E-4807-85D4-222CC0E80AA0}"/>
    <cellStyle name="Normal 4 4 9 3 2" xfId="43866" xr:uid="{89233095-01B1-4F1F-A32A-BCE4DC56786C}"/>
    <cellStyle name="Normal 4 4 9 4" xfId="43867" xr:uid="{72DC78B5-765D-4168-8170-3050ECCD3174}"/>
    <cellStyle name="Normal 4 4 9 4 2" xfId="43868" xr:uid="{1EAF9790-AD6C-46A4-994E-7E8A7F6408D8}"/>
    <cellStyle name="Normal 4 4 9 5" xfId="43869" xr:uid="{396DA08D-5BDB-4BDA-A768-6E02346BE318}"/>
    <cellStyle name="Normal 4 4_Net Zero &amp; QRP Award" xfId="43870" xr:uid="{7BA82A98-520A-4ABB-9E5A-4B854FA35A21}"/>
    <cellStyle name="Normal 4 5" xfId="1301" xr:uid="{00000000-0005-0000-0000-0000F0030000}"/>
    <cellStyle name="Normal 4 5 10" xfId="43871" xr:uid="{C19FDEF0-A797-415C-81BA-3AE464F2D14C}"/>
    <cellStyle name="Normal 4 5 10 2" xfId="43872" xr:uid="{5BE873FA-E6EA-4F7A-87A7-AA8C6195F803}"/>
    <cellStyle name="Normal 4 5 11" xfId="43873" xr:uid="{02C7E946-4F71-4719-AF3A-144A7EDD8421}"/>
    <cellStyle name="Normal 4 5 11 2" xfId="43874" xr:uid="{8255FBC4-8B30-4215-9428-9CD179E2D16B}"/>
    <cellStyle name="Normal 4 5 12" xfId="43875" xr:uid="{F6C68FEE-38EC-43DF-996F-04142D48E26C}"/>
    <cellStyle name="Normal 4 5 12 2" xfId="43876" xr:uid="{9874D816-F867-48DE-A95F-10BF29433C8F}"/>
    <cellStyle name="Normal 4 5 13" xfId="43877" xr:uid="{C0E3E15E-6077-4108-BC03-984912929803}"/>
    <cellStyle name="Normal 4 5 2" xfId="40658" xr:uid="{2816EF0F-C904-4003-A82F-A0859DF74395}"/>
    <cellStyle name="Normal 4 5 2 2" xfId="43878" xr:uid="{9E11BA5B-382A-4611-8A19-4011C560A73B}"/>
    <cellStyle name="Normal 4 5 2 2 2" xfId="43879" xr:uid="{4A37F88C-0E89-45F2-B573-8AD7483919AB}"/>
    <cellStyle name="Normal 4 5 2 2 2 2" xfId="43880" xr:uid="{64A902C7-2031-4D5A-BCC1-8B3C499F8EAC}"/>
    <cellStyle name="Normal 4 5 2 2 3" xfId="43881" xr:uid="{B6924E9E-CE3B-4697-AB46-E518ADD669EE}"/>
    <cellStyle name="Normal 4 5 2 2 3 2" xfId="43882" xr:uid="{14330B69-BA84-4C9A-9EFC-F2097EB7279B}"/>
    <cellStyle name="Normal 4 5 2 2 4" xfId="43883" xr:uid="{02E2F816-5E86-4E98-83BC-DAD95D9F9342}"/>
    <cellStyle name="Normal 4 5 2 2 4 2" xfId="43884" xr:uid="{05970DDB-0067-408D-B730-AA9EE7BBD880}"/>
    <cellStyle name="Normal 4 5 2 2 5" xfId="43885" xr:uid="{AD524EAA-1DEB-486A-B727-E6039C0C8BD9}"/>
    <cellStyle name="Normal 4 5 2 3" xfId="43886" xr:uid="{91F83364-B219-4208-93C5-FD8B5CB4CD2D}"/>
    <cellStyle name="Normal 4 5 2 3 2" xfId="43887" xr:uid="{F257B8B9-1B0C-41AF-8521-535E5C6E41A4}"/>
    <cellStyle name="Normal 4 5 2 4" xfId="43888" xr:uid="{C7FC5A9C-56CB-48FB-B9A9-ACA23AEA490B}"/>
    <cellStyle name="Normal 4 5 2 4 2" xfId="43889" xr:uid="{DC8C8B2D-AD2C-4FBA-9542-89CE1A3A7CB3}"/>
    <cellStyle name="Normal 4 5 2 5" xfId="43890" xr:uid="{E7338D2A-A684-4F14-BCB0-E7928132324F}"/>
    <cellStyle name="Normal 4 5 2 5 2" xfId="43891" xr:uid="{8B9001AA-DC31-4C20-9454-818C8285392A}"/>
    <cellStyle name="Normal 4 5 2 6" xfId="43892" xr:uid="{638C96A4-0967-4B89-B748-0640991E3009}"/>
    <cellStyle name="Normal 4 5 3" xfId="43893" xr:uid="{580ED911-51A3-457C-853D-514FBB1911A9}"/>
    <cellStyle name="Normal 4 5 3 2" xfId="43894" xr:uid="{A2F5D794-9AF2-4AA4-8B05-A37DCCFD7F83}"/>
    <cellStyle name="Normal 4 5 3 2 2" xfId="43895" xr:uid="{AF2D04A0-1803-407F-9095-DA34EEE91266}"/>
    <cellStyle name="Normal 4 5 3 2 2 2" xfId="43896" xr:uid="{61DA44BA-74B9-4D3E-B71D-13F3F62F0EF1}"/>
    <cellStyle name="Normal 4 5 3 2 3" xfId="43897" xr:uid="{DC92754E-B5E2-45EF-9601-7EA66DADD2FD}"/>
    <cellStyle name="Normal 4 5 3 2 3 2" xfId="43898" xr:uid="{F7F55253-B73E-48A7-91E7-A7F71FF48FE3}"/>
    <cellStyle name="Normal 4 5 3 2 4" xfId="43899" xr:uid="{DCC7FE2C-6611-42DB-AFFF-9D249DC0C792}"/>
    <cellStyle name="Normal 4 5 3 2 4 2" xfId="43900" xr:uid="{78D166EA-5FB2-4729-B161-9AF7BAC79ACC}"/>
    <cellStyle name="Normal 4 5 3 2 5" xfId="43901" xr:uid="{3F63DCB9-B973-4952-B27B-F17023F49B90}"/>
    <cellStyle name="Normal 4 5 3 3" xfId="43902" xr:uid="{2FC6C107-63D9-4F62-BC1F-78588A3AFC86}"/>
    <cellStyle name="Normal 4 5 3 3 2" xfId="43903" xr:uid="{9F1DF1C4-C0C1-4AB0-9B01-857DAF94445E}"/>
    <cellStyle name="Normal 4 5 3 4" xfId="43904" xr:uid="{CF2B0FE8-9619-4EFD-944C-4F5BEF515A5A}"/>
    <cellStyle name="Normal 4 5 3 4 2" xfId="43905" xr:uid="{0C8989D6-2CEE-4097-9A5A-656B9B82308E}"/>
    <cellStyle name="Normal 4 5 3 5" xfId="43906" xr:uid="{8D53F338-24FC-43A1-BBBF-F1BFF49646C7}"/>
    <cellStyle name="Normal 4 5 3 5 2" xfId="43907" xr:uid="{9C6FA2A4-1C8C-49FB-8E10-0AD2B58A100F}"/>
    <cellStyle name="Normal 4 5 3 6" xfId="43908" xr:uid="{9A6584EE-9616-409B-9945-184C770FCCE4}"/>
    <cellStyle name="Normal 4 5 4" xfId="43909" xr:uid="{C04D275E-C2D5-4F4A-B9A5-BE9A9247F00B}"/>
    <cellStyle name="Normal 4 5 4 2" xfId="43910" xr:uid="{4B1F112D-757C-4C77-9C7A-39192DBFDEF3}"/>
    <cellStyle name="Normal 4 5 4 2 2" xfId="43911" xr:uid="{1400457B-FC70-4141-854B-003C1477089C}"/>
    <cellStyle name="Normal 4 5 4 2 2 2" xfId="43912" xr:uid="{9AA77A6F-CC31-4F74-84BB-EF8284FF43BB}"/>
    <cellStyle name="Normal 4 5 4 2 3" xfId="43913" xr:uid="{52363B41-13AB-4405-BFCF-4C7894847D57}"/>
    <cellStyle name="Normal 4 5 4 2 3 2" xfId="43914" xr:uid="{AEEF677E-5969-490F-97BB-F303FB5D21D6}"/>
    <cellStyle name="Normal 4 5 4 2 4" xfId="43915" xr:uid="{3F914F31-8F7C-4BAB-A25A-51514F488216}"/>
    <cellStyle name="Normal 4 5 4 2 4 2" xfId="43916" xr:uid="{D4131ABC-4A49-4BA6-BE7D-3F96FCB75AEF}"/>
    <cellStyle name="Normal 4 5 4 2 5" xfId="43917" xr:uid="{737FDCBC-7B96-4944-9AD9-5F0749B61B25}"/>
    <cellStyle name="Normal 4 5 4 3" xfId="43918" xr:uid="{CDB0AB70-48F8-4BC1-A8E0-43FFBA211F8B}"/>
    <cellStyle name="Normal 4 5 4 3 2" xfId="43919" xr:uid="{8B990276-57BE-44B9-B121-3C011886987A}"/>
    <cellStyle name="Normal 4 5 4 4" xfId="43920" xr:uid="{0A1DE06A-2ACF-41C9-B00B-F25081162823}"/>
    <cellStyle name="Normal 4 5 4 4 2" xfId="43921" xr:uid="{682A355E-9163-40E1-955C-3EDE47CC8280}"/>
    <cellStyle name="Normal 4 5 4 5" xfId="43922" xr:uid="{74DABF49-E437-4896-89B4-F2531E9CD745}"/>
    <cellStyle name="Normal 4 5 4 5 2" xfId="43923" xr:uid="{4AE640A7-E59A-480F-8C09-77000653B560}"/>
    <cellStyle name="Normal 4 5 4 6" xfId="43924" xr:uid="{EAB3F2C9-1428-48F0-A25A-C63EC69ACB4F}"/>
    <cellStyle name="Normal 4 5 5" xfId="43925" xr:uid="{E82B58C6-8C33-4D5C-862F-9E436F112E0A}"/>
    <cellStyle name="Normal 4 5 5 2" xfId="43926" xr:uid="{B97B1B4C-EA4F-49BC-BC9A-DC3EED65C0EB}"/>
    <cellStyle name="Normal 4 5 5 2 2" xfId="43927" xr:uid="{EF17E8EB-51ED-402E-B1D2-D25D86592349}"/>
    <cellStyle name="Normal 4 5 5 2 2 2" xfId="43928" xr:uid="{4F6E9F09-8E2A-4291-A7F1-846D34D17F1D}"/>
    <cellStyle name="Normal 4 5 5 2 3" xfId="43929" xr:uid="{0B4486FB-162F-4963-BD9E-5C90B8E32864}"/>
    <cellStyle name="Normal 4 5 5 2 3 2" xfId="43930" xr:uid="{CE8483CD-0827-4194-857C-25DBF252644F}"/>
    <cellStyle name="Normal 4 5 5 2 4" xfId="43931" xr:uid="{AE077ED3-2738-40E9-9CBF-07CA952468F5}"/>
    <cellStyle name="Normal 4 5 5 2 4 2" xfId="43932" xr:uid="{F9A8B821-9B9B-4BBC-9DB5-76F06B55B942}"/>
    <cellStyle name="Normal 4 5 5 2 5" xfId="43933" xr:uid="{B0627083-2411-48AF-B8FA-43EC05E67526}"/>
    <cellStyle name="Normal 4 5 5 3" xfId="43934" xr:uid="{FD7090EB-4FB7-4A8E-93BA-01204CD9454F}"/>
    <cellStyle name="Normal 4 5 5 3 2" xfId="43935" xr:uid="{6B82A88D-8287-4336-B659-28E36E965537}"/>
    <cellStyle name="Normal 4 5 5 4" xfId="43936" xr:uid="{2FCBCCAA-F72F-4862-B5A3-64ADE975A2D4}"/>
    <cellStyle name="Normal 4 5 5 4 2" xfId="43937" xr:uid="{453E5376-F0B8-42B1-8E05-0AACE676D017}"/>
    <cellStyle name="Normal 4 5 5 5" xfId="43938" xr:uid="{3F826362-65EB-407A-8C61-8462FDFB86AC}"/>
    <cellStyle name="Normal 4 5 5 5 2" xfId="43939" xr:uid="{5DEA0FCF-2737-441F-A804-0200466F2F3B}"/>
    <cellStyle name="Normal 4 5 5 6" xfId="43940" xr:uid="{A0607B21-1938-4980-B7F9-F1A1A0014764}"/>
    <cellStyle name="Normal 4 5 6" xfId="43941" xr:uid="{495D7BFC-A4DE-41C9-81D9-3D46206B81F6}"/>
    <cellStyle name="Normal 4 5 6 2" xfId="43942" xr:uid="{5534DCE1-7335-4799-ABAA-84C20806D9E6}"/>
    <cellStyle name="Normal 4 5 6 2 2" xfId="43943" xr:uid="{73719B86-AE86-476B-8474-29C586B755B7}"/>
    <cellStyle name="Normal 4 5 6 3" xfId="43944" xr:uid="{FEB6E0F2-94AD-47F2-8D65-D45E81796421}"/>
    <cellStyle name="Normal 4 5 6 3 2" xfId="43945" xr:uid="{6936DE51-9B79-4787-AC8A-C73B453FAE71}"/>
    <cellStyle name="Normal 4 5 6 4" xfId="43946" xr:uid="{0D1B545F-5713-4032-B9E1-481834AFA45F}"/>
    <cellStyle name="Normal 4 5 6 4 2" xfId="43947" xr:uid="{03897D71-37F6-47E5-BA44-A3993A6881AC}"/>
    <cellStyle name="Normal 4 5 6 5" xfId="43948" xr:uid="{93891059-CBD6-4BB5-9706-FD2B1E0D6054}"/>
    <cellStyle name="Normal 4 5 7" xfId="43949" xr:uid="{808F58F2-4D6F-4297-AE00-CFA9EEEEADCC}"/>
    <cellStyle name="Normal 4 5 7 2" xfId="43950" xr:uid="{F794F30A-3845-4B8A-BB39-84F25FD2BE00}"/>
    <cellStyle name="Normal 4 5 7 2 2" xfId="43951" xr:uid="{ABB128CC-E0AF-430B-AA09-F32B8F4DCB12}"/>
    <cellStyle name="Normal 4 5 7 3" xfId="43952" xr:uid="{0501F2B6-C6C3-497B-89E6-CA339999F4FE}"/>
    <cellStyle name="Normal 4 5 7 3 2" xfId="43953" xr:uid="{72A6C452-CD4F-410F-9D4B-4816C8B7BFF4}"/>
    <cellStyle name="Normal 4 5 7 4" xfId="43954" xr:uid="{6640440E-07C6-4F65-B48A-99C591F8422C}"/>
    <cellStyle name="Normal 4 5 7 4 2" xfId="43955" xr:uid="{1A0CF4FB-05AE-4138-AF00-5E483D201CB6}"/>
    <cellStyle name="Normal 4 5 7 5" xfId="43956" xr:uid="{A215962F-3116-4F7C-A021-4826023AC2A7}"/>
    <cellStyle name="Normal 4 5 8" xfId="43957" xr:uid="{1D50113D-011D-46C5-9EB8-E7A13B216FCA}"/>
    <cellStyle name="Normal 4 5 8 2" xfId="43958" xr:uid="{98740E85-47F3-4D91-895D-29613001EB55}"/>
    <cellStyle name="Normal 4 5 8 2 2" xfId="43959" xr:uid="{FA178623-E4E8-44C0-9789-CB02C8528DFD}"/>
    <cellStyle name="Normal 4 5 8 3" xfId="43960" xr:uid="{3E7EE3E0-2A18-462A-9B97-DFB8C8AFA5E7}"/>
    <cellStyle name="Normal 4 5 8 3 2" xfId="43961" xr:uid="{452CB4AF-482E-41DF-9241-07248C52BD10}"/>
    <cellStyle name="Normal 4 5 8 4" xfId="43962" xr:uid="{017DA630-57F9-4B1F-91F0-B46549209D16}"/>
    <cellStyle name="Normal 4 5 8 4 2" xfId="43963" xr:uid="{90E0CD7C-35F3-4662-8CB0-A58102AD4FCE}"/>
    <cellStyle name="Normal 4 5 8 5" xfId="43964" xr:uid="{37141B62-BB2A-4B5E-ACE2-25E68F08CF6A}"/>
    <cellStyle name="Normal 4 5 9" xfId="43965" xr:uid="{1AC7FCC7-12F0-423D-BD7D-9C4FEA785EF7}"/>
    <cellStyle name="Normal 4 5 9 2" xfId="43966" xr:uid="{A05B8C29-3058-4B72-AB45-676995C50856}"/>
    <cellStyle name="Normal 4 5 9 2 2" xfId="43967" xr:uid="{F8204367-0FAE-44F7-A480-488FF2FA829E}"/>
    <cellStyle name="Normal 4 5 9 3" xfId="43968" xr:uid="{83841EAB-75BC-4123-9F2B-71F710819D57}"/>
    <cellStyle name="Normal 4 5 9 3 2" xfId="43969" xr:uid="{7AE8D8A0-58CC-4F0E-9F58-C8DADDE1C900}"/>
    <cellStyle name="Normal 4 5 9 4" xfId="43970" xr:uid="{030CE6DF-62B8-45A0-8550-5928885F3B5E}"/>
    <cellStyle name="Normal 4 5 9 4 2" xfId="43971" xr:uid="{CF59C283-A634-459E-A494-82348F79E9B5}"/>
    <cellStyle name="Normal 4 5 9 5" xfId="43972" xr:uid="{6A57C4B5-7ECB-4574-9213-117AB05D68DE}"/>
    <cellStyle name="Normal 4 5_Net Zero &amp; QRP Award" xfId="43973" xr:uid="{8598BE3A-157C-4BBC-863A-1FA9D9EEFAFF}"/>
    <cellStyle name="Normal 4 6" xfId="30699" xr:uid="{C310AD79-97AB-4AD8-9B46-0C56D3E24DD5}"/>
    <cellStyle name="Normal 4 6 2" xfId="43974" xr:uid="{AC967EA0-6A78-4905-AD18-9BF781E341F8}"/>
    <cellStyle name="Normal 4 6 3" xfId="43975" xr:uid="{7F9F00EC-C909-4EC4-BF71-2B8441C84568}"/>
    <cellStyle name="Normal 4 6 4" xfId="43976" xr:uid="{DEA5EB31-1511-44C5-8375-CC6CDD1C0E25}"/>
    <cellStyle name="Normal 4 6 4 2" xfId="43977" xr:uid="{91CDA800-4A05-4D73-9538-DDEADF82DAAC}"/>
    <cellStyle name="Normal 4 6 5" xfId="43978" xr:uid="{7E5A440A-7E2D-4BDF-B3D2-701D6E9A1C8E}"/>
    <cellStyle name="Normal 4 6 5 2" xfId="43979" xr:uid="{93961106-8CE6-4064-94ED-896A7B5095EC}"/>
    <cellStyle name="Normal 4 6 6" xfId="43980" xr:uid="{560ED3CD-52CD-42F8-9259-6D198797B4ED}"/>
    <cellStyle name="Normal 4 6 6 2" xfId="43981" xr:uid="{8913C0FA-5E55-4380-864C-DB04A56EDF8D}"/>
    <cellStyle name="Normal 4 6 7" xfId="43982" xr:uid="{54E38F4B-46A9-46C6-A8E0-634E634C22FA}"/>
    <cellStyle name="Normal 4 6 8" xfId="42837" xr:uid="{8FE145EF-461F-492E-9610-EE60A70EB99D}"/>
    <cellStyle name="Normal 4 6 9" xfId="45821" xr:uid="{B68806B2-D74F-4022-B3C8-8AE8CF7E5CE0}"/>
    <cellStyle name="Normal 4 6_Net Zero &amp; QRP Award" xfId="43983" xr:uid="{88F04EBC-B9DB-42C7-B811-50B11EC36194}"/>
    <cellStyle name="Normal 4 7" xfId="40659" xr:uid="{D2F08DD1-AA21-4147-968F-F24FE9C07101}"/>
    <cellStyle name="Normal 4 7 2" xfId="43984" xr:uid="{1DE412DF-7002-4C85-95E9-67BCFA797C5C}"/>
    <cellStyle name="Normal 4 7 2 2" xfId="43985" xr:uid="{8C9AB92F-697E-42B7-91B0-19AD73480D25}"/>
    <cellStyle name="Normal 4 7 2 2 2" xfId="43986" xr:uid="{AC754EBE-B6D4-4995-A38D-66BC57160E8F}"/>
    <cellStyle name="Normal 4 7 2 3" xfId="43987" xr:uid="{4DBD6A64-C46D-4DFB-B359-F358DA07565D}"/>
    <cellStyle name="Normal 4 7 2 3 2" xfId="43988" xr:uid="{CBF11DF5-592C-419F-BE28-C71A45E958A2}"/>
    <cellStyle name="Normal 4 7 2 4" xfId="43989" xr:uid="{6FE8CC29-EF28-4626-94CC-7DDA4FBE237E}"/>
    <cellStyle name="Normal 4 7 2 4 2" xfId="43990" xr:uid="{F0C42EA0-D44A-442A-B752-2A7111FC101F}"/>
    <cellStyle name="Normal 4 7 2 5" xfId="43991" xr:uid="{A683A784-588A-4E60-996E-4CF8C7A0E10F}"/>
    <cellStyle name="Normal 4 7 3" xfId="43992" xr:uid="{4FDB720F-A1D5-497F-B0AE-477361AB773E}"/>
    <cellStyle name="Normal 4 7 3 2" xfId="43993" xr:uid="{19F6F21D-5990-4865-89A9-6B6C203B4F0B}"/>
    <cellStyle name="Normal 4 7 4" xfId="43994" xr:uid="{BA262A2A-D53F-4A34-A639-121B26EFD4E7}"/>
    <cellStyle name="Normal 4 7 4 2" xfId="43995" xr:uid="{63B1A9C8-8884-4C6C-A325-ED56E4628740}"/>
    <cellStyle name="Normal 4 7 5" xfId="43996" xr:uid="{ACA6AFFB-8A9C-486E-BB9D-BFDC7C18928B}"/>
    <cellStyle name="Normal 4 7 5 2" xfId="43997" xr:uid="{2A644B99-C7D8-4104-BB26-840E3A150506}"/>
    <cellStyle name="Normal 4 7 6" xfId="43998" xr:uid="{FCB2915F-86BE-4581-B15A-6B412E5C9141}"/>
    <cellStyle name="Normal 4 8" xfId="43999" xr:uid="{53951BE0-B704-495B-BA6D-4930D1908054}"/>
    <cellStyle name="Normal 4 9" xfId="44000" xr:uid="{7FF98CB5-E52A-4940-9040-D4E3907264B1}"/>
    <cellStyle name="Normal 4_2015 PULLS" xfId="1378" xr:uid="{5B8BC6E1-2856-4F63-9D79-5FE1C6162CE3}"/>
    <cellStyle name="Normal 40" xfId="680" xr:uid="{00000000-0005-0000-0000-0000F2030000}"/>
    <cellStyle name="Normal 40 2" xfId="1068" xr:uid="{00000000-0005-0000-0000-0000F3030000}"/>
    <cellStyle name="Normal 40 2 2" xfId="2231" xr:uid="{14881753-4CF3-405D-B889-2E222E2A28DC}"/>
    <cellStyle name="Normal 40 2 2 2" xfId="30700" xr:uid="{D38C3862-048A-4584-B57E-44F264651A40}"/>
    <cellStyle name="Normal 40 2 2 2 2" xfId="30701" xr:uid="{FE44A01E-3FBF-43C2-90BC-374E5DD12F31}"/>
    <cellStyle name="Normal 40 2 2 2 2 2" xfId="30702" xr:uid="{BFA47CB1-F435-444C-BD56-BF4A18341004}"/>
    <cellStyle name="Normal 40 2 2 2 2 2 2" xfId="40660" xr:uid="{7F0C12FD-14CC-458E-8913-F714163CD865}"/>
    <cellStyle name="Normal 40 2 2 2 2 3" xfId="30703" xr:uid="{BD18820F-7D83-4A8B-9A21-EC1E224D45E0}"/>
    <cellStyle name="Normal 40 2 2 2 3" xfId="30704" xr:uid="{944FB34C-71E9-41BB-8A16-56DB977F882F}"/>
    <cellStyle name="Normal 40 2 2 2 3 2" xfId="30705" xr:uid="{D85A6325-B189-4147-A038-D1B2E4820531}"/>
    <cellStyle name="Normal 40 2 2 2 3 2 2" xfId="40661" xr:uid="{DC7CFA10-34B3-4A60-A073-CD205FFD9593}"/>
    <cellStyle name="Normal 40 2 2 2 3 3" xfId="30706" xr:uid="{2A5DF6F1-65DD-4D2F-8C5B-5003B5D3FB5A}"/>
    <cellStyle name="Normal 40 2 2 2 4" xfId="30707" xr:uid="{9426F5DE-81C5-4D7E-8A26-FE6DDEF6C0BF}"/>
    <cellStyle name="Normal 40 2 2 2 4 2" xfId="40662" xr:uid="{7245BD16-0585-419E-84AB-1AB1C1C74DC7}"/>
    <cellStyle name="Normal 40 2 2 2 5" xfId="30708" xr:uid="{68BFF21D-583B-4F1B-9627-E2A028B10AB8}"/>
    <cellStyle name="Normal 40 2 2 3" xfId="30709" xr:uid="{1144C05F-D0A4-4FCB-98FB-F759BB8A6C17}"/>
    <cellStyle name="Normal 40 2 2 3 2" xfId="30710" xr:uid="{51F7F6F9-5471-47E8-859F-99BDC1610F12}"/>
    <cellStyle name="Normal 40 2 2 3 2 2" xfId="40663" xr:uid="{A107A416-3491-4E39-BC23-52DD975E2E96}"/>
    <cellStyle name="Normal 40 2 2 3 3" xfId="30711" xr:uid="{9D627BE0-AB2B-4183-8840-0F62BE77BFAB}"/>
    <cellStyle name="Normal 40 2 2 4" xfId="30712" xr:uid="{8B4E4395-EEA0-42DF-95A1-A25705EB1A8F}"/>
    <cellStyle name="Normal 40 2 2 4 2" xfId="30713" xr:uid="{4FFFE83C-8ABE-4DD2-88A9-3BA1AD0941C7}"/>
    <cellStyle name="Normal 40 2 2 4 2 2" xfId="40664" xr:uid="{63D8BDB5-A2D1-4F0E-BA39-ED6B66C9637E}"/>
    <cellStyle name="Normal 40 2 2 4 3" xfId="30714" xr:uid="{877B59E4-9AF6-4DB6-939F-585BF2D66CE6}"/>
    <cellStyle name="Normal 40 2 2 5" xfId="30715" xr:uid="{6E4AD874-4C99-4950-8398-208D418501B5}"/>
    <cellStyle name="Normal 40 2 2 5 2" xfId="40665" xr:uid="{EA8AAD38-91C1-466C-A2B4-691A38907217}"/>
    <cellStyle name="Normal 40 2 2 6" xfId="30716" xr:uid="{4EE0D931-4A5E-4577-9B41-5429469F8A4F}"/>
    <cellStyle name="Normal 40 2 3" xfId="30717" xr:uid="{1A2B2DF4-DD94-41D1-814F-AC0B2E2560AF}"/>
    <cellStyle name="Normal 40 2 3 2" xfId="30718" xr:uid="{D6744B81-8FA4-40ED-A163-F5991355624A}"/>
    <cellStyle name="Normal 40 2 3 2 2" xfId="30719" xr:uid="{EBB50FAD-897E-4C2A-B532-774FFF605B45}"/>
    <cellStyle name="Normal 40 2 3 2 2 2" xfId="40666" xr:uid="{02E868ED-098F-4B93-B253-25F0FC47676C}"/>
    <cellStyle name="Normal 40 2 3 2 3" xfId="30720" xr:uid="{9E3F8289-6133-4435-8CF6-8DDAECA52147}"/>
    <cellStyle name="Normal 40 2 3 3" xfId="30721" xr:uid="{8871A0A8-7DB6-4FCE-8325-80A229857D07}"/>
    <cellStyle name="Normal 40 2 3 3 2" xfId="30722" xr:uid="{23EB9C7C-9999-4D51-A47E-01E3FAFCE636}"/>
    <cellStyle name="Normal 40 2 3 3 2 2" xfId="40667" xr:uid="{BFF9748F-3390-4C78-A77C-9E94A5115B98}"/>
    <cellStyle name="Normal 40 2 3 3 3" xfId="30723" xr:uid="{F75541A7-E1B0-4613-B4ED-3A101B44C288}"/>
    <cellStyle name="Normal 40 2 3 4" xfId="30724" xr:uid="{AE44B46F-EA73-4171-9B96-DE19662AF42A}"/>
    <cellStyle name="Normal 40 2 3 4 2" xfId="40668" xr:uid="{24AA63E2-ADAC-4668-A5BC-2A6A1A3CF60D}"/>
    <cellStyle name="Normal 40 2 3 5" xfId="30725" xr:uid="{03C7415C-C008-4A0B-8342-D2578E24E5E8}"/>
    <cellStyle name="Normal 40 2 4" xfId="30726" xr:uid="{2A92E45A-EB26-4548-9B44-F27BE6962C90}"/>
    <cellStyle name="Normal 40 2 4 2" xfId="30727" xr:uid="{311B25B6-AC98-43C4-91DF-33DBD4555B3B}"/>
    <cellStyle name="Normal 40 2 4 2 2" xfId="40669" xr:uid="{AB9F39FA-FBEC-4E5D-B33F-8BFD39699DE7}"/>
    <cellStyle name="Normal 40 2 4 3" xfId="30728" xr:uid="{13F3F982-AB55-4D67-8867-70086BC734D2}"/>
    <cellStyle name="Normal 40 2 5" xfId="30729" xr:uid="{30547424-4889-4664-A369-C47AF47AD90E}"/>
    <cellStyle name="Normal 40 2 5 2" xfId="30730" xr:uid="{2AF0AD6C-CF1A-43EA-96BF-D83494C57A55}"/>
    <cellStyle name="Normal 40 2 5 2 2" xfId="40670" xr:uid="{F74A8DB6-1A8F-4EE0-85B1-49B7817F5428}"/>
    <cellStyle name="Normal 40 2 5 3" xfId="30731" xr:uid="{EEB1AFE5-163B-4EE7-BCBA-5645CCBD730F}"/>
    <cellStyle name="Normal 40 2 6" xfId="30732" xr:uid="{416B3EE7-90A6-4E2E-BE43-1DFA1AEEC75C}"/>
    <cellStyle name="Normal 40 2 6 2" xfId="40671" xr:uid="{C2DF9CAD-F578-45B6-A6D8-64A03B8C7A86}"/>
    <cellStyle name="Normal 40 2 7" xfId="30733" xr:uid="{A3E1EDF8-2E80-471E-BD29-FCF2E6F30D5F}"/>
    <cellStyle name="Normal 40 2 8" xfId="30734" xr:uid="{CFC7FEC4-D3C2-4055-9FDE-1C6BCC6D04D2}"/>
    <cellStyle name="Normal 40 2 9" xfId="46525" xr:uid="{E6353CA8-72FF-4389-B5BD-79A02255BE71}"/>
    <cellStyle name="Normal 40 3" xfId="933" xr:uid="{00000000-0005-0000-0000-0000F4030000}"/>
    <cellStyle name="Normal 40 3 2" xfId="30735" xr:uid="{1679BE8B-3775-48D6-AB82-DA2EC6D77604}"/>
    <cellStyle name="Normal 40 3 2 2" xfId="30736" xr:uid="{D0B11162-5973-4414-A1DD-4CF3C4224F9F}"/>
    <cellStyle name="Normal 40 3 2 2 2" xfId="30737" xr:uid="{BF195FB0-E300-4741-B95E-D07165C34C77}"/>
    <cellStyle name="Normal 40 3 2 2 2 2" xfId="40672" xr:uid="{DA4E6F3E-B92F-402D-AB30-4CEB58B8B28A}"/>
    <cellStyle name="Normal 40 3 2 2 3" xfId="30738" xr:uid="{7588110E-04D3-4F12-A19D-45C8B3E92F14}"/>
    <cellStyle name="Normal 40 3 2 3" xfId="30739" xr:uid="{BE8F18FB-E89E-43DD-92D9-BF343BED2AED}"/>
    <cellStyle name="Normal 40 3 2 3 2" xfId="30740" xr:uid="{DD41B60A-CECF-4CDC-BCE9-C5387581396A}"/>
    <cellStyle name="Normal 40 3 2 3 2 2" xfId="40673" xr:uid="{56F1818E-70D1-4D8F-9CB6-63A91175114B}"/>
    <cellStyle name="Normal 40 3 2 3 3" xfId="30741" xr:uid="{B178B4DA-66CE-4DB6-93F4-EBBDB65B2FC4}"/>
    <cellStyle name="Normal 40 3 2 4" xfId="30742" xr:uid="{E1B02E2E-1216-445E-AEF1-4C45C1E1B245}"/>
    <cellStyle name="Normal 40 3 2 4 2" xfId="40674" xr:uid="{B80D62CE-6F5B-472F-AD6F-383503F58F0D}"/>
    <cellStyle name="Normal 40 3 2 5" xfId="30743" xr:uid="{5D8711D8-8DF2-4CAA-BF56-72567DC3BD62}"/>
    <cellStyle name="Normal 40 3 3" xfId="30744" xr:uid="{3ED90404-BED2-4663-BC3A-D2D5C8D23DCF}"/>
    <cellStyle name="Normal 40 3 3 2" xfId="30745" xr:uid="{36C7EA08-F3E3-4F4F-8BF2-01BB63629B91}"/>
    <cellStyle name="Normal 40 3 3 2 2" xfId="40675" xr:uid="{41539FEE-B58C-4768-A3EC-6D9F36E146DC}"/>
    <cellStyle name="Normal 40 3 3 3" xfId="30746" xr:uid="{14AF110D-B1A9-4EA3-B41E-FA0F6CA47C56}"/>
    <cellStyle name="Normal 40 3 4" xfId="30747" xr:uid="{B592EBF6-3F7F-4A46-B70D-86768DBC0C52}"/>
    <cellStyle name="Normal 40 3 4 2" xfId="30748" xr:uid="{2665679C-9BAF-4594-BBEF-8BAF4B4050A5}"/>
    <cellStyle name="Normal 40 3 4 2 2" xfId="40676" xr:uid="{522300B4-6220-41E7-B829-CF981329F9F5}"/>
    <cellStyle name="Normal 40 3 4 3" xfId="30749" xr:uid="{FBAB4CD9-AD40-414C-ADB5-441E9DDFDD5F}"/>
    <cellStyle name="Normal 40 3 5" xfId="30750" xr:uid="{F5052354-6A29-4E7D-8616-56E422780274}"/>
    <cellStyle name="Normal 40 3 5 2" xfId="40677" xr:uid="{AF5DDB7D-6962-4C6B-AAA0-D57DAC82631B}"/>
    <cellStyle name="Normal 40 3 6" xfId="30751" xr:uid="{4076CE61-84AD-4D7D-B668-AA4EC8EF3A38}"/>
    <cellStyle name="Normal 40 3 7" xfId="2232" xr:uid="{FC1AFEA4-BEC4-4565-8476-73DD1E7BBB44}"/>
    <cellStyle name="Normal 40 4" xfId="30752" xr:uid="{50D360DE-597A-4A35-AA34-046930DA77A5}"/>
    <cellStyle name="Normal 40 4 2" xfId="30753" xr:uid="{3D3F2534-88EA-466A-ADBD-C8DD9C9388B1}"/>
    <cellStyle name="Normal 40 4 2 2" xfId="30754" xr:uid="{1B7F6385-8D31-413E-91BC-D73208896BAA}"/>
    <cellStyle name="Normal 40 4 2 2 2" xfId="40678" xr:uid="{2687E965-420F-42E6-8833-5563789CF17B}"/>
    <cellStyle name="Normal 40 4 2 3" xfId="30755" xr:uid="{0D7D1BAC-B9D6-4293-8B03-B9F6BE36B7DB}"/>
    <cellStyle name="Normal 40 4 3" xfId="30756" xr:uid="{C562B08B-926C-4D0B-9A91-6F5F050E3D57}"/>
    <cellStyle name="Normal 40 4 3 2" xfId="30757" xr:uid="{21AE002A-DE28-4950-9071-611ED621DD57}"/>
    <cellStyle name="Normal 40 4 3 2 2" xfId="40679" xr:uid="{EDCD3BD3-4C05-465A-98DE-5AE572B1290B}"/>
    <cellStyle name="Normal 40 4 3 3" xfId="30758" xr:uid="{864CEDE0-C590-4F8B-94D6-F65BF44E7A8A}"/>
    <cellStyle name="Normal 40 4 4" xfId="30759" xr:uid="{90C49C11-0C2E-4554-B544-7B19F7DBB2D1}"/>
    <cellStyle name="Normal 40 4 4 2" xfId="40680" xr:uid="{FF709DE2-57E8-45B4-AA41-71D791D001AF}"/>
    <cellStyle name="Normal 40 4 5" xfId="30760" xr:uid="{53BE9747-12C7-43F4-A16F-50B664E596DC}"/>
    <cellStyle name="Normal 40 5" xfId="30761" xr:uid="{A325B3F9-6B94-4401-AF21-83803E104EB5}"/>
    <cellStyle name="Normal 40 5 2" xfId="30762" xr:uid="{D1771330-3345-4455-B115-8C05E2260078}"/>
    <cellStyle name="Normal 40 5 2 2" xfId="40681" xr:uid="{72A4B0EB-AE9C-41D0-B663-2096E434F005}"/>
    <cellStyle name="Normal 40 5 3" xfId="30763" xr:uid="{090B34E8-A8B0-400E-AC4A-30C0E162C0A7}"/>
    <cellStyle name="Normal 40 6" xfId="30764" xr:uid="{DDA51E11-BF3C-4F64-9EF8-0D387FEA6800}"/>
    <cellStyle name="Normal 40 6 2" xfId="30765" xr:uid="{A37A8D83-9F6F-4FE1-A455-685B6FA0C8F5}"/>
    <cellStyle name="Normal 40 6 2 2" xfId="40682" xr:uid="{A2333427-B7F1-4892-ABF9-E74F94485F21}"/>
    <cellStyle name="Normal 40 6 3" xfId="30766" xr:uid="{70AAAB6C-6036-4A12-A025-A50B76D96089}"/>
    <cellStyle name="Normal 40 7" xfId="30767" xr:uid="{1E2FA076-4D85-4283-92CF-B4A06C44A80A}"/>
    <cellStyle name="Normal 40 7 2" xfId="40683" xr:uid="{11888751-FFCB-4AB2-9A45-3E1E574BFBB7}"/>
    <cellStyle name="Normal 40 8" xfId="30768" xr:uid="{48EED459-3F70-46B1-AF8C-1872BEBC12B1}"/>
    <cellStyle name="Normal 40 9" xfId="40684" xr:uid="{12F0607C-6CB1-4C12-AD7E-5F8C3029170C}"/>
    <cellStyle name="Normal 41" xfId="681" xr:uid="{00000000-0005-0000-0000-0000F5030000}"/>
    <cellStyle name="Normal 41 2" xfId="1069" xr:uid="{00000000-0005-0000-0000-0000F6030000}"/>
    <cellStyle name="Normal 41 2 2" xfId="2233" xr:uid="{AA3739B5-4648-48B4-B476-C99CED37913D}"/>
    <cellStyle name="Normal 41 2 2 2" xfId="30769" xr:uid="{B41476E8-1058-4C2D-A15F-C49CF8345FBD}"/>
    <cellStyle name="Normal 41 2 2 2 2" xfId="30770" xr:uid="{0729DFF2-67BD-4F4B-9649-DD39F2A3EF80}"/>
    <cellStyle name="Normal 41 2 2 2 2 2" xfId="30771" xr:uid="{F19B2C7E-6BBD-48DF-86E4-4BC3478ABB17}"/>
    <cellStyle name="Normal 41 2 2 2 2 2 2" xfId="40685" xr:uid="{873C5657-78C5-4730-802D-A1458C068095}"/>
    <cellStyle name="Normal 41 2 2 2 2 3" xfId="30772" xr:uid="{90C7AB64-1EF8-4406-8068-C2C4742BD490}"/>
    <cellStyle name="Normal 41 2 2 2 3" xfId="30773" xr:uid="{E79B0758-1CCA-43AA-8A3E-AFF8C2614368}"/>
    <cellStyle name="Normal 41 2 2 2 3 2" xfId="30774" xr:uid="{D677C5E7-9546-475C-8744-7448A9E260F1}"/>
    <cellStyle name="Normal 41 2 2 2 3 2 2" xfId="40686" xr:uid="{6A6E05A4-F885-4ECF-A2A5-F245F8D08CE4}"/>
    <cellStyle name="Normal 41 2 2 2 3 3" xfId="30775" xr:uid="{7C46409A-2EA5-42D8-AD91-6456D6F8081F}"/>
    <cellStyle name="Normal 41 2 2 2 4" xfId="30776" xr:uid="{B1FCE5B0-9991-4916-8B45-1CDFABF74FB6}"/>
    <cellStyle name="Normal 41 2 2 2 4 2" xfId="40687" xr:uid="{F521BB25-D5A9-4D11-B690-BF5794C0922C}"/>
    <cellStyle name="Normal 41 2 2 2 5" xfId="30777" xr:uid="{09D50D74-2121-4E58-9FA0-0C0D61110ACF}"/>
    <cellStyle name="Normal 41 2 2 3" xfId="30778" xr:uid="{24319F0D-296D-4D38-90CE-47BEB265197B}"/>
    <cellStyle name="Normal 41 2 2 3 2" xfId="30779" xr:uid="{D0987F21-F532-48DC-9AB2-98D66C4E9E3B}"/>
    <cellStyle name="Normal 41 2 2 3 2 2" xfId="40688" xr:uid="{0A6091E7-7060-410E-A171-78457B549353}"/>
    <cellStyle name="Normal 41 2 2 3 3" xfId="30780" xr:uid="{D0C384E4-3E46-4137-9289-605DA7C1863A}"/>
    <cellStyle name="Normal 41 2 2 4" xfId="30781" xr:uid="{DE599C50-54B4-4D8E-B2EF-CABC83EF9B9D}"/>
    <cellStyle name="Normal 41 2 2 4 2" xfId="30782" xr:uid="{C70E926B-5F6E-46D7-943D-01BBB7731CB7}"/>
    <cellStyle name="Normal 41 2 2 4 2 2" xfId="40689" xr:uid="{7C3173CC-A8EA-4D1F-A2DC-8B070F518F12}"/>
    <cellStyle name="Normal 41 2 2 4 3" xfId="30783" xr:uid="{040E4149-41C7-4FE9-A1FB-B1F977D011E2}"/>
    <cellStyle name="Normal 41 2 2 5" xfId="30784" xr:uid="{F111FAF5-0914-4E93-B2AD-ED7FDFE11AB0}"/>
    <cellStyle name="Normal 41 2 2 5 2" xfId="40690" xr:uid="{0D79A1B2-F2E6-46C0-8B9A-18BBD8489F33}"/>
    <cellStyle name="Normal 41 2 2 6" xfId="30785" xr:uid="{8C0A8589-2F73-4AF8-9F40-F9F2B65E9FA5}"/>
    <cellStyle name="Normal 41 2 3" xfId="30786" xr:uid="{997811DD-71D6-4BCA-BF8B-FBA23BD10F23}"/>
    <cellStyle name="Normal 41 2 3 2" xfId="30787" xr:uid="{FC78C5AA-D455-44F8-B0A8-E3A757323D08}"/>
    <cellStyle name="Normal 41 2 3 2 2" xfId="30788" xr:uid="{534BA4C5-8403-419E-B5C8-CF094F58384B}"/>
    <cellStyle name="Normal 41 2 3 2 2 2" xfId="40691" xr:uid="{3FAE51BB-ABA9-4463-A9F1-5C2CDE809682}"/>
    <cellStyle name="Normal 41 2 3 2 3" xfId="30789" xr:uid="{645AF72A-A0BE-4CA7-B5FE-7B66ACF12E35}"/>
    <cellStyle name="Normal 41 2 3 3" xfId="30790" xr:uid="{36FE7C7E-AB2F-4CD7-A64B-7CCBEC981AC7}"/>
    <cellStyle name="Normal 41 2 3 3 2" xfId="30791" xr:uid="{14564FA7-99A4-4B5D-8C8F-10404B220CC8}"/>
    <cellStyle name="Normal 41 2 3 3 2 2" xfId="40692" xr:uid="{C4715BE2-CDE1-4DC3-BC85-4F1D4EA6FAD1}"/>
    <cellStyle name="Normal 41 2 3 3 3" xfId="30792" xr:uid="{BF75980B-28EE-4610-B861-1345F13C4205}"/>
    <cellStyle name="Normal 41 2 3 4" xfId="30793" xr:uid="{616ECFAA-AB2C-4249-86EA-F508B2126D5D}"/>
    <cellStyle name="Normal 41 2 3 4 2" xfId="40693" xr:uid="{7C957C2A-9E9B-4A34-BDA2-CD3DA02A56D8}"/>
    <cellStyle name="Normal 41 2 3 5" xfId="30794" xr:uid="{E2BFDC93-99F8-455F-8741-BD2032E71E2C}"/>
    <cellStyle name="Normal 41 2 4" xfId="30795" xr:uid="{F03D8E28-12AC-40F1-AFEF-68CA7BD10EDD}"/>
    <cellStyle name="Normal 41 2 4 2" xfId="30796" xr:uid="{6B83A4F0-8F71-428E-B72C-390679CFF5F5}"/>
    <cellStyle name="Normal 41 2 4 2 2" xfId="40694" xr:uid="{0EF42CBB-B527-4219-979E-2ABDAD92CE56}"/>
    <cellStyle name="Normal 41 2 4 3" xfId="30797" xr:uid="{14BC374A-9327-45E2-8AD5-463B0C066CA6}"/>
    <cellStyle name="Normal 41 2 5" xfId="30798" xr:uid="{42F7BFEE-8E34-401D-885E-5CB2BFB23F84}"/>
    <cellStyle name="Normal 41 2 5 2" xfId="30799" xr:uid="{37AE5ED1-B3D9-476E-8A86-9AE6503ADCB8}"/>
    <cellStyle name="Normal 41 2 5 2 2" xfId="40695" xr:uid="{DE781882-BC6C-4108-B81E-11D22744C741}"/>
    <cellStyle name="Normal 41 2 5 3" xfId="30800" xr:uid="{BB0C823B-4CB1-4327-8966-46FC04E5A900}"/>
    <cellStyle name="Normal 41 2 6" xfId="30801" xr:uid="{CA682231-9863-4B72-8254-DD645A08A51F}"/>
    <cellStyle name="Normal 41 2 6 2" xfId="40696" xr:uid="{BBC8F1B9-6BF5-4041-B3A2-0121277545FC}"/>
    <cellStyle name="Normal 41 2 7" xfId="30802" xr:uid="{902005E4-1414-461D-9628-8347A6232357}"/>
    <cellStyle name="Normal 41 2 8" xfId="30803" xr:uid="{88D81C75-20A9-4348-B2D8-CFE6D3F1A1DB}"/>
    <cellStyle name="Normal 41 2 9" xfId="46526" xr:uid="{AB50C327-5E59-4E14-810F-FB1FBE559705}"/>
    <cellStyle name="Normal 41 3" xfId="2234" xr:uid="{7C3159D0-5BCA-48D9-8DA0-0222E5C11653}"/>
    <cellStyle name="Normal 41 3 2" xfId="30804" xr:uid="{2531C981-2081-4A77-95E8-975053A1D690}"/>
    <cellStyle name="Normal 41 3 2 2" xfId="30805" xr:uid="{C5B5CC56-0F34-4242-ACB4-E086FFCA697B}"/>
    <cellStyle name="Normal 41 3 2 2 2" xfId="30806" xr:uid="{68D7411B-B97A-46AE-A3BE-60143AE1D271}"/>
    <cellStyle name="Normal 41 3 2 2 2 2" xfId="40697" xr:uid="{E1574EF5-7005-4A5E-9829-88DCF58386CB}"/>
    <cellStyle name="Normal 41 3 2 2 3" xfId="30807" xr:uid="{0CAE6151-5EA6-4BA1-B534-B9530278CD32}"/>
    <cellStyle name="Normal 41 3 2 3" xfId="30808" xr:uid="{3BD3BC79-FE2B-4E2C-827C-7C16A0E587B7}"/>
    <cellStyle name="Normal 41 3 2 3 2" xfId="30809" xr:uid="{A194C41D-76F6-471C-AD0D-96E886D14FD2}"/>
    <cellStyle name="Normal 41 3 2 3 2 2" xfId="40698" xr:uid="{8010DFB4-3985-4668-ADC3-ADC214AD0E9C}"/>
    <cellStyle name="Normal 41 3 2 3 3" xfId="30810" xr:uid="{9091A520-32AA-4C7A-9EF7-B12BA61FCF48}"/>
    <cellStyle name="Normal 41 3 2 4" xfId="30811" xr:uid="{490117F9-6CB8-4A5A-AE9C-316B0F102AFD}"/>
    <cellStyle name="Normal 41 3 2 4 2" xfId="40699" xr:uid="{1C35AB9E-6A29-4029-9939-BFB118374439}"/>
    <cellStyle name="Normal 41 3 2 5" xfId="30812" xr:uid="{91431542-459F-47A9-AC9C-8E80A879E5CE}"/>
    <cellStyle name="Normal 41 3 3" xfId="30813" xr:uid="{D9F29A67-40DD-41C6-9FA1-5A464E8401B9}"/>
    <cellStyle name="Normal 41 3 3 2" xfId="30814" xr:uid="{B5A4D31C-EFB5-4540-8B8B-49F8241420A4}"/>
    <cellStyle name="Normal 41 3 3 2 2" xfId="40700" xr:uid="{7C0BD298-1735-4033-B52F-B90F50AC09C4}"/>
    <cellStyle name="Normal 41 3 3 3" xfId="30815" xr:uid="{098B7E77-3665-41DA-A3BF-6E979AD0BE14}"/>
    <cellStyle name="Normal 41 3 4" xfId="30816" xr:uid="{55424C32-E8AA-462C-8397-258D000300ED}"/>
    <cellStyle name="Normal 41 3 4 2" xfId="30817" xr:uid="{5B480CD7-56BB-4C63-B163-12F13991281D}"/>
    <cellStyle name="Normal 41 3 4 2 2" xfId="40701" xr:uid="{ABFD6943-0D75-434B-9DCF-5DC8B1D13ED9}"/>
    <cellStyle name="Normal 41 3 4 3" xfId="30818" xr:uid="{91DBA636-9473-4FA9-8B24-C986C1D2227D}"/>
    <cellStyle name="Normal 41 3 5" xfId="30819" xr:uid="{05B29774-3463-41C9-8B6D-76EBB222CAB6}"/>
    <cellStyle name="Normal 41 3 5 2" xfId="40702" xr:uid="{0BB64953-1DD8-4C00-9EEA-A04F6A471255}"/>
    <cellStyle name="Normal 41 3 6" xfId="30820" xr:uid="{BC1FE203-DF6C-44D1-AD70-B2356C045BFD}"/>
    <cellStyle name="Normal 41 4" xfId="30821" xr:uid="{83694FB7-F4FF-4FDB-B233-3B6F65860F91}"/>
    <cellStyle name="Normal 41 4 2" xfId="30822" xr:uid="{E1E545F8-C3BA-4238-B8D6-CFB7A1E83256}"/>
    <cellStyle name="Normal 41 4 2 2" xfId="30823" xr:uid="{3710DEAF-9DD7-438B-971F-0A7CD019A0E4}"/>
    <cellStyle name="Normal 41 4 2 2 2" xfId="40703" xr:uid="{E9E78836-875C-4959-8E32-0021F51ACF59}"/>
    <cellStyle name="Normal 41 4 2 3" xfId="30824" xr:uid="{4D58E726-55AE-4665-B825-922FE89AB8F1}"/>
    <cellStyle name="Normal 41 4 3" xfId="30825" xr:uid="{961A904A-5992-4919-94A9-C602C427F407}"/>
    <cellStyle name="Normal 41 4 3 2" xfId="30826" xr:uid="{5FA8C29A-4C9E-4466-AC8E-58FD8E060218}"/>
    <cellStyle name="Normal 41 4 3 2 2" xfId="40704" xr:uid="{4856530A-FE51-4658-B503-6F3C44445A32}"/>
    <cellStyle name="Normal 41 4 3 3" xfId="30827" xr:uid="{3E6C29CA-11CE-4BBA-B9D4-697AD0DE01E1}"/>
    <cellStyle name="Normal 41 4 4" xfId="30828" xr:uid="{F44EC23F-2560-4795-819C-EB330DF55BBD}"/>
    <cellStyle name="Normal 41 4 4 2" xfId="40705" xr:uid="{9880394E-3E97-42C2-BBDA-B5EEED29010A}"/>
    <cellStyle name="Normal 41 4 5" xfId="30829" xr:uid="{C4338BC1-1ED2-4278-946E-553975AD9A4C}"/>
    <cellStyle name="Normal 41 4 6" xfId="42826" xr:uid="{F9FEF2C9-140E-40B2-A480-178E5A4FB88E}"/>
    <cellStyle name="Normal 41 4 7" xfId="45822" xr:uid="{F24AF4AA-A68A-4914-A87E-75377C334831}"/>
    <cellStyle name="Normal 41 5" xfId="30830" xr:uid="{FC83699D-BCA3-4965-873C-A41F6800C5ED}"/>
    <cellStyle name="Normal 41 5 2" xfId="30831" xr:uid="{E0AB17F1-F114-4B81-A8A5-CB0EFFA611F0}"/>
    <cellStyle name="Normal 41 5 2 2" xfId="40706" xr:uid="{86361C94-28D0-4B17-8EFC-0932D37A5ACD}"/>
    <cellStyle name="Normal 41 5 3" xfId="30832" xr:uid="{7E53C0A9-606F-42FB-B746-FCDE16CE196E}"/>
    <cellStyle name="Normal 41 6" xfId="30833" xr:uid="{5D92B958-DCC0-4EBF-BDD0-0D131C0E837F}"/>
    <cellStyle name="Normal 41 6 2" xfId="30834" xr:uid="{D7AFB4D2-6E25-48D1-A396-89D579B3B045}"/>
    <cellStyle name="Normal 41 6 2 2" xfId="40707" xr:uid="{DC2F13DA-0FBD-43BE-8C56-C73F504147E9}"/>
    <cellStyle name="Normal 41 6 3" xfId="30835" xr:uid="{3873FB3D-C60E-455C-A910-6DDEDDC786C5}"/>
    <cellStyle name="Normal 41 7" xfId="30836" xr:uid="{81C81F63-4A0A-40DE-8CC2-7598C3162A5B}"/>
    <cellStyle name="Normal 41 7 2" xfId="40708" xr:uid="{63BBE372-BE46-4B8A-A1F7-E7E2EA93A1B1}"/>
    <cellStyle name="Normal 41 8" xfId="30837" xr:uid="{1922F91C-8C07-44B9-832E-21A3F482823C}"/>
    <cellStyle name="Normal 41 9" xfId="40709" xr:uid="{DF1B2584-1D7E-48B0-B00F-1DEEF4B465E5}"/>
    <cellStyle name="Normal 42" xfId="682" xr:uid="{00000000-0005-0000-0000-0000F7030000}"/>
    <cellStyle name="Normal 42 2" xfId="2235" xr:uid="{233F4E43-577F-457E-BC55-42E32B1B6593}"/>
    <cellStyle name="Normal 42 2 2" xfId="40710" xr:uid="{CE1D644E-1C5C-4FB1-8A60-8F5BF6D8D4F1}"/>
    <cellStyle name="Normal 42 3" xfId="2236" xr:uid="{C73918BC-4A47-4291-A98C-710C3B86B004}"/>
    <cellStyle name="Normal 42 3 2" xfId="40711" xr:uid="{531125C8-6373-46C2-BF06-65C302DE5030}"/>
    <cellStyle name="Normal 42 4" xfId="40712" xr:uid="{B6F0ADE2-066C-49C6-BF9B-FCC0AB08B4F1}"/>
    <cellStyle name="Normal 42 5" xfId="40713" xr:uid="{C4E76BDA-34CF-4E4B-8A2B-BAF70BFF215D}"/>
    <cellStyle name="Normal 43" xfId="683" xr:uid="{00000000-0005-0000-0000-0000F8030000}"/>
    <cellStyle name="Normal 43 2" xfId="2237" xr:uid="{E3B51E70-C8DC-49E0-A1BD-9E6E316ECB51}"/>
    <cellStyle name="Normal 43 2 2" xfId="30838" xr:uid="{7B940A62-1617-4FFD-A590-2C034FFBA6B4}"/>
    <cellStyle name="Normal 43 2 2 2" xfId="30839" xr:uid="{263F1E31-C27D-4947-A513-7EA3DB132D65}"/>
    <cellStyle name="Normal 43 2 2 2 2" xfId="30840" xr:uid="{BE600D39-8994-4829-B01C-A916B1BF87FD}"/>
    <cellStyle name="Normal 43 2 2 2 2 2" xfId="30841" xr:uid="{197E3455-F5B0-4424-A23C-CB1D58D25DFB}"/>
    <cellStyle name="Normal 43 2 2 2 2 2 2" xfId="40714" xr:uid="{FF1432DF-A86C-4347-B44E-DE49318EBD50}"/>
    <cellStyle name="Normal 43 2 2 2 2 3" xfId="30842" xr:uid="{76805903-DF5A-48BA-BC10-69598919580F}"/>
    <cellStyle name="Normal 43 2 2 2 3" xfId="30843" xr:uid="{BD788C0E-91DF-4A2F-B553-C7127BC74923}"/>
    <cellStyle name="Normal 43 2 2 2 3 2" xfId="30844" xr:uid="{44447208-D6A0-4373-87BE-F4B500603399}"/>
    <cellStyle name="Normal 43 2 2 2 3 2 2" xfId="40715" xr:uid="{E0906713-491E-43F5-8C35-671EAF059D32}"/>
    <cellStyle name="Normal 43 2 2 2 3 3" xfId="30845" xr:uid="{96B72134-9801-4986-81A7-B767B8E5061E}"/>
    <cellStyle name="Normal 43 2 2 2 4" xfId="30846" xr:uid="{D01AE99F-2185-418B-9908-D601A2158D7D}"/>
    <cellStyle name="Normal 43 2 2 2 4 2" xfId="40716" xr:uid="{07057D3A-7B3E-4217-9922-54196E7D39EB}"/>
    <cellStyle name="Normal 43 2 2 2 5" xfId="30847" xr:uid="{A329F052-6B44-432B-A1F4-F96BFD9A653D}"/>
    <cellStyle name="Normal 43 2 2 3" xfId="30848" xr:uid="{DE75E7D2-FA2A-4BDC-9EC5-C746A3ADF04B}"/>
    <cellStyle name="Normal 43 2 2 3 2" xfId="30849" xr:uid="{F1A62D2D-DC4D-4B07-A39E-AD4FDD524049}"/>
    <cellStyle name="Normal 43 2 2 3 2 2" xfId="40717" xr:uid="{9EE0D015-073C-4D0D-9F16-D75295CF4261}"/>
    <cellStyle name="Normal 43 2 2 3 3" xfId="30850" xr:uid="{EA55BD62-A786-4F60-ABAD-72AABD1925DF}"/>
    <cellStyle name="Normal 43 2 2 4" xfId="30851" xr:uid="{46394090-EA39-4E21-8238-3055CCD17D93}"/>
    <cellStyle name="Normal 43 2 2 4 2" xfId="30852" xr:uid="{EF6E0875-A9DF-4A79-98DD-B96FAF4FA7D7}"/>
    <cellStyle name="Normal 43 2 2 4 2 2" xfId="40718" xr:uid="{50B6BEFD-E42F-44F6-ACF5-F4C9F14D946E}"/>
    <cellStyle name="Normal 43 2 2 4 3" xfId="30853" xr:uid="{18A15EBB-C9DC-4313-B174-85E1F43B20E9}"/>
    <cellStyle name="Normal 43 2 2 5" xfId="30854" xr:uid="{3767496C-E3C7-40D6-B64C-F3C22B2CFAD7}"/>
    <cellStyle name="Normal 43 2 2 5 2" xfId="40719" xr:uid="{E80FD661-F562-48F2-A929-75E248A0E69D}"/>
    <cellStyle name="Normal 43 2 2 6" xfId="30855" xr:uid="{EBB6577F-DFFC-47B6-8001-763C0B3C8333}"/>
    <cellStyle name="Normal 43 2 3" xfId="30856" xr:uid="{EC46C9E1-E146-4825-934E-893A010F94FA}"/>
    <cellStyle name="Normal 43 2 3 2" xfId="30857" xr:uid="{388C2A67-B427-440B-BF3F-85184821CE05}"/>
    <cellStyle name="Normal 43 2 3 2 2" xfId="30858" xr:uid="{43D81F92-CF8A-4B65-871F-417C0A08272C}"/>
    <cellStyle name="Normal 43 2 3 2 2 2" xfId="40720" xr:uid="{24EADBA4-89C1-4008-A5A0-4B5D79EDC3A0}"/>
    <cellStyle name="Normal 43 2 3 2 3" xfId="30859" xr:uid="{83E70D35-FA9B-48D6-80BA-D100C99F5C5C}"/>
    <cellStyle name="Normal 43 2 3 3" xfId="30860" xr:uid="{D3844030-2DC8-4550-BEB4-D818E155303B}"/>
    <cellStyle name="Normal 43 2 3 3 2" xfId="30861" xr:uid="{D8215921-C762-485C-B3C7-30AEA73AFBB5}"/>
    <cellStyle name="Normal 43 2 3 3 2 2" xfId="40721" xr:uid="{FE7E82DB-2FAD-4679-84C5-25E40E0D32ED}"/>
    <cellStyle name="Normal 43 2 3 3 3" xfId="30862" xr:uid="{841BBC93-F249-4887-A4D2-4FBEC53AE7E7}"/>
    <cellStyle name="Normal 43 2 3 4" xfId="30863" xr:uid="{A1426B35-14B9-411F-9CF1-009C784D1317}"/>
    <cellStyle name="Normal 43 2 3 4 2" xfId="40722" xr:uid="{49D64E03-E346-47B8-A820-B3AE0B0421D0}"/>
    <cellStyle name="Normal 43 2 3 5" xfId="30864" xr:uid="{0D3950BF-FA7C-45FE-9E08-74F774B4427B}"/>
    <cellStyle name="Normal 43 2 4" xfId="30865" xr:uid="{0A4CD863-E0D0-49DB-B69D-8B1C4E6201CC}"/>
    <cellStyle name="Normal 43 2 4 2" xfId="30866" xr:uid="{1BB4C952-024B-4FB2-90CF-B9AC40435521}"/>
    <cellStyle name="Normal 43 2 4 2 2" xfId="40723" xr:uid="{0BCF912A-7A0D-4A4B-9948-075A520417D5}"/>
    <cellStyle name="Normal 43 2 4 3" xfId="30867" xr:uid="{AADFFEB8-382C-48DD-A38A-1E5A5C1B05D5}"/>
    <cellStyle name="Normal 43 2 5" xfId="30868" xr:uid="{F34BE771-1414-4B04-BD02-45F6798897DF}"/>
    <cellStyle name="Normal 43 2 5 2" xfId="30869" xr:uid="{69EA92B4-D50B-4196-B1A5-46E92F58E397}"/>
    <cellStyle name="Normal 43 2 5 2 2" xfId="40724" xr:uid="{A8537AB0-B26B-44D4-A83B-ECEEB1D52A5B}"/>
    <cellStyle name="Normal 43 2 5 3" xfId="30870" xr:uid="{FC2AF5FD-23E5-4336-928A-ACC0010DFDD9}"/>
    <cellStyle name="Normal 43 2 6" xfId="30871" xr:uid="{67624A3E-5FC3-408A-AF18-822146DA0B52}"/>
    <cellStyle name="Normal 43 2 6 2" xfId="40725" xr:uid="{182C5F95-E310-471A-8FFC-D4C1B83C798E}"/>
    <cellStyle name="Normal 43 2 7" xfId="30872" xr:uid="{C8C926DD-743B-4742-8300-12D70425DC39}"/>
    <cellStyle name="Normal 43 3" xfId="2238" xr:uid="{27615187-4840-4464-9175-4F53CED25B0C}"/>
    <cellStyle name="Normal 43 3 2" xfId="40726" xr:uid="{634F0C88-80E0-406F-A9FB-FC171319D382}"/>
    <cellStyle name="Normal 43 4" xfId="40727" xr:uid="{79198E43-21FE-4197-8D75-70002AAF8B53}"/>
    <cellStyle name="Normal 43 4 2" xfId="44001" xr:uid="{632A9FF2-781B-4B54-9076-4252E63AAE66}"/>
    <cellStyle name="Normal 43 4 3" xfId="45823" xr:uid="{2FD68A0B-43D0-468F-A383-5D8944645AA1}"/>
    <cellStyle name="Normal 43 5" xfId="40728" xr:uid="{B78ACE55-3B21-453D-84CD-81BDB4AE834A}"/>
    <cellStyle name="Normal 44" xfId="684" xr:uid="{00000000-0005-0000-0000-0000F9030000}"/>
    <cellStyle name="Normal 44 2" xfId="1070" xr:uid="{00000000-0005-0000-0000-0000FA030000}"/>
    <cellStyle name="Normal 44 2 2" xfId="2239" xr:uid="{D81EC8D7-F943-40AA-BB26-14938600AFE5}"/>
    <cellStyle name="Normal 44 2 2 2" xfId="30873" xr:uid="{99D69668-BD03-4344-A1E5-5CDEF7350E42}"/>
    <cellStyle name="Normal 44 2 2 2 2" xfId="30874" xr:uid="{BA092109-963D-40A0-AE1A-130EBBAD87A4}"/>
    <cellStyle name="Normal 44 2 2 2 2 2" xfId="30875" xr:uid="{815DD034-8533-46CD-BA26-6CB4B6A66F64}"/>
    <cellStyle name="Normal 44 2 2 2 2 2 2" xfId="40729" xr:uid="{E739C456-D107-4F6B-9E89-DB71198DFCC4}"/>
    <cellStyle name="Normal 44 2 2 2 2 3" xfId="30876" xr:uid="{B31C0913-1597-4E3E-B053-FA99F1AA2F58}"/>
    <cellStyle name="Normal 44 2 2 2 3" xfId="30877" xr:uid="{16779CDC-7E62-4384-8D5E-8182E1B46C92}"/>
    <cellStyle name="Normal 44 2 2 2 3 2" xfId="30878" xr:uid="{62C66967-C799-4C23-84ED-6DCAE7EE0B3D}"/>
    <cellStyle name="Normal 44 2 2 2 3 2 2" xfId="40730" xr:uid="{9489BEEF-B4A2-489E-8FBC-381F0EA22E1C}"/>
    <cellStyle name="Normal 44 2 2 2 3 3" xfId="30879" xr:uid="{530120DF-AA67-4ADD-99CE-751AE670A7FD}"/>
    <cellStyle name="Normal 44 2 2 2 4" xfId="30880" xr:uid="{B49BECCD-FF84-4353-998B-D05DD08D28A3}"/>
    <cellStyle name="Normal 44 2 2 2 4 2" xfId="40731" xr:uid="{CC6DB493-8A45-4935-B64A-F943AB71B06B}"/>
    <cellStyle name="Normal 44 2 2 2 5" xfId="30881" xr:uid="{693BA874-60A1-4D7F-A652-668ED8427683}"/>
    <cellStyle name="Normal 44 2 2 3" xfId="30882" xr:uid="{269A6AC4-7090-4734-B609-4A7D4B980B3B}"/>
    <cellStyle name="Normal 44 2 2 3 2" xfId="30883" xr:uid="{B45EF0BF-CB79-4A98-942E-5F4C9BF765F2}"/>
    <cellStyle name="Normal 44 2 2 3 2 2" xfId="40732" xr:uid="{FD074598-DD74-499C-A5DF-1E7483B5896A}"/>
    <cellStyle name="Normal 44 2 2 3 3" xfId="30884" xr:uid="{F4EEF449-C96E-4DA1-B277-F811813EB0CC}"/>
    <cellStyle name="Normal 44 2 2 4" xfId="30885" xr:uid="{D13DE799-F689-4176-A9F8-2702A2CA73F9}"/>
    <cellStyle name="Normal 44 2 2 4 2" xfId="30886" xr:uid="{FEF240EA-A134-4B48-A03A-376ED856AA3B}"/>
    <cellStyle name="Normal 44 2 2 4 2 2" xfId="40733" xr:uid="{D5A3DDBF-6391-4BA7-AC12-71F44E866066}"/>
    <cellStyle name="Normal 44 2 2 4 3" xfId="30887" xr:uid="{5048B968-D2B0-4A87-9EB7-817AA318627C}"/>
    <cellStyle name="Normal 44 2 2 5" xfId="30888" xr:uid="{39BCBEE0-17AB-4120-8612-402E32ED2B75}"/>
    <cellStyle name="Normal 44 2 2 5 2" xfId="40734" xr:uid="{9ED3AD8D-1F68-4EF6-ACE4-CCF4FE1442A3}"/>
    <cellStyle name="Normal 44 2 2 6" xfId="30889" xr:uid="{DAC61FB8-322A-46DE-BDFA-B540E995C91C}"/>
    <cellStyle name="Normal 44 2 3" xfId="30890" xr:uid="{C3499B0B-D4C7-4C32-9BC9-FCF244C2410D}"/>
    <cellStyle name="Normal 44 2 3 2" xfId="30891" xr:uid="{5D97D146-3F60-44F6-8A1B-5D9BBBA52F07}"/>
    <cellStyle name="Normal 44 2 3 2 2" xfId="30892" xr:uid="{3669C201-8AC0-40CE-ABB3-EE94E24BFF60}"/>
    <cellStyle name="Normal 44 2 3 2 2 2" xfId="40735" xr:uid="{E3DEE2D3-1D09-4F8F-87A1-A03F4CDE54A8}"/>
    <cellStyle name="Normal 44 2 3 2 3" xfId="30893" xr:uid="{DEF009F6-A92D-4B3D-AF53-11D4C8B85987}"/>
    <cellStyle name="Normal 44 2 3 3" xfId="30894" xr:uid="{AE7DEC59-CE7F-4C2E-B39F-3FA6082A3D81}"/>
    <cellStyle name="Normal 44 2 3 3 2" xfId="30895" xr:uid="{53BC6576-2A05-439F-AC59-0F0C6A098E66}"/>
    <cellStyle name="Normal 44 2 3 3 2 2" xfId="40736" xr:uid="{3E681483-2399-447A-BF47-4A6BF54AA5DC}"/>
    <cellStyle name="Normal 44 2 3 3 3" xfId="30896" xr:uid="{9A0DFE81-B7BD-41EC-8231-206D044BD711}"/>
    <cellStyle name="Normal 44 2 3 4" xfId="30897" xr:uid="{19A2DF2B-6C62-4D8F-8DE2-8FD90B786788}"/>
    <cellStyle name="Normal 44 2 3 4 2" xfId="40737" xr:uid="{D4BAE839-36AE-4115-AC0D-CC3A2D853180}"/>
    <cellStyle name="Normal 44 2 3 5" xfId="30898" xr:uid="{A1DEAA7A-496C-4F82-9F7B-739D921041E5}"/>
    <cellStyle name="Normal 44 2 4" xfId="30899" xr:uid="{E9003CDC-1138-4CFE-8977-EA06B2049C2D}"/>
    <cellStyle name="Normal 44 2 4 2" xfId="30900" xr:uid="{740B1550-7882-4491-8CE7-9F993E41812C}"/>
    <cellStyle name="Normal 44 2 4 2 2" xfId="40738" xr:uid="{DBC75024-1747-4A75-BAD1-8403F28D3650}"/>
    <cellStyle name="Normal 44 2 4 3" xfId="30901" xr:uid="{AAED2CD8-2A9E-433F-B2CA-448D4B92BB06}"/>
    <cellStyle name="Normal 44 2 5" xfId="30902" xr:uid="{71016979-7E9D-4522-836D-6FA69FE6020B}"/>
    <cellStyle name="Normal 44 2 5 2" xfId="30903" xr:uid="{3FDD3E15-0BB6-4C4B-8110-984908889FE9}"/>
    <cellStyle name="Normal 44 2 5 2 2" xfId="40739" xr:uid="{70246004-9E11-4FAB-A7F6-50EE538985F1}"/>
    <cellStyle name="Normal 44 2 5 3" xfId="30904" xr:uid="{3272E9A9-EA06-49F4-8E56-D900A5F3B658}"/>
    <cellStyle name="Normal 44 2 6" xfId="30905" xr:uid="{8C7E0293-E67A-4828-A339-98FFDD68D42C}"/>
    <cellStyle name="Normal 44 2 6 2" xfId="40740" xr:uid="{9901D1F1-C1D8-4FFF-B627-616FA7CAD134}"/>
    <cellStyle name="Normal 44 2 7" xfId="30906" xr:uid="{CD81F599-2CF6-4BCE-B2F9-07B05631BB13}"/>
    <cellStyle name="Normal 44 2 8" xfId="30907" xr:uid="{DCC6DDF3-EA41-4A97-9168-B08D9A007DCD}"/>
    <cellStyle name="Normal 44 2 9" xfId="46527" xr:uid="{D0867939-7E9F-4C2D-AD41-3847B873DFD0}"/>
    <cellStyle name="Normal 44 3" xfId="2240" xr:uid="{BC010779-CB22-4F91-942E-4BBDC5658DCE}"/>
    <cellStyle name="Normal 44 3 2" xfId="30908" xr:uid="{63DE63EE-87E4-43B0-A153-11F02B064B21}"/>
    <cellStyle name="Normal 44 3 2 2" xfId="30909" xr:uid="{369BC0EB-B365-4F70-B360-4C96D645B3F9}"/>
    <cellStyle name="Normal 44 3 2 2 2" xfId="30910" xr:uid="{87DB07FE-A96E-4FFA-964C-9B53F132236C}"/>
    <cellStyle name="Normal 44 3 2 2 2 2" xfId="40741" xr:uid="{3E3E1DAB-77C6-4014-B344-50713A46A818}"/>
    <cellStyle name="Normal 44 3 2 2 3" xfId="30911" xr:uid="{E9655C37-FD3B-4360-8B2D-36C191731867}"/>
    <cellStyle name="Normal 44 3 2 3" xfId="30912" xr:uid="{2474F3EB-B20E-48E0-A20B-DBFF8F0AE244}"/>
    <cellStyle name="Normal 44 3 2 3 2" xfId="30913" xr:uid="{0901F414-9EFA-4483-9810-36B9AB84D59B}"/>
    <cellStyle name="Normal 44 3 2 3 2 2" xfId="40742" xr:uid="{4A815CDC-14F4-446D-9060-7954FA6CC562}"/>
    <cellStyle name="Normal 44 3 2 3 3" xfId="30914" xr:uid="{AAE5DEBE-A392-44B7-BF73-B8006EE0B108}"/>
    <cellStyle name="Normal 44 3 2 4" xfId="30915" xr:uid="{4F85FD97-DAD8-4B5C-9D9B-84AD2EA52DE8}"/>
    <cellStyle name="Normal 44 3 2 4 2" xfId="40743" xr:uid="{FC7CB672-9587-4C59-8FDA-BAB06BB93E71}"/>
    <cellStyle name="Normal 44 3 2 5" xfId="30916" xr:uid="{1431062B-7EE7-4D9D-BE8D-C80D829A162E}"/>
    <cellStyle name="Normal 44 3 3" xfId="30917" xr:uid="{59929F58-9954-483B-92EC-D7219E632B10}"/>
    <cellStyle name="Normal 44 3 3 2" xfId="30918" xr:uid="{66A807F6-B8E4-4AC4-8D5C-1808C139DFDF}"/>
    <cellStyle name="Normal 44 3 3 2 2" xfId="40744" xr:uid="{3BF73839-6018-45F0-B01A-F84C0888B499}"/>
    <cellStyle name="Normal 44 3 3 3" xfId="30919" xr:uid="{662199FA-C556-4D7F-B1C7-47742FF2F999}"/>
    <cellStyle name="Normal 44 3 4" xfId="30920" xr:uid="{22F4C313-3F9A-4A81-A56E-5E04D6EE7C20}"/>
    <cellStyle name="Normal 44 3 4 2" xfId="30921" xr:uid="{771316F9-749C-499A-99F4-9F1EAFC607E0}"/>
    <cellStyle name="Normal 44 3 4 2 2" xfId="40745" xr:uid="{C84B3D95-4E4B-48FA-9D21-26CE805CAF9D}"/>
    <cellStyle name="Normal 44 3 4 3" xfId="30922" xr:uid="{A8EF37DF-DDBF-4769-8ED4-FFA4334F2015}"/>
    <cellStyle name="Normal 44 3 5" xfId="30923" xr:uid="{8C7858ED-EEA1-4895-99FF-4257E363DB36}"/>
    <cellStyle name="Normal 44 3 5 2" xfId="40746" xr:uid="{08629CEC-2B90-4960-9A42-F84F858EBD75}"/>
    <cellStyle name="Normal 44 3 6" xfId="30924" xr:uid="{922B46A1-CBA1-4510-892B-D127795601B5}"/>
    <cellStyle name="Normal 44 4" xfId="2241" xr:uid="{471974F1-1008-4DB7-8941-2CDA058A0C59}"/>
    <cellStyle name="Normal 44 4 2" xfId="30925" xr:uid="{5429019B-EAD9-4685-86C9-7EA38B47CC66}"/>
    <cellStyle name="Normal 44 4 2 2" xfId="30926" xr:uid="{64D5A501-E23F-48B5-BC6F-4E44A77FFCFD}"/>
    <cellStyle name="Normal 44 4 2 2 2" xfId="40747" xr:uid="{E69C06DF-BC10-4129-AAF5-09D8D55C60BD}"/>
    <cellStyle name="Normal 44 4 2 3" xfId="30927" xr:uid="{5C34B106-6034-4AB4-BEB3-608976B1DA2C}"/>
    <cellStyle name="Normal 44 4 3" xfId="30928" xr:uid="{27E6364E-65DD-4F41-9F00-1D1A1833DD7A}"/>
    <cellStyle name="Normal 44 4 3 2" xfId="30929" xr:uid="{0B131491-3EEC-4AA0-9B80-9C74884B997F}"/>
    <cellStyle name="Normal 44 4 3 2 2" xfId="40748" xr:uid="{B1257B68-C202-49DB-B0DB-2665D03527A6}"/>
    <cellStyle name="Normal 44 4 3 3" xfId="30930" xr:uid="{DE2143CF-FC3B-48F3-98F4-E0C65850204D}"/>
    <cellStyle name="Normal 44 4 4" xfId="30931" xr:uid="{2198E784-18DD-4AE1-9C8B-15CEF531A1AA}"/>
    <cellStyle name="Normal 44 4 4 2" xfId="40749" xr:uid="{98D1E95F-2912-48B9-BB55-035D66E28E03}"/>
    <cellStyle name="Normal 44 4 5" xfId="30932" xr:uid="{88E72C42-2399-4450-ADA0-1477EC65262C}"/>
    <cellStyle name="Normal 44 5" xfId="30933" xr:uid="{19DC3C8A-30A7-4572-9A99-75B88E164DAF}"/>
    <cellStyle name="Normal 44 5 2" xfId="30934" xr:uid="{AC49DBDC-012E-4E41-9392-BAC860E02F0E}"/>
    <cellStyle name="Normal 44 5 2 2" xfId="40750" xr:uid="{D4CC46AB-A001-4510-A310-98FD333311A4}"/>
    <cellStyle name="Normal 44 5 3" xfId="30935" xr:uid="{372E5F09-0961-48B1-A6E3-4CF3F01335BB}"/>
    <cellStyle name="Normal 44 6" xfId="30936" xr:uid="{6B8AFB7C-13BE-4709-ACCE-F7C7672AE363}"/>
    <cellStyle name="Normal 44 6 2" xfId="30937" xr:uid="{C7AC048C-37C3-41E3-A7BF-0246C9DA7BE8}"/>
    <cellStyle name="Normal 44 6 2 2" xfId="40751" xr:uid="{6400752B-A845-4E40-8C2C-D538B3AE4745}"/>
    <cellStyle name="Normal 44 6 3" xfId="30938" xr:uid="{0D488643-71BD-4ADE-A369-F435265099E5}"/>
    <cellStyle name="Normal 44 7" xfId="30939" xr:uid="{EDDCD7A3-BBAA-4BCA-AD71-6FDA13B39B7C}"/>
    <cellStyle name="Normal 44 7 2" xfId="40752" xr:uid="{09F64851-1654-4A0F-8887-D274BA81CA18}"/>
    <cellStyle name="Normal 44 8" xfId="30940" xr:uid="{B1559C3D-01BB-4DEB-80E9-080B5430BD9A}"/>
    <cellStyle name="Normal 44 9" xfId="40753" xr:uid="{70362E57-36E4-4930-91BD-63707DCD7F94}"/>
    <cellStyle name="Normal 45" xfId="685" xr:uid="{00000000-0005-0000-0000-0000FB030000}"/>
    <cellStyle name="Normal 45 2" xfId="2242" xr:uid="{A77AC8EE-C1CF-4F9C-9C1D-18B73BAF4D46}"/>
    <cellStyle name="Normal 45 2 2" xfId="30941" xr:uid="{54BA9908-965F-4E1B-9AE9-376BD4F2E3CF}"/>
    <cellStyle name="Normal 45 2 2 2" xfId="30942" xr:uid="{795CFECB-0EA4-4B20-A1DC-1D1DC91E13E7}"/>
    <cellStyle name="Normal 45 2 2 2 2" xfId="30943" xr:uid="{63E4C4C3-263E-4DFD-A600-A3B5AAEFEE06}"/>
    <cellStyle name="Normal 45 2 2 2 2 2" xfId="30944" xr:uid="{979FAC47-3A0F-4C5F-9F26-D41D8203069A}"/>
    <cellStyle name="Normal 45 2 2 2 2 2 2" xfId="40754" xr:uid="{B39C7111-280F-4463-95FB-9A503F2275B2}"/>
    <cellStyle name="Normal 45 2 2 2 2 3" xfId="30945" xr:uid="{ADCD264C-E6EC-420D-ADE6-2674B5E77A79}"/>
    <cellStyle name="Normal 45 2 2 2 3" xfId="30946" xr:uid="{A92EC03D-2D9C-4ABF-9641-8184732DF59A}"/>
    <cellStyle name="Normal 45 2 2 2 3 2" xfId="30947" xr:uid="{C6F87950-A4D3-4BA0-A8CB-76ED14274990}"/>
    <cellStyle name="Normal 45 2 2 2 3 2 2" xfId="40755" xr:uid="{4E847E0D-5D00-4A63-B2CF-B8700D9AEBFE}"/>
    <cellStyle name="Normal 45 2 2 2 3 3" xfId="30948" xr:uid="{34D812A4-1B96-46AA-BC4E-08FDEF0663C3}"/>
    <cellStyle name="Normal 45 2 2 2 4" xfId="30949" xr:uid="{D9F5444F-2EC1-4C78-994E-5FE0EA8D2B15}"/>
    <cellStyle name="Normal 45 2 2 2 4 2" xfId="40756" xr:uid="{A95860EA-644D-411A-901C-4E490541B03C}"/>
    <cellStyle name="Normal 45 2 2 2 5" xfId="30950" xr:uid="{4E14694F-4722-49C2-92DF-F18FB45378C4}"/>
    <cellStyle name="Normal 45 2 2 3" xfId="30951" xr:uid="{55B46C47-0222-4205-A665-91663B67BE6A}"/>
    <cellStyle name="Normal 45 2 2 3 2" xfId="30952" xr:uid="{4EA11929-88B5-4246-BF9C-F7C11C3C01D3}"/>
    <cellStyle name="Normal 45 2 2 3 2 2" xfId="40757" xr:uid="{1988CC36-80A1-41D3-8188-4E6EFB5DC789}"/>
    <cellStyle name="Normal 45 2 2 3 3" xfId="30953" xr:uid="{F54C1B28-81FD-4116-A4CF-BA17C67BF9DA}"/>
    <cellStyle name="Normal 45 2 2 4" xfId="30954" xr:uid="{CB434C6A-B0D5-4B43-A56C-897F3234CEBB}"/>
    <cellStyle name="Normal 45 2 2 4 2" xfId="30955" xr:uid="{0EDCFA5D-E082-42C0-958B-697809D21415}"/>
    <cellStyle name="Normal 45 2 2 4 2 2" xfId="40758" xr:uid="{60027A08-E580-43BC-87EF-52152D47A319}"/>
    <cellStyle name="Normal 45 2 2 4 3" xfId="30956" xr:uid="{B0DFE0AD-E669-4B92-8F27-185127B821A3}"/>
    <cellStyle name="Normal 45 2 2 5" xfId="30957" xr:uid="{27222B13-AE7A-4173-A838-A73B433464BA}"/>
    <cellStyle name="Normal 45 2 2 5 2" xfId="40759" xr:uid="{DB834E9E-E087-4845-B0FC-7DAAFC399239}"/>
    <cellStyle name="Normal 45 2 2 6" xfId="30958" xr:uid="{28FC8CAD-CDC6-440A-BB99-AEAD7D557BD5}"/>
    <cellStyle name="Normal 45 2 3" xfId="30959" xr:uid="{53975129-6030-4DC4-B72D-EF35C812E944}"/>
    <cellStyle name="Normal 45 2 3 2" xfId="30960" xr:uid="{64718018-98FF-4726-A1F8-2E1F1D8A0259}"/>
    <cellStyle name="Normal 45 2 3 2 2" xfId="30961" xr:uid="{DEF02994-28F6-41F3-ABC6-1B0FEE1B3BAF}"/>
    <cellStyle name="Normal 45 2 3 2 2 2" xfId="40760" xr:uid="{8E9E49F9-036E-48CE-8679-8FE983E8E57E}"/>
    <cellStyle name="Normal 45 2 3 2 3" xfId="30962" xr:uid="{9C81C382-B1EF-4C43-BCC4-5B1EBDF01A94}"/>
    <cellStyle name="Normal 45 2 3 3" xfId="30963" xr:uid="{9138BDB3-E371-4E21-971F-B68B3B798BAE}"/>
    <cellStyle name="Normal 45 2 3 3 2" xfId="30964" xr:uid="{E957FA39-B178-4511-8DAD-E15E20DDF470}"/>
    <cellStyle name="Normal 45 2 3 3 2 2" xfId="40761" xr:uid="{00EBD1CA-7ABB-421F-8504-C5B8F3A66E55}"/>
    <cellStyle name="Normal 45 2 3 3 3" xfId="30965" xr:uid="{28C7FBF9-E7E2-46BA-AD75-660A93D54417}"/>
    <cellStyle name="Normal 45 2 3 4" xfId="30966" xr:uid="{66B6A258-1564-4DA4-B1F7-1AD756472C48}"/>
    <cellStyle name="Normal 45 2 3 4 2" xfId="40762" xr:uid="{552A59C9-369B-4B90-9CCF-EFEE34224F30}"/>
    <cellStyle name="Normal 45 2 3 5" xfId="30967" xr:uid="{39CB6C09-39E8-4006-B6DD-ACA92BA1DEA3}"/>
    <cellStyle name="Normal 45 2 4" xfId="30968" xr:uid="{11D20F4E-4C12-4B3E-8EE8-11245756A84D}"/>
    <cellStyle name="Normal 45 2 4 2" xfId="30969" xr:uid="{4272C0EA-B893-4453-8B7A-AC5FA3E92AF0}"/>
    <cellStyle name="Normal 45 2 4 2 2" xfId="40763" xr:uid="{DAAA72A0-CB66-4659-8DC1-EAB29453110B}"/>
    <cellStyle name="Normal 45 2 4 3" xfId="30970" xr:uid="{047BFA62-9B4D-4936-87E4-E5948A62C713}"/>
    <cellStyle name="Normal 45 2 5" xfId="30971" xr:uid="{E7B2D44E-46A0-41AB-882A-0242C536424E}"/>
    <cellStyle name="Normal 45 2 5 2" xfId="30972" xr:uid="{70657D8D-A54E-4F7C-AF8A-70743DC11819}"/>
    <cellStyle name="Normal 45 2 5 2 2" xfId="40764" xr:uid="{C6DAC722-27D3-4AF4-A55F-64E62A405387}"/>
    <cellStyle name="Normal 45 2 5 3" xfId="30973" xr:uid="{38E4CEA5-0423-4B5B-9429-1B9195744C48}"/>
    <cellStyle name="Normal 45 2 6" xfId="30974" xr:uid="{819FC97E-1C01-4EE2-BEA0-9609202C28BC}"/>
    <cellStyle name="Normal 45 2 6 2" xfId="40765" xr:uid="{CDC1053B-979A-45CC-92EA-91C9689B835B}"/>
    <cellStyle name="Normal 45 2 7" xfId="30975" xr:uid="{1583C9D9-3126-4DB5-9CB7-1030EE439689}"/>
    <cellStyle name="Normal 45 3" xfId="2243" xr:uid="{91E97936-7C40-4893-8A87-F4CC3EAC9A56}"/>
    <cellStyle name="Normal 45 3 2" xfId="40766" xr:uid="{EAF99A63-00B3-40E5-85FC-AEFDCDD99BDE}"/>
    <cellStyle name="Normal 45 4" xfId="40767" xr:uid="{AC0AD33B-6FEE-413E-BBE6-CCD201CDDD66}"/>
    <cellStyle name="Normal 45 4 2" xfId="42827" xr:uid="{B5C5D263-67F8-4C95-9E32-2EDFDB6AB708}"/>
    <cellStyle name="Normal 45 4 3" xfId="45824" xr:uid="{415F515F-B33A-4D29-A8AC-4A3C6C83D611}"/>
    <cellStyle name="Normal 45 5" xfId="40768" xr:uid="{2C453C66-BA4C-41FB-A7FF-B71AB7180251}"/>
    <cellStyle name="Normal 46" xfId="686" xr:uid="{00000000-0005-0000-0000-0000FC030000}"/>
    <cellStyle name="Normal 46 2" xfId="934" xr:uid="{00000000-0005-0000-0000-0000FD030000}"/>
    <cellStyle name="Normal 46 2 2" xfId="30976" xr:uid="{7EECC621-8F40-43B9-B4A7-CA6279823C2D}"/>
    <cellStyle name="Normal 46 2 2 2" xfId="30977" xr:uid="{DFE67849-DE88-4BD2-967A-DEE215F030D2}"/>
    <cellStyle name="Normal 46 2 2 2 2" xfId="30978" xr:uid="{E1992CCF-2D85-4A3E-954F-44E2525BDF37}"/>
    <cellStyle name="Normal 46 2 2 2 2 2" xfId="30979" xr:uid="{85C97D3A-1E48-4D27-A304-277111B09D86}"/>
    <cellStyle name="Normal 46 2 2 2 2 2 2" xfId="40769" xr:uid="{FFA561B9-CCAB-480B-8038-B1336AAE97A3}"/>
    <cellStyle name="Normal 46 2 2 2 2 3" xfId="30980" xr:uid="{437DBBE7-9CB9-4A65-9735-87753E887F79}"/>
    <cellStyle name="Normal 46 2 2 2 3" xfId="30981" xr:uid="{D7534C80-FE88-467A-B978-6C7A2E10F7D6}"/>
    <cellStyle name="Normal 46 2 2 2 3 2" xfId="30982" xr:uid="{CC82BE8D-2E29-4848-95ED-0CB73948B3DC}"/>
    <cellStyle name="Normal 46 2 2 2 3 2 2" xfId="40770" xr:uid="{17D6F767-C62E-419D-A204-921B5DE87B50}"/>
    <cellStyle name="Normal 46 2 2 2 3 3" xfId="30983" xr:uid="{4D4C82B3-01F4-495E-9F05-D97FA28149D6}"/>
    <cellStyle name="Normal 46 2 2 2 4" xfId="30984" xr:uid="{16852E3B-C3AF-44EB-8131-0A1D606A95A5}"/>
    <cellStyle name="Normal 46 2 2 2 4 2" xfId="40771" xr:uid="{DC6F3382-85E6-42A0-9C94-9A4DD233C34B}"/>
    <cellStyle name="Normal 46 2 2 2 5" xfId="30985" xr:uid="{F34CC397-57B0-418D-8F50-091E8898BC4C}"/>
    <cellStyle name="Normal 46 2 2 3" xfId="30986" xr:uid="{9AD2AB1A-3D45-4CFC-B648-C77CBCD78E9C}"/>
    <cellStyle name="Normal 46 2 2 3 2" xfId="30987" xr:uid="{F0A3469A-7DCE-46D6-9443-28FADC9B55DF}"/>
    <cellStyle name="Normal 46 2 2 3 2 2" xfId="40772" xr:uid="{342189BF-1FAD-4330-9B69-3C02DB1DF594}"/>
    <cellStyle name="Normal 46 2 2 3 3" xfId="30988" xr:uid="{DEA8B6B6-6CD1-4AC3-9835-7BDF4979F54A}"/>
    <cellStyle name="Normal 46 2 2 4" xfId="30989" xr:uid="{7A963102-5E50-4BDD-92A4-6BAC9FD7AA22}"/>
    <cellStyle name="Normal 46 2 2 4 2" xfId="30990" xr:uid="{0E35A97F-9C59-4C26-9615-83273A948E79}"/>
    <cellStyle name="Normal 46 2 2 4 2 2" xfId="40773" xr:uid="{7798C315-9F43-422E-BB8D-B3216333B951}"/>
    <cellStyle name="Normal 46 2 2 4 3" xfId="30991" xr:uid="{4940E4BE-AB79-4F2A-ADF1-8830E964B840}"/>
    <cellStyle name="Normal 46 2 2 5" xfId="30992" xr:uid="{241128CC-AB8E-4EB7-86AD-A834977DFEB4}"/>
    <cellStyle name="Normal 46 2 2 5 2" xfId="40774" xr:uid="{F46FD0FA-14E3-4111-A2B5-3356B76EE528}"/>
    <cellStyle name="Normal 46 2 2 6" xfId="30993" xr:uid="{3C5020C0-C566-491A-9896-73E6DEA3F192}"/>
    <cellStyle name="Normal 46 2 3" xfId="30994" xr:uid="{F651E642-1240-41A4-9EB7-A64321746742}"/>
    <cellStyle name="Normal 46 2 3 2" xfId="30995" xr:uid="{62598C78-7FEF-48A3-9FD7-A6AD715EBEAC}"/>
    <cellStyle name="Normal 46 2 3 2 2" xfId="30996" xr:uid="{8CBE2D33-B5D8-4BE0-9B81-854E8CA84C6B}"/>
    <cellStyle name="Normal 46 2 3 2 2 2" xfId="40775" xr:uid="{FCD3A215-0BEA-415D-AD97-C8EAAB226FFF}"/>
    <cellStyle name="Normal 46 2 3 2 3" xfId="30997" xr:uid="{1F834F19-B81B-4C97-B192-3D8D36F49DAD}"/>
    <cellStyle name="Normal 46 2 3 3" xfId="30998" xr:uid="{7556952E-BE38-4FC5-839A-08CF71D4158D}"/>
    <cellStyle name="Normal 46 2 3 3 2" xfId="30999" xr:uid="{D069E195-8F13-41E3-A817-655AB2C00CAC}"/>
    <cellStyle name="Normal 46 2 3 3 2 2" xfId="40776" xr:uid="{9A2ACD11-3428-4439-BD7E-A9F34E6D7201}"/>
    <cellStyle name="Normal 46 2 3 3 3" xfId="31000" xr:uid="{347B7E26-A74C-4424-B69C-EE5AC25F09FB}"/>
    <cellStyle name="Normal 46 2 3 4" xfId="31001" xr:uid="{5BE42E60-3DFC-4FEE-9125-C29F2CC83325}"/>
    <cellStyle name="Normal 46 2 3 4 2" xfId="40777" xr:uid="{1EAFE5E4-C576-4E1D-9FCA-D0E1EFBDDC15}"/>
    <cellStyle name="Normal 46 2 3 5" xfId="31002" xr:uid="{786B7AD6-EDD9-4162-A280-9908561DC09F}"/>
    <cellStyle name="Normal 46 2 4" xfId="31003" xr:uid="{92675ECD-A376-4521-B0B0-BD68451605DA}"/>
    <cellStyle name="Normal 46 2 4 2" xfId="31004" xr:uid="{07800382-64EC-4BBC-8A55-76C444032560}"/>
    <cellStyle name="Normal 46 2 4 2 2" xfId="40778" xr:uid="{00ECE715-F08E-48B1-8C48-F290D09EFAD0}"/>
    <cellStyle name="Normal 46 2 4 3" xfId="31005" xr:uid="{8BA57A6E-357D-4DA0-91B2-185BB3E2145D}"/>
    <cellStyle name="Normal 46 2 5" xfId="31006" xr:uid="{A026F525-E1E9-4512-9655-1DEBCA53176D}"/>
    <cellStyle name="Normal 46 2 5 2" xfId="31007" xr:uid="{6B419E54-7D1E-428C-B063-939CE0A61814}"/>
    <cellStyle name="Normal 46 2 5 2 2" xfId="40779" xr:uid="{F9B55386-3B78-4884-98B1-AFE76A4435DB}"/>
    <cellStyle name="Normal 46 2 5 3" xfId="31008" xr:uid="{DDD550D8-AA44-4118-B144-4E4AE560DB1F}"/>
    <cellStyle name="Normal 46 2 6" xfId="31009" xr:uid="{3B45C950-DB4D-4C52-8B19-F4B58BA7ECC2}"/>
    <cellStyle name="Normal 46 2 6 2" xfId="40780" xr:uid="{81B71FEC-EE23-4ABF-A7FA-8763F9CEDE81}"/>
    <cellStyle name="Normal 46 2 7" xfId="31010" xr:uid="{B2C7CF9E-D62A-44A8-9071-CF62E9DABECE}"/>
    <cellStyle name="Normal 46 3" xfId="2244" xr:uid="{28AFAE05-339D-4E1B-A3AD-EAC2DA312C62}"/>
    <cellStyle name="Normal 46 3 2" xfId="40781" xr:uid="{123FE5DD-76A1-4636-90EF-5C416A7F3612}"/>
    <cellStyle name="Normal 46 4" xfId="40782" xr:uid="{2586BDF4-B678-46EB-BD89-DB43A5FB5002}"/>
    <cellStyle name="Normal 46 4 2" xfId="44002" xr:uid="{88EF6106-4F5C-4CE1-B9A4-FCF38AD624D2}"/>
    <cellStyle name="Normal 46 4 3" xfId="45825" xr:uid="{C9F02C24-FFB0-444B-86DE-1099D240722D}"/>
    <cellStyle name="Normal 46 5" xfId="40783" xr:uid="{BDFA1855-74FE-473D-AC14-773FDD15A63E}"/>
    <cellStyle name="Normal 47" xfId="687" xr:uid="{00000000-0005-0000-0000-0000FE030000}"/>
    <cellStyle name="Normal 47 2" xfId="935" xr:uid="{00000000-0005-0000-0000-0000FF030000}"/>
    <cellStyle name="Normal 47 2 2" xfId="31011" xr:uid="{FD6ADC30-D3EA-4B71-A9C4-33AD4E712E19}"/>
    <cellStyle name="Normal 47 2 2 2" xfId="31012" xr:uid="{0FAFC968-5A9D-4672-9101-CCCE8DA345C1}"/>
    <cellStyle name="Normal 47 2 2 2 2" xfId="31013" xr:uid="{9808864B-807F-4281-B350-507CB76A6275}"/>
    <cellStyle name="Normal 47 2 2 2 2 2" xfId="31014" xr:uid="{28D4DE56-D1D4-4720-B1CF-888FD327FB42}"/>
    <cellStyle name="Normal 47 2 2 2 2 2 2" xfId="40784" xr:uid="{BC724FAF-FF14-4E6D-BC1C-182F350E1898}"/>
    <cellStyle name="Normal 47 2 2 2 2 3" xfId="31015" xr:uid="{C3BC78BF-D0D3-4BEC-9361-74E4A8793D72}"/>
    <cellStyle name="Normal 47 2 2 2 3" xfId="31016" xr:uid="{7A9D116A-FB3E-4DD4-8B55-F26D13CFC8F3}"/>
    <cellStyle name="Normal 47 2 2 2 3 2" xfId="31017" xr:uid="{71D8E043-3B88-4276-9CF3-50CFFE8B8B9D}"/>
    <cellStyle name="Normal 47 2 2 2 3 2 2" xfId="40785" xr:uid="{AF7F55B2-6ACD-47D7-BEB2-B3ED4C268296}"/>
    <cellStyle name="Normal 47 2 2 2 3 3" xfId="31018" xr:uid="{3FF1F940-B28E-421E-AB25-D233023A15C2}"/>
    <cellStyle name="Normal 47 2 2 2 4" xfId="31019" xr:uid="{85743A21-D17B-4F05-B9D1-E93AB2222FCF}"/>
    <cellStyle name="Normal 47 2 2 2 4 2" xfId="40786" xr:uid="{23F02276-A7AF-4DB4-8189-4A43D570224B}"/>
    <cellStyle name="Normal 47 2 2 2 5" xfId="31020" xr:uid="{1F2B3041-40B9-4785-B40D-806055951770}"/>
    <cellStyle name="Normal 47 2 2 3" xfId="31021" xr:uid="{47712AB8-B6D8-42D7-A11F-30A90FF5D786}"/>
    <cellStyle name="Normal 47 2 2 3 2" xfId="31022" xr:uid="{2483E069-F76D-4B5B-8712-522EC7CF30D4}"/>
    <cellStyle name="Normal 47 2 2 3 2 2" xfId="40787" xr:uid="{E5DDA533-6982-4823-8EF5-B81FBF12CF10}"/>
    <cellStyle name="Normal 47 2 2 3 3" xfId="31023" xr:uid="{BDCE38BC-6991-403E-92E3-E5526352B404}"/>
    <cellStyle name="Normal 47 2 2 4" xfId="31024" xr:uid="{F050CC83-B3B8-41A5-8BC2-6336AF6E5A7C}"/>
    <cellStyle name="Normal 47 2 2 4 2" xfId="31025" xr:uid="{CE0B7C77-46C8-43F0-9A33-121881AE8771}"/>
    <cellStyle name="Normal 47 2 2 4 2 2" xfId="40788" xr:uid="{9B30DFA6-68AD-44D9-AC16-E401E668C1F9}"/>
    <cellStyle name="Normal 47 2 2 4 3" xfId="31026" xr:uid="{935288C0-4AB5-49A9-96A7-C2003B36CCAE}"/>
    <cellStyle name="Normal 47 2 2 5" xfId="31027" xr:uid="{3C632386-C6C3-4238-BE7C-2F5686C5701A}"/>
    <cellStyle name="Normal 47 2 2 5 2" xfId="40789" xr:uid="{54902874-95A8-43AE-9C06-30340374EA14}"/>
    <cellStyle name="Normal 47 2 2 6" xfId="31028" xr:uid="{E9622805-A9D5-495C-A392-99B62DA9735F}"/>
    <cellStyle name="Normal 47 2 3" xfId="31029" xr:uid="{D3C09040-4365-4F30-85FE-97665A719336}"/>
    <cellStyle name="Normal 47 2 3 2" xfId="31030" xr:uid="{BE2D4850-B854-461A-A987-F3DE7D181B69}"/>
    <cellStyle name="Normal 47 2 3 2 2" xfId="31031" xr:uid="{AD068FCE-98E9-4020-B248-D41164EC1081}"/>
    <cellStyle name="Normal 47 2 3 2 2 2" xfId="40790" xr:uid="{E7EDF6CA-99CB-40F6-BFFA-76E76F22AE49}"/>
    <cellStyle name="Normal 47 2 3 2 3" xfId="31032" xr:uid="{047AD269-7A70-4E4C-B824-00EA9E9FF1A8}"/>
    <cellStyle name="Normal 47 2 3 3" xfId="31033" xr:uid="{853686EF-1341-4090-B3B0-CBFA0DCF9BFC}"/>
    <cellStyle name="Normal 47 2 3 3 2" xfId="31034" xr:uid="{D24BDB80-DE99-4054-BE74-5E49F862E430}"/>
    <cellStyle name="Normal 47 2 3 3 2 2" xfId="40791" xr:uid="{7D0D2D85-EF5D-4CC7-91E8-C1FD991699E9}"/>
    <cellStyle name="Normal 47 2 3 3 3" xfId="31035" xr:uid="{CB7A9E93-C668-45AB-B7B4-271CCEA512F0}"/>
    <cellStyle name="Normal 47 2 3 4" xfId="31036" xr:uid="{8B307962-2C48-4032-9AA0-55CB08EAAE5A}"/>
    <cellStyle name="Normal 47 2 3 4 2" xfId="40792" xr:uid="{0F2C8305-ADD0-43B3-81F2-A2E4BECE13AC}"/>
    <cellStyle name="Normal 47 2 3 5" xfId="31037" xr:uid="{C210DAAC-0008-499D-B388-221CD00633EC}"/>
    <cellStyle name="Normal 47 2 4" xfId="31038" xr:uid="{4E7C3AD5-48DB-422E-AC6A-6C19767F8A86}"/>
    <cellStyle name="Normal 47 2 4 2" xfId="31039" xr:uid="{3448F833-E0D9-4760-B963-C18F180AD255}"/>
    <cellStyle name="Normal 47 2 4 2 2" xfId="40793" xr:uid="{08E4BEE5-0D9F-4882-A087-3FA62F0F5F60}"/>
    <cellStyle name="Normal 47 2 4 3" xfId="31040" xr:uid="{DC45BED8-0C0A-4D5B-93F6-700E6EAD09E1}"/>
    <cellStyle name="Normal 47 2 5" xfId="31041" xr:uid="{1B2CE651-91F7-4D4B-9A1E-44B9A5C4B775}"/>
    <cellStyle name="Normal 47 2 5 2" xfId="31042" xr:uid="{A4B99CB9-53DD-4E4A-B7D9-B1C7857C92BE}"/>
    <cellStyle name="Normal 47 2 5 2 2" xfId="40794" xr:uid="{1EFDFAE4-250B-4168-BBAA-DDE62F7A3568}"/>
    <cellStyle name="Normal 47 2 5 3" xfId="31043" xr:uid="{E2225E6F-C5FF-42B5-B300-E0DEAF82FA42}"/>
    <cellStyle name="Normal 47 2 6" xfId="31044" xr:uid="{427458D3-C96C-4410-A221-21DDF4290CC9}"/>
    <cellStyle name="Normal 47 2 6 2" xfId="40795" xr:uid="{35A0C12E-7F17-41D0-8CDA-2FBCA3B6ACA9}"/>
    <cellStyle name="Normal 47 2 7" xfId="31045" xr:uid="{B560AD16-4410-4D20-AAED-F330E9A68EEE}"/>
    <cellStyle name="Normal 47 3" xfId="2245" xr:uid="{0F8E9CD1-C625-4807-906E-6BD0636A76C0}"/>
    <cellStyle name="Normal 47 3 2" xfId="40796" xr:uid="{E42132AF-C801-498D-8602-EC7673BA4622}"/>
    <cellStyle name="Normal 47 4" xfId="40797" xr:uid="{B62AA798-662E-44C6-9F9D-37D2A6D23A1C}"/>
    <cellStyle name="Normal 47 5" xfId="40798" xr:uid="{1A8D265D-70E1-4B51-9A6D-9920F75CB738}"/>
    <cellStyle name="Normal 48" xfId="126" xr:uid="{00000000-0005-0000-0000-000000040000}"/>
    <cellStyle name="Normal 48 2" xfId="843" xr:uid="{00000000-0005-0000-0000-000001040000}"/>
    <cellStyle name="Normal 48 2 2" xfId="31046" xr:uid="{33D33D30-DC88-4854-833F-5A6121DF3673}"/>
    <cellStyle name="Normal 48 2 2 2" xfId="31047" xr:uid="{C8384F62-65DE-40FD-9DF8-1A3BED6CBED2}"/>
    <cellStyle name="Normal 48 2 2 2 2" xfId="31048" xr:uid="{3471D901-718B-47E0-AA97-502131174F9F}"/>
    <cellStyle name="Normal 48 2 2 2 2 2" xfId="31049" xr:uid="{92DD9337-1A2A-4973-9E0B-9343F4939CDC}"/>
    <cellStyle name="Normal 48 2 2 2 2 2 2" xfId="40799" xr:uid="{9AFEED6B-02F0-4961-8565-C23DBA1E6415}"/>
    <cellStyle name="Normal 48 2 2 2 2 3" xfId="31050" xr:uid="{69042CB3-451F-4660-A5FC-930762714835}"/>
    <cellStyle name="Normal 48 2 2 2 3" xfId="31051" xr:uid="{3120E4D1-FE7A-416F-99CE-4CD8FF2CA951}"/>
    <cellStyle name="Normal 48 2 2 2 3 2" xfId="31052" xr:uid="{14B15524-F8AB-4491-AFC9-08668447F5E4}"/>
    <cellStyle name="Normal 48 2 2 2 3 2 2" xfId="40800" xr:uid="{C69C119D-7A1C-4862-8D12-64EB4D52FA87}"/>
    <cellStyle name="Normal 48 2 2 2 3 3" xfId="31053" xr:uid="{F45C1A19-EDB6-4232-AB25-D162366EEAD2}"/>
    <cellStyle name="Normal 48 2 2 2 4" xfId="31054" xr:uid="{D5603226-B630-43D1-9542-49919C56B6AA}"/>
    <cellStyle name="Normal 48 2 2 2 4 2" xfId="40801" xr:uid="{93D20B60-8027-4344-A0D6-85B94BF827E5}"/>
    <cellStyle name="Normal 48 2 2 2 5" xfId="31055" xr:uid="{35431A86-242D-491B-9827-DC392DC47EAA}"/>
    <cellStyle name="Normal 48 2 2 3" xfId="31056" xr:uid="{F83031B6-5143-4DB2-AA6E-DCE4C9693950}"/>
    <cellStyle name="Normal 48 2 2 3 2" xfId="31057" xr:uid="{EB471191-B7C6-4F5F-A130-A1DF1D27905D}"/>
    <cellStyle name="Normal 48 2 2 3 2 2" xfId="40802" xr:uid="{CD14EF8D-791C-4645-9B21-327935D9D47A}"/>
    <cellStyle name="Normal 48 2 2 3 3" xfId="31058" xr:uid="{3944847B-0351-4EA2-A562-F71A7BEC60A2}"/>
    <cellStyle name="Normal 48 2 2 4" xfId="31059" xr:uid="{3FE02945-6467-4D64-9620-34E02E865303}"/>
    <cellStyle name="Normal 48 2 2 4 2" xfId="31060" xr:uid="{F289016F-B9B2-4ECF-919E-2B4E2F77B5CC}"/>
    <cellStyle name="Normal 48 2 2 4 2 2" xfId="40803" xr:uid="{54EF4133-222F-46AE-8462-958CE425C81C}"/>
    <cellStyle name="Normal 48 2 2 4 3" xfId="31061" xr:uid="{008FAB2F-3192-4E3C-93DF-B0C0FB2CFE12}"/>
    <cellStyle name="Normal 48 2 2 5" xfId="31062" xr:uid="{370D4F48-111F-4EE1-98F8-DBA801FD538E}"/>
    <cellStyle name="Normal 48 2 2 5 2" xfId="40804" xr:uid="{42EE4A78-3B8C-4393-B0E1-0200C59D686D}"/>
    <cellStyle name="Normal 48 2 2 6" xfId="31063" xr:uid="{3C10E8A1-B9B2-4F02-A401-A24BDE0ADA18}"/>
    <cellStyle name="Normal 48 2 3" xfId="31064" xr:uid="{A330E89C-6D52-4A60-8223-AA8F718428B2}"/>
    <cellStyle name="Normal 48 2 3 2" xfId="31065" xr:uid="{24A01144-2175-4061-87AA-7FC431EB92B2}"/>
    <cellStyle name="Normal 48 2 3 2 2" xfId="31066" xr:uid="{F3529925-4AD3-4014-8172-BB4BFE1D0870}"/>
    <cellStyle name="Normal 48 2 3 2 2 2" xfId="40805" xr:uid="{118F25B9-D3EC-461E-9485-7337CA6DF0C6}"/>
    <cellStyle name="Normal 48 2 3 2 3" xfId="31067" xr:uid="{8088DA94-168E-4D8E-B433-516DA462FF7B}"/>
    <cellStyle name="Normal 48 2 3 3" xfId="31068" xr:uid="{71D065BA-12D6-4B8D-A643-171A8CE4CEC0}"/>
    <cellStyle name="Normal 48 2 3 3 2" xfId="31069" xr:uid="{B8E5DC32-A6FD-48C3-AEB6-32C8FB5B2624}"/>
    <cellStyle name="Normal 48 2 3 3 2 2" xfId="40806" xr:uid="{152F2392-8397-4C4D-81B2-1087ACDF2452}"/>
    <cellStyle name="Normal 48 2 3 3 3" xfId="31070" xr:uid="{EEAAA806-0970-4A93-B0FE-555D2B14AA89}"/>
    <cellStyle name="Normal 48 2 3 4" xfId="31071" xr:uid="{683D23CB-08DF-42B6-83DC-E0413E450AE7}"/>
    <cellStyle name="Normal 48 2 3 4 2" xfId="40807" xr:uid="{12189704-6B4F-4309-9771-79F598FB6627}"/>
    <cellStyle name="Normal 48 2 3 5" xfId="31072" xr:uid="{A76617D1-3311-45DB-BA3E-DC36927D7644}"/>
    <cellStyle name="Normal 48 2 4" xfId="31073" xr:uid="{C199EFF8-EC23-4C20-BAFB-16706914C806}"/>
    <cellStyle name="Normal 48 2 4 2" xfId="31074" xr:uid="{3CD7CBB0-3A7A-43B3-88E2-7AF168A1B64D}"/>
    <cellStyle name="Normal 48 2 4 2 2" xfId="40808" xr:uid="{2B2D3AB7-455D-4BAF-A983-52CEDBED302E}"/>
    <cellStyle name="Normal 48 2 4 3" xfId="31075" xr:uid="{8FDF7F0C-F6F3-43B3-AF9E-17DC08AECD30}"/>
    <cellStyle name="Normal 48 2 5" xfId="31076" xr:uid="{5431A5D1-51B4-4246-8C23-DBAC7E1558AC}"/>
    <cellStyle name="Normal 48 2 5 2" xfId="31077" xr:uid="{37BC1C34-4915-487E-9099-F218D1209AE0}"/>
    <cellStyle name="Normal 48 2 5 2 2" xfId="40809" xr:uid="{2CA47CF6-5A7B-46A3-9EB3-5154FEB8929F}"/>
    <cellStyle name="Normal 48 2 5 3" xfId="31078" xr:uid="{D4922E27-E2AA-4C59-845D-7D01A09BD5AE}"/>
    <cellStyle name="Normal 48 2 6" xfId="31079" xr:uid="{4CFDA1B5-ABA2-4B98-B967-56FC96AF2046}"/>
    <cellStyle name="Normal 48 2 6 2" xfId="40810" xr:uid="{2BC11670-E3BF-4F03-9242-486A58162946}"/>
    <cellStyle name="Normal 48 2 7" xfId="31080" xr:uid="{083A9294-B4DC-4A89-ACB5-A97CF90F1D0E}"/>
    <cellStyle name="Normal 48 3" xfId="2246" xr:uid="{00DCED05-5581-4792-A2A7-F31FE19E83A5}"/>
    <cellStyle name="Normal 48 3 2" xfId="31081" xr:uid="{05485C3F-8159-4D65-BB83-5B97929D8662}"/>
    <cellStyle name="Normal 48 3 2 2" xfId="31082" xr:uid="{F7762760-0834-41DF-B120-948335B7C95A}"/>
    <cellStyle name="Normal 48 3 2 2 2" xfId="31083" xr:uid="{7F080D5B-990A-4E8C-9188-3C9FEAE001BD}"/>
    <cellStyle name="Normal 48 3 2 2 2 2" xfId="40811" xr:uid="{4EC52FE9-12B0-4EBD-83AE-F761B5ED06F5}"/>
    <cellStyle name="Normal 48 3 2 2 3" xfId="31084" xr:uid="{7AF91569-6F50-4D86-A9D7-6026C8F9C789}"/>
    <cellStyle name="Normal 48 3 2 3" xfId="31085" xr:uid="{54CBEB55-3664-4C6D-8BB6-21C9EC4BA889}"/>
    <cellStyle name="Normal 48 3 2 3 2" xfId="31086" xr:uid="{334D3AFF-680F-41EA-BA40-67DE7208F2D5}"/>
    <cellStyle name="Normal 48 3 2 3 2 2" xfId="40812" xr:uid="{087C4A82-2C18-4D55-9490-BBEDBA77244E}"/>
    <cellStyle name="Normal 48 3 2 3 3" xfId="31087" xr:uid="{D75E8FDB-5CC7-4876-9651-1645049B1FC5}"/>
    <cellStyle name="Normal 48 3 2 4" xfId="31088" xr:uid="{1D7A0AF8-2E98-4013-922E-C020B3424078}"/>
    <cellStyle name="Normal 48 3 2 4 2" xfId="40813" xr:uid="{5049C14D-D446-47BB-8C81-EA3FD37184B2}"/>
    <cellStyle name="Normal 48 3 2 5" xfId="31089" xr:uid="{DBF2D255-44DE-4DFB-9E5A-F31F54A98D77}"/>
    <cellStyle name="Normal 48 3 3" xfId="31090" xr:uid="{FBED15F8-0569-4CF9-AD5C-09E52441C782}"/>
    <cellStyle name="Normal 48 3 3 2" xfId="31091" xr:uid="{21D367E6-596A-4794-B749-816752A0A07C}"/>
    <cellStyle name="Normal 48 3 3 2 2" xfId="40814" xr:uid="{2C4C05E0-B70A-4D4A-8E4F-E547B8F2898D}"/>
    <cellStyle name="Normal 48 3 3 3" xfId="31092" xr:uid="{B5AEE489-981C-4F03-8347-97C0B221C973}"/>
    <cellStyle name="Normal 48 3 4" xfId="31093" xr:uid="{E2AB147B-9456-47A2-B044-0ACB656E3BDF}"/>
    <cellStyle name="Normal 48 3 4 2" xfId="31094" xr:uid="{6C96752B-3285-4489-A02A-ACF88DB832FD}"/>
    <cellStyle name="Normal 48 3 4 2 2" xfId="40815" xr:uid="{6068BA8C-F50A-42C1-A0F0-C061A23FDA9A}"/>
    <cellStyle name="Normal 48 3 4 3" xfId="31095" xr:uid="{5E8F57F1-07FD-4F15-B7E2-EA5DAE7D8934}"/>
    <cellStyle name="Normal 48 3 5" xfId="31096" xr:uid="{10D4218B-0D89-4C94-8BAA-769EB907EDC3}"/>
    <cellStyle name="Normal 48 3 5 2" xfId="40816" xr:uid="{5C9D2A76-4A1B-487B-A4D5-D3EBE6DAAD87}"/>
    <cellStyle name="Normal 48 3 6" xfId="31097" xr:uid="{C7818384-8456-4E6B-ABBA-03BCCA13B913}"/>
    <cellStyle name="Normal 48 4" xfId="31098" xr:uid="{514A0CB2-544C-49F8-8D30-B7565F4139A4}"/>
    <cellStyle name="Normal 48 4 2" xfId="31099" xr:uid="{38F12467-E615-4374-86D6-3C7079AB775C}"/>
    <cellStyle name="Normal 48 4 2 2" xfId="31100" xr:uid="{D8AC32E1-14BF-4E35-A00E-E9B218F63A49}"/>
    <cellStyle name="Normal 48 4 2 2 2" xfId="40817" xr:uid="{073AFB36-0C07-4215-AA9D-989B7C9A51BA}"/>
    <cellStyle name="Normal 48 4 2 3" xfId="31101" xr:uid="{93BC20DE-C586-4D36-8798-A1E1397A9D53}"/>
    <cellStyle name="Normal 48 4 3" xfId="31102" xr:uid="{F7841375-D24D-4617-B629-B09805EDCA9F}"/>
    <cellStyle name="Normal 48 4 3 2" xfId="31103" xr:uid="{808C9B34-F426-4DE3-88CC-27F138FB5716}"/>
    <cellStyle name="Normal 48 4 3 2 2" xfId="40818" xr:uid="{E736D49B-FD9C-4D1B-94A9-B60E2DE68A4C}"/>
    <cellStyle name="Normal 48 4 3 3" xfId="31104" xr:uid="{0C840F04-B4E7-4AF8-8000-36C7803F6D21}"/>
    <cellStyle name="Normal 48 4 4" xfId="31105" xr:uid="{C8BF1190-66F5-48D1-BA1F-F2903450FAA8}"/>
    <cellStyle name="Normal 48 4 4 2" xfId="40819" xr:uid="{A0F8A171-EF2B-4DF5-8D2C-22800C8F16A7}"/>
    <cellStyle name="Normal 48 4 5" xfId="31106" xr:uid="{91610148-68DA-41A8-BFE8-D596A00BBC12}"/>
    <cellStyle name="Normal 48 5" xfId="31107" xr:uid="{70C67247-5B93-4937-87FE-F6C6E69BD2C9}"/>
    <cellStyle name="Normal 48 5 2" xfId="31108" xr:uid="{0771BFBF-E1AD-4E11-87A3-C7995C50BC65}"/>
    <cellStyle name="Normal 48 5 2 2" xfId="40820" xr:uid="{C0D42810-ACE5-4541-A7DC-1AB0430AE089}"/>
    <cellStyle name="Normal 48 5 3" xfId="31109" xr:uid="{1A187A9E-E247-491A-A809-049C163AE6CF}"/>
    <cellStyle name="Normal 48 6" xfId="31110" xr:uid="{3097DF9A-5AC5-460B-B440-56A67DB8193B}"/>
    <cellStyle name="Normal 48 6 2" xfId="31111" xr:uid="{02381DF5-2D04-4F43-AD6C-97763B07ECC6}"/>
    <cellStyle name="Normal 48 6 2 2" xfId="40821" xr:uid="{5BE59521-C31B-43D8-8CE7-3FB7D5170557}"/>
    <cellStyle name="Normal 48 6 3" xfId="31112" xr:uid="{6A571D16-E190-4E87-82B1-D8450005E187}"/>
    <cellStyle name="Normal 48 7" xfId="31113" xr:uid="{40C71666-5BC4-42BE-AB59-16B423468C0E}"/>
    <cellStyle name="Normal 48 7 2" xfId="40822" xr:uid="{E4334F5E-AAFB-4EE7-91F4-69998DF3817F}"/>
    <cellStyle name="Normal 48 8" xfId="31114" xr:uid="{E2E93BBA-6AA5-440E-B0F1-14202F9D5808}"/>
    <cellStyle name="Normal 48 9" xfId="40823" xr:uid="{F78506F9-C7AD-479D-8B4A-55E961B6CF42}"/>
    <cellStyle name="Normal 49" xfId="839" xr:uid="{00000000-0005-0000-0000-000002040000}"/>
    <cellStyle name="Normal 49 2" xfId="2247" xr:uid="{88A451E9-89EF-4C75-B4B9-9367C5F46BC3}"/>
    <cellStyle name="Normal 49 2 2" xfId="31115" xr:uid="{C069BED7-97F2-42DD-B76B-9F027A8826FB}"/>
    <cellStyle name="Normal 49 2 2 2" xfId="31116" xr:uid="{AE513BF6-F4C5-4B9E-A70D-CEE9DF86C221}"/>
    <cellStyle name="Normal 49 2 2 2 2" xfId="31117" xr:uid="{CE6FA0C1-711E-4897-A276-F1C97560903F}"/>
    <cellStyle name="Normal 49 2 2 2 2 2" xfId="31118" xr:uid="{15C71F89-51E1-4DBA-A132-3DADB57EFAC4}"/>
    <cellStyle name="Normal 49 2 2 2 2 2 2" xfId="40824" xr:uid="{B6B47E4F-E158-4813-B618-42A8B7890D4B}"/>
    <cellStyle name="Normal 49 2 2 2 2 3" xfId="31119" xr:uid="{F43ED1B7-08E8-4EC9-B900-CF7EE711829A}"/>
    <cellStyle name="Normal 49 2 2 2 3" xfId="31120" xr:uid="{3BBD9E0A-6352-4E74-BBB7-204606BBD3CC}"/>
    <cellStyle name="Normal 49 2 2 2 3 2" xfId="31121" xr:uid="{7129CB10-7DB8-48C2-8814-10D8DB032C35}"/>
    <cellStyle name="Normal 49 2 2 2 3 2 2" xfId="40825" xr:uid="{C7694B06-BC20-42F4-86C0-2B19B930E182}"/>
    <cellStyle name="Normal 49 2 2 2 3 3" xfId="31122" xr:uid="{BF52FA79-90F6-4297-A354-2FD13C859C60}"/>
    <cellStyle name="Normal 49 2 2 2 4" xfId="31123" xr:uid="{008AEBB8-463A-42C1-9FC6-54132ED48964}"/>
    <cellStyle name="Normal 49 2 2 2 4 2" xfId="40826" xr:uid="{8DADCE27-F8E3-4F87-9AAE-E779ECE102B6}"/>
    <cellStyle name="Normal 49 2 2 2 5" xfId="31124" xr:uid="{CB053C63-6566-48E0-8CAD-D02F9CA660DC}"/>
    <cellStyle name="Normal 49 2 2 3" xfId="31125" xr:uid="{214887C0-FB6F-4450-9347-F650E0C2C551}"/>
    <cellStyle name="Normal 49 2 2 3 2" xfId="31126" xr:uid="{4165E02C-2C8A-4194-A945-8747B5E42291}"/>
    <cellStyle name="Normal 49 2 2 3 2 2" xfId="40827" xr:uid="{245C8AB5-0F3D-4D5E-A244-65F563FDE912}"/>
    <cellStyle name="Normal 49 2 2 3 3" xfId="31127" xr:uid="{93164C6A-EA7F-42E0-B489-3AAD7DE4EAAA}"/>
    <cellStyle name="Normal 49 2 2 4" xfId="31128" xr:uid="{285C683C-8D5D-4984-A1CB-986327B7717E}"/>
    <cellStyle name="Normal 49 2 2 4 2" xfId="31129" xr:uid="{3C49755D-9B30-4E9A-B566-761FB74E328F}"/>
    <cellStyle name="Normal 49 2 2 4 2 2" xfId="40828" xr:uid="{C703D4C2-AE0C-4F88-9E1C-A3EBFCE21ED2}"/>
    <cellStyle name="Normal 49 2 2 4 3" xfId="31130" xr:uid="{7D9989DF-B950-4D20-8D24-DECE43177837}"/>
    <cellStyle name="Normal 49 2 2 5" xfId="31131" xr:uid="{93DDE426-F2E1-4F1A-9D6A-C9124937CBC4}"/>
    <cellStyle name="Normal 49 2 2 5 2" xfId="40829" xr:uid="{9AC456AB-16F0-4089-9DDC-55AB79E6EE22}"/>
    <cellStyle name="Normal 49 2 2 6" xfId="31132" xr:uid="{80BAFFBD-804D-44DA-9067-0F4C8308BFD8}"/>
    <cellStyle name="Normal 49 2 3" xfId="31133" xr:uid="{0DF2978D-F55C-494B-A287-C526BA27E35A}"/>
    <cellStyle name="Normal 49 2 3 2" xfId="31134" xr:uid="{75C7560B-3FAE-4AA2-9329-A0DF1DBBBE62}"/>
    <cellStyle name="Normal 49 2 3 2 2" xfId="31135" xr:uid="{4ECE2E53-A7F8-4ACB-8AA7-CAEE1E8045EB}"/>
    <cellStyle name="Normal 49 2 3 2 2 2" xfId="40830" xr:uid="{CF446566-CDEC-4667-BCA4-B7DBF786B817}"/>
    <cellStyle name="Normal 49 2 3 2 3" xfId="31136" xr:uid="{12F3997B-B7E6-4B1D-95C3-A8DD899F6CD9}"/>
    <cellStyle name="Normal 49 2 3 3" xfId="31137" xr:uid="{6ACA33F6-644D-4BCB-98E5-D7DABF7881ED}"/>
    <cellStyle name="Normal 49 2 3 3 2" xfId="31138" xr:uid="{EFB9DE02-C21B-48B7-8BFD-43D9028FF144}"/>
    <cellStyle name="Normal 49 2 3 3 2 2" xfId="40831" xr:uid="{1A314E90-69E8-4E78-AA1C-532B34B9F716}"/>
    <cellStyle name="Normal 49 2 3 3 3" xfId="31139" xr:uid="{C67B14AB-9527-4AC2-BF6D-EE56FBF695DD}"/>
    <cellStyle name="Normal 49 2 3 4" xfId="31140" xr:uid="{D5200C61-2F80-4D2D-8D99-C9B33CC8AF24}"/>
    <cellStyle name="Normal 49 2 3 4 2" xfId="40832" xr:uid="{ED06D5D9-A10D-4A55-9C57-9A16BF4D4A45}"/>
    <cellStyle name="Normal 49 2 3 5" xfId="31141" xr:uid="{4C8891F6-F566-4CCB-B483-6F92C0F05924}"/>
    <cellStyle name="Normal 49 2 4" xfId="31142" xr:uid="{AA99C228-C571-46AA-92B8-4897DAE10B99}"/>
    <cellStyle name="Normal 49 2 4 2" xfId="31143" xr:uid="{5FA840CE-BE9E-4390-9762-BE0DEDA3BA3E}"/>
    <cellStyle name="Normal 49 2 4 2 2" xfId="40833" xr:uid="{2DAACC2C-8DB8-4159-B611-C17D1BFC8E91}"/>
    <cellStyle name="Normal 49 2 4 3" xfId="31144" xr:uid="{F46A7D19-96A2-4A6C-93DB-A8FF69F65BF9}"/>
    <cellStyle name="Normal 49 2 5" xfId="31145" xr:uid="{C3C49840-070F-4D52-A416-AF96723A6823}"/>
    <cellStyle name="Normal 49 2 5 2" xfId="31146" xr:uid="{5C511A04-DBDB-42DB-8F48-19CCD19EF1A5}"/>
    <cellStyle name="Normal 49 2 5 2 2" xfId="40834" xr:uid="{33045477-5733-49D3-922E-019655E3B36D}"/>
    <cellStyle name="Normal 49 2 5 3" xfId="31147" xr:uid="{392C331B-C421-4427-BC71-863A2DBAD971}"/>
    <cellStyle name="Normal 49 2 6" xfId="31148" xr:uid="{4B463FDC-9960-43E6-8C3F-1EA4785FF6D4}"/>
    <cellStyle name="Normal 49 2 6 2" xfId="40835" xr:uid="{EB5BA748-B97B-41EC-A57F-44572E45DD7A}"/>
    <cellStyle name="Normal 49 2 7" xfId="31149" xr:uid="{AB6A3D77-0589-4A12-A6C2-57B9101B2000}"/>
    <cellStyle name="Normal 49 3" xfId="2248" xr:uid="{E2892625-3456-4EDA-A951-A8BDE1CBDD6E}"/>
    <cellStyle name="Normal 49 3 2" xfId="31150" xr:uid="{E1457DAA-BB85-4569-8FF5-38975F90E9B3}"/>
    <cellStyle name="Normal 49 3 2 2" xfId="31151" xr:uid="{56340C8B-5275-43B5-9BA3-31C396F3AA9B}"/>
    <cellStyle name="Normal 49 3 2 2 2" xfId="31152" xr:uid="{887D819A-672B-4B21-98B2-4D84908C9DF8}"/>
    <cellStyle name="Normal 49 3 2 2 2 2" xfId="40836" xr:uid="{A9B4FB63-4F22-4B95-9DA8-A2DC9040F319}"/>
    <cellStyle name="Normal 49 3 2 2 3" xfId="31153" xr:uid="{98CA2009-D25E-4038-A130-D92D8787DAB8}"/>
    <cellStyle name="Normal 49 3 2 3" xfId="31154" xr:uid="{46393C1C-8F46-488B-ABD3-C26A711C86EA}"/>
    <cellStyle name="Normal 49 3 2 3 2" xfId="31155" xr:uid="{D2C46916-4D90-4025-A5D7-6B2A57C54166}"/>
    <cellStyle name="Normal 49 3 2 3 2 2" xfId="40837" xr:uid="{63F4913E-17A9-408B-98EB-78CA2898990A}"/>
    <cellStyle name="Normal 49 3 2 3 3" xfId="31156" xr:uid="{DFA132EC-4D82-4D8B-9D43-B04563936D04}"/>
    <cellStyle name="Normal 49 3 2 4" xfId="31157" xr:uid="{59B3A156-BFE8-4CD4-8F38-044F30FF2431}"/>
    <cellStyle name="Normal 49 3 2 4 2" xfId="40838" xr:uid="{346CFB31-C4AB-4DEF-B0BD-BA461D4D0550}"/>
    <cellStyle name="Normal 49 3 2 5" xfId="31158" xr:uid="{90C68C2F-B8A7-4B62-B9DB-674B04D3E35C}"/>
    <cellStyle name="Normal 49 3 3" xfId="31159" xr:uid="{18183476-BA46-4106-9086-DBB27A36BB6D}"/>
    <cellStyle name="Normal 49 3 3 2" xfId="31160" xr:uid="{C950C7A2-2663-4BD3-808C-34523CF2DD73}"/>
    <cellStyle name="Normal 49 3 3 2 2" xfId="40839" xr:uid="{9201A889-CB73-4ADF-B26C-6C98D39C5365}"/>
    <cellStyle name="Normal 49 3 3 3" xfId="31161" xr:uid="{A9597328-D5C1-4574-A156-987FF687FCAC}"/>
    <cellStyle name="Normal 49 3 4" xfId="31162" xr:uid="{FA5C18D7-B082-4434-82D2-9DEB08169451}"/>
    <cellStyle name="Normal 49 3 4 2" xfId="31163" xr:uid="{8669D109-9A02-417B-A754-79505353C778}"/>
    <cellStyle name="Normal 49 3 4 2 2" xfId="40840" xr:uid="{862BA3CD-C39A-4D7B-AA23-9FE1CD0B637D}"/>
    <cellStyle name="Normal 49 3 4 3" xfId="31164" xr:uid="{6D58E6C2-0CC9-4E78-9D7C-66951710C042}"/>
    <cellStyle name="Normal 49 3 5" xfId="31165" xr:uid="{41B2E6DF-9701-4FCC-8AAC-12A79ED38C1D}"/>
    <cellStyle name="Normal 49 3 5 2" xfId="40841" xr:uid="{6AE26BC3-B775-4F6F-891F-6E42099BCF90}"/>
    <cellStyle name="Normal 49 3 6" xfId="31166" xr:uid="{D514FDC1-93F1-4630-B99F-816866AED842}"/>
    <cellStyle name="Normal 49 4" xfId="31167" xr:uid="{CA0D10C9-AE6E-4682-8D93-F9537BF8A1AD}"/>
    <cellStyle name="Normal 49 4 2" xfId="31168" xr:uid="{6DEAC3B1-A051-46B0-B007-4B7FB09A81AC}"/>
    <cellStyle name="Normal 49 4 2 2" xfId="31169" xr:uid="{8574531A-C918-40D0-B75B-578FD0C22646}"/>
    <cellStyle name="Normal 49 4 2 2 2" xfId="40842" xr:uid="{41F4C4C4-4050-4B01-8CFD-C0D8A60D5A3C}"/>
    <cellStyle name="Normal 49 4 2 3" xfId="31170" xr:uid="{86CC0BE3-D4A8-4883-928E-6F1E70E1EAEE}"/>
    <cellStyle name="Normal 49 4 3" xfId="31171" xr:uid="{7DA94A05-D13F-4A79-9A67-305010122E3C}"/>
    <cellStyle name="Normal 49 4 3 2" xfId="31172" xr:uid="{B7890880-B868-4866-A6CF-C3A2E3D9929F}"/>
    <cellStyle name="Normal 49 4 3 2 2" xfId="40843" xr:uid="{5A0CEA46-D531-43B5-AD35-6E6F05F7F3BB}"/>
    <cellStyle name="Normal 49 4 3 3" xfId="31173" xr:uid="{5D3CBC5C-4DB8-420B-B6AA-71E6496B1EF8}"/>
    <cellStyle name="Normal 49 4 4" xfId="31174" xr:uid="{C8C43CD4-3C2B-40DC-858C-C29E826E4E4A}"/>
    <cellStyle name="Normal 49 4 4 2" xfId="40844" xr:uid="{F13F37D1-1FA8-4EE5-A810-A774A14AFD08}"/>
    <cellStyle name="Normal 49 4 5" xfId="31175" xr:uid="{28E78703-C12D-4973-A952-67D5063F3218}"/>
    <cellStyle name="Normal 49 5" xfId="31176" xr:uid="{8C25A312-48CD-46DF-BF5A-A7ABD746FC05}"/>
    <cellStyle name="Normal 49 5 2" xfId="31177" xr:uid="{5EC3A84D-143E-4D04-A2A1-201877CA6EB4}"/>
    <cellStyle name="Normal 49 5 2 2" xfId="40845" xr:uid="{DF73CE4A-1508-476E-90D3-A3D0E6877C60}"/>
    <cellStyle name="Normal 49 5 3" xfId="31178" xr:uid="{E3766D5D-E35B-4D57-9ADD-E1088DFED495}"/>
    <cellStyle name="Normal 49 6" xfId="31179" xr:uid="{A38BD445-6BB5-4840-98E9-2123480E4017}"/>
    <cellStyle name="Normal 49 6 2" xfId="31180" xr:uid="{2630821A-3A97-469F-AFC1-DBBCD2E9CCF7}"/>
    <cellStyle name="Normal 49 6 2 2" xfId="40846" xr:uid="{2FE8D2A1-2282-4389-9670-476D1E1F45B3}"/>
    <cellStyle name="Normal 49 6 3" xfId="31181" xr:uid="{0E5197EE-9242-4EB9-A17B-30D6256FE9E3}"/>
    <cellStyle name="Normal 49 7" xfId="31182" xr:uid="{C3EBA716-F550-46BE-B4D0-C598F9A83A1E}"/>
    <cellStyle name="Normal 49 7 2" xfId="40847" xr:uid="{89FA3D7C-944B-4EC0-A684-FD1F6D06B6F0}"/>
    <cellStyle name="Normal 49 8" xfId="31183" xr:uid="{DA9BFB59-26E6-46AD-A896-5FF7C97C12CE}"/>
    <cellStyle name="Normal 49 9" xfId="40848" xr:uid="{0364C0EE-AF4D-49DD-87EA-D84F4DB9D52E}"/>
    <cellStyle name="Normal 5" xfId="99" xr:uid="{00000000-0005-0000-0000-000003040000}"/>
    <cellStyle name="Normal 5 10" xfId="2249" xr:uid="{48069463-D72A-40F4-9AD4-AF6127B483A9}"/>
    <cellStyle name="Normal 5 10 2" xfId="40849" xr:uid="{8FC72CB4-107A-4DDB-B4E8-525D4C1DD217}"/>
    <cellStyle name="Normal 5 10 2 2" xfId="44003" xr:uid="{B888354A-C123-449F-A481-77A76BD1E5EC}"/>
    <cellStyle name="Normal 5 10 3" xfId="44004" xr:uid="{0A2199F2-8AAA-4E55-ADE0-76D66DD796F7}"/>
    <cellStyle name="Normal 5 10 3 2" xfId="44005" xr:uid="{4B23F84B-89BD-46AD-ADF6-8402DE23AF26}"/>
    <cellStyle name="Normal 5 10 4" xfId="44006" xr:uid="{9B6F0D30-55DB-40B4-AF1A-9F027DB275F6}"/>
    <cellStyle name="Normal 5 10 4 2" xfId="44007" xr:uid="{59934345-0A4E-4C25-9F7C-BF2BB0716770}"/>
    <cellStyle name="Normal 5 10 5" xfId="44008" xr:uid="{C9A75938-EB54-46FA-9B10-B131C4D0DAAE}"/>
    <cellStyle name="Normal 5 11" xfId="31184" xr:uid="{62AF75F7-E137-411A-9014-851A8FE71C27}"/>
    <cellStyle name="Normal 5 11 2" xfId="44009" xr:uid="{BFAF5ACA-996E-4B48-9572-C850FA0139AA}"/>
    <cellStyle name="Normal 5 12" xfId="40850" xr:uid="{9F089B65-47E9-4648-B886-50ED98698BEC}"/>
    <cellStyle name="Normal 5 12 2" xfId="44010" xr:uid="{C0D876B8-A4CF-463B-867B-3D4BA8A5310F}"/>
    <cellStyle name="Normal 5 13" xfId="44011" xr:uid="{DA96AA15-D40F-44CC-B363-440EABC1A5E9}"/>
    <cellStyle name="Normal 5 13 2" xfId="44012" xr:uid="{55C7E578-FA69-409C-A30B-72A712F2A432}"/>
    <cellStyle name="Normal 5 14" xfId="44013" xr:uid="{A5DC0983-CFF2-4DAD-BBB5-4FF7A7878A99}"/>
    <cellStyle name="Normal 5 15" xfId="46567" xr:uid="{8683DC38-5F1F-4471-A489-C30BA80C48A1}"/>
    <cellStyle name="Normal 5 2" xfId="100" xr:uid="{00000000-0005-0000-0000-000004040000}"/>
    <cellStyle name="Normal 5 2 10" xfId="2250" xr:uid="{777678B9-F80B-4B75-8A3A-EFF0640CBDE2}"/>
    <cellStyle name="Normal 5 2 10 2" xfId="40851" xr:uid="{640342B6-BD6E-4F7D-BAC3-4209C7985780}"/>
    <cellStyle name="Normal 5 2 10 3" xfId="45826" xr:uid="{AAABE207-55E8-435D-A45B-ABC46EA90FA1}"/>
    <cellStyle name="Normal 5 2 11" xfId="2251" xr:uid="{B75A25DD-250F-4D8F-A3B3-0A5A9CB6DE54}"/>
    <cellStyle name="Normal 5 2 11 2" xfId="40852" xr:uid="{F533AA08-31EF-4728-B51D-C4A9A9465CE6}"/>
    <cellStyle name="Normal 5 2 11 3" xfId="45827" xr:uid="{2EC91C6A-FBC1-4BE3-A7D3-4E2709040714}"/>
    <cellStyle name="Normal 5 2 12" xfId="31185" xr:uid="{1E76F10C-4435-48CE-8AE7-DCE2D0D0755F}"/>
    <cellStyle name="Normal 5 2 12 2" xfId="42838" xr:uid="{0423949B-125F-4763-A4AB-4F596B5904B0}"/>
    <cellStyle name="Normal 5 2 12 3" xfId="45828" xr:uid="{F986DF1F-3CF8-4E7E-8BC6-7B323F5A038D}"/>
    <cellStyle name="Normal 5 2 13" xfId="40853" xr:uid="{D85E7EC2-38FC-424E-9D3B-9C4210A4412C}"/>
    <cellStyle name="Normal 5 2 14" xfId="46568" xr:uid="{A05E19C5-5323-432E-8A97-7A838C8C4BDB}"/>
    <cellStyle name="Normal 5 2 2" xfId="688" xr:uid="{00000000-0005-0000-0000-000005040000}"/>
    <cellStyle name="Normal 5 2 2 2" xfId="689" xr:uid="{00000000-0005-0000-0000-000006040000}"/>
    <cellStyle name="Normal 5 2 2 2 2" xfId="690" xr:uid="{00000000-0005-0000-0000-000007040000}"/>
    <cellStyle name="Normal 5 2 2 2 2 2" xfId="31186" xr:uid="{A0CB1D88-3655-420E-9009-5ABD9748EF46}"/>
    <cellStyle name="Normal 5 2 2 2 2 2 2" xfId="31187" xr:uid="{BFB90C0B-70BF-4BCB-AEF1-5CF44081F053}"/>
    <cellStyle name="Normal 5 2 2 2 2 2 2 2" xfId="31188" xr:uid="{5C256B3D-4A34-4AD6-9533-595094C54914}"/>
    <cellStyle name="Normal 5 2 2 2 2 2 2 2 2" xfId="40854" xr:uid="{A06F9DA8-94F8-419D-83AC-FDE195E3514B}"/>
    <cellStyle name="Normal 5 2 2 2 2 2 2 3" xfId="31189" xr:uid="{C1F48548-03B9-438D-A148-230064551DF8}"/>
    <cellStyle name="Normal 5 2 2 2 2 2 3" xfId="31190" xr:uid="{4AB50517-F418-4DAB-9DB7-A224A0E9776C}"/>
    <cellStyle name="Normal 5 2 2 2 2 2 3 2" xfId="31191" xr:uid="{80C002E3-8626-40BC-A689-E410C3CAB67C}"/>
    <cellStyle name="Normal 5 2 2 2 2 2 3 2 2" xfId="40855" xr:uid="{CBB6D319-0FC2-4DD3-9DB7-C63234F6D605}"/>
    <cellStyle name="Normal 5 2 2 2 2 2 3 3" xfId="31192" xr:uid="{75A0DF98-14A2-46E6-A1EF-EDD1FDF6EE44}"/>
    <cellStyle name="Normal 5 2 2 2 2 2 4" xfId="31193" xr:uid="{657F0311-0335-46DA-914D-0BDB67166069}"/>
    <cellStyle name="Normal 5 2 2 2 2 2 4 2" xfId="40856" xr:uid="{2D911C1D-E869-46F2-AE4C-5516D422DA0F}"/>
    <cellStyle name="Normal 5 2 2 2 2 2 5" xfId="31194" xr:uid="{0DB1CAA3-25D4-4DE5-94F5-75D6D99321D1}"/>
    <cellStyle name="Normal 5 2 2 2 2 3" xfId="31195" xr:uid="{73CDE8DD-8901-4CD1-B5D6-2F5B4B324F96}"/>
    <cellStyle name="Normal 5 2 2 2 2 3 2" xfId="31196" xr:uid="{DBDA1394-D82E-4F4F-BFD2-E187D3146F35}"/>
    <cellStyle name="Normal 5 2 2 2 2 3 2 2" xfId="40857" xr:uid="{FEFA0D8B-384F-4F3F-94AA-AF75D1E4E41E}"/>
    <cellStyle name="Normal 5 2 2 2 2 3 3" xfId="31197" xr:uid="{204531D0-7A1B-477E-80FA-8CDCD1FB00A6}"/>
    <cellStyle name="Normal 5 2 2 2 2 4" xfId="31198" xr:uid="{1B63F330-535D-4C1A-BAF4-3DDFF0BA071E}"/>
    <cellStyle name="Normal 5 2 2 2 2 4 2" xfId="31199" xr:uid="{6C282083-DA16-43BC-88D3-6EE16EE1D1A3}"/>
    <cellStyle name="Normal 5 2 2 2 2 4 2 2" xfId="40858" xr:uid="{984F69C6-5EC1-4AA1-81A6-AE8EEA994436}"/>
    <cellStyle name="Normal 5 2 2 2 2 4 3" xfId="31200" xr:uid="{1CB59E7B-CD97-4649-8C87-09D4EABA771E}"/>
    <cellStyle name="Normal 5 2 2 2 2 5" xfId="31201" xr:uid="{E9F76329-002A-49CE-9848-814A96FE11FB}"/>
    <cellStyle name="Normal 5 2 2 2 2 5 2" xfId="40859" xr:uid="{194756FA-C122-494C-876D-B5FA281C59BF}"/>
    <cellStyle name="Normal 5 2 2 2 2 6" xfId="31202" xr:uid="{C31926E7-1A51-4CF5-A7AB-9C16FAA9D73A}"/>
    <cellStyle name="Normal 5 2 2 2 2 7" xfId="45829" xr:uid="{7B060FC4-01F9-4072-9B20-D131D5BBAB3B}"/>
    <cellStyle name="Normal 5 2 2 2 3" xfId="2252" xr:uid="{7CBDCF3D-83AE-4608-A131-F9C1480358EE}"/>
    <cellStyle name="Normal 5 2 2 2 3 2" xfId="31203" xr:uid="{7CF7B767-C10D-405F-BE09-C467A2EC22B3}"/>
    <cellStyle name="Normal 5 2 2 2 3 2 2" xfId="31204" xr:uid="{E3518C07-50BE-44C2-985A-997C0F75383C}"/>
    <cellStyle name="Normal 5 2 2 2 3 2 2 2" xfId="40860" xr:uid="{2F817B9D-E6DB-4419-9351-A36182578106}"/>
    <cellStyle name="Normal 5 2 2 2 3 2 3" xfId="31205" xr:uid="{73448AA0-AF85-4D29-AFCC-55EC7989DAF8}"/>
    <cellStyle name="Normal 5 2 2 2 3 3" xfId="31206" xr:uid="{05D57342-EF88-49BD-B6B7-7AD07254D051}"/>
    <cellStyle name="Normal 5 2 2 2 3 3 2" xfId="31207" xr:uid="{8E79D60A-E1D6-4FBD-890D-EE0E147C6492}"/>
    <cellStyle name="Normal 5 2 2 2 3 3 2 2" xfId="40861" xr:uid="{271DD8A4-A204-4589-A60C-97BD837BDA4F}"/>
    <cellStyle name="Normal 5 2 2 2 3 3 3" xfId="31208" xr:uid="{122C4D0C-F477-4789-81C9-FF74007B6832}"/>
    <cellStyle name="Normal 5 2 2 2 3 4" xfId="31209" xr:uid="{3623CE15-65D2-45F2-923B-8B1E4AFA5E3D}"/>
    <cellStyle name="Normal 5 2 2 2 3 4 2" xfId="40862" xr:uid="{2FCB31BB-754C-4AE8-9BBE-334FDBDA986C}"/>
    <cellStyle name="Normal 5 2 2 2 3 5" xfId="31210" xr:uid="{B7986CA7-93A4-4290-B965-042436753404}"/>
    <cellStyle name="Normal 5 2 2 2 3 6" xfId="45830" xr:uid="{A3DE43F2-571A-42E8-B9F4-ECD63E2C7AD5}"/>
    <cellStyle name="Normal 5 2 2 2 4" xfId="2253" xr:uid="{83604448-55E4-4CAE-ADAD-D722ED4EB22A}"/>
    <cellStyle name="Normal 5 2 2 2 4 2" xfId="31211" xr:uid="{2720CF52-563B-41D8-97B5-7BF7C94F514F}"/>
    <cellStyle name="Normal 5 2 2 2 4 2 2" xfId="40863" xr:uid="{B96C2B1B-C8FE-424B-B51D-A8F3A93F8469}"/>
    <cellStyle name="Normal 5 2 2 2 4 3" xfId="31212" xr:uid="{096ACE58-1AFD-489E-9200-90B5C40DD9A9}"/>
    <cellStyle name="Normal 5 2 2 2 4 4" xfId="45831" xr:uid="{6CDEA5E3-3B57-482E-974D-4680380B9802}"/>
    <cellStyle name="Normal 5 2 2 2 5" xfId="2254" xr:uid="{0E7A8831-F386-466E-B257-FFA6C8B070B2}"/>
    <cellStyle name="Normal 5 2 2 2 5 2" xfId="31213" xr:uid="{5099A17E-57EB-4093-A852-3BBE62A7606D}"/>
    <cellStyle name="Normal 5 2 2 2 5 2 2" xfId="40864" xr:uid="{340FEAF5-9E1D-4AE5-8854-449315F82B6C}"/>
    <cellStyle name="Normal 5 2 2 2 5 3" xfId="31214" xr:uid="{658B106D-9641-4B3A-B5F4-CA9267B216AC}"/>
    <cellStyle name="Normal 5 2 2 2 5 4" xfId="45832" xr:uid="{F8C66218-F7FB-4488-B565-DA8EC57B543E}"/>
    <cellStyle name="Normal 5 2 2 2 6" xfId="31215" xr:uid="{39163A97-FB7C-4FC4-8B77-CD31570BD846}"/>
    <cellStyle name="Normal 5 2 2 2 6 2" xfId="40865" xr:uid="{41AC3341-9ABA-4D72-B1B7-17F406DF6FBB}"/>
    <cellStyle name="Normal 5 2 2 2 7" xfId="31216" xr:uid="{325871D3-B1C1-45BE-9AAD-87A8310367FE}"/>
    <cellStyle name="Normal 5 2 2 2 8" xfId="45833" xr:uid="{F2EBC318-015F-4097-8E84-253D590EF2CE}"/>
    <cellStyle name="Normal 5 2 2 3" xfId="691" xr:uid="{00000000-0005-0000-0000-000008040000}"/>
    <cellStyle name="Normal 5 2 2 3 2" xfId="2255" xr:uid="{2B2A6617-40D7-4D69-9D69-38253C8FB1E5}"/>
    <cellStyle name="Normal 5 2 2 3 2 2" xfId="31217" xr:uid="{601B45A3-6A58-4E38-A4D8-E8D50C502271}"/>
    <cellStyle name="Normal 5 2 2 3 2 2 2" xfId="31218" xr:uid="{BEE83969-3BC7-4068-87B6-B662DD30445D}"/>
    <cellStyle name="Normal 5 2 2 3 2 2 2 2" xfId="40866" xr:uid="{A91A5B23-F235-4B70-B56C-1CE41084764B}"/>
    <cellStyle name="Normal 5 2 2 3 2 2 3" xfId="31219" xr:uid="{B5D35C71-976A-432F-A689-172EB632E8D3}"/>
    <cellStyle name="Normal 5 2 2 3 2 3" xfId="31220" xr:uid="{BCAC2D70-11E2-49D5-B137-404930B41C80}"/>
    <cellStyle name="Normal 5 2 2 3 2 3 2" xfId="31221" xr:uid="{EEB611B3-D41C-4B00-AE15-5BB4C7DBB95F}"/>
    <cellStyle name="Normal 5 2 2 3 2 3 2 2" xfId="40867" xr:uid="{372D5FD0-A357-4B2E-AE2B-5625879DB999}"/>
    <cellStyle name="Normal 5 2 2 3 2 3 3" xfId="31222" xr:uid="{F1C77DC3-8F24-4304-864D-55518EC34DCE}"/>
    <cellStyle name="Normal 5 2 2 3 2 4" xfId="31223" xr:uid="{3AE51992-AF61-44ED-8703-A41ED68A5717}"/>
    <cellStyle name="Normal 5 2 2 3 2 4 2" xfId="40868" xr:uid="{7CA1AC95-28E9-4A31-8424-B9A63F2825F3}"/>
    <cellStyle name="Normal 5 2 2 3 2 5" xfId="31224" xr:uid="{12545E1A-971B-42A7-81B0-4FF6C7066295}"/>
    <cellStyle name="Normal 5 2 2 3 2 6" xfId="45834" xr:uid="{3ABC97A0-3D91-4CF6-8F94-8FE14BC9C2BB}"/>
    <cellStyle name="Normal 5 2 2 3 3" xfId="2256" xr:uid="{E3E70686-1DF4-410C-A6D0-80251D769A01}"/>
    <cellStyle name="Normal 5 2 2 3 3 2" xfId="31225" xr:uid="{E20FC386-B560-40AA-AC1B-09EFF34A11B9}"/>
    <cellStyle name="Normal 5 2 2 3 3 2 2" xfId="40869" xr:uid="{2153AB6A-19B4-472D-A294-E1871F6C44B9}"/>
    <cellStyle name="Normal 5 2 2 3 3 3" xfId="31226" xr:uid="{B8AD5F3F-BED2-4F9F-BA58-EED5ED2C6094}"/>
    <cellStyle name="Normal 5 2 2 3 3 4" xfId="45835" xr:uid="{D3414951-2FA7-41A3-B4E0-8A07B706522E}"/>
    <cellStyle name="Normal 5 2 2 3 4" xfId="31227" xr:uid="{8BF3D422-F0C6-49D5-B78D-5E803E908C2E}"/>
    <cellStyle name="Normal 5 2 2 3 4 2" xfId="31228" xr:uid="{F7DFD2BE-6B02-4C9D-B90E-85E5A2D8F270}"/>
    <cellStyle name="Normal 5 2 2 3 4 2 2" xfId="40870" xr:uid="{A327EA2F-9356-409E-A5E9-89507D74BDE3}"/>
    <cellStyle name="Normal 5 2 2 3 4 3" xfId="31229" xr:uid="{150CABEC-7D6C-40F4-B2F8-9234FC182523}"/>
    <cellStyle name="Normal 5 2 2 3 5" xfId="31230" xr:uid="{9513002B-A51D-4985-9CDB-1C21E3169D80}"/>
    <cellStyle name="Normal 5 2 2 3 5 2" xfId="40871" xr:uid="{B470BCD5-C2C1-4A29-8D35-9BFC8C911603}"/>
    <cellStyle name="Normal 5 2 2 3 6" xfId="31231" xr:uid="{2F57ADFF-9578-482A-B255-9210FC50B1EB}"/>
    <cellStyle name="Normal 5 2 2 3 7" xfId="45836" xr:uid="{91ABD935-51BF-421E-A166-ED9FD5A70AAD}"/>
    <cellStyle name="Normal 5 2 2 4" xfId="692" xr:uid="{00000000-0005-0000-0000-000009040000}"/>
    <cellStyle name="Normal 5 2 2 4 2" xfId="2257" xr:uid="{B12EF39B-CD8D-4805-A850-EDAE106F759C}"/>
    <cellStyle name="Normal 5 2 2 4 2 2" xfId="31232" xr:uid="{4CDA9E16-621B-4036-A669-200A95760E13}"/>
    <cellStyle name="Normal 5 2 2 4 2 2 2" xfId="40872" xr:uid="{2E176907-2C02-4CAA-864B-9C8C6553E863}"/>
    <cellStyle name="Normal 5 2 2 4 2 3" xfId="31233" xr:uid="{8BFFD2FB-FE43-46D4-AE7B-43CFF766AFED}"/>
    <cellStyle name="Normal 5 2 2 4 2 4" xfId="45837" xr:uid="{99EEC90D-7DBA-4283-AD75-C00051B2DB14}"/>
    <cellStyle name="Normal 5 2 2 4 3" xfId="2258" xr:uid="{912EF007-CAD9-4FA0-A123-7DD6082CE9C4}"/>
    <cellStyle name="Normal 5 2 2 4 3 2" xfId="31234" xr:uid="{B361B24F-EDBC-4480-8BC5-E86AAD227A24}"/>
    <cellStyle name="Normal 5 2 2 4 3 2 2" xfId="40873" xr:uid="{500DC9B5-AED7-4A25-A2C8-D862613CAB02}"/>
    <cellStyle name="Normal 5 2 2 4 3 3" xfId="31235" xr:uid="{EB5CD6ED-3553-430E-86F5-86C0A2135124}"/>
    <cellStyle name="Normal 5 2 2 4 3 4" xfId="45838" xr:uid="{2CAE6EAE-38FA-4D09-A89D-A1B0F9CD9A07}"/>
    <cellStyle name="Normal 5 2 2 4 4" xfId="31236" xr:uid="{C1620861-F9E4-4C50-8F79-02B15D367A8A}"/>
    <cellStyle name="Normal 5 2 2 4 4 2" xfId="40874" xr:uid="{A0124384-C3E6-453E-9CE9-97647357A607}"/>
    <cellStyle name="Normal 5 2 2 4 5" xfId="31237" xr:uid="{D2C8583E-4049-4E5F-B799-B0431F83ABA6}"/>
    <cellStyle name="Normal 5 2 2 4 6" xfId="45839" xr:uid="{72D8FC07-C33E-469F-855C-9050CE7A4B30}"/>
    <cellStyle name="Normal 5 2 2 5" xfId="2259" xr:uid="{7D5F564B-ED64-40E1-9DA5-1C265312174B}"/>
    <cellStyle name="Normal 5 2 2 5 2" xfId="31238" xr:uid="{4EA1FF8A-AEF7-4193-8B4F-7F4974E22AE2}"/>
    <cellStyle name="Normal 5 2 2 5 2 2" xfId="40875" xr:uid="{5B4C78D6-4844-4576-91D0-1FD58E036CE7}"/>
    <cellStyle name="Normal 5 2 2 5 3" xfId="31239" xr:uid="{2C4EB5FA-C938-48AD-ACEF-2BF2494DFB10}"/>
    <cellStyle name="Normal 5 2 2 5 4" xfId="45840" xr:uid="{808475A2-FDA2-4D11-8E94-85E75FC9A528}"/>
    <cellStyle name="Normal 5 2 2 6" xfId="2260" xr:uid="{E2097E18-5B5D-46DD-A8FF-CDC9CF3C1C18}"/>
    <cellStyle name="Normal 5 2 2 6 2" xfId="31240" xr:uid="{1CE63961-7205-4D23-BE7C-6689D7D346F2}"/>
    <cellStyle name="Normal 5 2 2 6 2 2" xfId="40876" xr:uid="{C54930F0-7878-4BB8-B343-E47E2F654FE5}"/>
    <cellStyle name="Normal 5 2 2 6 3" xfId="31241" xr:uid="{1B35BA11-0168-4276-ADBE-93C4591D031E}"/>
    <cellStyle name="Normal 5 2 2 6 4" xfId="45841" xr:uid="{C1E1BF3F-2BCE-4B90-96C8-2F1AC9FA66D2}"/>
    <cellStyle name="Normal 5 2 2 7" xfId="31242" xr:uid="{2893435E-3C25-41A7-8A42-4C0D78763A7C}"/>
    <cellStyle name="Normal 5 2 2 7 2" xfId="40877" xr:uid="{2A60591A-43D5-4A6A-9399-CB19BCBF865D}"/>
    <cellStyle name="Normal 5 2 2 8" xfId="31243" xr:uid="{8783E693-E87C-4F18-8003-929156610C96}"/>
    <cellStyle name="Normal 5 2 2 9" xfId="45842" xr:uid="{63E6149F-992C-4210-B205-904C1E874E13}"/>
    <cellStyle name="Normal 5 2 3" xfId="693" xr:uid="{00000000-0005-0000-0000-00000A040000}"/>
    <cellStyle name="Normal 5 2 3 10" xfId="1464" xr:uid="{A4224437-A896-4610-9410-3577E21BFEE4}"/>
    <cellStyle name="Normal 5 2 3 2" xfId="694" xr:uid="{00000000-0005-0000-0000-00000B040000}"/>
    <cellStyle name="Normal 5 2 3 2 2" xfId="2261" xr:uid="{32ABA10E-BBD4-45B1-95E1-F6471E208071}"/>
    <cellStyle name="Normal 5 2 3 2 2 2" xfId="31244" xr:uid="{96D46714-B496-47F9-B9E6-D51C60CB4A7B}"/>
    <cellStyle name="Normal 5 2 3 2 2 2 2" xfId="31245" xr:uid="{C13C13DB-C6F3-4690-9A06-B7568F375F7B}"/>
    <cellStyle name="Normal 5 2 3 2 2 2 2 2" xfId="40878" xr:uid="{8912F416-A601-4245-979C-92762477CDB0}"/>
    <cellStyle name="Normal 5 2 3 2 2 2 3" xfId="31246" xr:uid="{99CA09E2-6399-40BF-BC6D-954C87578263}"/>
    <cellStyle name="Normal 5 2 3 2 2 3" xfId="31247" xr:uid="{D597FEDB-FEC6-4D7C-8DE9-E7C29C3680C3}"/>
    <cellStyle name="Normal 5 2 3 2 2 3 2" xfId="31248" xr:uid="{1D15CEB6-98DC-49CD-BE81-4EB3140DF467}"/>
    <cellStyle name="Normal 5 2 3 2 2 3 2 2" xfId="40879" xr:uid="{91831A1F-74A2-4A40-AF6A-F3302D00CB94}"/>
    <cellStyle name="Normal 5 2 3 2 2 3 3" xfId="31249" xr:uid="{5D06D7CB-BBCF-4DAA-BA16-41AEB78968DB}"/>
    <cellStyle name="Normal 5 2 3 2 2 4" xfId="31250" xr:uid="{B387BA91-2493-450B-8025-F810BF0D350F}"/>
    <cellStyle name="Normal 5 2 3 2 2 4 2" xfId="40880" xr:uid="{FC77167E-5E4C-4FA3-9675-456B3E3AC4B0}"/>
    <cellStyle name="Normal 5 2 3 2 2 5" xfId="31251" xr:uid="{1955ED27-D9B1-448E-9DD7-D1DBBD8BA28B}"/>
    <cellStyle name="Normal 5 2 3 2 2 6" xfId="45843" xr:uid="{ABC0F2DE-028E-4B32-B5A7-5E5FFB3AA0E6}"/>
    <cellStyle name="Normal 5 2 3 2 3" xfId="2262" xr:uid="{8AC537D8-AAC4-4EAB-97A0-1EB5A3F9FE41}"/>
    <cellStyle name="Normal 5 2 3 2 3 2" xfId="31252" xr:uid="{21AC96BB-3A50-4C67-84E4-518CC31EAC26}"/>
    <cellStyle name="Normal 5 2 3 2 3 2 2" xfId="40881" xr:uid="{61EC3F46-2E47-4798-B7A6-2B47115943FE}"/>
    <cellStyle name="Normal 5 2 3 2 3 3" xfId="31253" xr:uid="{3D52035A-4E9E-42F1-8937-306483EA2FD8}"/>
    <cellStyle name="Normal 5 2 3 2 3 4" xfId="45844" xr:uid="{D2B99842-D314-4D6E-87BB-4065F372BE11}"/>
    <cellStyle name="Normal 5 2 3 2 4" xfId="2263" xr:uid="{772C3D3A-3762-4061-AF83-246DBF5CADF0}"/>
    <cellStyle name="Normal 5 2 3 2 4 2" xfId="31254" xr:uid="{4986D939-5944-4A34-A95B-577B4F08FBD4}"/>
    <cellStyle name="Normal 5 2 3 2 4 2 2" xfId="40882" xr:uid="{C5155F46-DBA8-4AFD-8843-26CF8C869E6B}"/>
    <cellStyle name="Normal 5 2 3 2 4 3" xfId="31255" xr:uid="{C04FC792-3404-4098-874A-4A6A47711433}"/>
    <cellStyle name="Normal 5 2 3 2 4 4" xfId="45845" xr:uid="{5B7F215F-A11F-4E4D-A058-3C78E114F8AD}"/>
    <cellStyle name="Normal 5 2 3 2 5" xfId="2264" xr:uid="{B4492961-135C-4A22-BB11-3604ED1632CF}"/>
    <cellStyle name="Normal 5 2 3 2 5 2" xfId="40883" xr:uid="{DCA4D615-AF14-4F5C-9D6B-C2A29A377D1A}"/>
    <cellStyle name="Normal 5 2 3 2 5 3" xfId="45846" xr:uid="{65E9C80A-F891-4B84-9CED-B25FEED9D370}"/>
    <cellStyle name="Normal 5 2 3 2 6" xfId="31256" xr:uid="{6A49387A-F4C2-4039-9E00-751ABD134E04}"/>
    <cellStyle name="Normal 5 2 3 2 7" xfId="45847" xr:uid="{588619C6-8DD6-4418-A098-D38D0F828452}"/>
    <cellStyle name="Normal 5 2 3 3" xfId="695" xr:uid="{00000000-0005-0000-0000-00000C040000}"/>
    <cellStyle name="Normal 5 2 3 3 2" xfId="2265" xr:uid="{E78BFBD9-7A45-4CA4-9CD3-CF43AF37F04C}"/>
    <cellStyle name="Normal 5 2 3 3 2 2" xfId="31257" xr:uid="{2C0EA050-C985-4BEE-8D96-38122AE00FD0}"/>
    <cellStyle name="Normal 5 2 3 3 2 2 2" xfId="40884" xr:uid="{C55F71B2-C65C-4176-9D78-9B1BFDD682B4}"/>
    <cellStyle name="Normal 5 2 3 3 2 3" xfId="31258" xr:uid="{60D4FA5B-1890-4A45-9626-92EE1CB20B1F}"/>
    <cellStyle name="Normal 5 2 3 3 2 4" xfId="45848" xr:uid="{8B1FBA80-BD74-4804-993D-375EEDF157B2}"/>
    <cellStyle name="Normal 5 2 3 3 3" xfId="2266" xr:uid="{A3C27B63-C915-407D-B67E-E3A16555CF1B}"/>
    <cellStyle name="Normal 5 2 3 3 3 2" xfId="31259" xr:uid="{C1E025DA-D1A8-4FF7-8116-D9D1CC1C03B9}"/>
    <cellStyle name="Normal 5 2 3 3 3 2 2" xfId="40885" xr:uid="{D3D7B2BF-0306-403E-9C39-A2A75A8A0BF8}"/>
    <cellStyle name="Normal 5 2 3 3 3 3" xfId="31260" xr:uid="{B49A16F2-1D08-4C28-98DF-A70DB783F5F5}"/>
    <cellStyle name="Normal 5 2 3 3 3 4" xfId="45849" xr:uid="{FB97E3B2-932B-45EF-A8C3-5525B681FFA5}"/>
    <cellStyle name="Normal 5 2 3 3 4" xfId="31261" xr:uid="{78C5FDD9-D15B-4188-84CE-E8AC544DC5C8}"/>
    <cellStyle name="Normal 5 2 3 3 4 2" xfId="40886" xr:uid="{2DE874C9-437F-4429-87D5-5827A41A9BB3}"/>
    <cellStyle name="Normal 5 2 3 3 5" xfId="31262" xr:uid="{28116A32-93D3-40A5-A97B-D8D510F0BDEF}"/>
    <cellStyle name="Normal 5 2 3 3 6" xfId="45850" xr:uid="{D74D9755-BEBA-499A-B171-FE1F6DB2E7CF}"/>
    <cellStyle name="Normal 5 2 3 4" xfId="2267" xr:uid="{7A9E32E2-AA8F-48E9-9F8F-5B9FCF8C7F9F}"/>
    <cellStyle name="Normal 5 2 3 4 2" xfId="2268" xr:uid="{BBCAD3DF-FC3D-42BA-8F2C-5270E297A3C3}"/>
    <cellStyle name="Normal 5 2 3 4 2 2" xfId="40887" xr:uid="{1555A63E-DD01-49CA-BD76-2FC4DA7B7DB6}"/>
    <cellStyle name="Normal 5 2 3 4 2 3" xfId="45851" xr:uid="{2C8095D8-C19A-4D93-8DBB-6258E0DEED83}"/>
    <cellStyle name="Normal 5 2 3 4 3" xfId="2269" xr:uid="{097F484B-D933-495A-B535-BDF8BEC541AF}"/>
    <cellStyle name="Normal 5 2 3 4 3 2" xfId="40888" xr:uid="{436570E1-C453-4A1B-A134-0FF2EA5DA1AF}"/>
    <cellStyle name="Normal 5 2 3 4 3 3" xfId="45852" xr:uid="{A510EA8B-4F18-43A9-BA9D-DF52679AF2CB}"/>
    <cellStyle name="Normal 5 2 3 4 4" xfId="40889" xr:uid="{64F04050-C065-4D6C-86DA-4A26D7B310C5}"/>
    <cellStyle name="Normal 5 2 3 4 5" xfId="45853" xr:uid="{DEA692AD-0A7D-4CB2-BFD2-BFCF58EEA782}"/>
    <cellStyle name="Normal 5 2 3 5" xfId="2270" xr:uid="{ACE2E809-B5C7-4C11-9B31-2FEEE42BA089}"/>
    <cellStyle name="Normal 5 2 3 5 2" xfId="31263" xr:uid="{75500062-8EE8-4C2A-9B28-2108264B1D48}"/>
    <cellStyle name="Normal 5 2 3 5 2 2" xfId="40890" xr:uid="{940A1DBA-6ECA-4A54-82CB-0BEA6171F15F}"/>
    <cellStyle name="Normal 5 2 3 5 3" xfId="31264" xr:uid="{E2865861-7C1C-4419-B7C6-83AA94D97A8B}"/>
    <cellStyle name="Normal 5 2 3 5 4" xfId="45854" xr:uid="{DDC69CA9-A989-4370-AE2A-DEF8914B2485}"/>
    <cellStyle name="Normal 5 2 3 6" xfId="2271" xr:uid="{D7A35F11-3D6E-4006-AA10-A43CB72813AE}"/>
    <cellStyle name="Normal 5 2 3 6 2" xfId="40891" xr:uid="{D11BE86D-866B-465D-B037-D6245AB5BE4D}"/>
    <cellStyle name="Normal 5 2 3 6 3" xfId="45855" xr:uid="{F828AA51-8613-4F4C-9863-5247E5432854}"/>
    <cellStyle name="Normal 5 2 3 7" xfId="31265" xr:uid="{C3702F6B-A1C3-4D6F-8CA5-0BE9FEC605FC}"/>
    <cellStyle name="Normal 5 2 3 8" xfId="45856" xr:uid="{636C93F6-0FBB-44C2-8802-3F2AD7C1A380}"/>
    <cellStyle name="Normal 5 2 3 9" xfId="46528" xr:uid="{62588D6B-8A1F-434A-A9EB-D3B054FBE39B}"/>
    <cellStyle name="Normal 5 2 4" xfId="696" xr:uid="{00000000-0005-0000-0000-00000D040000}"/>
    <cellStyle name="Normal 5 2 4 2" xfId="697" xr:uid="{00000000-0005-0000-0000-00000E040000}"/>
    <cellStyle name="Normal 5 2 4 2 2" xfId="2272" xr:uid="{38D3F7E8-0B74-4F47-959A-BB8433BC32BA}"/>
    <cellStyle name="Normal 5 2 4 2 2 2" xfId="31266" xr:uid="{ED090EF1-5FA6-490D-9CBA-5A6E07076FFA}"/>
    <cellStyle name="Normal 5 2 4 2 2 2 2" xfId="40892" xr:uid="{908C10BB-F023-46A8-8FB6-75014EFA432A}"/>
    <cellStyle name="Normal 5 2 4 2 2 3" xfId="31267" xr:uid="{8EE40CE5-2A85-4D3B-AD98-13ACA7F39445}"/>
    <cellStyle name="Normal 5 2 4 2 2 4" xfId="45857" xr:uid="{DF531656-E533-4170-BBB9-CA656CFD7135}"/>
    <cellStyle name="Normal 5 2 4 2 3" xfId="2273" xr:uid="{20F3B2D3-7197-44F7-A92C-714D6255DB8F}"/>
    <cellStyle name="Normal 5 2 4 2 3 2" xfId="31268" xr:uid="{0BECDD1B-D930-4651-B418-D7B88961DB42}"/>
    <cellStyle name="Normal 5 2 4 2 3 2 2" xfId="40893" xr:uid="{0C9225F8-86D4-4B12-9847-56B19D6D7DFA}"/>
    <cellStyle name="Normal 5 2 4 2 3 3" xfId="31269" xr:uid="{280EAE26-D349-4411-9EEC-9045FFB31000}"/>
    <cellStyle name="Normal 5 2 4 2 3 4" xfId="45858" xr:uid="{07F6FBE5-6385-4F82-A718-FAC164ACF539}"/>
    <cellStyle name="Normal 5 2 4 2 4" xfId="2274" xr:uid="{F1D1F3D4-326F-437D-9477-7051EB663D8F}"/>
    <cellStyle name="Normal 5 2 4 2 4 2" xfId="40894" xr:uid="{6D634822-8DDE-419A-81E8-8B70A8EEC1B0}"/>
    <cellStyle name="Normal 5 2 4 2 4 3" xfId="45859" xr:uid="{84936454-7DA6-4047-8AAA-81BC6056A63A}"/>
    <cellStyle name="Normal 5 2 4 2 5" xfId="2275" xr:uid="{B9B100EE-FA35-4346-BE40-47E48C8651CB}"/>
    <cellStyle name="Normal 5 2 4 2 5 2" xfId="40895" xr:uid="{62077DE1-0ED3-44A0-83DF-E7B6037275E2}"/>
    <cellStyle name="Normal 5 2 4 2 5 3" xfId="45860" xr:uid="{EC22757A-5D7E-4C48-8F11-517127985CA6}"/>
    <cellStyle name="Normal 5 2 4 2 6" xfId="40896" xr:uid="{673CA9BC-9262-403C-B70E-4FF1AAC5A0C7}"/>
    <cellStyle name="Normal 5 2 4 2 7" xfId="45861" xr:uid="{BE4CD287-751F-4875-862F-DB2F0A1DFAF9}"/>
    <cellStyle name="Normal 5 2 4 3" xfId="698" xr:uid="{00000000-0005-0000-0000-00000F040000}"/>
    <cellStyle name="Normal 5 2 4 3 2" xfId="2276" xr:uid="{DA0BC385-02D8-46E1-8592-0224DA8B513C}"/>
    <cellStyle name="Normal 5 2 4 3 2 2" xfId="40897" xr:uid="{DD358453-D205-4251-9E3F-AB7746C004AF}"/>
    <cellStyle name="Normal 5 2 4 3 2 3" xfId="45862" xr:uid="{1F7A6C67-7F7E-48FD-B35B-B0D1558E10B4}"/>
    <cellStyle name="Normal 5 2 4 3 3" xfId="2277" xr:uid="{83A656A6-FAE0-44C1-A6C3-7A34DD615E23}"/>
    <cellStyle name="Normal 5 2 4 3 3 2" xfId="40898" xr:uid="{6620A837-5AA5-489F-AC0D-2DA02AE28F51}"/>
    <cellStyle name="Normal 5 2 4 3 3 3" xfId="45863" xr:uid="{E0E00087-1439-4836-990D-D510BBB1EE04}"/>
    <cellStyle name="Normal 5 2 4 3 4" xfId="40899" xr:uid="{D98E54E5-DEAA-4C9F-8198-4BE94B9BB822}"/>
    <cellStyle name="Normal 5 2 4 3 5" xfId="45864" xr:uid="{91439D80-2A4F-4754-8A82-FF9B01F79C4E}"/>
    <cellStyle name="Normal 5 2 4 4" xfId="2278" xr:uid="{C32BC893-16AE-45D4-BD94-ACC759799A15}"/>
    <cellStyle name="Normal 5 2 4 4 2" xfId="2279" xr:uid="{6EF0BB4E-918B-478E-9CB3-CC5080501BB2}"/>
    <cellStyle name="Normal 5 2 4 4 2 2" xfId="40900" xr:uid="{FFCF2934-BD4A-4D7E-A5C0-B2B5CA6496B8}"/>
    <cellStyle name="Normal 5 2 4 4 2 3" xfId="45865" xr:uid="{0AF633AE-F718-4B0C-AA7D-980A86B8FBE7}"/>
    <cellStyle name="Normal 5 2 4 4 3" xfId="2280" xr:uid="{B7157B7C-2AC3-47FD-B37D-189755AD6686}"/>
    <cellStyle name="Normal 5 2 4 4 3 2" xfId="40901" xr:uid="{4327A247-F9DB-4098-9CF5-C55E0CB93A11}"/>
    <cellStyle name="Normal 5 2 4 4 3 3" xfId="45866" xr:uid="{312AEBED-258E-460B-923C-42F0B7D6F797}"/>
    <cellStyle name="Normal 5 2 4 4 4" xfId="40902" xr:uid="{811F9D4D-06C9-4D62-B617-38A523D4778C}"/>
    <cellStyle name="Normal 5 2 4 4 5" xfId="45867" xr:uid="{D084E0F8-A031-4F8C-B860-36779DB5C6BE}"/>
    <cellStyle name="Normal 5 2 4 5" xfId="2281" xr:uid="{AC96EDE4-7502-4FA9-9951-2083E0A70698}"/>
    <cellStyle name="Normal 5 2 4 5 2" xfId="40903" xr:uid="{43B9F18E-D904-4932-95C0-463EAF4F5ECD}"/>
    <cellStyle name="Normal 5 2 4 5 3" xfId="45868" xr:uid="{D4081043-459E-4F0F-8865-C60BBFA0BF0C}"/>
    <cellStyle name="Normal 5 2 4 6" xfId="2282" xr:uid="{71CA5D4E-4A82-4FDF-AACF-DDBABCB0D41D}"/>
    <cellStyle name="Normal 5 2 4 6 2" xfId="40904" xr:uid="{4BD76F20-289F-460D-8AA5-7580B15B4131}"/>
    <cellStyle name="Normal 5 2 4 6 3" xfId="45869" xr:uid="{FB838814-943E-4586-B69F-226D1B29FCF6}"/>
    <cellStyle name="Normal 5 2 4 7" xfId="40905" xr:uid="{162F51BD-7ECA-410E-BEAC-F880C718443A}"/>
    <cellStyle name="Normal 5 2 4 8" xfId="45870" xr:uid="{0B4BEE71-ADF4-48BA-85FA-2DA566D9EC4D}"/>
    <cellStyle name="Normal 5 2 5" xfId="699" xr:uid="{00000000-0005-0000-0000-000010040000}"/>
    <cellStyle name="Normal 5 2 5 10" xfId="2283" xr:uid="{C53515A4-7418-47A7-BAB1-52C0C2557680}"/>
    <cellStyle name="Normal 5 2 5 10 2" xfId="2284" xr:uid="{5DB9DEE8-5E4F-4FB2-805F-91272E053BCB}"/>
    <cellStyle name="Normal 5 2 5 10 2 2" xfId="40906" xr:uid="{7D8ADE2E-93FE-498B-8EEB-D52E03159468}"/>
    <cellStyle name="Normal 5 2 5 10 2 3" xfId="45871" xr:uid="{A635E66F-4101-4919-A333-CAFA66B74743}"/>
    <cellStyle name="Normal 5 2 5 10 3" xfId="2285" xr:uid="{1BA19F59-9862-40EA-B2BF-5F43FBF7FEA7}"/>
    <cellStyle name="Normal 5 2 5 10 3 2" xfId="40907" xr:uid="{E96A9726-EFCD-41BA-8DA0-DBF0F61F2CE6}"/>
    <cellStyle name="Normal 5 2 5 10 3 3" xfId="45872" xr:uid="{EB759F02-9682-4870-BBA0-796D8FB3AB32}"/>
    <cellStyle name="Normal 5 2 5 10 4" xfId="40908" xr:uid="{12A0D1D9-A4E9-4C27-A45B-956924E5DF6F}"/>
    <cellStyle name="Normal 5 2 5 10 5" xfId="45873" xr:uid="{271CE12E-42F4-4535-A9A4-10CB515CE705}"/>
    <cellStyle name="Normal 5 2 5 11" xfId="2286" xr:uid="{E209AAC1-C6E9-4A59-8579-8F956A68EC10}"/>
    <cellStyle name="Normal 5 2 5 11 2" xfId="2287" xr:uid="{F67699D8-FE9B-4641-A65F-AFD519DA3395}"/>
    <cellStyle name="Normal 5 2 5 11 2 2" xfId="40909" xr:uid="{427333C1-BFC5-4A3B-9715-9428AF7EEA3B}"/>
    <cellStyle name="Normal 5 2 5 11 2 3" xfId="45874" xr:uid="{55DD39EF-CFBD-4F37-B5BB-AABFE5B95183}"/>
    <cellStyle name="Normal 5 2 5 11 3" xfId="40910" xr:uid="{EFEAC0B5-C02E-4F39-A007-E8CFD21BC1B8}"/>
    <cellStyle name="Normal 5 2 5 11 4" xfId="45875" xr:uid="{44C4941B-AD3A-4624-A1EF-D3C885B1EDBD}"/>
    <cellStyle name="Normal 5 2 5 12" xfId="2288" xr:uid="{7B02B32F-9C1A-4A7D-A93D-323FF09679EF}"/>
    <cellStyle name="Normal 5 2 5 12 2" xfId="2289" xr:uid="{76CE6FF3-E33E-4897-8C22-E6379DFA05D3}"/>
    <cellStyle name="Normal 5 2 5 12 2 2" xfId="40911" xr:uid="{109873C4-BD6E-4069-8387-D7622C9C79D1}"/>
    <cellStyle name="Normal 5 2 5 12 2 3" xfId="45876" xr:uid="{18C25C81-DC5C-4E6E-96DF-0B79C8DE641C}"/>
    <cellStyle name="Normal 5 2 5 12 3" xfId="40912" xr:uid="{E20B809D-72D2-4A2B-8427-4B56C130DCEC}"/>
    <cellStyle name="Normal 5 2 5 12 4" xfId="45877" xr:uid="{082EEC89-98EB-4381-8C64-2B253849CB92}"/>
    <cellStyle name="Normal 5 2 5 13" xfId="2290" xr:uid="{9E54558E-1736-4AEF-91D0-68189FDFFB05}"/>
    <cellStyle name="Normal 5 2 5 13 2" xfId="40913" xr:uid="{A3181513-5297-48F3-837E-26F14F70803E}"/>
    <cellStyle name="Normal 5 2 5 13 3" xfId="45878" xr:uid="{4BBCD44B-C5EA-4FC6-BEBE-A332E6AB5324}"/>
    <cellStyle name="Normal 5 2 5 14" xfId="2291" xr:uid="{01DE5569-AB84-437B-91AC-FB4D5D7EEF66}"/>
    <cellStyle name="Normal 5 2 5 14 2" xfId="40914" xr:uid="{D0BD6EDB-6525-4DC5-971F-467278B03382}"/>
    <cellStyle name="Normal 5 2 5 14 3" xfId="45879" xr:uid="{0DD7217B-7B5D-4707-BBD8-0ECB48D762A8}"/>
    <cellStyle name="Normal 5 2 5 15" xfId="2292" xr:uid="{C4B05F4B-AF7E-4673-AA97-D8296AE4FC29}"/>
    <cellStyle name="Normal 5 2 5 15 2" xfId="40915" xr:uid="{9FE95D0F-90D8-4066-8497-390728C5B15B}"/>
    <cellStyle name="Normal 5 2 5 15 3" xfId="45880" xr:uid="{500D8655-AEC1-4D21-BE9E-2C01B69828B9}"/>
    <cellStyle name="Normal 5 2 5 16" xfId="2293" xr:uid="{C55F8785-5BB7-4F67-9022-0BE89C3F8222}"/>
    <cellStyle name="Normal 5 2 5 16 2" xfId="40916" xr:uid="{CFCB4FC3-8EA3-4719-A43E-75C72EDCA530}"/>
    <cellStyle name="Normal 5 2 5 16 3" xfId="45881" xr:uid="{617F607F-BFA5-4B7D-BCF2-A209D9A0CF94}"/>
    <cellStyle name="Normal 5 2 5 17" xfId="2294" xr:uid="{4BA28690-51BF-4E2C-A5E1-4FFB285FA7F4}"/>
    <cellStyle name="Normal 5 2 5 17 2" xfId="40917" xr:uid="{628F4787-FF7B-4366-8830-4C6BAE849F50}"/>
    <cellStyle name="Normal 5 2 5 17 3" xfId="45882" xr:uid="{7B3CDE1D-8A86-488A-A93A-AA6EC2C9AD5A}"/>
    <cellStyle name="Normal 5 2 5 18" xfId="2295" xr:uid="{B92D9A8E-9DC1-43F7-A36F-9D0E23881BDA}"/>
    <cellStyle name="Normal 5 2 5 18 2" xfId="40918" xr:uid="{5FCAF3C3-79CD-4867-B11D-A6A8AFDE353B}"/>
    <cellStyle name="Normal 5 2 5 18 3" xfId="45883" xr:uid="{E0CBD95E-A995-49F6-A9C5-5EB8A771FA65}"/>
    <cellStyle name="Normal 5 2 5 19" xfId="2296" xr:uid="{20785EDA-9224-492C-A7A5-E4754EF09079}"/>
    <cellStyle name="Normal 5 2 5 19 2" xfId="2297" xr:uid="{D2B731D0-7255-4D7D-B37B-6728130449FB}"/>
    <cellStyle name="Normal 5 2 5 19 2 2" xfId="40919" xr:uid="{98A267BA-D4DD-4022-B0A9-E20931BD013A}"/>
    <cellStyle name="Normal 5 2 5 19 2 3" xfId="45884" xr:uid="{C7645024-49D5-4D14-A04A-A3E88994C3AD}"/>
    <cellStyle name="Normal 5 2 5 19 3" xfId="2298" xr:uid="{D53BB09F-3C3C-4062-BB91-E398EA0D6BC3}"/>
    <cellStyle name="Normal 5 2 5 19 3 2" xfId="40920" xr:uid="{10012E66-40A0-439D-B65D-232A60BBA594}"/>
    <cellStyle name="Normal 5 2 5 19 3 3" xfId="45885" xr:uid="{F2AE5AC4-F5B7-46AF-870A-E7CE1669E721}"/>
    <cellStyle name="Normal 5 2 5 19 4" xfId="2299" xr:uid="{DBCB0150-D78E-4564-BEED-5B32CA416486}"/>
    <cellStyle name="Normal 5 2 5 19 4 2" xfId="40921" xr:uid="{5686163A-2E2A-4E38-88E8-BE079E9D19E6}"/>
    <cellStyle name="Normal 5 2 5 19 4 3" xfId="45886" xr:uid="{31B0D79D-BE52-4B3A-AEB5-2C9C72C3CAF3}"/>
    <cellStyle name="Normal 5 2 5 19 5" xfId="2300" xr:uid="{C7664E44-8ADA-48A0-8725-090C4999A4D4}"/>
    <cellStyle name="Normal 5 2 5 19 5 2" xfId="40922" xr:uid="{868E269E-170C-47E4-82E8-C25DBAA3EF42}"/>
    <cellStyle name="Normal 5 2 5 19 5 3" xfId="45887" xr:uid="{916DE194-CB32-4307-89D6-D3EB3D8AEC9D}"/>
    <cellStyle name="Normal 5 2 5 19 6" xfId="2301" xr:uid="{BD429945-437B-4741-A902-E46160D3EE63}"/>
    <cellStyle name="Normal 5 2 5 19 6 2" xfId="40923" xr:uid="{321F3762-AD82-4D45-B7DC-01068E6E5903}"/>
    <cellStyle name="Normal 5 2 5 19 6 3" xfId="45888" xr:uid="{ABE20CB1-611F-4EF3-91B0-0949D4B38564}"/>
    <cellStyle name="Normal 5 2 5 19 7" xfId="2302" xr:uid="{B4010296-58DD-4B95-B44D-9A2B944BCD83}"/>
    <cellStyle name="Normal 5 2 5 19 7 2" xfId="40924" xr:uid="{648EAA85-5762-48E3-8EA8-BE7033B948D4}"/>
    <cellStyle name="Normal 5 2 5 19 7 3" xfId="45889" xr:uid="{4408EED0-4FCB-4477-8EEF-0CC4FF651EAD}"/>
    <cellStyle name="Normal 5 2 5 19 8" xfId="40925" xr:uid="{C4841BD6-B13A-4C1E-A858-C122DD1D333A}"/>
    <cellStyle name="Normal 5 2 5 19 9" xfId="45890" xr:uid="{DDFFD819-A41C-48C8-ACDF-6EF522CE602A}"/>
    <cellStyle name="Normal 5 2 5 2" xfId="700" xr:uid="{00000000-0005-0000-0000-000011040000}"/>
    <cellStyle name="Normal 5 2 5 2 2" xfId="2303" xr:uid="{C2ACD640-E195-4967-B176-CB2A975CFFFF}"/>
    <cellStyle name="Normal 5 2 5 2 2 2" xfId="2304" xr:uid="{36A83000-C956-499A-8715-956A252700FF}"/>
    <cellStyle name="Normal 5 2 5 2 2 2 2" xfId="40926" xr:uid="{0B2A252D-1AB1-453C-B325-4341D65EACA7}"/>
    <cellStyle name="Normal 5 2 5 2 2 2 3" xfId="45891" xr:uid="{B1C8029B-E8E7-495A-8D62-B9FDDEFB702F}"/>
    <cellStyle name="Normal 5 2 5 2 2 3" xfId="2305" xr:uid="{9EE44C90-01C4-4A95-8702-FAC6E89F8315}"/>
    <cellStyle name="Normal 5 2 5 2 2 3 2" xfId="40927" xr:uid="{CA7D1392-8137-4CD0-9EEB-FE80C11B7F49}"/>
    <cellStyle name="Normal 5 2 5 2 2 3 3" xfId="45892" xr:uid="{3E9FFAD0-C8B3-41CE-8F68-5963DD07F913}"/>
    <cellStyle name="Normal 5 2 5 2 2 4" xfId="2306" xr:uid="{56E6AFC8-6199-4A53-8328-A9D9576C1FD0}"/>
    <cellStyle name="Normal 5 2 5 2 2 4 2" xfId="40928" xr:uid="{4AD0CC47-F0A5-46FB-B378-65F65C71A6E9}"/>
    <cellStyle name="Normal 5 2 5 2 2 4 3" xfId="45893" xr:uid="{B1BE64CF-2C90-44C9-8B76-8FD93F283D09}"/>
    <cellStyle name="Normal 5 2 5 2 2 5" xfId="2307" xr:uid="{43BD3CC6-935A-424E-A3B0-7D6996B00BC3}"/>
    <cellStyle name="Normal 5 2 5 2 2 5 2" xfId="40929" xr:uid="{4EF13867-D17D-48CF-9DD4-C5C9E50D4DBD}"/>
    <cellStyle name="Normal 5 2 5 2 2 5 3" xfId="45894" xr:uid="{B9F30BB3-B2FA-4D6E-9D35-0977B3DE0A28}"/>
    <cellStyle name="Normal 5 2 5 2 2 6" xfId="40930" xr:uid="{7B9E7D78-1803-464D-8F55-C78AC456A967}"/>
    <cellStyle name="Normal 5 2 5 2 2 7" xfId="45895" xr:uid="{1D535D68-EFC3-4DB9-B3C4-EF754ABAA1F3}"/>
    <cellStyle name="Normal 5 2 5 2 3" xfId="2308" xr:uid="{8D32E2A3-181B-4661-BDC1-4C892B7BB8D7}"/>
    <cellStyle name="Normal 5 2 5 2 3 2" xfId="2309" xr:uid="{30BF1DC0-6DA0-48F3-8519-6C45AA98598A}"/>
    <cellStyle name="Normal 5 2 5 2 3 2 2" xfId="40931" xr:uid="{F77328E5-7F35-4156-A60E-CA2772AEC92C}"/>
    <cellStyle name="Normal 5 2 5 2 3 2 3" xfId="45896" xr:uid="{F98B06F5-8B10-483C-8580-388372D603FC}"/>
    <cellStyle name="Normal 5 2 5 2 3 3" xfId="2310" xr:uid="{C60856C5-0466-4673-8F97-4A5AF8A7353F}"/>
    <cellStyle name="Normal 5 2 5 2 3 3 2" xfId="40932" xr:uid="{1ED375BE-613C-4CE3-8793-E06ABADBA292}"/>
    <cellStyle name="Normal 5 2 5 2 3 3 3" xfId="45897" xr:uid="{17194DAD-B5C0-4DA1-9D99-29E0292578F3}"/>
    <cellStyle name="Normal 5 2 5 2 3 4" xfId="40933" xr:uid="{443EB364-ADB1-47A2-8E82-CCDEC6D34235}"/>
    <cellStyle name="Normal 5 2 5 2 3 5" xfId="45898" xr:uid="{93D0DBD2-9425-40FA-86C4-61659D777611}"/>
    <cellStyle name="Normal 5 2 5 2 4" xfId="2311" xr:uid="{4B4C761D-7B82-4624-88DC-CD6177A83694}"/>
    <cellStyle name="Normal 5 2 5 2 4 2" xfId="2312" xr:uid="{04B42A62-DD6F-4625-98A9-5A8870D9A9B9}"/>
    <cellStyle name="Normal 5 2 5 2 4 2 2" xfId="40934" xr:uid="{12BD0332-B0E6-451A-820D-DD95F0403703}"/>
    <cellStyle name="Normal 5 2 5 2 4 2 3" xfId="45899" xr:uid="{BF68524F-4324-48F1-A882-8EE7F30C74B6}"/>
    <cellStyle name="Normal 5 2 5 2 4 3" xfId="2313" xr:uid="{EA6B05D4-58A1-45B2-B747-3F833991D9F5}"/>
    <cellStyle name="Normal 5 2 5 2 4 3 2" xfId="40935" xr:uid="{04980453-ADB3-44E6-ABF6-4266B56C5832}"/>
    <cellStyle name="Normal 5 2 5 2 4 3 3" xfId="45900" xr:uid="{E606013C-E619-4C2A-81E9-E0AF05A8785F}"/>
    <cellStyle name="Normal 5 2 5 2 4 4" xfId="40936" xr:uid="{D7104371-5ADB-4369-9B2D-D09D825CB0BA}"/>
    <cellStyle name="Normal 5 2 5 2 4 5" xfId="45901" xr:uid="{B403E8DA-F8C9-40CC-A2BD-EFFF8C02CA10}"/>
    <cellStyle name="Normal 5 2 5 2 5" xfId="2314" xr:uid="{DE4DBAF7-5078-417D-8BC5-1CDC5198C2C2}"/>
    <cellStyle name="Normal 5 2 5 2 5 2" xfId="40937" xr:uid="{4474795B-7C53-4973-BE1F-31B90F5D9224}"/>
    <cellStyle name="Normal 5 2 5 2 5 3" xfId="45902" xr:uid="{C69BDC11-737B-42A2-BD8E-091D7E09A4B2}"/>
    <cellStyle name="Normal 5 2 5 2 6" xfId="2315" xr:uid="{D75C705D-D687-4ECD-8EB6-12A4C87E09A6}"/>
    <cellStyle name="Normal 5 2 5 2 6 2" xfId="40938" xr:uid="{41B8522A-B78D-418B-8974-3FBA934B7C7A}"/>
    <cellStyle name="Normal 5 2 5 2 6 3" xfId="45903" xr:uid="{9FF5D125-4046-427B-B935-B80E0D76FDC0}"/>
    <cellStyle name="Normal 5 2 5 2 7" xfId="40939" xr:uid="{F2A730A0-8F1B-4802-9F1B-150DD7E3B9D7}"/>
    <cellStyle name="Normal 5 2 5 2 8" xfId="45904" xr:uid="{8352383F-79D5-4364-AE27-1570464FBC01}"/>
    <cellStyle name="Normal 5 2 5 20" xfId="2316" xr:uid="{C77B9EF6-519D-438E-B224-4A3345F29657}"/>
    <cellStyle name="Normal 5 2 5 20 2" xfId="40940" xr:uid="{AEB19DD5-D9CE-427F-BFC2-D7CBC5F0000F}"/>
    <cellStyle name="Normal 5 2 5 20 3" xfId="45905" xr:uid="{D26ED677-EB77-4102-BBF6-F177E30E7628}"/>
    <cellStyle name="Normal 5 2 5 21" xfId="2317" xr:uid="{59A492ED-06D7-4172-B8F7-5F3B89592C67}"/>
    <cellStyle name="Normal 5 2 5 21 2" xfId="40941" xr:uid="{866168E9-0C12-402F-915A-55CF5F5E9C10}"/>
    <cellStyle name="Normal 5 2 5 21 3" xfId="45906" xr:uid="{762D1A71-B5BA-4DC9-9E95-CE8F94C8C04C}"/>
    <cellStyle name="Normal 5 2 5 22" xfId="2318" xr:uid="{7AE6ABB1-4448-4150-A195-15BE65579AC9}"/>
    <cellStyle name="Normal 5 2 5 22 2" xfId="40942" xr:uid="{3F16D3AC-7F4D-4BFB-9BA2-7C97E280E2C6}"/>
    <cellStyle name="Normal 5 2 5 22 3" xfId="45907" xr:uid="{E725EBCA-DFE8-447E-83C2-747149D68385}"/>
    <cellStyle name="Normal 5 2 5 23" xfId="2319" xr:uid="{801DF8F4-0EF0-4BF8-A3AE-C931660F7AD0}"/>
    <cellStyle name="Normal 5 2 5 23 2" xfId="40943" xr:uid="{9C9CA118-6660-4249-8508-F59B46C1067E}"/>
    <cellStyle name="Normal 5 2 5 23 3" xfId="45908" xr:uid="{7B84E737-3EF6-4EF3-A378-5A0F01A6D35A}"/>
    <cellStyle name="Normal 5 2 5 24" xfId="2320" xr:uid="{0D79D6CA-0E09-493A-8BF8-1EE3F6B2DA7B}"/>
    <cellStyle name="Normal 5 2 5 24 2" xfId="40944" xr:uid="{61FCF611-1497-4976-8F2D-2A8A8D514699}"/>
    <cellStyle name="Normal 5 2 5 24 3" xfId="45909" xr:uid="{11BE223E-E773-4B22-B2A6-8C9FB202B84B}"/>
    <cellStyle name="Normal 5 2 5 25" xfId="2321" xr:uid="{587E7FE3-939B-4217-AE33-7BF390AF6877}"/>
    <cellStyle name="Normal 5 2 5 25 2" xfId="40945" xr:uid="{6B7E7C60-2D8B-4CCE-8626-3B7A2463A451}"/>
    <cellStyle name="Normal 5 2 5 25 3" xfId="45910" xr:uid="{8AAAF35D-3EAB-4614-A15E-5946C0D33C9C}"/>
    <cellStyle name="Normal 5 2 5 26" xfId="2322" xr:uid="{DD8F2D3C-11DC-4F82-B205-5E032EBBFCB1}"/>
    <cellStyle name="Normal 5 2 5 26 2" xfId="40946" xr:uid="{9509813E-B8B7-4289-ABB0-EA85B3E15A57}"/>
    <cellStyle name="Normal 5 2 5 26 3" xfId="45911" xr:uid="{F4D996D7-BACE-41AA-88B3-5E22C876BE45}"/>
    <cellStyle name="Normal 5 2 5 27" xfId="2323" xr:uid="{2CF6D765-A2A1-47A9-98F8-2A0A98D1A670}"/>
    <cellStyle name="Normal 5 2 5 27 2" xfId="40947" xr:uid="{D1310A30-AAAD-4855-B524-8AB81FD596F7}"/>
    <cellStyle name="Normal 5 2 5 27 3" xfId="45912" xr:uid="{4C6B2C11-7291-4503-AF65-114CA349017E}"/>
    <cellStyle name="Normal 5 2 5 28" xfId="40948" xr:uid="{8EE1A40B-EBC4-40CE-B1F6-55A0055B2052}"/>
    <cellStyle name="Normal 5 2 5 29" xfId="45913" xr:uid="{8859B23E-F1E8-4FBD-A972-1E4852622480}"/>
    <cellStyle name="Normal 5 2 5 3" xfId="2324" xr:uid="{D0736169-6F43-4709-8EE5-1CD523A3EE58}"/>
    <cellStyle name="Normal 5 2 5 3 10" xfId="2325" xr:uid="{95C77D0A-10F9-4153-8BD3-4D52CDEF96F8}"/>
    <cellStyle name="Normal 5 2 5 3 10 2" xfId="40949" xr:uid="{EC825623-8F5A-41BA-8083-2CB534EEDBFC}"/>
    <cellStyle name="Normal 5 2 5 3 10 3" xfId="45914" xr:uid="{1725C83E-18B8-41CE-B1B6-22CF816FDEEB}"/>
    <cellStyle name="Normal 5 2 5 3 11" xfId="2326" xr:uid="{254F4B96-8834-438B-A85C-6F9C53F69126}"/>
    <cellStyle name="Normal 5 2 5 3 11 2" xfId="40950" xr:uid="{CAA4544F-17E9-47F9-9AF3-51E95B4DC38C}"/>
    <cellStyle name="Normal 5 2 5 3 11 3" xfId="45915" xr:uid="{1F624C13-6095-477F-9938-394F18F34ADC}"/>
    <cellStyle name="Normal 5 2 5 3 12" xfId="2327" xr:uid="{5DC1CF00-8C6C-44B0-9632-CCAE2A0C461F}"/>
    <cellStyle name="Normal 5 2 5 3 12 2" xfId="40951" xr:uid="{BF54CE07-E7F3-49A6-A81B-74C4E0E6F4FA}"/>
    <cellStyle name="Normal 5 2 5 3 12 3" xfId="45916" xr:uid="{6C7D5D75-DBE7-49FF-B445-9682F32661BB}"/>
    <cellStyle name="Normal 5 2 5 3 13" xfId="2328" xr:uid="{21F1E258-9096-4B5C-9147-24A3B24509CC}"/>
    <cellStyle name="Normal 5 2 5 3 13 2" xfId="40952" xr:uid="{F40E32A5-FF4E-45A6-B509-DB9B95835932}"/>
    <cellStyle name="Normal 5 2 5 3 13 3" xfId="45917" xr:uid="{435C7861-AA93-4EAC-B687-7E3FC96661C0}"/>
    <cellStyle name="Normal 5 2 5 3 14" xfId="2329" xr:uid="{6C2BD1A9-8DC8-4D44-BF99-87E3B294B5CC}"/>
    <cellStyle name="Normal 5 2 5 3 14 2" xfId="40953" xr:uid="{A6131ED6-1CA4-464E-97F8-B4B9B598F8FD}"/>
    <cellStyle name="Normal 5 2 5 3 14 3" xfId="45918" xr:uid="{F3F87A0E-E207-48CA-A734-A70B2F0EFAD8}"/>
    <cellStyle name="Normal 5 2 5 3 15" xfId="2330" xr:uid="{46FC9F0A-2107-474A-95BF-BAAF188712FE}"/>
    <cellStyle name="Normal 5 2 5 3 15 2" xfId="40954" xr:uid="{516FFC22-8E14-40A3-9E4A-8190CA2269CA}"/>
    <cellStyle name="Normal 5 2 5 3 15 3" xfId="45919" xr:uid="{26C62F72-4177-40A4-BB3B-690B88AB5E1E}"/>
    <cellStyle name="Normal 5 2 5 3 16" xfId="2331" xr:uid="{C41268F1-B34C-48D2-A017-F03C03C718B3}"/>
    <cellStyle name="Normal 5 2 5 3 16 2" xfId="40955" xr:uid="{1F1423C1-553A-4B08-8771-9A4D6148091F}"/>
    <cellStyle name="Normal 5 2 5 3 16 3" xfId="45920" xr:uid="{34213EA9-AA85-4408-9EEE-68E92CF799C9}"/>
    <cellStyle name="Normal 5 2 5 3 17" xfId="2332" xr:uid="{8FBF2579-5AE4-4EEF-9309-12E860394453}"/>
    <cellStyle name="Normal 5 2 5 3 17 2" xfId="40956" xr:uid="{ED59DC33-D112-44DF-B992-138F48C6E68F}"/>
    <cellStyle name="Normal 5 2 5 3 17 3" xfId="45921" xr:uid="{160A3ECD-2FC2-4F3E-B1C2-C490A6A2C0D6}"/>
    <cellStyle name="Normal 5 2 5 3 18" xfId="2333" xr:uid="{5381F1A9-E51B-4E9C-8BA7-35483182A231}"/>
    <cellStyle name="Normal 5 2 5 3 18 2" xfId="40957" xr:uid="{BD8FC4C5-3F30-4676-9862-E95DFD5B5497}"/>
    <cellStyle name="Normal 5 2 5 3 18 3" xfId="45922" xr:uid="{84C0C3DC-7082-4294-A8E0-CFCBB8DEC0B9}"/>
    <cellStyle name="Normal 5 2 5 3 19" xfId="2334" xr:uid="{80D23D2B-81DF-4CD2-8140-B1283665BC9A}"/>
    <cellStyle name="Normal 5 2 5 3 19 2" xfId="40958" xr:uid="{DE4AB97E-03BF-483D-9C91-97BB36B43C07}"/>
    <cellStyle name="Normal 5 2 5 3 19 3" xfId="45923" xr:uid="{55794AA7-5262-44BF-977A-5ABE0E1927F0}"/>
    <cellStyle name="Normal 5 2 5 3 2" xfId="2335" xr:uid="{3001AF89-FD85-4C00-A64D-0E608454636F}"/>
    <cellStyle name="Normal 5 2 5 3 2 2" xfId="2336" xr:uid="{229E4CA2-1F12-42BD-B3C8-CD43A99BC71F}"/>
    <cellStyle name="Normal 5 2 5 3 2 2 2" xfId="2337" xr:uid="{5C2F6D26-DC8F-47CA-9513-C297020FEA59}"/>
    <cellStyle name="Normal 5 2 5 3 2 2 2 2" xfId="40959" xr:uid="{9608D912-AD20-448F-839A-F021DB2F37A9}"/>
    <cellStyle name="Normal 5 2 5 3 2 2 2 3" xfId="45924" xr:uid="{4228ECE1-9BD2-4298-8EE1-84B53F11FD2A}"/>
    <cellStyle name="Normal 5 2 5 3 2 2 3" xfId="2338" xr:uid="{692A7FB0-BA3D-4E28-B2B5-4FBF626E40C0}"/>
    <cellStyle name="Normal 5 2 5 3 2 2 3 2" xfId="40960" xr:uid="{8F0F5E5F-311B-4F13-8D6C-6412E4284FE2}"/>
    <cellStyle name="Normal 5 2 5 3 2 2 3 3" xfId="45925" xr:uid="{556AC8DB-F4C1-4FB7-ADC7-C9BE4872B30E}"/>
    <cellStyle name="Normal 5 2 5 3 2 2 4" xfId="40961" xr:uid="{9C98ED3C-3EA5-4E87-A9F6-1FEFF8A8E1D1}"/>
    <cellStyle name="Normal 5 2 5 3 2 2 5" xfId="45926" xr:uid="{D4F8368C-861A-433D-AEF2-D0EDB638D8DE}"/>
    <cellStyle name="Normal 5 2 5 3 2 3" xfId="2339" xr:uid="{FF06D850-6758-426E-A7F5-18E208882B3C}"/>
    <cellStyle name="Normal 5 2 5 3 2 3 2" xfId="2340" xr:uid="{16BC43E7-F933-4A59-8537-0075EF29D10F}"/>
    <cellStyle name="Normal 5 2 5 3 2 3 2 2" xfId="40962" xr:uid="{A74BF8F3-0FF0-4418-9104-70733B302D7A}"/>
    <cellStyle name="Normal 5 2 5 3 2 3 2 3" xfId="45927" xr:uid="{276162C2-CECB-4A85-8141-8747808F73E0}"/>
    <cellStyle name="Normal 5 2 5 3 2 3 3" xfId="2341" xr:uid="{3BC8DB6E-7256-4888-8C98-99FBE81C36BC}"/>
    <cellStyle name="Normal 5 2 5 3 2 3 3 2" xfId="40963" xr:uid="{D8D76E6F-26A0-4DF2-BD3E-DD7823AE6931}"/>
    <cellStyle name="Normal 5 2 5 3 2 3 3 3" xfId="45928" xr:uid="{8FB50A87-92B9-4FC0-95E2-CF4D652E48EF}"/>
    <cellStyle name="Normal 5 2 5 3 2 3 4" xfId="40964" xr:uid="{3B44D5D1-2A5A-48F2-AB43-161DAA8D1A90}"/>
    <cellStyle name="Normal 5 2 5 3 2 3 5" xfId="45929" xr:uid="{47CC26D7-3B36-4826-8D23-B50FFD00507B}"/>
    <cellStyle name="Normal 5 2 5 3 2 4" xfId="2342" xr:uid="{3982F4BB-4FCC-453F-A978-8B21DD04F627}"/>
    <cellStyle name="Normal 5 2 5 3 2 4 2" xfId="40965" xr:uid="{731B267D-2C11-47BC-8535-671EDBC4BBD7}"/>
    <cellStyle name="Normal 5 2 5 3 2 4 3" xfId="45930" xr:uid="{FB8E7EFC-36E5-4A17-ABB9-AFE635DABBB7}"/>
    <cellStyle name="Normal 5 2 5 3 2 5" xfId="2343" xr:uid="{8CD4910F-DB4E-43AF-B9D8-978CCE80BD56}"/>
    <cellStyle name="Normal 5 2 5 3 2 5 2" xfId="40966" xr:uid="{2795E056-EE51-412A-9CC5-4E72CF7F6303}"/>
    <cellStyle name="Normal 5 2 5 3 2 5 3" xfId="45931" xr:uid="{72ED0A5F-DBCE-445D-A542-E24DB584F226}"/>
    <cellStyle name="Normal 5 2 5 3 2 6" xfId="40967" xr:uid="{18614ECD-19CF-4058-BB5C-19E1C887DB2F}"/>
    <cellStyle name="Normal 5 2 5 3 2 7" xfId="45932" xr:uid="{A6A781AF-BB89-4F5A-8EC1-21B49F7D296F}"/>
    <cellStyle name="Normal 5 2 5 3 20" xfId="40968" xr:uid="{ABA53C89-3790-4609-BA9E-11C6C52B337E}"/>
    <cellStyle name="Normal 5 2 5 3 21" xfId="45933" xr:uid="{5FDECB1C-BC42-45B9-A05B-FFCDE384DD0B}"/>
    <cellStyle name="Normal 5 2 5 3 3" xfId="2344" xr:uid="{B51D5A49-DA28-4A9C-BDFE-EBB9FCB39A75}"/>
    <cellStyle name="Normal 5 2 5 3 3 2" xfId="2345" xr:uid="{B3B61B9B-4A03-431E-B841-79653E531C6C}"/>
    <cellStyle name="Normal 5 2 5 3 3 2 2" xfId="40969" xr:uid="{1B293328-DCC3-433C-96F5-5EEF881BE315}"/>
    <cellStyle name="Normal 5 2 5 3 3 2 3" xfId="45934" xr:uid="{ECD0E3F5-363B-4604-B734-5ED4CA16F092}"/>
    <cellStyle name="Normal 5 2 5 3 3 3" xfId="2346" xr:uid="{65817BE1-0AD5-4093-B71A-3600B840C59A}"/>
    <cellStyle name="Normal 5 2 5 3 3 3 2" xfId="40970" xr:uid="{743BA9AE-3C65-47AF-9457-5EC704E339E9}"/>
    <cellStyle name="Normal 5 2 5 3 3 3 3" xfId="45935" xr:uid="{2AFF3830-F1B6-47CD-A93C-5CB58738C71B}"/>
    <cellStyle name="Normal 5 2 5 3 3 4" xfId="2347" xr:uid="{09E77035-2AC6-4D76-B4E2-2E078F033B5D}"/>
    <cellStyle name="Normal 5 2 5 3 3 4 2" xfId="40971" xr:uid="{4BBE93A4-BF23-4990-8B10-DABC0E33A5F1}"/>
    <cellStyle name="Normal 5 2 5 3 3 4 3" xfId="45936" xr:uid="{9105BEB2-8D0E-4B7B-BCF1-2322F2AAC199}"/>
    <cellStyle name="Normal 5 2 5 3 3 5" xfId="2348" xr:uid="{50EA00F6-92C3-45A8-A4DC-33A749DA8337}"/>
    <cellStyle name="Normal 5 2 5 3 3 5 2" xfId="40972" xr:uid="{66D30FD6-EC28-4F4B-908F-73476C9141D7}"/>
    <cellStyle name="Normal 5 2 5 3 3 5 3" xfId="45937" xr:uid="{F5A3429F-2998-4644-B4DA-14446C21E0B9}"/>
    <cellStyle name="Normal 5 2 5 3 3 6" xfId="40973" xr:uid="{72426671-9691-4D99-AE0F-22EEF10C0835}"/>
    <cellStyle name="Normal 5 2 5 3 3 7" xfId="45938" xr:uid="{15985473-1350-4054-9323-D2572CEAA9D4}"/>
    <cellStyle name="Normal 5 2 5 3 4" xfId="2349" xr:uid="{A3E40DF9-67BE-4D91-9DE9-A03872E88EEF}"/>
    <cellStyle name="Normal 5 2 5 3 4 2" xfId="2350" xr:uid="{90CEE865-4DB0-48FC-85BC-D5908F06B9C2}"/>
    <cellStyle name="Normal 5 2 5 3 4 2 2" xfId="40974" xr:uid="{41BD9853-47D6-42B3-8DB2-01CFB846E0D2}"/>
    <cellStyle name="Normal 5 2 5 3 4 2 3" xfId="45939" xr:uid="{67D1E2A7-E4E0-4F2D-94CC-4D5E23D522B2}"/>
    <cellStyle name="Normal 5 2 5 3 4 3" xfId="2351" xr:uid="{E7E008FC-43C6-4742-90E6-464A52FE5896}"/>
    <cellStyle name="Normal 5 2 5 3 4 3 2" xfId="40975" xr:uid="{A1D6F1ED-8085-40B2-8820-867884974F94}"/>
    <cellStyle name="Normal 5 2 5 3 4 3 3" xfId="45940" xr:uid="{419E8DD5-1239-4CC7-8867-06265A390FE8}"/>
    <cellStyle name="Normal 5 2 5 3 4 4" xfId="40976" xr:uid="{6AD0DBC2-5754-4F98-B70A-D81F3204F96C}"/>
    <cellStyle name="Normal 5 2 5 3 4 5" xfId="45941" xr:uid="{34E9B452-7F91-4769-AF87-7FC68733F49B}"/>
    <cellStyle name="Normal 5 2 5 3 5" xfId="2352" xr:uid="{D22E7AEF-0862-43DF-B6DE-BB0D644DA3C3}"/>
    <cellStyle name="Normal 5 2 5 3 5 2" xfId="2353" xr:uid="{EBD10984-9EAF-4C90-8DE2-621F45A2531B}"/>
    <cellStyle name="Normal 5 2 5 3 5 2 2" xfId="40977" xr:uid="{4F0E4E0E-D95B-452E-A2CC-01BC476A2790}"/>
    <cellStyle name="Normal 5 2 5 3 5 2 3" xfId="45942" xr:uid="{46985876-2DC6-49C1-BA0C-63A173B17815}"/>
    <cellStyle name="Normal 5 2 5 3 5 3" xfId="2354" xr:uid="{16680857-117C-433F-81D6-B1AAD2327749}"/>
    <cellStyle name="Normal 5 2 5 3 5 3 2" xfId="40978" xr:uid="{5083CD79-0FDB-425F-83C2-90D0FD339D13}"/>
    <cellStyle name="Normal 5 2 5 3 5 3 3" xfId="45943" xr:uid="{0EB4A07E-7EC0-40C6-A4AD-C0D2557F7F85}"/>
    <cellStyle name="Normal 5 2 5 3 5 4" xfId="40979" xr:uid="{1B872C06-0CC1-4646-9891-4A01B769361E}"/>
    <cellStyle name="Normal 5 2 5 3 5 5" xfId="45944" xr:uid="{0405A0F1-BD2D-422A-A684-B75ADFFA4894}"/>
    <cellStyle name="Normal 5 2 5 3 6" xfId="2355" xr:uid="{7F3B2C3B-616D-4F84-9948-95AA89476FD1}"/>
    <cellStyle name="Normal 5 2 5 3 6 2" xfId="40980" xr:uid="{AA5D3A7B-23E1-4715-B7FB-7EB056B94129}"/>
    <cellStyle name="Normal 5 2 5 3 6 3" xfId="45945" xr:uid="{C7F4DC23-6DB6-4C46-8238-487751B0FFA5}"/>
    <cellStyle name="Normal 5 2 5 3 7" xfId="2356" xr:uid="{3D1937D0-54FC-4FA1-BACF-9DB0E0B3A6C9}"/>
    <cellStyle name="Normal 5 2 5 3 7 2" xfId="40981" xr:uid="{39071755-F283-4231-B852-96429645BCD4}"/>
    <cellStyle name="Normal 5 2 5 3 7 3" xfId="45946" xr:uid="{47E77969-1C7E-4BFB-9472-E826A05D3B93}"/>
    <cellStyle name="Normal 5 2 5 3 8" xfId="2357" xr:uid="{D09ECA6B-4ACB-4201-A9F6-2D09709F4F9F}"/>
    <cellStyle name="Normal 5 2 5 3 8 2" xfId="40982" xr:uid="{A2319C27-9414-4817-A9E3-EF430C524B9B}"/>
    <cellStyle name="Normal 5 2 5 3 8 3" xfId="45947" xr:uid="{2E9CAD9B-ADBD-468D-BB43-E250CCCFE095}"/>
    <cellStyle name="Normal 5 2 5 3 9" xfId="2358" xr:uid="{296F0AA6-616B-4BEF-BE0E-7E1BC1010897}"/>
    <cellStyle name="Normal 5 2 5 3 9 2" xfId="40983" xr:uid="{1EB5E45A-E612-4C2B-ACBE-3B88001EED98}"/>
    <cellStyle name="Normal 5 2 5 3 9 3" xfId="45948" xr:uid="{889EA5E6-D54F-40DE-9914-2E6CF1978FB7}"/>
    <cellStyle name="Normal 5 2 5 4" xfId="2359" xr:uid="{2C952862-5DA4-43C3-AB79-198CD85E7638}"/>
    <cellStyle name="Normal 5 2 5 4 2" xfId="2360" xr:uid="{0E532510-A066-4A59-99D9-DB398FB90453}"/>
    <cellStyle name="Normal 5 2 5 4 2 2" xfId="2361" xr:uid="{652EFF5E-9234-4544-B5DF-3E423430C388}"/>
    <cellStyle name="Normal 5 2 5 4 2 2 2" xfId="40984" xr:uid="{FF355A09-E261-429F-AC88-AA6548E15516}"/>
    <cellStyle name="Normal 5 2 5 4 2 2 3" xfId="45949" xr:uid="{B151E2B6-1692-42FB-97D6-5F350A0263BB}"/>
    <cellStyle name="Normal 5 2 5 4 2 3" xfId="2362" xr:uid="{D96DFF4B-79B7-4255-8767-82C5C44ECA61}"/>
    <cellStyle name="Normal 5 2 5 4 2 3 2" xfId="40985" xr:uid="{1269A8BD-3DB7-44F4-A4E5-2D866797D1D1}"/>
    <cellStyle name="Normal 5 2 5 4 2 3 3" xfId="45950" xr:uid="{5C9FE450-CD7D-419D-AA80-C1D51DF11788}"/>
    <cellStyle name="Normal 5 2 5 4 2 4" xfId="2363" xr:uid="{6C4D701E-A36A-4555-A4E1-3E70B2D4F473}"/>
    <cellStyle name="Normal 5 2 5 4 2 4 2" xfId="40986" xr:uid="{00B685DC-F728-4F09-AA7F-5595F58AA3DD}"/>
    <cellStyle name="Normal 5 2 5 4 2 4 3" xfId="45951" xr:uid="{9E58FE13-7162-4D95-A6CB-E083A2621DF4}"/>
    <cellStyle name="Normal 5 2 5 4 2 5" xfId="2364" xr:uid="{18467A1F-48CE-4633-95B7-44A5CB9E000F}"/>
    <cellStyle name="Normal 5 2 5 4 2 5 2" xfId="40987" xr:uid="{8F1AFE4C-6927-4E3A-9021-9E810569362D}"/>
    <cellStyle name="Normal 5 2 5 4 2 5 3" xfId="45952" xr:uid="{07A5165A-5B67-4D70-9D07-E457E2BA3F35}"/>
    <cellStyle name="Normal 5 2 5 4 2 6" xfId="40988" xr:uid="{1204D3B3-FEF7-4244-8148-A8D95A71C5CB}"/>
    <cellStyle name="Normal 5 2 5 4 2 7" xfId="45953" xr:uid="{E1EFC504-3BDC-41AC-B503-97E4FF51A656}"/>
    <cellStyle name="Normal 5 2 5 4 3" xfId="2365" xr:uid="{8210A62B-46BD-4557-A1E0-CDCF21E85946}"/>
    <cellStyle name="Normal 5 2 5 4 3 2" xfId="2366" xr:uid="{CFDDADB4-B10C-4E20-BBDB-0C3F3681886C}"/>
    <cellStyle name="Normal 5 2 5 4 3 2 2" xfId="40989" xr:uid="{EE1B1C94-059B-4B3F-AA97-451861D234D2}"/>
    <cellStyle name="Normal 5 2 5 4 3 2 3" xfId="45954" xr:uid="{C98BDBCE-5F3C-4A8D-BAE8-B8D8FED3831C}"/>
    <cellStyle name="Normal 5 2 5 4 3 3" xfId="2367" xr:uid="{6965A7A0-0D6D-4528-8A72-650E6762C1A1}"/>
    <cellStyle name="Normal 5 2 5 4 3 3 2" xfId="40990" xr:uid="{E9BCB154-746A-4397-A55A-55B89DFEAAD4}"/>
    <cellStyle name="Normal 5 2 5 4 3 3 3" xfId="45955" xr:uid="{C38780CC-E322-49CD-8DA5-4BB2C87EC196}"/>
    <cellStyle name="Normal 5 2 5 4 3 4" xfId="40991" xr:uid="{06767DCB-75EB-44D2-8128-8E0B6F463479}"/>
    <cellStyle name="Normal 5 2 5 4 3 5" xfId="45956" xr:uid="{4BAA5174-3743-4FA5-85C1-7B7C20D8EB15}"/>
    <cellStyle name="Normal 5 2 5 4 4" xfId="2368" xr:uid="{3EB9EE8D-4249-4778-B473-33F940647B0B}"/>
    <cellStyle name="Normal 5 2 5 4 4 2" xfId="2369" xr:uid="{ABDE4FCF-E3F3-4E69-8145-5CC513B09E35}"/>
    <cellStyle name="Normal 5 2 5 4 4 2 2" xfId="40992" xr:uid="{06F711FF-426C-4EC9-B783-FCAAE0932C8D}"/>
    <cellStyle name="Normal 5 2 5 4 4 2 3" xfId="45957" xr:uid="{51F432DA-B04B-4885-981B-90B6C72C2444}"/>
    <cellStyle name="Normal 5 2 5 4 4 3" xfId="2370" xr:uid="{C4C8BF74-44C5-49F7-93EC-C8D17C59C2CA}"/>
    <cellStyle name="Normal 5 2 5 4 4 3 2" xfId="40993" xr:uid="{84969E7F-516D-4BC7-B294-1B21408B489F}"/>
    <cellStyle name="Normal 5 2 5 4 4 3 3" xfId="45958" xr:uid="{9E436EBE-7E44-4409-9E14-B613C367EC76}"/>
    <cellStyle name="Normal 5 2 5 4 4 4" xfId="40994" xr:uid="{55A61345-A307-4843-9E2E-589B5ED4D15D}"/>
    <cellStyle name="Normal 5 2 5 4 4 5" xfId="45959" xr:uid="{B84060CB-58F7-4BCC-8FBF-F9A23F60B432}"/>
    <cellStyle name="Normal 5 2 5 4 5" xfId="2371" xr:uid="{CDB2510A-BC08-45B4-B0D7-AE0E3101AEBB}"/>
    <cellStyle name="Normal 5 2 5 4 5 2" xfId="40995" xr:uid="{32519724-B489-4BA9-B8D1-478A51877E58}"/>
    <cellStyle name="Normal 5 2 5 4 5 3" xfId="45960" xr:uid="{FEF0370E-DB32-4153-B8AA-C9C1E164F167}"/>
    <cellStyle name="Normal 5 2 5 4 6" xfId="2372" xr:uid="{F39D3B64-D40A-4531-85E5-351E23131348}"/>
    <cellStyle name="Normal 5 2 5 4 6 2" xfId="40996" xr:uid="{169F1884-28EC-47A9-854E-D66E118905C1}"/>
    <cellStyle name="Normal 5 2 5 4 6 3" xfId="45961" xr:uid="{51EB0FB2-3EA5-48EC-BE7C-D564BD458E2F}"/>
    <cellStyle name="Normal 5 2 5 4 7" xfId="40997" xr:uid="{2CDE2CB9-E073-4414-A1FC-14E70227662B}"/>
    <cellStyle name="Normal 5 2 5 4 8" xfId="45962" xr:uid="{4A245EC4-6D3A-44FD-BA27-1B35AF0F6F5E}"/>
    <cellStyle name="Normal 5 2 5 5" xfId="2373" xr:uid="{47ED8358-8C57-43F8-B0B2-6ABBF0171950}"/>
    <cellStyle name="Normal 5 2 5 5 2" xfId="2374" xr:uid="{12EF2B10-D610-4737-8DD3-E7382D2FEDC2}"/>
    <cellStyle name="Normal 5 2 5 5 2 2" xfId="2375" xr:uid="{92E70AA8-6DB1-4D8B-8789-46611AED2975}"/>
    <cellStyle name="Normal 5 2 5 5 2 2 2" xfId="40998" xr:uid="{CA778C79-A62F-4D0B-8194-782D67D4E8B9}"/>
    <cellStyle name="Normal 5 2 5 5 2 2 3" xfId="45963" xr:uid="{1C51A8C1-62E5-4DDE-A8E6-BFFA01E1ED78}"/>
    <cellStyle name="Normal 5 2 5 5 2 3" xfId="2376" xr:uid="{D1DD6121-95D9-4FD4-AC9E-BF52628B6522}"/>
    <cellStyle name="Normal 5 2 5 5 2 3 2" xfId="40999" xr:uid="{C00453F9-D6CE-4AA1-801A-79E8C6FB9693}"/>
    <cellStyle name="Normal 5 2 5 5 2 3 3" xfId="45964" xr:uid="{7F78796C-C1E2-43A8-9371-97743FB24EEF}"/>
    <cellStyle name="Normal 5 2 5 5 2 4" xfId="2377" xr:uid="{DF685E61-B023-4B4E-BFF3-14B27BC6C583}"/>
    <cellStyle name="Normal 5 2 5 5 2 4 2" xfId="41000" xr:uid="{31B64902-6B8B-4264-AE2E-D0B4D149E620}"/>
    <cellStyle name="Normal 5 2 5 5 2 4 3" xfId="45965" xr:uid="{281E82D5-DA59-4098-8E76-E5179EE0F725}"/>
    <cellStyle name="Normal 5 2 5 5 2 5" xfId="2378" xr:uid="{000397E3-C062-4BD4-8E85-60457E3557BC}"/>
    <cellStyle name="Normal 5 2 5 5 2 5 2" xfId="41001" xr:uid="{FB1E3403-6E3F-4DB8-AAD0-AD118436295A}"/>
    <cellStyle name="Normal 5 2 5 5 2 5 3" xfId="45966" xr:uid="{D1575487-6FD4-4A75-959C-E917D1AE27E5}"/>
    <cellStyle name="Normal 5 2 5 5 2 6" xfId="41002" xr:uid="{D12C300C-AA19-404B-9298-11063C7FC1D9}"/>
    <cellStyle name="Normal 5 2 5 5 2 7" xfId="45967" xr:uid="{25401BCB-212E-4810-9B28-7672EF076A12}"/>
    <cellStyle name="Normal 5 2 5 5 3" xfId="2379" xr:uid="{080DDBA0-2318-459A-A94D-8D4A64E2471E}"/>
    <cellStyle name="Normal 5 2 5 5 3 2" xfId="2380" xr:uid="{59B984FF-195D-492F-9FAE-5BE9F2D71DE1}"/>
    <cellStyle name="Normal 5 2 5 5 3 2 2" xfId="41003" xr:uid="{EDF05A63-41F2-4D5F-986A-37DA7172416F}"/>
    <cellStyle name="Normal 5 2 5 5 3 2 3" xfId="45968" xr:uid="{1B350883-40CF-4A6A-89F0-73DDA02CCCE1}"/>
    <cellStyle name="Normal 5 2 5 5 3 3" xfId="2381" xr:uid="{50BF427D-EA18-4455-BBA0-E9E7E0AF88BE}"/>
    <cellStyle name="Normal 5 2 5 5 3 3 2" xfId="41004" xr:uid="{DE850DAD-19F5-4B61-8A94-9CA48ECF9B30}"/>
    <cellStyle name="Normal 5 2 5 5 3 3 3" xfId="45969" xr:uid="{639A3035-6B2F-4972-A0AD-A8985C6F5AEA}"/>
    <cellStyle name="Normal 5 2 5 5 3 4" xfId="41005" xr:uid="{782D7EAF-9DCA-433E-8316-D5A1748B9EE1}"/>
    <cellStyle name="Normal 5 2 5 5 3 5" xfId="45970" xr:uid="{C306BB3B-9A87-47DA-A4AF-A24504B78BC3}"/>
    <cellStyle name="Normal 5 2 5 5 4" xfId="2382" xr:uid="{337005B7-5B91-465E-A586-F51031CE3321}"/>
    <cellStyle name="Normal 5 2 5 5 4 2" xfId="2383" xr:uid="{F59F8490-6DB4-4E43-9F38-6E8F6C93802D}"/>
    <cellStyle name="Normal 5 2 5 5 4 2 2" xfId="41006" xr:uid="{B8D1DE16-DC86-4EBE-B2D4-871A5AF9C450}"/>
    <cellStyle name="Normal 5 2 5 5 4 2 3" xfId="45971" xr:uid="{FC3E1C95-C4EC-43DA-91C3-ABE0A894D1E2}"/>
    <cellStyle name="Normal 5 2 5 5 4 3" xfId="2384" xr:uid="{39ACC945-1DF3-4DB8-8544-5D9AE991DEC0}"/>
    <cellStyle name="Normal 5 2 5 5 4 3 2" xfId="41007" xr:uid="{44533DA0-9B63-4DF5-8B4D-34A84270AE61}"/>
    <cellStyle name="Normal 5 2 5 5 4 3 3" xfId="45972" xr:uid="{6CEBF097-29A9-4B02-9EC1-217E41679F4F}"/>
    <cellStyle name="Normal 5 2 5 5 4 4" xfId="41008" xr:uid="{0F6CAD60-73D6-4445-A6CA-5E87DF4F1D6F}"/>
    <cellStyle name="Normal 5 2 5 5 4 5" xfId="45973" xr:uid="{26DF030C-545C-4923-8C8D-B7B84DECA33E}"/>
    <cellStyle name="Normal 5 2 5 5 5" xfId="2385" xr:uid="{14854D5B-654C-49F4-9208-871AEFB5C234}"/>
    <cellStyle name="Normal 5 2 5 5 5 2" xfId="41009" xr:uid="{CD8E639D-3613-4FB8-AFAC-51DC544FEF45}"/>
    <cellStyle name="Normal 5 2 5 5 5 3" xfId="45974" xr:uid="{1B4E06E2-4D67-4F3E-9CC1-662CE0052680}"/>
    <cellStyle name="Normal 5 2 5 5 6" xfId="2386" xr:uid="{9546CB90-D9F8-482C-8DAC-0107930F40ED}"/>
    <cellStyle name="Normal 5 2 5 5 6 2" xfId="41010" xr:uid="{D01ECCEE-3C6D-496D-9DF2-0D76B380EFE8}"/>
    <cellStyle name="Normal 5 2 5 5 6 3" xfId="45975" xr:uid="{188CD572-EA0B-4EA8-9BCD-D330A53BDB7D}"/>
    <cellStyle name="Normal 5 2 5 5 7" xfId="41011" xr:uid="{B7857D8E-5876-405E-8707-3957A6F5C4C2}"/>
    <cellStyle name="Normal 5 2 5 5 8" xfId="45976" xr:uid="{DEFE81D4-795A-4515-BABD-F014A31E1455}"/>
    <cellStyle name="Normal 5 2 5 6" xfId="2387" xr:uid="{324B2D82-222E-40D6-A139-083044ECE4CA}"/>
    <cellStyle name="Normal 5 2 5 6 2" xfId="2388" xr:uid="{5C55FE25-ADB9-463D-81A1-39C2583E345D}"/>
    <cellStyle name="Normal 5 2 5 6 2 2" xfId="2389" xr:uid="{69136EFA-208F-421C-844C-BCBA161E833C}"/>
    <cellStyle name="Normal 5 2 5 6 2 2 2" xfId="41012" xr:uid="{89FBEC65-8E19-42F7-B7CB-208D6D59537B}"/>
    <cellStyle name="Normal 5 2 5 6 2 2 3" xfId="45977" xr:uid="{EE034DB2-A70D-4030-A597-751938C8B6C3}"/>
    <cellStyle name="Normal 5 2 5 6 2 3" xfId="2390" xr:uid="{21E4689B-C13C-40D8-AEEB-AFBF8E24300F}"/>
    <cellStyle name="Normal 5 2 5 6 2 3 2" xfId="41013" xr:uid="{D05E12E6-485F-4659-904D-5C59B7723211}"/>
    <cellStyle name="Normal 5 2 5 6 2 3 3" xfId="45978" xr:uid="{F7772B7E-25B2-4A7A-BAAB-CE5B9E248D7E}"/>
    <cellStyle name="Normal 5 2 5 6 2 4" xfId="2391" xr:uid="{B8BD88B9-396D-4086-8C32-6ECFBC099E54}"/>
    <cellStyle name="Normal 5 2 5 6 2 4 2" xfId="41014" xr:uid="{384FE69E-009F-4753-9822-AC1EB90E8A87}"/>
    <cellStyle name="Normal 5 2 5 6 2 4 3" xfId="45979" xr:uid="{EAD63683-A63C-4F23-B21F-B591A2749761}"/>
    <cellStyle name="Normal 5 2 5 6 2 5" xfId="2392" xr:uid="{8EE5C97E-E61B-44EF-8BEF-26629A1C7749}"/>
    <cellStyle name="Normal 5 2 5 6 2 5 2" xfId="41015" xr:uid="{863A7CD1-6C70-4614-B468-83AF36F4391A}"/>
    <cellStyle name="Normal 5 2 5 6 2 5 3" xfId="45980" xr:uid="{E8823A2D-BFB0-45B4-82BB-A9A95BAD5A90}"/>
    <cellStyle name="Normal 5 2 5 6 2 6" xfId="41016" xr:uid="{8E107547-8CF1-421C-83D6-5AB0E5AFA3C1}"/>
    <cellStyle name="Normal 5 2 5 6 2 7" xfId="45981" xr:uid="{ADFE28B7-4973-48FB-881E-A1B521CE21A1}"/>
    <cellStyle name="Normal 5 2 5 6 3" xfId="2393" xr:uid="{A6EE403B-20D7-48DF-A5B5-648ABC950ED3}"/>
    <cellStyle name="Normal 5 2 5 6 3 2" xfId="2394" xr:uid="{2C273359-842B-40FF-937A-72BE3652DE14}"/>
    <cellStyle name="Normal 5 2 5 6 3 2 2" xfId="41017" xr:uid="{DB66D267-FBA7-410B-B57F-802EF571EDDC}"/>
    <cellStyle name="Normal 5 2 5 6 3 2 3" xfId="45982" xr:uid="{812FA0DB-C1CC-43A4-A341-51DE678B5F55}"/>
    <cellStyle name="Normal 5 2 5 6 3 3" xfId="2395" xr:uid="{DBAFFF1C-D65B-4566-A4CC-B86DDFA78E89}"/>
    <cellStyle name="Normal 5 2 5 6 3 3 2" xfId="41018" xr:uid="{94C339BB-1C4A-4ECD-BEE8-87F2690B7CF1}"/>
    <cellStyle name="Normal 5 2 5 6 3 3 3" xfId="45983" xr:uid="{08A4E605-1CAA-4993-9036-5C0E59FF93AC}"/>
    <cellStyle name="Normal 5 2 5 6 3 4" xfId="41019" xr:uid="{F90E80F4-C22D-4CF2-AA30-1CA427FAFB26}"/>
    <cellStyle name="Normal 5 2 5 6 3 5" xfId="45984" xr:uid="{889FBE95-2318-4E5F-9B9A-5B3C25879380}"/>
    <cellStyle name="Normal 5 2 5 6 4" xfId="2396" xr:uid="{E8E1EF3A-1146-459B-A4F8-D44058A0642A}"/>
    <cellStyle name="Normal 5 2 5 6 4 2" xfId="2397" xr:uid="{A5C0B94F-FC54-4273-985A-AF4C16465222}"/>
    <cellStyle name="Normal 5 2 5 6 4 2 2" xfId="41020" xr:uid="{1E6FB6BE-2BF3-4408-9B35-9114F40E5774}"/>
    <cellStyle name="Normal 5 2 5 6 4 2 3" xfId="45985" xr:uid="{9A6C9F35-5627-4539-860C-3B8C61A3407D}"/>
    <cellStyle name="Normal 5 2 5 6 4 3" xfId="2398" xr:uid="{2AE2331D-6CF0-41DD-9214-3BBD7AB62085}"/>
    <cellStyle name="Normal 5 2 5 6 4 3 2" xfId="41021" xr:uid="{47907100-99D5-4FA5-B540-EDAF75DA93E6}"/>
    <cellStyle name="Normal 5 2 5 6 4 3 3" xfId="45986" xr:uid="{7BB668C1-A17D-46FE-8A58-CD6AD861168B}"/>
    <cellStyle name="Normal 5 2 5 6 4 4" xfId="41022" xr:uid="{F5B5EF6F-54C5-4502-B41B-D02DF5B48566}"/>
    <cellStyle name="Normal 5 2 5 6 4 5" xfId="45987" xr:uid="{6DE0C912-27C1-4640-9A9B-EF9E46F19577}"/>
    <cellStyle name="Normal 5 2 5 6 5" xfId="2399" xr:uid="{DB8B95B0-C7B9-4E9D-9C64-0D6A5AE83FA9}"/>
    <cellStyle name="Normal 5 2 5 6 5 2" xfId="41023" xr:uid="{B407961F-DCA0-4A2D-85B3-0A8FE456E33C}"/>
    <cellStyle name="Normal 5 2 5 6 5 3" xfId="45988" xr:uid="{A325DA2D-4056-4736-8110-A09122B27ABE}"/>
    <cellStyle name="Normal 5 2 5 6 6" xfId="2400" xr:uid="{7005ACEE-170B-480D-8FFA-2AB385F52993}"/>
    <cellStyle name="Normal 5 2 5 6 6 2" xfId="41024" xr:uid="{ED02A3DC-7B07-43AF-93B0-EAF798A06AF4}"/>
    <cellStyle name="Normal 5 2 5 6 6 3" xfId="45989" xr:uid="{A1B7319D-6B5F-4458-A60D-0C9D516ACA1B}"/>
    <cellStyle name="Normal 5 2 5 6 7" xfId="41025" xr:uid="{AED7B5F1-C603-4009-947A-D0251F35C3BE}"/>
    <cellStyle name="Normal 5 2 5 6 8" xfId="45990" xr:uid="{BA6539F5-19BD-4950-B80A-C87B69069092}"/>
    <cellStyle name="Normal 5 2 5 7" xfId="2401" xr:uid="{30D543EA-9805-482E-B7E2-7AD968637592}"/>
    <cellStyle name="Normal 5 2 5 7 2" xfId="2402" xr:uid="{2869D5B0-938B-4B00-BA3D-9D460A3079CC}"/>
    <cellStyle name="Normal 5 2 5 7 2 2" xfId="2403" xr:uid="{33CC4109-96B8-42F6-B41A-B387E3E1C8AE}"/>
    <cellStyle name="Normal 5 2 5 7 2 2 2" xfId="41026" xr:uid="{DDA8FE03-6B23-4400-A17F-FBDDA20A30D7}"/>
    <cellStyle name="Normal 5 2 5 7 2 2 3" xfId="45991" xr:uid="{23D21588-316C-4B57-A46E-F23A8377A653}"/>
    <cellStyle name="Normal 5 2 5 7 2 3" xfId="2404" xr:uid="{FBF300B2-5EA0-4963-ACB8-19029A6A77FB}"/>
    <cellStyle name="Normal 5 2 5 7 2 3 2" xfId="41027" xr:uid="{7FF8C07F-18E0-4829-B9C0-48419A351A79}"/>
    <cellStyle name="Normal 5 2 5 7 2 3 3" xfId="45992" xr:uid="{1635FA30-8087-46E5-BC95-F4CE71B5899B}"/>
    <cellStyle name="Normal 5 2 5 7 2 4" xfId="41028" xr:uid="{9F218D4D-50D9-4B81-9ED9-F8A83A2B67D8}"/>
    <cellStyle name="Normal 5 2 5 7 2 5" xfId="45993" xr:uid="{E7F29982-D4DF-4CAA-A68D-5D02B20D822E}"/>
    <cellStyle name="Normal 5 2 5 7 3" xfId="2405" xr:uid="{01010E96-229A-4CE5-9BDE-F5BD7B4E0D8F}"/>
    <cellStyle name="Normal 5 2 5 7 3 2" xfId="2406" xr:uid="{FAD729B3-768B-4AB3-90BB-B3627485069A}"/>
    <cellStyle name="Normal 5 2 5 7 3 2 2" xfId="41029" xr:uid="{B6B6E35A-214D-4716-BA71-F0E55D90B089}"/>
    <cellStyle name="Normal 5 2 5 7 3 2 3" xfId="45994" xr:uid="{CB0CF66B-1128-4CAA-BF73-F797153AC1AB}"/>
    <cellStyle name="Normal 5 2 5 7 3 3" xfId="2407" xr:uid="{FF3399A8-52CF-409C-B54A-E996B866EACE}"/>
    <cellStyle name="Normal 5 2 5 7 3 3 2" xfId="41030" xr:uid="{C542E0F3-E4E1-4E75-9DC5-226AE038080D}"/>
    <cellStyle name="Normal 5 2 5 7 3 3 3" xfId="45995" xr:uid="{5018E1A0-7E27-40BB-93C2-7B53A0229E53}"/>
    <cellStyle name="Normal 5 2 5 7 3 4" xfId="41031" xr:uid="{583CBC7B-D3FD-45CC-8E33-5FEB403DC4DD}"/>
    <cellStyle name="Normal 5 2 5 7 3 5" xfId="45996" xr:uid="{F2013BE9-6399-44D5-9A5F-7CD669FD460C}"/>
    <cellStyle name="Normal 5 2 5 7 4" xfId="2408" xr:uid="{DF65326B-E32D-4A2D-AAC7-BB14CF007115}"/>
    <cellStyle name="Normal 5 2 5 7 4 2" xfId="2409" xr:uid="{5A267753-7196-4C60-A106-CD9C5C9726C9}"/>
    <cellStyle name="Normal 5 2 5 7 4 2 2" xfId="41032" xr:uid="{EDB9B3B5-784C-4B3F-8E56-54BCB16A3895}"/>
    <cellStyle name="Normal 5 2 5 7 4 2 3" xfId="45997" xr:uid="{4CDE46D5-26AD-4621-9F99-A4A7605B70A9}"/>
    <cellStyle name="Normal 5 2 5 7 4 3" xfId="41033" xr:uid="{822EE952-798C-48E4-AEAE-B86C330822B6}"/>
    <cellStyle name="Normal 5 2 5 7 4 4" xfId="45998" xr:uid="{7E080F1A-3A77-4F3E-9BA7-5C5153C7F2DA}"/>
    <cellStyle name="Normal 5 2 5 7 5" xfId="2410" xr:uid="{88954618-DA95-4C7C-A855-DEB5DF451089}"/>
    <cellStyle name="Normal 5 2 5 7 5 2" xfId="41034" xr:uid="{E5DB373E-DB1A-47A0-9C7F-3F556EF166D5}"/>
    <cellStyle name="Normal 5 2 5 7 5 3" xfId="45999" xr:uid="{51095F2C-F05E-4E3A-83B9-AF6A1A144B6F}"/>
    <cellStyle name="Normal 5 2 5 7 6" xfId="2411" xr:uid="{4D75EF42-B424-4E67-A821-C403663C1E17}"/>
    <cellStyle name="Normal 5 2 5 7 6 2" xfId="41035" xr:uid="{F43E7CA9-0F83-4E82-8655-C9F7962D08A4}"/>
    <cellStyle name="Normal 5 2 5 7 6 3" xfId="46000" xr:uid="{4AF507A9-A7F5-419D-BCBD-9924150D3093}"/>
    <cellStyle name="Normal 5 2 5 7 7" xfId="41036" xr:uid="{E492FF4C-D9A2-4196-9716-DB570D5B7C99}"/>
    <cellStyle name="Normal 5 2 5 7 8" xfId="46001" xr:uid="{2FC7D69F-26B3-4808-B7B2-78635CFC2F1D}"/>
    <cellStyle name="Normal 5 2 5 8" xfId="2412" xr:uid="{E58C4515-F8DA-4276-AE6C-9C655682A49D}"/>
    <cellStyle name="Normal 5 2 5 8 2" xfId="2413" xr:uid="{CA6EF094-9271-4DF9-87DE-1259A94A548F}"/>
    <cellStyle name="Normal 5 2 5 8 2 2" xfId="41037" xr:uid="{A83D85D0-6DCF-4889-BFE9-6D413677985C}"/>
    <cellStyle name="Normal 5 2 5 8 2 3" xfId="46002" xr:uid="{D9E5FC29-2870-442B-9237-1C2AE9EE4D57}"/>
    <cellStyle name="Normal 5 2 5 8 3" xfId="2414" xr:uid="{6BD11362-CE21-4674-996A-CD772AA45A0F}"/>
    <cellStyle name="Normal 5 2 5 8 3 2" xfId="41038" xr:uid="{48AD1B98-BA5B-441C-A225-1B73021E51D5}"/>
    <cellStyle name="Normal 5 2 5 8 3 3" xfId="46003" xr:uid="{978124CC-8DCB-4EFB-82BA-C7ABE70D56FB}"/>
    <cellStyle name="Normal 5 2 5 8 4" xfId="2415" xr:uid="{463D54C1-0A5F-4F54-AC60-EB9045B45983}"/>
    <cellStyle name="Normal 5 2 5 8 4 2" xfId="41039" xr:uid="{5F19047E-1E16-4835-8ECA-FC123704D928}"/>
    <cellStyle name="Normal 5 2 5 8 4 3" xfId="46004" xr:uid="{36A7765C-7EAD-4AA5-B9A1-477D3DE26FE9}"/>
    <cellStyle name="Normal 5 2 5 8 5" xfId="2416" xr:uid="{0782BBB4-3BDD-4215-84D5-E37142813F8B}"/>
    <cellStyle name="Normal 5 2 5 8 5 2" xfId="41040" xr:uid="{38D648BC-E100-49CC-A2B2-3FD8A33ABA94}"/>
    <cellStyle name="Normal 5 2 5 8 5 3" xfId="46005" xr:uid="{C7948913-8178-4C81-A1C6-9D401E70AAEC}"/>
    <cellStyle name="Normal 5 2 5 8 6" xfId="41041" xr:uid="{93EFE743-1193-436F-AEED-34252ECE5164}"/>
    <cellStyle name="Normal 5 2 5 8 7" xfId="46006" xr:uid="{9D8A3763-7030-4238-9612-1A9B668E3908}"/>
    <cellStyle name="Normal 5 2 5 9" xfId="2417" xr:uid="{7C75612B-1E11-4896-9E57-1B14D6A7BB91}"/>
    <cellStyle name="Normal 5 2 5 9 2" xfId="2418" xr:uid="{1D6BAACE-D8E6-49A1-9748-709621312C9A}"/>
    <cellStyle name="Normal 5 2 5 9 2 2" xfId="41042" xr:uid="{51DD277F-E509-42E2-B983-234C5FB7E9CE}"/>
    <cellStyle name="Normal 5 2 5 9 2 3" xfId="46007" xr:uid="{FFDEEBD7-C074-43FE-A02F-A24A310D3962}"/>
    <cellStyle name="Normal 5 2 5 9 3" xfId="2419" xr:uid="{B73892D7-3B65-408C-B9A0-52D68B7E3BB7}"/>
    <cellStyle name="Normal 5 2 5 9 3 2" xfId="41043" xr:uid="{EDAD1511-1331-4206-B263-3C0D0AE715DF}"/>
    <cellStyle name="Normal 5 2 5 9 3 3" xfId="46008" xr:uid="{528C5F54-38D3-439B-AFB3-5E2E369177AD}"/>
    <cellStyle name="Normal 5 2 5 9 4" xfId="41044" xr:uid="{3E90DE78-FCCA-4EBB-85E0-693F4CA9E510}"/>
    <cellStyle name="Normal 5 2 5 9 5" xfId="46009" xr:uid="{D1283F1C-70F6-497E-BF27-A0E4B14C28B1}"/>
    <cellStyle name="Normal 5 2 5_10070" xfId="2420" xr:uid="{76219295-1911-46FD-B355-C2D549AF0A49}"/>
    <cellStyle name="Normal 5 2 6" xfId="701" xr:uid="{00000000-0005-0000-0000-000012040000}"/>
    <cellStyle name="Normal 5 2 6 2" xfId="2421" xr:uid="{7948B2DB-C9B1-4120-A520-5C0A59DF631B}"/>
    <cellStyle name="Normal 5 2 6 2 2" xfId="2422" xr:uid="{828BFC9A-8D08-4531-9403-BF919645B760}"/>
    <cellStyle name="Normal 5 2 6 2 2 2" xfId="41045" xr:uid="{389499DF-019D-4CB8-A2F4-C86A181FE761}"/>
    <cellStyle name="Normal 5 2 6 2 2 3" xfId="46010" xr:uid="{66ECB472-6287-4D3E-9C2B-2ABD3AB792EC}"/>
    <cellStyle name="Normal 5 2 6 2 3" xfId="2423" xr:uid="{A23BA8BA-42D2-495B-9B30-6A5293B38361}"/>
    <cellStyle name="Normal 5 2 6 2 3 2" xfId="41046" xr:uid="{62CF4EE8-6EC4-4A62-A841-9BA631798C17}"/>
    <cellStyle name="Normal 5 2 6 2 3 3" xfId="46011" xr:uid="{11B131FA-F819-4C6C-8DD7-F7A638427B82}"/>
    <cellStyle name="Normal 5 2 6 2 4" xfId="41047" xr:uid="{B90DF4DA-90F3-474C-A724-1A81B493D56D}"/>
    <cellStyle name="Normal 5 2 6 2 5" xfId="46012" xr:uid="{E3E173B4-38B5-41D9-9F64-4FADE22C3666}"/>
    <cellStyle name="Normal 5 2 6 3" xfId="2424" xr:uid="{B9AB7169-1689-4DBB-ABAC-A3B0DA09D34C}"/>
    <cellStyle name="Normal 5 2 6 3 2" xfId="2425" xr:uid="{57175517-DBA6-45AA-84BD-487458338CD0}"/>
    <cellStyle name="Normal 5 2 6 3 2 2" xfId="41048" xr:uid="{5F2CA428-ABB5-4649-BDBA-ACF4204AF8BE}"/>
    <cellStyle name="Normal 5 2 6 3 2 3" xfId="46013" xr:uid="{609CE7AA-F600-4423-A564-FA130FF5AA48}"/>
    <cellStyle name="Normal 5 2 6 3 3" xfId="2426" xr:uid="{E067D711-5C83-4BD1-9F94-5FBFAA857F26}"/>
    <cellStyle name="Normal 5 2 6 3 3 2" xfId="41049" xr:uid="{A7AF0E64-A1FF-4BE2-9017-5F99C83FA10A}"/>
    <cellStyle name="Normal 5 2 6 3 3 3" xfId="46014" xr:uid="{EAB0C332-0B75-4198-A28E-FCE25D8011D8}"/>
    <cellStyle name="Normal 5 2 6 3 4" xfId="41050" xr:uid="{6BA408CB-ABA7-4F18-9B90-D067553710B9}"/>
    <cellStyle name="Normal 5 2 6 3 5" xfId="46015" xr:uid="{5A848486-D1DF-45B0-B6B6-F3119A15C335}"/>
    <cellStyle name="Normal 5 2 6 4" xfId="2427" xr:uid="{A494ACB8-FD5B-471F-A3F4-BE939481B783}"/>
    <cellStyle name="Normal 5 2 6 4 2" xfId="41051" xr:uid="{709DD150-AE4A-4E1E-B1EA-00EA5B71D63A}"/>
    <cellStyle name="Normal 5 2 6 4 3" xfId="46016" xr:uid="{29BF18A6-2B4D-40D1-A087-B7AE5DCE5615}"/>
    <cellStyle name="Normal 5 2 6 5" xfId="2428" xr:uid="{1D6329EF-B8A4-404F-AB6A-56A62F074B68}"/>
    <cellStyle name="Normal 5 2 6 5 2" xfId="41052" xr:uid="{0DE64B4C-7183-4A72-A548-D76F5ED276D3}"/>
    <cellStyle name="Normal 5 2 6 5 3" xfId="46017" xr:uid="{F25EB0D4-7ABA-49D6-BF3B-15606F85EE1A}"/>
    <cellStyle name="Normal 5 2 6 6" xfId="41053" xr:uid="{160DD934-C5A5-45A6-8812-989EA17B07CD}"/>
    <cellStyle name="Normal 5 2 6 7" xfId="46018" xr:uid="{FBFAC35F-C245-4663-BB0D-A2E5B2E84A01}"/>
    <cellStyle name="Normal 5 2 7" xfId="702" xr:uid="{00000000-0005-0000-0000-000013040000}"/>
    <cellStyle name="Normal 5 2 7 2" xfId="2429" xr:uid="{0D6BD889-163F-4C8B-B31F-64C9B81FC349}"/>
    <cellStyle name="Normal 5 2 7 2 2" xfId="41054" xr:uid="{E7971CA3-EE5B-4A0B-BA7C-A66A6ABB4C77}"/>
    <cellStyle name="Normal 5 2 7 2 3" xfId="46019" xr:uid="{B3F28E64-56D8-4A96-B1F0-A5F596DB557A}"/>
    <cellStyle name="Normal 5 2 7 3" xfId="2430" xr:uid="{FEF84B19-7207-400F-9F4D-AB0FA1FDFAAD}"/>
    <cellStyle name="Normal 5 2 7 3 2" xfId="41055" xr:uid="{0D50F626-44DE-44F3-A384-ECFFCF1F8964}"/>
    <cellStyle name="Normal 5 2 7 3 3" xfId="46020" xr:uid="{5B7526E6-B958-4D56-854D-C0F5C68199F1}"/>
    <cellStyle name="Normal 5 2 7 4" xfId="2431" xr:uid="{08461A9B-897E-44C0-8D15-181AD7C185A7}"/>
    <cellStyle name="Normal 5 2 7 4 2" xfId="41056" xr:uid="{9CF6CDEA-B7AF-45DA-A33F-AA3C6A069052}"/>
    <cellStyle name="Normal 5 2 7 4 3" xfId="46021" xr:uid="{B8F4FAF6-42CD-486F-A7E9-30A2B0FECA8D}"/>
    <cellStyle name="Normal 5 2 7 5" xfId="2432" xr:uid="{B3CACBED-269E-4CF1-8EB5-399DB5FF6EE7}"/>
    <cellStyle name="Normal 5 2 7 5 2" xfId="41057" xr:uid="{5FE7CC75-2D02-4575-8961-8E16D1E310E0}"/>
    <cellStyle name="Normal 5 2 7 5 3" xfId="46022" xr:uid="{73D8C351-F1C8-4FBA-B8F4-0F6AEC1CC2DC}"/>
    <cellStyle name="Normal 5 2 7 6" xfId="41058" xr:uid="{03829ED9-D7E1-4F78-86B9-9BE70D5385DE}"/>
    <cellStyle name="Normal 5 2 7 7" xfId="46023" xr:uid="{67282868-036B-4546-A349-70F318A78BD4}"/>
    <cellStyle name="Normal 5 2 8" xfId="173" xr:uid="{00000000-0005-0000-0000-000014040000}"/>
    <cellStyle name="Normal 5 2 8 2" xfId="41059" xr:uid="{D6FEF460-B490-4F45-9D9F-EE29AE5385ED}"/>
    <cellStyle name="Normal 5 2 8 3" xfId="46024" xr:uid="{C27596FC-79FC-4723-9A04-1842CEB72916}"/>
    <cellStyle name="Normal 5 2 9" xfId="2433" xr:uid="{ACF2E52D-5470-45D8-86C9-1D792367C3D3}"/>
    <cellStyle name="Normal 5 2 9 2" xfId="41060" xr:uid="{E924FDB9-1713-4AC6-BEF7-44EF9A837323}"/>
    <cellStyle name="Normal 5 2 9 3" xfId="46025" xr:uid="{16A5588C-7789-4A20-85E7-081661599A3C}"/>
    <cellStyle name="Normal 5 2_TV" xfId="31270" xr:uid="{B4FD8ACB-0147-4E2F-8F32-69A6AF70A072}"/>
    <cellStyle name="Normal 5 3" xfId="703" xr:uid="{00000000-0005-0000-0000-000015040000}"/>
    <cellStyle name="Normal 5 3 10" xfId="46569" xr:uid="{76BF7DF9-4E7A-4E98-A4F9-BEE08FA6C502}"/>
    <cellStyle name="Normal 5 3 11" xfId="1370" xr:uid="{813FE723-C946-4653-AFCC-09483BA88893}"/>
    <cellStyle name="Normal 5 3 2" xfId="704" xr:uid="{00000000-0005-0000-0000-000016040000}"/>
    <cellStyle name="Normal 5 3 2 2" xfId="705" xr:uid="{00000000-0005-0000-0000-000017040000}"/>
    <cellStyle name="Normal 5 3 2 2 2" xfId="31271" xr:uid="{79CD7842-6C94-4A31-87BF-A3E253DED03B}"/>
    <cellStyle name="Normal 5 3 2 2 2 2" xfId="31272" xr:uid="{1272C8C4-45BF-4B75-B07A-E309781B5961}"/>
    <cellStyle name="Normal 5 3 2 2 2 2 2" xfId="31273" xr:uid="{35A115E9-D4D1-4446-87D3-8337823FFAAE}"/>
    <cellStyle name="Normal 5 3 2 2 2 2 2 2" xfId="41061" xr:uid="{15B7B687-4563-4489-BAEE-C6194D45D682}"/>
    <cellStyle name="Normal 5 3 2 2 2 2 3" xfId="31274" xr:uid="{58238860-4E09-4E28-B462-5C562020C8E6}"/>
    <cellStyle name="Normal 5 3 2 2 2 3" xfId="31275" xr:uid="{F11B0324-A6A0-4F6B-8FAC-96651B155AFB}"/>
    <cellStyle name="Normal 5 3 2 2 2 3 2" xfId="31276" xr:uid="{78CE267A-F9D1-4990-A9C5-F6778CDF8019}"/>
    <cellStyle name="Normal 5 3 2 2 2 3 2 2" xfId="41062" xr:uid="{65C912A7-E34F-4DC4-8F43-97D926238861}"/>
    <cellStyle name="Normal 5 3 2 2 2 3 3" xfId="31277" xr:uid="{87D9109B-2BF0-4388-B102-9D155455C9BC}"/>
    <cellStyle name="Normal 5 3 2 2 2 4" xfId="31278" xr:uid="{DD3AA9C6-89FA-4789-9C49-48BE6B00C07C}"/>
    <cellStyle name="Normal 5 3 2 2 2 4 2" xfId="41063" xr:uid="{4D062079-606E-4700-ABED-2839F01FF785}"/>
    <cellStyle name="Normal 5 3 2 2 2 5" xfId="31279" xr:uid="{468ED082-D5A0-4A70-A29F-CD1484760FFB}"/>
    <cellStyle name="Normal 5 3 2 2 3" xfId="31280" xr:uid="{47ACA0F7-C008-4015-A3BB-1923E94C908C}"/>
    <cellStyle name="Normal 5 3 2 2 3 2" xfId="31281" xr:uid="{BFFEE92A-8233-4FB1-B39B-E2C1D9AE7BD8}"/>
    <cellStyle name="Normal 5 3 2 2 3 2 2" xfId="41064" xr:uid="{4A00E8CA-4276-485B-94B5-8C4859EEEB88}"/>
    <cellStyle name="Normal 5 3 2 2 3 3" xfId="31282" xr:uid="{75BB32BD-A27B-4F24-AC60-A30B2E75A93B}"/>
    <cellStyle name="Normal 5 3 2 2 4" xfId="31283" xr:uid="{B7F81D5C-E13D-480E-AB86-D92A597DD31F}"/>
    <cellStyle name="Normal 5 3 2 2 4 2" xfId="31284" xr:uid="{B928FF31-080C-47CA-9D0F-649E31916F8E}"/>
    <cellStyle name="Normal 5 3 2 2 4 2 2" xfId="41065" xr:uid="{BD5A41A2-8D4D-490C-B553-69F7E6A052BB}"/>
    <cellStyle name="Normal 5 3 2 2 4 3" xfId="31285" xr:uid="{A9661BAF-FFD4-4831-BE8C-3E7B678686FC}"/>
    <cellStyle name="Normal 5 3 2 2 5" xfId="31286" xr:uid="{B1F6957C-32F6-4906-8661-35C2D1FA5885}"/>
    <cellStyle name="Normal 5 3 2 2 5 2" xfId="41066" xr:uid="{EEABF6C0-9AFB-4EF8-96CF-977314FAB4FC}"/>
    <cellStyle name="Normal 5 3 2 2 6" xfId="31287" xr:uid="{92A61537-1491-46FA-89B1-AF43123DF14D}"/>
    <cellStyle name="Normal 5 3 2 2 7" xfId="46026" xr:uid="{F440D47E-98F2-4729-B897-690F5D8A92B3}"/>
    <cellStyle name="Normal 5 3 2 3" xfId="2434" xr:uid="{7EA8EF06-8493-4F43-A22B-88CB611AE4DC}"/>
    <cellStyle name="Normal 5 3 2 3 2" xfId="31288" xr:uid="{A12515EA-DBDD-4815-9940-835DF7DC2924}"/>
    <cellStyle name="Normal 5 3 2 3 2 2" xfId="31289" xr:uid="{9DAE79B7-7362-4FAC-A05D-DFCF3404A98A}"/>
    <cellStyle name="Normal 5 3 2 3 2 2 2" xfId="41067" xr:uid="{D0AFD470-C1C0-4C5F-8C43-58B11D2F42E4}"/>
    <cellStyle name="Normal 5 3 2 3 2 3" xfId="31290" xr:uid="{DE33E179-3256-4095-88B2-916F54198CFF}"/>
    <cellStyle name="Normal 5 3 2 3 3" xfId="31291" xr:uid="{EC3F914D-F45D-4B8A-BD5C-FD0474644249}"/>
    <cellStyle name="Normal 5 3 2 3 3 2" xfId="31292" xr:uid="{7FAFCF76-A64C-4675-87D9-2398A330D7CA}"/>
    <cellStyle name="Normal 5 3 2 3 3 2 2" xfId="41068" xr:uid="{BC71BCEF-0939-4D5F-AADC-3A809DE37A5E}"/>
    <cellStyle name="Normal 5 3 2 3 3 3" xfId="31293" xr:uid="{3293DABC-0D01-4674-B1AD-2EF6D4E32693}"/>
    <cellStyle name="Normal 5 3 2 3 4" xfId="31294" xr:uid="{A7F65493-9396-467C-888C-B64DBA763C6A}"/>
    <cellStyle name="Normal 5 3 2 3 4 2" xfId="41069" xr:uid="{C9328D61-B7EA-422B-9E1E-2E51EF93EF65}"/>
    <cellStyle name="Normal 5 3 2 3 5" xfId="31295" xr:uid="{2FFE38B7-EE5A-4B62-B91D-823D7D0110A3}"/>
    <cellStyle name="Normal 5 3 2 3 6" xfId="46027" xr:uid="{B9E01589-33EE-4C2A-96D5-DF2AAE633A18}"/>
    <cellStyle name="Normal 5 3 2 4" xfId="31296" xr:uid="{AFC3BB22-E315-4394-B288-1F765BEABBC5}"/>
    <cellStyle name="Normal 5 3 2 4 2" xfId="31297" xr:uid="{F5E91E89-EA28-4D1D-B78A-9B5F6F41D61F}"/>
    <cellStyle name="Normal 5 3 2 4 2 2" xfId="41070" xr:uid="{93E53A5A-4FEB-441D-9391-BA82EB57B095}"/>
    <cellStyle name="Normal 5 3 2 4 3" xfId="31298" xr:uid="{03C8BA01-5DEF-4AFD-BA79-A6EB5728A911}"/>
    <cellStyle name="Normal 5 3 2 5" xfId="31299" xr:uid="{62FFE50E-09C1-4115-A27A-18D41377B2C6}"/>
    <cellStyle name="Normal 5 3 2 5 2" xfId="31300" xr:uid="{7B28A86D-90B7-4378-808E-4011D82FF632}"/>
    <cellStyle name="Normal 5 3 2 5 2 2" xfId="41071" xr:uid="{9BE348DF-2FCC-458A-9B12-9D2D17DACFF7}"/>
    <cellStyle name="Normal 5 3 2 5 3" xfId="31301" xr:uid="{E08DFCC5-7722-4E76-802F-9A3332BFB39E}"/>
    <cellStyle name="Normal 5 3 2 6" xfId="31302" xr:uid="{F5BA2F03-D2B0-4150-9E09-3251D2A91224}"/>
    <cellStyle name="Normal 5 3 2 6 2" xfId="41072" xr:uid="{14D87A96-BBB3-40C1-B5FE-3B8C782C7ED2}"/>
    <cellStyle name="Normal 5 3 2 7" xfId="31303" xr:uid="{81FE3AEB-D664-4003-B56B-336041CACD04}"/>
    <cellStyle name="Normal 5 3 2 8" xfId="46028" xr:uid="{E2487720-345C-4557-950E-61D41F0EF833}"/>
    <cellStyle name="Normal 5 3 3" xfId="706" xr:uid="{00000000-0005-0000-0000-000018040000}"/>
    <cellStyle name="Normal 5 3 3 2" xfId="2435" xr:uid="{2FB0A734-17B6-4440-9F3D-C460BB619478}"/>
    <cellStyle name="Normal 5 3 3 2 2" xfId="31304" xr:uid="{F6504C6B-591E-4081-9A47-1C66A029A6BE}"/>
    <cellStyle name="Normal 5 3 3 2 2 2" xfId="31305" xr:uid="{D1C3AEE8-E578-455E-974A-39DACA3DC92D}"/>
    <cellStyle name="Normal 5 3 3 2 2 2 2" xfId="41073" xr:uid="{748943F6-3E82-42E9-B1B9-3C7F1477D439}"/>
    <cellStyle name="Normal 5 3 3 2 2 3" xfId="31306" xr:uid="{FF20C429-D021-4CA7-B8CE-C834B2602227}"/>
    <cellStyle name="Normal 5 3 3 2 3" xfId="31307" xr:uid="{9D64BD22-38B8-4E5D-AF3F-0AF01DF75B3F}"/>
    <cellStyle name="Normal 5 3 3 2 3 2" xfId="31308" xr:uid="{ED02B6F1-06E4-43AB-86ED-46EFF44897D1}"/>
    <cellStyle name="Normal 5 3 3 2 3 2 2" xfId="41074" xr:uid="{7261C4E1-2027-4D6F-AC54-BE25F023AE2D}"/>
    <cellStyle name="Normal 5 3 3 2 3 3" xfId="31309" xr:uid="{E36C1855-4567-4EA4-A83E-5A37A5F41D13}"/>
    <cellStyle name="Normal 5 3 3 2 4" xfId="31310" xr:uid="{6A28E528-3456-4657-B309-F90F169BE02C}"/>
    <cellStyle name="Normal 5 3 3 2 4 2" xfId="41075" xr:uid="{063FD9AD-5280-4344-AA8A-CDB3783A027C}"/>
    <cellStyle name="Normal 5 3 3 2 5" xfId="31311" xr:uid="{81F3543E-3E5E-40EF-943A-CE1A1D14A6C3}"/>
    <cellStyle name="Normal 5 3 3 2 6" xfId="46029" xr:uid="{9876A211-5239-4824-AD56-1154C059CA89}"/>
    <cellStyle name="Normal 5 3 3 3" xfId="2436" xr:uid="{0C4CD305-FFC4-47EC-AC04-51032C10CC6C}"/>
    <cellStyle name="Normal 5 3 3 3 2" xfId="31312" xr:uid="{824853C2-C992-4DD7-B31C-05FD72CA661A}"/>
    <cellStyle name="Normal 5 3 3 3 2 2" xfId="41076" xr:uid="{C56A1A9F-22AB-40AA-A7D5-AF155D17E8E0}"/>
    <cellStyle name="Normal 5 3 3 3 3" xfId="31313" xr:uid="{76711224-FA9B-4157-8F36-13B93303EC0F}"/>
    <cellStyle name="Normal 5 3 3 3 4" xfId="46030" xr:uid="{048AB07E-9A2C-4C60-BEE3-7CAC8F50B80A}"/>
    <cellStyle name="Normal 5 3 3 4" xfId="31314" xr:uid="{4E31C234-C710-4217-94FD-D14D61AD8C95}"/>
    <cellStyle name="Normal 5 3 3 4 2" xfId="31315" xr:uid="{76BB8300-8CDA-4809-897A-4FEFA7974B86}"/>
    <cellStyle name="Normal 5 3 3 4 2 2" xfId="41077" xr:uid="{16E3B197-AF2D-44DD-B2A9-2B05FB5B5136}"/>
    <cellStyle name="Normal 5 3 3 4 3" xfId="31316" xr:uid="{1CABA829-980A-4A5B-8370-3838BA984591}"/>
    <cellStyle name="Normal 5 3 3 5" xfId="31317" xr:uid="{4624F1EF-F93B-4314-95F4-726E7E6D7402}"/>
    <cellStyle name="Normal 5 3 3 5 2" xfId="41078" xr:uid="{98D3B687-2A3A-4BB6-9828-B9E424999CA4}"/>
    <cellStyle name="Normal 5 3 3 6" xfId="31318" xr:uid="{C5522429-3E22-4851-9C3C-001DD49011A3}"/>
    <cellStyle name="Normal 5 3 3 7" xfId="46031" xr:uid="{AF20FFF7-384A-4028-BF11-3129074CFE11}"/>
    <cellStyle name="Normal 5 3 4" xfId="707" xr:uid="{00000000-0005-0000-0000-000019040000}"/>
    <cellStyle name="Normal 5 3 4 2" xfId="31319" xr:uid="{D13CCAC7-302D-4016-8A8D-DF0CFFF8699D}"/>
    <cellStyle name="Normal 5 3 4 2 2" xfId="31320" xr:uid="{42D3043C-6B16-4798-A5A8-068296295924}"/>
    <cellStyle name="Normal 5 3 4 2 2 2" xfId="41079" xr:uid="{DF6BB9D0-2944-4FFC-A1A3-2C0E307F3232}"/>
    <cellStyle name="Normal 5 3 4 2 3" xfId="31321" xr:uid="{5D7CCA52-2004-4D45-8AB2-A2B0A6A5E979}"/>
    <cellStyle name="Normal 5 3 4 3" xfId="31322" xr:uid="{8C4DF18D-E609-4B0D-B9A9-0008C2203E8E}"/>
    <cellStyle name="Normal 5 3 4 3 2" xfId="31323" xr:uid="{5A17B110-465C-4DEE-B772-C4E208AE2C6A}"/>
    <cellStyle name="Normal 5 3 4 3 2 2" xfId="41080" xr:uid="{FF3BE1CF-DE8C-40A0-8AC2-F07F9DB44D06}"/>
    <cellStyle name="Normal 5 3 4 3 3" xfId="31324" xr:uid="{0D16667A-5063-4D68-9245-742B5128B0F0}"/>
    <cellStyle name="Normal 5 3 4 4" xfId="31325" xr:uid="{0EF982A1-4254-41B9-B5B6-6C5565D0BB17}"/>
    <cellStyle name="Normal 5 3 4 4 2" xfId="41081" xr:uid="{9FA3FBD7-51B5-47CC-B717-A36FFBF4C48A}"/>
    <cellStyle name="Normal 5 3 4 5" xfId="31326" xr:uid="{AED11FA3-9DDB-441D-8A98-B62A1CE3A2E6}"/>
    <cellStyle name="Normal 5 3 4 6" xfId="46032" xr:uid="{161153A5-EC76-48F7-A810-526CB141E264}"/>
    <cellStyle name="Normal 5 3 5" xfId="2437" xr:uid="{C66482C2-2C1C-4CE1-8428-1286DFF61CF2}"/>
    <cellStyle name="Normal 5 3 5 2" xfId="31327" xr:uid="{685CE27D-DEB7-481D-87DD-F0BE71D91B70}"/>
    <cellStyle name="Normal 5 3 5 2 2" xfId="41082" xr:uid="{624659C4-3937-487A-BD73-3A555CCA268D}"/>
    <cellStyle name="Normal 5 3 5 3" xfId="31328" xr:uid="{AA9FA770-E447-4ED8-80E9-4170ED3E5DDB}"/>
    <cellStyle name="Normal 5 3 5 4" xfId="46033" xr:uid="{D37CB10A-905C-4AF3-B0F2-6600E711E1D7}"/>
    <cellStyle name="Normal 5 3 6" xfId="31329" xr:uid="{1A11FD5C-A855-43A8-9586-4DBC9F2C2ED2}"/>
    <cellStyle name="Normal 5 3 6 2" xfId="31330" xr:uid="{2DD4AB13-54BA-4861-8B3A-DE7AEF1EA25B}"/>
    <cellStyle name="Normal 5 3 6 2 2" xfId="41083" xr:uid="{EFFEC876-86F0-43D7-9DEC-042077E2C653}"/>
    <cellStyle name="Normal 5 3 6 3" xfId="31331" xr:uid="{25E5B1F0-11A0-40B3-97FB-B4AC9112690B}"/>
    <cellStyle name="Normal 5 3 7" xfId="31332" xr:uid="{9B82E4E4-18EC-4EDA-A864-36C5C7C418C5}"/>
    <cellStyle name="Normal 5 3 7 2" xfId="41084" xr:uid="{5E6D6CE5-AAF8-4C31-BD5F-936B551D9706}"/>
    <cellStyle name="Normal 5 3 8" xfId="31333" xr:uid="{8D11B2EE-4989-4A03-819D-5F0B7F06923C}"/>
    <cellStyle name="Normal 5 3 8 2" xfId="42828" xr:uid="{15B7E8EC-7059-4588-AE82-8CD41AE4ECA9}"/>
    <cellStyle name="Normal 5 3 8 3" xfId="46034" xr:uid="{553BEA11-1660-46E9-AA27-39567E154821}"/>
    <cellStyle name="Normal 5 3 9" xfId="41085" xr:uid="{534A6BCC-EFE5-4366-800A-4A9374008F89}"/>
    <cellStyle name="Normal 5 4" xfId="708" xr:uid="{00000000-0005-0000-0000-00001A040000}"/>
    <cellStyle name="Normal 5 4 10" xfId="46035" xr:uid="{31E24AC1-AEC3-4EB5-B58C-8AFFF2471DBD}"/>
    <cellStyle name="Normal 5 4 2" xfId="709" xr:uid="{00000000-0005-0000-0000-00001B040000}"/>
    <cellStyle name="Normal 5 4 2 2" xfId="31334" xr:uid="{7B26FDC6-D37F-4F1A-892F-82154C4EDE89}"/>
    <cellStyle name="Normal 5 4 2 2 2" xfId="31335" xr:uid="{DEE8A6BC-E6CE-4BAF-A086-98824EDE3DF8}"/>
    <cellStyle name="Normal 5 4 2 2 2 2" xfId="31336" xr:uid="{09B686ED-B71B-42C5-B580-767673EA1B80}"/>
    <cellStyle name="Normal 5 4 2 2 2 2 2" xfId="31337" xr:uid="{74BCD280-A05B-4EC3-83DF-3ADA0FE39D0B}"/>
    <cellStyle name="Normal 5 4 2 2 2 2 2 2" xfId="41086" xr:uid="{D95BBBD0-C410-4403-BFC4-80DF4E68DA3D}"/>
    <cellStyle name="Normal 5 4 2 2 2 2 3" xfId="31338" xr:uid="{5D3DBACD-5D88-454B-A4A6-3F60BD3E5A40}"/>
    <cellStyle name="Normal 5 4 2 2 2 3" xfId="31339" xr:uid="{30AD784C-57A6-492F-9538-8EA92BCF54F1}"/>
    <cellStyle name="Normal 5 4 2 2 2 3 2" xfId="31340" xr:uid="{0820AE9E-BB69-445C-896C-CF7DC3E56D4C}"/>
    <cellStyle name="Normal 5 4 2 2 2 3 2 2" xfId="41087" xr:uid="{A9BFF3D7-0DDD-41E6-8A55-184F5C6A8D32}"/>
    <cellStyle name="Normal 5 4 2 2 2 3 3" xfId="31341" xr:uid="{D66A39E4-69AC-4CFE-9618-94A0A84FEC73}"/>
    <cellStyle name="Normal 5 4 2 2 2 4" xfId="31342" xr:uid="{FA865AE1-B34A-4949-9149-D226C17190EF}"/>
    <cellStyle name="Normal 5 4 2 2 2 4 2" xfId="41088" xr:uid="{496FE4AC-8D3E-485B-B2C5-072AEED4960E}"/>
    <cellStyle name="Normal 5 4 2 2 2 5" xfId="31343" xr:uid="{8D28C5AE-5040-4563-A876-01E69BB7BBBE}"/>
    <cellStyle name="Normal 5 4 2 2 3" xfId="31344" xr:uid="{C01D9CB2-0019-4478-85DD-CD5586A02189}"/>
    <cellStyle name="Normal 5 4 2 2 3 2" xfId="31345" xr:uid="{36379A5B-3F6B-486F-AC46-BE154AA8E250}"/>
    <cellStyle name="Normal 5 4 2 2 3 2 2" xfId="41089" xr:uid="{D438FD9B-7BC0-4F39-BE35-5E181776C696}"/>
    <cellStyle name="Normal 5 4 2 2 3 3" xfId="31346" xr:uid="{3F01BE07-E7BF-4F4E-A34C-1E3BDC7F8B9B}"/>
    <cellStyle name="Normal 5 4 2 2 4" xfId="31347" xr:uid="{F63EA876-C516-45AA-9D05-FDCFA41587A7}"/>
    <cellStyle name="Normal 5 4 2 2 4 2" xfId="31348" xr:uid="{D1E6772E-07BF-418D-B585-AA460F70CE0D}"/>
    <cellStyle name="Normal 5 4 2 2 4 2 2" xfId="41090" xr:uid="{DD6BAEB6-C5AD-4AB1-8579-54AC0061F4A7}"/>
    <cellStyle name="Normal 5 4 2 2 4 3" xfId="31349" xr:uid="{C9EC4EA0-8F97-4C66-A563-FEEB34DBE0EC}"/>
    <cellStyle name="Normal 5 4 2 2 5" xfId="31350" xr:uid="{B24CD5F2-7FBB-4B7E-9AB6-1C32E589F9C8}"/>
    <cellStyle name="Normal 5 4 2 2 5 2" xfId="41091" xr:uid="{A57EE72A-FB86-46E8-BFEA-9130CF5DE0FA}"/>
    <cellStyle name="Normal 5 4 2 2 6" xfId="31351" xr:uid="{E11A0223-19A0-44D1-B448-0FE782E208C9}"/>
    <cellStyle name="Normal 5 4 2 3" xfId="31352" xr:uid="{C1951F7E-574B-4C81-B817-AB672B9777AD}"/>
    <cellStyle name="Normal 5 4 2 3 2" xfId="31353" xr:uid="{0DA691C9-F39A-4F32-9528-42A5788D88A2}"/>
    <cellStyle name="Normal 5 4 2 3 2 2" xfId="31354" xr:uid="{66006CDC-9A57-4057-9C86-7D5D0833EDCC}"/>
    <cellStyle name="Normal 5 4 2 3 2 2 2" xfId="41092" xr:uid="{7DD25D4E-1E41-4E58-AC9D-8966A08A29FB}"/>
    <cellStyle name="Normal 5 4 2 3 2 3" xfId="31355" xr:uid="{C1AA234D-F37F-4B31-8327-88785CEE9457}"/>
    <cellStyle name="Normal 5 4 2 3 3" xfId="31356" xr:uid="{2D0D6B96-DA89-401E-B280-E7CAA6705A09}"/>
    <cellStyle name="Normal 5 4 2 3 3 2" xfId="31357" xr:uid="{0B97EF3A-1EEB-421B-B84D-B57D90F29E91}"/>
    <cellStyle name="Normal 5 4 2 3 3 2 2" xfId="41093" xr:uid="{89B7FF14-4955-4B8F-B34B-028BFC2700EA}"/>
    <cellStyle name="Normal 5 4 2 3 3 3" xfId="31358" xr:uid="{3782991B-AF24-4AC3-809F-D95CCC2A6102}"/>
    <cellStyle name="Normal 5 4 2 3 4" xfId="31359" xr:uid="{3FCE8D1C-78E5-4BF0-9BD8-C280B4EBE4CA}"/>
    <cellStyle name="Normal 5 4 2 3 4 2" xfId="41094" xr:uid="{A26E9206-EC0B-49AC-AE17-592AE4255607}"/>
    <cellStyle name="Normal 5 4 2 3 5" xfId="31360" xr:uid="{BA2D8DC7-109B-4CC3-8254-89DFD37E97E2}"/>
    <cellStyle name="Normal 5 4 2 4" xfId="31361" xr:uid="{76C7215C-F460-4237-BBFF-FF9BD7628034}"/>
    <cellStyle name="Normal 5 4 2 4 2" xfId="31362" xr:uid="{54CA8D71-2A70-4366-B847-F802E1277D17}"/>
    <cellStyle name="Normal 5 4 2 4 2 2" xfId="41095" xr:uid="{29AA0ACA-0BD9-4F98-92BC-415A3C4DCB91}"/>
    <cellStyle name="Normal 5 4 2 4 3" xfId="31363" xr:uid="{007A6035-A12D-4913-B24B-D9B95204A34D}"/>
    <cellStyle name="Normal 5 4 2 5" xfId="31364" xr:uid="{621EF3A2-2FCB-41CC-9CE7-16CFEC6E3B5A}"/>
    <cellStyle name="Normal 5 4 2 5 2" xfId="31365" xr:uid="{CAB3A953-5821-47D4-9661-28CD32977F04}"/>
    <cellStyle name="Normal 5 4 2 5 2 2" xfId="41096" xr:uid="{79079676-2DED-4425-AA9E-9A0BA688E458}"/>
    <cellStyle name="Normal 5 4 2 5 3" xfId="31366" xr:uid="{5B6C50DB-5476-4219-A69D-844C548C987F}"/>
    <cellStyle name="Normal 5 4 2 6" xfId="31367" xr:uid="{70B63D36-65CB-4762-B1AA-9B930C5BB457}"/>
    <cellStyle name="Normal 5 4 2 6 2" xfId="41097" xr:uid="{F771D6A3-3701-44C7-A1C5-C2D3A4D7D64F}"/>
    <cellStyle name="Normal 5 4 2 7" xfId="31368" xr:uid="{0C86F89F-3CC0-4E9A-BA1F-A75BBF87A967}"/>
    <cellStyle name="Normal 5 4 2 8" xfId="46036" xr:uid="{964DEC05-EC71-4705-90CA-7B1C2D2C3E8D}"/>
    <cellStyle name="Normal 5 4 3" xfId="710" xr:uid="{00000000-0005-0000-0000-00001C040000}"/>
    <cellStyle name="Normal 5 4 3 2" xfId="31369" xr:uid="{F1FA2541-4B1B-45BB-8445-D9DEDB4BABCA}"/>
    <cellStyle name="Normal 5 4 3 2 2" xfId="31370" xr:uid="{21BADDF1-BB89-48F9-9C6A-1DD4E5C3F61C}"/>
    <cellStyle name="Normal 5 4 3 2 2 2" xfId="31371" xr:uid="{A13ED590-B905-4C12-8F23-94839A2DCEC9}"/>
    <cellStyle name="Normal 5 4 3 2 2 2 2" xfId="41098" xr:uid="{B8D510A5-C2FD-4D52-9D33-81495A753C8C}"/>
    <cellStyle name="Normal 5 4 3 2 2 3" xfId="31372" xr:uid="{A6E5AFF8-1B33-4974-990C-0214EEC8A794}"/>
    <cellStyle name="Normal 5 4 3 2 3" xfId="31373" xr:uid="{71498BF3-B3E5-4422-902C-B177A51B0D2F}"/>
    <cellStyle name="Normal 5 4 3 2 3 2" xfId="31374" xr:uid="{D2A2D023-CFE3-4365-B050-50EFC0A49923}"/>
    <cellStyle name="Normal 5 4 3 2 3 2 2" xfId="41099" xr:uid="{C336D1B1-94C1-4AEC-B1DD-1BE5C5D077D8}"/>
    <cellStyle name="Normal 5 4 3 2 3 3" xfId="31375" xr:uid="{EB213435-C448-4247-A287-4F0383F1D281}"/>
    <cellStyle name="Normal 5 4 3 2 4" xfId="31376" xr:uid="{366F71AA-C55E-464E-835C-8EAA0632C84A}"/>
    <cellStyle name="Normal 5 4 3 2 4 2" xfId="41100" xr:uid="{0F0900E3-9177-489B-B918-4039ACA2F128}"/>
    <cellStyle name="Normal 5 4 3 2 5" xfId="31377" xr:uid="{455958DA-5143-4862-AD74-44E432F608AE}"/>
    <cellStyle name="Normal 5 4 3 3" xfId="31378" xr:uid="{8F715547-68D6-426E-B2FA-F52EC7EDAE22}"/>
    <cellStyle name="Normal 5 4 3 3 2" xfId="31379" xr:uid="{4384ACC8-8B8C-4E88-A980-C8AFD96BFDE5}"/>
    <cellStyle name="Normal 5 4 3 3 2 2" xfId="41101" xr:uid="{4500EBB5-E286-4840-A341-5528175C9831}"/>
    <cellStyle name="Normal 5 4 3 3 3" xfId="31380" xr:uid="{4D400BF4-5EE2-4339-B680-0803262A2E15}"/>
    <cellStyle name="Normal 5 4 3 4" xfId="31381" xr:uid="{72633734-E86F-4554-873E-5E70AF9005E3}"/>
    <cellStyle name="Normal 5 4 3 4 2" xfId="31382" xr:uid="{F23B3086-627D-409B-92D8-5DD482EB5F51}"/>
    <cellStyle name="Normal 5 4 3 4 2 2" xfId="41102" xr:uid="{2198DD77-A267-462A-AFC6-1F8BF02EAE9A}"/>
    <cellStyle name="Normal 5 4 3 4 3" xfId="31383" xr:uid="{E930FF90-5EF5-460E-A037-12CC191C61A5}"/>
    <cellStyle name="Normal 5 4 3 5" xfId="31384" xr:uid="{D48CBBA5-97DE-468C-B6E7-0D31B7D2559D}"/>
    <cellStyle name="Normal 5 4 3 5 2" xfId="41103" xr:uid="{F02149E8-B30C-464D-BFA2-312F06104308}"/>
    <cellStyle name="Normal 5 4 3 6" xfId="31385" xr:uid="{F9135BB8-4CEB-4DDB-9116-F182F6358950}"/>
    <cellStyle name="Normal 5 4 3 7" xfId="46037" xr:uid="{4FA4627D-21A1-4FCD-9F79-2C20D1952718}"/>
    <cellStyle name="Normal 5 4 4" xfId="2438" xr:uid="{CA87F0A6-FDEB-4B31-BE73-98B541C1F063}"/>
    <cellStyle name="Normal 5 4 4 2" xfId="31386" xr:uid="{3D736F76-3B48-48DC-8623-D3FFB7E11C83}"/>
    <cellStyle name="Normal 5 4 4 2 2" xfId="31387" xr:uid="{CB96A8D2-167B-45BB-B393-2E883576D158}"/>
    <cellStyle name="Normal 5 4 4 2 2 2" xfId="41104" xr:uid="{0526111D-EFEA-4ADE-86A0-0CD0338220A1}"/>
    <cellStyle name="Normal 5 4 4 2 3" xfId="31388" xr:uid="{5E95DBAE-FC1B-40C6-831C-95E61DE0AAA1}"/>
    <cellStyle name="Normal 5 4 4 3" xfId="31389" xr:uid="{619112C7-028F-46B2-90F2-8174F7515956}"/>
    <cellStyle name="Normal 5 4 4 3 2" xfId="31390" xr:uid="{A7077727-D000-4711-9D86-5971127FC553}"/>
    <cellStyle name="Normal 5 4 4 3 2 2" xfId="41105" xr:uid="{19F81B4F-8000-47B7-BF84-70D910C7159A}"/>
    <cellStyle name="Normal 5 4 4 3 3" xfId="31391" xr:uid="{1709D556-0D7D-49C0-A8EF-F0BFDBDD0EA5}"/>
    <cellStyle name="Normal 5 4 4 4" xfId="31392" xr:uid="{32DB1F8D-77C0-4921-983F-C4BCB8759FC6}"/>
    <cellStyle name="Normal 5 4 4 4 2" xfId="41106" xr:uid="{FC2D77D6-9E4A-454F-A585-18CCA5BA14B0}"/>
    <cellStyle name="Normal 5 4 4 5" xfId="31393" xr:uid="{A4BD6363-880C-4B2D-AB9D-8988A6953276}"/>
    <cellStyle name="Normal 5 4 5" xfId="2439" xr:uid="{D6BE68CE-D383-49E3-99E1-727BBA64199F}"/>
    <cellStyle name="Normal 5 4 5 2" xfId="31394" xr:uid="{DDB0BC78-6103-47C8-A295-E676BCBBBBF2}"/>
    <cellStyle name="Normal 5 4 5 2 2" xfId="41107" xr:uid="{DA2EDD4A-AA86-4ED0-94AD-F64332551A76}"/>
    <cellStyle name="Normal 5 4 5 3" xfId="31395" xr:uid="{07EFAD2D-A31F-4702-A631-4A0FF3720344}"/>
    <cellStyle name="Normal 5 4 5 4" xfId="46038" xr:uid="{541B985F-6C53-465D-9DD7-2B5204B9A798}"/>
    <cellStyle name="Normal 5 4 6" xfId="2440" xr:uid="{43E1A6DC-842C-45E2-AECC-145AE310C8F0}"/>
    <cellStyle name="Normal 5 4 6 2" xfId="31396" xr:uid="{882E17B9-2744-44D5-BF1B-E0E0875B373D}"/>
    <cellStyle name="Normal 5 4 6 2 2" xfId="41108" xr:uid="{32361B91-4923-4421-82A6-328F830C5F38}"/>
    <cellStyle name="Normal 5 4 6 3" xfId="31397" xr:uid="{7D14233C-9A38-495F-B5AC-21291C66C27F}"/>
    <cellStyle name="Normal 5 4 6 4" xfId="46039" xr:uid="{5AAEF21B-78F1-42A1-A52C-091347E55737}"/>
    <cellStyle name="Normal 5 4 7" xfId="31398" xr:uid="{AA7C661E-E019-477C-AA9E-01DF06F8D427}"/>
    <cellStyle name="Normal 5 4 7 2" xfId="41109" xr:uid="{428D6322-E560-49C1-9A2C-633DEF277E4E}"/>
    <cellStyle name="Normal 5 4 8" xfId="31399" xr:uid="{7D987998-6FE7-4CBC-A710-FC2966A36C71}"/>
    <cellStyle name="Normal 5 4 9" xfId="41110" xr:uid="{EB8D7327-B9ED-42E6-B8D5-F2C85B339732}"/>
    <cellStyle name="Normal 5 5" xfId="711" xr:uid="{00000000-0005-0000-0000-00001D040000}"/>
    <cellStyle name="Normal 5 5 2" xfId="712" xr:uid="{00000000-0005-0000-0000-00001E040000}"/>
    <cellStyle name="Normal 5 5 2 2" xfId="31400" xr:uid="{18220967-1644-4D2E-96B5-E2401AEFB4EC}"/>
    <cellStyle name="Normal 5 5 2 2 2" xfId="31401" xr:uid="{42154D6A-ECB4-4C54-9C75-BBDDDDDFDDD3}"/>
    <cellStyle name="Normal 5 5 2 2 2 2" xfId="31402" xr:uid="{130C2478-F963-45B7-9C1F-4C28A73539B8}"/>
    <cellStyle name="Normal 5 5 2 2 2 2 2" xfId="41111" xr:uid="{E81E1D85-AE33-4E12-B708-9881BCB8A6D5}"/>
    <cellStyle name="Normal 5 5 2 2 2 3" xfId="31403" xr:uid="{EBA377F4-9F92-4424-B76F-B30C032EFA0C}"/>
    <cellStyle name="Normal 5 5 2 2 3" xfId="31404" xr:uid="{51ADBE6B-8044-4BD7-8A9E-B6C19323E55D}"/>
    <cellStyle name="Normal 5 5 2 2 3 2" xfId="31405" xr:uid="{0688E513-79B2-4E23-A782-DE6D161A309F}"/>
    <cellStyle name="Normal 5 5 2 2 3 2 2" xfId="41112" xr:uid="{7DCD9D53-A91E-45C2-8D85-0185EBA818EC}"/>
    <cellStyle name="Normal 5 5 2 2 3 3" xfId="31406" xr:uid="{2769FBC9-368F-4B68-90A3-A33C0E323F50}"/>
    <cellStyle name="Normal 5 5 2 2 4" xfId="31407" xr:uid="{F1F17012-FF04-4884-8DA0-CFC309FD1262}"/>
    <cellStyle name="Normal 5 5 2 2 4 2" xfId="41113" xr:uid="{2FAB4C2A-5F69-472C-8855-29ABB450EDA9}"/>
    <cellStyle name="Normal 5 5 2 2 5" xfId="31408" xr:uid="{9E16171D-F03A-44A7-BCEE-6A52A3E210E9}"/>
    <cellStyle name="Normal 5 5 2 3" xfId="31409" xr:uid="{57B66B5A-BB74-41A8-B45A-DB42401DA28A}"/>
    <cellStyle name="Normal 5 5 2 3 2" xfId="31410" xr:uid="{FF39B046-3FC1-49EE-AFC3-A67928D8C15B}"/>
    <cellStyle name="Normal 5 5 2 3 2 2" xfId="41114" xr:uid="{E808EC45-BE5F-4279-B89A-C9C800D1FDAE}"/>
    <cellStyle name="Normal 5 5 2 3 3" xfId="31411" xr:uid="{62E85D7C-9FCB-4EF7-AE6A-22E42C0109A8}"/>
    <cellStyle name="Normal 5 5 2 4" xfId="31412" xr:uid="{499377F0-D327-47A5-9EB4-D658786087AC}"/>
    <cellStyle name="Normal 5 5 2 4 2" xfId="31413" xr:uid="{0ADF3F46-1F9C-4ABB-883C-0240E3435DD5}"/>
    <cellStyle name="Normal 5 5 2 4 2 2" xfId="41115" xr:uid="{E3BB6308-BDE0-44BE-BD30-5C7DB9A1D989}"/>
    <cellStyle name="Normal 5 5 2 4 3" xfId="31414" xr:uid="{4069C0EE-1FF6-4B0C-AB62-3F2DB97A1ADD}"/>
    <cellStyle name="Normal 5 5 2 5" xfId="31415" xr:uid="{2B999B21-F688-4288-B7F7-37E1859597BC}"/>
    <cellStyle name="Normal 5 5 2 5 2" xfId="41116" xr:uid="{8AAE8DDE-E984-4486-8B55-D6397850488C}"/>
    <cellStyle name="Normal 5 5 2 6" xfId="31416" xr:uid="{8618439F-6E97-43AC-948C-13D58A6A6CD7}"/>
    <cellStyle name="Normal 5 5 2 7" xfId="46040" xr:uid="{509645EE-5CBD-4618-99EA-340425072490}"/>
    <cellStyle name="Normal 5 5 3" xfId="713" xr:uid="{00000000-0005-0000-0000-00001F040000}"/>
    <cellStyle name="Normal 5 5 3 2" xfId="31417" xr:uid="{7BAC541D-59A3-44B3-A0E0-067D3058797D}"/>
    <cellStyle name="Normal 5 5 3 2 2" xfId="31418" xr:uid="{BA0AE742-EB6A-4E7A-8C32-F197272F9425}"/>
    <cellStyle name="Normal 5 5 3 2 2 2" xfId="41117" xr:uid="{E0D8D9BA-A6AF-4C1A-83D6-9D32D1649846}"/>
    <cellStyle name="Normal 5 5 3 2 3" xfId="31419" xr:uid="{4FF26A09-176F-43E3-BFC2-C7630693C1C8}"/>
    <cellStyle name="Normal 5 5 3 3" xfId="31420" xr:uid="{7311528D-19BB-4166-857D-145DA9ACC0D3}"/>
    <cellStyle name="Normal 5 5 3 3 2" xfId="31421" xr:uid="{42F683BE-8E6B-44C5-A072-8511451BCF3A}"/>
    <cellStyle name="Normal 5 5 3 3 2 2" xfId="41118" xr:uid="{1ABE3CB0-C3BC-43A7-BF24-A5A95EF5F9B9}"/>
    <cellStyle name="Normal 5 5 3 3 3" xfId="31422" xr:uid="{4D1EA556-CC5F-4FD9-86B4-30AB49C3D127}"/>
    <cellStyle name="Normal 5 5 3 4" xfId="31423" xr:uid="{F7E5DD1C-64F7-4BAF-B6FB-27DE7344156A}"/>
    <cellStyle name="Normal 5 5 3 4 2" xfId="41119" xr:uid="{A5EDE869-47CD-4586-95A8-A1D4C44057C1}"/>
    <cellStyle name="Normal 5 5 3 5" xfId="31424" xr:uid="{90421C46-5800-4024-AD40-67E331B078ED}"/>
    <cellStyle name="Normal 5 5 3 6" xfId="46041" xr:uid="{A045C934-FB26-48E9-882B-7644FE4C5324}"/>
    <cellStyle name="Normal 5 5 4" xfId="1302" xr:uid="{00000000-0005-0000-0000-000020040000}"/>
    <cellStyle name="Normal 5 5 4 2" xfId="31425" xr:uid="{6427D499-B5CD-4842-9D9B-FF1B3FB0ACA7}"/>
    <cellStyle name="Normal 5 5 4 2 2" xfId="41120" xr:uid="{444B2F74-BC94-465C-85FC-0EFDEECA93E9}"/>
    <cellStyle name="Normal 5 5 4 3" xfId="31426" xr:uid="{A4F2F7DE-3015-47D7-97CA-A21A12DBBB6D}"/>
    <cellStyle name="Normal 5 5 4 4" xfId="31427" xr:uid="{45CF268E-14DE-4F81-AEE1-1E11763F8CDC}"/>
    <cellStyle name="Normal 5 5 4 5" xfId="44901" xr:uid="{3518D707-E10B-4DCE-9D67-486C1D0D681C}"/>
    <cellStyle name="Normal 5 5 4 6" xfId="46042" xr:uid="{70E04A91-5604-4087-80FA-7B1729F93CCA}"/>
    <cellStyle name="Normal 5 5 5" xfId="31428" xr:uid="{40D838EE-D52F-494B-A6E2-4EE2B5B73FE5}"/>
    <cellStyle name="Normal 5 5 5 2" xfId="31429" xr:uid="{452FBDC3-8933-4A2A-BBCE-E548FA13EB46}"/>
    <cellStyle name="Normal 5 5 5 2 2" xfId="41121" xr:uid="{7C7C69D1-8F4B-4A63-B43A-9F16A11310CF}"/>
    <cellStyle name="Normal 5 5 5 3" xfId="31430" xr:uid="{296017AA-7046-40E7-8D20-A023B9EB3F46}"/>
    <cellStyle name="Normal 5 5 6" xfId="31431" xr:uid="{E15B4BCF-DA39-4BC6-9E81-EA4A07C3B63D}"/>
    <cellStyle name="Normal 5 5 6 2" xfId="41122" xr:uid="{9DAFAC20-BB5E-426A-B90A-F1FCAC4CA52A}"/>
    <cellStyle name="Normal 5 5 7" xfId="31432" xr:uid="{71BD9E9E-69A0-43B6-BD3B-8CF68D0818E7}"/>
    <cellStyle name="Normal 5 6" xfId="714" xr:uid="{00000000-0005-0000-0000-000021040000}"/>
    <cellStyle name="Normal 5 6 2" xfId="715" xr:uid="{00000000-0005-0000-0000-000022040000}"/>
    <cellStyle name="Normal 5 6 2 2" xfId="31433" xr:uid="{9D5E21B5-B422-46F0-A9F0-B27216510575}"/>
    <cellStyle name="Normal 5 6 2 2 2" xfId="31434" xr:uid="{F0C81BD3-45BD-4DF3-94A1-626C46AEAA10}"/>
    <cellStyle name="Normal 5 6 2 2 2 2" xfId="41123" xr:uid="{394AC025-0C97-4E3E-BB7D-31C650626852}"/>
    <cellStyle name="Normal 5 6 2 2 3" xfId="31435" xr:uid="{0920D67E-2B66-4D94-B2BA-301240F8DD16}"/>
    <cellStyle name="Normal 5 6 2 3" xfId="31436" xr:uid="{056F4D88-434B-4829-BEAF-BED419AE32FB}"/>
    <cellStyle name="Normal 5 6 2 3 2" xfId="31437" xr:uid="{2676882F-A7FE-417E-B5E7-F21B8A74ED29}"/>
    <cellStyle name="Normal 5 6 2 3 2 2" xfId="41124" xr:uid="{721DFDF7-CB67-4296-834D-A192429C5170}"/>
    <cellStyle name="Normal 5 6 2 3 3" xfId="31438" xr:uid="{B9829EBC-F76C-409F-9138-AB82C7E01622}"/>
    <cellStyle name="Normal 5 6 2 4" xfId="31439" xr:uid="{B8FF4756-30E4-4ED7-A196-70742CAAF62E}"/>
    <cellStyle name="Normal 5 6 2 4 2" xfId="41125" xr:uid="{3FF0933C-F2AF-490D-BD16-3AE2AC14B089}"/>
    <cellStyle name="Normal 5 6 2 5" xfId="31440" xr:uid="{B2153F22-5988-48F0-9171-63CCC2DF0499}"/>
    <cellStyle name="Normal 5 6 3" xfId="31441" xr:uid="{B8DCDB16-8CBB-4482-A894-4693BC618205}"/>
    <cellStyle name="Normal 5 6 3 2" xfId="31442" xr:uid="{8C6BA16B-ED5D-4FE4-954E-674514B864E7}"/>
    <cellStyle name="Normal 5 6 3 2 2" xfId="41126" xr:uid="{EAFE34A7-6167-4E13-8BF4-00749A556693}"/>
    <cellStyle name="Normal 5 6 3 3" xfId="31443" xr:uid="{E3F63DD6-FB8A-4C90-8C0D-EAFBEF4C0904}"/>
    <cellStyle name="Normal 5 6 4" xfId="31444" xr:uid="{6BF6F440-DCA8-40FD-87F7-03C5FE196639}"/>
    <cellStyle name="Normal 5 6 4 2" xfId="31445" xr:uid="{8B82B128-970D-42BE-BBB7-F6DF9D597C34}"/>
    <cellStyle name="Normal 5 6 4 2 2" xfId="41127" xr:uid="{BF1DBCBD-3996-4050-A9FB-C0D188B56E89}"/>
    <cellStyle name="Normal 5 6 4 3" xfId="31446" xr:uid="{96F6A2F1-CE7D-4B3A-A236-C3FEC58A6FD9}"/>
    <cellStyle name="Normal 5 6 5" xfId="31447" xr:uid="{0982BD2A-E8D4-475B-9C73-8BD67808979B}"/>
    <cellStyle name="Normal 5 6 5 2" xfId="41128" xr:uid="{47D7221F-60BA-4481-B1DF-285E066D4527}"/>
    <cellStyle name="Normal 5 6 6" xfId="31448" xr:uid="{5B623509-926C-44AC-BF44-EB931A7B8190}"/>
    <cellStyle name="Normal 5 6 7" xfId="46043" xr:uid="{8CA51FB7-AEB6-48B1-9049-D8DB58B27906}"/>
    <cellStyle name="Normal 5 7" xfId="716" xr:uid="{00000000-0005-0000-0000-000023040000}"/>
    <cellStyle name="Normal 5 7 2" xfId="31449" xr:uid="{3298AE9A-6948-4E02-B3EB-1AE578BE3A9F}"/>
    <cellStyle name="Normal 5 7 2 2" xfId="31450" xr:uid="{470AB67A-BD0D-4FB3-AC7B-A19B633942A6}"/>
    <cellStyle name="Normal 5 7 2 2 2" xfId="41129" xr:uid="{7254DA05-B1E9-4C72-8D8B-0EFFFACFCC3D}"/>
    <cellStyle name="Normal 5 7 2 3" xfId="31451" xr:uid="{10D51A9F-F883-4FA2-97F8-90901D2EFE13}"/>
    <cellStyle name="Normal 5 7 3" xfId="31452" xr:uid="{3F7A8764-DDED-4BEF-AC81-37C77B902E4F}"/>
    <cellStyle name="Normal 5 7 3 2" xfId="31453" xr:uid="{D334691C-8C1C-4820-A42D-3A627CB58E4F}"/>
    <cellStyle name="Normal 5 7 3 2 2" xfId="41130" xr:uid="{568B56CB-7B68-4751-AC89-EEBD4E50F87C}"/>
    <cellStyle name="Normal 5 7 3 3" xfId="31454" xr:uid="{36DC2702-00FD-4550-B43A-8B68F1BA3529}"/>
    <cellStyle name="Normal 5 7 4" xfId="31455" xr:uid="{E05CA3B4-97ED-431F-B87E-1DD4144FFBCB}"/>
    <cellStyle name="Normal 5 7 4 2" xfId="41131" xr:uid="{748130F9-6BD1-4736-857D-2F61035E0478}"/>
    <cellStyle name="Normal 5 7 5" xfId="31456" xr:uid="{394B3BE7-6CFF-4F2C-902A-32435D2075B6}"/>
    <cellStyle name="Normal 5 7 6" xfId="46044" xr:uid="{490D2086-7BF7-4E18-86B0-042EEEAFE6FD}"/>
    <cellStyle name="Normal 5 8" xfId="717" xr:uid="{00000000-0005-0000-0000-000024040000}"/>
    <cellStyle name="Normal 5 8 2" xfId="31457" xr:uid="{E3658007-61AA-49BC-9161-4A8FEEC16A4A}"/>
    <cellStyle name="Normal 5 8 2 2" xfId="41132" xr:uid="{897BE8A2-2701-4B6A-9331-0D2CEC99E412}"/>
    <cellStyle name="Normal 5 8 3" xfId="31458" xr:uid="{7037A5E5-355A-4BF0-9FB8-A85F4EB795C6}"/>
    <cellStyle name="Normal 5 8 3 2" xfId="44014" xr:uid="{D3CDDA97-3C49-4272-8532-6005D4B9E667}"/>
    <cellStyle name="Normal 5 8 4" xfId="44015" xr:uid="{A91A9DBD-0041-4279-8984-CFC02A141CE4}"/>
    <cellStyle name="Normal 5 8 4 2" xfId="44016" xr:uid="{64DC738B-8047-4FD9-B579-D76C1F4C9D04}"/>
    <cellStyle name="Normal 5 8 5" xfId="44017" xr:uid="{DF173BBC-E094-466B-B09C-FAD2D60BCE54}"/>
    <cellStyle name="Normal 5 8 6" xfId="46045" xr:uid="{5D0CE719-574E-466F-874B-3F2BBDF0EFBD}"/>
    <cellStyle name="Normal 5 9" xfId="131" xr:uid="{00000000-0005-0000-0000-000025040000}"/>
    <cellStyle name="Normal 5 9 2" xfId="31459" xr:uid="{92C648B9-5BFA-4EA3-9D3F-995AFBDF421E}"/>
    <cellStyle name="Normal 5 9 2 2" xfId="41133" xr:uid="{3FD8DB70-F742-43D5-9935-DC6005B516DC}"/>
    <cellStyle name="Normal 5 9 3" xfId="31460" xr:uid="{ECF5B375-E1B5-4745-A986-666320726D16}"/>
    <cellStyle name="Normal 5 9 3 2" xfId="44018" xr:uid="{4B04AA81-9538-49B1-82C2-45EE06B7DD4E}"/>
    <cellStyle name="Normal 5 9 4" xfId="44019" xr:uid="{D3D719D7-6637-4283-9320-BE220706982F}"/>
    <cellStyle name="Normal 5 9 4 2" xfId="44020" xr:uid="{39194BE6-FA2F-4585-98FC-EA1079ED2AF5}"/>
    <cellStyle name="Normal 5 9 5" xfId="44021" xr:uid="{7CF0F3EB-E8E2-465B-8625-86A1CD383568}"/>
    <cellStyle name="Normal 5 9 6" xfId="2441" xr:uid="{2CC2C5E9-CF5C-45BD-90EB-1AEC6D345D3F}"/>
    <cellStyle name="Normal 5_10051" xfId="2442" xr:uid="{7D5EE170-32E4-41DC-A00A-C99E39764B80}"/>
    <cellStyle name="Normal 50" xfId="844" xr:uid="{00000000-0005-0000-0000-000027040000}"/>
    <cellStyle name="Normal 50 2" xfId="936" xr:uid="{00000000-0005-0000-0000-000028040000}"/>
    <cellStyle name="Normal 50 2 2" xfId="31461" xr:uid="{4E22E6CC-45E7-4A10-B623-5C903B6C17B9}"/>
    <cellStyle name="Normal 50 2 2 2" xfId="31462" xr:uid="{C7AD3B7C-A9BB-46CC-91E0-AF821C8250BE}"/>
    <cellStyle name="Normal 50 2 2 2 2" xfId="31463" xr:uid="{5CC62D7E-44B5-469E-BEF3-AFEFFE8D5850}"/>
    <cellStyle name="Normal 50 2 2 2 2 2" xfId="31464" xr:uid="{3C26E474-B789-4380-9458-32E72D600A39}"/>
    <cellStyle name="Normal 50 2 2 2 2 2 2" xfId="41134" xr:uid="{B7F4B6DE-45FB-49E8-93AC-0CFE1AA854DC}"/>
    <cellStyle name="Normal 50 2 2 2 2 3" xfId="31465" xr:uid="{3E8D845C-E950-46B7-95A8-E1592DA1201E}"/>
    <cellStyle name="Normal 50 2 2 2 3" xfId="31466" xr:uid="{14026B2F-F166-4DDC-8938-7A13AF5DEA1D}"/>
    <cellStyle name="Normal 50 2 2 2 3 2" xfId="31467" xr:uid="{E727B9FC-7FBD-4943-B2AF-408E961B3503}"/>
    <cellStyle name="Normal 50 2 2 2 3 2 2" xfId="41135" xr:uid="{AD0F3306-F969-4032-8CC2-9E87D514E696}"/>
    <cellStyle name="Normal 50 2 2 2 3 3" xfId="31468" xr:uid="{AF2B166D-8057-4970-B9AB-FA2E4BEC764D}"/>
    <cellStyle name="Normal 50 2 2 2 4" xfId="31469" xr:uid="{A8D7C513-B1C9-464C-989E-DB276C6D304D}"/>
    <cellStyle name="Normal 50 2 2 2 4 2" xfId="41136" xr:uid="{AE197594-3269-4991-86C9-3CE4EDD8555F}"/>
    <cellStyle name="Normal 50 2 2 2 5" xfId="31470" xr:uid="{1133667C-E141-43DB-A8ED-B4A95B840560}"/>
    <cellStyle name="Normal 50 2 2 3" xfId="31471" xr:uid="{4E337F9F-9604-405A-9A98-A066ED038DAA}"/>
    <cellStyle name="Normal 50 2 2 3 2" xfId="31472" xr:uid="{CD90F558-A0B0-4647-89F6-EF2558F02301}"/>
    <cellStyle name="Normal 50 2 2 3 2 2" xfId="41137" xr:uid="{2AFE6173-2B09-4AD8-BCE9-FF977D51C58A}"/>
    <cellStyle name="Normal 50 2 2 3 3" xfId="31473" xr:uid="{5844C425-616F-4B3C-AC5D-F0F9D3390A55}"/>
    <cellStyle name="Normal 50 2 2 4" xfId="31474" xr:uid="{ECA68003-FCE2-4B5E-9A9D-47DD8F187778}"/>
    <cellStyle name="Normal 50 2 2 4 2" xfId="31475" xr:uid="{C975A77A-6F14-40B9-A300-E915BF53051C}"/>
    <cellStyle name="Normal 50 2 2 4 2 2" xfId="41138" xr:uid="{310EEF90-5D65-4CCB-97B5-D606C462CC78}"/>
    <cellStyle name="Normal 50 2 2 4 3" xfId="31476" xr:uid="{96ABFEB8-972E-42C2-8565-CAB19DD485CF}"/>
    <cellStyle name="Normal 50 2 2 5" xfId="31477" xr:uid="{70F8E782-101A-45C4-90B3-27357D052E69}"/>
    <cellStyle name="Normal 50 2 2 5 2" xfId="41139" xr:uid="{A213639B-3062-4814-8460-0CDBBF9D9578}"/>
    <cellStyle name="Normal 50 2 2 6" xfId="31478" xr:uid="{722197BC-2065-400C-98B9-5D9D5E56FDCC}"/>
    <cellStyle name="Normal 50 2 3" xfId="31479" xr:uid="{9D3204CD-B344-4A24-AB5A-95DCC4E0D449}"/>
    <cellStyle name="Normal 50 2 3 2" xfId="31480" xr:uid="{2C37AFB8-9C2C-44B1-8E7C-D284749720F2}"/>
    <cellStyle name="Normal 50 2 3 2 2" xfId="31481" xr:uid="{4202C691-DB36-49ED-959E-6170A3E97664}"/>
    <cellStyle name="Normal 50 2 3 2 2 2" xfId="41140" xr:uid="{6167FF05-71CC-4811-9F95-ADD8FCEF25FE}"/>
    <cellStyle name="Normal 50 2 3 2 3" xfId="31482" xr:uid="{3D376DF9-6C25-4B70-B915-39CF43ED7C39}"/>
    <cellStyle name="Normal 50 2 3 3" xfId="31483" xr:uid="{BDAA95FF-5178-4C27-85CC-09F036DFAD16}"/>
    <cellStyle name="Normal 50 2 3 3 2" xfId="31484" xr:uid="{FC98A6CB-D87F-4730-B478-A5B6F1438AD5}"/>
    <cellStyle name="Normal 50 2 3 3 2 2" xfId="41141" xr:uid="{10EA296F-40BB-4EAD-B597-D27E4FFBA954}"/>
    <cellStyle name="Normal 50 2 3 3 3" xfId="31485" xr:uid="{CAFF9C03-8258-4AE2-B9F2-C183185CC31A}"/>
    <cellStyle name="Normal 50 2 3 4" xfId="31486" xr:uid="{C936D049-C401-484B-BBD7-04CDBCC3FA7A}"/>
    <cellStyle name="Normal 50 2 3 4 2" xfId="41142" xr:uid="{16A0ECAA-BFED-415A-9B0A-5ACD77D8CFF1}"/>
    <cellStyle name="Normal 50 2 3 5" xfId="31487" xr:uid="{9D728A51-7E80-46FF-8CCB-E8CA7EA5EA44}"/>
    <cellStyle name="Normal 50 2 4" xfId="31488" xr:uid="{447CB1DB-CF1B-4A83-942D-800590167925}"/>
    <cellStyle name="Normal 50 2 4 2" xfId="31489" xr:uid="{A05F05C6-8290-477C-938E-C395F77CA031}"/>
    <cellStyle name="Normal 50 2 4 2 2" xfId="41143" xr:uid="{D0FD5899-CE75-49A4-9F8A-A832EDC76BD5}"/>
    <cellStyle name="Normal 50 2 4 3" xfId="31490" xr:uid="{65B9F8D4-9F65-4304-8721-9B4B947873F2}"/>
    <cellStyle name="Normal 50 2 5" xfId="31491" xr:uid="{12D08762-8341-44A9-8465-48B555F168F5}"/>
    <cellStyle name="Normal 50 2 5 2" xfId="31492" xr:uid="{DF70B5EA-9AB4-49F5-BB26-539BBD35E91E}"/>
    <cellStyle name="Normal 50 2 5 2 2" xfId="41144" xr:uid="{DDE25351-6AAA-455E-A869-BE454578CCC7}"/>
    <cellStyle name="Normal 50 2 5 3" xfId="31493" xr:uid="{25254286-C1D1-4A86-8280-296BF9238CDD}"/>
    <cellStyle name="Normal 50 2 6" xfId="31494" xr:uid="{3F68568D-A95F-4416-B37F-D4F681C69F72}"/>
    <cellStyle name="Normal 50 2 6 2" xfId="41145" xr:uid="{FDE27E48-ACD4-47CB-9319-56D284F351DC}"/>
    <cellStyle name="Normal 50 2 7" xfId="31495" xr:uid="{D41839DF-94C5-4064-9616-F7A2C652623B}"/>
    <cellStyle name="Normal 50 3" xfId="2443" xr:uid="{D130C6C2-C75C-4D7C-9767-9493E57DA903}"/>
    <cellStyle name="Normal 50 3 2" xfId="31496" xr:uid="{7D4111AC-AA33-4B1D-894E-07BEB7AA41A7}"/>
    <cellStyle name="Normal 50 3 2 2" xfId="31497" xr:uid="{D9E4477D-5D9E-4DB1-A1FC-90F035EB7A86}"/>
    <cellStyle name="Normal 50 3 2 2 2" xfId="31498" xr:uid="{F37A1CFB-0F2C-400F-9EAE-8D35CE1B912B}"/>
    <cellStyle name="Normal 50 3 2 2 2 2" xfId="41146" xr:uid="{485263D4-7AFB-44D4-A7B9-FAA09D61AD19}"/>
    <cellStyle name="Normal 50 3 2 2 3" xfId="31499" xr:uid="{A2F6ECED-93A3-4AFF-8CF1-0757F20BEE3C}"/>
    <cellStyle name="Normal 50 3 2 3" xfId="31500" xr:uid="{ED1FAF49-0F0C-4047-8D91-7B87E35719B5}"/>
    <cellStyle name="Normal 50 3 2 3 2" xfId="31501" xr:uid="{4EF55FAE-FA12-4AFC-B849-29F7F07238ED}"/>
    <cellStyle name="Normal 50 3 2 3 2 2" xfId="41147" xr:uid="{DF4EEBCE-B496-45BA-BF1E-360C876714B3}"/>
    <cellStyle name="Normal 50 3 2 3 3" xfId="31502" xr:uid="{F2100787-2617-4AF4-A457-13AB8B960E27}"/>
    <cellStyle name="Normal 50 3 2 4" xfId="31503" xr:uid="{D8DD2DDC-CC4F-4ACB-AD87-444C6C131F08}"/>
    <cellStyle name="Normal 50 3 2 4 2" xfId="41148" xr:uid="{387ABD01-422D-404C-89DE-451EAB1FFD15}"/>
    <cellStyle name="Normal 50 3 2 5" xfId="31504" xr:uid="{A6893696-62A7-49B6-9F07-1FE6B47F2B21}"/>
    <cellStyle name="Normal 50 3 3" xfId="31505" xr:uid="{F6C0BE1A-C00B-45E3-AE10-BBB47BE9F06B}"/>
    <cellStyle name="Normal 50 3 3 2" xfId="31506" xr:uid="{1F375357-F513-4337-88A5-DA18C8BD8C0B}"/>
    <cellStyle name="Normal 50 3 3 2 2" xfId="41149" xr:uid="{1C4B2740-8857-48BD-8C4C-EA5EF59A2341}"/>
    <cellStyle name="Normal 50 3 3 3" xfId="31507" xr:uid="{0A41D657-3211-405B-BE8B-635DDBFF7510}"/>
    <cellStyle name="Normal 50 3 4" xfId="31508" xr:uid="{96AB3F02-CAD2-4093-9376-2D41A94932D5}"/>
    <cellStyle name="Normal 50 3 4 2" xfId="31509" xr:uid="{903415AB-2ECA-4C8B-9C1D-033AB1148D45}"/>
    <cellStyle name="Normal 50 3 4 2 2" xfId="41150" xr:uid="{C979320F-39D8-4446-AC80-1B6B23BB0BC2}"/>
    <cellStyle name="Normal 50 3 4 3" xfId="31510" xr:uid="{A3AA7894-0C4E-4153-A24F-EC3445BF7643}"/>
    <cellStyle name="Normal 50 3 5" xfId="31511" xr:uid="{D1B54DCC-DB92-489F-96E0-BE170429C977}"/>
    <cellStyle name="Normal 50 3 5 2" xfId="41151" xr:uid="{CD61B8E5-5E98-44C6-A51C-84D46A5D793F}"/>
    <cellStyle name="Normal 50 3 6" xfId="31512" xr:uid="{7F65E446-503F-4B19-B699-CDE20A6BDBED}"/>
    <cellStyle name="Normal 50 4" xfId="31513" xr:uid="{F6F8EF0B-6F93-4887-B24D-9D27AAE6FECC}"/>
    <cellStyle name="Normal 50 4 2" xfId="31514" xr:uid="{2AE478EE-7087-4601-B3C0-953B0BF20A14}"/>
    <cellStyle name="Normal 50 4 2 2" xfId="31515" xr:uid="{5583DF3C-1604-42C9-A9A3-A8A49F768E0C}"/>
    <cellStyle name="Normal 50 4 2 2 2" xfId="41152" xr:uid="{228760E4-F963-4196-874A-CE19EB94FCEC}"/>
    <cellStyle name="Normal 50 4 2 3" xfId="31516" xr:uid="{CB57FA0D-F264-419D-9ADF-F74B585DEE64}"/>
    <cellStyle name="Normal 50 4 3" xfId="31517" xr:uid="{A88D9C68-F32D-4880-B6E7-2C3D623C587B}"/>
    <cellStyle name="Normal 50 4 3 2" xfId="31518" xr:uid="{1DF2B7D1-17C0-4169-BCF2-EBAA9FD7B46D}"/>
    <cellStyle name="Normal 50 4 3 2 2" xfId="41153" xr:uid="{2714B877-2FDC-428A-83B8-B8CFC05DAF28}"/>
    <cellStyle name="Normal 50 4 3 3" xfId="31519" xr:uid="{BDDA4210-C5F8-4DA6-BDC1-DA46DFDAB1E6}"/>
    <cellStyle name="Normal 50 4 4" xfId="31520" xr:uid="{3021FFD8-0F12-44AF-9C0A-A4EAEE1E9E49}"/>
    <cellStyle name="Normal 50 4 4 2" xfId="41154" xr:uid="{19818462-E447-40F8-9AF7-71003B2DC15F}"/>
    <cellStyle name="Normal 50 4 5" xfId="31521" xr:uid="{9FAE6331-33D6-4805-A983-6B393FC42C73}"/>
    <cellStyle name="Normal 50 5" xfId="31522" xr:uid="{D7AFB898-AD6B-4E27-93C4-5C700401A392}"/>
    <cellStyle name="Normal 50 5 2" xfId="31523" xr:uid="{01DE83A0-371A-48EB-9AF1-24FA1676B539}"/>
    <cellStyle name="Normal 50 5 2 2" xfId="41155" xr:uid="{E4E284F5-F7B7-48BE-B554-123C7E90721B}"/>
    <cellStyle name="Normal 50 5 3" xfId="31524" xr:uid="{00EA8EB2-02D7-463A-847B-3B3FF865E6D7}"/>
    <cellStyle name="Normal 50 6" xfId="31525" xr:uid="{42B225E3-269D-4A60-9953-D34BB33A2AF5}"/>
    <cellStyle name="Normal 50 6 2" xfId="31526" xr:uid="{A5A6B439-DA7E-4A74-962D-DAE469A82F94}"/>
    <cellStyle name="Normal 50 6 2 2" xfId="41156" xr:uid="{CC6B3E02-53AC-4CD6-885A-D290A583DBAE}"/>
    <cellStyle name="Normal 50 6 3" xfId="31527" xr:uid="{CA215C18-1C14-4A73-82CB-A73EFD4FC41B}"/>
    <cellStyle name="Normal 50 7" xfId="31528" xr:uid="{52ED3995-0C06-4C1A-995E-1F504407BB0C}"/>
    <cellStyle name="Normal 50 7 2" xfId="41157" xr:uid="{DF61951E-F83D-4895-AD15-6FBBFFA932A3}"/>
    <cellStyle name="Normal 50 8" xfId="31529" xr:uid="{BFD82866-4FB0-49AD-8447-7926AEA4FD77}"/>
    <cellStyle name="Normal 50 9" xfId="41158" xr:uid="{B7DB2681-72AB-41C5-8410-4CBB4D4EEE40}"/>
    <cellStyle name="Normal 51" xfId="850" xr:uid="{00000000-0005-0000-0000-000029040000}"/>
    <cellStyle name="Normal 51 2" xfId="937" xr:uid="{00000000-0005-0000-0000-00002A040000}"/>
    <cellStyle name="Normal 51 2 2" xfId="31530" xr:uid="{AB1C9D09-798F-4FB5-9912-5FEB6D454BB7}"/>
    <cellStyle name="Normal 51 2 2 2" xfId="31531" xr:uid="{880D2A3D-D73D-498B-BB1D-99B1C5D9F16A}"/>
    <cellStyle name="Normal 51 2 2 2 2" xfId="31532" xr:uid="{2526E3BF-B01A-4CD6-8DD1-87EEDD065CAF}"/>
    <cellStyle name="Normal 51 2 2 2 2 2" xfId="31533" xr:uid="{FB9DA14C-307B-4A46-AC27-A0E127DB497F}"/>
    <cellStyle name="Normal 51 2 2 2 2 2 2" xfId="41159" xr:uid="{E132D942-F425-425F-AEC5-7F4EC64BCCD5}"/>
    <cellStyle name="Normal 51 2 2 2 2 3" xfId="31534" xr:uid="{6C95D518-6159-421D-B8B6-347392A55F19}"/>
    <cellStyle name="Normal 51 2 2 2 3" xfId="31535" xr:uid="{7BB4D49E-6D0C-4B84-B610-B514119BC036}"/>
    <cellStyle name="Normal 51 2 2 2 3 2" xfId="31536" xr:uid="{2EF31B30-9B72-44FD-B465-3EFCBC31ECD3}"/>
    <cellStyle name="Normal 51 2 2 2 3 2 2" xfId="41160" xr:uid="{739094F1-AA4E-46FC-AD39-57271F8C86D2}"/>
    <cellStyle name="Normal 51 2 2 2 3 3" xfId="31537" xr:uid="{82489102-B9A0-4AEB-AF55-4DAFD302784D}"/>
    <cellStyle name="Normal 51 2 2 2 4" xfId="31538" xr:uid="{F4F94AEE-E37D-4463-A667-6A73BAD2EA89}"/>
    <cellStyle name="Normal 51 2 2 2 4 2" xfId="41161" xr:uid="{A4C5F57B-0883-4FB3-AFC6-1079319ED51C}"/>
    <cellStyle name="Normal 51 2 2 2 5" xfId="31539" xr:uid="{29847141-53C2-4D83-B153-372088401F7E}"/>
    <cellStyle name="Normal 51 2 2 3" xfId="31540" xr:uid="{21DC7164-7C36-4320-85F8-82F24D1F12D9}"/>
    <cellStyle name="Normal 51 2 2 3 2" xfId="31541" xr:uid="{C8AD8EFD-FD64-4054-BC9C-79791D2F5C11}"/>
    <cellStyle name="Normal 51 2 2 3 2 2" xfId="41162" xr:uid="{310A5B24-D4B8-46DC-8E60-874F4A6F1A74}"/>
    <cellStyle name="Normal 51 2 2 3 3" xfId="31542" xr:uid="{DB764BCB-3ADB-4BF7-A066-834BFAD7D06A}"/>
    <cellStyle name="Normal 51 2 2 4" xfId="31543" xr:uid="{656397D3-0CE1-4A53-BE60-68E301417A3E}"/>
    <cellStyle name="Normal 51 2 2 4 2" xfId="31544" xr:uid="{E7E9C0E7-B928-4295-952E-5F62080F821F}"/>
    <cellStyle name="Normal 51 2 2 4 2 2" xfId="41163" xr:uid="{DDEE8882-5784-499C-9E38-C8303300268C}"/>
    <cellStyle name="Normal 51 2 2 4 3" xfId="31545" xr:uid="{F5AC660B-DF8B-41FA-B33B-9AA54BEA9221}"/>
    <cellStyle name="Normal 51 2 2 5" xfId="31546" xr:uid="{C6FDF811-424F-48F1-92BA-10A553514FB3}"/>
    <cellStyle name="Normal 51 2 2 5 2" xfId="41164" xr:uid="{2544B1CD-ECCF-4CB7-BCCA-26D9833C2A3E}"/>
    <cellStyle name="Normal 51 2 2 6" xfId="31547" xr:uid="{E3C6F88A-8B5E-4EE5-B41F-308DB7959ACD}"/>
    <cellStyle name="Normal 51 2 3" xfId="31548" xr:uid="{AFC7E549-7C3D-4B51-BC8B-7BAD098A595D}"/>
    <cellStyle name="Normal 51 2 3 2" xfId="31549" xr:uid="{995E6604-C4F8-4AB5-85A3-1DA80310D501}"/>
    <cellStyle name="Normal 51 2 3 2 2" xfId="31550" xr:uid="{D75E44D5-90A6-4E1F-B304-90F2A6ABB686}"/>
    <cellStyle name="Normal 51 2 3 2 2 2" xfId="41165" xr:uid="{5B7CAE74-41B2-403A-931F-4AB56965E0F7}"/>
    <cellStyle name="Normal 51 2 3 2 3" xfId="31551" xr:uid="{0166D4BE-4FDF-423B-800A-FBE7062D7FC9}"/>
    <cellStyle name="Normal 51 2 3 3" xfId="31552" xr:uid="{7D0D8B72-4598-4FB1-8013-0D50FFE6CA19}"/>
    <cellStyle name="Normal 51 2 3 3 2" xfId="31553" xr:uid="{A0576045-3554-48E6-BA56-A979A014F872}"/>
    <cellStyle name="Normal 51 2 3 3 2 2" xfId="41166" xr:uid="{91844C3F-BEAD-4BDF-A1B8-5EAB644B255D}"/>
    <cellStyle name="Normal 51 2 3 3 3" xfId="31554" xr:uid="{8B8D29A1-7BB6-49A0-B067-04C81D416073}"/>
    <cellStyle name="Normal 51 2 3 4" xfId="31555" xr:uid="{69DF1382-753B-4D8C-8893-D9FE3429CE05}"/>
    <cellStyle name="Normal 51 2 3 4 2" xfId="41167" xr:uid="{F6C82619-DBDB-4B41-A619-194036C7BF7A}"/>
    <cellStyle name="Normal 51 2 3 5" xfId="31556" xr:uid="{2A6D4511-5526-466E-A7E9-FE3FE6EF373F}"/>
    <cellStyle name="Normal 51 2 4" xfId="31557" xr:uid="{46949489-E38C-47DD-96E8-FFC9B08153AE}"/>
    <cellStyle name="Normal 51 2 4 2" xfId="31558" xr:uid="{E721D23D-074D-43F1-85F4-4764071AA33E}"/>
    <cellStyle name="Normal 51 2 4 2 2" xfId="41168" xr:uid="{2E675EB9-60CC-4F59-8EE0-073C5B4C4A31}"/>
    <cellStyle name="Normal 51 2 4 3" xfId="31559" xr:uid="{F2826A81-12EF-42C4-BCD0-EDF43B9A57FE}"/>
    <cellStyle name="Normal 51 2 5" xfId="31560" xr:uid="{5206A47E-4B58-4DBA-8EEA-919275813A8A}"/>
    <cellStyle name="Normal 51 2 5 2" xfId="31561" xr:uid="{DD3F0737-8FE8-488E-9A97-E31247742514}"/>
    <cellStyle name="Normal 51 2 5 2 2" xfId="41169" xr:uid="{1CD7CF1F-0C33-4FA1-A282-DBB0F0F95361}"/>
    <cellStyle name="Normal 51 2 5 3" xfId="31562" xr:uid="{1DEEFD48-D3A6-4F3C-ACCF-7A363BB77E62}"/>
    <cellStyle name="Normal 51 2 6" xfId="31563" xr:uid="{98B73CD0-D23F-4C22-B96A-40BB7F887528}"/>
    <cellStyle name="Normal 51 2 6 2" xfId="41170" xr:uid="{6EE88057-50FA-400B-A1E1-EE4A5ECC2B8B}"/>
    <cellStyle name="Normal 51 2 7" xfId="31564" xr:uid="{7F32DBBC-6060-4183-A3ED-5D3C4539EFFF}"/>
    <cellStyle name="Normal 51 3" xfId="2444" xr:uid="{3FA9D879-7081-46B2-8A06-08DA4BC5F11F}"/>
    <cellStyle name="Normal 51 3 2" xfId="31565" xr:uid="{9A623362-2DE6-4332-A457-4720EB323CE1}"/>
    <cellStyle name="Normal 51 3 2 2" xfId="31566" xr:uid="{06DCA1F5-EFDE-4D2E-9056-08F653B55C65}"/>
    <cellStyle name="Normal 51 3 2 2 2" xfId="31567" xr:uid="{F29247C7-D6F2-4471-A901-35A3BC6870F0}"/>
    <cellStyle name="Normal 51 3 2 2 2 2" xfId="41171" xr:uid="{F1B3394D-4B1F-4F99-A934-05BA22223237}"/>
    <cellStyle name="Normal 51 3 2 2 3" xfId="31568" xr:uid="{9CC1E03F-093F-47A8-B380-ED46F8E3D3EE}"/>
    <cellStyle name="Normal 51 3 2 3" xfId="31569" xr:uid="{F86F2F3D-0C5D-4F49-B40A-EFEC9CAAB994}"/>
    <cellStyle name="Normal 51 3 2 3 2" xfId="31570" xr:uid="{A1BB775B-4E69-4448-94EB-2EC9EACADF31}"/>
    <cellStyle name="Normal 51 3 2 3 2 2" xfId="41172" xr:uid="{1DDAF491-D5CF-44A2-8339-72241998E2FF}"/>
    <cellStyle name="Normal 51 3 2 3 3" xfId="31571" xr:uid="{2FED3F96-33FE-4A65-9060-339DC8C0BC3F}"/>
    <cellStyle name="Normal 51 3 2 4" xfId="31572" xr:uid="{9B226A0F-BBE4-42B8-ADFA-BD68BCEE0D52}"/>
    <cellStyle name="Normal 51 3 2 4 2" xfId="41173" xr:uid="{8ECC62BB-BB85-4754-91BC-2AF45313CA94}"/>
    <cellStyle name="Normal 51 3 2 5" xfId="31573" xr:uid="{E47A7249-FBB0-44C3-85C0-A7EC25EE78D6}"/>
    <cellStyle name="Normal 51 3 3" xfId="31574" xr:uid="{5C37CDBE-D7B8-4872-85C6-1336D67F8E73}"/>
    <cellStyle name="Normal 51 3 3 2" xfId="31575" xr:uid="{1612C001-1B52-4DA0-BA93-F2FBAB8B6239}"/>
    <cellStyle name="Normal 51 3 3 2 2" xfId="41174" xr:uid="{D59DC326-8A6B-4C82-B44B-E7B3BCAF0252}"/>
    <cellStyle name="Normal 51 3 3 3" xfId="31576" xr:uid="{0B3A8EB5-9F24-4185-9F9A-ADDE82BB0278}"/>
    <cellStyle name="Normal 51 3 4" xfId="31577" xr:uid="{D20575F1-878F-46F5-BE64-43E627549306}"/>
    <cellStyle name="Normal 51 3 4 2" xfId="31578" xr:uid="{FE7C85BF-98C1-41B3-9723-66ED023C2AF9}"/>
    <cellStyle name="Normal 51 3 4 2 2" xfId="41175" xr:uid="{D1A30A38-032E-42A5-9CFA-D4E2A466D1AE}"/>
    <cellStyle name="Normal 51 3 4 3" xfId="31579" xr:uid="{375F9D8C-A304-4A51-9396-1BCD22D63364}"/>
    <cellStyle name="Normal 51 3 5" xfId="31580" xr:uid="{4BCD751B-F76A-4976-8137-7A80D95FA561}"/>
    <cellStyle name="Normal 51 3 5 2" xfId="41176" xr:uid="{A09DA1DF-6481-4587-B7DF-2CA093EEDB0E}"/>
    <cellStyle name="Normal 51 3 6" xfId="31581" xr:uid="{84BE9CA7-F3A6-4887-AC36-8CFD76A117F4}"/>
    <cellStyle name="Normal 51 4" xfId="31582" xr:uid="{E68DC68F-ECB1-4E4A-9EE0-6993E0301B0D}"/>
    <cellStyle name="Normal 51 4 2" xfId="31583" xr:uid="{05F5582B-2929-4130-84BA-E12FDBAFCA2C}"/>
    <cellStyle name="Normal 51 4 2 2" xfId="31584" xr:uid="{BDC60C3F-5E98-4E12-B05E-7CC8676F280E}"/>
    <cellStyle name="Normal 51 4 2 2 2" xfId="41177" xr:uid="{E86FF172-67B5-454F-9161-7FBDFB9626C3}"/>
    <cellStyle name="Normal 51 4 2 3" xfId="31585" xr:uid="{347C6EA9-5DAD-4367-9F6C-4F6DF449011E}"/>
    <cellStyle name="Normal 51 4 3" xfId="31586" xr:uid="{70697262-8072-4435-A5E4-F2545732BED9}"/>
    <cellStyle name="Normal 51 4 3 2" xfId="31587" xr:uid="{D13B1B1D-A4BC-4666-B919-295A7D3061D4}"/>
    <cellStyle name="Normal 51 4 3 2 2" xfId="41178" xr:uid="{D077CCDB-267B-4B87-8ADF-E64E99FD4BE9}"/>
    <cellStyle name="Normal 51 4 3 3" xfId="31588" xr:uid="{C4B7ABA7-7EFD-44FF-A774-A7296792ED83}"/>
    <cellStyle name="Normal 51 4 4" xfId="31589" xr:uid="{1FD991AE-DF40-4B96-BF93-9042FA121E70}"/>
    <cellStyle name="Normal 51 4 4 2" xfId="41179" xr:uid="{9F9D77CA-C7E8-4205-A996-5601C9864286}"/>
    <cellStyle name="Normal 51 4 5" xfId="31590" xr:uid="{49DF0983-27DA-49E7-8E47-F089E87B8D34}"/>
    <cellStyle name="Normal 51 5" xfId="31591" xr:uid="{72368FA2-9717-4779-A4E8-BD33D14BB619}"/>
    <cellStyle name="Normal 51 5 2" xfId="31592" xr:uid="{BD4D2BA6-33F5-41FA-9488-4BA1B216DC47}"/>
    <cellStyle name="Normal 51 5 2 2" xfId="41180" xr:uid="{43EB2FA2-A644-4223-A2C5-D73A0327D4DF}"/>
    <cellStyle name="Normal 51 5 3" xfId="31593" xr:uid="{6B838D9A-B19E-4B6C-87B1-ED7CB7F4DB8F}"/>
    <cellStyle name="Normal 51 6" xfId="31594" xr:uid="{FDC9DAC0-B8EE-41B6-AAC1-DF4DB8DE5A3F}"/>
    <cellStyle name="Normal 51 6 2" xfId="31595" xr:uid="{0C054F82-BF6C-457C-9E75-8474B7B8357D}"/>
    <cellStyle name="Normal 51 6 2 2" xfId="41181" xr:uid="{34E788E0-DC2D-40BB-821C-C91336902FAD}"/>
    <cellStyle name="Normal 51 6 3" xfId="31596" xr:uid="{DCB7A1F6-65F8-4B2D-A4E9-4A6DF65F4C23}"/>
    <cellStyle name="Normal 51 7" xfId="31597" xr:uid="{546711BF-2E2E-46FD-81D2-EAC73E63B687}"/>
    <cellStyle name="Normal 51 7 2" xfId="41182" xr:uid="{E7B38928-DC37-494B-A974-564F779D86FB}"/>
    <cellStyle name="Normal 51 8" xfId="31598" xr:uid="{BC9B9CCB-8F62-4F44-BA80-59A383880586}"/>
    <cellStyle name="Normal 51 9" xfId="41183" xr:uid="{021E39C3-B2A4-4E1C-8C62-E182EA135C1C}"/>
    <cellStyle name="Normal 52" xfId="855" xr:uid="{00000000-0005-0000-0000-00002B040000}"/>
    <cellStyle name="Normal 52 2" xfId="938" xr:uid="{00000000-0005-0000-0000-00002C040000}"/>
    <cellStyle name="Normal 52 2 2" xfId="31599" xr:uid="{D72C2CBC-ACBC-4AF7-AB1D-4D249E5E3194}"/>
    <cellStyle name="Normal 52 2 2 2" xfId="31600" xr:uid="{13F4E5C9-CF1C-4A76-948B-25A2CAAFE8B6}"/>
    <cellStyle name="Normal 52 2 2 2 2" xfId="31601" xr:uid="{23D42C49-E910-4F07-8CD2-F7992C19D228}"/>
    <cellStyle name="Normal 52 2 2 2 2 2" xfId="31602" xr:uid="{C671D379-DC9A-496E-A86D-0B7D3AB18BE0}"/>
    <cellStyle name="Normal 52 2 2 2 2 2 2" xfId="41184" xr:uid="{898CADB8-DD18-4E3B-9BE7-9C88D25518C9}"/>
    <cellStyle name="Normal 52 2 2 2 2 3" xfId="31603" xr:uid="{C59C5E0C-E946-45C6-ACFB-69437BA3F8E6}"/>
    <cellStyle name="Normal 52 2 2 2 3" xfId="31604" xr:uid="{9C4CC85F-88D6-4034-B5ED-72365A63B9F9}"/>
    <cellStyle name="Normal 52 2 2 2 3 2" xfId="31605" xr:uid="{1537B20B-3E51-46EF-83D6-4E7269B8E02C}"/>
    <cellStyle name="Normal 52 2 2 2 3 2 2" xfId="41185" xr:uid="{AFDBF163-B6BE-4169-8C83-C199D3CB08D2}"/>
    <cellStyle name="Normal 52 2 2 2 3 3" xfId="31606" xr:uid="{3481C914-3EEB-462A-8CC9-BA1A154D07F7}"/>
    <cellStyle name="Normal 52 2 2 2 4" xfId="31607" xr:uid="{85102EB9-DACD-45C1-AF7E-95630E838AA2}"/>
    <cellStyle name="Normal 52 2 2 2 4 2" xfId="41186" xr:uid="{B38FDC08-10FE-482B-9980-4C5862A1E9C1}"/>
    <cellStyle name="Normal 52 2 2 2 5" xfId="31608" xr:uid="{1FFE1947-BD09-4FFB-A487-5A3E43DE69EC}"/>
    <cellStyle name="Normal 52 2 2 3" xfId="31609" xr:uid="{AEF4D305-7240-40D5-A8AE-9ED80EEABAB4}"/>
    <cellStyle name="Normal 52 2 2 3 2" xfId="31610" xr:uid="{140C93C0-8B86-4D74-9B3B-6E5D7862B900}"/>
    <cellStyle name="Normal 52 2 2 3 2 2" xfId="41187" xr:uid="{C22EE053-CEAE-4985-ADD2-957F311ECEEA}"/>
    <cellStyle name="Normal 52 2 2 3 3" xfId="31611" xr:uid="{0ACA0A91-1A36-4244-A1B1-87A8A844F227}"/>
    <cellStyle name="Normal 52 2 2 4" xfId="31612" xr:uid="{45BE5B24-06C3-434A-A9CE-85927299CBC2}"/>
    <cellStyle name="Normal 52 2 2 4 2" xfId="31613" xr:uid="{B4F5BAD2-E01E-4A68-A830-D7B5012357B7}"/>
    <cellStyle name="Normal 52 2 2 4 2 2" xfId="41188" xr:uid="{AB437C12-1881-4780-B012-4B8C789BE2BB}"/>
    <cellStyle name="Normal 52 2 2 4 3" xfId="31614" xr:uid="{ADC2661D-7E06-4661-8F8F-187EE50850FA}"/>
    <cellStyle name="Normal 52 2 2 5" xfId="31615" xr:uid="{F8F03FD5-843C-460F-B3E1-CF7A9E26456B}"/>
    <cellStyle name="Normal 52 2 2 5 2" xfId="41189" xr:uid="{BD47C713-6B23-4D11-A8FD-2089F3958D5A}"/>
    <cellStyle name="Normal 52 2 2 6" xfId="31616" xr:uid="{7CB0E5EC-3B43-48C5-9055-164CB8688FB6}"/>
    <cellStyle name="Normal 52 2 3" xfId="31617" xr:uid="{9CCD4B23-E511-4118-8CE7-B44FDCBEE0DD}"/>
    <cellStyle name="Normal 52 2 3 2" xfId="31618" xr:uid="{31B63670-5DA5-4ADD-8ED3-E3A8F89FB1BE}"/>
    <cellStyle name="Normal 52 2 3 2 2" xfId="31619" xr:uid="{265E0D9D-DDBB-4374-8687-319F7023D0BA}"/>
    <cellStyle name="Normal 52 2 3 2 2 2" xfId="41190" xr:uid="{082CF053-94F3-4B4D-892C-0BB9FA7674B8}"/>
    <cellStyle name="Normal 52 2 3 2 3" xfId="31620" xr:uid="{90256C2B-47E3-4BFE-913C-54AE844BAF25}"/>
    <cellStyle name="Normal 52 2 3 3" xfId="31621" xr:uid="{84576910-0383-479E-AC59-601669F19986}"/>
    <cellStyle name="Normal 52 2 3 3 2" xfId="31622" xr:uid="{F421EC93-5420-44CA-B1BE-781933BCC5F4}"/>
    <cellStyle name="Normal 52 2 3 3 2 2" xfId="41191" xr:uid="{25A3EBD9-3061-4768-9FB7-EF8DEF887AC7}"/>
    <cellStyle name="Normal 52 2 3 3 3" xfId="31623" xr:uid="{9205A20B-2FD8-4155-B910-D36AAD6CF590}"/>
    <cellStyle name="Normal 52 2 3 4" xfId="31624" xr:uid="{984E95E6-E808-4E57-8A90-DF549964738F}"/>
    <cellStyle name="Normal 52 2 3 4 2" xfId="41192" xr:uid="{EE05E052-7E06-4648-8090-3E8397FC2932}"/>
    <cellStyle name="Normal 52 2 3 5" xfId="31625" xr:uid="{6E34B74B-B4DC-41BE-8050-25A84C048EB4}"/>
    <cellStyle name="Normal 52 2 4" xfId="31626" xr:uid="{E1931061-04C5-4725-862D-A91249E2B834}"/>
    <cellStyle name="Normal 52 2 4 2" xfId="31627" xr:uid="{EF4D8AC9-0161-4366-8FC3-0CA0ADB0B1D9}"/>
    <cellStyle name="Normal 52 2 4 2 2" xfId="41193" xr:uid="{2CC4AD29-0D65-42DE-A63A-393C979BC0AE}"/>
    <cellStyle name="Normal 52 2 4 3" xfId="31628" xr:uid="{8861C0CC-DD61-4180-857E-918AC0B1810C}"/>
    <cellStyle name="Normal 52 2 5" xfId="31629" xr:uid="{7E10AE01-15DC-49A6-B216-DF4E1D5524D6}"/>
    <cellStyle name="Normal 52 2 5 2" xfId="31630" xr:uid="{136CC71A-3839-4B9F-8CFC-24600A8982FE}"/>
    <cellStyle name="Normal 52 2 5 2 2" xfId="41194" xr:uid="{D08F6123-0304-42F8-906E-CFB50C5386D5}"/>
    <cellStyle name="Normal 52 2 5 3" xfId="31631" xr:uid="{5916181A-C017-4D47-8A38-19CC94906509}"/>
    <cellStyle name="Normal 52 2 6" xfId="31632" xr:uid="{07DF7C2F-535A-4B97-8FE7-ED0177ACC514}"/>
    <cellStyle name="Normal 52 2 6 2" xfId="41195" xr:uid="{1E37AF37-7B5A-41BC-98C5-5CF5D5FC89FC}"/>
    <cellStyle name="Normal 52 2 7" xfId="31633" xr:uid="{E2E76901-AF36-4094-9418-DEFC55EAE310}"/>
    <cellStyle name="Normal 52 3" xfId="2445" xr:uid="{CF50289F-959D-4DD8-AADD-679845F658BE}"/>
    <cellStyle name="Normal 52 3 2" xfId="31634" xr:uid="{EB84C635-52E7-49F3-AD73-FECABFCD74FC}"/>
    <cellStyle name="Normal 52 3 2 2" xfId="31635" xr:uid="{C62DB0C8-85AB-42A6-88C8-8D6D5E20F9C1}"/>
    <cellStyle name="Normal 52 3 2 2 2" xfId="31636" xr:uid="{575CF9F8-3E0C-4AB0-874F-4AEC3952BB90}"/>
    <cellStyle name="Normal 52 3 2 2 2 2" xfId="41196" xr:uid="{FC02EEB0-D67B-4B85-B9B8-E677FB5B1F73}"/>
    <cellStyle name="Normal 52 3 2 2 3" xfId="31637" xr:uid="{F52BEB89-1041-4B05-BA77-01F2EEB2D77B}"/>
    <cellStyle name="Normal 52 3 2 3" xfId="31638" xr:uid="{09300E37-4826-4898-A703-876967A1B9F8}"/>
    <cellStyle name="Normal 52 3 2 3 2" xfId="31639" xr:uid="{BEAFB31F-F4C5-493D-9A02-F5D3E2538632}"/>
    <cellStyle name="Normal 52 3 2 3 2 2" xfId="41197" xr:uid="{5E7ABADC-C5E0-4A88-8300-782F3D895BA0}"/>
    <cellStyle name="Normal 52 3 2 3 3" xfId="31640" xr:uid="{529E73E2-2401-45EE-9A1E-22764CD865B4}"/>
    <cellStyle name="Normal 52 3 2 4" xfId="31641" xr:uid="{CC466341-CB76-49BF-B94D-1BAE6DACB388}"/>
    <cellStyle name="Normal 52 3 2 4 2" xfId="41198" xr:uid="{E267EF32-A55B-4699-8503-B68D8E2F87E0}"/>
    <cellStyle name="Normal 52 3 2 5" xfId="31642" xr:uid="{10E60440-3443-45AC-972F-03B4C78194AD}"/>
    <cellStyle name="Normal 52 3 3" xfId="31643" xr:uid="{7706A309-67E2-445A-8D9C-54B1E22EBECF}"/>
    <cellStyle name="Normal 52 3 3 2" xfId="31644" xr:uid="{F4FBB188-3A1F-4E6D-8E75-33C420657D0C}"/>
    <cellStyle name="Normal 52 3 3 2 2" xfId="41199" xr:uid="{64BA9190-438B-4720-B6BA-A597CEF3CDC5}"/>
    <cellStyle name="Normal 52 3 3 3" xfId="31645" xr:uid="{DADC5BC0-08FD-4389-A242-788402EADAE1}"/>
    <cellStyle name="Normal 52 3 4" xfId="31646" xr:uid="{DFE132A0-97B3-49E4-9F66-A2C2B1DB960B}"/>
    <cellStyle name="Normal 52 3 4 2" xfId="31647" xr:uid="{7126321A-BD41-43B5-9683-0A32B7281373}"/>
    <cellStyle name="Normal 52 3 4 2 2" xfId="41200" xr:uid="{C25D9C8A-FC60-44B8-90FC-94AD1AA0BDE5}"/>
    <cellStyle name="Normal 52 3 4 3" xfId="31648" xr:uid="{F85F6C71-31B8-465D-B0C5-7A261961D649}"/>
    <cellStyle name="Normal 52 3 5" xfId="31649" xr:uid="{DFFE7725-CDB1-483B-9611-1C9CBB1F7955}"/>
    <cellStyle name="Normal 52 3 5 2" xfId="41201" xr:uid="{8AA5B3FF-62F3-4C16-AC7D-885533CF4329}"/>
    <cellStyle name="Normal 52 3 6" xfId="31650" xr:uid="{D1C4CA8B-F48C-40D6-9CB7-BA252B0037AA}"/>
    <cellStyle name="Normal 52 4" xfId="31651" xr:uid="{11AF84EE-5EB9-49B9-9DA1-3A935E67D56A}"/>
    <cellStyle name="Normal 52 4 2" xfId="31652" xr:uid="{349AA3C4-FB51-4AAE-896C-53BA9434BCBF}"/>
    <cellStyle name="Normal 52 4 2 2" xfId="31653" xr:uid="{FD92467C-4E8A-451A-BE08-4BFEB18625D1}"/>
    <cellStyle name="Normal 52 4 2 2 2" xfId="41202" xr:uid="{DB3DDF7B-3905-4F7A-A8EB-8EE0AD98A126}"/>
    <cellStyle name="Normal 52 4 2 3" xfId="31654" xr:uid="{FE8EF9A6-A456-4536-B65E-52FF3405856C}"/>
    <cellStyle name="Normal 52 4 3" xfId="31655" xr:uid="{96A6869A-A17F-4B02-93A7-06FFBFA83E81}"/>
    <cellStyle name="Normal 52 4 3 2" xfId="31656" xr:uid="{6C8C1B94-E80F-4B75-9B05-4953029B72B7}"/>
    <cellStyle name="Normal 52 4 3 2 2" xfId="41203" xr:uid="{EB414161-15F9-4AF1-902A-47B06FB8DC83}"/>
    <cellStyle name="Normal 52 4 3 3" xfId="31657" xr:uid="{A5F628B8-F4BB-40DF-8E6A-E3106FC1E171}"/>
    <cellStyle name="Normal 52 4 4" xfId="31658" xr:uid="{712C4B45-F5B2-42C7-9A4E-C4DC069BAF40}"/>
    <cellStyle name="Normal 52 4 4 2" xfId="41204" xr:uid="{DC15B1AC-95B5-4C44-8DEA-709FFF5B6207}"/>
    <cellStyle name="Normal 52 4 5" xfId="31659" xr:uid="{849C68C3-D082-4498-99B7-68436ACAFA19}"/>
    <cellStyle name="Normal 52 5" xfId="31660" xr:uid="{7F487E2A-DA95-4EE0-96DD-71518B0A659D}"/>
    <cellStyle name="Normal 52 5 2" xfId="31661" xr:uid="{3AF3C30A-B437-4BEF-9AAB-953C7EC88B7B}"/>
    <cellStyle name="Normal 52 5 2 2" xfId="41205" xr:uid="{D1E773C2-DEA1-4A28-BFA4-184EAA544F6C}"/>
    <cellStyle name="Normal 52 5 3" xfId="31662" xr:uid="{59B492E6-3693-4FEB-919D-748FA70A64F2}"/>
    <cellStyle name="Normal 52 6" xfId="31663" xr:uid="{3FF42C66-D529-4139-9BB3-E4E5D4202905}"/>
    <cellStyle name="Normal 52 6 2" xfId="31664" xr:uid="{1770CE8D-87F5-4A16-9082-41624DA5A825}"/>
    <cellStyle name="Normal 52 6 2 2" xfId="41206" xr:uid="{328AAC2A-6B5D-4CD1-86B2-804105BAD775}"/>
    <cellStyle name="Normal 52 6 3" xfId="31665" xr:uid="{7C87E29E-84AD-42CC-AB5E-B9110C9BB416}"/>
    <cellStyle name="Normal 52 7" xfId="31666" xr:uid="{6E1CDD31-D503-4A8A-B656-82B290E39C8D}"/>
    <cellStyle name="Normal 52 7 2" xfId="41207" xr:uid="{D05E1507-2A3E-4C02-95DF-818D0F1EF88A}"/>
    <cellStyle name="Normal 52 8" xfId="31667" xr:uid="{9C4E3A59-0F33-4DDB-8EF8-381F9E005BC8}"/>
    <cellStyle name="Normal 52 9" xfId="41208" xr:uid="{7F092A44-2EAA-48B9-B856-1AB95F458E4C}"/>
    <cellStyle name="Normal 53" xfId="847" xr:uid="{00000000-0005-0000-0000-00002D040000}"/>
    <cellStyle name="Normal 53 2" xfId="939" xr:uid="{00000000-0005-0000-0000-00002E040000}"/>
    <cellStyle name="Normal 53 2 2" xfId="31668" xr:uid="{9725260D-2D42-4D3A-B2E5-EECF9C4A3D38}"/>
    <cellStyle name="Normal 53 2 2 2" xfId="31669" xr:uid="{691141D6-24D1-4EAC-B6E8-6BDA9C2F6F4C}"/>
    <cellStyle name="Normal 53 2 2 2 2" xfId="31670" xr:uid="{F43B98B1-AB7A-4186-8125-3270A9A7107A}"/>
    <cellStyle name="Normal 53 2 2 2 2 2" xfId="31671" xr:uid="{D772789E-F822-448E-88D2-8BF74CB8C3F1}"/>
    <cellStyle name="Normal 53 2 2 2 2 2 2" xfId="41209" xr:uid="{684F5A20-1CFD-4C8D-995E-7CFB868A1761}"/>
    <cellStyle name="Normal 53 2 2 2 2 3" xfId="31672" xr:uid="{0D964E4A-E0DC-45A3-9F4D-FCB1EC3A2FE3}"/>
    <cellStyle name="Normal 53 2 2 2 3" xfId="31673" xr:uid="{DC0F191B-A54D-4215-A339-2C0A11D1A213}"/>
    <cellStyle name="Normal 53 2 2 2 3 2" xfId="31674" xr:uid="{EF0078D5-22E3-4880-B4AE-05458BC26234}"/>
    <cellStyle name="Normal 53 2 2 2 3 2 2" xfId="41210" xr:uid="{03910ED2-37B7-4577-BB3A-FF2E6E0CF4F3}"/>
    <cellStyle name="Normal 53 2 2 2 3 3" xfId="31675" xr:uid="{38BBE27D-246F-4085-A97B-144D38DD5FD4}"/>
    <cellStyle name="Normal 53 2 2 2 4" xfId="31676" xr:uid="{42C36E02-8527-4A0C-8DA0-B73B3B0AAE67}"/>
    <cellStyle name="Normal 53 2 2 2 4 2" xfId="41211" xr:uid="{3DF79842-24BA-4AF9-B9B2-75D615FFE2CA}"/>
    <cellStyle name="Normal 53 2 2 2 5" xfId="31677" xr:uid="{E1DCC819-5BAD-4702-BD41-D3C03FA606D0}"/>
    <cellStyle name="Normal 53 2 2 3" xfId="31678" xr:uid="{532FE3F0-88DE-4DDF-81E4-6E2B7D148167}"/>
    <cellStyle name="Normal 53 2 2 3 2" xfId="31679" xr:uid="{C913BD7A-5151-4438-BE5B-3E77F07E3BDF}"/>
    <cellStyle name="Normal 53 2 2 3 2 2" xfId="41212" xr:uid="{70F7827E-1858-4A21-9610-D55A9858B768}"/>
    <cellStyle name="Normal 53 2 2 3 3" xfId="31680" xr:uid="{05DEB33C-BC13-41CD-AF9D-9C0F50D3DEF1}"/>
    <cellStyle name="Normal 53 2 2 4" xfId="31681" xr:uid="{CE18AE37-A086-4C5E-9757-09AB79359C5C}"/>
    <cellStyle name="Normal 53 2 2 4 2" xfId="31682" xr:uid="{924398A7-BE59-4E2E-B183-F6F94F8C68DD}"/>
    <cellStyle name="Normal 53 2 2 4 2 2" xfId="41213" xr:uid="{7791E6E9-C8B8-4026-B3C7-66232C908915}"/>
    <cellStyle name="Normal 53 2 2 4 3" xfId="31683" xr:uid="{9602D262-9164-4358-9F92-3AD4CF6FD2C0}"/>
    <cellStyle name="Normal 53 2 2 5" xfId="31684" xr:uid="{5239D18F-AD1E-4E17-B922-5109275CCA5C}"/>
    <cellStyle name="Normal 53 2 2 5 2" xfId="41214" xr:uid="{C3E416EA-B002-4BF6-8315-E0BCDDE1DCDA}"/>
    <cellStyle name="Normal 53 2 2 6" xfId="31685" xr:uid="{B6E7449B-505C-4BD5-B496-FB0728F01111}"/>
    <cellStyle name="Normal 53 2 3" xfId="31686" xr:uid="{01400EAF-DEF6-48EC-BBE0-75ED81B8430F}"/>
    <cellStyle name="Normal 53 2 3 2" xfId="31687" xr:uid="{566FD843-DDFB-4228-99F5-81D3757FB128}"/>
    <cellStyle name="Normal 53 2 3 2 2" xfId="31688" xr:uid="{4C50002A-4EB0-41C2-8E98-9AAEEC0D4F89}"/>
    <cellStyle name="Normal 53 2 3 2 2 2" xfId="41215" xr:uid="{F4C50CA6-5D5D-4573-A309-01A015F68467}"/>
    <cellStyle name="Normal 53 2 3 2 3" xfId="31689" xr:uid="{5809960A-4EC9-4A8B-A912-0EC21B01221C}"/>
    <cellStyle name="Normal 53 2 3 3" xfId="31690" xr:uid="{4F5C06A3-08CC-4D66-AC4E-55285971CE05}"/>
    <cellStyle name="Normal 53 2 3 3 2" xfId="31691" xr:uid="{7FB131C6-4D4D-4763-AF3E-C8F84B78D02A}"/>
    <cellStyle name="Normal 53 2 3 3 2 2" xfId="41216" xr:uid="{F1A0BD1F-7857-4A5C-9907-71CDD65C6844}"/>
    <cellStyle name="Normal 53 2 3 3 3" xfId="31692" xr:uid="{4EC11FBE-445A-4D66-B6F2-DC3E907EFC53}"/>
    <cellStyle name="Normal 53 2 3 4" xfId="31693" xr:uid="{941EFA3E-6B8E-4B7D-942E-8009BE4009A8}"/>
    <cellStyle name="Normal 53 2 3 4 2" xfId="41217" xr:uid="{50E600AC-36CC-4BC0-8096-E1CD110A88DD}"/>
    <cellStyle name="Normal 53 2 3 5" xfId="31694" xr:uid="{1CEF3983-DEF7-4D79-A330-20D00C592B1D}"/>
    <cellStyle name="Normal 53 2 4" xfId="31695" xr:uid="{366D8CA8-7F82-4EC9-AB06-6FE6F9D642E1}"/>
    <cellStyle name="Normal 53 2 4 2" xfId="31696" xr:uid="{89F8BB8A-6BA6-49C1-AFFA-A0FD3E0ADF70}"/>
    <cellStyle name="Normal 53 2 4 2 2" xfId="41218" xr:uid="{F91CAD0D-453C-4B3B-8FC1-08BBA1AE54FB}"/>
    <cellStyle name="Normal 53 2 4 3" xfId="31697" xr:uid="{F4896821-8547-4A3A-BACA-766B974BD897}"/>
    <cellStyle name="Normal 53 2 5" xfId="31698" xr:uid="{76A0DD51-2EB9-46E1-97C1-409103ACC353}"/>
    <cellStyle name="Normal 53 2 5 2" xfId="31699" xr:uid="{3DB9026C-2D8E-445F-BF7C-4DECE1D3E7EB}"/>
    <cellStyle name="Normal 53 2 5 2 2" xfId="41219" xr:uid="{713D27F5-65A3-47CA-88F5-A08925DEE145}"/>
    <cellStyle name="Normal 53 2 5 3" xfId="31700" xr:uid="{F39FD915-2028-47B3-B84A-7E6142EE7158}"/>
    <cellStyle name="Normal 53 2 6" xfId="31701" xr:uid="{35F1DDAE-F440-4C25-B7DA-BF4F8E770010}"/>
    <cellStyle name="Normal 53 2 6 2" xfId="41220" xr:uid="{0F5A624D-6CFE-4190-891E-1974CF2C6BC0}"/>
    <cellStyle name="Normal 53 2 7" xfId="31702" xr:uid="{192C4FA1-A91A-403E-BA8C-041E8D2F5398}"/>
    <cellStyle name="Normal 53 3" xfId="2446" xr:uid="{19343E03-D975-41E2-8EFB-F1BF6A5D9257}"/>
    <cellStyle name="Normal 53 3 2" xfId="31703" xr:uid="{712D1D39-E736-4A99-A9B6-7DA823C89B54}"/>
    <cellStyle name="Normal 53 3 2 2" xfId="31704" xr:uid="{F2776E1C-82E4-43DB-8C0B-C631CB385CD9}"/>
    <cellStyle name="Normal 53 3 2 2 2" xfId="31705" xr:uid="{7CBF35BF-B787-445A-97F7-0C91F72DBBF3}"/>
    <cellStyle name="Normal 53 3 2 2 2 2" xfId="41221" xr:uid="{24C52F14-DE33-4968-9AB7-055E07195580}"/>
    <cellStyle name="Normal 53 3 2 2 3" xfId="31706" xr:uid="{950649CE-4438-4DDF-9AB9-C789BAF8C3BA}"/>
    <cellStyle name="Normal 53 3 2 3" xfId="31707" xr:uid="{FD80048D-D5EF-4112-A28F-8901FB3E7C86}"/>
    <cellStyle name="Normal 53 3 2 3 2" xfId="31708" xr:uid="{B7062EC1-79CF-4CD0-B65E-3987C2AB9B3B}"/>
    <cellStyle name="Normal 53 3 2 3 2 2" xfId="41222" xr:uid="{90987C62-6D32-4FAE-8A29-F2AA438A4D36}"/>
    <cellStyle name="Normal 53 3 2 3 3" xfId="31709" xr:uid="{C8482E59-FD8D-4A74-811E-9E3F6D80AD91}"/>
    <cellStyle name="Normal 53 3 2 4" xfId="31710" xr:uid="{9C25DFF5-9989-4A0D-883F-CC5B238A9FED}"/>
    <cellStyle name="Normal 53 3 2 4 2" xfId="41223" xr:uid="{DF448E72-09B4-480C-8B74-F2DB6D01BFB1}"/>
    <cellStyle name="Normal 53 3 2 5" xfId="31711" xr:uid="{D63FC134-995D-4977-AEA4-2426AAECC15C}"/>
    <cellStyle name="Normal 53 3 3" xfId="31712" xr:uid="{59313432-8D96-4D5C-A8BF-0571E904C751}"/>
    <cellStyle name="Normal 53 3 3 2" xfId="31713" xr:uid="{F007346A-09BE-4D3A-9E3C-E833CA057966}"/>
    <cellStyle name="Normal 53 3 3 2 2" xfId="41224" xr:uid="{9D2255B7-3FE5-4B44-A669-C8874C695CC7}"/>
    <cellStyle name="Normal 53 3 3 3" xfId="31714" xr:uid="{66DA64F1-75B5-409A-9C5D-6CC14F446FD8}"/>
    <cellStyle name="Normal 53 3 4" xfId="31715" xr:uid="{500106B5-72A3-4070-8EDB-85614E44B671}"/>
    <cellStyle name="Normal 53 3 4 2" xfId="31716" xr:uid="{0D45D9C6-0D0C-4B8F-B48D-19B6CB3F097D}"/>
    <cellStyle name="Normal 53 3 4 2 2" xfId="41225" xr:uid="{535A59F5-685E-4082-9C2F-EE9FAF9B67B4}"/>
    <cellStyle name="Normal 53 3 4 3" xfId="31717" xr:uid="{F4A6FD4D-F4BC-4261-986E-C61C826A689D}"/>
    <cellStyle name="Normal 53 3 5" xfId="31718" xr:uid="{2DAB0F03-71C1-4CC3-AD31-1155D5638D34}"/>
    <cellStyle name="Normal 53 3 5 2" xfId="41226" xr:uid="{700722BE-6E04-4083-A652-397ECD5EFFD4}"/>
    <cellStyle name="Normal 53 3 6" xfId="31719" xr:uid="{5032CF14-012E-4AD1-B5E1-C0A37FC052C9}"/>
    <cellStyle name="Normal 53 4" xfId="31720" xr:uid="{166C09CA-CA5E-4C2D-8EB8-538854E22848}"/>
    <cellStyle name="Normal 53 4 2" xfId="31721" xr:uid="{F3FD69D5-0817-4F77-8F95-26EC596C21E2}"/>
    <cellStyle name="Normal 53 4 2 2" xfId="31722" xr:uid="{219422B0-3F35-472A-8AD5-4294A2B07E86}"/>
    <cellStyle name="Normal 53 4 2 2 2" xfId="41227" xr:uid="{13329B75-4A9A-44BA-9F3A-4C10E8C29EF2}"/>
    <cellStyle name="Normal 53 4 2 3" xfId="31723" xr:uid="{04AE43F0-E7AE-409C-A989-B28DB34C08C5}"/>
    <cellStyle name="Normal 53 4 3" xfId="31724" xr:uid="{57F54632-C927-4B31-8F0B-D41B471AB738}"/>
    <cellStyle name="Normal 53 4 3 2" xfId="31725" xr:uid="{923C3F12-B9C7-46AC-A7B8-0CEE3A8E90BB}"/>
    <cellStyle name="Normal 53 4 3 2 2" xfId="41228" xr:uid="{A24A5B6B-E1CB-4660-91A1-DB48ACD9CAA4}"/>
    <cellStyle name="Normal 53 4 3 3" xfId="31726" xr:uid="{4427A175-49C7-4A8C-94A8-6F39EB14C494}"/>
    <cellStyle name="Normal 53 4 4" xfId="31727" xr:uid="{2D121FEF-47FD-43A8-BE3C-F4BF5DC623DB}"/>
    <cellStyle name="Normal 53 4 4 2" xfId="41229" xr:uid="{BC6ED576-538E-4CFE-B9CA-A88B0D40EA12}"/>
    <cellStyle name="Normal 53 4 5" xfId="31728" xr:uid="{D737D37C-7166-4A7B-88D0-300C0885CD2A}"/>
    <cellStyle name="Normal 53 5" xfId="31729" xr:uid="{C072FA1E-33B4-4A21-BA6C-2D139E423BB5}"/>
    <cellStyle name="Normal 53 5 2" xfId="31730" xr:uid="{93E931C4-773A-437C-9EF8-8361315675EC}"/>
    <cellStyle name="Normal 53 5 2 2" xfId="41230" xr:uid="{75CB85B5-07E2-48D8-8CFA-7B185ECCE0F8}"/>
    <cellStyle name="Normal 53 5 3" xfId="31731" xr:uid="{31C0D500-B30C-42A3-9D0B-291C2C2119C9}"/>
    <cellStyle name="Normal 53 6" xfId="31732" xr:uid="{184C2429-57F2-44CC-98C7-1BDA18929B38}"/>
    <cellStyle name="Normal 53 6 2" xfId="31733" xr:uid="{40B47D82-5376-4B0F-BFC0-980AC75177A4}"/>
    <cellStyle name="Normal 53 6 2 2" xfId="41231" xr:uid="{AC8DB643-AEB7-43B7-8588-8F6A85AF161C}"/>
    <cellStyle name="Normal 53 6 3" xfId="31734" xr:uid="{2BC9E569-C9BF-4A23-A3CB-F9523EDD087F}"/>
    <cellStyle name="Normal 53 7" xfId="31735" xr:uid="{CD1C4304-04E3-46E9-9664-252A3F33B46D}"/>
    <cellStyle name="Normal 53 7 2" xfId="41232" xr:uid="{24CC441D-9803-4604-A892-FD76E4CF1E1B}"/>
    <cellStyle name="Normal 53 8" xfId="31736" xr:uid="{7FDC20D9-2DE3-4122-957B-A10135621DF8}"/>
    <cellStyle name="Normal 53 9" xfId="41233" xr:uid="{A8564F12-1BF0-437D-9F2C-DE877625632E}"/>
    <cellStyle name="Normal 54" xfId="849" xr:uid="{00000000-0005-0000-0000-00002F040000}"/>
    <cellStyle name="Normal 54 2" xfId="940" xr:uid="{00000000-0005-0000-0000-000030040000}"/>
    <cellStyle name="Normal 54 2 2" xfId="31737" xr:uid="{C8484893-0013-4916-9AFA-9F582143C1EB}"/>
    <cellStyle name="Normal 54 2 2 2" xfId="31738" xr:uid="{03132D23-C005-472D-84CD-C30A3EE78249}"/>
    <cellStyle name="Normal 54 2 2 2 2" xfId="31739" xr:uid="{9C55F752-3A3A-4CCC-AB58-C27ED51E9628}"/>
    <cellStyle name="Normal 54 2 2 2 2 2" xfId="31740" xr:uid="{1249AC43-EA16-484F-8BAB-C4CB120F4CCB}"/>
    <cellStyle name="Normal 54 2 2 2 2 2 2" xfId="41234" xr:uid="{0AFFC534-EA76-4096-893F-700FC8648DE5}"/>
    <cellStyle name="Normal 54 2 2 2 2 3" xfId="31741" xr:uid="{540E5503-4A36-4709-9904-D11510D8528E}"/>
    <cellStyle name="Normal 54 2 2 2 3" xfId="31742" xr:uid="{4096F4E2-60D9-4BE5-8838-C160ADA9A569}"/>
    <cellStyle name="Normal 54 2 2 2 3 2" xfId="31743" xr:uid="{E8930C65-7138-4F91-BE3C-4F0EB1671864}"/>
    <cellStyle name="Normal 54 2 2 2 3 2 2" xfId="41235" xr:uid="{2D4ADDD3-E216-4706-A82D-9EB45BDF3E7E}"/>
    <cellStyle name="Normal 54 2 2 2 3 3" xfId="31744" xr:uid="{AB3ADF43-8476-4FD6-BA77-4AB242391136}"/>
    <cellStyle name="Normal 54 2 2 2 4" xfId="31745" xr:uid="{CDC1BE52-F26E-47CB-8EDC-946E4835F9B6}"/>
    <cellStyle name="Normal 54 2 2 2 4 2" xfId="41236" xr:uid="{7F4C3852-381D-4C15-A320-74B6158CB23A}"/>
    <cellStyle name="Normal 54 2 2 2 5" xfId="31746" xr:uid="{DF168819-DA8B-4E00-9F6E-60A7E813D94C}"/>
    <cellStyle name="Normal 54 2 2 3" xfId="31747" xr:uid="{FD826F93-116B-4C6E-B780-2D0AD5ADB8A4}"/>
    <cellStyle name="Normal 54 2 2 3 2" xfId="31748" xr:uid="{309CC921-A4E0-4F61-871B-5AB00889D062}"/>
    <cellStyle name="Normal 54 2 2 3 2 2" xfId="41237" xr:uid="{D411E149-4E09-4099-9EF6-FE68644FA2C5}"/>
    <cellStyle name="Normal 54 2 2 3 3" xfId="31749" xr:uid="{7B646444-288C-4078-B811-5B9D91019A35}"/>
    <cellStyle name="Normal 54 2 2 4" xfId="31750" xr:uid="{8B0D0EDA-3623-4B18-9153-008EB82E1CC0}"/>
    <cellStyle name="Normal 54 2 2 4 2" xfId="31751" xr:uid="{41CFAEEA-0841-4238-81EF-1CFB91DD81E8}"/>
    <cellStyle name="Normal 54 2 2 4 2 2" xfId="41238" xr:uid="{4F8348F8-E848-43D2-BDCF-A107B569E110}"/>
    <cellStyle name="Normal 54 2 2 4 3" xfId="31752" xr:uid="{316A7AE0-1B16-45A7-93D4-A28CC5E8E6DE}"/>
    <cellStyle name="Normal 54 2 2 5" xfId="31753" xr:uid="{0614B896-4DE1-43BE-840B-0B80446F163F}"/>
    <cellStyle name="Normal 54 2 2 5 2" xfId="41239" xr:uid="{E85B8238-D8E1-4F69-AF4A-3ED7005A8E0D}"/>
    <cellStyle name="Normal 54 2 2 6" xfId="31754" xr:uid="{4833088D-4C8B-478D-87D8-3B5D988A4D7B}"/>
    <cellStyle name="Normal 54 2 3" xfId="31755" xr:uid="{A21D58D3-97E7-449D-9597-442AFF1C3AD8}"/>
    <cellStyle name="Normal 54 2 3 2" xfId="31756" xr:uid="{1B84C340-3562-4121-8EDE-7841E00DAFE1}"/>
    <cellStyle name="Normal 54 2 3 2 2" xfId="31757" xr:uid="{4CE1D533-352B-4518-B4EA-D6AE09B6C5B5}"/>
    <cellStyle name="Normal 54 2 3 2 2 2" xfId="41240" xr:uid="{8AA43DE7-715B-414F-86B8-5C82B1F60B25}"/>
    <cellStyle name="Normal 54 2 3 2 3" xfId="31758" xr:uid="{4BF69B93-ADC7-4B20-9658-DFCDF3E6A1EA}"/>
    <cellStyle name="Normal 54 2 3 3" xfId="31759" xr:uid="{11DDBB7A-1754-414C-BF66-9A5227ACAB46}"/>
    <cellStyle name="Normal 54 2 3 3 2" xfId="31760" xr:uid="{D6E3F597-F8A6-48A2-9884-BAC850663E8A}"/>
    <cellStyle name="Normal 54 2 3 3 2 2" xfId="41241" xr:uid="{033BA390-8D26-4A59-BA3C-18A469BB4482}"/>
    <cellStyle name="Normal 54 2 3 3 3" xfId="31761" xr:uid="{379543CF-D83E-45D9-8070-1F5A437A72A4}"/>
    <cellStyle name="Normal 54 2 3 4" xfId="31762" xr:uid="{7F36E057-B8B0-4875-B038-4C7232BD7392}"/>
    <cellStyle name="Normal 54 2 3 4 2" xfId="41242" xr:uid="{B103DB77-D239-4527-9827-CF9059B8E879}"/>
    <cellStyle name="Normal 54 2 3 5" xfId="31763" xr:uid="{DEF7C12E-1046-407A-9822-54230CF1FEFA}"/>
    <cellStyle name="Normal 54 2 4" xfId="31764" xr:uid="{7BB2405E-BC8B-4CF9-84A8-EADC49E98155}"/>
    <cellStyle name="Normal 54 2 4 2" xfId="31765" xr:uid="{4B0E28E8-2A18-49E6-80FB-EAA4155698C3}"/>
    <cellStyle name="Normal 54 2 4 2 2" xfId="41243" xr:uid="{B9582093-FBB6-4A31-B3B5-57983CFD4587}"/>
    <cellStyle name="Normal 54 2 4 3" xfId="31766" xr:uid="{E1E37C34-1049-46D2-8AA5-23FB60CF7A38}"/>
    <cellStyle name="Normal 54 2 5" xfId="31767" xr:uid="{B877A6F7-A997-4DEC-93CC-F13C886DAE47}"/>
    <cellStyle name="Normal 54 2 5 2" xfId="31768" xr:uid="{99376B8A-714D-47E3-A9BD-9EED8E4E9A4A}"/>
    <cellStyle name="Normal 54 2 5 2 2" xfId="41244" xr:uid="{62A07362-C934-4DB8-88C2-4CF60E422EF4}"/>
    <cellStyle name="Normal 54 2 5 3" xfId="31769" xr:uid="{BFAA3868-1849-4C51-B27B-CEEF976F06B8}"/>
    <cellStyle name="Normal 54 2 6" xfId="31770" xr:uid="{B70D741E-064F-45ED-B726-94FEAF71B6F0}"/>
    <cellStyle name="Normal 54 2 6 2" xfId="41245" xr:uid="{0C6A701D-849E-42C9-8E71-271622879994}"/>
    <cellStyle name="Normal 54 2 7" xfId="31771" xr:uid="{90C40E05-B2D3-4C3A-8A0C-582A424FA084}"/>
    <cellStyle name="Normal 54 3" xfId="2447" xr:uid="{C639C354-176F-4FB8-90D2-51035D48A252}"/>
    <cellStyle name="Normal 54 3 2" xfId="31772" xr:uid="{D89550E2-DF55-49AF-A100-71FD0895B442}"/>
    <cellStyle name="Normal 54 3 2 2" xfId="31773" xr:uid="{7C0456BA-A95E-44DF-90B5-9DD22DB7A5F6}"/>
    <cellStyle name="Normal 54 3 2 2 2" xfId="31774" xr:uid="{8C9D5882-EFA3-4F8E-8E91-2DE130C70135}"/>
    <cellStyle name="Normal 54 3 2 2 2 2" xfId="41246" xr:uid="{A7298941-E967-4B52-AB42-DB8AFB3A86FD}"/>
    <cellStyle name="Normal 54 3 2 2 3" xfId="31775" xr:uid="{CA89897E-2A11-4198-8879-8C686ED0814C}"/>
    <cellStyle name="Normal 54 3 2 3" xfId="31776" xr:uid="{09E452BB-6D0B-49DD-81D1-4B663AEFBAD6}"/>
    <cellStyle name="Normal 54 3 2 3 2" xfId="31777" xr:uid="{853A9185-CBF5-48D1-804A-6E5367423516}"/>
    <cellStyle name="Normal 54 3 2 3 2 2" xfId="41247" xr:uid="{9E2D2F2C-94D6-4AB0-B7C1-69C5A41A58D3}"/>
    <cellStyle name="Normal 54 3 2 3 3" xfId="31778" xr:uid="{CCBC42F4-0373-45E9-81B0-159DF467E809}"/>
    <cellStyle name="Normal 54 3 2 4" xfId="31779" xr:uid="{3839C97C-0297-46C9-A456-C764128B6ED7}"/>
    <cellStyle name="Normal 54 3 2 4 2" xfId="41248" xr:uid="{1B552E1C-A31B-4C6C-AFCA-DAFFC935066F}"/>
    <cellStyle name="Normal 54 3 2 5" xfId="31780" xr:uid="{EBDB6731-F93E-4275-A62A-D99203DE6EC1}"/>
    <cellStyle name="Normal 54 3 3" xfId="31781" xr:uid="{D9003CDA-AC3E-4725-AFAA-A9EBB19D6090}"/>
    <cellStyle name="Normal 54 3 3 2" xfId="31782" xr:uid="{94C54589-788E-4551-84C9-1C77DEBBB83A}"/>
    <cellStyle name="Normal 54 3 3 2 2" xfId="41249" xr:uid="{9B697613-6C63-4D12-B278-9CF5B6023370}"/>
    <cellStyle name="Normal 54 3 3 3" xfId="31783" xr:uid="{F37DF164-B73B-4362-AB0A-3805AA3CF1C6}"/>
    <cellStyle name="Normal 54 3 4" xfId="31784" xr:uid="{AD0646A2-9D52-4ACC-9DC5-794416D0CB03}"/>
    <cellStyle name="Normal 54 3 4 2" xfId="31785" xr:uid="{D4643315-CF3F-47CD-8CFF-9DC4A09B3EBC}"/>
    <cellStyle name="Normal 54 3 4 2 2" xfId="41250" xr:uid="{6AA5E2A4-EFA3-4A14-BF77-F2073919AC4C}"/>
    <cellStyle name="Normal 54 3 4 3" xfId="31786" xr:uid="{68A5FE0D-2F36-43FC-8869-A165BCCE7F03}"/>
    <cellStyle name="Normal 54 3 5" xfId="31787" xr:uid="{A0CFF7A8-F70A-4F3B-BE02-85F98895D0D0}"/>
    <cellStyle name="Normal 54 3 5 2" xfId="41251" xr:uid="{FC54469A-B757-4E38-8545-963B82A7C617}"/>
    <cellStyle name="Normal 54 3 6" xfId="31788" xr:uid="{0878B36F-ECB8-4C04-A30F-43E541B20738}"/>
    <cellStyle name="Normal 54 4" xfId="31789" xr:uid="{685D2B8E-DF20-4D12-9A0A-F28135E35EA5}"/>
    <cellStyle name="Normal 54 4 2" xfId="31790" xr:uid="{F89CC551-56FE-4518-94D9-794902A96C17}"/>
    <cellStyle name="Normal 54 4 2 2" xfId="31791" xr:uid="{A9C6AC20-FDA3-4958-8A72-AD57FB68BDAF}"/>
    <cellStyle name="Normal 54 4 2 2 2" xfId="41252" xr:uid="{3F6A411D-02DF-43D6-BEEF-72F18D1AB0F9}"/>
    <cellStyle name="Normal 54 4 2 3" xfId="31792" xr:uid="{749996DB-5043-42BA-AE5C-5B436784F71F}"/>
    <cellStyle name="Normal 54 4 3" xfId="31793" xr:uid="{6167A763-697A-41E0-93C0-C38F1BCCE626}"/>
    <cellStyle name="Normal 54 4 3 2" xfId="31794" xr:uid="{852530FD-D5CC-48A6-8716-2C95E15F2DA0}"/>
    <cellStyle name="Normal 54 4 3 2 2" xfId="41253" xr:uid="{2482EAAE-7B23-4F2F-96BA-32C8C83C7D62}"/>
    <cellStyle name="Normal 54 4 3 3" xfId="31795" xr:uid="{E759BCE3-CD01-4421-8266-E9C9B2F63729}"/>
    <cellStyle name="Normal 54 4 4" xfId="31796" xr:uid="{ECB2BFDA-223D-4F40-BEA2-492EBC53AEAE}"/>
    <cellStyle name="Normal 54 4 4 2" xfId="41254" xr:uid="{ABE5EB0D-618F-4098-B335-AF33361402C0}"/>
    <cellStyle name="Normal 54 4 5" xfId="31797" xr:uid="{E0B2750C-D4E9-45D8-989B-D888E0457E6C}"/>
    <cellStyle name="Normal 54 5" xfId="31798" xr:uid="{86A111F1-21F1-48F3-8993-75D027166C2A}"/>
    <cellStyle name="Normal 54 5 2" xfId="31799" xr:uid="{B478A3E4-BF43-4ABE-99B8-1E53830D3475}"/>
    <cellStyle name="Normal 54 5 2 2" xfId="41255" xr:uid="{6C66C7AA-0559-4977-B831-58B5D032B871}"/>
    <cellStyle name="Normal 54 5 3" xfId="31800" xr:uid="{3CF1670B-BE6F-4BA4-B3FB-4DC9516BC996}"/>
    <cellStyle name="Normal 54 6" xfId="31801" xr:uid="{C58536E3-23EB-46CA-B479-F74A91D1FA85}"/>
    <cellStyle name="Normal 54 6 2" xfId="31802" xr:uid="{050250EE-6A38-47A1-8F0D-A666704427C8}"/>
    <cellStyle name="Normal 54 6 2 2" xfId="41256" xr:uid="{9678D1F7-ED91-424D-95B7-C14D20CE769E}"/>
    <cellStyle name="Normal 54 6 3" xfId="31803" xr:uid="{CD7B98CD-F777-42BB-B2BE-C77D9D302A0C}"/>
    <cellStyle name="Normal 54 7" xfId="31804" xr:uid="{41591D43-E41A-4218-916B-AB9F07AEC4BC}"/>
    <cellStyle name="Normal 54 7 2" xfId="41257" xr:uid="{27EC3CA7-29DE-41E7-AFCF-FF78038EFE21}"/>
    <cellStyle name="Normal 54 8" xfId="31805" xr:uid="{2E07E7C3-B51E-4A82-98CC-C63526045F6A}"/>
    <cellStyle name="Normal 54 9" xfId="41258" xr:uid="{26FCF4D8-DCE3-4745-B106-833CCC8C610A}"/>
    <cellStyle name="Normal 55" xfId="845" xr:uid="{00000000-0005-0000-0000-000031040000}"/>
    <cellStyle name="Normal 55 2" xfId="941" xr:uid="{00000000-0005-0000-0000-000032040000}"/>
    <cellStyle name="Normal 55 2 2" xfId="31806" xr:uid="{B2C65B91-BE7E-4275-8486-222EEFA3D23D}"/>
    <cellStyle name="Normal 55 2 2 2" xfId="31807" xr:uid="{8389F090-0589-4212-907D-BEC18396AC27}"/>
    <cellStyle name="Normal 55 2 2 2 2" xfId="31808" xr:uid="{84B3F8A1-9D27-4490-A852-7F705D45ADE2}"/>
    <cellStyle name="Normal 55 2 2 2 2 2" xfId="31809" xr:uid="{06DC0BB2-BAC7-4E4C-8552-E24B74F125BE}"/>
    <cellStyle name="Normal 55 2 2 2 2 2 2" xfId="41259" xr:uid="{308B4B09-3A09-4ABF-A7BB-FED054062163}"/>
    <cellStyle name="Normal 55 2 2 2 2 3" xfId="31810" xr:uid="{C25E9A0D-18B9-4C22-A7FF-5E27FDFBD53D}"/>
    <cellStyle name="Normal 55 2 2 2 3" xfId="31811" xr:uid="{9A14DEEA-60E6-4397-A538-7D3A188551EF}"/>
    <cellStyle name="Normal 55 2 2 2 3 2" xfId="31812" xr:uid="{18505B4B-4303-40B2-832F-D198E2C00A6B}"/>
    <cellStyle name="Normal 55 2 2 2 3 2 2" xfId="41260" xr:uid="{5C35067B-8140-48A2-B2DC-7D63C54658A2}"/>
    <cellStyle name="Normal 55 2 2 2 3 3" xfId="31813" xr:uid="{7826E2AF-1AD2-4189-B660-0F41A38DF671}"/>
    <cellStyle name="Normal 55 2 2 2 4" xfId="31814" xr:uid="{55333CE1-4490-48AA-B5C8-DCFBC4B8DD0D}"/>
    <cellStyle name="Normal 55 2 2 2 4 2" xfId="41261" xr:uid="{906109DC-4044-494D-8773-2DAC79102507}"/>
    <cellStyle name="Normal 55 2 2 2 5" xfId="31815" xr:uid="{277A5D5A-2FD6-43FF-9D39-FEAD049D23AA}"/>
    <cellStyle name="Normal 55 2 2 3" xfId="31816" xr:uid="{BA6A72DC-5C18-4C48-8A3D-9B66B9A8DBC5}"/>
    <cellStyle name="Normal 55 2 2 3 2" xfId="31817" xr:uid="{07225250-4A03-48A0-9552-CB152340DDC4}"/>
    <cellStyle name="Normal 55 2 2 3 2 2" xfId="41262" xr:uid="{72AE54D0-4654-48F2-855C-E528B3C9ABEC}"/>
    <cellStyle name="Normal 55 2 2 3 3" xfId="31818" xr:uid="{0883A403-10D5-4D76-834D-6F14BC1D83E2}"/>
    <cellStyle name="Normal 55 2 2 4" xfId="31819" xr:uid="{8A6B1193-5FA5-4EC9-96E2-3C4DD8A3CE7F}"/>
    <cellStyle name="Normal 55 2 2 4 2" xfId="31820" xr:uid="{A0849C9F-EE3F-407D-95CE-E035BADA4566}"/>
    <cellStyle name="Normal 55 2 2 4 2 2" xfId="41263" xr:uid="{2805E19E-7CB6-40D1-A1D6-B38DDDF5AE51}"/>
    <cellStyle name="Normal 55 2 2 4 3" xfId="31821" xr:uid="{EEEA9DAF-5179-4987-A5B1-2A77C67132A0}"/>
    <cellStyle name="Normal 55 2 2 5" xfId="31822" xr:uid="{6140FC35-32C0-4F94-A3B0-97E8084595F7}"/>
    <cellStyle name="Normal 55 2 2 5 2" xfId="41264" xr:uid="{5739F0E3-893E-4162-AF18-A49B9C4BFE9A}"/>
    <cellStyle name="Normal 55 2 2 6" xfId="31823" xr:uid="{6A7CC600-B970-4E16-86BF-CC23789060F7}"/>
    <cellStyle name="Normal 55 2 3" xfId="31824" xr:uid="{060B81CD-987A-461A-875E-54084AB8A542}"/>
    <cellStyle name="Normal 55 2 3 2" xfId="31825" xr:uid="{E15AF2E0-CF37-4C16-A0E4-9C4B740130CE}"/>
    <cellStyle name="Normal 55 2 3 2 2" xfId="31826" xr:uid="{5A2916D3-A259-460D-8B25-2A392E3B8FCB}"/>
    <cellStyle name="Normal 55 2 3 2 2 2" xfId="41265" xr:uid="{F9608667-610C-40F4-9C66-8B76E4C18F9F}"/>
    <cellStyle name="Normal 55 2 3 2 3" xfId="31827" xr:uid="{F727ECD1-9D62-4CC7-ADDE-53699A571A93}"/>
    <cellStyle name="Normal 55 2 3 3" xfId="31828" xr:uid="{B4A224F9-23EA-4A3E-A4AA-55B7443A7242}"/>
    <cellStyle name="Normal 55 2 3 3 2" xfId="31829" xr:uid="{6A880895-60A6-4B6A-A113-7EE90E00FB59}"/>
    <cellStyle name="Normal 55 2 3 3 2 2" xfId="41266" xr:uid="{1ED5E121-FD23-403E-8933-62202F7703BC}"/>
    <cellStyle name="Normal 55 2 3 3 3" xfId="31830" xr:uid="{A8E16757-6336-40D8-968E-2AF37F90E10F}"/>
    <cellStyle name="Normal 55 2 3 4" xfId="31831" xr:uid="{40EFFAA6-5142-4535-81C8-37DB4CD0FE6E}"/>
    <cellStyle name="Normal 55 2 3 4 2" xfId="41267" xr:uid="{1E7FF204-F032-4C84-A571-EDD2AEEEF3EA}"/>
    <cellStyle name="Normal 55 2 3 5" xfId="31832" xr:uid="{E0C2C95C-AF8E-41D2-B5BD-500C1DD8B18F}"/>
    <cellStyle name="Normal 55 2 4" xfId="31833" xr:uid="{6D334DB3-99A9-415C-AFED-476F3F27D2FF}"/>
    <cellStyle name="Normal 55 2 4 2" xfId="31834" xr:uid="{E8A4394A-A459-4450-836E-281751DAB769}"/>
    <cellStyle name="Normal 55 2 4 2 2" xfId="41268" xr:uid="{AC45134D-2031-44A5-AD98-0AE3DD5B1196}"/>
    <cellStyle name="Normal 55 2 4 3" xfId="31835" xr:uid="{2A998287-20C4-4314-ABD4-F244D9B58604}"/>
    <cellStyle name="Normal 55 2 5" xfId="31836" xr:uid="{3A5B4D36-5C91-480B-8F8B-00B923A6703E}"/>
    <cellStyle name="Normal 55 2 5 2" xfId="31837" xr:uid="{00FFC7A7-2193-40D9-9898-A6CED2775B95}"/>
    <cellStyle name="Normal 55 2 5 2 2" xfId="41269" xr:uid="{50FE670F-0757-4DE2-A4DD-6E19B29385B9}"/>
    <cellStyle name="Normal 55 2 5 3" xfId="31838" xr:uid="{0136DCC0-956F-42B0-9A13-78FA5C7F66B3}"/>
    <cellStyle name="Normal 55 2 6" xfId="31839" xr:uid="{3C409D90-3C2A-4E40-8DCC-CC64CA2A1EAE}"/>
    <cellStyle name="Normal 55 2 6 2" xfId="41270" xr:uid="{7395D163-5133-49EC-B958-F21AFF090093}"/>
    <cellStyle name="Normal 55 2 7" xfId="31840" xr:uid="{5A472B66-E292-40F5-B6C0-51803D5796DA}"/>
    <cellStyle name="Normal 55 3" xfId="2448" xr:uid="{79B651D5-BD77-4007-93B8-42037185956E}"/>
    <cellStyle name="Normal 55 3 2" xfId="31841" xr:uid="{3AC53248-18BE-485E-9C39-F3ADF726BEB0}"/>
    <cellStyle name="Normal 55 3 2 2" xfId="31842" xr:uid="{3E364C32-AF0B-4258-B80F-00754B4EF3F9}"/>
    <cellStyle name="Normal 55 3 2 2 2" xfId="31843" xr:uid="{F75FF7D1-EF9F-49DB-88E9-13091E014454}"/>
    <cellStyle name="Normal 55 3 2 2 2 2" xfId="41271" xr:uid="{2DB4CEDA-3957-4CC9-BA8F-DB5CF75EE2A0}"/>
    <cellStyle name="Normal 55 3 2 2 3" xfId="31844" xr:uid="{18B99123-C74F-439D-8B9D-3127BEF29439}"/>
    <cellStyle name="Normal 55 3 2 3" xfId="31845" xr:uid="{BAF638B6-9B66-4D60-AB6A-39580093CBBF}"/>
    <cellStyle name="Normal 55 3 2 3 2" xfId="31846" xr:uid="{87E6C801-F6A1-4102-B9D7-34E61DB4E33A}"/>
    <cellStyle name="Normal 55 3 2 3 2 2" xfId="41272" xr:uid="{83D773E4-823C-4398-82C0-6E8C4705B838}"/>
    <cellStyle name="Normal 55 3 2 3 3" xfId="31847" xr:uid="{6BDA94E1-B53D-4674-B65D-60F06E81E6D4}"/>
    <cellStyle name="Normal 55 3 2 4" xfId="31848" xr:uid="{9D4DF2B2-1827-4E15-85B4-EE39305F08A8}"/>
    <cellStyle name="Normal 55 3 2 4 2" xfId="41273" xr:uid="{E424F04D-C79E-4023-A855-1D0378A4627F}"/>
    <cellStyle name="Normal 55 3 2 5" xfId="31849" xr:uid="{107EE041-FF6C-46ED-8FD6-C0F2EE5231C2}"/>
    <cellStyle name="Normal 55 3 3" xfId="31850" xr:uid="{5A7BFF23-0862-4FBE-9729-658397F130D9}"/>
    <cellStyle name="Normal 55 3 3 2" xfId="31851" xr:uid="{24F9D713-8426-466E-87C8-2283F30839AF}"/>
    <cellStyle name="Normal 55 3 3 2 2" xfId="41274" xr:uid="{FD6EE9BE-D9DE-4F09-9DB1-9B766F677E52}"/>
    <cellStyle name="Normal 55 3 3 3" xfId="31852" xr:uid="{0CFA34A7-5323-4EA0-AB71-13646F8FCA3A}"/>
    <cellStyle name="Normal 55 3 4" xfId="31853" xr:uid="{6EF29FB0-9106-450E-8527-7398FF9DEB65}"/>
    <cellStyle name="Normal 55 3 4 2" xfId="31854" xr:uid="{DAA954D2-F79D-47D9-8276-BB50B3E6DAA2}"/>
    <cellStyle name="Normal 55 3 4 2 2" xfId="41275" xr:uid="{DA7D3C80-9186-43B1-A8DA-E59791A0C72A}"/>
    <cellStyle name="Normal 55 3 4 3" xfId="31855" xr:uid="{3C108951-1144-4C83-BECC-A9D19033C485}"/>
    <cellStyle name="Normal 55 3 5" xfId="31856" xr:uid="{8A671B27-EE11-47B4-A944-313325855F4B}"/>
    <cellStyle name="Normal 55 3 5 2" xfId="41276" xr:uid="{29823FE9-9614-42C4-BBE5-00AEBB19D3C7}"/>
    <cellStyle name="Normal 55 3 6" xfId="31857" xr:uid="{A19513F0-A5CA-405A-AE8A-BEB10C92AAD1}"/>
    <cellStyle name="Normal 55 4" xfId="31858" xr:uid="{68C3AB58-433B-41DD-A9A7-C03D9F92D42A}"/>
    <cellStyle name="Normal 55 4 2" xfId="31859" xr:uid="{A92867BC-7300-4920-8A19-4E262995DAD4}"/>
    <cellStyle name="Normal 55 4 2 2" xfId="31860" xr:uid="{7EB13E45-1765-4277-99D6-2097AB327C77}"/>
    <cellStyle name="Normal 55 4 2 2 2" xfId="41277" xr:uid="{72F59B89-46C3-4B77-ABD8-98E451E9046D}"/>
    <cellStyle name="Normal 55 4 2 3" xfId="31861" xr:uid="{CFCC435B-1091-43B1-A685-ADC383896F51}"/>
    <cellStyle name="Normal 55 4 3" xfId="31862" xr:uid="{8DE7B1AC-17D4-418F-A50B-A6D227E1B42B}"/>
    <cellStyle name="Normal 55 4 3 2" xfId="31863" xr:uid="{3C64A211-9A30-4C4A-9ECB-F803EA80E554}"/>
    <cellStyle name="Normal 55 4 3 2 2" xfId="41278" xr:uid="{B8D307E2-F5A9-4309-AB2B-69E3935E6CA5}"/>
    <cellStyle name="Normal 55 4 3 3" xfId="31864" xr:uid="{BEF544B9-7CD7-4B94-A157-75CF91676BA2}"/>
    <cellStyle name="Normal 55 4 4" xfId="31865" xr:uid="{75963189-CAF7-4BCC-BB4D-B3F068AA74F3}"/>
    <cellStyle name="Normal 55 4 4 2" xfId="41279" xr:uid="{88357A81-5577-46B7-BBE3-9114FB26F91C}"/>
    <cellStyle name="Normal 55 4 5" xfId="31866" xr:uid="{D49D90B4-EE92-41B8-A308-196DDD95E666}"/>
    <cellStyle name="Normal 55 5" xfId="31867" xr:uid="{BC3419A9-1C88-4750-9E86-D5788FCAA432}"/>
    <cellStyle name="Normal 55 5 2" xfId="31868" xr:uid="{BDFB10C5-B3C2-4608-A55C-1B2595276AD9}"/>
    <cellStyle name="Normal 55 5 2 2" xfId="41280" xr:uid="{CE709743-A3E3-4CE2-B27B-D87BE872CE81}"/>
    <cellStyle name="Normal 55 5 3" xfId="31869" xr:uid="{284CDDDC-32B9-4676-A26D-F3A90C008100}"/>
    <cellStyle name="Normal 55 6" xfId="31870" xr:uid="{1DF3E604-160F-4533-892D-2F1B3B627650}"/>
    <cellStyle name="Normal 55 6 2" xfId="31871" xr:uid="{37EFCDA6-7154-423B-B8BF-6BA12D384B5D}"/>
    <cellStyle name="Normal 55 6 2 2" xfId="41281" xr:uid="{2E22039B-D489-4DC6-9CFB-87BF93EDA8B8}"/>
    <cellStyle name="Normal 55 6 3" xfId="31872" xr:uid="{E34A97FE-0686-46AD-90D0-1C1C24AD32AD}"/>
    <cellStyle name="Normal 55 7" xfId="31873" xr:uid="{B527DDDD-4142-4C65-BEDB-2D42B8F6568A}"/>
    <cellStyle name="Normal 55 7 2" xfId="41282" xr:uid="{08F3263E-9B12-49CA-830F-BC6CF691E7BC}"/>
    <cellStyle name="Normal 55 8" xfId="31874" xr:uid="{24E22A74-06ED-482F-90A6-471316F8D113}"/>
    <cellStyle name="Normal 55 9" xfId="41283" xr:uid="{63231209-8D45-4B6D-AB1F-EBBDE1D9F5F6}"/>
    <cellStyle name="Normal 56" xfId="862" xr:uid="{00000000-0005-0000-0000-000033040000}"/>
    <cellStyle name="Normal 56 2" xfId="942" xr:uid="{00000000-0005-0000-0000-000034040000}"/>
    <cellStyle name="Normal 56 2 2" xfId="31875" xr:uid="{5420BF41-243E-4718-896A-36B576BC6629}"/>
    <cellStyle name="Normal 56 2 2 2" xfId="31876" xr:uid="{A570E27B-88FB-44CD-892E-AD5C5622A3E2}"/>
    <cellStyle name="Normal 56 2 2 2 2" xfId="31877" xr:uid="{BEB661B7-8F7C-4371-BD33-987A20B73D74}"/>
    <cellStyle name="Normal 56 2 2 2 2 2" xfId="31878" xr:uid="{1645227C-1BCF-4261-9246-BF8C42D624A3}"/>
    <cellStyle name="Normal 56 2 2 2 2 2 2" xfId="41284" xr:uid="{260DF797-5C4D-4476-9023-2034B89188B5}"/>
    <cellStyle name="Normal 56 2 2 2 2 3" xfId="31879" xr:uid="{C0C2F51B-B7A0-4B9D-87BD-695CAB905F95}"/>
    <cellStyle name="Normal 56 2 2 2 3" xfId="31880" xr:uid="{EC0ED96E-3DB4-4C63-852C-A246B37BD96D}"/>
    <cellStyle name="Normal 56 2 2 2 3 2" xfId="31881" xr:uid="{9309A080-AA1B-4E38-B05B-F254DA601358}"/>
    <cellStyle name="Normal 56 2 2 2 3 2 2" xfId="41285" xr:uid="{66A958AB-CFAC-4F87-B5F7-CC4C8898901B}"/>
    <cellStyle name="Normal 56 2 2 2 3 3" xfId="31882" xr:uid="{8541F3CC-C03F-4008-B44D-049C4FBD3E72}"/>
    <cellStyle name="Normal 56 2 2 2 4" xfId="31883" xr:uid="{CB62EE5E-13A1-4008-8C84-C506745C25DA}"/>
    <cellStyle name="Normal 56 2 2 2 4 2" xfId="41286" xr:uid="{75DE5566-AFE6-4D58-8743-1F43E2D14575}"/>
    <cellStyle name="Normal 56 2 2 2 5" xfId="31884" xr:uid="{C3E53C0A-85F7-4CBA-B4B2-3CB266ECF089}"/>
    <cellStyle name="Normal 56 2 2 3" xfId="31885" xr:uid="{3FD9A26E-1896-4555-AF2C-5D2E04D2F9FD}"/>
    <cellStyle name="Normal 56 2 2 3 2" xfId="31886" xr:uid="{408CFBDF-1BC1-44B6-A5E9-13855FDA6088}"/>
    <cellStyle name="Normal 56 2 2 3 2 2" xfId="41287" xr:uid="{1D2D96DF-7CA6-41C0-85A9-9A440BD6876C}"/>
    <cellStyle name="Normal 56 2 2 3 3" xfId="31887" xr:uid="{FF954E58-ED30-42FC-A152-51526BAB2440}"/>
    <cellStyle name="Normal 56 2 2 4" xfId="31888" xr:uid="{F9DBF205-262B-47AA-A244-323AF68BFD43}"/>
    <cellStyle name="Normal 56 2 2 4 2" xfId="31889" xr:uid="{B14687E7-DE49-4BA4-85E1-06504EF3288F}"/>
    <cellStyle name="Normal 56 2 2 4 2 2" xfId="41288" xr:uid="{D3366B11-BE91-4E48-962C-03F0C36C55DE}"/>
    <cellStyle name="Normal 56 2 2 4 3" xfId="31890" xr:uid="{5EBBC43E-FFD7-47B9-881A-BB29FD5004BC}"/>
    <cellStyle name="Normal 56 2 2 5" xfId="31891" xr:uid="{3CA82E83-F9AF-4EFF-AF16-4F4E454B6537}"/>
    <cellStyle name="Normal 56 2 2 5 2" xfId="41289" xr:uid="{BAB7E1C8-5502-4BB6-9AA9-A80D925BEEDF}"/>
    <cellStyle name="Normal 56 2 2 6" xfId="31892" xr:uid="{D2202AA2-7699-4F07-B22E-9EE879210831}"/>
    <cellStyle name="Normal 56 2 3" xfId="31893" xr:uid="{41D06F9F-13B1-4388-BD58-95A410DFAC99}"/>
    <cellStyle name="Normal 56 2 3 2" xfId="31894" xr:uid="{BAF2A117-E0F1-4DBA-9286-931EDBE0AA84}"/>
    <cellStyle name="Normal 56 2 3 2 2" xfId="31895" xr:uid="{A3337044-097D-40A6-87B7-0FC6CCFEDAC9}"/>
    <cellStyle name="Normal 56 2 3 2 2 2" xfId="41290" xr:uid="{3D68FC1D-7D0F-4284-B25A-7BDF3598EEAC}"/>
    <cellStyle name="Normal 56 2 3 2 3" xfId="31896" xr:uid="{F4F77344-C610-4E1F-9E1F-2B8AC01D5D27}"/>
    <cellStyle name="Normal 56 2 3 3" xfId="31897" xr:uid="{E96801BC-20DC-4DB6-BB0F-8B38639C82CE}"/>
    <cellStyle name="Normal 56 2 3 3 2" xfId="31898" xr:uid="{6C931FDF-9568-4A4C-A2EA-FEF7AA7E0E50}"/>
    <cellStyle name="Normal 56 2 3 3 2 2" xfId="41291" xr:uid="{13B6946F-C131-4312-88DD-6C3E3627A2EC}"/>
    <cellStyle name="Normal 56 2 3 3 3" xfId="31899" xr:uid="{973FE6FD-47CB-4504-8C6A-0D314447AC79}"/>
    <cellStyle name="Normal 56 2 3 4" xfId="31900" xr:uid="{34AB2F2F-3A8E-4954-9941-0A3CC851CB1B}"/>
    <cellStyle name="Normal 56 2 3 4 2" xfId="41292" xr:uid="{0642BBD9-0F64-4D6A-A1C0-A0AB3FE26ACE}"/>
    <cellStyle name="Normal 56 2 3 5" xfId="31901" xr:uid="{2C88E5C9-4AF6-4C0D-92A5-A12C04114977}"/>
    <cellStyle name="Normal 56 2 4" xfId="31902" xr:uid="{9B1F5701-ED24-41DA-932B-9BF42FEA4688}"/>
    <cellStyle name="Normal 56 2 4 2" xfId="31903" xr:uid="{A3A1FFD9-93C0-4CD0-AD5B-7C07A1809E50}"/>
    <cellStyle name="Normal 56 2 4 2 2" xfId="41293" xr:uid="{0AB572D4-AB66-49DD-AE4F-80675D453D44}"/>
    <cellStyle name="Normal 56 2 4 3" xfId="31904" xr:uid="{CE55B504-61F3-437F-8A4A-C47AEB51EBBC}"/>
    <cellStyle name="Normal 56 2 5" xfId="31905" xr:uid="{5C5F6426-A5EE-402A-89B2-58A96E6F529F}"/>
    <cellStyle name="Normal 56 2 5 2" xfId="31906" xr:uid="{DA1202DC-78B3-42BA-9243-8FC3DC831C9E}"/>
    <cellStyle name="Normal 56 2 5 2 2" xfId="41294" xr:uid="{0D8C83A1-924B-45D4-9898-D62D323D0665}"/>
    <cellStyle name="Normal 56 2 5 3" xfId="31907" xr:uid="{65E0B8E1-B703-4BD9-94D8-1A0CBA173FB2}"/>
    <cellStyle name="Normal 56 2 6" xfId="31908" xr:uid="{B54DAD12-DD8F-49E4-B3DA-A91205E09AB8}"/>
    <cellStyle name="Normal 56 2 6 2" xfId="41295" xr:uid="{7D8A84F3-9509-4D95-84B9-DE9031EF2952}"/>
    <cellStyle name="Normal 56 2 7" xfId="31909" xr:uid="{4FF7E0CA-774F-4965-A1D9-F4627C3BA7C5}"/>
    <cellStyle name="Normal 56 3" xfId="2449" xr:uid="{1185B548-8FAF-44C4-B4BC-10C7F23D81CA}"/>
    <cellStyle name="Normal 56 3 2" xfId="31910" xr:uid="{318B4F5D-5A6C-48E2-811F-047227F5B147}"/>
    <cellStyle name="Normal 56 3 2 2" xfId="31911" xr:uid="{7B4C235B-FD0A-435B-A4C3-41A5A3CD3154}"/>
    <cellStyle name="Normal 56 3 2 2 2" xfId="31912" xr:uid="{FA916296-A883-4CCC-9234-D828CDF5CAC9}"/>
    <cellStyle name="Normal 56 3 2 2 2 2" xfId="41296" xr:uid="{708EDCF5-3465-4F5D-A3C1-4065AA9D83F8}"/>
    <cellStyle name="Normal 56 3 2 2 3" xfId="31913" xr:uid="{8E0D1B26-7751-48FC-B911-742FEE6AD45C}"/>
    <cellStyle name="Normal 56 3 2 3" xfId="31914" xr:uid="{56DF1651-EA60-4815-B1C3-3C912713481F}"/>
    <cellStyle name="Normal 56 3 2 3 2" xfId="31915" xr:uid="{A1D6781B-21AC-4F46-8B5C-6F774AD95CF7}"/>
    <cellStyle name="Normal 56 3 2 3 2 2" xfId="41297" xr:uid="{E9C473C9-E209-45A9-9068-D4D6CE12C42E}"/>
    <cellStyle name="Normal 56 3 2 3 3" xfId="31916" xr:uid="{2FD98671-61B8-460D-9BA3-300B60B9F532}"/>
    <cellStyle name="Normal 56 3 2 4" xfId="31917" xr:uid="{CE8F6712-028F-486E-80DA-366A77900A04}"/>
    <cellStyle name="Normal 56 3 2 4 2" xfId="41298" xr:uid="{DC21194D-89EB-4BE1-B9FC-43B88695E9DE}"/>
    <cellStyle name="Normal 56 3 2 5" xfId="31918" xr:uid="{AF9AD004-A280-47A9-A703-D9AC7E6A789F}"/>
    <cellStyle name="Normal 56 3 3" xfId="31919" xr:uid="{DC3E3B1C-81ED-46D0-A01A-BB09D62730CE}"/>
    <cellStyle name="Normal 56 3 3 2" xfId="31920" xr:uid="{48B440C9-461A-44C9-9BE6-5A262B81B84B}"/>
    <cellStyle name="Normal 56 3 3 2 2" xfId="41299" xr:uid="{4B9553C3-DC53-476F-9C7B-AB226BC7EF69}"/>
    <cellStyle name="Normal 56 3 3 3" xfId="31921" xr:uid="{B7A40DCF-5B5E-4EA9-A50C-18D31A06BA1F}"/>
    <cellStyle name="Normal 56 3 4" xfId="31922" xr:uid="{B0914ABB-62FE-4B59-A98B-46CC5C0156CF}"/>
    <cellStyle name="Normal 56 3 4 2" xfId="31923" xr:uid="{57F5A89F-88F0-4D7C-AD70-9AAD6DC5E769}"/>
    <cellStyle name="Normal 56 3 4 2 2" xfId="41300" xr:uid="{9A9FAC17-A3E0-4754-9BAB-EA08EC730706}"/>
    <cellStyle name="Normal 56 3 4 3" xfId="31924" xr:uid="{3D054382-20BD-41D4-B585-AFA1FDB18599}"/>
    <cellStyle name="Normal 56 3 5" xfId="31925" xr:uid="{7BCBD979-1851-452D-9CF2-534A40A2D315}"/>
    <cellStyle name="Normal 56 3 5 2" xfId="41301" xr:uid="{25E08AF9-FB9F-4AD0-9CB9-CC7422EC830C}"/>
    <cellStyle name="Normal 56 3 6" xfId="31926" xr:uid="{03382F74-0F1C-4BEC-AAD3-1C264B622296}"/>
    <cellStyle name="Normal 56 4" xfId="31927" xr:uid="{18424F62-81FD-472D-BE3A-5F9D44CA9197}"/>
    <cellStyle name="Normal 56 4 2" xfId="31928" xr:uid="{197E6277-E805-4ECE-A73C-788E6279FC0B}"/>
    <cellStyle name="Normal 56 4 2 2" xfId="31929" xr:uid="{8CFDF2FC-36C6-4BD2-8261-FDEAFD5510C4}"/>
    <cellStyle name="Normal 56 4 2 2 2" xfId="41302" xr:uid="{3E6BA3BC-F713-49B8-B0F9-B213D9D210D8}"/>
    <cellStyle name="Normal 56 4 2 3" xfId="31930" xr:uid="{F933D2E7-8EED-4B88-A19F-3567963911B3}"/>
    <cellStyle name="Normal 56 4 3" xfId="31931" xr:uid="{445EA166-EEFD-4C69-9B83-2CD2C42A2E82}"/>
    <cellStyle name="Normal 56 4 3 2" xfId="31932" xr:uid="{493DBA0E-4D26-4AB3-A316-2CCE0EC110A6}"/>
    <cellStyle name="Normal 56 4 3 2 2" xfId="41303" xr:uid="{F78C2051-EAC4-447D-93A3-792DA09B9653}"/>
    <cellStyle name="Normal 56 4 3 3" xfId="31933" xr:uid="{C08038EC-4F3F-4154-90C7-12911095FA3E}"/>
    <cellStyle name="Normal 56 4 4" xfId="31934" xr:uid="{3A838473-2BCA-4093-9962-42B06372ECB8}"/>
    <cellStyle name="Normal 56 4 4 2" xfId="41304" xr:uid="{59E73BCF-868E-4CBE-92F1-0F838DFD8537}"/>
    <cellStyle name="Normal 56 4 5" xfId="31935" xr:uid="{A15F400B-FAAA-4434-8908-8A16BD0364CF}"/>
    <cellStyle name="Normal 56 5" xfId="31936" xr:uid="{5D3C3F1F-04E3-422C-A961-C21F12A81F95}"/>
    <cellStyle name="Normal 56 5 2" xfId="31937" xr:uid="{03ED51B6-E5AA-4DA7-AA0B-58CE065E550F}"/>
    <cellStyle name="Normal 56 5 2 2" xfId="41305" xr:uid="{04803BAD-9F8E-4D8E-9F5A-42108D88112E}"/>
    <cellStyle name="Normal 56 5 3" xfId="31938" xr:uid="{CD94D4D1-FC88-48C6-9EC4-92ADFC9DBD4D}"/>
    <cellStyle name="Normal 56 6" xfId="31939" xr:uid="{1B81D80B-EEFD-466C-8B35-CB3DF410EC51}"/>
    <cellStyle name="Normal 56 6 2" xfId="31940" xr:uid="{16F17457-5D13-47B1-BDD2-6C8063740D6B}"/>
    <cellStyle name="Normal 56 6 2 2" xfId="41306" xr:uid="{88D08BAE-E8F5-4608-96D1-C3A026AA5355}"/>
    <cellStyle name="Normal 56 6 3" xfId="31941" xr:uid="{428ED8B2-5E7C-437D-A4A3-47D10227A7F4}"/>
    <cellStyle name="Normal 56 7" xfId="31942" xr:uid="{EDA7118B-6A5C-4421-BBD1-5853E0C710DC}"/>
    <cellStyle name="Normal 56 7 2" xfId="41307" xr:uid="{6765D07C-1F78-4791-9196-55054624AD72}"/>
    <cellStyle name="Normal 56 8" xfId="31943" xr:uid="{FD668A9E-4C53-4925-913F-425F0D75ECB5}"/>
    <cellStyle name="Normal 56 9" xfId="41308" xr:uid="{549DC1CC-71EC-4262-9475-502CD99DF014}"/>
    <cellStyle name="Normal 57" xfId="861" xr:uid="{00000000-0005-0000-0000-000035040000}"/>
    <cellStyle name="Normal 57 2" xfId="943" xr:uid="{00000000-0005-0000-0000-000036040000}"/>
    <cellStyle name="Normal 57 2 2" xfId="31944" xr:uid="{DDC0EEF5-1551-4F45-87D9-7C23DE5F5511}"/>
    <cellStyle name="Normal 57 2 2 2" xfId="31945" xr:uid="{A7835273-895F-4C95-8164-BA3570998DAB}"/>
    <cellStyle name="Normal 57 2 2 2 2" xfId="31946" xr:uid="{2AEFD899-B5B3-487A-80DB-E2E2D8985CEC}"/>
    <cellStyle name="Normal 57 2 2 2 2 2" xfId="31947" xr:uid="{F77971C4-A1CE-461F-99E8-785823369C8C}"/>
    <cellStyle name="Normal 57 2 2 2 2 2 2" xfId="41309" xr:uid="{EC0B7BEB-B57E-4DDF-8944-7C5113D1A5C8}"/>
    <cellStyle name="Normal 57 2 2 2 2 3" xfId="31948" xr:uid="{EF4B47CB-938F-4B7C-B4B0-57B9A7FCE580}"/>
    <cellStyle name="Normal 57 2 2 2 3" xfId="31949" xr:uid="{A5DB51C1-615A-4E3C-BD22-B44A51C6E25A}"/>
    <cellStyle name="Normal 57 2 2 2 3 2" xfId="31950" xr:uid="{876A4F46-ADB6-4914-837E-71C6F2688208}"/>
    <cellStyle name="Normal 57 2 2 2 3 2 2" xfId="41310" xr:uid="{A685154D-3AB2-4443-9E04-FE8F722AE993}"/>
    <cellStyle name="Normal 57 2 2 2 3 3" xfId="31951" xr:uid="{25472290-1A9D-4B5D-A1B5-0D91996BE8D1}"/>
    <cellStyle name="Normal 57 2 2 2 4" xfId="31952" xr:uid="{B6038C2A-3513-4DD0-96B7-5CC50EA203A2}"/>
    <cellStyle name="Normal 57 2 2 2 4 2" xfId="41311" xr:uid="{108D714C-29C0-4967-899E-3EFF92378306}"/>
    <cellStyle name="Normal 57 2 2 2 5" xfId="31953" xr:uid="{49C27AAA-B7B5-4A2A-BF1B-9EDC81F37EE1}"/>
    <cellStyle name="Normal 57 2 2 3" xfId="31954" xr:uid="{4F4E3E49-23D5-4DA5-B671-67B59B6B3801}"/>
    <cellStyle name="Normal 57 2 2 3 2" xfId="31955" xr:uid="{8FFD44F2-9221-4B1E-AEA6-32C3EC75B2CA}"/>
    <cellStyle name="Normal 57 2 2 3 2 2" xfId="41312" xr:uid="{A1BEE92A-E1EA-4DAD-B095-A64EFB7B01FF}"/>
    <cellStyle name="Normal 57 2 2 3 3" xfId="31956" xr:uid="{02D820F1-C98D-4F8E-B043-C8382EA4D722}"/>
    <cellStyle name="Normal 57 2 2 4" xfId="31957" xr:uid="{496562E7-6257-49D5-BF15-248AF33E0855}"/>
    <cellStyle name="Normal 57 2 2 4 2" xfId="31958" xr:uid="{0629D49A-4407-4FFC-8870-44F84BCE7E48}"/>
    <cellStyle name="Normal 57 2 2 4 2 2" xfId="41313" xr:uid="{79C623D1-E24D-4483-956D-15E19447512D}"/>
    <cellStyle name="Normal 57 2 2 4 3" xfId="31959" xr:uid="{F4C5F540-61A6-41AC-95DC-8F696FFBB83F}"/>
    <cellStyle name="Normal 57 2 2 5" xfId="31960" xr:uid="{46A18C16-D698-4F3F-89C5-8C3539156127}"/>
    <cellStyle name="Normal 57 2 2 5 2" xfId="41314" xr:uid="{DC42BB19-6860-4AA8-87FE-437513AC40CA}"/>
    <cellStyle name="Normal 57 2 2 6" xfId="31961" xr:uid="{111B4609-F1DF-4098-959F-3D2069F8CC04}"/>
    <cellStyle name="Normal 57 2 3" xfId="31962" xr:uid="{7977157C-0247-4428-B80F-55216C46E672}"/>
    <cellStyle name="Normal 57 2 3 2" xfId="31963" xr:uid="{10FC8445-82A7-48B6-BE13-56AD4EE80767}"/>
    <cellStyle name="Normal 57 2 3 2 2" xfId="31964" xr:uid="{9E46C82E-4D4E-44DC-97A9-58CEC543CF5C}"/>
    <cellStyle name="Normal 57 2 3 2 2 2" xfId="41315" xr:uid="{BFE2F505-9E56-40F3-B5D2-85FAFC2B6173}"/>
    <cellStyle name="Normal 57 2 3 2 3" xfId="31965" xr:uid="{E30FEE45-34FA-4FC2-A873-0AEA2CE623FC}"/>
    <cellStyle name="Normal 57 2 3 3" xfId="31966" xr:uid="{CA30721B-20AA-4FC4-BA4D-BD0FD9459946}"/>
    <cellStyle name="Normal 57 2 3 3 2" xfId="31967" xr:uid="{3C6F5097-BE6D-407F-9609-4C5FAABB4581}"/>
    <cellStyle name="Normal 57 2 3 3 2 2" xfId="41316" xr:uid="{CE377EAA-1D03-44A6-B2BB-BF2A81FB0E48}"/>
    <cellStyle name="Normal 57 2 3 3 3" xfId="31968" xr:uid="{9A365359-E803-4239-9E29-64EEF4FDCD58}"/>
    <cellStyle name="Normal 57 2 3 4" xfId="31969" xr:uid="{C0354963-A642-47C3-8C1E-F9D00FF8EC28}"/>
    <cellStyle name="Normal 57 2 3 4 2" xfId="41317" xr:uid="{C3CC7988-031C-42BD-8854-7B4002CAF35B}"/>
    <cellStyle name="Normal 57 2 3 5" xfId="31970" xr:uid="{09E25522-CC4C-4131-845A-142A6A97C55F}"/>
    <cellStyle name="Normal 57 2 4" xfId="31971" xr:uid="{77BF44DE-E844-4878-9503-D7981DC5CB5B}"/>
    <cellStyle name="Normal 57 2 4 2" xfId="31972" xr:uid="{D8D92933-62A1-477B-8CD6-9FBDB161AB5A}"/>
    <cellStyle name="Normal 57 2 4 2 2" xfId="41318" xr:uid="{BE697C8F-0D7F-4DE9-B309-3BA642F0DF09}"/>
    <cellStyle name="Normal 57 2 4 3" xfId="31973" xr:uid="{C9ECB57A-235B-412D-98C4-6D665A086176}"/>
    <cellStyle name="Normal 57 2 5" xfId="31974" xr:uid="{07DF933E-2E59-44EF-85A3-CAD5BAEDC673}"/>
    <cellStyle name="Normal 57 2 5 2" xfId="31975" xr:uid="{C3A0E311-B2E5-4FBC-8DD8-0DFA7D8703F1}"/>
    <cellStyle name="Normal 57 2 5 2 2" xfId="41319" xr:uid="{4FD8706E-E0DC-4DDE-A5E9-D11F9DAE93D0}"/>
    <cellStyle name="Normal 57 2 5 3" xfId="31976" xr:uid="{5FB2E7F0-5288-4D68-A50B-10142B304720}"/>
    <cellStyle name="Normal 57 2 6" xfId="31977" xr:uid="{146D2B9B-BCCC-421C-B87A-C300CFB2507D}"/>
    <cellStyle name="Normal 57 2 6 2" xfId="41320" xr:uid="{6376BAAE-AA1E-4B20-99DE-AA5A64C01331}"/>
    <cellStyle name="Normal 57 2 7" xfId="31978" xr:uid="{B9F17C36-6405-41DB-BA89-EB7C57DEEA85}"/>
    <cellStyle name="Normal 57 3" xfId="2450" xr:uid="{B9F57270-2584-4863-9C90-1CACCBC65FE5}"/>
    <cellStyle name="Normal 57 3 2" xfId="31979" xr:uid="{8A86EF77-4ED2-476B-ADAC-BC3D25CE712E}"/>
    <cellStyle name="Normal 57 3 2 2" xfId="31980" xr:uid="{DFCEC4BA-E352-4550-A6AD-288F080BA065}"/>
    <cellStyle name="Normal 57 3 2 2 2" xfId="31981" xr:uid="{FBE9F3E6-388C-4089-B616-04C247C65E87}"/>
    <cellStyle name="Normal 57 3 2 2 2 2" xfId="41321" xr:uid="{594F1D0E-2651-468A-A4C7-556623E8C34F}"/>
    <cellStyle name="Normal 57 3 2 2 3" xfId="31982" xr:uid="{8058F1A1-8FB5-4523-BD40-FF5F6CDB7754}"/>
    <cellStyle name="Normal 57 3 2 3" xfId="31983" xr:uid="{B950AE47-7E95-4EE9-89BC-52389B8CFCC0}"/>
    <cellStyle name="Normal 57 3 2 3 2" xfId="31984" xr:uid="{BA5FD85B-0465-48A6-B63B-2696DA68E027}"/>
    <cellStyle name="Normal 57 3 2 3 2 2" xfId="41322" xr:uid="{14D07A77-D71A-43BE-B0C4-291372116DCF}"/>
    <cellStyle name="Normal 57 3 2 3 3" xfId="31985" xr:uid="{04879985-2ECD-4487-BF07-9B3566E3F5C7}"/>
    <cellStyle name="Normal 57 3 2 4" xfId="31986" xr:uid="{1877AFD0-1129-4A2B-A04A-1A927B8F378F}"/>
    <cellStyle name="Normal 57 3 2 4 2" xfId="41323" xr:uid="{6BA5FC6A-5EC0-4128-BCAB-438A8745CA62}"/>
    <cellStyle name="Normal 57 3 2 5" xfId="31987" xr:uid="{2E35EF46-D404-489C-B1BB-832B0FE00B67}"/>
    <cellStyle name="Normal 57 3 3" xfId="31988" xr:uid="{E5756712-31DC-4407-955D-2CEE2E93113A}"/>
    <cellStyle name="Normal 57 3 3 2" xfId="31989" xr:uid="{7A2B584D-0857-413E-B265-1BD0ADD80040}"/>
    <cellStyle name="Normal 57 3 3 2 2" xfId="41324" xr:uid="{8E40F6D3-6724-40B7-ABF1-0BE512FDA225}"/>
    <cellStyle name="Normal 57 3 3 3" xfId="31990" xr:uid="{579F0776-0C88-484A-ABF5-085A32117F53}"/>
    <cellStyle name="Normal 57 3 4" xfId="31991" xr:uid="{03E541C8-5E85-46E9-8DDF-DED04FAFC85B}"/>
    <cellStyle name="Normal 57 3 4 2" xfId="31992" xr:uid="{ACA1EDFC-DED3-4167-8C05-4C091AEC9EA0}"/>
    <cellStyle name="Normal 57 3 4 2 2" xfId="41325" xr:uid="{AD861120-BA23-410F-8801-529BDA86B089}"/>
    <cellStyle name="Normal 57 3 4 3" xfId="31993" xr:uid="{89DCC833-8591-424A-A3E3-71714C071656}"/>
    <cellStyle name="Normal 57 3 5" xfId="31994" xr:uid="{5BC131F8-F72A-48E6-B2EC-BD5DE9F6D066}"/>
    <cellStyle name="Normal 57 3 5 2" xfId="41326" xr:uid="{5A1BE857-2536-4515-B104-1FAE869BD7FE}"/>
    <cellStyle name="Normal 57 3 6" xfId="31995" xr:uid="{E5428691-91AC-4256-A40E-2B498073DE09}"/>
    <cellStyle name="Normal 57 4" xfId="31996" xr:uid="{BB4322A6-CA58-4EBC-AB29-64580979F438}"/>
    <cellStyle name="Normal 57 4 2" xfId="31997" xr:uid="{EABB63F7-D338-469C-AA36-08813B7027EB}"/>
    <cellStyle name="Normal 57 4 2 2" xfId="31998" xr:uid="{0CBD07D4-2D42-48A3-BCA7-5B14AC7AC2E7}"/>
    <cellStyle name="Normal 57 4 2 2 2" xfId="41327" xr:uid="{AFBB444E-6E23-4D6E-A8AE-16A4E8797714}"/>
    <cellStyle name="Normal 57 4 2 3" xfId="31999" xr:uid="{6AD46361-3313-4ADD-B90F-E9E0422C7F15}"/>
    <cellStyle name="Normal 57 4 3" xfId="32000" xr:uid="{3074080A-035F-4850-B99D-C5A75C516809}"/>
    <cellStyle name="Normal 57 4 3 2" xfId="32001" xr:uid="{D92794B6-E838-4D5E-976F-59010F9C42E4}"/>
    <cellStyle name="Normal 57 4 3 2 2" xfId="41328" xr:uid="{7B88B993-4003-44F6-824D-34C9F7B8A380}"/>
    <cellStyle name="Normal 57 4 3 3" xfId="32002" xr:uid="{5F2FBB8E-3731-4B9C-9A8D-275685CB2EAA}"/>
    <cellStyle name="Normal 57 4 4" xfId="32003" xr:uid="{7CED5814-4C4A-4A6F-A22A-2B72F418B98F}"/>
    <cellStyle name="Normal 57 4 4 2" xfId="41329" xr:uid="{463808AE-4346-4E87-AD1A-0844BDDB0656}"/>
    <cellStyle name="Normal 57 4 5" xfId="32004" xr:uid="{6E172C12-B27F-400D-BFA6-BE4386CFFBB3}"/>
    <cellStyle name="Normal 57 5" xfId="32005" xr:uid="{1B9C29F8-DFF6-4976-A641-2B313011F1F0}"/>
    <cellStyle name="Normal 57 5 2" xfId="32006" xr:uid="{897E49C0-ABC8-4202-B3D5-604F286F2493}"/>
    <cellStyle name="Normal 57 5 2 2" xfId="41330" xr:uid="{CFED2222-8EE9-41D5-86EC-FE46CDD633EC}"/>
    <cellStyle name="Normal 57 5 3" xfId="32007" xr:uid="{9BD39EAC-BEB9-4256-9E42-2CB02C215300}"/>
    <cellStyle name="Normal 57 6" xfId="32008" xr:uid="{5A1A576F-92F5-47C7-A71F-F4C0AC968462}"/>
    <cellStyle name="Normal 57 6 2" xfId="32009" xr:uid="{CD7CA745-3FCE-46CE-A372-F25577439E1A}"/>
    <cellStyle name="Normal 57 6 2 2" xfId="41331" xr:uid="{CCD3B83F-67F8-4CC3-80BF-0445F2AB7615}"/>
    <cellStyle name="Normal 57 6 3" xfId="32010" xr:uid="{573A39C8-2FC7-4BB4-9A02-06326190C312}"/>
    <cellStyle name="Normal 57 7" xfId="32011" xr:uid="{10B76A6B-3B79-4449-A687-D27B3935A3E8}"/>
    <cellStyle name="Normal 57 7 2" xfId="41332" xr:uid="{0FC504A5-8419-4760-AACE-0D381CB2AE9D}"/>
    <cellStyle name="Normal 57 8" xfId="32012" xr:uid="{A18A9285-9492-47BE-A69E-690C194AABD5}"/>
    <cellStyle name="Normal 57 9" xfId="41333" xr:uid="{6D27C0A2-85B6-453A-9FEB-04728F9508F9}"/>
    <cellStyle name="Normal 58" xfId="863" xr:uid="{00000000-0005-0000-0000-000037040000}"/>
    <cellStyle name="Normal 58 2" xfId="944" xr:uid="{00000000-0005-0000-0000-000038040000}"/>
    <cellStyle name="Normal 58 2 2" xfId="32013" xr:uid="{2659852A-C376-442B-BCD5-88D4776983A8}"/>
    <cellStyle name="Normal 58 2 2 2" xfId="32014" xr:uid="{73991D38-4A49-4F9B-80DB-D323A6C15C38}"/>
    <cellStyle name="Normal 58 2 2 2 2" xfId="32015" xr:uid="{4C9DD160-A2BF-4473-9B8D-FA4DD0CE26A0}"/>
    <cellStyle name="Normal 58 2 2 2 2 2" xfId="32016" xr:uid="{3F589B7F-AC07-4173-9D44-3543B766A6C3}"/>
    <cellStyle name="Normal 58 2 2 2 2 2 2" xfId="41334" xr:uid="{CEDD251F-FD3C-46E9-951D-9CA596138527}"/>
    <cellStyle name="Normal 58 2 2 2 2 3" xfId="32017" xr:uid="{FBC9E8DA-7CB3-456D-AC48-0D5B6AA88A49}"/>
    <cellStyle name="Normal 58 2 2 2 3" xfId="32018" xr:uid="{87D38608-CC03-42D8-8059-5FA3105E8A52}"/>
    <cellStyle name="Normal 58 2 2 2 3 2" xfId="32019" xr:uid="{E446BEFF-8D1C-473A-85FA-65BF7F356FC9}"/>
    <cellStyle name="Normal 58 2 2 2 3 2 2" xfId="41335" xr:uid="{41BDC99F-940C-4B76-91AD-A752C28BB67A}"/>
    <cellStyle name="Normal 58 2 2 2 3 3" xfId="32020" xr:uid="{27383C1B-88D0-4777-9C62-076C943CD195}"/>
    <cellStyle name="Normal 58 2 2 2 4" xfId="32021" xr:uid="{0E0F542B-8440-4B5C-957C-9865347C6757}"/>
    <cellStyle name="Normal 58 2 2 2 4 2" xfId="41336" xr:uid="{28878F52-D5C1-4BE9-9F53-BAE46A7148DC}"/>
    <cellStyle name="Normal 58 2 2 2 5" xfId="32022" xr:uid="{E04DBE53-BD2E-4AAA-B5D3-4CA095579789}"/>
    <cellStyle name="Normal 58 2 2 3" xfId="32023" xr:uid="{8DEBAB8E-503E-4286-9F28-8BAC55B5C7BB}"/>
    <cellStyle name="Normal 58 2 2 3 2" xfId="32024" xr:uid="{2C226A0B-FFF0-4DD1-A59A-39ED5863799D}"/>
    <cellStyle name="Normal 58 2 2 3 2 2" xfId="41337" xr:uid="{94D6811B-B0A5-4CB5-A863-17232A79B5A7}"/>
    <cellStyle name="Normal 58 2 2 3 3" xfId="32025" xr:uid="{E08C43B5-BF55-4BE0-A139-7EFEB5945983}"/>
    <cellStyle name="Normal 58 2 2 4" xfId="32026" xr:uid="{995ABBB1-8323-4350-9BA9-39CD2D12048E}"/>
    <cellStyle name="Normal 58 2 2 4 2" xfId="32027" xr:uid="{939B8379-14C8-4F16-9119-85B1B40EB59F}"/>
    <cellStyle name="Normal 58 2 2 4 2 2" xfId="41338" xr:uid="{3100993A-D5A3-4D43-94BE-35A7736D3C0E}"/>
    <cellStyle name="Normal 58 2 2 4 3" xfId="32028" xr:uid="{B207CFEE-4A21-440C-BCB7-61B019CE724D}"/>
    <cellStyle name="Normal 58 2 2 5" xfId="32029" xr:uid="{4430B36D-599E-4DEF-8159-97948040629A}"/>
    <cellStyle name="Normal 58 2 2 5 2" xfId="41339" xr:uid="{6AFDECAD-E205-49A2-8024-846F44910169}"/>
    <cellStyle name="Normal 58 2 2 6" xfId="32030" xr:uid="{BE289E93-4E98-4181-96F4-50A8EEDCB021}"/>
    <cellStyle name="Normal 58 2 3" xfId="32031" xr:uid="{98657A77-5CE2-4679-8018-5F27739BB44C}"/>
    <cellStyle name="Normal 58 2 3 2" xfId="32032" xr:uid="{3C481777-A874-4DFE-A70E-82F9F372A4E7}"/>
    <cellStyle name="Normal 58 2 3 2 2" xfId="32033" xr:uid="{F1C19BA2-5765-4E8D-8904-1759E83B9568}"/>
    <cellStyle name="Normal 58 2 3 2 2 2" xfId="41340" xr:uid="{9899F20A-69D3-4B68-98DC-2C13AADC2C02}"/>
    <cellStyle name="Normal 58 2 3 2 3" xfId="32034" xr:uid="{8FAB5558-22BF-45A6-B091-4894D1B546D0}"/>
    <cellStyle name="Normal 58 2 3 3" xfId="32035" xr:uid="{49167E07-45D2-489A-A209-5DF6AA6234D1}"/>
    <cellStyle name="Normal 58 2 3 3 2" xfId="32036" xr:uid="{3ACC4397-F6FE-4184-94AD-733BF8882231}"/>
    <cellStyle name="Normal 58 2 3 3 2 2" xfId="41341" xr:uid="{09D225E5-6D57-4008-96AD-14B91993E128}"/>
    <cellStyle name="Normal 58 2 3 3 3" xfId="32037" xr:uid="{D0870904-CF8A-46C2-B52C-1BA36A47F420}"/>
    <cellStyle name="Normal 58 2 3 4" xfId="32038" xr:uid="{A13F3F8C-2263-4FB7-B21D-791349C2BFC8}"/>
    <cellStyle name="Normal 58 2 3 4 2" xfId="41342" xr:uid="{C9BA2CF1-4F5B-4134-B0AD-303C132058A6}"/>
    <cellStyle name="Normal 58 2 3 5" xfId="32039" xr:uid="{A391E92B-ABAC-4D57-BF53-B2AE2FC01CBD}"/>
    <cellStyle name="Normal 58 2 4" xfId="32040" xr:uid="{50D840F3-5418-4A82-A707-8642DAAC3947}"/>
    <cellStyle name="Normal 58 2 4 2" xfId="32041" xr:uid="{81B31983-20C3-43A2-9A2B-143BFB133DEB}"/>
    <cellStyle name="Normal 58 2 4 2 2" xfId="41343" xr:uid="{1737897D-E8BE-479A-99A7-AEEEE5CF9F8D}"/>
    <cellStyle name="Normal 58 2 4 3" xfId="32042" xr:uid="{B52DC94D-7A88-48E0-B839-238B3E1BAADF}"/>
    <cellStyle name="Normal 58 2 5" xfId="32043" xr:uid="{D550677B-26E4-4FEB-9259-34DE88394BD0}"/>
    <cellStyle name="Normal 58 2 5 2" xfId="32044" xr:uid="{8ED49A3F-2C3A-445A-8DA2-C7DE8C6CE0C3}"/>
    <cellStyle name="Normal 58 2 5 2 2" xfId="41344" xr:uid="{D7BA9800-1D4F-440A-8F30-33DEAB303B04}"/>
    <cellStyle name="Normal 58 2 5 3" xfId="32045" xr:uid="{26F36D10-5098-4C1B-B3D0-A4ADE1E4A976}"/>
    <cellStyle name="Normal 58 2 6" xfId="32046" xr:uid="{F0565D38-8DEE-44B3-8185-417DE721F720}"/>
    <cellStyle name="Normal 58 2 6 2" xfId="41345" xr:uid="{32B3D1E6-4C2C-4456-A4AA-DEDBD56C6AA2}"/>
    <cellStyle name="Normal 58 2 7" xfId="32047" xr:uid="{C7BF1B08-A48A-41B2-B860-58DE439AF812}"/>
    <cellStyle name="Normal 58 3" xfId="2451" xr:uid="{E6646876-A9A4-4B19-A5E7-44B34163C78E}"/>
    <cellStyle name="Normal 58 3 2" xfId="32048" xr:uid="{395BEDC6-ACD0-484E-AEBD-9945C999D4FF}"/>
    <cellStyle name="Normal 58 3 2 2" xfId="32049" xr:uid="{C0F6424D-9958-4542-B183-7E50E196FA65}"/>
    <cellStyle name="Normal 58 3 2 2 2" xfId="32050" xr:uid="{A6BCBF44-408B-47BA-BAC3-FF3EA3196DD2}"/>
    <cellStyle name="Normal 58 3 2 2 2 2" xfId="41346" xr:uid="{08BF1DD4-EE1A-4DC3-BC88-ABE9A030E982}"/>
    <cellStyle name="Normal 58 3 2 2 3" xfId="32051" xr:uid="{55BABF48-075D-4CA1-A395-EBBC28D285E4}"/>
    <cellStyle name="Normal 58 3 2 3" xfId="32052" xr:uid="{F78C40C7-68B5-4C75-B069-2A4FA02AF8EF}"/>
    <cellStyle name="Normal 58 3 2 3 2" xfId="32053" xr:uid="{110A3984-A033-4278-88F9-DEDF505A2655}"/>
    <cellStyle name="Normal 58 3 2 3 2 2" xfId="41347" xr:uid="{14DC0285-E938-4BB1-8F53-BB8025115199}"/>
    <cellStyle name="Normal 58 3 2 3 3" xfId="32054" xr:uid="{A4F6FDD3-7E0F-4690-964E-B5389E6CE27E}"/>
    <cellStyle name="Normal 58 3 2 4" xfId="32055" xr:uid="{F84AAE6B-63C9-4BB3-892A-9717BF3A28F2}"/>
    <cellStyle name="Normal 58 3 2 4 2" xfId="41348" xr:uid="{4EAFF4BF-6767-4B63-826C-EBBD0005F174}"/>
    <cellStyle name="Normal 58 3 2 5" xfId="32056" xr:uid="{D70174D2-271B-4A4C-BEEE-193217C31387}"/>
    <cellStyle name="Normal 58 3 3" xfId="32057" xr:uid="{B95518D2-A9EC-413D-A5F6-E4BF1D235F8A}"/>
    <cellStyle name="Normal 58 3 3 2" xfId="32058" xr:uid="{3A004AF5-5823-44AA-BF7C-55FC5522BB78}"/>
    <cellStyle name="Normal 58 3 3 2 2" xfId="41349" xr:uid="{B5763765-E124-49DF-BE79-00E84E2D8104}"/>
    <cellStyle name="Normal 58 3 3 3" xfId="32059" xr:uid="{782613B8-546C-4B14-B9B2-EAAD6F4ED3E7}"/>
    <cellStyle name="Normal 58 3 4" xfId="32060" xr:uid="{69E12514-885F-4C05-AA9A-B67522BBE10F}"/>
    <cellStyle name="Normal 58 3 4 2" xfId="32061" xr:uid="{A561D213-2E03-4EEC-A414-68826F0DF36F}"/>
    <cellStyle name="Normal 58 3 4 2 2" xfId="41350" xr:uid="{9946D842-6FF6-4DD5-87B4-9AA0E91D3C9E}"/>
    <cellStyle name="Normal 58 3 4 3" xfId="32062" xr:uid="{EE53EE1C-B072-4302-83AA-F3A4F0F5DC0C}"/>
    <cellStyle name="Normal 58 3 5" xfId="32063" xr:uid="{88C813CB-8018-47D2-B8A3-874263F5A063}"/>
    <cellStyle name="Normal 58 3 5 2" xfId="41351" xr:uid="{2DC91083-2380-4B65-86F0-D824060A1F78}"/>
    <cellStyle name="Normal 58 3 6" xfId="32064" xr:uid="{724986A8-6403-417E-85A7-8E021DE42A15}"/>
    <cellStyle name="Normal 58 4" xfId="32065" xr:uid="{CD3C98FB-8BCE-4A64-BCB0-EA0364AC4A6F}"/>
    <cellStyle name="Normal 58 4 2" xfId="32066" xr:uid="{A6A13071-ED2C-4123-8F29-715BF419BA9D}"/>
    <cellStyle name="Normal 58 4 2 2" xfId="32067" xr:uid="{6EF8A2F5-79C1-435B-B987-955901D78772}"/>
    <cellStyle name="Normal 58 4 2 2 2" xfId="41352" xr:uid="{57E52585-2864-4FBE-81C2-11717610DFA7}"/>
    <cellStyle name="Normal 58 4 2 3" xfId="32068" xr:uid="{FFC1983C-278C-482B-A686-7045F71AD6FD}"/>
    <cellStyle name="Normal 58 4 3" xfId="32069" xr:uid="{51940699-00DB-48DB-9F03-79E9D9757B50}"/>
    <cellStyle name="Normal 58 4 3 2" xfId="32070" xr:uid="{9BE7F865-BAED-41F3-8996-75BEF51100C2}"/>
    <cellStyle name="Normal 58 4 3 2 2" xfId="41353" xr:uid="{D0E2B68A-629D-4E42-BC55-9417B10A51F9}"/>
    <cellStyle name="Normal 58 4 3 3" xfId="32071" xr:uid="{6BFDA796-0123-489B-9C8C-4D996207B98B}"/>
    <cellStyle name="Normal 58 4 4" xfId="32072" xr:uid="{4860EEEF-EE76-4FC2-88D3-0A50ACC01477}"/>
    <cellStyle name="Normal 58 4 4 2" xfId="41354" xr:uid="{C4C97718-7170-481E-BACE-272241FF9DF2}"/>
    <cellStyle name="Normal 58 4 5" xfId="32073" xr:uid="{AF54D7F1-839C-4216-B3B5-3E01DEB9ABA7}"/>
    <cellStyle name="Normal 58 5" xfId="32074" xr:uid="{521CF931-4C7D-4AF8-A407-088D626B1FE8}"/>
    <cellStyle name="Normal 58 5 2" xfId="32075" xr:uid="{9DD8BC5A-5680-4F47-B94D-E68B72A62E90}"/>
    <cellStyle name="Normal 58 5 2 2" xfId="41355" xr:uid="{20030548-EC6D-46B7-A2DC-821282E751BB}"/>
    <cellStyle name="Normal 58 5 3" xfId="32076" xr:uid="{DFCDDEC2-21AF-4BE3-AC28-9317C5FC321F}"/>
    <cellStyle name="Normal 58 6" xfId="32077" xr:uid="{84BD5F5F-4A9D-4509-83C6-04EEF88EEB3C}"/>
    <cellStyle name="Normal 58 6 2" xfId="32078" xr:uid="{ED5CD48A-7D67-48F0-81EA-FF6B5B79C138}"/>
    <cellStyle name="Normal 58 6 2 2" xfId="41356" xr:uid="{208B30FD-1615-43F8-81A0-A4F428FB1564}"/>
    <cellStyle name="Normal 58 6 3" xfId="32079" xr:uid="{A76FB54F-B71B-40BA-A4BE-B9629F1E47F6}"/>
    <cellStyle name="Normal 58 7" xfId="32080" xr:uid="{C66548D6-29D1-4432-AB7B-A29659D1DC18}"/>
    <cellStyle name="Normal 58 7 2" xfId="41357" xr:uid="{E7D2E958-72C1-4566-9A08-F2AEBEA6D58E}"/>
    <cellStyle name="Normal 58 8" xfId="32081" xr:uid="{6726BB95-DE1B-49E9-A7A2-9B8FA24E09B8}"/>
    <cellStyle name="Normal 58 9" xfId="41358" xr:uid="{12967FF6-DB08-4611-BBC9-624631423C24}"/>
    <cellStyle name="Normal 59" xfId="864" xr:uid="{00000000-0005-0000-0000-000039040000}"/>
    <cellStyle name="Normal 59 2" xfId="945" xr:uid="{00000000-0005-0000-0000-00003A040000}"/>
    <cellStyle name="Normal 59 2 2" xfId="32082" xr:uid="{05515145-19FF-4EF2-B459-68E206CADAF3}"/>
    <cellStyle name="Normal 59 2 2 2" xfId="32083" xr:uid="{253A5629-B6FF-4B05-94A7-398885F6C599}"/>
    <cellStyle name="Normal 59 2 2 2 2" xfId="32084" xr:uid="{E8D79B5A-050F-4CB8-9004-4CC3AD6083D8}"/>
    <cellStyle name="Normal 59 2 2 2 2 2" xfId="32085" xr:uid="{3D7C2B27-216B-4AE1-AEB2-67F4F053D6B9}"/>
    <cellStyle name="Normal 59 2 2 2 2 2 2" xfId="41359" xr:uid="{8B2A4C06-A4D0-4818-915C-75E513FB951C}"/>
    <cellStyle name="Normal 59 2 2 2 2 3" xfId="32086" xr:uid="{B9446D98-8A39-4569-888C-AFFA9146738E}"/>
    <cellStyle name="Normal 59 2 2 2 3" xfId="32087" xr:uid="{A8951A60-C26A-497E-BC3C-03FF590ED38C}"/>
    <cellStyle name="Normal 59 2 2 2 3 2" xfId="32088" xr:uid="{B35572C6-AF53-42B6-BB04-ABD41CDD56AF}"/>
    <cellStyle name="Normal 59 2 2 2 3 2 2" xfId="41360" xr:uid="{9D7D4BBE-7340-47F4-8175-2A1174488808}"/>
    <cellStyle name="Normal 59 2 2 2 3 3" xfId="32089" xr:uid="{C1136818-7899-4DD4-988A-F299B52661FC}"/>
    <cellStyle name="Normal 59 2 2 2 4" xfId="32090" xr:uid="{E88D853E-AC54-4A2A-9BB1-EC2E42C8851A}"/>
    <cellStyle name="Normal 59 2 2 2 4 2" xfId="41361" xr:uid="{E2914F19-4C49-442C-AC97-39ACCBA4724B}"/>
    <cellStyle name="Normal 59 2 2 2 5" xfId="32091" xr:uid="{D451FD51-51FF-49EA-B653-0CE22CDA04B2}"/>
    <cellStyle name="Normal 59 2 2 3" xfId="32092" xr:uid="{AEB89F89-522F-4320-82CD-90E02563DA5F}"/>
    <cellStyle name="Normal 59 2 2 3 2" xfId="32093" xr:uid="{69DCAE62-93F6-4705-B885-C5630A625A28}"/>
    <cellStyle name="Normal 59 2 2 3 2 2" xfId="41362" xr:uid="{9A679971-BF4A-42A0-B10D-46D42DB19017}"/>
    <cellStyle name="Normal 59 2 2 3 3" xfId="32094" xr:uid="{25138642-106B-40F2-97FA-4DA5C479E81C}"/>
    <cellStyle name="Normal 59 2 2 4" xfId="32095" xr:uid="{AB63B6E1-0816-46A7-B31B-0CE376CCD69B}"/>
    <cellStyle name="Normal 59 2 2 4 2" xfId="32096" xr:uid="{44397C12-5B26-4EEF-B3E6-50E6EA9E45AE}"/>
    <cellStyle name="Normal 59 2 2 4 2 2" xfId="41363" xr:uid="{AF2C7BD5-2F6A-49B0-B229-338DFFC5E50D}"/>
    <cellStyle name="Normal 59 2 2 4 3" xfId="32097" xr:uid="{27367D88-8197-4804-966F-D57EC8EAB47F}"/>
    <cellStyle name="Normal 59 2 2 5" xfId="32098" xr:uid="{9EBF181C-102F-4309-8B15-C7BAEAA80EF6}"/>
    <cellStyle name="Normal 59 2 2 5 2" xfId="41364" xr:uid="{7FA42CAF-F4B3-41B4-B407-422B7793391C}"/>
    <cellStyle name="Normal 59 2 2 6" xfId="32099" xr:uid="{5FA3684F-076E-43BD-808F-130962A1A47D}"/>
    <cellStyle name="Normal 59 2 3" xfId="32100" xr:uid="{E3EC497D-0AE4-45D1-AADB-28E62DE1E597}"/>
    <cellStyle name="Normal 59 2 3 2" xfId="32101" xr:uid="{F8C1BF6C-2AA2-4AC6-B948-09E9BD1A5A99}"/>
    <cellStyle name="Normal 59 2 3 2 2" xfId="32102" xr:uid="{60FD23C6-C0A4-4B61-8F49-89D232B9720B}"/>
    <cellStyle name="Normal 59 2 3 2 2 2" xfId="41365" xr:uid="{C22CD05E-30C5-441A-9621-EF635AE3DB90}"/>
    <cellStyle name="Normal 59 2 3 2 3" xfId="32103" xr:uid="{3F41E97D-CCB3-4FD8-B033-D03F951D026A}"/>
    <cellStyle name="Normal 59 2 3 3" xfId="32104" xr:uid="{C967167B-54E5-4965-8CB0-5465A82C375B}"/>
    <cellStyle name="Normal 59 2 3 3 2" xfId="32105" xr:uid="{854E2006-EDEE-4160-B09E-B2345743C106}"/>
    <cellStyle name="Normal 59 2 3 3 2 2" xfId="41366" xr:uid="{BC8B7344-AD64-45C6-8C51-CC7A7D0130F8}"/>
    <cellStyle name="Normal 59 2 3 3 3" xfId="32106" xr:uid="{386DEDD9-6EC4-478E-BC5C-BF3822F420EC}"/>
    <cellStyle name="Normal 59 2 3 4" xfId="32107" xr:uid="{2825CE29-A471-4562-BFA5-6367308E0940}"/>
    <cellStyle name="Normal 59 2 3 4 2" xfId="41367" xr:uid="{FD56B721-35BD-4144-93A3-2CB612DD8408}"/>
    <cellStyle name="Normal 59 2 3 5" xfId="32108" xr:uid="{544AC9CA-54CB-4ECB-AEF3-B7482A449B97}"/>
    <cellStyle name="Normal 59 2 4" xfId="32109" xr:uid="{CCCB08A4-D96E-455E-AB00-261D4752BEB1}"/>
    <cellStyle name="Normal 59 2 4 2" xfId="32110" xr:uid="{967CB826-E971-4E78-9C96-0E3BDF8E34B1}"/>
    <cellStyle name="Normal 59 2 4 2 2" xfId="41368" xr:uid="{C56B958C-E8EE-4398-8AC9-12255C35F4DC}"/>
    <cellStyle name="Normal 59 2 4 3" xfId="32111" xr:uid="{C2690CEF-9E63-4393-B072-5BEDE8BEFBDC}"/>
    <cellStyle name="Normal 59 2 5" xfId="32112" xr:uid="{845044BF-D1BD-463D-99E8-E89F446E5C5C}"/>
    <cellStyle name="Normal 59 2 5 2" xfId="32113" xr:uid="{E01962DD-317C-49AE-9B72-F2277C1EBF59}"/>
    <cellStyle name="Normal 59 2 5 2 2" xfId="41369" xr:uid="{D5EE0EE3-1088-4E69-903A-D7C713A108A0}"/>
    <cellStyle name="Normal 59 2 5 3" xfId="32114" xr:uid="{BD7C7AF8-2DFC-4CA8-A45F-B6649F83E04C}"/>
    <cellStyle name="Normal 59 2 6" xfId="32115" xr:uid="{45EE8951-3AD8-40BC-8A87-3ABCE0DFCF81}"/>
    <cellStyle name="Normal 59 2 6 2" xfId="41370" xr:uid="{E3764C03-CF38-4967-B646-ACB520055990}"/>
    <cellStyle name="Normal 59 2 7" xfId="32116" xr:uid="{5C563E9A-008A-43D8-978B-8F03058FB584}"/>
    <cellStyle name="Normal 59 3" xfId="2452" xr:uid="{DEAB9368-2806-4400-9E56-03A802C2B80C}"/>
    <cellStyle name="Normal 59 3 2" xfId="32117" xr:uid="{5C90E911-2659-4EEE-BB47-F2460B5CA731}"/>
    <cellStyle name="Normal 59 3 2 2" xfId="32118" xr:uid="{F8619046-6F9C-4256-AA2E-D0E725832838}"/>
    <cellStyle name="Normal 59 3 2 2 2" xfId="32119" xr:uid="{AED943A3-6231-4386-953C-B70B325DD896}"/>
    <cellStyle name="Normal 59 3 2 2 2 2" xfId="41371" xr:uid="{162DF4F2-B1FE-45CE-85CA-E601692801FE}"/>
    <cellStyle name="Normal 59 3 2 2 3" xfId="32120" xr:uid="{A870E70D-CBCB-4F26-98EE-E3A99DCD0461}"/>
    <cellStyle name="Normal 59 3 2 3" xfId="32121" xr:uid="{1A80EF49-26FF-468E-A4F8-45A2DF747EF5}"/>
    <cellStyle name="Normal 59 3 2 3 2" xfId="32122" xr:uid="{CE6E9FE5-0E19-46A2-A288-22B14E077959}"/>
    <cellStyle name="Normal 59 3 2 3 2 2" xfId="41372" xr:uid="{8C584D56-1E1C-4749-8398-4041C74C063D}"/>
    <cellStyle name="Normal 59 3 2 3 3" xfId="32123" xr:uid="{57FFDCD6-4879-4130-959A-03A6C7C4EE4C}"/>
    <cellStyle name="Normal 59 3 2 4" xfId="32124" xr:uid="{E9B7F634-4A29-43E1-892F-D1CEAE621CAF}"/>
    <cellStyle name="Normal 59 3 2 4 2" xfId="41373" xr:uid="{02996EF5-7A42-4051-89DD-E943A1593360}"/>
    <cellStyle name="Normal 59 3 2 5" xfId="32125" xr:uid="{32B892FC-191F-4AAE-8885-9E3BFC1B782B}"/>
    <cellStyle name="Normal 59 3 3" xfId="32126" xr:uid="{CA308538-1178-40BE-BE86-243D704D7B83}"/>
    <cellStyle name="Normal 59 3 3 2" xfId="32127" xr:uid="{CF4C959D-46BB-4A30-82B6-8AC6F48AB732}"/>
    <cellStyle name="Normal 59 3 3 2 2" xfId="41374" xr:uid="{C1AD636B-B334-41F6-AE5A-F084BB7C3476}"/>
    <cellStyle name="Normal 59 3 3 3" xfId="32128" xr:uid="{1D7DDC2F-7F98-4B7A-A6BB-D8210388A401}"/>
    <cellStyle name="Normal 59 3 4" xfId="32129" xr:uid="{47DE5C0F-A2A6-4289-95F0-CE7D754D8860}"/>
    <cellStyle name="Normal 59 3 4 2" xfId="32130" xr:uid="{78CBFE21-6210-463F-A4A5-5CB095209D96}"/>
    <cellStyle name="Normal 59 3 4 2 2" xfId="41375" xr:uid="{BD79267A-8438-4945-A400-73B21663972B}"/>
    <cellStyle name="Normal 59 3 4 3" xfId="32131" xr:uid="{D1E237F4-CC83-40E6-B041-7E68388814A1}"/>
    <cellStyle name="Normal 59 3 5" xfId="32132" xr:uid="{54107861-8324-4C3E-8BBB-BC365E2808C5}"/>
    <cellStyle name="Normal 59 3 5 2" xfId="41376" xr:uid="{81A494D9-8899-47CB-B398-9609C270FC54}"/>
    <cellStyle name="Normal 59 3 6" xfId="32133" xr:uid="{B3EC6D00-D531-4486-9A67-9A79819CBB9F}"/>
    <cellStyle name="Normal 59 4" xfId="32134" xr:uid="{572F7EBE-E43C-4F8D-824C-387CC7B4B0C1}"/>
    <cellStyle name="Normal 59 4 2" xfId="32135" xr:uid="{F3EA43F1-66A9-4F73-BBB7-4EB4954DC66B}"/>
    <cellStyle name="Normal 59 4 2 2" xfId="32136" xr:uid="{2B287C92-8D70-42C3-9E4A-9E3FD615A926}"/>
    <cellStyle name="Normal 59 4 2 2 2" xfId="41377" xr:uid="{200AAFF3-886E-4BA4-BBA9-33D8A5962B1A}"/>
    <cellStyle name="Normal 59 4 2 3" xfId="32137" xr:uid="{50232D18-FD59-472C-A616-CF40A39C47D8}"/>
    <cellStyle name="Normal 59 4 3" xfId="32138" xr:uid="{99A814FE-D866-4053-AAD9-61CBFB4408B2}"/>
    <cellStyle name="Normal 59 4 3 2" xfId="32139" xr:uid="{1F63C54C-C81C-46CA-B80F-89F7DAEABE27}"/>
    <cellStyle name="Normal 59 4 3 2 2" xfId="41378" xr:uid="{DD3BF49B-1AF0-4A49-88C9-ED70B765774F}"/>
    <cellStyle name="Normal 59 4 3 3" xfId="32140" xr:uid="{C0076DB3-41E4-4EF3-972D-39FDAFAE57B3}"/>
    <cellStyle name="Normal 59 4 4" xfId="32141" xr:uid="{D19E034B-0E6A-41BD-8B84-4BF2904F79FF}"/>
    <cellStyle name="Normal 59 4 4 2" xfId="41379" xr:uid="{1ACFF646-27B2-43A5-AEB1-BF469D731521}"/>
    <cellStyle name="Normal 59 4 5" xfId="32142" xr:uid="{58B789C9-F381-42FD-88C5-A274B33AA452}"/>
    <cellStyle name="Normal 59 5" xfId="32143" xr:uid="{6AEC7D59-E092-425B-B0F7-4B3FC4097D6C}"/>
    <cellStyle name="Normal 59 5 2" xfId="32144" xr:uid="{8727F756-FB03-40E3-9FFB-D9E6AA5DC561}"/>
    <cellStyle name="Normal 59 5 2 2" xfId="41380" xr:uid="{4329DDFD-DA27-4F1D-9C29-B8802A1C1E30}"/>
    <cellStyle name="Normal 59 5 3" xfId="32145" xr:uid="{F8AA415F-E84B-4DCF-879C-03685EFA9F5A}"/>
    <cellStyle name="Normal 59 6" xfId="32146" xr:uid="{80B8C0D0-CECA-4621-8B53-B6BA33BB3B63}"/>
    <cellStyle name="Normal 59 6 2" xfId="32147" xr:uid="{F92339FC-0664-4B40-8461-BE903C9F13A3}"/>
    <cellStyle name="Normal 59 6 2 2" xfId="41381" xr:uid="{AD985C88-1341-47A9-9F89-C8624D6C8FED}"/>
    <cellStyle name="Normal 59 6 3" xfId="32148" xr:uid="{4E709BA5-26C9-4F8B-B587-6AFB7F4E20D0}"/>
    <cellStyle name="Normal 59 7" xfId="32149" xr:uid="{6A2969D3-3F3C-4B06-8DF5-9FDB645B7F29}"/>
    <cellStyle name="Normal 59 7 2" xfId="41382" xr:uid="{DCBD99FE-4AC3-4C0D-9339-508A05E17154}"/>
    <cellStyle name="Normal 59 8" xfId="32150" xr:uid="{35AA117B-0D87-4117-88FA-6B093723250E}"/>
    <cellStyle name="Normal 59 9" xfId="41383" xr:uid="{26B73B55-18A3-471F-8DCB-6CC7C1796C4F}"/>
    <cellStyle name="Normal 6" xfId="101" xr:uid="{00000000-0005-0000-0000-00003B040000}"/>
    <cellStyle name="Normal 6 10" xfId="32151" xr:uid="{25E75F3D-4BD8-4549-9ED1-84DA74B50350}"/>
    <cellStyle name="Normal 6 10 2" xfId="41384" xr:uid="{30919AE6-B330-4E29-9948-ADFEB2DBCC65}"/>
    <cellStyle name="Normal 6 10 2 2" xfId="44022" xr:uid="{0195B629-E704-4030-AFED-68B4889DACFA}"/>
    <cellStyle name="Normal 6 10 3" xfId="44023" xr:uid="{0F87826A-BBE6-42E5-BFBA-A396C2BD5B93}"/>
    <cellStyle name="Normal 6 10 3 2" xfId="44024" xr:uid="{5C989C92-DF2D-481F-9BF2-EB0C75CAB5EE}"/>
    <cellStyle name="Normal 6 10 4" xfId="44025" xr:uid="{97CE188A-505F-4266-8ABC-0F002A803E69}"/>
    <cellStyle name="Normal 6 10 4 2" xfId="44026" xr:uid="{6F2B739F-A3A3-4C9B-99E0-8DE6134483D4}"/>
    <cellStyle name="Normal 6 10 5" xfId="44027" xr:uid="{4A002BFA-0BFE-43AC-B2B6-BC965DDCBCEC}"/>
    <cellStyle name="Normal 6 11" xfId="32152" xr:uid="{3C469276-693B-4B5E-9C76-BB9D1572BD87}"/>
    <cellStyle name="Normal 6 11 2" xfId="44028" xr:uid="{9F3B2CB6-FE35-487A-9781-C062E042D640}"/>
    <cellStyle name="Normal 6 11 2 2" xfId="44029" xr:uid="{CE62CECC-CF67-4B69-8DC6-81F48D6EE885}"/>
    <cellStyle name="Normal 6 11 3" xfId="44030" xr:uid="{4083BB18-1294-4CE0-93A5-A777D1157593}"/>
    <cellStyle name="Normal 6 11 3 2" xfId="44031" xr:uid="{5A51A452-C093-4A42-B62F-0A66065682C3}"/>
    <cellStyle name="Normal 6 11 4" xfId="44032" xr:uid="{A5744BBF-C2AA-4786-9DC8-599540DC4D44}"/>
    <cellStyle name="Normal 6 11 4 2" xfId="44033" xr:uid="{A8557D76-C933-4D85-8160-3A1DD55E2757}"/>
    <cellStyle name="Normal 6 11 5" xfId="44034" xr:uid="{67042D9F-8CC9-4A8D-BB83-A52759E725B2}"/>
    <cellStyle name="Normal 6 12" xfId="41385" xr:uid="{2CE3E709-7C0F-4136-9BC6-532C45923530}"/>
    <cellStyle name="Normal 6 12 2" xfId="44035" xr:uid="{507F0B97-FD6A-42A8-9EA0-FD0DE01C871C}"/>
    <cellStyle name="Normal 6 13" xfId="44036" xr:uid="{529B8272-A221-4E66-8913-766BE73BDB6A}"/>
    <cellStyle name="Normal 6 13 2" xfId="44037" xr:uid="{16EC8919-C7A4-48AB-BA5A-579B63F4BBBC}"/>
    <cellStyle name="Normal 6 14" xfId="44038" xr:uid="{70360E68-9FA7-4728-A0FA-FAC6F2E2EB93}"/>
    <cellStyle name="Normal 6 14 2" xfId="44039" xr:uid="{14F8849C-9792-43EA-AAA5-0A2A32A1CB86}"/>
    <cellStyle name="Normal 6 14 3" xfId="44040" xr:uid="{96467752-C2A4-4CBD-A3D9-927AC952ED57}"/>
    <cellStyle name="Normal 6 15" xfId="44041" xr:uid="{373A6D0B-29B0-46E9-89AE-B9DC5A2A31E4}"/>
    <cellStyle name="Normal 6 16" xfId="46570" xr:uid="{130455B7-90CC-49BF-B0C1-E7ACC00B9D12}"/>
    <cellStyle name="Normal 6 2" xfId="174" xr:uid="{00000000-0005-0000-0000-00003C040000}"/>
    <cellStyle name="Normal 6 2 10" xfId="41386" xr:uid="{65B60FC7-6CAB-425A-A12C-EB8EA0B8CA8A}"/>
    <cellStyle name="Normal 6 2 10 2" xfId="44042" xr:uid="{BF44F7FA-7E63-4C34-A2D2-25FB1B1C93FD}"/>
    <cellStyle name="Normal 6 2 11" xfId="44043" xr:uid="{1EFA198A-5E7F-4A35-9F91-8CBC97717E91}"/>
    <cellStyle name="Normal 6 2 11 2" xfId="44044" xr:uid="{5C6ADED4-2D18-446B-802A-990600902D2D}"/>
    <cellStyle name="Normal 6 2 12" xfId="44045" xr:uid="{CC23965F-18AC-4CF9-A0E8-997F47C184E1}"/>
    <cellStyle name="Normal 6 2 13" xfId="42788" xr:uid="{3A621311-7335-460E-92EB-EFE45735B9E8}"/>
    <cellStyle name="Normal 6 2 2" xfId="718" xr:uid="{00000000-0005-0000-0000-00003D040000}"/>
    <cellStyle name="Normal 6 2 2 10" xfId="1430" xr:uid="{2276931C-7DCF-4AA5-9377-38695CCA1776}"/>
    <cellStyle name="Normal 6 2 2 2" xfId="719" xr:uid="{00000000-0005-0000-0000-00003E040000}"/>
    <cellStyle name="Normal 6 2 2 2 10" xfId="46529" xr:uid="{702A2CD1-65C2-4FD5-BCE7-28A872E5A360}"/>
    <cellStyle name="Normal 6 2 2 2 11" xfId="2453" xr:uid="{EC77963D-D393-432E-A623-C5B7FEDF4C32}"/>
    <cellStyle name="Normal 6 2 2 2 2" xfId="720" xr:uid="{00000000-0005-0000-0000-00003F040000}"/>
    <cellStyle name="Normal 6 2 2 2 2 2" xfId="32153" xr:uid="{5B21D4E0-988D-4D4B-B198-2FFFBCFEB113}"/>
    <cellStyle name="Normal 6 2 2 2 2 2 2" xfId="32154" xr:uid="{B126D049-DD3C-4FFF-A700-4FDC4937ACBE}"/>
    <cellStyle name="Normal 6 2 2 2 2 2 2 2" xfId="32155" xr:uid="{60AB3C25-67D8-4463-A15C-E62055691619}"/>
    <cellStyle name="Normal 6 2 2 2 2 2 2 2 2" xfId="41387" xr:uid="{5614623E-2823-4182-A6C8-CEE703F54A0C}"/>
    <cellStyle name="Normal 6 2 2 2 2 2 2 3" xfId="32156" xr:uid="{F551B32C-ACDE-4548-9C0F-2328CE54CF18}"/>
    <cellStyle name="Normal 6 2 2 2 2 2 3" xfId="32157" xr:uid="{D82B16E0-7B2C-4D2D-88B2-DFD1762A8317}"/>
    <cellStyle name="Normal 6 2 2 2 2 2 3 2" xfId="32158" xr:uid="{22026F91-5556-4474-A326-A237A57927AA}"/>
    <cellStyle name="Normal 6 2 2 2 2 2 3 2 2" xfId="41388" xr:uid="{21518B24-7BF8-4DF7-8D42-F0290A854A9E}"/>
    <cellStyle name="Normal 6 2 2 2 2 2 3 3" xfId="32159" xr:uid="{7F38664D-C4CC-4E73-8CB7-F7B730709231}"/>
    <cellStyle name="Normal 6 2 2 2 2 2 4" xfId="32160" xr:uid="{C40FBA05-4E5F-4207-A649-5F28886E4A01}"/>
    <cellStyle name="Normal 6 2 2 2 2 2 4 2" xfId="41389" xr:uid="{F3386A5F-8F1C-4C90-8188-407BF421AFDF}"/>
    <cellStyle name="Normal 6 2 2 2 2 2 5" xfId="32161" xr:uid="{714CB257-9A2A-4DAB-BD95-55776445F60C}"/>
    <cellStyle name="Normal 6 2 2 2 2 3" xfId="32162" xr:uid="{03666015-BB87-48EE-9B62-509B302F79FD}"/>
    <cellStyle name="Normal 6 2 2 2 2 3 2" xfId="32163" xr:uid="{E63D9B45-48CA-4B8D-ABF0-A7375E2D0A26}"/>
    <cellStyle name="Normal 6 2 2 2 2 3 2 2" xfId="41390" xr:uid="{6821F300-1DA0-48D3-8831-BBEC82F34CCA}"/>
    <cellStyle name="Normal 6 2 2 2 2 3 3" xfId="32164" xr:uid="{A5B00632-C587-454B-B569-9C5C9C28E534}"/>
    <cellStyle name="Normal 6 2 2 2 2 4" xfId="32165" xr:uid="{083B4576-4332-4228-B924-5D812711C8B2}"/>
    <cellStyle name="Normal 6 2 2 2 2 4 2" xfId="32166" xr:uid="{3DDDAFEC-5048-4674-AE42-7083F67135F6}"/>
    <cellStyle name="Normal 6 2 2 2 2 4 2 2" xfId="41391" xr:uid="{57642B95-7393-4B58-A07D-A195861952FD}"/>
    <cellStyle name="Normal 6 2 2 2 2 4 3" xfId="32167" xr:uid="{2AE43723-F9B0-4294-B5C5-100AD76C9D4A}"/>
    <cellStyle name="Normal 6 2 2 2 2 5" xfId="32168" xr:uid="{74AEA467-003D-451F-BAE4-ED343DD8716E}"/>
    <cellStyle name="Normal 6 2 2 2 2 5 2" xfId="41392" xr:uid="{B0915894-8EA2-42EC-B21E-8E539B4DA9EC}"/>
    <cellStyle name="Normal 6 2 2 2 2 6" xfId="32169" xr:uid="{E18437E1-63CC-40F2-90CF-2A100D7A809E}"/>
    <cellStyle name="Normal 6 2 2 2 2 7" xfId="46046" xr:uid="{3ED16A0B-8F67-43B9-B4D4-A61FE2B294C3}"/>
    <cellStyle name="Normal 6 2 2 2 3" xfId="32170" xr:uid="{A88A5D46-F45E-41BB-BB91-095703823B43}"/>
    <cellStyle name="Normal 6 2 2 2 3 2" xfId="32171" xr:uid="{12A8C0DF-D110-47AA-BAE9-F77B6B0302C2}"/>
    <cellStyle name="Normal 6 2 2 2 3 2 2" xfId="32172" xr:uid="{605C7315-C722-42DC-A23A-A3DFB39D988A}"/>
    <cellStyle name="Normal 6 2 2 2 3 2 2 2" xfId="41393" xr:uid="{B5930738-21D9-4DFD-9CF9-C4B836E9CF64}"/>
    <cellStyle name="Normal 6 2 2 2 3 2 3" xfId="32173" xr:uid="{CBBFEA70-B17B-4164-A56D-4BD6285C1A9C}"/>
    <cellStyle name="Normal 6 2 2 2 3 3" xfId="32174" xr:uid="{9EF14DFB-0B90-4307-B582-2DA7F25FDD89}"/>
    <cellStyle name="Normal 6 2 2 2 3 3 2" xfId="32175" xr:uid="{2F01F1B5-EBF4-4D1F-8096-0A81124E64C2}"/>
    <cellStyle name="Normal 6 2 2 2 3 3 2 2" xfId="41394" xr:uid="{F6454DB7-9BD4-42E1-A677-194F4B479554}"/>
    <cellStyle name="Normal 6 2 2 2 3 3 3" xfId="32176" xr:uid="{15B5ECD9-D0A8-456E-88B5-56EC251118B7}"/>
    <cellStyle name="Normal 6 2 2 2 3 4" xfId="32177" xr:uid="{3D53ABAA-24FC-4B61-89DB-22BC302E117D}"/>
    <cellStyle name="Normal 6 2 2 2 3 4 2" xfId="41395" xr:uid="{441F3CED-55DB-4B42-85B3-9989A23B46EA}"/>
    <cellStyle name="Normal 6 2 2 2 3 5" xfId="32178" xr:uid="{BA095CB7-4412-486C-91CF-B90CE547E961}"/>
    <cellStyle name="Normal 6 2 2 2 4" xfId="32179" xr:uid="{FEFD0EFC-391C-4E1C-A71C-962D63E43755}"/>
    <cellStyle name="Normal 6 2 2 2 4 2" xfId="32180" xr:uid="{53A561F6-07E0-405F-A918-2A4927956A34}"/>
    <cellStyle name="Normal 6 2 2 2 4 2 2" xfId="41396" xr:uid="{8DD3392C-D9BE-4087-8FB4-9F825B656030}"/>
    <cellStyle name="Normal 6 2 2 2 4 3" xfId="32181" xr:uid="{212EAEAA-4BE4-41D1-9B90-3B17A7EB15F5}"/>
    <cellStyle name="Normal 6 2 2 2 5" xfId="32182" xr:uid="{FC8F2FA1-7F3F-4092-8386-1D425ADB4494}"/>
    <cellStyle name="Normal 6 2 2 2 5 2" xfId="32183" xr:uid="{ECCCBA89-0973-438D-87AC-77993A907EC8}"/>
    <cellStyle name="Normal 6 2 2 2 5 2 2" xfId="41397" xr:uid="{5EA4DAED-4151-4515-B693-3A53698ECDEA}"/>
    <cellStyle name="Normal 6 2 2 2 5 3" xfId="32184" xr:uid="{E892EE64-832C-4FA6-949A-E696ED025754}"/>
    <cellStyle name="Normal 6 2 2 2 6" xfId="32185" xr:uid="{58506B02-EAD8-4B1E-A2D7-7FACDBACB259}"/>
    <cellStyle name="Normal 6 2 2 2 6 2" xfId="41398" xr:uid="{374EC6ED-977C-4DF7-8084-D551B41DE35E}"/>
    <cellStyle name="Normal 6 2 2 2 7" xfId="32186" xr:uid="{96DB9BC3-939D-4322-A478-7945875A68B8}"/>
    <cellStyle name="Normal 6 2 2 2 8" xfId="32187" xr:uid="{69E09BAC-4B85-430F-8160-D4582494BCA1}"/>
    <cellStyle name="Normal 6 2 2 2 9" xfId="46047" xr:uid="{9835FAA9-F717-4C48-BDA3-6055B43E8429}"/>
    <cellStyle name="Normal 6 2 2 3" xfId="721" xr:uid="{00000000-0005-0000-0000-000040040000}"/>
    <cellStyle name="Normal 6 2 2 3 2" xfId="32188" xr:uid="{C51D9CA3-3617-4232-B285-F387B0EF1441}"/>
    <cellStyle name="Normal 6 2 2 3 2 2" xfId="32189" xr:uid="{942B70B1-7134-4D00-9A63-E9A995769C79}"/>
    <cellStyle name="Normal 6 2 2 3 2 2 2" xfId="32190" xr:uid="{A837F2D1-1D11-4ABF-80DC-E4D6D0673DEF}"/>
    <cellStyle name="Normal 6 2 2 3 2 2 2 2" xfId="41399" xr:uid="{EB188A35-C0F1-468B-856A-07876517C035}"/>
    <cellStyle name="Normal 6 2 2 3 2 2 3" xfId="32191" xr:uid="{70D738B9-160E-419C-87A2-8F06E0406624}"/>
    <cellStyle name="Normal 6 2 2 3 2 3" xfId="32192" xr:uid="{E48CA432-E1F3-4444-8661-E57D28CFDBC4}"/>
    <cellStyle name="Normal 6 2 2 3 2 3 2" xfId="32193" xr:uid="{CA92EBC2-5EAC-49AC-ABA4-10E0913F1A30}"/>
    <cellStyle name="Normal 6 2 2 3 2 3 2 2" xfId="41400" xr:uid="{EB2361F7-9142-42ED-B488-A597B41B8E99}"/>
    <cellStyle name="Normal 6 2 2 3 2 3 3" xfId="32194" xr:uid="{ADD36B81-FDF9-47FA-84F6-850A6D019107}"/>
    <cellStyle name="Normal 6 2 2 3 2 4" xfId="32195" xr:uid="{52B98F40-9E31-4893-929C-25D21197765C}"/>
    <cellStyle name="Normal 6 2 2 3 2 4 2" xfId="41401" xr:uid="{3EBACD4E-1E82-427C-9F93-AD4C59B2B901}"/>
    <cellStyle name="Normal 6 2 2 3 2 5" xfId="32196" xr:uid="{643A6745-7A41-4B25-9B1F-03B4C8A874DF}"/>
    <cellStyle name="Normal 6 2 2 3 3" xfId="32197" xr:uid="{920D4B7E-240D-4E71-AA46-52693E472E38}"/>
    <cellStyle name="Normal 6 2 2 3 3 2" xfId="32198" xr:uid="{137165A9-2EEA-47D8-A10A-5803C0FE83A7}"/>
    <cellStyle name="Normal 6 2 2 3 3 2 2" xfId="41402" xr:uid="{05F175DA-C712-4F32-AF82-44D4433ACDA6}"/>
    <cellStyle name="Normal 6 2 2 3 3 3" xfId="32199" xr:uid="{9D60FDEC-6C08-434E-A394-BC4E121B3B64}"/>
    <cellStyle name="Normal 6 2 2 3 4" xfId="32200" xr:uid="{7E9ED25D-0560-4D2D-BDD7-FB3DBC5C7E3C}"/>
    <cellStyle name="Normal 6 2 2 3 4 2" xfId="32201" xr:uid="{A9107875-6875-4512-8132-710DFAEDC0F2}"/>
    <cellStyle name="Normal 6 2 2 3 4 2 2" xfId="41403" xr:uid="{40A1668C-9BB5-490D-BDF1-13E76E5B0E60}"/>
    <cellStyle name="Normal 6 2 2 3 4 3" xfId="32202" xr:uid="{9C22272A-4C8C-4FF5-9BF4-DE3C5ED0F77F}"/>
    <cellStyle name="Normal 6 2 2 3 5" xfId="32203" xr:uid="{A074F27F-A20B-4C4B-9957-C9CE063F4C1C}"/>
    <cellStyle name="Normal 6 2 2 3 5 2" xfId="41404" xr:uid="{5190D3BA-CE2A-4EA1-A4EE-DAF368E07094}"/>
    <cellStyle name="Normal 6 2 2 3 6" xfId="32204" xr:uid="{BB5584A9-3FD0-4FA6-A407-156B07E92B28}"/>
    <cellStyle name="Normal 6 2 2 3 7" xfId="46048" xr:uid="{FB17C7CE-5A93-49BC-BEC9-A76A6B2BDAB8}"/>
    <cellStyle name="Normal 6 2 2 4" xfId="722" xr:uid="{00000000-0005-0000-0000-000041040000}"/>
    <cellStyle name="Normal 6 2 2 4 2" xfId="32205" xr:uid="{8156F644-1208-4BDE-B143-8D7F43B1EDA3}"/>
    <cellStyle name="Normal 6 2 2 4 2 2" xfId="32206" xr:uid="{E70359D9-1630-4B64-83DA-C7BBED68D0B1}"/>
    <cellStyle name="Normal 6 2 2 4 2 2 2" xfId="41405" xr:uid="{624E7618-D251-4C36-A349-658B0D0DF69C}"/>
    <cellStyle name="Normal 6 2 2 4 2 3" xfId="32207" xr:uid="{4E9238A7-5A9A-4771-8F64-1442BF3579A3}"/>
    <cellStyle name="Normal 6 2 2 4 3" xfId="32208" xr:uid="{FB90B1BF-178F-4721-B6E4-5E8D868E31C3}"/>
    <cellStyle name="Normal 6 2 2 4 3 2" xfId="32209" xr:uid="{8A73F8A8-A403-4FCC-81EB-BE6C6E0DF18A}"/>
    <cellStyle name="Normal 6 2 2 4 3 2 2" xfId="41406" xr:uid="{A16F53A0-C651-4BEA-952A-5FFAD61B03AA}"/>
    <cellStyle name="Normal 6 2 2 4 3 3" xfId="32210" xr:uid="{04EBBECB-44F5-48AC-B639-ECD18F439363}"/>
    <cellStyle name="Normal 6 2 2 4 4" xfId="32211" xr:uid="{5579730C-6023-40B2-8DCF-0E6FD428B1E5}"/>
    <cellStyle name="Normal 6 2 2 4 4 2" xfId="41407" xr:uid="{36B0F97F-921E-4618-9C6B-05DDD1B2EDC0}"/>
    <cellStyle name="Normal 6 2 2 4 5" xfId="32212" xr:uid="{DAA57ACC-C767-4285-B28B-343A41AEC20F}"/>
    <cellStyle name="Normal 6 2 2 5" xfId="32213" xr:uid="{E7F3D138-9A5D-4FAB-B4A7-810EDF9BD750}"/>
    <cellStyle name="Normal 6 2 2 5 2" xfId="32214" xr:uid="{29A3B3EC-2C13-4023-8035-9D22AA91CD5F}"/>
    <cellStyle name="Normal 6 2 2 5 2 2" xfId="41408" xr:uid="{454244A9-EDB1-4E8B-99F7-CF2DEDDA4B3B}"/>
    <cellStyle name="Normal 6 2 2 5 3" xfId="32215" xr:uid="{4A30DF17-4490-4665-8A5E-2F9B4DDEF4B3}"/>
    <cellStyle name="Normal 6 2 2 6" xfId="32216" xr:uid="{43E2C0B1-138C-4D85-A5BD-A7B20971DCBA}"/>
    <cellStyle name="Normal 6 2 2 6 2" xfId="32217" xr:uid="{EFE7CDF2-3B36-4374-8D02-9069A750D9C6}"/>
    <cellStyle name="Normal 6 2 2 6 2 2" xfId="41409" xr:uid="{48BCD215-1927-4B07-9720-70E2E367CA9F}"/>
    <cellStyle name="Normal 6 2 2 6 3" xfId="32218" xr:uid="{50B567DB-43A4-4DE5-8E9A-1AA45314A2FE}"/>
    <cellStyle name="Normal 6 2 2 7" xfId="32219" xr:uid="{250151CE-9EA7-4B68-B5B8-09A17C2E0E8C}"/>
    <cellStyle name="Normal 6 2 2 7 2" xfId="41410" xr:uid="{E6519542-49E7-4CC3-AC99-1603C316F509}"/>
    <cellStyle name="Normal 6 2 2 8" xfId="32220" xr:uid="{3D584FF7-2280-4F00-B5DC-E1D26B51FA06}"/>
    <cellStyle name="Normal 6 2 2 9" xfId="41411" xr:uid="{70267026-3E91-406D-A048-AE93B1678C6E}"/>
    <cellStyle name="Normal 6 2 3" xfId="723" xr:uid="{00000000-0005-0000-0000-000042040000}"/>
    <cellStyle name="Normal 6 2 3 2" xfId="724" xr:uid="{00000000-0005-0000-0000-000043040000}"/>
    <cellStyle name="Normal 6 2 3 2 2" xfId="32221" xr:uid="{8382D289-2A14-43E7-B206-7C71A0BC3360}"/>
    <cellStyle name="Normal 6 2 3 2 2 2" xfId="32222" xr:uid="{BA1B4E67-7ACC-42A6-9A6B-928E024931BA}"/>
    <cellStyle name="Normal 6 2 3 2 2 2 2" xfId="32223" xr:uid="{8F651064-48B4-408B-A0FF-CCBCB5CE07AD}"/>
    <cellStyle name="Normal 6 2 3 2 2 2 2 2" xfId="41412" xr:uid="{D80D1CB5-3C21-46EC-93BA-88A553BDBD62}"/>
    <cellStyle name="Normal 6 2 3 2 2 2 3" xfId="32224" xr:uid="{52194217-13AF-45CB-BAFB-7AD6F3F13B58}"/>
    <cellStyle name="Normal 6 2 3 2 2 3" xfId="32225" xr:uid="{9CC7C69E-0927-42D1-A506-7FA8A218D2E9}"/>
    <cellStyle name="Normal 6 2 3 2 2 3 2" xfId="32226" xr:uid="{8F1900E5-F799-4CED-AF3C-CDB6722039C4}"/>
    <cellStyle name="Normal 6 2 3 2 2 3 2 2" xfId="41413" xr:uid="{F90098E0-627E-489B-A3AB-B571E272C1F9}"/>
    <cellStyle name="Normal 6 2 3 2 2 3 3" xfId="32227" xr:uid="{939CFE66-E5D1-41FD-A172-03C8C3A0C3BC}"/>
    <cellStyle name="Normal 6 2 3 2 2 4" xfId="32228" xr:uid="{BE09D555-D1E8-4798-A240-5F916E83A6A4}"/>
    <cellStyle name="Normal 6 2 3 2 2 4 2" xfId="41414" xr:uid="{9DAAA033-E1AF-495A-8A1E-693D39544967}"/>
    <cellStyle name="Normal 6 2 3 2 2 5" xfId="32229" xr:uid="{D9C530D8-669C-4766-AC4D-7A6941456D7C}"/>
    <cellStyle name="Normal 6 2 3 2 3" xfId="32230" xr:uid="{53199329-5B8F-4DF4-B4C1-8392011F933D}"/>
    <cellStyle name="Normal 6 2 3 2 3 2" xfId="32231" xr:uid="{5817F4E2-5E72-406D-8D52-6592131466C9}"/>
    <cellStyle name="Normal 6 2 3 2 3 2 2" xfId="41415" xr:uid="{AAFC3ED9-0A40-4C0C-A3A9-E337B6308D0B}"/>
    <cellStyle name="Normal 6 2 3 2 3 3" xfId="32232" xr:uid="{9B63437A-89A3-4197-997C-210CF3C2B332}"/>
    <cellStyle name="Normal 6 2 3 2 4" xfId="32233" xr:uid="{FF57A291-F857-49A0-80C9-C5350313E761}"/>
    <cellStyle name="Normal 6 2 3 2 4 2" xfId="32234" xr:uid="{47F4925D-638B-435D-ABB5-4F5923081C25}"/>
    <cellStyle name="Normal 6 2 3 2 4 2 2" xfId="41416" xr:uid="{5D1DB50D-4B55-40FB-AA9D-952D24F23D38}"/>
    <cellStyle name="Normal 6 2 3 2 4 3" xfId="32235" xr:uid="{D06C78C2-413C-4FB8-BC5A-E74C13B6CE2C}"/>
    <cellStyle name="Normal 6 2 3 2 5" xfId="32236" xr:uid="{23AA1D16-723F-4CB5-88CA-011548D49C65}"/>
    <cellStyle name="Normal 6 2 3 2 5 2" xfId="41417" xr:uid="{D6F7081D-A373-4348-8EA0-63205BC11B0D}"/>
    <cellStyle name="Normal 6 2 3 2 6" xfId="32237" xr:uid="{78DB7BE0-F9CB-4CB9-B7DB-4B528FDC5B15}"/>
    <cellStyle name="Normal 6 2 3 2 7" xfId="46049" xr:uid="{E2135397-096B-433F-871E-FC705090413C}"/>
    <cellStyle name="Normal 6 2 3 3" xfId="725" xr:uid="{00000000-0005-0000-0000-000044040000}"/>
    <cellStyle name="Normal 6 2 3 3 2" xfId="32238" xr:uid="{44B2062D-08FD-45D3-AD72-66CEB707276D}"/>
    <cellStyle name="Normal 6 2 3 3 2 2" xfId="32239" xr:uid="{479CCE20-A5A8-410D-9D94-1801AAB4FC8D}"/>
    <cellStyle name="Normal 6 2 3 3 2 2 2" xfId="41418" xr:uid="{E43805BA-419B-424C-9DCA-DAE7148D9663}"/>
    <cellStyle name="Normal 6 2 3 3 2 3" xfId="32240" xr:uid="{A9378E1C-ACB6-4842-8EC8-F12C3570AE3B}"/>
    <cellStyle name="Normal 6 2 3 3 3" xfId="32241" xr:uid="{2BA75BC8-3F57-4879-9325-9450ECFE6149}"/>
    <cellStyle name="Normal 6 2 3 3 3 2" xfId="32242" xr:uid="{53A0065D-403C-4E41-93B4-2D2DB7D3D857}"/>
    <cellStyle name="Normal 6 2 3 3 3 2 2" xfId="41419" xr:uid="{AB5C8589-CF59-4FDB-85B3-701F137EC1F8}"/>
    <cellStyle name="Normal 6 2 3 3 3 3" xfId="32243" xr:uid="{A38D4F07-1D66-4EEB-855B-53D335E88548}"/>
    <cellStyle name="Normal 6 2 3 3 4" xfId="32244" xr:uid="{AFD4C2D6-00DC-4E87-8E05-934172199088}"/>
    <cellStyle name="Normal 6 2 3 3 4 2" xfId="41420" xr:uid="{D759CA0B-D0A6-4A6D-A11C-9BC247379A45}"/>
    <cellStyle name="Normal 6 2 3 3 5" xfId="32245" xr:uid="{DF90251A-330D-40C5-946D-7D87AEFE3C18}"/>
    <cellStyle name="Normal 6 2 3 3 6" xfId="46050" xr:uid="{24CF7F74-81C6-4DD3-A221-FC5E43CCC591}"/>
    <cellStyle name="Normal 6 2 3 4" xfId="32246" xr:uid="{0D58E6E9-E6E9-4937-B7BD-E9F79D2EA386}"/>
    <cellStyle name="Normal 6 2 3 4 2" xfId="32247" xr:uid="{F7E46F4E-AE8D-4AC7-B3A9-40B65516876B}"/>
    <cellStyle name="Normal 6 2 3 4 2 2" xfId="41421" xr:uid="{D89CA9EB-9A90-4747-8D04-25A9C6285D13}"/>
    <cellStyle name="Normal 6 2 3 4 3" xfId="32248" xr:uid="{75CC3718-0812-4C97-9B08-F100CF934D4F}"/>
    <cellStyle name="Normal 6 2 3 4 4" xfId="32249" xr:uid="{39C2CD23-0377-4B82-8111-EA91C3897A58}"/>
    <cellStyle name="Normal 6 2 3 4 5" xfId="44902" xr:uid="{4BD021DE-7647-44F5-9213-33BBAF8983CE}"/>
    <cellStyle name="Normal 6 2 3 4 6" xfId="46051" xr:uid="{BDA89145-8EE4-4ED9-ABE1-0A35B2C9EBEF}"/>
    <cellStyle name="Normal 6 2 3 5" xfId="32250" xr:uid="{50D4EAA2-B255-4DC8-8B0C-51DF9451BE98}"/>
    <cellStyle name="Normal 6 2 3 5 2" xfId="32251" xr:uid="{10226CCD-CC5B-445A-A458-EABC63658868}"/>
    <cellStyle name="Normal 6 2 3 5 2 2" xfId="41422" xr:uid="{78C5335B-0E50-4138-8EA2-ACDD96F927F5}"/>
    <cellStyle name="Normal 6 2 3 5 3" xfId="32252" xr:uid="{9C4A0914-72E2-446E-83C8-23B36FB12527}"/>
    <cellStyle name="Normal 6 2 3 6" xfId="32253" xr:uid="{931C3A82-6989-4587-A223-76698168F372}"/>
    <cellStyle name="Normal 6 2 3 6 2" xfId="41423" xr:uid="{8501E8C6-864B-4045-A0E3-79E68649B565}"/>
    <cellStyle name="Normal 6 2 3 7" xfId="32254" xr:uid="{8D07A4FD-2586-4A98-9D50-E40E57A62831}"/>
    <cellStyle name="Normal 6 2 3 8" xfId="1431" xr:uid="{F19F7159-3F7A-4267-BCD6-7FA6B64AEA3D}"/>
    <cellStyle name="Normal 6 2 4" xfId="726" xr:uid="{00000000-0005-0000-0000-000045040000}"/>
    <cellStyle name="Normal 6 2 4 2" xfId="727" xr:uid="{00000000-0005-0000-0000-000046040000}"/>
    <cellStyle name="Normal 6 2 4 2 2" xfId="32255" xr:uid="{90C8019D-B9A2-48EA-928C-F154F9F80D28}"/>
    <cellStyle name="Normal 6 2 4 2 2 2" xfId="32256" xr:uid="{0571799B-F5F6-4579-B9E8-6E64ED605CF8}"/>
    <cellStyle name="Normal 6 2 4 2 2 2 2" xfId="41424" xr:uid="{359963B6-88A8-471D-A3A4-41EA296D7C89}"/>
    <cellStyle name="Normal 6 2 4 2 2 3" xfId="32257" xr:uid="{175A8983-F22A-4380-921D-B1957CB8D29E}"/>
    <cellStyle name="Normal 6 2 4 2 3" xfId="32258" xr:uid="{D3C5F11C-714C-4963-9DC0-238EF89A6DC9}"/>
    <cellStyle name="Normal 6 2 4 2 3 2" xfId="32259" xr:uid="{9AA4E453-451B-40C5-BD9C-B71ED4812D26}"/>
    <cellStyle name="Normal 6 2 4 2 3 2 2" xfId="41425" xr:uid="{CA274325-3869-4DA8-81A9-B19CC1E59586}"/>
    <cellStyle name="Normal 6 2 4 2 3 3" xfId="32260" xr:uid="{834FF8A0-6BE1-4361-A703-17F0E7AB1340}"/>
    <cellStyle name="Normal 6 2 4 2 4" xfId="32261" xr:uid="{EA5AE5A9-7CA6-4272-BA6E-A07D633A0468}"/>
    <cellStyle name="Normal 6 2 4 2 4 2" xfId="41426" xr:uid="{0589F260-ADE5-49F6-AE23-603BF6AC28CC}"/>
    <cellStyle name="Normal 6 2 4 2 5" xfId="32262" xr:uid="{E0254562-F58F-495A-A6B1-41608737FBB6}"/>
    <cellStyle name="Normal 6 2 4 3" xfId="728" xr:uid="{00000000-0005-0000-0000-000047040000}"/>
    <cellStyle name="Normal 6 2 4 3 2" xfId="32263" xr:uid="{67D84441-CF46-48DB-A08C-45AAAA994522}"/>
    <cellStyle name="Normal 6 2 4 3 2 2" xfId="41427" xr:uid="{30A8396D-2530-41C1-B7B5-A323A9AB5217}"/>
    <cellStyle name="Normal 6 2 4 3 3" xfId="32264" xr:uid="{18F9BD16-7610-4FE4-AC6F-CD7D9FBAA4B7}"/>
    <cellStyle name="Normal 6 2 4 4" xfId="32265" xr:uid="{204C2955-1DB4-4C91-A239-3E5947DC86FB}"/>
    <cellStyle name="Normal 6 2 4 4 2" xfId="32266" xr:uid="{AAB37150-F6DE-4711-963A-80D2E0F0490B}"/>
    <cellStyle name="Normal 6 2 4 4 2 2" xfId="41428" xr:uid="{12614992-65FD-468B-93BC-697716F1C533}"/>
    <cellStyle name="Normal 6 2 4 4 3" xfId="32267" xr:uid="{548F6CF9-2F37-4F80-AAC4-82094C613A97}"/>
    <cellStyle name="Normal 6 2 4 5" xfId="32268" xr:uid="{2A3BB2FC-1DDD-4119-8C30-8797A9392756}"/>
    <cellStyle name="Normal 6 2 4 5 2" xfId="41429" xr:uid="{762FF38D-BBDE-46CC-ADFE-0D698D16ABC2}"/>
    <cellStyle name="Normal 6 2 4 6" xfId="32269" xr:uid="{D4113AB4-D81B-48FA-AE92-B89FCE0670F3}"/>
    <cellStyle name="Normal 6 2 4 7" xfId="46052" xr:uid="{480B6AB9-5FBB-4824-8754-A1AC48745CE8}"/>
    <cellStyle name="Normal 6 2 5" xfId="729" xr:uid="{00000000-0005-0000-0000-000048040000}"/>
    <cellStyle name="Normal 6 2 5 2" xfId="730" xr:uid="{00000000-0005-0000-0000-000049040000}"/>
    <cellStyle name="Normal 6 2 5 2 2" xfId="32270" xr:uid="{A40C0282-AC93-408A-BEE2-99F83066974C}"/>
    <cellStyle name="Normal 6 2 5 2 2 2" xfId="41430" xr:uid="{6B6926AF-C280-40CA-AA42-CAA4782EE50D}"/>
    <cellStyle name="Normal 6 2 5 2 3" xfId="32271" xr:uid="{4AB1BE19-8859-44C7-BBDA-C492CD97B3A6}"/>
    <cellStyle name="Normal 6 2 5 2 3 2" xfId="44046" xr:uid="{A5E99D78-0141-497E-B7F0-093D5871FF07}"/>
    <cellStyle name="Normal 6 2 5 2 4" xfId="44047" xr:uid="{306281D5-B32F-46A3-B2F8-E767E0DEF2EA}"/>
    <cellStyle name="Normal 6 2 5 2 4 2" xfId="44048" xr:uid="{7144D5F2-0854-4922-B83E-D39A70B46924}"/>
    <cellStyle name="Normal 6 2 5 2 5" xfId="44049" xr:uid="{1FCBDB9E-72D8-46F5-843B-2820C994F252}"/>
    <cellStyle name="Normal 6 2 5 3" xfId="32272" xr:uid="{16C0F630-FA48-473B-9584-13B8BCC1AE87}"/>
    <cellStyle name="Normal 6 2 5 3 2" xfId="32273" xr:uid="{D1064E01-FBD1-42D9-A1B5-DC460534937E}"/>
    <cellStyle name="Normal 6 2 5 3 2 2" xfId="41431" xr:uid="{52C77EE9-ECD9-4746-9829-529B218395E3}"/>
    <cellStyle name="Normal 6 2 5 3 3" xfId="32274" xr:uid="{535D4DFD-B82A-427F-AD5C-3D1CCDA0A380}"/>
    <cellStyle name="Normal 6 2 5 4" xfId="32275" xr:uid="{E75D6445-7F60-4EF2-AD3C-4A6DF16DEA44}"/>
    <cellStyle name="Normal 6 2 5 4 2" xfId="41432" xr:uid="{394C95E0-161B-4566-8A32-C665C0EFB8A1}"/>
    <cellStyle name="Normal 6 2 5 5" xfId="32276" xr:uid="{E18340EB-196A-44C5-B5B2-75B4E41D8C39}"/>
    <cellStyle name="Normal 6 2 5 5 2" xfId="44050" xr:uid="{2292FF81-94B7-4B58-9D05-0F54BCDB75FC}"/>
    <cellStyle name="Normal 6 2 5 6" xfId="44051" xr:uid="{CAB7478E-490D-48B4-BC92-C3D9FCBCB6AA}"/>
    <cellStyle name="Normal 6 2 5 7" xfId="46053" xr:uid="{6836A27C-6157-4B70-8651-04CC2C21BADA}"/>
    <cellStyle name="Normal 6 2 6" xfId="731" xr:uid="{00000000-0005-0000-0000-00004A040000}"/>
    <cellStyle name="Normal 6 2 6 2" xfId="32277" xr:uid="{67364B63-15DD-40CB-A94E-8780838E956C}"/>
    <cellStyle name="Normal 6 2 6 2 2" xfId="41433" xr:uid="{756D4DEB-B9FD-4742-833F-49BC9E56EA11}"/>
    <cellStyle name="Normal 6 2 6 3" xfId="32278" xr:uid="{C90A4E9D-7682-44EC-A211-0E613E76A3B5}"/>
    <cellStyle name="Normal 6 2 6 3 2" xfId="44052" xr:uid="{F889CFE6-F01E-4436-83AF-1D4A9ECB0901}"/>
    <cellStyle name="Normal 6 2 6 4" xfId="44053" xr:uid="{F5547F3C-100E-4E71-8808-DB8972372FCC}"/>
    <cellStyle name="Normal 6 2 6 4 2" xfId="44054" xr:uid="{C359564E-D246-4069-AB39-3BA0F5B0A345}"/>
    <cellStyle name="Normal 6 2 6 5" xfId="44055" xr:uid="{D1CFFF79-7F44-4786-9429-BF12BB472988}"/>
    <cellStyle name="Normal 6 2 6 6" xfId="2454" xr:uid="{C86235A9-89D1-48F6-A90B-52FCC8231C52}"/>
    <cellStyle name="Normal 6 2 7" xfId="732" xr:uid="{00000000-0005-0000-0000-00004B040000}"/>
    <cellStyle name="Normal 6 2 7 2" xfId="32279" xr:uid="{B9BD2C57-ABD9-4752-8CE9-2AF5711892DC}"/>
    <cellStyle name="Normal 6 2 7 2 2" xfId="41434" xr:uid="{7455C712-60E9-4276-93E2-4B1C3D32A21B}"/>
    <cellStyle name="Normal 6 2 7 3" xfId="32280" xr:uid="{3B341350-686D-4604-AEC8-24C6760808E1}"/>
    <cellStyle name="Normal 6 2 7 3 2" xfId="44056" xr:uid="{31E7B46E-2782-4E74-8E8C-A0DE22BADED6}"/>
    <cellStyle name="Normal 6 2 7 4" xfId="44057" xr:uid="{F587149C-88B4-4DB4-AE75-955317EB5721}"/>
    <cellStyle name="Normal 6 2 7 4 2" xfId="44058" xr:uid="{298F32B7-8414-4D1C-ABDC-CDD1ECAA8FA5}"/>
    <cellStyle name="Normal 6 2 7 5" xfId="44059" xr:uid="{C319D883-FCCE-4A45-A422-9140C6C78094}"/>
    <cellStyle name="Normal 6 2 8" xfId="32281" xr:uid="{1308BA2E-6988-48C2-8FDA-C536A39B6055}"/>
    <cellStyle name="Normal 6 2 8 2" xfId="41435" xr:uid="{54E5D884-4344-4467-8182-78B0E6DD8918}"/>
    <cellStyle name="Normal 6 2 8 2 2" xfId="44060" xr:uid="{19DAF350-F903-4001-BF97-7F2EA708A4A7}"/>
    <cellStyle name="Normal 6 2 8 3" xfId="44061" xr:uid="{5AAAEF97-B7F3-48FD-9FBA-4E711F0936CA}"/>
    <cellStyle name="Normal 6 2 8 3 2" xfId="44062" xr:uid="{FAB5E07C-12A8-447D-83EF-1FCDC4DF86B1}"/>
    <cellStyle name="Normal 6 2 8 4" xfId="44063" xr:uid="{325E75ED-0CC5-4EE7-80C3-FFB9FBD7D167}"/>
    <cellStyle name="Normal 6 2 8 4 2" xfId="44064" xr:uid="{BC769412-C270-4BA7-8F44-5A2D6781B1E5}"/>
    <cellStyle name="Normal 6 2 8 5" xfId="44065" xr:uid="{A4737FF0-67B0-46C3-945B-C1E2B79694B3}"/>
    <cellStyle name="Normal 6 2 9" xfId="32282" xr:uid="{E5053EA4-5368-453F-8CBF-589F1AF61F66}"/>
    <cellStyle name="Normal 6 2 9 2" xfId="44066" xr:uid="{FA9B660F-0B3D-459F-B522-CEFD3B999D6E}"/>
    <cellStyle name="Normal 6 2_Net Zero &amp; QRP Award" xfId="44067" xr:uid="{947E0EEF-45BD-44E6-8CEC-A819B33E9A5F}"/>
    <cellStyle name="Normal 6 3" xfId="733" xr:uid="{00000000-0005-0000-0000-00004C040000}"/>
    <cellStyle name="Normal 6 3 10" xfId="41436" xr:uid="{C87BEE69-F212-48D1-81D5-C390872A557B}"/>
    <cellStyle name="Normal 6 3 10 2" xfId="44068" xr:uid="{CA24C3E5-B7B6-47D5-B0EE-D9AA16D14B51}"/>
    <cellStyle name="Normal 6 3 11" xfId="44069" xr:uid="{0A49DBAF-3F18-4F00-998B-D92D1D0A3C12}"/>
    <cellStyle name="Normal 6 3 11 2" xfId="44070" xr:uid="{46E05A92-7961-47FC-8618-BD87345B49AF}"/>
    <cellStyle name="Normal 6 3 12" xfId="44071" xr:uid="{77AFBB92-1BE1-49C1-BAE4-0791A76D5329}"/>
    <cellStyle name="Normal 6 3 13" xfId="46054" xr:uid="{68DB7CB2-FFF0-4617-8028-E2D267FAC60B}"/>
    <cellStyle name="Normal 6 3 14" xfId="46530" xr:uid="{A889DB79-3D8F-4926-85D0-CE9252F3CBD3}"/>
    <cellStyle name="Normal 6 3 15" xfId="1371" xr:uid="{CCA186E7-F576-4876-9802-9FDEFD6DD115}"/>
    <cellStyle name="Normal 6 3 2" xfId="734" xr:uid="{00000000-0005-0000-0000-00004D040000}"/>
    <cellStyle name="Normal 6 3 2 2" xfId="735" xr:uid="{00000000-0005-0000-0000-00004E040000}"/>
    <cellStyle name="Normal 6 3 2 2 2" xfId="32283" xr:uid="{2A7641D9-CC2E-41F2-9F89-2DF774C6B6AB}"/>
    <cellStyle name="Normal 6 3 2 2 2 2" xfId="32284" xr:uid="{42FFACA3-498B-439B-8CE9-CE506C613B39}"/>
    <cellStyle name="Normal 6 3 2 2 2 2 2" xfId="32285" xr:uid="{C61AACF2-1C71-4564-9865-03FA2E283083}"/>
    <cellStyle name="Normal 6 3 2 2 2 2 2 2" xfId="41437" xr:uid="{C686B295-111E-4604-BE96-189C75420E0F}"/>
    <cellStyle name="Normal 6 3 2 2 2 2 3" xfId="32286" xr:uid="{3AB910E0-7856-44C3-AF1C-92401EC12104}"/>
    <cellStyle name="Normal 6 3 2 2 2 3" xfId="32287" xr:uid="{877ECE53-26D0-4187-8F2F-601165620971}"/>
    <cellStyle name="Normal 6 3 2 2 2 3 2" xfId="32288" xr:uid="{BE853081-8F3F-43B6-84BE-2722C3A010BE}"/>
    <cellStyle name="Normal 6 3 2 2 2 3 2 2" xfId="41438" xr:uid="{E7FD8B74-4F73-4DCC-A2D6-1DAE1C113AC8}"/>
    <cellStyle name="Normal 6 3 2 2 2 3 3" xfId="32289" xr:uid="{338153AC-2044-41D0-B917-712FA5F29BA5}"/>
    <cellStyle name="Normal 6 3 2 2 2 4" xfId="32290" xr:uid="{866E7F45-094E-4C6A-A9E8-1FB84E9015B4}"/>
    <cellStyle name="Normal 6 3 2 2 2 4 2" xfId="41439" xr:uid="{8DB5C537-06F7-470B-9BA6-50D3F2FD6B62}"/>
    <cellStyle name="Normal 6 3 2 2 2 5" xfId="32291" xr:uid="{838D851B-D01B-45B7-AE26-EB0AEBD96937}"/>
    <cellStyle name="Normal 6 3 2 2 3" xfId="32292" xr:uid="{C9E77E9A-D935-4D4E-847A-F13D0C8C1F8F}"/>
    <cellStyle name="Normal 6 3 2 2 3 2" xfId="32293" xr:uid="{742860C4-FC3B-42D0-8767-69A1E394F5B5}"/>
    <cellStyle name="Normal 6 3 2 2 3 2 2" xfId="41440" xr:uid="{9453113B-2674-4AFB-B3EA-334A5EF9F520}"/>
    <cellStyle name="Normal 6 3 2 2 3 3" xfId="32294" xr:uid="{ABBA5188-D3C2-422D-BE0F-4AB2DB073BCB}"/>
    <cellStyle name="Normal 6 3 2 2 4" xfId="32295" xr:uid="{3FEB728D-7347-4543-A2CF-2733BEE19216}"/>
    <cellStyle name="Normal 6 3 2 2 4 2" xfId="32296" xr:uid="{F47AB3DF-D5A6-437E-B4AF-1BAE14800A9D}"/>
    <cellStyle name="Normal 6 3 2 2 4 2 2" xfId="41441" xr:uid="{CC51EB92-4A35-462A-8D95-69129772379B}"/>
    <cellStyle name="Normal 6 3 2 2 4 3" xfId="32297" xr:uid="{58257837-1A55-4A7A-8FD0-F489972A6014}"/>
    <cellStyle name="Normal 6 3 2 2 5" xfId="32298" xr:uid="{870DE5B8-632C-4D26-A60F-9BAC21CCF1FF}"/>
    <cellStyle name="Normal 6 3 2 2 5 2" xfId="41442" xr:uid="{C68616E6-2311-4610-BC4F-5FD37D024AE4}"/>
    <cellStyle name="Normal 6 3 2 2 6" xfId="32299" xr:uid="{D90905BD-2688-447A-B324-13AD38F23D32}"/>
    <cellStyle name="Normal 6 3 2 2 7" xfId="46055" xr:uid="{9B61A69C-D79C-4BCA-8E0E-A1107268A66B}"/>
    <cellStyle name="Normal 6 3 2 3" xfId="32300" xr:uid="{DC043C7E-2EEB-4A58-B604-27421D9FD340}"/>
    <cellStyle name="Normal 6 3 2 3 2" xfId="32301" xr:uid="{DF841734-6B92-4536-83A7-5ACC946DB6D5}"/>
    <cellStyle name="Normal 6 3 2 3 2 2" xfId="32302" xr:uid="{B6AD6991-6845-46D2-93F0-D979251E6877}"/>
    <cellStyle name="Normal 6 3 2 3 2 2 2" xfId="41443" xr:uid="{A80DBD37-7660-4EBA-B3ED-35272569C8D7}"/>
    <cellStyle name="Normal 6 3 2 3 2 3" xfId="32303" xr:uid="{2FFBFB37-4C97-4289-8541-844BAA8EF5EF}"/>
    <cellStyle name="Normal 6 3 2 3 3" xfId="32304" xr:uid="{0883C6EF-0A49-484C-B21F-DA1B547BA32C}"/>
    <cellStyle name="Normal 6 3 2 3 3 2" xfId="32305" xr:uid="{045A316B-9C1C-41DF-A0F9-CDE4A3A9D039}"/>
    <cellStyle name="Normal 6 3 2 3 3 2 2" xfId="41444" xr:uid="{EBECC0CA-B309-466E-BE6E-F2EABC87F83C}"/>
    <cellStyle name="Normal 6 3 2 3 3 3" xfId="32306" xr:uid="{09CEDDFD-133E-46B7-AD14-91B9FF126BF1}"/>
    <cellStyle name="Normal 6 3 2 3 4" xfId="32307" xr:uid="{9DD589F5-FB71-47A4-91B4-631D4D249F80}"/>
    <cellStyle name="Normal 6 3 2 3 4 2" xfId="41445" xr:uid="{9980DBA5-DB2A-4EB6-A2A0-0A39ACCA9155}"/>
    <cellStyle name="Normal 6 3 2 3 5" xfId="32308" xr:uid="{97E02C37-3A22-4CDA-B414-71585D108A8E}"/>
    <cellStyle name="Normal 6 3 2 4" xfId="32309" xr:uid="{203C4576-4B8A-4095-83A8-C69FA81BC60F}"/>
    <cellStyle name="Normal 6 3 2 4 2" xfId="32310" xr:uid="{1C92F1D4-43A2-4965-976F-6F5ADC789169}"/>
    <cellStyle name="Normal 6 3 2 4 2 2" xfId="41446" xr:uid="{36120B1E-81E4-49BE-98B1-07F822B574D1}"/>
    <cellStyle name="Normal 6 3 2 4 3" xfId="32311" xr:uid="{7FB01AEE-5395-4B52-99E4-9D3980AF6263}"/>
    <cellStyle name="Normal 6 3 2 5" xfId="32312" xr:uid="{C4BEC98E-9579-4B69-A914-5EF53D232B7E}"/>
    <cellStyle name="Normal 6 3 2 5 2" xfId="32313" xr:uid="{8C355E7F-0CB6-42A1-B0A6-64283A194A18}"/>
    <cellStyle name="Normal 6 3 2 5 2 2" xfId="41447" xr:uid="{ED795CAA-B453-4DBF-B9E5-9C77E110DD2B}"/>
    <cellStyle name="Normal 6 3 2 5 3" xfId="32314" xr:uid="{9CE29FDD-9DAC-44E6-A2E9-4D37394F85B7}"/>
    <cellStyle name="Normal 6 3 2 6" xfId="32315" xr:uid="{5BB24A16-262E-4C78-9257-1FD64058BB31}"/>
    <cellStyle name="Normal 6 3 2 6 2" xfId="41448" xr:uid="{B24F710E-2535-41B8-8686-E9F548CE1ADC}"/>
    <cellStyle name="Normal 6 3 2 7" xfId="32316" xr:uid="{5133B870-201D-418D-BDF9-B2B9ABCB4422}"/>
    <cellStyle name="Normal 6 3 2 8" xfId="41449" xr:uid="{6CE1F645-B5E2-486C-B2F3-31BBE2C29206}"/>
    <cellStyle name="Normal 6 3 2 9" xfId="46056" xr:uid="{36FF3909-513F-472E-9F2C-8565390224D6}"/>
    <cellStyle name="Normal 6 3 3" xfId="736" xr:uid="{00000000-0005-0000-0000-00004F040000}"/>
    <cellStyle name="Normal 6 3 3 2" xfId="32317" xr:uid="{E42F4460-4388-493B-8DDB-08A4C20EB24D}"/>
    <cellStyle name="Normal 6 3 3 2 2" xfId="32318" xr:uid="{274F6A68-75ED-48C9-B1C0-69992686DB8B}"/>
    <cellStyle name="Normal 6 3 3 2 2 2" xfId="32319" xr:uid="{769F7275-9FAD-4699-A88E-CFC9D12ED7D9}"/>
    <cellStyle name="Normal 6 3 3 2 2 2 2" xfId="41450" xr:uid="{718D4094-CD9B-48BE-BD52-A4105C0009CA}"/>
    <cellStyle name="Normal 6 3 3 2 2 3" xfId="32320" xr:uid="{D752E8A3-19CE-409F-8904-BE8CB6EC7051}"/>
    <cellStyle name="Normal 6 3 3 2 3" xfId="32321" xr:uid="{125CCEF5-9A72-4403-AAE8-6BC18C909A69}"/>
    <cellStyle name="Normal 6 3 3 2 3 2" xfId="32322" xr:uid="{1232F220-4560-4BA0-A748-4E41981D7418}"/>
    <cellStyle name="Normal 6 3 3 2 3 2 2" xfId="41451" xr:uid="{2AA5BEA5-7EA0-4D8F-85E5-242C68BDF6F7}"/>
    <cellStyle name="Normal 6 3 3 2 3 3" xfId="32323" xr:uid="{386981DD-4C05-4097-9679-2FDD1C4DF2BB}"/>
    <cellStyle name="Normal 6 3 3 2 4" xfId="32324" xr:uid="{140A0393-DCFD-4768-BB4C-5B1248B047F9}"/>
    <cellStyle name="Normal 6 3 3 2 4 2" xfId="41452" xr:uid="{A96A580F-9A1B-4957-BAF9-7D8E63F1AB0D}"/>
    <cellStyle name="Normal 6 3 3 2 5" xfId="32325" xr:uid="{B5A58614-CFD8-407F-891A-9FE7240C5D10}"/>
    <cellStyle name="Normal 6 3 3 3" xfId="32326" xr:uid="{5BE0415A-65C0-4169-AF39-E34DD6E05581}"/>
    <cellStyle name="Normal 6 3 3 3 2" xfId="32327" xr:uid="{C9B3277E-46DF-4C81-B7FD-6F10EC7880E2}"/>
    <cellStyle name="Normal 6 3 3 3 2 2" xfId="41453" xr:uid="{13A1FAD3-4F75-41FF-965D-985A9CFA1105}"/>
    <cellStyle name="Normal 6 3 3 3 3" xfId="32328" xr:uid="{33A8EA4F-F84B-4545-BC68-D23B1883F537}"/>
    <cellStyle name="Normal 6 3 3 4" xfId="32329" xr:uid="{B18FF3B4-B736-458F-B1AA-0323325DE252}"/>
    <cellStyle name="Normal 6 3 3 4 2" xfId="32330" xr:uid="{4D17102E-99A5-4E6C-82E9-8E43F7D0C4F2}"/>
    <cellStyle name="Normal 6 3 3 4 2 2" xfId="41454" xr:uid="{0979D6C5-3428-49CC-BC74-AAFDFC498C2D}"/>
    <cellStyle name="Normal 6 3 3 4 3" xfId="32331" xr:uid="{F9044C80-70D8-4779-ADE6-5113A50D7D86}"/>
    <cellStyle name="Normal 6 3 3 5" xfId="32332" xr:uid="{375E366D-387D-43C8-93F1-5C46B1FFF54B}"/>
    <cellStyle name="Normal 6 3 3 5 2" xfId="41455" xr:uid="{6390E104-D570-462B-995D-F307A2DB0A22}"/>
    <cellStyle name="Normal 6 3 3 6" xfId="32333" xr:uid="{8D13E4FE-299E-40FB-B868-192E5A399DE6}"/>
    <cellStyle name="Normal 6 3 3 7" xfId="46057" xr:uid="{F2A64EA9-0805-4016-91A8-A8DCC564C1D1}"/>
    <cellStyle name="Normal 6 3 4" xfId="737" xr:uid="{00000000-0005-0000-0000-000050040000}"/>
    <cellStyle name="Normal 6 3 4 2" xfId="32334" xr:uid="{983C3662-733B-4520-A23D-42A0F8DE7942}"/>
    <cellStyle name="Normal 6 3 4 2 2" xfId="32335" xr:uid="{172B1D09-F607-43A8-8FEB-203B80794403}"/>
    <cellStyle name="Normal 6 3 4 2 2 2" xfId="41456" xr:uid="{A4FEFAFB-FBBB-412D-BAB0-5FDB309D49C9}"/>
    <cellStyle name="Normal 6 3 4 2 3" xfId="32336" xr:uid="{DD3C190C-60A2-4FC6-AEB8-2F3E7601A66D}"/>
    <cellStyle name="Normal 6 3 4 2 3 2" xfId="44072" xr:uid="{8EAF2BB1-53A9-4DD6-BDDE-5C3807F2C61D}"/>
    <cellStyle name="Normal 6 3 4 2 4" xfId="44073" xr:uid="{E88F0EF3-36DC-4F49-B862-DF3AD8A9E55D}"/>
    <cellStyle name="Normal 6 3 4 2 4 2" xfId="44074" xr:uid="{51E32BD4-6F46-492C-B489-3E0B73EFB996}"/>
    <cellStyle name="Normal 6 3 4 2 5" xfId="44075" xr:uid="{30A9C28D-F9EC-4A75-8FF6-8D9C65AAA8F9}"/>
    <cellStyle name="Normal 6 3 4 3" xfId="32337" xr:uid="{DA6F60E8-9BFC-4DD9-A859-3E5605826CAF}"/>
    <cellStyle name="Normal 6 3 4 3 2" xfId="32338" xr:uid="{99FCEB3C-6A25-416C-B9F8-620ED1C23D58}"/>
    <cellStyle name="Normal 6 3 4 3 2 2" xfId="41457" xr:uid="{82A0F32A-FDB2-4EEC-B344-13F6AB31AB05}"/>
    <cellStyle name="Normal 6 3 4 3 3" xfId="32339" xr:uid="{56C92307-C748-478F-B9DC-EF205608CECE}"/>
    <cellStyle name="Normal 6 3 4 4" xfId="32340" xr:uid="{98C622F8-834E-4B26-AAD7-37E0F8322CE9}"/>
    <cellStyle name="Normal 6 3 4 4 2" xfId="41458" xr:uid="{04FF0848-1036-4FA0-A3DF-F94B377CBE20}"/>
    <cellStyle name="Normal 6 3 4 5" xfId="32341" xr:uid="{5FA94703-9FB9-4BAB-B415-A986CFBB822F}"/>
    <cellStyle name="Normal 6 3 4 5 2" xfId="44076" xr:uid="{967A6221-8AC6-48BA-B9FD-4D6D86C39BBA}"/>
    <cellStyle name="Normal 6 3 4 6" xfId="44077" xr:uid="{18BE3768-56CA-4774-931D-CDB0E86C83F2}"/>
    <cellStyle name="Normal 6 3 4 7" xfId="2455" xr:uid="{CE607120-7613-4183-A557-74321AE63348}"/>
    <cellStyle name="Normal 6 3 5" xfId="2456" xr:uid="{4A9E2E57-09DD-4EAC-BA33-27B355359E51}"/>
    <cellStyle name="Normal 6 3 5 2" xfId="32342" xr:uid="{A9E6FB38-1149-4D63-87EB-63B28E3F303E}"/>
    <cellStyle name="Normal 6 3 5 2 2" xfId="41459" xr:uid="{83E5BDC8-20A7-4597-BC2C-020301B2CEFB}"/>
    <cellStyle name="Normal 6 3 5 2 2 2" xfId="44078" xr:uid="{E20D5AAD-054B-4449-9754-A2AE6DA07149}"/>
    <cellStyle name="Normal 6 3 5 2 3" xfId="44079" xr:uid="{D4698E96-76E9-4DBA-B549-D9A7C177BA51}"/>
    <cellStyle name="Normal 6 3 5 2 3 2" xfId="44080" xr:uid="{CF5984DC-FDC5-4A10-9FB0-2A46693D467E}"/>
    <cellStyle name="Normal 6 3 5 2 4" xfId="44081" xr:uid="{83311D65-C5A6-49ED-B0BF-3CF16E262EC2}"/>
    <cellStyle name="Normal 6 3 5 2 4 2" xfId="44082" xr:uid="{15001D77-1A56-4561-BD4D-A683744934D9}"/>
    <cellStyle name="Normal 6 3 5 2 5" xfId="44083" xr:uid="{7D42D52D-C732-4D25-AE96-C842DD05470D}"/>
    <cellStyle name="Normal 6 3 5 3" xfId="32343" xr:uid="{6A8929DB-B9C0-400F-A661-5ABD08B4551E}"/>
    <cellStyle name="Normal 6 3 5 3 2" xfId="44084" xr:uid="{781DEFAD-2317-4683-8D8B-129CBDC43471}"/>
    <cellStyle name="Normal 6 3 5 4" xfId="44085" xr:uid="{F5BD4F53-BB9A-4A42-AF14-BB7F4FABF2C8}"/>
    <cellStyle name="Normal 6 3 5 4 2" xfId="44086" xr:uid="{35EEF418-5F3E-47B3-8C93-416F85A08264}"/>
    <cellStyle name="Normal 6 3 5 5" xfId="44087" xr:uid="{0AC2F77F-708A-4FAB-B17C-C61068DC1678}"/>
    <cellStyle name="Normal 6 3 5 5 2" xfId="44088" xr:uid="{D8368A27-A05F-4AF8-B891-FC660B24CB52}"/>
    <cellStyle name="Normal 6 3 5 6" xfId="44089" xr:uid="{CACF2483-6345-4EB7-A74B-DA79CF1AD4A7}"/>
    <cellStyle name="Normal 6 3 5 7" xfId="46058" xr:uid="{CC864B3D-78C5-4797-AB9F-317BFDFD7FC2}"/>
    <cellStyle name="Normal 6 3 6" xfId="32344" xr:uid="{E88AAF25-3703-4CD2-84F3-B7394A47B5EE}"/>
    <cellStyle name="Normal 6 3 6 2" xfId="32345" xr:uid="{C72CBAEA-6363-467A-953D-3F6A84325144}"/>
    <cellStyle name="Normal 6 3 6 2 2" xfId="41460" xr:uid="{BC70B2FC-C90E-4038-A9DE-FD6BE22FD367}"/>
    <cellStyle name="Normal 6 3 6 3" xfId="32346" xr:uid="{175E71A6-EE83-4BA6-97D6-B65A54D64ACC}"/>
    <cellStyle name="Normal 6 3 6 3 2" xfId="44090" xr:uid="{349A7C97-72B8-444A-B8E8-148203D46F2C}"/>
    <cellStyle name="Normal 6 3 6 4" xfId="44091" xr:uid="{92219806-253D-44BC-9D02-A1DD7FF67D56}"/>
    <cellStyle name="Normal 6 3 6 4 2" xfId="44092" xr:uid="{9DF2DD96-8E49-4325-9213-9D176E085FFD}"/>
    <cellStyle name="Normal 6 3 6 5" xfId="44093" xr:uid="{1E291134-5F14-4287-98F0-1A78E3AA4100}"/>
    <cellStyle name="Normal 6 3 7" xfId="32347" xr:uid="{EEF6251A-56ED-476F-887B-2ECE80E7DB6D}"/>
    <cellStyle name="Normal 6 3 7 2" xfId="41461" xr:uid="{580891C0-39C1-41C1-BCC6-9B588E9586F3}"/>
    <cellStyle name="Normal 6 3 7 2 2" xfId="44094" xr:uid="{8BC48A63-EEED-476C-B391-B3B28F14680F}"/>
    <cellStyle name="Normal 6 3 7 3" xfId="44095" xr:uid="{FB3A7BD5-F480-49EC-A06C-98E21A742C94}"/>
    <cellStyle name="Normal 6 3 7 3 2" xfId="44096" xr:uid="{62C54D88-50A0-42C7-BD21-74744D7A17CA}"/>
    <cellStyle name="Normal 6 3 7 4" xfId="44097" xr:uid="{DD4E6439-E994-40DD-8D9E-B3F131AF17E2}"/>
    <cellStyle name="Normal 6 3 7 4 2" xfId="44098" xr:uid="{0F2B3E1A-1758-465F-B2F7-CCCC86333AEB}"/>
    <cellStyle name="Normal 6 3 7 5" xfId="44099" xr:uid="{F71FFEEA-A09D-446F-8EFE-E924026D08B5}"/>
    <cellStyle name="Normal 6 3 8" xfId="32348" xr:uid="{7E360E8B-27CC-4F12-AFC9-7C0AE78D0879}"/>
    <cellStyle name="Normal 6 3 8 2" xfId="41462" xr:uid="{DD41A1F3-EC40-4E6F-959A-54810BA2CBE4}"/>
    <cellStyle name="Normal 6 3 8 2 2" xfId="44100" xr:uid="{50C39B23-0A10-427F-9776-43BD3123CB6E}"/>
    <cellStyle name="Normal 6 3 8 3" xfId="44101" xr:uid="{716343AA-3BD5-4528-A617-10E52980F797}"/>
    <cellStyle name="Normal 6 3 8 3 2" xfId="44102" xr:uid="{16059DED-577D-482F-ADC1-54F792B174B3}"/>
    <cellStyle name="Normal 6 3 8 4" xfId="44103" xr:uid="{4C7BF228-0D47-48BD-89DB-2759845E0A60}"/>
    <cellStyle name="Normal 6 3 8 4 2" xfId="44104" xr:uid="{67886ED0-9C48-481B-B424-47970EB816ED}"/>
    <cellStyle name="Normal 6 3 8 5" xfId="44105" xr:uid="{0BAD11A2-A729-4B27-9F3A-3CC5346FBB26}"/>
    <cellStyle name="Normal 6 3 9" xfId="41463" xr:uid="{475973AE-0CCA-4EBE-B97E-397207A54FC6}"/>
    <cellStyle name="Normal 6 3 9 2" xfId="44106" xr:uid="{02DA979A-2DE5-441F-BD2E-79453206653A}"/>
    <cellStyle name="Normal 6 3_Net Zero &amp; QRP Award" xfId="44107" xr:uid="{D3E63F9B-F4B8-411C-A20A-76C6FAF8FBD5}"/>
    <cellStyle name="Normal 6 4" xfId="738" xr:uid="{00000000-0005-0000-0000-000051040000}"/>
    <cellStyle name="Normal 6 4 10" xfId="44108" xr:uid="{11C9E6AC-7374-49FA-BC2B-8C469E99D74E}"/>
    <cellStyle name="Normal 6 4 10 2" xfId="44109" xr:uid="{D2A386C6-0DD2-4FA8-9641-09F7B2ED2750}"/>
    <cellStyle name="Normal 6 4 11" xfId="44110" xr:uid="{1FBBDD2F-E911-43DE-9F7F-E9FCF3DCF8A4}"/>
    <cellStyle name="Normal 6 4 11 2" xfId="44111" xr:uid="{2885B22B-5EAD-4629-89DE-B2FD2831031E}"/>
    <cellStyle name="Normal 6 4 12" xfId="44112" xr:uid="{D6954C35-1149-4FE7-83C0-4D0B452AB078}"/>
    <cellStyle name="Normal 6 4 12 2" xfId="44113" xr:uid="{25E881C2-044B-41E2-920A-9734863F18D5}"/>
    <cellStyle name="Normal 6 4 13" xfId="44114" xr:uid="{54EB7CAB-33AB-4B96-8B3A-F8A131ABABF4}"/>
    <cellStyle name="Normal 6 4 14" xfId="46059" xr:uid="{38AA1AB3-E725-4D68-B9F2-A2478DB9C322}"/>
    <cellStyle name="Normal 6 4 15" xfId="46531" xr:uid="{50D07A33-5DA7-4ABE-8ACC-05CA70B10E6B}"/>
    <cellStyle name="Normal 6 4 16" xfId="1465" xr:uid="{EB408551-EAC2-4166-823A-31FED0C91852}"/>
    <cellStyle name="Normal 6 4 2" xfId="739" xr:uid="{00000000-0005-0000-0000-000052040000}"/>
    <cellStyle name="Normal 6 4 2 2" xfId="32349" xr:uid="{D6B66664-D363-45D5-BBF5-1C13702288F9}"/>
    <cellStyle name="Normal 6 4 2 2 2" xfId="32350" xr:uid="{CF9F7DFD-686C-452F-AFD3-337D9FDF2E27}"/>
    <cellStyle name="Normal 6 4 2 2 2 2" xfId="32351" xr:uid="{9E4EEBC3-DB3B-4935-A4E0-63B7045F167A}"/>
    <cellStyle name="Normal 6 4 2 2 2 2 2" xfId="32352" xr:uid="{69A7DD90-D806-4C8B-A289-29B7B93E9174}"/>
    <cellStyle name="Normal 6 4 2 2 2 2 2 2" xfId="41464" xr:uid="{8CB9F592-7249-4AAB-A0AB-67B23FF0090B}"/>
    <cellStyle name="Normal 6 4 2 2 2 2 3" xfId="32353" xr:uid="{33B4AE1B-65CB-488C-AFF2-A1A707B00B20}"/>
    <cellStyle name="Normal 6 4 2 2 2 3" xfId="32354" xr:uid="{4B6C4B75-8ED2-412D-98A4-C67F0042805C}"/>
    <cellStyle name="Normal 6 4 2 2 2 3 2" xfId="32355" xr:uid="{8B43C8E2-93FA-462A-977D-DF49CF019011}"/>
    <cellStyle name="Normal 6 4 2 2 2 3 2 2" xfId="41465" xr:uid="{60AF746B-019A-4C74-9FC5-5CDF20B2963A}"/>
    <cellStyle name="Normal 6 4 2 2 2 3 3" xfId="32356" xr:uid="{ACA7D075-B781-4137-A19B-364CA63AA39C}"/>
    <cellStyle name="Normal 6 4 2 2 2 4" xfId="32357" xr:uid="{AD3698A5-3207-4E54-9B09-5B6A248F77CD}"/>
    <cellStyle name="Normal 6 4 2 2 2 4 2" xfId="41466" xr:uid="{3A8ED672-A8ED-4EF2-BF73-6039DBA4973F}"/>
    <cellStyle name="Normal 6 4 2 2 2 5" xfId="32358" xr:uid="{926139E8-DCA4-4DF4-92AF-611E22981B5E}"/>
    <cellStyle name="Normal 6 4 2 2 3" xfId="32359" xr:uid="{ADDC5947-AA91-4E49-BE21-6735CACC7C9E}"/>
    <cellStyle name="Normal 6 4 2 2 3 2" xfId="32360" xr:uid="{185A3DB2-BF91-4B79-93D6-856957762E8E}"/>
    <cellStyle name="Normal 6 4 2 2 3 2 2" xfId="41467" xr:uid="{9211057B-9A53-4118-99EC-8C06E7D9E641}"/>
    <cellStyle name="Normal 6 4 2 2 3 3" xfId="32361" xr:uid="{B3D7D77F-1CE7-42E1-88CC-8B2BA69A0A51}"/>
    <cellStyle name="Normal 6 4 2 2 4" xfId="32362" xr:uid="{6AB560B5-C345-4E81-8B92-2844A9923B97}"/>
    <cellStyle name="Normal 6 4 2 2 4 2" xfId="32363" xr:uid="{94B693F5-4524-4BD2-8981-3A3A5AC0CD54}"/>
    <cellStyle name="Normal 6 4 2 2 4 2 2" xfId="41468" xr:uid="{0328FC38-A908-4E15-B94A-DAF32931A612}"/>
    <cellStyle name="Normal 6 4 2 2 4 3" xfId="32364" xr:uid="{2869D2A3-13D8-4AF0-B01C-77E99AA28C6B}"/>
    <cellStyle name="Normal 6 4 2 2 5" xfId="32365" xr:uid="{FA722E9E-AFAB-481B-A67F-9F802FFD578F}"/>
    <cellStyle name="Normal 6 4 2 2 5 2" xfId="41469" xr:uid="{9B0D9C11-DED8-4D09-AC05-3A89C3743352}"/>
    <cellStyle name="Normal 6 4 2 2 6" xfId="32366" xr:uid="{2C3C5A24-E1D7-44F7-948B-09E3493FF2B0}"/>
    <cellStyle name="Normal 6 4 2 3" xfId="32367" xr:uid="{E842DE34-7213-44B8-A3B1-DCEA50E93DD3}"/>
    <cellStyle name="Normal 6 4 2 3 2" xfId="32368" xr:uid="{AA186BA8-A4BA-4027-A6BE-365828578285}"/>
    <cellStyle name="Normal 6 4 2 3 2 2" xfId="32369" xr:uid="{A136EAEE-7378-4401-81E3-84D50BEBAC04}"/>
    <cellStyle name="Normal 6 4 2 3 2 2 2" xfId="41470" xr:uid="{FF933DBF-842A-4B8E-BBCF-D3F6D0523316}"/>
    <cellStyle name="Normal 6 4 2 3 2 3" xfId="32370" xr:uid="{8E4B26D0-64AD-457D-ABB1-D4E82D68CDBA}"/>
    <cellStyle name="Normal 6 4 2 3 3" xfId="32371" xr:uid="{D086C208-F562-43B6-A96A-E915CCE189DE}"/>
    <cellStyle name="Normal 6 4 2 3 3 2" xfId="32372" xr:uid="{A4235F99-6337-4C23-80B1-654B2A5A1B4E}"/>
    <cellStyle name="Normal 6 4 2 3 3 2 2" xfId="41471" xr:uid="{FA3D3AB3-8EEA-4101-8780-C600F867EDCE}"/>
    <cellStyle name="Normal 6 4 2 3 3 3" xfId="32373" xr:uid="{D84311E8-50BA-41AA-B88B-C35E66663E72}"/>
    <cellStyle name="Normal 6 4 2 3 4" xfId="32374" xr:uid="{40B449CC-3A35-4B9D-871A-E0DB2B6C136B}"/>
    <cellStyle name="Normal 6 4 2 3 4 2" xfId="41472" xr:uid="{563C59DB-BEE2-4D5F-97CC-5786230220E3}"/>
    <cellStyle name="Normal 6 4 2 3 5" xfId="32375" xr:uid="{7B70DAE0-C7DE-4D34-886E-7DF4B657AE7D}"/>
    <cellStyle name="Normal 6 4 2 4" xfId="32376" xr:uid="{92EE470E-EC85-47F7-B61B-C8C747B4D22E}"/>
    <cellStyle name="Normal 6 4 2 4 2" xfId="32377" xr:uid="{883C5DC6-52C6-41F3-810E-67B619213F1E}"/>
    <cellStyle name="Normal 6 4 2 4 2 2" xfId="41473" xr:uid="{284B6308-7A5C-4142-868E-1ACDC77296FD}"/>
    <cellStyle name="Normal 6 4 2 4 3" xfId="32378" xr:uid="{6CCDE4AD-04A1-48F9-A49A-D4DD9E84FC42}"/>
    <cellStyle name="Normal 6 4 2 5" xfId="32379" xr:uid="{0E251517-EA66-4F0F-86AB-CC75A346CDEB}"/>
    <cellStyle name="Normal 6 4 2 5 2" xfId="32380" xr:uid="{ACFE3D26-BA70-4A51-A39F-E46625A8B89F}"/>
    <cellStyle name="Normal 6 4 2 5 2 2" xfId="41474" xr:uid="{07541E14-3333-4A1F-A69C-C7DE581D3CBB}"/>
    <cellStyle name="Normal 6 4 2 5 3" xfId="32381" xr:uid="{622F24FE-AA70-4848-8C27-C3A83BEDCD85}"/>
    <cellStyle name="Normal 6 4 2 6" xfId="32382" xr:uid="{99B4DB4A-165B-40BE-8E12-1A8EFC1FA7C1}"/>
    <cellStyle name="Normal 6 4 2 6 2" xfId="41475" xr:uid="{7FDE4AD5-6A2C-4F0D-994D-3573DC45CC1D}"/>
    <cellStyle name="Normal 6 4 2 7" xfId="32383" xr:uid="{FA125F07-1C3C-4593-9DE7-A8B31FC09395}"/>
    <cellStyle name="Normal 6 4 2 8" xfId="46060" xr:uid="{EA6503D9-AD1B-4AAE-8130-DA85E17B31DC}"/>
    <cellStyle name="Normal 6 4 3" xfId="740" xr:uid="{00000000-0005-0000-0000-000053040000}"/>
    <cellStyle name="Normal 6 4 3 2" xfId="32384" xr:uid="{5B92DD3D-2BFF-4B55-A624-5A220EC81A63}"/>
    <cellStyle name="Normal 6 4 3 2 2" xfId="32385" xr:uid="{266BB1F0-E409-4A5C-BB0F-AD7396D45DD2}"/>
    <cellStyle name="Normal 6 4 3 2 2 2" xfId="32386" xr:uid="{36780C00-AF8D-4DED-B4E5-83825227727D}"/>
    <cellStyle name="Normal 6 4 3 2 2 2 2" xfId="41476" xr:uid="{001516BE-4C21-4CE9-B564-6CA61DE9ABA1}"/>
    <cellStyle name="Normal 6 4 3 2 2 3" xfId="32387" xr:uid="{C5C3610C-C4EE-4FDC-9005-A059A580B5DD}"/>
    <cellStyle name="Normal 6 4 3 2 3" xfId="32388" xr:uid="{698F8B8C-19F2-44F3-ABAB-2EC88871D68E}"/>
    <cellStyle name="Normal 6 4 3 2 3 2" xfId="32389" xr:uid="{547CB6A6-9D21-4430-A134-94E10BB7BDEF}"/>
    <cellStyle name="Normal 6 4 3 2 3 2 2" xfId="41477" xr:uid="{118A71BE-18F9-4483-A260-A98F6ACA8442}"/>
    <cellStyle name="Normal 6 4 3 2 3 3" xfId="32390" xr:uid="{81C9CB17-E864-4028-9995-72C57886E64A}"/>
    <cellStyle name="Normal 6 4 3 2 4" xfId="32391" xr:uid="{3801E7F7-8254-46F1-82CE-54014BEEE50B}"/>
    <cellStyle name="Normal 6 4 3 2 4 2" xfId="41478" xr:uid="{B5A0A57B-A00C-4DCD-A959-DFE0E3676B3C}"/>
    <cellStyle name="Normal 6 4 3 2 5" xfId="32392" xr:uid="{3017FE88-D8C4-4CB6-BE52-15CA6B917EED}"/>
    <cellStyle name="Normal 6 4 3 3" xfId="32393" xr:uid="{CCBB1E5F-CA3D-470E-9956-B64D690FF2B6}"/>
    <cellStyle name="Normal 6 4 3 3 2" xfId="32394" xr:uid="{8BD78D5A-DA98-4231-A339-702BFAB91192}"/>
    <cellStyle name="Normal 6 4 3 3 2 2" xfId="41479" xr:uid="{7BEBED6F-A406-45D9-921F-9E3A3ADF8A22}"/>
    <cellStyle name="Normal 6 4 3 3 3" xfId="32395" xr:uid="{C7A89C4F-418D-4861-AABA-F0FC30556BC4}"/>
    <cellStyle name="Normal 6 4 3 4" xfId="32396" xr:uid="{DB3853ED-A61E-4963-871D-AEBDDB62BA2A}"/>
    <cellStyle name="Normal 6 4 3 4 2" xfId="32397" xr:uid="{D9961697-8F06-4B03-AB0C-6C358E4476E3}"/>
    <cellStyle name="Normal 6 4 3 4 2 2" xfId="41480" xr:uid="{CDFC0E2C-16B8-474D-AC21-D4FC48F8F256}"/>
    <cellStyle name="Normal 6 4 3 4 3" xfId="32398" xr:uid="{FB284AFC-DA04-441A-A9FA-5E3D5339161C}"/>
    <cellStyle name="Normal 6 4 3 5" xfId="32399" xr:uid="{007C4545-70E2-48BB-9CB9-CC8BACCB25F1}"/>
    <cellStyle name="Normal 6 4 3 5 2" xfId="41481" xr:uid="{0B3EC5DE-40B2-44EE-AA3A-44B433734C59}"/>
    <cellStyle name="Normal 6 4 3 6" xfId="32400" xr:uid="{7750FF28-F6E7-4662-A1A3-250E8B72AF5F}"/>
    <cellStyle name="Normal 6 4 3 7" xfId="46061" xr:uid="{AB39E8B5-3214-4316-B737-93E03AF1A052}"/>
    <cellStyle name="Normal 6 4 4" xfId="32401" xr:uid="{2FBB83CF-39F2-474D-A35E-C7B0EC5CCBB4}"/>
    <cellStyle name="Normal 6 4 4 2" xfId="32402" xr:uid="{518168A6-F200-4830-8306-9A0C23DDC503}"/>
    <cellStyle name="Normal 6 4 4 2 2" xfId="32403" xr:uid="{5C4ADFD6-590B-4B1D-952B-B961EB33D51E}"/>
    <cellStyle name="Normal 6 4 4 2 2 2" xfId="41482" xr:uid="{26FD3E5D-40C6-4269-91FF-59C23B445A60}"/>
    <cellStyle name="Normal 6 4 4 2 3" xfId="32404" xr:uid="{BEA51604-CF1C-492F-BA9B-F4C275A55244}"/>
    <cellStyle name="Normal 6 4 4 2 3 2" xfId="44115" xr:uid="{F8B09FDE-DE88-450F-AABE-46BD84DC7910}"/>
    <cellStyle name="Normal 6 4 4 2 4" xfId="44116" xr:uid="{83622617-62E2-45B1-BD4C-3E523F7FC5DB}"/>
    <cellStyle name="Normal 6 4 4 2 4 2" xfId="44117" xr:uid="{6448F8B6-3D5D-4EAB-9568-12BFB6D9AD86}"/>
    <cellStyle name="Normal 6 4 4 2 5" xfId="44118" xr:uid="{E88A2AAB-9348-4DB8-B3BC-85503A602956}"/>
    <cellStyle name="Normal 6 4 4 3" xfId="32405" xr:uid="{8191FAE3-5A04-4EEF-A012-1D3341B959F6}"/>
    <cellStyle name="Normal 6 4 4 3 2" xfId="32406" xr:uid="{B2BCAD91-7A0F-4032-BC6F-6A5CCD52D2D0}"/>
    <cellStyle name="Normal 6 4 4 3 2 2" xfId="41483" xr:uid="{3BC7A9D3-B5D1-4574-AEC9-BBAD2FCF1103}"/>
    <cellStyle name="Normal 6 4 4 3 3" xfId="32407" xr:uid="{33A29B1E-6F64-427E-AE66-777B4104ADD0}"/>
    <cellStyle name="Normal 6 4 4 4" xfId="32408" xr:uid="{24B46EE6-36F3-4BA7-9AEF-3754FBE087DD}"/>
    <cellStyle name="Normal 6 4 4 4 2" xfId="41484" xr:uid="{A138963B-D12F-4BA5-8B0D-4674BBDC1B76}"/>
    <cellStyle name="Normal 6 4 4 5" xfId="32409" xr:uid="{74E18B68-AA35-452A-AC6C-F7F874B8DC79}"/>
    <cellStyle name="Normal 6 4 4 5 2" xfId="44119" xr:uid="{4B4A5014-D7D0-47A2-81D6-110851D3AD31}"/>
    <cellStyle name="Normal 6 4 4 6" xfId="44120" xr:uid="{90D5A11D-EA4E-40A9-BFFA-B0CA063832B5}"/>
    <cellStyle name="Normal 6 4 5" xfId="32410" xr:uid="{0382A501-1A4D-4609-9F13-308AD2FC1FD3}"/>
    <cellStyle name="Normal 6 4 5 2" xfId="32411" xr:uid="{2430B464-E7E7-4CD1-8F63-2B84D50EBBAC}"/>
    <cellStyle name="Normal 6 4 5 2 2" xfId="41485" xr:uid="{C5AD30B9-C312-4310-8EFC-C8E6221CED67}"/>
    <cellStyle name="Normal 6 4 5 2 2 2" xfId="44121" xr:uid="{76A42CCF-3C65-4319-820F-A8ADC580F38F}"/>
    <cellStyle name="Normal 6 4 5 2 3" xfId="44122" xr:uid="{10F7BD9A-4718-4743-A4F1-33FEBB4CC241}"/>
    <cellStyle name="Normal 6 4 5 2 3 2" xfId="44123" xr:uid="{CF5D1290-E37A-47FD-A6D4-0DDF4C106ABD}"/>
    <cellStyle name="Normal 6 4 5 2 4" xfId="44124" xr:uid="{C6596336-5E3D-40F4-88DB-92521AC7F009}"/>
    <cellStyle name="Normal 6 4 5 2 4 2" xfId="44125" xr:uid="{6110C45E-F84B-4635-BD4F-2D216847643B}"/>
    <cellStyle name="Normal 6 4 5 2 5" xfId="44126" xr:uid="{CEC5E463-CC99-42C5-8544-CF10DE8037C1}"/>
    <cellStyle name="Normal 6 4 5 3" xfId="32412" xr:uid="{91448A85-DF1E-4369-A3F5-3584D6D31CC3}"/>
    <cellStyle name="Normal 6 4 5 3 2" xfId="44127" xr:uid="{D2EE99CC-200B-4D92-ADB5-DFF900E1FFB6}"/>
    <cellStyle name="Normal 6 4 5 4" xfId="44128" xr:uid="{D3D8856D-0005-491B-997C-8970A8145807}"/>
    <cellStyle name="Normal 6 4 5 4 2" xfId="44129" xr:uid="{9DB03655-3739-4F51-8D51-7337A0D04D4A}"/>
    <cellStyle name="Normal 6 4 5 5" xfId="44130" xr:uid="{602A6DFA-9950-4014-9EC8-2226F66D00B4}"/>
    <cellStyle name="Normal 6 4 5 5 2" xfId="44131" xr:uid="{F05DEA8B-E8E8-41D4-86C5-512D9BD23345}"/>
    <cellStyle name="Normal 6 4 5 6" xfId="44132" xr:uid="{226195A9-8392-4E2A-A864-AF1DE96D782C}"/>
    <cellStyle name="Normal 6 4 6" xfId="32413" xr:uid="{01D69614-81CD-4212-A389-913A255F6E54}"/>
    <cellStyle name="Normal 6 4 6 2" xfId="32414" xr:uid="{B62FEA45-6C4F-4B2B-912E-F9A2D5250EBB}"/>
    <cellStyle name="Normal 6 4 6 2 2" xfId="41486" xr:uid="{E5141AED-B074-4EB7-AA30-1827C34FF45F}"/>
    <cellStyle name="Normal 6 4 6 3" xfId="32415" xr:uid="{75D6552D-04B0-4FCB-BECF-B4C17C0456DF}"/>
    <cellStyle name="Normal 6 4 6 3 2" xfId="44133" xr:uid="{D7A36E9B-D1A6-4545-8ED7-4C10BBDA8A00}"/>
    <cellStyle name="Normal 6 4 6 4" xfId="44134" xr:uid="{8DF08EC6-F384-4060-922B-69AB5E826D0F}"/>
    <cellStyle name="Normal 6 4 6 4 2" xfId="44135" xr:uid="{B1E63A69-120B-4EA8-B494-45B049110C35}"/>
    <cellStyle name="Normal 6 4 6 5" xfId="44136" xr:uid="{C4A050C0-2D09-46CB-B6EF-1FEBA1C5F03B}"/>
    <cellStyle name="Normal 6 4 7" xfId="32416" xr:uid="{C78991FC-D2A6-4B2B-8BB3-22CB1CC14AC3}"/>
    <cellStyle name="Normal 6 4 7 2" xfId="41487" xr:uid="{7AB78CFE-3018-4249-9504-0814006532D4}"/>
    <cellStyle name="Normal 6 4 7 2 2" xfId="44137" xr:uid="{F7B6551A-FEB6-4FF3-9366-ECDCBF3001C7}"/>
    <cellStyle name="Normal 6 4 7 3" xfId="44138" xr:uid="{CBFB08BF-8639-4651-B181-F0DECC923FDC}"/>
    <cellStyle name="Normal 6 4 7 3 2" xfId="44139" xr:uid="{71006FFB-FB9D-401F-A3E2-39030E902AF9}"/>
    <cellStyle name="Normal 6 4 7 4" xfId="44140" xr:uid="{E497C1CD-B47C-4E5B-9C6A-90F874EF430A}"/>
    <cellStyle name="Normal 6 4 7 4 2" xfId="44141" xr:uid="{B9832F8C-B3A5-4C81-98B3-23AAED2ABBBD}"/>
    <cellStyle name="Normal 6 4 7 5" xfId="44142" xr:uid="{48798EC2-7CF1-4E4E-A926-2D92DCA31796}"/>
    <cellStyle name="Normal 6 4 8" xfId="32417" xr:uid="{3A6ED71D-10FE-4B51-9533-A0E97D1C62F7}"/>
    <cellStyle name="Normal 6 4 8 2" xfId="44143" xr:uid="{665E8717-72EE-4964-9512-DA383F23B748}"/>
    <cellStyle name="Normal 6 4 8 2 2" xfId="44144" xr:uid="{46FAFB7A-ED1D-4A49-94F8-772315DD627F}"/>
    <cellStyle name="Normal 6 4 8 3" xfId="44145" xr:uid="{1915D3E3-2290-42CA-8696-A6D76D6CE433}"/>
    <cellStyle name="Normal 6 4 8 3 2" xfId="44146" xr:uid="{35357706-2F56-4F56-84A8-2D7173D3898C}"/>
    <cellStyle name="Normal 6 4 8 4" xfId="44147" xr:uid="{279DB6C8-D111-43C7-AF5F-F78C4EBBE61F}"/>
    <cellStyle name="Normal 6 4 8 4 2" xfId="44148" xr:uid="{10F4D9AC-F2BE-40F3-A2A8-BA6F2288B6F8}"/>
    <cellStyle name="Normal 6 4 8 5" xfId="44149" xr:uid="{08B351A9-28B4-43BA-8C80-C36FB63229C3}"/>
    <cellStyle name="Normal 6 4 9" xfId="41488" xr:uid="{85A5091F-815C-4BB1-A8BE-7A6970CF4D00}"/>
    <cellStyle name="Normal 6 4 9 2" xfId="44150" xr:uid="{D923BD42-3F37-4B54-8F8E-A9CB5CC278B8}"/>
    <cellStyle name="Normal 6 4 9 2 2" xfId="44151" xr:uid="{878DBB49-694A-4E98-8AB7-0CF703A28E55}"/>
    <cellStyle name="Normal 6 4 9 3" xfId="44152" xr:uid="{821D67D6-1EF8-4D05-9162-5D2E75F0469D}"/>
    <cellStyle name="Normal 6 4 9 3 2" xfId="44153" xr:uid="{F5433B2E-B5B6-42D3-9381-3AE792DA4559}"/>
    <cellStyle name="Normal 6 4 9 4" xfId="44154" xr:uid="{DDE5E4ED-0FEA-417F-AF17-761606D8B326}"/>
    <cellStyle name="Normal 6 4 9 4 2" xfId="44155" xr:uid="{289D585A-EA62-4D76-9169-D427501CEC31}"/>
    <cellStyle name="Normal 6 4 9 5" xfId="44156" xr:uid="{1BE59320-5577-4A6A-884A-7F4984FB6AA6}"/>
    <cellStyle name="Normal 6 4_Net Zero &amp; QRP Award" xfId="44157" xr:uid="{8B9F57E6-6561-49AA-929C-07475F60722D}"/>
    <cellStyle name="Normal 6 5" xfId="741" xr:uid="{00000000-0005-0000-0000-000054040000}"/>
    <cellStyle name="Normal 6 5 2" xfId="742" xr:uid="{00000000-0005-0000-0000-000055040000}"/>
    <cellStyle name="Normal 6 5 2 2" xfId="32418" xr:uid="{0D38D74F-69F0-40B0-AF4A-5B22F2254D3C}"/>
    <cellStyle name="Normal 6 5 2 2 2" xfId="32419" xr:uid="{B30FF678-8816-4507-9526-F80000A8B6AD}"/>
    <cellStyle name="Normal 6 5 2 2 2 2" xfId="32420" xr:uid="{998F9DEF-547C-4111-87CF-0EE50D894BF3}"/>
    <cellStyle name="Normal 6 5 2 2 2 2 2" xfId="41489" xr:uid="{EA152276-9C8D-4BDA-B4FD-9391833E0632}"/>
    <cellStyle name="Normal 6 5 2 2 2 3" xfId="32421" xr:uid="{28C2DF22-7FA8-4F26-B44F-2157F049549C}"/>
    <cellStyle name="Normal 6 5 2 2 3" xfId="32422" xr:uid="{ADE403A1-D967-4B60-9E85-03814E2A8CF2}"/>
    <cellStyle name="Normal 6 5 2 2 3 2" xfId="32423" xr:uid="{ABA0AF35-AA7A-4DD0-B1D0-54880501B98A}"/>
    <cellStyle name="Normal 6 5 2 2 3 2 2" xfId="41490" xr:uid="{AAF6E6DF-A7EF-4803-997D-B54392156C9D}"/>
    <cellStyle name="Normal 6 5 2 2 3 3" xfId="32424" xr:uid="{277E0A49-3CF0-4CEF-BA4E-FA6C55BA27B6}"/>
    <cellStyle name="Normal 6 5 2 2 4" xfId="32425" xr:uid="{9F0A7BF9-D219-44EB-8A4F-4E8BA4BF3F56}"/>
    <cellStyle name="Normal 6 5 2 2 4 2" xfId="41491" xr:uid="{F7DADBA2-CC0A-49BE-8CF5-6CB6C05C4CE5}"/>
    <cellStyle name="Normal 6 5 2 2 5" xfId="32426" xr:uid="{1E0AEEC5-96C8-4C0E-BE75-6636CAB4572F}"/>
    <cellStyle name="Normal 6 5 2 3" xfId="32427" xr:uid="{D3320295-FA1D-4262-B448-6DE263BC029B}"/>
    <cellStyle name="Normal 6 5 2 3 2" xfId="32428" xr:uid="{65FA6734-EE7F-4642-AF4D-DF7A887980AF}"/>
    <cellStyle name="Normal 6 5 2 3 2 2" xfId="41492" xr:uid="{D47E2788-A0D0-48C8-B61B-CFD94747EF08}"/>
    <cellStyle name="Normal 6 5 2 3 3" xfId="32429" xr:uid="{D57E9289-E0CE-44F0-A808-E9CA4A8D15C5}"/>
    <cellStyle name="Normal 6 5 2 4" xfId="32430" xr:uid="{8524354F-DD5C-4DB4-AEFF-D8332A0D6879}"/>
    <cellStyle name="Normal 6 5 2 4 2" xfId="32431" xr:uid="{EAC4DE16-D3DE-4327-9B2E-B7B790C7E213}"/>
    <cellStyle name="Normal 6 5 2 4 2 2" xfId="41493" xr:uid="{422CB3F5-C8B3-4831-95E2-EA010DC5B4D5}"/>
    <cellStyle name="Normal 6 5 2 4 3" xfId="32432" xr:uid="{DE217A82-93D7-4282-ACE0-5FF294FDAEF6}"/>
    <cellStyle name="Normal 6 5 2 5" xfId="32433" xr:uid="{816176C9-C2AD-428E-9A69-7674BA9B43E5}"/>
    <cellStyle name="Normal 6 5 2 5 2" xfId="41494" xr:uid="{4F521671-8003-4699-8F2D-C1559384398B}"/>
    <cellStyle name="Normal 6 5 2 6" xfId="32434" xr:uid="{69E275E5-877D-48CB-980D-FD4C0107E5CA}"/>
    <cellStyle name="Normal 6 5 2 7" xfId="46062" xr:uid="{038B06FB-2DF4-4046-A612-59431FB12A30}"/>
    <cellStyle name="Normal 6 5 3" xfId="743" xr:uid="{00000000-0005-0000-0000-000056040000}"/>
    <cellStyle name="Normal 6 5 3 2" xfId="32435" xr:uid="{0D0604CB-C66F-4FE6-9DE5-119A24E227A6}"/>
    <cellStyle name="Normal 6 5 3 2 2" xfId="32436" xr:uid="{69212EB7-D50A-4383-AB74-1354A9EB7290}"/>
    <cellStyle name="Normal 6 5 3 2 2 2" xfId="41495" xr:uid="{F32B79FB-2045-41DF-86B0-12983457A369}"/>
    <cellStyle name="Normal 6 5 3 2 3" xfId="32437" xr:uid="{EC5941E9-D8D4-4DE3-959C-C2F40FB7C51C}"/>
    <cellStyle name="Normal 6 5 3 3" xfId="32438" xr:uid="{4EDB4713-F50E-4B3D-A8F8-A5D2286F74F6}"/>
    <cellStyle name="Normal 6 5 3 3 2" xfId="32439" xr:uid="{2D2D617A-C376-4610-B1C2-04D392F970F8}"/>
    <cellStyle name="Normal 6 5 3 3 2 2" xfId="41496" xr:uid="{57371F8D-30BF-4785-B9FE-0F3189EF8B78}"/>
    <cellStyle name="Normal 6 5 3 3 3" xfId="32440" xr:uid="{ABF4F9F4-52D2-4A61-B0DF-36AA979CD1A0}"/>
    <cellStyle name="Normal 6 5 3 4" xfId="32441" xr:uid="{B0C9F7F3-6209-4363-BD2E-241DCA0A2D77}"/>
    <cellStyle name="Normal 6 5 3 4 2" xfId="41497" xr:uid="{77463A47-AE37-45EA-892D-6178C1E7EA6F}"/>
    <cellStyle name="Normal 6 5 3 5" xfId="32442" xr:uid="{A559DB81-18C5-4E11-88C5-1B42CE17D442}"/>
    <cellStyle name="Normal 6 5 3 6" xfId="46063" xr:uid="{7AC64C42-85FA-4D6D-8EB9-514DA98E8465}"/>
    <cellStyle name="Normal 6 5 4" xfId="32443" xr:uid="{4D3749C7-2955-4DC1-B1B9-3B44D7AF5EED}"/>
    <cellStyle name="Normal 6 5 4 2" xfId="32444" xr:uid="{EFF974F7-11F1-4AAD-AE51-A6E437A2B185}"/>
    <cellStyle name="Normal 6 5 4 2 2" xfId="41498" xr:uid="{50255163-1575-4B6C-9CCB-81F50648B9F8}"/>
    <cellStyle name="Normal 6 5 4 3" xfId="32445" xr:uid="{F518D5E7-E393-4673-9B91-A1F1AACACC39}"/>
    <cellStyle name="Normal 6 5 5" xfId="32446" xr:uid="{F20560D7-A475-4BC6-9315-582A69976FA0}"/>
    <cellStyle name="Normal 6 5 5 2" xfId="32447" xr:uid="{86B11522-DEFD-4B02-88AF-6FDB04B54C22}"/>
    <cellStyle name="Normal 6 5 5 2 2" xfId="41499" xr:uid="{A3F94201-012B-4102-A431-D1545CB35E96}"/>
    <cellStyle name="Normal 6 5 5 3" xfId="32448" xr:uid="{AA23BDBB-313A-4FA0-8616-E760061C9867}"/>
    <cellStyle name="Normal 6 5 6" xfId="32449" xr:uid="{5F922FA4-DDB5-4C8E-B7E2-7020A9D0EE8A}"/>
    <cellStyle name="Normal 6 5 6 2" xfId="41500" xr:uid="{DF8480B1-13DC-4E30-B3B4-8FAD69362F1D}"/>
    <cellStyle name="Normal 6 5 7" xfId="32450" xr:uid="{53D0DE55-27B6-4FF0-A058-9A1A47FF7765}"/>
    <cellStyle name="Normal 6 5 8" xfId="46064" xr:uid="{E3881D63-4F2A-4645-8975-C3AF9A5F0CF3}"/>
    <cellStyle name="Normal 6 6" xfId="744" xr:uid="{00000000-0005-0000-0000-000057040000}"/>
    <cellStyle name="Normal 6 6 2" xfId="745" xr:uid="{00000000-0005-0000-0000-000058040000}"/>
    <cellStyle name="Normal 6 6 2 2" xfId="32452" xr:uid="{9F1DA95F-C1EC-485E-9ED1-DC5266B2D093}"/>
    <cellStyle name="Normal 6 6 2 2 2" xfId="32453" xr:uid="{5142B755-ED20-491D-9A66-B0BE86B896F2}"/>
    <cellStyle name="Normal 6 6 2 2 2 2" xfId="41501" xr:uid="{36544E82-5426-4435-A925-236500DA2095}"/>
    <cellStyle name="Normal 6 6 2 2 3" xfId="32454" xr:uid="{D29D6542-B148-4242-83C5-3895898EA6AD}"/>
    <cellStyle name="Normal 6 6 2 3" xfId="32455" xr:uid="{5D9897F8-DAEF-4B23-8CEB-5ED4AC7B445A}"/>
    <cellStyle name="Normal 6 6 2 3 2" xfId="32456" xr:uid="{45A3824B-8E97-436B-8CB0-F2D3C20F2E2D}"/>
    <cellStyle name="Normal 6 6 2 3 2 2" xfId="41502" xr:uid="{1D3E3627-5FFB-45A4-B6E8-477314927233}"/>
    <cellStyle name="Normal 6 6 2 3 3" xfId="32457" xr:uid="{B9109150-E80B-47CE-B20B-E29CB3A33DA5}"/>
    <cellStyle name="Normal 6 6 2 4" xfId="32458" xr:uid="{AEA4CBBE-089F-4025-8642-370D6196C636}"/>
    <cellStyle name="Normal 6 6 2 4 2" xfId="41503" xr:uid="{EE0ADA34-7A98-4C56-B942-2FF64722D86F}"/>
    <cellStyle name="Normal 6 6 2 5" xfId="32459" xr:uid="{09A877C4-0BFF-46CF-8825-E240B9D85BA7}"/>
    <cellStyle name="Normal 6 6 2 6" xfId="46065" xr:uid="{8116159A-6378-4607-B337-50848AB14A8B}"/>
    <cellStyle name="Normal 6 6 2 7" xfId="32451" xr:uid="{8BCB4ADE-C1C8-4460-AE03-594CB9F1B167}"/>
    <cellStyle name="Normal 6 6 3" xfId="32460" xr:uid="{A466BF10-5C4B-4314-85CB-F34E9390AEA6}"/>
    <cellStyle name="Normal 6 6 3 2" xfId="32461" xr:uid="{588312EA-683D-4761-9E0F-BA17C924758B}"/>
    <cellStyle name="Normal 6 6 3 2 2" xfId="41504" xr:uid="{0AED5936-6E2F-4FF1-8EE0-BC1C6BF119C6}"/>
    <cellStyle name="Normal 6 6 3 3" xfId="32462" xr:uid="{89A8A412-3E3A-494D-8E4A-1454444E6430}"/>
    <cellStyle name="Normal 6 6 4" xfId="32463" xr:uid="{B773FDCE-67E4-4B63-BA24-D534385A2BBE}"/>
    <cellStyle name="Normal 6 6 4 2" xfId="32464" xr:uid="{41999FF4-A490-4111-887E-18E66BCC525B}"/>
    <cellStyle name="Normal 6 6 4 2 2" xfId="41505" xr:uid="{4B374FCE-FEEC-49D0-9701-06CB71D6A98E}"/>
    <cellStyle name="Normal 6 6 4 3" xfId="32465" xr:uid="{EF7D1E64-B110-48FC-BB52-1429AAD64141}"/>
    <cellStyle name="Normal 6 6 5" xfId="32466" xr:uid="{870CF111-ED4B-41A6-B4CE-A920A86F70EA}"/>
    <cellStyle name="Normal 6 6 5 2" xfId="41506" xr:uid="{CFC01A32-9270-4EAB-8949-B128C67C488E}"/>
    <cellStyle name="Normal 6 6 6" xfId="32467" xr:uid="{77B6ECA3-DF16-4B00-8E98-A629BDDD7187}"/>
    <cellStyle name="Normal 6 6 7" xfId="32468" xr:uid="{05DE1A16-8AFD-4FAF-A779-C8CCB0B09C85}"/>
    <cellStyle name="Normal 6 6 8" xfId="46066" xr:uid="{5B31B9E9-F0C3-486C-B8C6-65DEE1D44B78}"/>
    <cellStyle name="Normal 6 6 9" xfId="2457" xr:uid="{95971284-8A2E-4BF0-A895-0B642C3AC1FA}"/>
    <cellStyle name="Normal 6 7" xfId="746" xr:uid="{00000000-0005-0000-0000-000059040000}"/>
    <cellStyle name="Normal 6 7 2" xfId="32469" xr:uid="{AA52E588-81B5-48A8-9191-C778697644F0}"/>
    <cellStyle name="Normal 6 7 2 2" xfId="32470" xr:uid="{E1914B7B-498C-4C97-BE73-F8167025A726}"/>
    <cellStyle name="Normal 6 7 2 2 2" xfId="41507" xr:uid="{14D160E1-007F-4C97-8EC2-C4EA03310C48}"/>
    <cellStyle name="Normal 6 7 2 3" xfId="32471" xr:uid="{6358DDFF-8841-43FE-AFF8-1684EF4E0FE7}"/>
    <cellStyle name="Normal 6 7 2 3 2" xfId="44158" xr:uid="{81507E98-08A8-45BF-BD0A-FF900E0F1CD1}"/>
    <cellStyle name="Normal 6 7 2 4" xfId="44159" xr:uid="{71EBC112-9CD3-4641-A6BE-7C925ACD3070}"/>
    <cellStyle name="Normal 6 7 2 4 2" xfId="44160" xr:uid="{4AACC4F4-299B-4A17-90FD-C5F7EC102820}"/>
    <cellStyle name="Normal 6 7 2 5" xfId="44161" xr:uid="{39AB860F-F2DC-42F8-AA69-25B166C10C3C}"/>
    <cellStyle name="Normal 6 7 3" xfId="32472" xr:uid="{E1FA8D2A-E2E7-4B6A-BF9B-BAF0A1459DBC}"/>
    <cellStyle name="Normal 6 7 3 2" xfId="32473" xr:uid="{A8E788F3-8DC7-473A-811B-77FBFA3367C4}"/>
    <cellStyle name="Normal 6 7 3 2 2" xfId="41508" xr:uid="{D530B8CD-C1D6-4E2E-82E5-4B35552038A9}"/>
    <cellStyle name="Normal 6 7 3 3" xfId="32474" xr:uid="{6BE18D23-4914-4742-8F10-7F90E8767234}"/>
    <cellStyle name="Normal 6 7 4" xfId="32475" xr:uid="{AF16E371-076B-4577-96C3-0E560E8DFEBF}"/>
    <cellStyle name="Normal 6 7 4 2" xfId="41509" xr:uid="{B1E7A92E-4A19-420F-899E-A331B91263D3}"/>
    <cellStyle name="Normal 6 7 5" xfId="32476" xr:uid="{2D40F167-C5E6-4604-8E23-BEAF6AE871D9}"/>
    <cellStyle name="Normal 6 7 5 2" xfId="44162" xr:uid="{DF3ACBDC-1AE6-48BA-9D85-511EE8F6D63F}"/>
    <cellStyle name="Normal 6 7 6" xfId="44163" xr:uid="{CB802D0E-B906-4D2C-8A2B-858E68AAB36B}"/>
    <cellStyle name="Normal 6 7 7" xfId="46067" xr:uid="{F59C572D-AF6A-4532-B2D0-1A07FDF4B0BA}"/>
    <cellStyle name="Normal 6 8" xfId="747" xr:uid="{00000000-0005-0000-0000-00005A040000}"/>
    <cellStyle name="Normal 6 8 2" xfId="32477" xr:uid="{A2505A63-3BD8-4FDC-948D-FB10BEECFE4D}"/>
    <cellStyle name="Normal 6 8 2 2" xfId="41510" xr:uid="{D43D6478-1709-4444-A6D7-E016DB9453E5}"/>
    <cellStyle name="Normal 6 8 3" xfId="32478" xr:uid="{DEAC4D0C-01C5-4456-AEF7-3E76E3A28F43}"/>
    <cellStyle name="Normal 6 8 4" xfId="2458" xr:uid="{DCDDF98D-6540-4565-B349-76F284570A6E}"/>
    <cellStyle name="Normal 6 9" xfId="137" xr:uid="{00000000-0005-0000-0000-00005B040000}"/>
    <cellStyle name="Normal 6 9 2" xfId="32479" xr:uid="{948F3723-4F09-49BA-8F2A-1FC1DB27A4F5}"/>
    <cellStyle name="Normal 6 9 2 2" xfId="41511" xr:uid="{E14F3C0D-C66D-4BA1-8F6A-F6DF82323EF3}"/>
    <cellStyle name="Normal 6 9 3" xfId="32480" xr:uid="{7BED5AC0-4A42-40C8-8BB5-FFDC3B39B354}"/>
    <cellStyle name="Normal 6 9 3 2" xfId="44164" xr:uid="{4C8209D3-0031-4B39-A228-3A250CA21030}"/>
    <cellStyle name="Normal 6 9 4" xfId="44165" xr:uid="{04F25673-FA74-49CA-95F1-687E743E280C}"/>
    <cellStyle name="Normal 6 9 4 2" xfId="44166" xr:uid="{94A67D2D-CC9B-45EB-8662-7CE3946F62E6}"/>
    <cellStyle name="Normal 6 9 5" xfId="44167" xr:uid="{7C26194E-E5ED-4DE0-A678-9A2E5A511EB7}"/>
    <cellStyle name="Normal 6 9 6" xfId="2459" xr:uid="{E1075442-8B9F-4D90-A057-2883084CD51A}"/>
    <cellStyle name="Normal 6_2112 Salary" xfId="32481" xr:uid="{C3A9D7D5-D7EA-4BDB-BC21-4FCA72BD0E0C}"/>
    <cellStyle name="Normal 60" xfId="865" xr:uid="{00000000-0005-0000-0000-00005C040000}"/>
    <cellStyle name="Normal 60 2" xfId="946" xr:uid="{00000000-0005-0000-0000-00005D040000}"/>
    <cellStyle name="Normal 60 2 2" xfId="32482" xr:uid="{163534B1-4921-4AF2-9865-975683246A64}"/>
    <cellStyle name="Normal 60 2 2 2" xfId="32483" xr:uid="{65A70D24-2D5B-42AE-92A6-69CDCB36F63A}"/>
    <cellStyle name="Normal 60 2 2 2 2" xfId="32484" xr:uid="{CEE5301D-4BD6-4EFB-8B54-2AC5DC6B7965}"/>
    <cellStyle name="Normal 60 2 2 2 2 2" xfId="32485" xr:uid="{C989530E-87FC-4644-A5BF-9A050BC46EA5}"/>
    <cellStyle name="Normal 60 2 2 2 2 2 2" xfId="41512" xr:uid="{D6375D77-E416-414E-9039-2B5946C1831C}"/>
    <cellStyle name="Normal 60 2 2 2 2 3" xfId="32486" xr:uid="{FFCA8458-40C4-4948-97B0-55058779738F}"/>
    <cellStyle name="Normal 60 2 2 2 3" xfId="32487" xr:uid="{CF165BDE-962E-430D-B165-65F112ADD130}"/>
    <cellStyle name="Normal 60 2 2 2 3 2" xfId="32488" xr:uid="{5D2C0259-D7EB-4380-ADF7-B41F510977AA}"/>
    <cellStyle name="Normal 60 2 2 2 3 2 2" xfId="41513" xr:uid="{476F38AE-D133-4DF2-B92C-C8BBCF5D00D3}"/>
    <cellStyle name="Normal 60 2 2 2 3 3" xfId="32489" xr:uid="{DE9D8198-6DC0-45EA-A221-19BDA349E850}"/>
    <cellStyle name="Normal 60 2 2 2 4" xfId="32490" xr:uid="{A27D7953-5139-4C5D-883C-38A4BD5184BE}"/>
    <cellStyle name="Normal 60 2 2 2 4 2" xfId="41514" xr:uid="{27D0C16F-953A-40AB-B824-9732C65F5C9A}"/>
    <cellStyle name="Normal 60 2 2 2 5" xfId="32491" xr:uid="{068E691C-96D4-4EB6-A258-19CB007A641B}"/>
    <cellStyle name="Normal 60 2 2 3" xfId="32492" xr:uid="{B5E54B64-FAFF-473E-81E8-62C883EA7715}"/>
    <cellStyle name="Normal 60 2 2 3 2" xfId="32493" xr:uid="{A349BE26-3486-4D35-A993-4BA030E52589}"/>
    <cellStyle name="Normal 60 2 2 3 2 2" xfId="41515" xr:uid="{78B364E0-D971-4344-9338-EE5B18342E7E}"/>
    <cellStyle name="Normal 60 2 2 3 3" xfId="32494" xr:uid="{66DCD150-D292-4CA7-A9E9-8A94BA19D45E}"/>
    <cellStyle name="Normal 60 2 2 4" xfId="32495" xr:uid="{724FA98E-70D5-48A1-A7D7-F52A585D0993}"/>
    <cellStyle name="Normal 60 2 2 4 2" xfId="32496" xr:uid="{80A645B7-F8E2-4CC8-B741-4086F923459F}"/>
    <cellStyle name="Normal 60 2 2 4 2 2" xfId="41516" xr:uid="{A0E5B53D-AE51-4C9F-86EE-C7CF7B49B8AF}"/>
    <cellStyle name="Normal 60 2 2 4 3" xfId="32497" xr:uid="{3BC24884-FF26-40E9-A69A-AB99252BA83A}"/>
    <cellStyle name="Normal 60 2 2 5" xfId="32498" xr:uid="{11895A8F-97E3-43A6-9A74-21CC6012DBBF}"/>
    <cellStyle name="Normal 60 2 2 5 2" xfId="41517" xr:uid="{96FBAD98-641C-4E5B-9E48-EBC7B2C59370}"/>
    <cellStyle name="Normal 60 2 2 6" xfId="32499" xr:uid="{24451C70-10F9-48DE-85EF-8C20EFBE84DA}"/>
    <cellStyle name="Normal 60 2 3" xfId="32500" xr:uid="{E1D2B996-E265-4C77-9603-040A1F8B4DAB}"/>
    <cellStyle name="Normal 60 2 3 2" xfId="32501" xr:uid="{D43A5961-4FE8-4F99-9DBD-0BDA3096F610}"/>
    <cellStyle name="Normal 60 2 3 2 2" xfId="32502" xr:uid="{A8F2696F-EFC2-4E47-AED1-81A079412193}"/>
    <cellStyle name="Normal 60 2 3 2 2 2" xfId="41518" xr:uid="{AF1FB8D2-24A5-4438-A66B-1BB39B919C1F}"/>
    <cellStyle name="Normal 60 2 3 2 3" xfId="32503" xr:uid="{F661445A-2335-45B9-B69B-9DCB457634B5}"/>
    <cellStyle name="Normal 60 2 3 3" xfId="32504" xr:uid="{FAC2DD02-C0C1-45EB-90AF-D3B7BAAE2502}"/>
    <cellStyle name="Normal 60 2 3 3 2" xfId="32505" xr:uid="{E9A4FE5C-8B13-4007-AD27-5A1EB920BFC3}"/>
    <cellStyle name="Normal 60 2 3 3 2 2" xfId="41519" xr:uid="{E0C689FB-2186-491F-899D-EA9271A00B5C}"/>
    <cellStyle name="Normal 60 2 3 3 3" xfId="32506" xr:uid="{F1BD7D97-881C-4F53-9162-2E0100211BF1}"/>
    <cellStyle name="Normal 60 2 3 4" xfId="32507" xr:uid="{36E66504-E7E7-429C-ACC4-8EC2C6E455E0}"/>
    <cellStyle name="Normal 60 2 3 4 2" xfId="41520" xr:uid="{593EC79F-C031-41BC-B68A-9411134E17B6}"/>
    <cellStyle name="Normal 60 2 3 5" xfId="32508" xr:uid="{31431C04-E022-454A-9283-AB423965BCC6}"/>
    <cellStyle name="Normal 60 2 4" xfId="32509" xr:uid="{92AF77BC-38F1-4653-864A-2D3DC3CABC31}"/>
    <cellStyle name="Normal 60 2 4 2" xfId="32510" xr:uid="{96C474D1-7AC6-46C2-B25F-6778975BE935}"/>
    <cellStyle name="Normal 60 2 4 2 2" xfId="41521" xr:uid="{B87E84DF-D224-4935-99D1-A89DD12BB07B}"/>
    <cellStyle name="Normal 60 2 4 3" xfId="32511" xr:uid="{CBEE6C97-27B5-42FA-8F02-E4CFF2E44E73}"/>
    <cellStyle name="Normal 60 2 5" xfId="32512" xr:uid="{6A3AAA08-9308-466B-B457-5E6ECB4A702A}"/>
    <cellStyle name="Normal 60 2 5 2" xfId="32513" xr:uid="{AB9E3FF8-C8D6-45B5-9C22-01EB7B9D4245}"/>
    <cellStyle name="Normal 60 2 5 2 2" xfId="41522" xr:uid="{3177FD02-82DE-4BB6-B850-5CCE17004C61}"/>
    <cellStyle name="Normal 60 2 5 3" xfId="32514" xr:uid="{037CA825-49AD-43D5-A7CE-E1322490CC42}"/>
    <cellStyle name="Normal 60 2 6" xfId="32515" xr:uid="{A48E2D9E-D12D-4378-AFA7-111806742C69}"/>
    <cellStyle name="Normal 60 2 6 2" xfId="41523" xr:uid="{7C1BC6F8-1E85-44BE-B8A5-BD67B262F92A}"/>
    <cellStyle name="Normal 60 2 7" xfId="32516" xr:uid="{98AEB487-387F-41B6-83F0-BC5612B848D3}"/>
    <cellStyle name="Normal 60 3" xfId="2460" xr:uid="{8A888CED-B3C8-4182-965B-87203493C9BA}"/>
    <cellStyle name="Normal 60 3 2" xfId="32517" xr:uid="{B536DC35-BEBD-47BA-A019-137ED1A729C4}"/>
    <cellStyle name="Normal 60 3 2 2" xfId="32518" xr:uid="{891F1CC7-6816-4FD2-B73F-AF6F1C85C011}"/>
    <cellStyle name="Normal 60 3 2 2 2" xfId="32519" xr:uid="{EBDF33A9-A7D5-4496-AF09-1ADAC2746207}"/>
    <cellStyle name="Normal 60 3 2 2 2 2" xfId="41524" xr:uid="{D0E6FA79-5C0F-4344-815F-38C01E70209A}"/>
    <cellStyle name="Normal 60 3 2 2 3" xfId="32520" xr:uid="{305A681A-712A-49DC-9837-70A4644B2DAF}"/>
    <cellStyle name="Normal 60 3 2 3" xfId="32521" xr:uid="{5EAEA5DB-9B3D-4551-9A1C-305CF6BA24A0}"/>
    <cellStyle name="Normal 60 3 2 3 2" xfId="32522" xr:uid="{209342EE-69D9-4C55-BAF8-FC71B220F0BC}"/>
    <cellStyle name="Normal 60 3 2 3 2 2" xfId="41525" xr:uid="{61B8D49F-33A3-491A-825E-D56F4C64AA99}"/>
    <cellStyle name="Normal 60 3 2 3 3" xfId="32523" xr:uid="{668DAC8E-F5E6-4F89-80E5-72E4BB0B3818}"/>
    <cellStyle name="Normal 60 3 2 4" xfId="32524" xr:uid="{8B6A5D32-A8A3-4015-9C1D-4FD32ED4C558}"/>
    <cellStyle name="Normal 60 3 2 4 2" xfId="41526" xr:uid="{6AC2087A-E909-47AD-891D-0CB1DD6E8B09}"/>
    <cellStyle name="Normal 60 3 2 5" xfId="32525" xr:uid="{1ED46F8B-BC00-4A9B-849F-73FC6B56A444}"/>
    <cellStyle name="Normal 60 3 3" xfId="32526" xr:uid="{02C3EF43-96E4-41D9-8CA4-FF9DE844BDBC}"/>
    <cellStyle name="Normal 60 3 3 2" xfId="32527" xr:uid="{D1F713C7-CFFC-4E10-BCAB-C3528730230A}"/>
    <cellStyle name="Normal 60 3 3 2 2" xfId="41527" xr:uid="{CE219C7B-A177-43AC-A7CB-B0A5ACC28309}"/>
    <cellStyle name="Normal 60 3 3 3" xfId="32528" xr:uid="{3BB164B4-986E-46BF-8BE5-8400925A52E6}"/>
    <cellStyle name="Normal 60 3 4" xfId="32529" xr:uid="{B72628E5-DD94-41CC-9FB9-185DB9C875AA}"/>
    <cellStyle name="Normal 60 3 4 2" xfId="32530" xr:uid="{EABEDD02-0CDC-43B2-9D47-5D862D88DB2B}"/>
    <cellStyle name="Normal 60 3 4 2 2" xfId="41528" xr:uid="{9FC744FC-D423-48F9-89D9-443F1830BE7C}"/>
    <cellStyle name="Normal 60 3 4 3" xfId="32531" xr:uid="{967F82AD-BA7F-4674-9B6A-67B009C3475F}"/>
    <cellStyle name="Normal 60 3 5" xfId="32532" xr:uid="{FED36E67-5576-44BD-B169-BE8392C3FF63}"/>
    <cellStyle name="Normal 60 3 5 2" xfId="41529" xr:uid="{5D761973-BDF9-4F8E-9F5C-3CEBD408C104}"/>
    <cellStyle name="Normal 60 3 6" xfId="32533" xr:uid="{A6392236-4A1D-460A-A7DA-C07D92E311EF}"/>
    <cellStyle name="Normal 60 4" xfId="32534" xr:uid="{BA840E87-5DD5-4483-A377-E1AC1677D514}"/>
    <cellStyle name="Normal 60 4 2" xfId="32535" xr:uid="{8C32A720-6CA9-45AC-84D6-C5F4EBEB5563}"/>
    <cellStyle name="Normal 60 4 2 2" xfId="32536" xr:uid="{1E528F91-9697-4B04-AC28-E5A3FDECD4D0}"/>
    <cellStyle name="Normal 60 4 2 2 2" xfId="41530" xr:uid="{8016D314-3013-4757-90DA-35596DB743F3}"/>
    <cellStyle name="Normal 60 4 2 3" xfId="32537" xr:uid="{01A733C5-794E-4154-8F38-1DF5E9EB7AC9}"/>
    <cellStyle name="Normal 60 4 3" xfId="32538" xr:uid="{A5B8A5E0-AA1A-4F23-870B-EADEBF68D280}"/>
    <cellStyle name="Normal 60 4 3 2" xfId="32539" xr:uid="{2E2B55BE-3E28-4436-AE2F-C35C64C4DC46}"/>
    <cellStyle name="Normal 60 4 3 2 2" xfId="41531" xr:uid="{F71CDA96-461F-48D3-90AC-C39268AFDB58}"/>
    <cellStyle name="Normal 60 4 3 3" xfId="32540" xr:uid="{CAE0EE6B-0965-4614-A091-B78607265FA8}"/>
    <cellStyle name="Normal 60 4 4" xfId="32541" xr:uid="{33D64E74-C9A9-4FCE-B976-05AE6B71388D}"/>
    <cellStyle name="Normal 60 4 4 2" xfId="41532" xr:uid="{2F964EC1-0F5A-425D-8789-01A03DB0D0AB}"/>
    <cellStyle name="Normal 60 4 5" xfId="32542" xr:uid="{732AE8CD-FD8F-4E49-B25C-D9F6B0D60981}"/>
    <cellStyle name="Normal 60 5" xfId="32543" xr:uid="{380AE366-30CF-4C31-BA31-57CAE4EE9FDB}"/>
    <cellStyle name="Normal 60 5 2" xfId="32544" xr:uid="{D5CCD458-303C-4C56-8FE2-0E96E54E56C1}"/>
    <cellStyle name="Normal 60 5 2 2" xfId="41533" xr:uid="{A2271D67-1272-4ECB-9F5F-93773CF57521}"/>
    <cellStyle name="Normal 60 5 3" xfId="32545" xr:uid="{1B043AED-9AD2-47CE-96CF-3453D8A50CAC}"/>
    <cellStyle name="Normal 60 6" xfId="32546" xr:uid="{AC9CC0F0-5948-4C80-B133-053DB00C8414}"/>
    <cellStyle name="Normal 60 6 2" xfId="32547" xr:uid="{18DE18E9-7FB5-4625-9512-D037635A9FBF}"/>
    <cellStyle name="Normal 60 6 2 2" xfId="41534" xr:uid="{157F9D28-CA5E-4226-88B8-44B877AAFCE7}"/>
    <cellStyle name="Normal 60 6 3" xfId="32548" xr:uid="{6544CBE4-7C96-4D72-8ED0-F1AAE9C8607D}"/>
    <cellStyle name="Normal 60 7" xfId="32549" xr:uid="{980CCEB6-6E62-468A-9922-BDE9C7903C94}"/>
    <cellStyle name="Normal 60 7 2" xfId="41535" xr:uid="{29BEC4C8-125C-4C13-B0C2-5AB9F0D49D81}"/>
    <cellStyle name="Normal 60 8" xfId="32550" xr:uid="{90EDF1AC-B0C1-461D-807E-96C998006E99}"/>
    <cellStyle name="Normal 60 9" xfId="41536" xr:uid="{3B715D31-0262-4709-9569-5B40A354AA3F}"/>
    <cellStyle name="Normal 61" xfId="866" xr:uid="{00000000-0005-0000-0000-00005E040000}"/>
    <cellStyle name="Normal 61 2" xfId="947" xr:uid="{00000000-0005-0000-0000-00005F040000}"/>
    <cellStyle name="Normal 61 2 2" xfId="32551" xr:uid="{705D9F46-FBE9-42CB-BBBE-D7B672103EBC}"/>
    <cellStyle name="Normal 61 2 2 2" xfId="32552" xr:uid="{518A1034-F3A6-4A8C-9CA8-7887ABB24411}"/>
    <cellStyle name="Normal 61 2 2 2 2" xfId="32553" xr:uid="{D90D0EE2-661E-45EF-9C6D-40DEF4818034}"/>
    <cellStyle name="Normal 61 2 2 2 2 2" xfId="32554" xr:uid="{F3A49F31-21E4-4A9F-B995-EA090B657CE9}"/>
    <cellStyle name="Normal 61 2 2 2 2 2 2" xfId="41537" xr:uid="{2664C575-935C-47BF-977D-0658E051527B}"/>
    <cellStyle name="Normal 61 2 2 2 2 3" xfId="32555" xr:uid="{8EFC8DE4-F6EB-4384-9587-C467E41FFB69}"/>
    <cellStyle name="Normal 61 2 2 2 3" xfId="32556" xr:uid="{965AB1E6-5F17-4BEA-B421-EE572516BEEC}"/>
    <cellStyle name="Normal 61 2 2 2 3 2" xfId="32557" xr:uid="{FF0DB4A6-83D8-443B-8E73-252E5CF4D3AF}"/>
    <cellStyle name="Normal 61 2 2 2 3 2 2" xfId="41538" xr:uid="{13C4F270-79F3-40BC-B476-4899C2CAB432}"/>
    <cellStyle name="Normal 61 2 2 2 3 3" xfId="32558" xr:uid="{8B533544-7C71-43E6-9D96-C1776FE9BAE1}"/>
    <cellStyle name="Normal 61 2 2 2 4" xfId="32559" xr:uid="{C6D5AF93-E5AC-4CC2-8CC5-7DF505BA8FF8}"/>
    <cellStyle name="Normal 61 2 2 2 4 2" xfId="41539" xr:uid="{F5F5C127-4FA6-403D-9198-48DD46390DD7}"/>
    <cellStyle name="Normal 61 2 2 2 5" xfId="32560" xr:uid="{5113F1C4-0B11-407C-A914-EEF81CC0C0EF}"/>
    <cellStyle name="Normal 61 2 2 3" xfId="32561" xr:uid="{9FFFAB0F-8B60-400E-B841-C14E26BFC1B3}"/>
    <cellStyle name="Normal 61 2 2 3 2" xfId="32562" xr:uid="{240DB912-E78D-4E27-B01E-59847CCAE9EB}"/>
    <cellStyle name="Normal 61 2 2 3 2 2" xfId="41540" xr:uid="{B835868A-18FD-4B03-B832-42767BE8D81E}"/>
    <cellStyle name="Normal 61 2 2 3 3" xfId="32563" xr:uid="{DF0EECE4-95FA-4D09-B873-667655460584}"/>
    <cellStyle name="Normal 61 2 2 4" xfId="32564" xr:uid="{91EC4D82-7EEE-4109-842C-82408FAA4E5B}"/>
    <cellStyle name="Normal 61 2 2 4 2" xfId="32565" xr:uid="{0D4757DF-A1B0-4CCA-A73D-D53EF94E5575}"/>
    <cellStyle name="Normal 61 2 2 4 2 2" xfId="41541" xr:uid="{A00E8573-BB25-4E76-BC74-407E1BC3537A}"/>
    <cellStyle name="Normal 61 2 2 4 3" xfId="32566" xr:uid="{9297D15F-9BFB-45F1-B82B-CC5BCF234676}"/>
    <cellStyle name="Normal 61 2 2 5" xfId="32567" xr:uid="{862431B5-4EAB-4A0A-A32A-127A5250CBB8}"/>
    <cellStyle name="Normal 61 2 2 5 2" xfId="41542" xr:uid="{706CEC31-47E4-4858-AEBE-2565C1E7A4AF}"/>
    <cellStyle name="Normal 61 2 2 6" xfId="32568" xr:uid="{4EB3C7D1-24C6-414E-9943-03BB877A2887}"/>
    <cellStyle name="Normal 61 2 3" xfId="32569" xr:uid="{AEAA662D-3A48-457D-BDF0-5BF6FD82FD44}"/>
    <cellStyle name="Normal 61 2 3 2" xfId="32570" xr:uid="{149E48F4-34CB-41AF-9C04-EDFE1ADF14D6}"/>
    <cellStyle name="Normal 61 2 3 2 2" xfId="32571" xr:uid="{EF1C08F1-E836-4E27-82AF-BA50455C319F}"/>
    <cellStyle name="Normal 61 2 3 2 2 2" xfId="41543" xr:uid="{89D64438-A50F-4DE5-8113-E5AA2E7B8C2E}"/>
    <cellStyle name="Normal 61 2 3 2 3" xfId="32572" xr:uid="{4D4F68B2-2758-438A-B056-1773EF99B3B1}"/>
    <cellStyle name="Normal 61 2 3 3" xfId="32573" xr:uid="{C59CF49C-E8D8-4ED5-9DE4-BF57BCFA0977}"/>
    <cellStyle name="Normal 61 2 3 3 2" xfId="32574" xr:uid="{EE00BB14-833F-4639-9716-F0710924CE10}"/>
    <cellStyle name="Normal 61 2 3 3 2 2" xfId="41544" xr:uid="{38EBCF65-5E7D-45FC-9528-F2388BF04EC4}"/>
    <cellStyle name="Normal 61 2 3 3 3" xfId="32575" xr:uid="{3C4238E9-4FD2-411E-B2D0-336B04CD2D96}"/>
    <cellStyle name="Normal 61 2 3 4" xfId="32576" xr:uid="{67FFAEEC-FF6A-457A-83DC-5852096D1C71}"/>
    <cellStyle name="Normal 61 2 3 4 2" xfId="41545" xr:uid="{99755B56-ED80-444D-8C09-A89936F18C5D}"/>
    <cellStyle name="Normal 61 2 3 5" xfId="32577" xr:uid="{B2096939-6D8A-4FE0-A283-AC2CE1A3CDA3}"/>
    <cellStyle name="Normal 61 2 4" xfId="32578" xr:uid="{0E87CFBB-0798-47E7-AD86-5BBCA828C783}"/>
    <cellStyle name="Normal 61 2 4 2" xfId="32579" xr:uid="{E004DDEE-82EE-4E11-81D9-776B9EFC60CD}"/>
    <cellStyle name="Normal 61 2 4 2 2" xfId="41546" xr:uid="{25760236-FE0A-4374-BFA0-9B987E5EC469}"/>
    <cellStyle name="Normal 61 2 4 3" xfId="32580" xr:uid="{FF6C8676-238B-44E5-8DFA-B691F9F18F6F}"/>
    <cellStyle name="Normal 61 2 5" xfId="32581" xr:uid="{98D415C2-308F-440B-BB16-BC2B3B2D2BAF}"/>
    <cellStyle name="Normal 61 2 5 2" xfId="32582" xr:uid="{F465667E-0ADA-423A-9ADE-A7E979B9591D}"/>
    <cellStyle name="Normal 61 2 5 2 2" xfId="41547" xr:uid="{2CB49739-548D-4544-963F-635EC766FBD0}"/>
    <cellStyle name="Normal 61 2 5 3" xfId="32583" xr:uid="{A9B95D91-F4D4-4DD3-8279-3D9F251FAD89}"/>
    <cellStyle name="Normal 61 2 6" xfId="32584" xr:uid="{0D16A6E1-F5A5-4356-A537-F66617AC47E9}"/>
    <cellStyle name="Normal 61 2 6 2" xfId="41548" xr:uid="{56EB502D-ECA3-4772-BE78-16CAA09F8FDB}"/>
    <cellStyle name="Normal 61 2 7" xfId="32585" xr:uid="{99E6BF79-CA7A-4179-9715-7A44578BB357}"/>
    <cellStyle name="Normal 61 3" xfId="2461" xr:uid="{F93CE8E3-98F0-46A9-A903-413CBE5A9CCD}"/>
    <cellStyle name="Normal 61 3 2" xfId="32586" xr:uid="{83335BD3-D7E5-4987-8D29-21F1B8B77B9C}"/>
    <cellStyle name="Normal 61 3 2 2" xfId="32587" xr:uid="{BD5C66E6-57FF-4172-B99D-536E94BE7569}"/>
    <cellStyle name="Normal 61 3 2 2 2" xfId="32588" xr:uid="{72EB0C49-BC68-4972-86C6-21793F3036BC}"/>
    <cellStyle name="Normal 61 3 2 2 2 2" xfId="41549" xr:uid="{8758F62E-DFB2-470D-B876-7E806F821BA5}"/>
    <cellStyle name="Normal 61 3 2 2 3" xfId="32589" xr:uid="{3C2327F1-4748-460D-B1B7-BCB7F30E1B53}"/>
    <cellStyle name="Normal 61 3 2 3" xfId="32590" xr:uid="{4E73B0AA-0836-4324-9E70-DBA26EB0E325}"/>
    <cellStyle name="Normal 61 3 2 3 2" xfId="32591" xr:uid="{7CAD7251-F2C8-445D-B712-1E8552D2B027}"/>
    <cellStyle name="Normal 61 3 2 3 2 2" xfId="41550" xr:uid="{17499512-5006-4165-98EB-A010B441B294}"/>
    <cellStyle name="Normal 61 3 2 3 3" xfId="32592" xr:uid="{951BC826-C8C1-4CD2-A597-4A99676E4A70}"/>
    <cellStyle name="Normal 61 3 2 4" xfId="32593" xr:uid="{3987CC5C-EF38-4D28-8A82-58595134B61B}"/>
    <cellStyle name="Normal 61 3 2 4 2" xfId="41551" xr:uid="{21EF95B5-0710-4CF7-A1BF-483B43D21F3D}"/>
    <cellStyle name="Normal 61 3 2 5" xfId="32594" xr:uid="{62A969E2-9EAB-462A-80A3-CBF55E177181}"/>
    <cellStyle name="Normal 61 3 3" xfId="32595" xr:uid="{E946E391-4924-4EB7-901E-864AE50DC445}"/>
    <cellStyle name="Normal 61 3 3 2" xfId="32596" xr:uid="{856C0744-FE15-44DF-9116-D787E8353D9C}"/>
    <cellStyle name="Normal 61 3 3 2 2" xfId="41552" xr:uid="{E1087AEF-2528-44BE-8F9E-748CE9C85CF8}"/>
    <cellStyle name="Normal 61 3 3 3" xfId="32597" xr:uid="{3792E5AC-CBEA-4303-A651-AF9931663BD4}"/>
    <cellStyle name="Normal 61 3 4" xfId="32598" xr:uid="{24EBEAC3-C6E7-4314-9E30-2970D8AF0AD0}"/>
    <cellStyle name="Normal 61 3 4 2" xfId="32599" xr:uid="{581E598D-187B-4DE4-9D33-88561D9D0C25}"/>
    <cellStyle name="Normal 61 3 4 2 2" xfId="41553" xr:uid="{7BC62CF3-CEAD-4CAC-9495-1B67CB2B5734}"/>
    <cellStyle name="Normal 61 3 4 3" xfId="32600" xr:uid="{A4A37066-F378-4553-A80E-9404650F6299}"/>
    <cellStyle name="Normal 61 3 5" xfId="32601" xr:uid="{084CA543-87E3-430A-BB79-ACA21113090D}"/>
    <cellStyle name="Normal 61 3 5 2" xfId="41554" xr:uid="{5F321D63-AD97-47E3-8332-43D4C40186CE}"/>
    <cellStyle name="Normal 61 3 6" xfId="32602" xr:uid="{63273E5A-5445-41D8-8FBD-56150C89B95E}"/>
    <cellStyle name="Normal 61 4" xfId="32603" xr:uid="{C28F1972-32CC-403C-9A36-48EF5ADE0294}"/>
    <cellStyle name="Normal 61 4 2" xfId="32604" xr:uid="{CB4BE74C-2E02-41E0-BB39-620AE568EC6E}"/>
    <cellStyle name="Normal 61 4 2 2" xfId="32605" xr:uid="{C90D34FC-E5C6-429F-82F4-8E3559F1CF60}"/>
    <cellStyle name="Normal 61 4 2 2 2" xfId="41555" xr:uid="{62C27E8B-0990-4EF2-8FA8-5A77439042BC}"/>
    <cellStyle name="Normal 61 4 2 3" xfId="32606" xr:uid="{CE748D69-AAFE-460E-8243-4098F9A00197}"/>
    <cellStyle name="Normal 61 4 3" xfId="32607" xr:uid="{2881C454-3DAA-48FA-B27E-A362FE1320E0}"/>
    <cellStyle name="Normal 61 4 3 2" xfId="32608" xr:uid="{A565C877-8828-458A-8952-11829D764BEE}"/>
    <cellStyle name="Normal 61 4 3 2 2" xfId="41556" xr:uid="{DB4F7801-7DCD-4445-8FD8-927FC0E5AEC4}"/>
    <cellStyle name="Normal 61 4 3 3" xfId="32609" xr:uid="{82EF5DB3-44CF-41E0-9775-A0484D9F03F1}"/>
    <cellStyle name="Normal 61 4 4" xfId="32610" xr:uid="{DE8889FA-61CF-48D6-B99F-251218B500C0}"/>
    <cellStyle name="Normal 61 4 4 2" xfId="41557" xr:uid="{13BA7CE4-5359-40C9-8C6F-A70DA887ABD1}"/>
    <cellStyle name="Normal 61 4 5" xfId="32611" xr:uid="{2B06A820-2AE1-4059-94D9-75EDCB9977C7}"/>
    <cellStyle name="Normal 61 5" xfId="32612" xr:uid="{BEE3548F-1BE4-4CB8-846D-67FEDC914E0C}"/>
    <cellStyle name="Normal 61 5 2" xfId="32613" xr:uid="{D51F78A0-CDD7-47A4-A783-5482ADCBA627}"/>
    <cellStyle name="Normal 61 5 2 2" xfId="41558" xr:uid="{A6B26BD2-CEC5-4D78-900A-0B4935223F21}"/>
    <cellStyle name="Normal 61 5 3" xfId="32614" xr:uid="{10A929EE-7B1C-442D-BA39-543377967563}"/>
    <cellStyle name="Normal 61 6" xfId="32615" xr:uid="{3D9A5568-C5CC-40A7-AFD3-BA3989C84E34}"/>
    <cellStyle name="Normal 61 6 2" xfId="32616" xr:uid="{5721374F-B23E-446E-B78C-673D52327868}"/>
    <cellStyle name="Normal 61 6 2 2" xfId="41559" xr:uid="{E2DCD4C6-4696-4563-8C11-8C221861B001}"/>
    <cellStyle name="Normal 61 6 3" xfId="32617" xr:uid="{E55CEC20-1B27-48F7-9E2D-79F8AC21AD70}"/>
    <cellStyle name="Normal 61 7" xfId="32618" xr:uid="{F6E248DF-F2BF-4EEE-9731-D903E6027A87}"/>
    <cellStyle name="Normal 61 7 2" xfId="41560" xr:uid="{A2F7628E-2A1D-468C-B6E0-AFA81D29FAE5}"/>
    <cellStyle name="Normal 61 8" xfId="32619" xr:uid="{73E403FB-0065-440D-9FD3-224B6B671856}"/>
    <cellStyle name="Normal 61 9" xfId="41561" xr:uid="{32DA35C5-BBFF-4E99-B585-13BC9435A6F9}"/>
    <cellStyle name="Normal 62" xfId="867" xr:uid="{00000000-0005-0000-0000-000060040000}"/>
    <cellStyle name="Normal 62 2" xfId="948" xr:uid="{00000000-0005-0000-0000-000061040000}"/>
    <cellStyle name="Normal 62 2 2" xfId="32620" xr:uid="{766598B4-3CA0-4C06-9864-D4A85AF3AA80}"/>
    <cellStyle name="Normal 62 2 2 2" xfId="32621" xr:uid="{DD4BC847-197F-4D4D-B709-45196BF26DA8}"/>
    <cellStyle name="Normal 62 2 2 2 2" xfId="32622" xr:uid="{74ED2F5E-74C5-47C2-990E-DAA96ABDD27E}"/>
    <cellStyle name="Normal 62 2 2 2 2 2" xfId="32623" xr:uid="{0E21AF6B-9C97-4769-88EA-1F0B34B71661}"/>
    <cellStyle name="Normal 62 2 2 2 2 2 2" xfId="41562" xr:uid="{6D931532-CDC7-41F6-B257-A42866A71A21}"/>
    <cellStyle name="Normal 62 2 2 2 2 3" xfId="32624" xr:uid="{6ED374E9-D9D3-4E3E-8AC8-B584D9678935}"/>
    <cellStyle name="Normal 62 2 2 2 3" xfId="32625" xr:uid="{A3485443-B60E-4F3D-9620-882F61317DE8}"/>
    <cellStyle name="Normal 62 2 2 2 3 2" xfId="32626" xr:uid="{1C5C1F6D-C131-4E0B-B5F5-345138D57E79}"/>
    <cellStyle name="Normal 62 2 2 2 3 2 2" xfId="41563" xr:uid="{90B5DF3A-4387-40E5-9A65-532A5F1D3B83}"/>
    <cellStyle name="Normal 62 2 2 2 3 3" xfId="32627" xr:uid="{70BD5B3E-7230-49F9-8F56-D1021750A464}"/>
    <cellStyle name="Normal 62 2 2 2 4" xfId="32628" xr:uid="{2E644A63-A2A0-41A1-8EC0-10D77457CC80}"/>
    <cellStyle name="Normal 62 2 2 2 4 2" xfId="41564" xr:uid="{568EE124-E716-4CBB-9B7C-48B12C741926}"/>
    <cellStyle name="Normal 62 2 2 2 5" xfId="32629" xr:uid="{B38A8FE3-CE32-4B30-A99D-CCC98CC7D977}"/>
    <cellStyle name="Normal 62 2 2 3" xfId="32630" xr:uid="{43A2913E-75E6-4AB3-8040-102F461F2F87}"/>
    <cellStyle name="Normal 62 2 2 3 2" xfId="32631" xr:uid="{81483A8F-6202-4E6D-BBBF-16E6FB5879AE}"/>
    <cellStyle name="Normal 62 2 2 3 2 2" xfId="41565" xr:uid="{E778B796-D9C3-4C87-894B-B84A6D996809}"/>
    <cellStyle name="Normal 62 2 2 3 3" xfId="32632" xr:uid="{8769A881-29E6-4A07-B905-E48AE5B163AE}"/>
    <cellStyle name="Normal 62 2 2 4" xfId="32633" xr:uid="{29B389F8-7C4F-4FFC-B08F-DEE8E2E2A6F4}"/>
    <cellStyle name="Normal 62 2 2 4 2" xfId="32634" xr:uid="{4739A1C5-5BEE-4FD1-833B-5FED5404CFC8}"/>
    <cellStyle name="Normal 62 2 2 4 2 2" xfId="41566" xr:uid="{E0053D1A-2663-4AF2-A1B7-E37A150D79AC}"/>
    <cellStyle name="Normal 62 2 2 4 3" xfId="32635" xr:uid="{A964F8BC-2F64-4B53-80A3-4B87608BC94D}"/>
    <cellStyle name="Normal 62 2 2 5" xfId="32636" xr:uid="{FBDEE1FA-7E95-40AD-AD0C-13C5E05DEE99}"/>
    <cellStyle name="Normal 62 2 2 5 2" xfId="41567" xr:uid="{CFADC863-0F01-43A8-8A5B-26031A526C23}"/>
    <cellStyle name="Normal 62 2 2 6" xfId="32637" xr:uid="{80C92180-F521-41C2-8725-C0740FD45B83}"/>
    <cellStyle name="Normal 62 2 3" xfId="32638" xr:uid="{8E7455DD-C31B-44D1-B220-42273B7F0FE7}"/>
    <cellStyle name="Normal 62 2 3 2" xfId="32639" xr:uid="{4C2E729A-C9F4-42E4-8CC7-A63B380F8A4E}"/>
    <cellStyle name="Normal 62 2 3 2 2" xfId="32640" xr:uid="{E864DA93-225B-4B91-A17E-E5A95658A200}"/>
    <cellStyle name="Normal 62 2 3 2 2 2" xfId="41568" xr:uid="{1C1EAC20-F5FF-4E27-987F-36B1219A63DE}"/>
    <cellStyle name="Normal 62 2 3 2 3" xfId="32641" xr:uid="{6B0C9D9F-C139-4A03-841D-016855075973}"/>
    <cellStyle name="Normal 62 2 3 3" xfId="32642" xr:uid="{05CB3A95-E1D9-4EF2-9761-24E02C9BD7C0}"/>
    <cellStyle name="Normal 62 2 3 3 2" xfId="32643" xr:uid="{7A0CE324-C8D0-4084-B73C-953E5C2FBFD7}"/>
    <cellStyle name="Normal 62 2 3 3 2 2" xfId="41569" xr:uid="{64D98C89-15DF-4E9E-8ABA-BC04918F7FE0}"/>
    <cellStyle name="Normal 62 2 3 3 3" xfId="32644" xr:uid="{96136597-4E8B-49F0-AED7-3610873350A8}"/>
    <cellStyle name="Normal 62 2 3 4" xfId="32645" xr:uid="{12DB2723-906D-4107-8940-4E0C50888436}"/>
    <cellStyle name="Normal 62 2 3 4 2" xfId="41570" xr:uid="{B874DFCE-D90F-4B13-BB20-80C94BCCA14D}"/>
    <cellStyle name="Normal 62 2 3 5" xfId="32646" xr:uid="{1AC39983-D60A-4FC2-B757-1EA43AC4CEFE}"/>
    <cellStyle name="Normal 62 2 4" xfId="32647" xr:uid="{817A366D-C098-45DC-993D-A1505AF96FE9}"/>
    <cellStyle name="Normal 62 2 4 2" xfId="32648" xr:uid="{37A0B3AF-BC57-444F-AFCE-71B03A46654A}"/>
    <cellStyle name="Normal 62 2 4 2 2" xfId="41571" xr:uid="{DDAAEF18-0A69-45F5-9AED-54BF3EBCE60D}"/>
    <cellStyle name="Normal 62 2 4 3" xfId="32649" xr:uid="{4955EB21-6603-474E-A412-10C7528DFD47}"/>
    <cellStyle name="Normal 62 2 5" xfId="32650" xr:uid="{8DC7332B-8A2C-460C-8A21-3A89110681CA}"/>
    <cellStyle name="Normal 62 2 5 2" xfId="32651" xr:uid="{79832774-7F91-46E9-9024-07A3BE026AAF}"/>
    <cellStyle name="Normal 62 2 5 2 2" xfId="41572" xr:uid="{C77AA388-2708-4FD7-98C2-56ADD29EC7AA}"/>
    <cellStyle name="Normal 62 2 5 3" xfId="32652" xr:uid="{A9326511-1261-40AE-B859-CCE9887C986C}"/>
    <cellStyle name="Normal 62 2 6" xfId="32653" xr:uid="{ADD79239-0039-42DA-A9D2-600817CBC97D}"/>
    <cellStyle name="Normal 62 2 6 2" xfId="41573" xr:uid="{0A8CA43E-5761-4EEB-BBC0-2AD536ED6565}"/>
    <cellStyle name="Normal 62 2 7" xfId="32654" xr:uid="{52216997-B398-4D00-960B-60F42EBEAD9E}"/>
    <cellStyle name="Normal 62 3" xfId="2462" xr:uid="{73ADB137-2435-4F55-8604-5535B1EF8678}"/>
    <cellStyle name="Normal 62 3 2" xfId="32655" xr:uid="{93CEE8B8-EBCB-4029-A1B6-E2A08700932E}"/>
    <cellStyle name="Normal 62 3 2 2" xfId="32656" xr:uid="{F4EB04D5-A654-462C-B5CD-B50499E7A04F}"/>
    <cellStyle name="Normal 62 3 2 2 2" xfId="32657" xr:uid="{24284699-29CC-40FA-A6CE-500DF1A9BF7D}"/>
    <cellStyle name="Normal 62 3 2 2 2 2" xfId="41574" xr:uid="{04C5C3B4-481F-4771-AFB8-A35AE40CD058}"/>
    <cellStyle name="Normal 62 3 2 2 3" xfId="32658" xr:uid="{2C2FE0A5-5791-4B2A-B7B0-DB0AF3734BD4}"/>
    <cellStyle name="Normal 62 3 2 3" xfId="32659" xr:uid="{69C2C71D-4ACD-43C8-BCF9-BD9223B7B89D}"/>
    <cellStyle name="Normal 62 3 2 3 2" xfId="32660" xr:uid="{100706FE-4814-48DC-BE7A-117AD4979084}"/>
    <cellStyle name="Normal 62 3 2 3 2 2" xfId="41575" xr:uid="{7721DBFB-D989-4CBE-827C-939CA8628F28}"/>
    <cellStyle name="Normal 62 3 2 3 3" xfId="32661" xr:uid="{2DDAEEEA-60F9-49A5-8A89-7CF50CFFFFC4}"/>
    <cellStyle name="Normal 62 3 2 4" xfId="32662" xr:uid="{BF3FA154-4570-4ADB-90E7-C95DE53469A4}"/>
    <cellStyle name="Normal 62 3 2 4 2" xfId="41576" xr:uid="{BB44D973-9006-44DB-933F-AB25A42FC425}"/>
    <cellStyle name="Normal 62 3 2 5" xfId="32663" xr:uid="{3D52DB9D-38CC-445A-A7FC-2EB79A227AA7}"/>
    <cellStyle name="Normal 62 3 3" xfId="32664" xr:uid="{D0A32720-0C28-4A8E-B2A4-92674DD0E5A2}"/>
    <cellStyle name="Normal 62 3 3 2" xfId="32665" xr:uid="{B41DE671-5AFF-4A32-8D0D-E3F8B0D44461}"/>
    <cellStyle name="Normal 62 3 3 2 2" xfId="41577" xr:uid="{22C3DA28-107A-4C86-9FB7-DAF01BBE2405}"/>
    <cellStyle name="Normal 62 3 3 3" xfId="32666" xr:uid="{7046CC99-B67A-4048-B359-547324D085CD}"/>
    <cellStyle name="Normal 62 3 4" xfId="32667" xr:uid="{26B6FF05-684A-4EA7-B44B-92AB8B031135}"/>
    <cellStyle name="Normal 62 3 4 2" xfId="32668" xr:uid="{5DD99641-47C7-4910-B41B-0C04585B68D7}"/>
    <cellStyle name="Normal 62 3 4 2 2" xfId="41578" xr:uid="{46DEDA74-9A34-4F17-95D9-2734CBE68928}"/>
    <cellStyle name="Normal 62 3 4 3" xfId="32669" xr:uid="{D0BD2669-C5CF-463F-A13A-53F4043FBD15}"/>
    <cellStyle name="Normal 62 3 5" xfId="32670" xr:uid="{4C11724F-A6A6-4ABD-A418-C2CBD65C2C09}"/>
    <cellStyle name="Normal 62 3 5 2" xfId="41579" xr:uid="{24EA4B1E-4EEB-4873-BC76-CC00CE94DAEF}"/>
    <cellStyle name="Normal 62 3 6" xfId="32671" xr:uid="{383443EF-307B-4FB3-81A5-6DDFCC7F608D}"/>
    <cellStyle name="Normal 62 4" xfId="32672" xr:uid="{36B5E640-6F50-46F1-A85B-03CD349A6D14}"/>
    <cellStyle name="Normal 62 4 2" xfId="32673" xr:uid="{4D137F64-4173-47FC-982D-58702ECE101E}"/>
    <cellStyle name="Normal 62 4 2 2" xfId="32674" xr:uid="{78941395-4617-430E-BD33-BC18C94D4D08}"/>
    <cellStyle name="Normal 62 4 2 2 2" xfId="41580" xr:uid="{B4BB9D74-8CC3-4FB4-9F1F-C28EAD6018BC}"/>
    <cellStyle name="Normal 62 4 2 3" xfId="32675" xr:uid="{62D70EB6-3F64-420A-A962-59ABBC6C11A0}"/>
    <cellStyle name="Normal 62 4 3" xfId="32676" xr:uid="{10D90B00-DAC8-47FB-B2C0-AD66975DA99E}"/>
    <cellStyle name="Normal 62 4 3 2" xfId="32677" xr:uid="{2D7613D1-6761-4E56-A1B1-CE6D0E2F1B45}"/>
    <cellStyle name="Normal 62 4 3 2 2" xfId="41581" xr:uid="{B3D173E6-6CAA-4BF8-A323-192EF571C4F6}"/>
    <cellStyle name="Normal 62 4 3 3" xfId="32678" xr:uid="{80F85623-E041-436F-887F-A325EF880C2B}"/>
    <cellStyle name="Normal 62 4 4" xfId="32679" xr:uid="{8E0ACBC7-7697-42D0-974B-0E6CDA7986B8}"/>
    <cellStyle name="Normal 62 4 4 2" xfId="41582" xr:uid="{47CF87D2-5746-438C-B666-726155960792}"/>
    <cellStyle name="Normal 62 4 5" xfId="32680" xr:uid="{D3833DE0-EF65-480C-9130-3B5C2BF04EF2}"/>
    <cellStyle name="Normal 62 5" xfId="32681" xr:uid="{9C5692A9-5EDB-4F6C-A651-A10D83B7AFFE}"/>
    <cellStyle name="Normal 62 5 2" xfId="32682" xr:uid="{D65D81F5-B37D-4E73-B5D4-5754C5FA6838}"/>
    <cellStyle name="Normal 62 5 2 2" xfId="41583" xr:uid="{237EC4FA-4E0C-4434-80F9-E286D3847652}"/>
    <cellStyle name="Normal 62 5 3" xfId="32683" xr:uid="{66909111-8DC9-4AE6-8414-C872F4BBC3D0}"/>
    <cellStyle name="Normal 62 6" xfId="32684" xr:uid="{9CA9BEBA-1FC0-4B2B-B2E8-A862FC2B2C3E}"/>
    <cellStyle name="Normal 62 6 2" xfId="32685" xr:uid="{6568BE90-D56E-4987-9720-52421F280A67}"/>
    <cellStyle name="Normal 62 6 2 2" xfId="41584" xr:uid="{7D12CF74-AFC5-481A-B33E-60348AC23E46}"/>
    <cellStyle name="Normal 62 6 3" xfId="32686" xr:uid="{A6B18BBE-F3B5-40F6-8161-CC0CAAA69365}"/>
    <cellStyle name="Normal 62 7" xfId="32687" xr:uid="{5605A54B-718A-4B34-A065-9430A355B9AF}"/>
    <cellStyle name="Normal 62 7 2" xfId="41585" xr:uid="{03E5BB38-30D7-415B-883D-34EB5628A34A}"/>
    <cellStyle name="Normal 62 8" xfId="32688" xr:uid="{D4FB082C-535B-4C98-801B-EA259A50CD81}"/>
    <cellStyle name="Normal 62 9" xfId="41586" xr:uid="{19B0A909-AF6C-4FA4-8FB8-95427EF6CE7E}"/>
    <cellStyle name="Normal 63" xfId="868" xr:uid="{00000000-0005-0000-0000-000062040000}"/>
    <cellStyle name="Normal 63 2" xfId="949" xr:uid="{00000000-0005-0000-0000-000063040000}"/>
    <cellStyle name="Normal 63 2 2" xfId="32689" xr:uid="{D9D93EB8-95B5-4A83-BA74-5286503F89DD}"/>
    <cellStyle name="Normal 63 2 2 2" xfId="32690" xr:uid="{AC801F8E-02C4-49F5-AA96-82E744C3102D}"/>
    <cellStyle name="Normal 63 2 2 2 2" xfId="32691" xr:uid="{3DF656C3-1F37-4E36-8159-682E2715016C}"/>
    <cellStyle name="Normal 63 2 2 2 2 2" xfId="32692" xr:uid="{65537589-2248-4A61-9659-6920B17C9D11}"/>
    <cellStyle name="Normal 63 2 2 2 2 2 2" xfId="41587" xr:uid="{277E494E-FA34-42AE-B8E9-46FA166869AD}"/>
    <cellStyle name="Normal 63 2 2 2 2 3" xfId="32693" xr:uid="{8DBC479F-54FC-45C4-A057-E89C13D74AF7}"/>
    <cellStyle name="Normal 63 2 2 2 3" xfId="32694" xr:uid="{4B059958-42A6-4363-85C2-DCFB8138CB96}"/>
    <cellStyle name="Normal 63 2 2 2 3 2" xfId="32695" xr:uid="{19533F7B-6D7B-41F0-9C80-592B189E9C94}"/>
    <cellStyle name="Normal 63 2 2 2 3 2 2" xfId="41588" xr:uid="{57A3E4E6-4566-4126-ABCB-9CF4123A2DDB}"/>
    <cellStyle name="Normal 63 2 2 2 3 3" xfId="32696" xr:uid="{244EDC00-3C9B-41F8-96FA-AA9117022888}"/>
    <cellStyle name="Normal 63 2 2 2 4" xfId="32697" xr:uid="{D0596A1E-3FF5-4B58-943B-FDC36C9B1813}"/>
    <cellStyle name="Normal 63 2 2 2 4 2" xfId="41589" xr:uid="{3D6AA238-9FE2-4B1D-8E34-2853B12EB20B}"/>
    <cellStyle name="Normal 63 2 2 2 5" xfId="32698" xr:uid="{A8316D3F-2249-4793-8901-BB40EE2A9146}"/>
    <cellStyle name="Normal 63 2 2 3" xfId="32699" xr:uid="{31AAA07C-CC83-4BEB-B362-6949F4C4BAE0}"/>
    <cellStyle name="Normal 63 2 2 3 2" xfId="32700" xr:uid="{21023051-8BDA-45DE-91C6-A37FA7731FE7}"/>
    <cellStyle name="Normal 63 2 2 3 2 2" xfId="41590" xr:uid="{D04E0AF6-794A-48ED-978F-F638C611214B}"/>
    <cellStyle name="Normal 63 2 2 3 3" xfId="32701" xr:uid="{AC5409F6-F322-485C-8CD4-A72D6736027B}"/>
    <cellStyle name="Normal 63 2 2 4" xfId="32702" xr:uid="{1D43DFD1-D9C5-4ABA-A891-3092D97F0967}"/>
    <cellStyle name="Normal 63 2 2 4 2" xfId="32703" xr:uid="{D64991CD-D42C-42DB-B005-3751561BF844}"/>
    <cellStyle name="Normal 63 2 2 4 2 2" xfId="41591" xr:uid="{2C34B742-ED40-4A0D-A426-160282AC29BB}"/>
    <cellStyle name="Normal 63 2 2 4 3" xfId="32704" xr:uid="{6F2678B7-27AF-4C7F-B605-878099FB3C27}"/>
    <cellStyle name="Normal 63 2 2 5" xfId="32705" xr:uid="{3E488AB2-5F1A-4089-A3B7-F9B90B3F2CC4}"/>
    <cellStyle name="Normal 63 2 2 5 2" xfId="41592" xr:uid="{3A75CCF7-CA20-4110-98B3-9EE8550BF09E}"/>
    <cellStyle name="Normal 63 2 2 6" xfId="32706" xr:uid="{763A9E5E-864E-4E4D-9723-25B0E50B1BB0}"/>
    <cellStyle name="Normal 63 2 3" xfId="32707" xr:uid="{5DA6209D-60C3-49DB-905A-4D4C34E75770}"/>
    <cellStyle name="Normal 63 2 3 2" xfId="32708" xr:uid="{337EFFA6-70D1-4F5E-B9E4-2D2EB04FAE02}"/>
    <cellStyle name="Normal 63 2 3 2 2" xfId="32709" xr:uid="{C913D615-4306-48EB-B965-31CC8C5527C1}"/>
    <cellStyle name="Normal 63 2 3 2 2 2" xfId="41593" xr:uid="{BF10538E-9E71-4988-AD49-95F53FFA23A0}"/>
    <cellStyle name="Normal 63 2 3 2 3" xfId="32710" xr:uid="{D91BA298-009E-4030-A141-7ABC729AAFD5}"/>
    <cellStyle name="Normal 63 2 3 3" xfId="32711" xr:uid="{53DC92F0-38AF-45BE-9438-1E26A31BFDFA}"/>
    <cellStyle name="Normal 63 2 3 3 2" xfId="32712" xr:uid="{DC81D482-3C09-46D0-BD87-9E58B3D9F9F1}"/>
    <cellStyle name="Normal 63 2 3 3 2 2" xfId="41594" xr:uid="{E3F16A78-36A2-4AB1-9A31-114AE1668E36}"/>
    <cellStyle name="Normal 63 2 3 3 3" xfId="32713" xr:uid="{4A892AB3-A392-4B09-8637-A04FF26AA16D}"/>
    <cellStyle name="Normal 63 2 3 4" xfId="32714" xr:uid="{C9FEA153-0C0C-4380-8311-DDF9AD2FC067}"/>
    <cellStyle name="Normal 63 2 3 4 2" xfId="41595" xr:uid="{87D98136-FAEB-458D-9044-04055F8BA371}"/>
    <cellStyle name="Normal 63 2 3 5" xfId="32715" xr:uid="{D6CADBD2-70BA-4926-82A2-81CF5BC8718F}"/>
    <cellStyle name="Normal 63 2 4" xfId="32716" xr:uid="{39997ADF-863C-4F78-A18B-BF966B3AD2AA}"/>
    <cellStyle name="Normal 63 2 4 2" xfId="32717" xr:uid="{230F1B6D-5A9F-46A9-89E5-89ED0D7B557A}"/>
    <cellStyle name="Normal 63 2 4 2 2" xfId="41596" xr:uid="{34A9FF21-0E47-4136-88CE-D7ACD523EBD6}"/>
    <cellStyle name="Normal 63 2 4 3" xfId="32718" xr:uid="{76923881-E85F-4762-97F6-B607A1F5E11D}"/>
    <cellStyle name="Normal 63 2 5" xfId="32719" xr:uid="{7DD6FCE2-4CA2-42A5-8284-49E8E2AD2025}"/>
    <cellStyle name="Normal 63 2 5 2" xfId="32720" xr:uid="{5E70DCF0-7E5B-4914-9B9C-6C85F754A9F6}"/>
    <cellStyle name="Normal 63 2 5 2 2" xfId="41597" xr:uid="{5DCFB9F8-C41A-4DFD-B2FF-0FD90B106B1E}"/>
    <cellStyle name="Normal 63 2 5 3" xfId="32721" xr:uid="{A5956284-2A16-4600-BE40-176349350093}"/>
    <cellStyle name="Normal 63 2 6" xfId="32722" xr:uid="{EF58A7C2-A620-4CE0-B281-D56ACE2AAD39}"/>
    <cellStyle name="Normal 63 2 6 2" xfId="41598" xr:uid="{7EB167B8-3CCA-4C3F-A8F4-573F064C6770}"/>
    <cellStyle name="Normal 63 2 7" xfId="32723" xr:uid="{3480FABE-FC9B-4EE8-87EF-394E957161CF}"/>
    <cellStyle name="Normal 63 3" xfId="2463" xr:uid="{0D935A11-2F68-40E9-9C34-6E5F313CD158}"/>
    <cellStyle name="Normal 63 3 2" xfId="32724" xr:uid="{8A93FCF9-75B9-48C5-B12B-8BCE17794E83}"/>
    <cellStyle name="Normal 63 3 2 2" xfId="32725" xr:uid="{0ECEC282-F98A-4752-8B47-424B0B2E4538}"/>
    <cellStyle name="Normal 63 3 2 2 2" xfId="32726" xr:uid="{271C71D7-CBD3-475E-96C4-A27342957366}"/>
    <cellStyle name="Normal 63 3 2 2 2 2" xfId="41599" xr:uid="{81182151-7B13-4116-B76A-C1F7287E0B4D}"/>
    <cellStyle name="Normal 63 3 2 2 3" xfId="32727" xr:uid="{BF0D57A0-93AF-4CF1-A7C5-9268CB9D23C7}"/>
    <cellStyle name="Normal 63 3 2 3" xfId="32728" xr:uid="{61948EC1-CE36-44FA-9A9E-906AC2F68276}"/>
    <cellStyle name="Normal 63 3 2 3 2" xfId="32729" xr:uid="{6FB42DB5-8BA4-4D79-B9A1-E1F6D14807BE}"/>
    <cellStyle name="Normal 63 3 2 3 2 2" xfId="41600" xr:uid="{12BFCF54-3716-4E12-A5F1-AE6857A92CB1}"/>
    <cellStyle name="Normal 63 3 2 3 3" xfId="32730" xr:uid="{2BB02929-B114-4E06-8127-81A8266B7179}"/>
    <cellStyle name="Normal 63 3 2 4" xfId="32731" xr:uid="{4F63A4F3-B67C-4479-BEF2-79148A8C9E38}"/>
    <cellStyle name="Normal 63 3 2 4 2" xfId="41601" xr:uid="{9A8E3532-8133-4274-9037-56DE8B67A91D}"/>
    <cellStyle name="Normal 63 3 2 5" xfId="32732" xr:uid="{98F1329C-8C00-4480-B47E-05B7E9E459CB}"/>
    <cellStyle name="Normal 63 3 3" xfId="32733" xr:uid="{8D959207-60D4-4A50-AB81-F6A4A9C456FB}"/>
    <cellStyle name="Normal 63 3 3 2" xfId="32734" xr:uid="{4BBE2547-5187-45CB-B5B2-07C3F71EED8D}"/>
    <cellStyle name="Normal 63 3 3 2 2" xfId="41602" xr:uid="{641947F2-7D68-4A81-B33E-1E27B33A16D0}"/>
    <cellStyle name="Normal 63 3 3 3" xfId="32735" xr:uid="{2557AF47-B0C1-4545-978E-50EFB5C7305E}"/>
    <cellStyle name="Normal 63 3 4" xfId="32736" xr:uid="{D5DFB04D-0F9D-43B3-9C70-FDD8558E7A6E}"/>
    <cellStyle name="Normal 63 3 4 2" xfId="32737" xr:uid="{723513A9-C8D9-4ECD-B576-06D600BC599E}"/>
    <cellStyle name="Normal 63 3 4 2 2" xfId="41603" xr:uid="{4761FCBD-9BA2-41BC-82F4-C3FD321F45CA}"/>
    <cellStyle name="Normal 63 3 4 3" xfId="32738" xr:uid="{4D3C96AE-34EE-4831-960F-5800C5C85F3D}"/>
    <cellStyle name="Normal 63 3 5" xfId="32739" xr:uid="{6486CAC0-B06B-49BF-9739-B7F7FF7FB790}"/>
    <cellStyle name="Normal 63 3 5 2" xfId="41604" xr:uid="{7E5A0358-73F5-4FD2-8470-8D8D4067CEF4}"/>
    <cellStyle name="Normal 63 3 6" xfId="32740" xr:uid="{DA1F8B53-6D84-407F-9950-10614D27D4F4}"/>
    <cellStyle name="Normal 63 4" xfId="32741" xr:uid="{9E531EB5-7AEC-44D1-914F-5AE1F377D089}"/>
    <cellStyle name="Normal 63 4 2" xfId="32742" xr:uid="{9898262A-0E11-4CE9-BFA3-5D7A7A2726DE}"/>
    <cellStyle name="Normal 63 4 2 2" xfId="32743" xr:uid="{A3389C29-3796-4FBC-B2D5-66DCF2A72083}"/>
    <cellStyle name="Normal 63 4 2 2 2" xfId="41605" xr:uid="{0CECDF93-C876-4AA5-A387-9620B3832124}"/>
    <cellStyle name="Normal 63 4 2 3" xfId="32744" xr:uid="{C6E9159A-7503-4BCA-A36A-1638E5037F08}"/>
    <cellStyle name="Normal 63 4 3" xfId="32745" xr:uid="{2BF7A47D-A7A4-4701-91EA-8D50C9BF1385}"/>
    <cellStyle name="Normal 63 4 3 2" xfId="32746" xr:uid="{76F94AEC-A127-4FE7-B035-C0E0DD218F20}"/>
    <cellStyle name="Normal 63 4 3 2 2" xfId="41606" xr:uid="{607AA25E-0F80-4018-A2B0-71969DCEC8D9}"/>
    <cellStyle name="Normal 63 4 3 3" xfId="32747" xr:uid="{57AE5DA6-25CE-494E-99BF-9C0DC90251B4}"/>
    <cellStyle name="Normal 63 4 4" xfId="32748" xr:uid="{FABD4638-F1FE-4A81-B3EC-5E4A0972E1B0}"/>
    <cellStyle name="Normal 63 4 4 2" xfId="41607" xr:uid="{2393BAD4-E977-4068-80DE-1EC2FCC82727}"/>
    <cellStyle name="Normal 63 4 5" xfId="32749" xr:uid="{AFD5B35F-9092-401B-8B5B-0CBA1CB4570B}"/>
    <cellStyle name="Normal 63 5" xfId="32750" xr:uid="{1BB9DA30-89FA-402A-A43B-92EFD4BD7633}"/>
    <cellStyle name="Normal 63 5 2" xfId="32751" xr:uid="{8FFE1D93-8584-4EF1-9E95-7A570AA5F077}"/>
    <cellStyle name="Normal 63 5 2 2" xfId="41608" xr:uid="{11B36B2E-252C-444F-B954-7F4155DD6F7F}"/>
    <cellStyle name="Normal 63 5 3" xfId="32752" xr:uid="{62F77BAD-0921-48ED-B677-1D4FED6BAB0B}"/>
    <cellStyle name="Normal 63 6" xfId="32753" xr:uid="{9125A70A-5516-4662-9264-1CEA5D8E126D}"/>
    <cellStyle name="Normal 63 6 2" xfId="32754" xr:uid="{046C4A23-3F17-4935-B39B-EAA8DFF4E372}"/>
    <cellStyle name="Normal 63 6 2 2" xfId="41609" xr:uid="{FDEA98CA-8FC6-4B92-8423-0A980542E8A6}"/>
    <cellStyle name="Normal 63 6 3" xfId="32755" xr:uid="{17FE64BC-E1D7-4FFB-AD76-401884628677}"/>
    <cellStyle name="Normal 63 7" xfId="32756" xr:uid="{73318519-45EE-4A55-AD78-EE8596314DB8}"/>
    <cellStyle name="Normal 63 7 2" xfId="41610" xr:uid="{E32661B3-AE0D-469E-B53E-39BC9758FFDD}"/>
    <cellStyle name="Normal 63 8" xfId="32757" xr:uid="{8FFE2BEA-93D0-4F0F-903F-A751E4953CC3}"/>
    <cellStyle name="Normal 63 9" xfId="41611" xr:uid="{E7AA5AC4-CAE9-496F-A077-CA4ED57E1B71}"/>
    <cellStyle name="Normal 64" xfId="869" xr:uid="{00000000-0005-0000-0000-000064040000}"/>
    <cellStyle name="Normal 64 2" xfId="950" xr:uid="{00000000-0005-0000-0000-000065040000}"/>
    <cellStyle name="Normal 64 2 2" xfId="41612" xr:uid="{7A02EAA3-109E-4BF1-A30F-FE5498D99075}"/>
    <cellStyle name="Normal 64 3" xfId="2464" xr:uid="{2599AC7A-1E84-47C6-BE14-62A4589F9388}"/>
    <cellStyle name="Normal 64 3 2" xfId="41613" xr:uid="{247A5CE1-D2A9-43EF-A730-62B37EF97AF9}"/>
    <cellStyle name="Normal 64 4" xfId="41614" xr:uid="{0EAB4281-B662-430D-AE3E-423D032D1C09}"/>
    <cellStyle name="Normal 64 5" xfId="41615" xr:uid="{F4CBC5D1-8D36-4144-9557-8D9DEF8002C0}"/>
    <cellStyle name="Normal 65" xfId="870" xr:uid="{00000000-0005-0000-0000-000066040000}"/>
    <cellStyle name="Normal 65 2" xfId="951" xr:uid="{00000000-0005-0000-0000-000067040000}"/>
    <cellStyle name="Normal 65 2 2" xfId="32758" xr:uid="{2523BD00-ADD4-4917-B5AD-3EAB095C2499}"/>
    <cellStyle name="Normal 65 2 2 2" xfId="32759" xr:uid="{38009BAC-5995-4558-A35B-28FE779D31CA}"/>
    <cellStyle name="Normal 65 2 2 2 2" xfId="32760" xr:uid="{21EF8594-7FE2-45CC-AA52-2D4388A27586}"/>
    <cellStyle name="Normal 65 2 2 2 2 2" xfId="32761" xr:uid="{8AAE3FEB-91D0-444E-8BFA-A88B17C44C31}"/>
    <cellStyle name="Normal 65 2 2 2 2 2 2" xfId="41616" xr:uid="{69024ECE-6F04-4872-9DFF-D31E06BAD259}"/>
    <cellStyle name="Normal 65 2 2 2 2 3" xfId="32762" xr:uid="{B9639CBE-4512-42F3-9716-E5D125524682}"/>
    <cellStyle name="Normal 65 2 2 2 3" xfId="32763" xr:uid="{B99DA687-7E64-473A-939E-D9B6045C0E9B}"/>
    <cellStyle name="Normal 65 2 2 2 3 2" xfId="32764" xr:uid="{5CEE0800-EC4F-41D7-AA93-AB6322BF867D}"/>
    <cellStyle name="Normal 65 2 2 2 3 2 2" xfId="41617" xr:uid="{93ED8A2B-13FD-481A-AE1A-912F48C44EBA}"/>
    <cellStyle name="Normal 65 2 2 2 3 3" xfId="32765" xr:uid="{DE8434D6-78F3-4B42-ADC2-D40FB7FAD297}"/>
    <cellStyle name="Normal 65 2 2 2 4" xfId="32766" xr:uid="{34447EFA-2CE4-4EFC-A536-08EEAD9FB178}"/>
    <cellStyle name="Normal 65 2 2 2 4 2" xfId="41618" xr:uid="{7FE6EC24-02FF-483C-A8C4-6F9C53AAAA3B}"/>
    <cellStyle name="Normal 65 2 2 2 5" xfId="32767" xr:uid="{8F83C26F-BAFB-4E0B-907D-A8763457A993}"/>
    <cellStyle name="Normal 65 2 2 3" xfId="32768" xr:uid="{008965CA-0349-4999-9ECD-54BEE0F52EF0}"/>
    <cellStyle name="Normal 65 2 2 3 2" xfId="32769" xr:uid="{28702483-08B6-44C9-83AB-0660CBA90430}"/>
    <cellStyle name="Normal 65 2 2 3 2 2" xfId="41619" xr:uid="{2B50192B-9E79-4470-AC30-9C27F3A155C7}"/>
    <cellStyle name="Normal 65 2 2 3 3" xfId="32770" xr:uid="{E340EA45-A479-4231-8933-8BE7886469C0}"/>
    <cellStyle name="Normal 65 2 2 4" xfId="32771" xr:uid="{002D1924-33C2-4A7E-BA39-D1662DBE2D6F}"/>
    <cellStyle name="Normal 65 2 2 4 2" xfId="32772" xr:uid="{242591A0-7949-48A0-9ABA-D9C74AFE09D1}"/>
    <cellStyle name="Normal 65 2 2 4 2 2" xfId="41620" xr:uid="{2F7127FF-168F-4170-A79D-952DB48A6DC5}"/>
    <cellStyle name="Normal 65 2 2 4 3" xfId="32773" xr:uid="{12B8DB17-2563-4C65-81C4-48B77304E28A}"/>
    <cellStyle name="Normal 65 2 2 5" xfId="32774" xr:uid="{E9E98E4A-3260-4193-9DF5-A457ED0ADD14}"/>
    <cellStyle name="Normal 65 2 2 5 2" xfId="41621" xr:uid="{8817DDE6-C0C0-43AD-93F2-2C5307A764E8}"/>
    <cellStyle name="Normal 65 2 2 6" xfId="32775" xr:uid="{F86560AA-D78B-4139-AE46-6252F4C8377C}"/>
    <cellStyle name="Normal 65 2 3" xfId="32776" xr:uid="{0DD79855-E9CC-4A5F-B452-59A81935B7B2}"/>
    <cellStyle name="Normal 65 2 3 2" xfId="32777" xr:uid="{F2CC5323-165A-4325-8DD4-BE780E5282B4}"/>
    <cellStyle name="Normal 65 2 3 2 2" xfId="32778" xr:uid="{EF225B51-F61C-447F-AEA4-4E0C8A8B78C1}"/>
    <cellStyle name="Normal 65 2 3 2 2 2" xfId="41622" xr:uid="{76F0325B-3C1E-4BC5-9EFF-0B767FF5B4F0}"/>
    <cellStyle name="Normal 65 2 3 2 3" xfId="32779" xr:uid="{768F1E92-91A5-4FED-B2E1-C9E5F5750574}"/>
    <cellStyle name="Normal 65 2 3 3" xfId="32780" xr:uid="{3E6E248D-ABFA-458F-A8E3-69ADB29AE223}"/>
    <cellStyle name="Normal 65 2 3 3 2" xfId="32781" xr:uid="{546E1DDD-3B17-4FE3-B2BB-EB501132AB19}"/>
    <cellStyle name="Normal 65 2 3 3 2 2" xfId="41623" xr:uid="{E6CB68D5-5C41-458E-8D35-FEA1A68E7EFE}"/>
    <cellStyle name="Normal 65 2 3 3 3" xfId="32782" xr:uid="{AA0DEC73-2C4C-4FAB-9479-112045ED3D9D}"/>
    <cellStyle name="Normal 65 2 3 4" xfId="32783" xr:uid="{A8A25251-35B9-4D95-A605-223D8D5732F1}"/>
    <cellStyle name="Normal 65 2 3 4 2" xfId="41624" xr:uid="{47825330-B3FA-453E-8810-BAAEB9350920}"/>
    <cellStyle name="Normal 65 2 3 5" xfId="32784" xr:uid="{C8E45910-F960-4DFF-8FD3-42B1ADAE2D6E}"/>
    <cellStyle name="Normal 65 2 4" xfId="32785" xr:uid="{9F23A3CD-912B-44AF-9D7B-DCFEDDE119C8}"/>
    <cellStyle name="Normal 65 2 4 2" xfId="32786" xr:uid="{C9D9B13A-583E-415B-ACA4-99C70070C1CE}"/>
    <cellStyle name="Normal 65 2 4 2 2" xfId="41625" xr:uid="{65169DB8-178C-4670-BEF4-13E665509C5B}"/>
    <cellStyle name="Normal 65 2 4 3" xfId="32787" xr:uid="{8DA5C6E0-7D8C-40BD-A3A1-24FC7BC230A6}"/>
    <cellStyle name="Normal 65 2 5" xfId="32788" xr:uid="{41AA75BA-2DB6-42EB-AC81-FD119FD77D5C}"/>
    <cellStyle name="Normal 65 2 5 2" xfId="32789" xr:uid="{EF43D751-1DA8-49EA-9467-3F502D6F5859}"/>
    <cellStyle name="Normal 65 2 5 2 2" xfId="41626" xr:uid="{A9BC16B9-2154-4C7B-BDE0-E826D06FE552}"/>
    <cellStyle name="Normal 65 2 5 3" xfId="32790" xr:uid="{D1F3C36E-4987-4707-B8EC-3AE5183F522C}"/>
    <cellStyle name="Normal 65 2 6" xfId="32791" xr:uid="{6715FCA1-3783-48F1-A9C8-82C0269C7BD8}"/>
    <cellStyle name="Normal 65 2 6 2" xfId="41627" xr:uid="{D1267746-28B4-448F-A7A0-ECAEEF59A12B}"/>
    <cellStyle name="Normal 65 2 7" xfId="32792" xr:uid="{546975A0-A835-47A5-8398-25A263D6B3F8}"/>
    <cellStyle name="Normal 65 3" xfId="2465" xr:uid="{BF8B0F65-7CCE-4DCA-AA8D-428354B9EBAA}"/>
    <cellStyle name="Normal 65 3 2" xfId="32793" xr:uid="{64CCF8FD-59B4-46CE-9149-9619FFF31CC4}"/>
    <cellStyle name="Normal 65 3 2 2" xfId="32794" xr:uid="{A2CB6EBB-9EB6-4C69-9C75-DFE60DF1BE59}"/>
    <cellStyle name="Normal 65 3 2 2 2" xfId="32795" xr:uid="{25DB2DFC-003A-4736-A473-66666A8561DE}"/>
    <cellStyle name="Normal 65 3 2 2 2 2" xfId="41628" xr:uid="{6D0E1A29-F07D-4B20-8414-A7760556C3A0}"/>
    <cellStyle name="Normal 65 3 2 2 3" xfId="32796" xr:uid="{FB85295A-44B8-4A79-9566-E02C0B4570B6}"/>
    <cellStyle name="Normal 65 3 2 3" xfId="32797" xr:uid="{8986D089-6C65-4306-BE54-278A0CFEA628}"/>
    <cellStyle name="Normal 65 3 2 3 2" xfId="32798" xr:uid="{9DFC6394-BF45-4050-8485-F11CE595E525}"/>
    <cellStyle name="Normal 65 3 2 3 2 2" xfId="41629" xr:uid="{6A0C4101-E623-4D64-9984-61AE22D85891}"/>
    <cellStyle name="Normal 65 3 2 3 3" xfId="32799" xr:uid="{661D4A15-AE1D-4E41-B57B-9BF91D1B2318}"/>
    <cellStyle name="Normal 65 3 2 4" xfId="32800" xr:uid="{CA178A3D-75C7-441B-AC33-26559ECB7E0C}"/>
    <cellStyle name="Normal 65 3 2 4 2" xfId="41630" xr:uid="{C392F6B2-6DAF-4F7E-9482-6A62F06D9328}"/>
    <cellStyle name="Normal 65 3 2 5" xfId="32801" xr:uid="{69943A9F-7D2E-4C5F-9938-14D4F0686C7B}"/>
    <cellStyle name="Normal 65 3 3" xfId="32802" xr:uid="{E06CC7B6-A68F-4E1B-90EE-9F7657E44CC0}"/>
    <cellStyle name="Normal 65 3 3 2" xfId="32803" xr:uid="{0EDEE5FC-08A5-454E-A317-734A2A2040C2}"/>
    <cellStyle name="Normal 65 3 3 2 2" xfId="41631" xr:uid="{9A5027CE-2AA6-4F7E-A287-955E71C173DD}"/>
    <cellStyle name="Normal 65 3 3 3" xfId="32804" xr:uid="{E56C7707-ECE3-474E-B41B-42CFD7581E3D}"/>
    <cellStyle name="Normal 65 3 4" xfId="32805" xr:uid="{C3D0C470-E8FF-4F65-8D38-32D3EBDC26E4}"/>
    <cellStyle name="Normal 65 3 4 2" xfId="32806" xr:uid="{98A09006-B354-47C9-8C3E-AA56BCF2E8EC}"/>
    <cellStyle name="Normal 65 3 4 2 2" xfId="41632" xr:uid="{2D042906-D8BB-47D5-BD42-1A9EC436FF69}"/>
    <cellStyle name="Normal 65 3 4 3" xfId="32807" xr:uid="{0C04F081-46D3-4255-A5C4-4C55011671C9}"/>
    <cellStyle name="Normal 65 3 5" xfId="32808" xr:uid="{68DCB780-7FEE-43AD-B7A3-BE2101D9ED89}"/>
    <cellStyle name="Normal 65 3 5 2" xfId="41633" xr:uid="{06A12CDC-BCC1-48A2-84D6-39F273AA9426}"/>
    <cellStyle name="Normal 65 3 6" xfId="32809" xr:uid="{8727F682-37CE-4D34-B162-27E368AD5678}"/>
    <cellStyle name="Normal 65 4" xfId="32810" xr:uid="{153D4E86-E2E4-4764-8C45-08052F5C1C92}"/>
    <cellStyle name="Normal 65 4 2" xfId="32811" xr:uid="{1657ABF7-CBD7-463D-A5EC-32B9EE673E2D}"/>
    <cellStyle name="Normal 65 4 2 2" xfId="32812" xr:uid="{0F070F8F-60A1-4659-B30F-077F92A0EE99}"/>
    <cellStyle name="Normal 65 4 2 2 2" xfId="41634" xr:uid="{D58C5343-0979-41CC-912B-34F57F23B950}"/>
    <cellStyle name="Normal 65 4 2 3" xfId="32813" xr:uid="{12E724C2-8859-40D2-BA2E-B49EB29973E2}"/>
    <cellStyle name="Normal 65 4 3" xfId="32814" xr:uid="{710E3456-A0DC-48C5-8CB4-0944F60D3D96}"/>
    <cellStyle name="Normal 65 4 3 2" xfId="32815" xr:uid="{6080A3EE-616C-4E8B-9D62-9C636C2A36B9}"/>
    <cellStyle name="Normal 65 4 3 2 2" xfId="41635" xr:uid="{84A35C85-9F14-40D2-974F-FA395D035542}"/>
    <cellStyle name="Normal 65 4 3 3" xfId="32816" xr:uid="{4DB437D4-E8E1-4AB6-AC5B-FF6E880320E0}"/>
    <cellStyle name="Normal 65 4 4" xfId="32817" xr:uid="{3416BD88-59EC-4032-AB62-B6AD971E74FF}"/>
    <cellStyle name="Normal 65 4 4 2" xfId="41636" xr:uid="{76DAAAF7-87A2-4CDB-AC0F-0290AF572994}"/>
    <cellStyle name="Normal 65 4 5" xfId="32818" xr:uid="{5CBDA156-DAE9-40F3-992A-9092FF4BCC1F}"/>
    <cellStyle name="Normal 65 5" xfId="32819" xr:uid="{FC7FB70A-23CB-4FAF-ABCF-D66320A9CC18}"/>
    <cellStyle name="Normal 65 5 2" xfId="32820" xr:uid="{5E8EDBC4-77F3-4706-BDE4-0F076929DB9A}"/>
    <cellStyle name="Normal 65 5 2 2" xfId="41637" xr:uid="{7A649117-B111-4CB1-8BAA-554B2C4A0097}"/>
    <cellStyle name="Normal 65 5 3" xfId="32821" xr:uid="{60980F84-EC82-447F-AC22-7E073BDB8175}"/>
    <cellStyle name="Normal 65 6" xfId="32822" xr:uid="{E1B30F94-E435-47AB-818B-A2212C6CBCD9}"/>
    <cellStyle name="Normal 65 6 2" xfId="32823" xr:uid="{31098D10-F2A9-4183-8A48-DF2F9EDD14CB}"/>
    <cellStyle name="Normal 65 6 2 2" xfId="41638" xr:uid="{569C1B80-B489-4063-BA15-2C1128F308BF}"/>
    <cellStyle name="Normal 65 6 3" xfId="32824" xr:uid="{1414A0AE-0ED7-4F53-92E9-84E36EC1C328}"/>
    <cellStyle name="Normal 65 7" xfId="32825" xr:uid="{4D7955FC-DDDE-4E31-B6A8-FE3913ED78C3}"/>
    <cellStyle name="Normal 65 7 2" xfId="41639" xr:uid="{4A83E9D6-E226-41F0-8CFF-397A41E3044E}"/>
    <cellStyle name="Normal 65 8" xfId="32826" xr:uid="{3521B691-7740-4A9B-A299-0C20D7041BDE}"/>
    <cellStyle name="Normal 65 9" xfId="41640" xr:uid="{BE49724E-CF2B-466D-BA35-5367969E6490}"/>
    <cellStyle name="Normal 66" xfId="871" xr:uid="{00000000-0005-0000-0000-000068040000}"/>
    <cellStyle name="Normal 66 2" xfId="952" xr:uid="{00000000-0005-0000-0000-000069040000}"/>
    <cellStyle name="Normal 66 2 2" xfId="4307" xr:uid="{613189A3-3E19-4725-8923-58959A5855F6}"/>
    <cellStyle name="Normal 66 2 3" xfId="3795" xr:uid="{2E9E2C8B-B3A3-4F45-8780-DFF4F87B97AA}"/>
    <cellStyle name="Normal 66 2 4" xfId="3281" xr:uid="{F76A5277-D8AD-4A4B-B34A-3C0AADBBE24A}"/>
    <cellStyle name="Normal 66 3" xfId="2466" xr:uid="{1836934C-0298-40E3-A5A2-4EA09E19A298}"/>
    <cellStyle name="Normal 66 3 2" xfId="4051" xr:uid="{A537C01A-2050-4928-9A12-0F6BBC039E43}"/>
    <cellStyle name="Normal 66 4" xfId="3538" xr:uid="{E5534558-0587-4F61-BC6A-2214A25FF81B}"/>
    <cellStyle name="Normal 66 5" xfId="3021" xr:uid="{45525C9D-F085-4EB4-8FE3-D4DF0747ADF4}"/>
    <cellStyle name="Normal 67" xfId="872" xr:uid="{00000000-0005-0000-0000-00006A040000}"/>
    <cellStyle name="Normal 67 2" xfId="953" xr:uid="{00000000-0005-0000-0000-00006B040000}"/>
    <cellStyle name="Normal 67 2 2" xfId="4308" xr:uid="{611F1F13-5AFC-445A-954D-E25C25446D76}"/>
    <cellStyle name="Normal 67 2 3" xfId="3796" xr:uid="{98C83753-1E7A-472A-9D81-5E651C33D924}"/>
    <cellStyle name="Normal 67 2 4" xfId="3282" xr:uid="{92D7B34A-2471-474C-9899-03468AE028A6}"/>
    <cellStyle name="Normal 67 3" xfId="2467" xr:uid="{92B0AD84-0B94-4D19-9CAE-668A57BF440E}"/>
    <cellStyle name="Normal 67 3 2" xfId="4052" xr:uid="{7A40A2E5-1C01-4113-B6D3-27F5162EEEF3}"/>
    <cellStyle name="Normal 67 4" xfId="3539" xr:uid="{549EB262-10B2-4635-841A-0F76377B7800}"/>
    <cellStyle name="Normal 67 5" xfId="3022" xr:uid="{5D675D20-3813-44E7-B451-9D3D28D28A13}"/>
    <cellStyle name="Normal 68" xfId="851" xr:uid="{00000000-0005-0000-0000-00006C040000}"/>
    <cellStyle name="Normal 68 2" xfId="954" xr:uid="{00000000-0005-0000-0000-00006D040000}"/>
    <cellStyle name="Normal 68 2 2" xfId="41641" xr:uid="{201A6605-06D5-489A-BFEC-4767B555D21E}"/>
    <cellStyle name="Normal 68 3" xfId="2468" xr:uid="{1477787C-B993-401A-83A3-77610544B3B7}"/>
    <cellStyle name="Normal 68 3 2" xfId="41642" xr:uid="{950FC33F-B27A-48A5-BC3C-61BCD8C908AB}"/>
    <cellStyle name="Normal 68 4" xfId="41643" xr:uid="{793425DB-9A6F-4843-9EB0-FA76DE58E04D}"/>
    <cellStyle name="Normal 68 5" xfId="41644" xr:uid="{77F595B3-08E0-4562-91FD-DC11129B7E6C}"/>
    <cellStyle name="Normal 69" xfId="848" xr:uid="{00000000-0005-0000-0000-00006E040000}"/>
    <cellStyle name="Normal 69 2" xfId="955" xr:uid="{00000000-0005-0000-0000-00006F040000}"/>
    <cellStyle name="Normal 69 2 2" xfId="41645" xr:uid="{212D2370-9E42-4AB0-AC1D-BD967851268A}"/>
    <cellStyle name="Normal 69 3" xfId="2469" xr:uid="{E31D3690-A797-499C-8D3B-B8897A550903}"/>
    <cellStyle name="Normal 69 3 2" xfId="41646" xr:uid="{C1E2B8E9-1BDB-4191-BE61-C72CEC09A0A4}"/>
    <cellStyle name="Normal 69 4" xfId="41647" xr:uid="{E3EECF4E-9FBD-4BA1-B3B2-8875CC7745CA}"/>
    <cellStyle name="Normal 69 5" xfId="41648" xr:uid="{26F83C3B-8C39-40E2-B287-EBFADADA81B6}"/>
    <cellStyle name="Normal 7" xfId="102" xr:uid="{00000000-0005-0000-0000-000070040000}"/>
    <cellStyle name="Normal 7 10" xfId="32827" xr:uid="{794D2A14-6ECC-4209-AE82-1605E6BDADB6}"/>
    <cellStyle name="Normal 7 10 2" xfId="32828" xr:uid="{0D52F3FD-3DC5-4418-9168-CC8880A1DE16}"/>
    <cellStyle name="Normal 7 10 2 2" xfId="41649" xr:uid="{9E08F932-C387-4308-A010-7D6AC8DD0DD0}"/>
    <cellStyle name="Normal 7 10 3" xfId="32829" xr:uid="{845479CA-AA69-422E-8DEE-1228A2F0BD44}"/>
    <cellStyle name="Normal 7 11" xfId="32830" xr:uid="{1CD3FE92-A914-4675-B90E-C5847D68EB30}"/>
    <cellStyle name="Normal 7 11 2" xfId="41650" xr:uid="{C694C4EE-02AA-4A43-A497-ABADEF854995}"/>
    <cellStyle name="Normal 7 12" xfId="32831" xr:uid="{0282C02E-F105-448B-A75E-C4743693C7B1}"/>
    <cellStyle name="Normal 7 13" xfId="41651" xr:uid="{E1D60982-68EE-4812-80F5-4850BDCF9BCF}"/>
    <cellStyle name="Normal 7 2" xfId="175" xr:uid="{00000000-0005-0000-0000-000071040000}"/>
    <cellStyle name="Normal 7 2 10" xfId="32832" xr:uid="{DC382767-271D-4293-A1BA-EA1C953B9E10}"/>
    <cellStyle name="Normal 7 2 10 2" xfId="41652" xr:uid="{42DA7C9A-02EB-4658-A801-9653709A7E6D}"/>
    <cellStyle name="Normal 7 2 11" xfId="32833" xr:uid="{B95AFE28-A30C-4E92-A5E2-936D01BD04C6}"/>
    <cellStyle name="Normal 7 2 12" xfId="41653" xr:uid="{3109AAC7-F5A8-40E3-A83E-0AD49671ED63}"/>
    <cellStyle name="Normal 7 2 13" xfId="42789" xr:uid="{2E7D91E7-555F-4113-A1EE-9E64F04058E5}"/>
    <cellStyle name="Normal 7 2 14" xfId="1432" xr:uid="{57E42C0A-73BF-4ADB-BBBF-C0351C6A31F1}"/>
    <cellStyle name="Normal 7 2 2" xfId="748" xr:uid="{00000000-0005-0000-0000-000072040000}"/>
    <cellStyle name="Normal 7 2 2 10" xfId="41654" xr:uid="{AAC1E253-6AD0-4D10-8DDC-8EA52DF041DF}"/>
    <cellStyle name="Normal 7 2 2 11" xfId="1433" xr:uid="{18928F07-E87C-425B-B6BD-0EC7FF3081E4}"/>
    <cellStyle name="Normal 7 2 2 2" xfId="749" xr:uid="{00000000-0005-0000-0000-000073040000}"/>
    <cellStyle name="Normal 7 2 2 2 2" xfId="750" xr:uid="{00000000-0005-0000-0000-000074040000}"/>
    <cellStyle name="Normal 7 2 2 2 2 2" xfId="2470" xr:uid="{EABBBCA3-193C-4159-B4E4-F061EC759286}"/>
    <cellStyle name="Normal 7 2 2 2 2 2 2" xfId="32834" xr:uid="{039DC96A-248A-4FC8-9BA6-10D3CE973938}"/>
    <cellStyle name="Normal 7 2 2 2 2 2 2 2" xfId="32835" xr:uid="{CEE90FA7-49FE-4B75-B2F8-14159262313A}"/>
    <cellStyle name="Normal 7 2 2 2 2 2 2 2 2" xfId="32836" xr:uid="{6A5A64B4-600C-4E1B-B1A7-79AFAEC97664}"/>
    <cellStyle name="Normal 7 2 2 2 2 2 2 2 2 2" xfId="41655" xr:uid="{476359B0-3A4D-484D-BC06-9C355D3AC1FF}"/>
    <cellStyle name="Normal 7 2 2 2 2 2 2 2 3" xfId="32837" xr:uid="{69F5F143-B76B-439A-A031-6B2D70369E71}"/>
    <cellStyle name="Normal 7 2 2 2 2 2 2 3" xfId="32838" xr:uid="{488BB09A-A552-43C7-8F42-92D0A65BC5CD}"/>
    <cellStyle name="Normal 7 2 2 2 2 2 2 3 2" xfId="32839" xr:uid="{B41C574C-C102-4A2F-A266-79D38A827C80}"/>
    <cellStyle name="Normal 7 2 2 2 2 2 2 3 2 2" xfId="41656" xr:uid="{5289A11D-8EDF-4317-85C0-D7EB72DAA533}"/>
    <cellStyle name="Normal 7 2 2 2 2 2 2 3 3" xfId="32840" xr:uid="{7EE2475C-48C0-469A-999B-66BB53DCD02F}"/>
    <cellStyle name="Normal 7 2 2 2 2 2 2 4" xfId="32841" xr:uid="{0BD14CC0-FD93-41AF-AFFF-281E3F8978D1}"/>
    <cellStyle name="Normal 7 2 2 2 2 2 2 4 2" xfId="41657" xr:uid="{84ADAA05-471E-43FA-A3F4-989E1B0985A5}"/>
    <cellStyle name="Normal 7 2 2 2 2 2 2 5" xfId="32842" xr:uid="{EE79535C-BC2A-4121-BCB0-4D1A3513616F}"/>
    <cellStyle name="Normal 7 2 2 2 2 2 3" xfId="32843" xr:uid="{84FBFB56-5AFB-497A-BE93-68AF9FD17BF3}"/>
    <cellStyle name="Normal 7 2 2 2 2 2 3 2" xfId="32844" xr:uid="{529A5FDF-F357-45B5-9646-300115AE1BB6}"/>
    <cellStyle name="Normal 7 2 2 2 2 2 3 2 2" xfId="41658" xr:uid="{C00AFDFD-FD38-405C-A029-2771E5371071}"/>
    <cellStyle name="Normal 7 2 2 2 2 2 3 3" xfId="32845" xr:uid="{BB234C4B-7349-457F-94CC-9C933BBFC361}"/>
    <cellStyle name="Normal 7 2 2 2 2 2 4" xfId="32846" xr:uid="{021E4D4D-F140-4FFC-9ADF-010F229C2881}"/>
    <cellStyle name="Normal 7 2 2 2 2 2 4 2" xfId="32847" xr:uid="{D6619A38-7019-4756-A054-66E72D1F9185}"/>
    <cellStyle name="Normal 7 2 2 2 2 2 4 2 2" xfId="41659" xr:uid="{48CA2B24-CC3C-4285-A3C9-47A596F77C57}"/>
    <cellStyle name="Normal 7 2 2 2 2 2 4 3" xfId="32848" xr:uid="{5E7DF9C7-D266-4956-942E-8B8A726A5ABF}"/>
    <cellStyle name="Normal 7 2 2 2 2 2 5" xfId="32849" xr:uid="{D1FAF1FD-AD1E-44EA-B3E2-57C8A6D64C5A}"/>
    <cellStyle name="Normal 7 2 2 2 2 2 5 2" xfId="41660" xr:uid="{2BF44303-EFD4-4B37-B3F9-D764A0EC4F5C}"/>
    <cellStyle name="Normal 7 2 2 2 2 2 6" xfId="32850" xr:uid="{3665BBD2-6CB8-4002-82B5-1B33D21DF58F}"/>
    <cellStyle name="Normal 7 2 2 2 2 2 7" xfId="46068" xr:uid="{698F023A-1B58-4071-8740-C00EDD8D0285}"/>
    <cellStyle name="Normal 7 2 2 2 2 3" xfId="32851" xr:uid="{AACF4F2D-29A6-41E6-BBE4-7D3C25C97583}"/>
    <cellStyle name="Normal 7 2 2 2 2 3 2" xfId="32852" xr:uid="{4C85FFB3-C055-4BCF-A3B4-D69009837C2C}"/>
    <cellStyle name="Normal 7 2 2 2 2 3 2 2" xfId="32853" xr:uid="{DCD00BFB-A6DE-4DFD-9FF3-408C15FAA9AD}"/>
    <cellStyle name="Normal 7 2 2 2 2 3 2 2 2" xfId="41661" xr:uid="{668FD182-092E-491B-8003-BEFEDE2A62DC}"/>
    <cellStyle name="Normal 7 2 2 2 2 3 2 3" xfId="32854" xr:uid="{BC3B8115-545D-40B0-9A2F-3E320AFB5A92}"/>
    <cellStyle name="Normal 7 2 2 2 2 3 3" xfId="32855" xr:uid="{4BF31EBF-ABB5-4B8C-BA8D-1EB5A15E4515}"/>
    <cellStyle name="Normal 7 2 2 2 2 3 3 2" xfId="32856" xr:uid="{9F44121E-B3E0-4BA9-8A09-19154407519E}"/>
    <cellStyle name="Normal 7 2 2 2 2 3 3 2 2" xfId="41662" xr:uid="{C26007E6-4C16-46CD-B11D-126329F0569B}"/>
    <cellStyle name="Normal 7 2 2 2 2 3 3 3" xfId="32857" xr:uid="{31C0CCEE-A7A8-4BFE-8EEE-E9180130664A}"/>
    <cellStyle name="Normal 7 2 2 2 2 3 4" xfId="32858" xr:uid="{C983169A-5706-4690-8013-B330BE1A93F8}"/>
    <cellStyle name="Normal 7 2 2 2 2 3 4 2" xfId="41663" xr:uid="{ADDB73C3-34F3-4BA9-8592-917F45235CE3}"/>
    <cellStyle name="Normal 7 2 2 2 2 3 5" xfId="32859" xr:uid="{3116824F-9BA4-4524-9BA8-328FF40D38EC}"/>
    <cellStyle name="Normal 7 2 2 2 2 4" xfId="32860" xr:uid="{7157AA54-D2B8-4DCD-B5A6-F051C50695E7}"/>
    <cellStyle name="Normal 7 2 2 2 2 4 2" xfId="32861" xr:uid="{FFF204C7-EC44-462E-B3B2-6392368D3C74}"/>
    <cellStyle name="Normal 7 2 2 2 2 4 2 2" xfId="41664" xr:uid="{3AA510C1-FD92-4BF8-90E6-E9439BC7234E}"/>
    <cellStyle name="Normal 7 2 2 2 2 4 3" xfId="32862" xr:uid="{01A14A53-6FB8-4EB0-B44B-A8D54BA8039A}"/>
    <cellStyle name="Normal 7 2 2 2 2 5" xfId="32863" xr:uid="{24498781-4351-4367-911F-C841B1B73946}"/>
    <cellStyle name="Normal 7 2 2 2 2 5 2" xfId="32864" xr:uid="{E436F33E-4E07-4E65-A739-0B198ED1C138}"/>
    <cellStyle name="Normal 7 2 2 2 2 5 2 2" xfId="41665" xr:uid="{B4E2503B-87B5-4D58-8EAF-CDAD019BB2E4}"/>
    <cellStyle name="Normal 7 2 2 2 2 5 3" xfId="32865" xr:uid="{1F4C97CD-9BF8-481D-8382-8D18DD8F6D08}"/>
    <cellStyle name="Normal 7 2 2 2 2 6" xfId="32866" xr:uid="{7E73D833-10D7-41B2-BCA7-8F82D1B4AB5D}"/>
    <cellStyle name="Normal 7 2 2 2 2 6 2" xfId="41666" xr:uid="{0B4788DE-5E92-4381-8A64-201A47598213}"/>
    <cellStyle name="Normal 7 2 2 2 2 7" xfId="32867" xr:uid="{9D2008B1-9477-45A5-A4A9-C119D10C319D}"/>
    <cellStyle name="Normal 7 2 2 2 2 8" xfId="46069" xr:uid="{B6616F40-205E-41DE-A141-2159F2A1F974}"/>
    <cellStyle name="Normal 7 2 2 2 3" xfId="2471" xr:uid="{79454464-7B13-4104-9271-3E66C1ABF3F5}"/>
    <cellStyle name="Normal 7 2 2 2 3 2" xfId="32868" xr:uid="{9BA49AE7-A684-4333-9E70-B1CA21352263}"/>
    <cellStyle name="Normal 7 2 2 2 3 2 2" xfId="32869" xr:uid="{30774ECE-9FB3-487C-AC2B-DB7A0E0187E9}"/>
    <cellStyle name="Normal 7 2 2 2 3 2 2 2" xfId="32870" xr:uid="{73B115FD-E1F2-4FC6-9740-E6AAF8530265}"/>
    <cellStyle name="Normal 7 2 2 2 3 2 2 2 2" xfId="41667" xr:uid="{29A8BE57-B9F8-4888-B357-7432E0DC7818}"/>
    <cellStyle name="Normal 7 2 2 2 3 2 2 3" xfId="32871" xr:uid="{A9F5A0BA-8954-47B8-8586-CF68739484DB}"/>
    <cellStyle name="Normal 7 2 2 2 3 2 3" xfId="32872" xr:uid="{BC41DF52-8285-4AF9-9165-E44BCEC85044}"/>
    <cellStyle name="Normal 7 2 2 2 3 2 3 2" xfId="32873" xr:uid="{B527C079-A5DB-46D4-860B-94F69265BD3B}"/>
    <cellStyle name="Normal 7 2 2 2 3 2 3 2 2" xfId="41668" xr:uid="{C83822C9-4E70-4958-BD00-00D01BF17309}"/>
    <cellStyle name="Normal 7 2 2 2 3 2 3 3" xfId="32874" xr:uid="{FB6CFD4B-2202-42AF-A63F-CBD64E54AFF4}"/>
    <cellStyle name="Normal 7 2 2 2 3 2 4" xfId="32875" xr:uid="{00374E82-3A74-41F5-AEDB-0D45E5644137}"/>
    <cellStyle name="Normal 7 2 2 2 3 2 4 2" xfId="41669" xr:uid="{CBF715B7-4C27-47EB-A7FB-66D7DDE6FB17}"/>
    <cellStyle name="Normal 7 2 2 2 3 2 5" xfId="32876" xr:uid="{625B3B64-8EDA-4356-805D-977268601C5F}"/>
    <cellStyle name="Normal 7 2 2 2 3 3" xfId="32877" xr:uid="{9C12E83F-E35A-4197-9039-F349DDD11C94}"/>
    <cellStyle name="Normal 7 2 2 2 3 3 2" xfId="32878" xr:uid="{1BC1E699-B480-4D55-8A64-95C0869A1598}"/>
    <cellStyle name="Normal 7 2 2 2 3 3 2 2" xfId="41670" xr:uid="{C1BAC403-F297-47E1-8F3C-08E00D7C0417}"/>
    <cellStyle name="Normal 7 2 2 2 3 3 3" xfId="32879" xr:uid="{85FDDF93-053D-47D3-A659-6C85585597BA}"/>
    <cellStyle name="Normal 7 2 2 2 3 4" xfId="32880" xr:uid="{E948A682-BAB3-4F88-AE70-5D6ADA3A7319}"/>
    <cellStyle name="Normal 7 2 2 2 3 4 2" xfId="32881" xr:uid="{9246B21F-0FAA-4B2A-812F-5CECF02F323C}"/>
    <cellStyle name="Normal 7 2 2 2 3 4 2 2" xfId="41671" xr:uid="{93040808-F455-4C3D-BCC6-EE14723BD813}"/>
    <cellStyle name="Normal 7 2 2 2 3 4 3" xfId="32882" xr:uid="{AA96B3A6-2A19-4AA7-BC0B-B3FADE28CF2F}"/>
    <cellStyle name="Normal 7 2 2 2 3 5" xfId="32883" xr:uid="{274DD694-45BC-4860-BF2A-7D2FC8F7C9BA}"/>
    <cellStyle name="Normal 7 2 2 2 3 5 2" xfId="41672" xr:uid="{EEEEA6E7-A376-49A4-A0FA-60F1E847036B}"/>
    <cellStyle name="Normal 7 2 2 2 3 6" xfId="32884" xr:uid="{81FDFBB1-EA5A-43C0-BF18-40B1B5E44537}"/>
    <cellStyle name="Normal 7 2 2 2 3 7" xfId="46070" xr:uid="{8F125F98-9490-40FD-88C4-F619775C9396}"/>
    <cellStyle name="Normal 7 2 2 2 4" xfId="32885" xr:uid="{812E1A0A-33AB-4C32-A088-ACC765EF4DB3}"/>
    <cellStyle name="Normal 7 2 2 2 4 2" xfId="32886" xr:uid="{0A13EC86-96BF-4910-B142-575BDED432A5}"/>
    <cellStyle name="Normal 7 2 2 2 4 2 2" xfId="32887" xr:uid="{8F8BECAE-513F-409A-A89A-299E13B68C8A}"/>
    <cellStyle name="Normal 7 2 2 2 4 2 2 2" xfId="41673" xr:uid="{F7DD2FFE-D991-4F25-AAE7-0211A31B370A}"/>
    <cellStyle name="Normal 7 2 2 2 4 2 3" xfId="32888" xr:uid="{8D29AE8A-10B6-458C-90A7-70C2F8260D7C}"/>
    <cellStyle name="Normal 7 2 2 2 4 3" xfId="32889" xr:uid="{73280F32-3EDA-41D8-8D03-504BFDB21A2B}"/>
    <cellStyle name="Normal 7 2 2 2 4 3 2" xfId="32890" xr:uid="{E56ECB42-FA0A-4971-AA66-5FDA7FD0BB7E}"/>
    <cellStyle name="Normal 7 2 2 2 4 3 2 2" xfId="41674" xr:uid="{7E59BAF2-EDD3-4FBB-A6DD-2427FF9291CA}"/>
    <cellStyle name="Normal 7 2 2 2 4 3 3" xfId="32891" xr:uid="{74814FCB-798D-4EBE-ADA0-BD4ACA2FD927}"/>
    <cellStyle name="Normal 7 2 2 2 4 4" xfId="32892" xr:uid="{6E789F99-4289-485D-A92B-04BBB96637A7}"/>
    <cellStyle name="Normal 7 2 2 2 4 4 2" xfId="41675" xr:uid="{C8EB291B-B5D8-4045-803D-DF8A0713D635}"/>
    <cellStyle name="Normal 7 2 2 2 4 5" xfId="32893" xr:uid="{46E4F06A-7B6B-40E2-B11C-A7DC6E3F9819}"/>
    <cellStyle name="Normal 7 2 2 2 5" xfId="32894" xr:uid="{BF45BC61-004C-448F-983E-C37D1805B755}"/>
    <cellStyle name="Normal 7 2 2 2 5 2" xfId="32895" xr:uid="{51D957E4-2371-461F-A8E3-AD844B738276}"/>
    <cellStyle name="Normal 7 2 2 2 5 2 2" xfId="41676" xr:uid="{BB08DCCE-AC72-416F-BF64-63FB9F437B7E}"/>
    <cellStyle name="Normal 7 2 2 2 5 3" xfId="32896" xr:uid="{35BB773E-41BE-4A49-AD3E-5E617FA78F2F}"/>
    <cellStyle name="Normal 7 2 2 2 6" xfId="32897" xr:uid="{918C4D71-78C3-4665-9140-2AD65806E2AA}"/>
    <cellStyle name="Normal 7 2 2 2 6 2" xfId="32898" xr:uid="{12CDB576-35D3-41C8-BB4A-2F368EBD3339}"/>
    <cellStyle name="Normal 7 2 2 2 6 2 2" xfId="41677" xr:uid="{4CE7568A-E58D-426F-81B6-5AC2175130EB}"/>
    <cellStyle name="Normal 7 2 2 2 6 3" xfId="32899" xr:uid="{DC71A78D-3F87-43D2-83EC-3F6ACB897246}"/>
    <cellStyle name="Normal 7 2 2 2 7" xfId="32900" xr:uid="{D5C7239F-2DCD-40EA-B635-2C92812E2254}"/>
    <cellStyle name="Normal 7 2 2 2 7 2" xfId="41678" xr:uid="{D6AC54F8-1EF1-4433-A463-E9098A529147}"/>
    <cellStyle name="Normal 7 2 2 2 8" xfId="32901" xr:uid="{E194FC54-F574-43D3-BC9E-A00206B3E8F2}"/>
    <cellStyle name="Normal 7 2 2 2 9" xfId="46071" xr:uid="{82C52771-22D4-416A-9154-B2733904AD92}"/>
    <cellStyle name="Normal 7 2 2 3" xfId="751" xr:uid="{00000000-0005-0000-0000-000075040000}"/>
    <cellStyle name="Normal 7 2 2 3 10" xfId="46532" xr:uid="{332A7095-4834-44C6-A7A9-26A3ABA6AF58}"/>
    <cellStyle name="Normal 7 2 2 3 11" xfId="2472" xr:uid="{C7F7420E-E0B6-412F-A050-CA39A6D618E2}"/>
    <cellStyle name="Normal 7 2 2 3 2" xfId="2473" xr:uid="{9A9C4204-E418-4CDD-B4A3-5D4452832F9F}"/>
    <cellStyle name="Normal 7 2 2 3 2 2" xfId="32902" xr:uid="{B99EFB69-5E45-4CAD-9B2C-3F0292D12660}"/>
    <cellStyle name="Normal 7 2 2 3 2 2 2" xfId="32903" xr:uid="{C7425EF6-DB50-46CE-90DE-EF8DF1B1459A}"/>
    <cellStyle name="Normal 7 2 2 3 2 2 2 2" xfId="32904" xr:uid="{936C12DF-B523-45F9-9FC7-6B158469F1E4}"/>
    <cellStyle name="Normal 7 2 2 3 2 2 2 2 2" xfId="41679" xr:uid="{23B74F23-EF9B-4DBE-AAA0-D4E8BBE2E2E5}"/>
    <cellStyle name="Normal 7 2 2 3 2 2 2 3" xfId="32905" xr:uid="{4CCB29D2-62C4-4E0A-AF26-F13D5342B96A}"/>
    <cellStyle name="Normal 7 2 2 3 2 2 3" xfId="32906" xr:uid="{5D51351E-87A2-4652-994F-19328F626F10}"/>
    <cellStyle name="Normal 7 2 2 3 2 2 3 2" xfId="32907" xr:uid="{3BC3A7F9-6857-485A-945E-A75D049B0288}"/>
    <cellStyle name="Normal 7 2 2 3 2 2 3 2 2" xfId="41680" xr:uid="{05B64720-7984-4D8F-B33E-64414F00B931}"/>
    <cellStyle name="Normal 7 2 2 3 2 2 3 3" xfId="32908" xr:uid="{CF714266-F3F6-44A0-8B06-97B371DF6880}"/>
    <cellStyle name="Normal 7 2 2 3 2 2 4" xfId="32909" xr:uid="{5339CC67-6616-4D83-8F4D-D6A127382719}"/>
    <cellStyle name="Normal 7 2 2 3 2 2 4 2" xfId="41681" xr:uid="{47F5C9D4-8D96-4B21-932E-7134D8D5A761}"/>
    <cellStyle name="Normal 7 2 2 3 2 2 5" xfId="32910" xr:uid="{7A37D834-3EA6-4BA0-B6F2-83341D924016}"/>
    <cellStyle name="Normal 7 2 2 3 2 3" xfId="32911" xr:uid="{554AFFA8-487C-4882-B8B9-52A802FBD0CB}"/>
    <cellStyle name="Normal 7 2 2 3 2 3 2" xfId="32912" xr:uid="{90C368A1-A9EB-4C67-BF85-0909ED3CA5BC}"/>
    <cellStyle name="Normal 7 2 2 3 2 3 2 2" xfId="41682" xr:uid="{06EB8600-4044-407C-949A-D726A7C138FA}"/>
    <cellStyle name="Normal 7 2 2 3 2 3 3" xfId="32913" xr:uid="{F772C43A-8185-4F65-8D48-D0C05A99D6FB}"/>
    <cellStyle name="Normal 7 2 2 3 2 4" xfId="32914" xr:uid="{A1483DDA-163A-40F1-A372-25DB34361E34}"/>
    <cellStyle name="Normal 7 2 2 3 2 4 2" xfId="32915" xr:uid="{6D15778F-75E6-4753-AC7F-89652E62225E}"/>
    <cellStyle name="Normal 7 2 2 3 2 4 2 2" xfId="41683" xr:uid="{CAEEBFE2-2F68-4DAC-ADD4-2B44D75F499E}"/>
    <cellStyle name="Normal 7 2 2 3 2 4 3" xfId="32916" xr:uid="{EFADB229-D60A-4BDA-ADBF-3D2DFD39F143}"/>
    <cellStyle name="Normal 7 2 2 3 2 5" xfId="32917" xr:uid="{B1C11A9F-C4E8-40BF-A234-F5D94C1F31FB}"/>
    <cellStyle name="Normal 7 2 2 3 2 5 2" xfId="41684" xr:uid="{93FC08AB-DF85-4D4C-B8A8-25A0E94B97C2}"/>
    <cellStyle name="Normal 7 2 2 3 2 6" xfId="32918" xr:uid="{D4528857-0B39-4C8F-8561-6BF4E7376385}"/>
    <cellStyle name="Normal 7 2 2 3 2 7" xfId="46072" xr:uid="{6DB6AC40-9ABB-4EFF-9104-967FA297B363}"/>
    <cellStyle name="Normal 7 2 2 3 3" xfId="32919" xr:uid="{E3F38446-A246-4E3F-A941-95FB2F7C1C7F}"/>
    <cellStyle name="Normal 7 2 2 3 3 2" xfId="32920" xr:uid="{9856CDA0-6E00-466A-B0B2-A474A71DC997}"/>
    <cellStyle name="Normal 7 2 2 3 3 2 2" xfId="32921" xr:uid="{FA4FDE69-36B4-4E12-96F1-4539CA56DE19}"/>
    <cellStyle name="Normal 7 2 2 3 3 2 2 2" xfId="41685" xr:uid="{8FB36613-1C9E-4150-8E44-55E7E4D1E2C4}"/>
    <cellStyle name="Normal 7 2 2 3 3 2 3" xfId="32922" xr:uid="{E6071538-2A6D-489C-A3CC-3D4E0011CC5E}"/>
    <cellStyle name="Normal 7 2 2 3 3 3" xfId="32923" xr:uid="{6CDD1692-5AFC-40D8-8D33-505ED1A474F5}"/>
    <cellStyle name="Normal 7 2 2 3 3 3 2" xfId="32924" xr:uid="{60FA7D3B-B3F9-4741-86C1-E6538F1735AD}"/>
    <cellStyle name="Normal 7 2 2 3 3 3 2 2" xfId="41686" xr:uid="{4D3E56ED-F2A8-4F53-902B-30F8EEA702F2}"/>
    <cellStyle name="Normal 7 2 2 3 3 3 3" xfId="32925" xr:uid="{C0AA8261-7B1D-4B25-AC42-2BC5F054C4B4}"/>
    <cellStyle name="Normal 7 2 2 3 3 4" xfId="32926" xr:uid="{FD28912D-492A-443C-AA2B-6553B4806B5E}"/>
    <cellStyle name="Normal 7 2 2 3 3 4 2" xfId="41687" xr:uid="{493EF59B-2E1D-467C-B8EC-515B5AB31672}"/>
    <cellStyle name="Normal 7 2 2 3 3 5" xfId="32927" xr:uid="{14BCFB7E-3B55-48C2-87D9-F8ADF7FE99F3}"/>
    <cellStyle name="Normal 7 2 2 3 4" xfId="32928" xr:uid="{6CD7ED8A-222D-4983-ACEA-768458EBEF2F}"/>
    <cellStyle name="Normal 7 2 2 3 4 2" xfId="32929" xr:uid="{5580A507-E4CE-4746-B3AE-BB589C86B532}"/>
    <cellStyle name="Normal 7 2 2 3 4 2 2" xfId="41688" xr:uid="{EB479EB2-F1A2-436F-AF12-6B28A51A339A}"/>
    <cellStyle name="Normal 7 2 2 3 4 3" xfId="32930" xr:uid="{3DB3DD5B-CD24-4A32-9B65-97769A3B9C45}"/>
    <cellStyle name="Normal 7 2 2 3 5" xfId="32931" xr:uid="{EC18DE1C-D054-43DA-950F-C1231D8ED228}"/>
    <cellStyle name="Normal 7 2 2 3 5 2" xfId="32932" xr:uid="{DECE8ED1-6095-43AD-9342-6F3316D50817}"/>
    <cellStyle name="Normal 7 2 2 3 5 2 2" xfId="41689" xr:uid="{96B83AFD-36E3-4472-8C4A-C25999CD7E15}"/>
    <cellStyle name="Normal 7 2 2 3 5 3" xfId="32933" xr:uid="{C796F5D9-76D8-414D-8C4B-FA447AEFD83F}"/>
    <cellStyle name="Normal 7 2 2 3 6" xfId="32934" xr:uid="{4A4E053D-1C49-4BE5-9BEA-7F5ED8EFFCE2}"/>
    <cellStyle name="Normal 7 2 2 3 6 2" xfId="41690" xr:uid="{A1248911-7CA9-4B74-B9EE-35A6F57C54FB}"/>
    <cellStyle name="Normal 7 2 2 3 7" xfId="32935" xr:uid="{1418A808-9104-4E50-A3AA-038020E4E0BC}"/>
    <cellStyle name="Normal 7 2 2 3 8" xfId="32936" xr:uid="{D441875C-3061-47BE-95BA-FA0782144607}"/>
    <cellStyle name="Normal 7 2 2 3 9" xfId="46073" xr:uid="{76DDA4A0-C4E1-4765-80EE-2CC1FF5238C6}"/>
    <cellStyle name="Normal 7 2 2 4" xfId="752" xr:uid="{00000000-0005-0000-0000-000076040000}"/>
    <cellStyle name="Normal 7 2 2 4 2" xfId="32937" xr:uid="{E76CCEC3-49BE-49F8-A8DA-9850693B7A3D}"/>
    <cellStyle name="Normal 7 2 2 4 2 2" xfId="32938" xr:uid="{FAA94454-3ED9-49B8-B156-8B898085A99C}"/>
    <cellStyle name="Normal 7 2 2 4 2 2 2" xfId="32939" xr:uid="{7ED0A30E-73B4-458D-A06E-D903BA6956F6}"/>
    <cellStyle name="Normal 7 2 2 4 2 2 2 2" xfId="41691" xr:uid="{04B194BA-F917-4FB9-914C-8F8477AA9E68}"/>
    <cellStyle name="Normal 7 2 2 4 2 2 3" xfId="32940" xr:uid="{350C7001-EF7B-45E8-A4A3-7B21E898E24B}"/>
    <cellStyle name="Normal 7 2 2 4 2 3" xfId="32941" xr:uid="{087F021F-DB78-45B8-BE42-09DD60B20EDB}"/>
    <cellStyle name="Normal 7 2 2 4 2 3 2" xfId="32942" xr:uid="{526E8B10-BA1F-4184-8F09-CE914E7C5CBB}"/>
    <cellStyle name="Normal 7 2 2 4 2 3 2 2" xfId="41692" xr:uid="{9807190D-C8F0-4AFA-8875-5BB6DC62A85F}"/>
    <cellStyle name="Normal 7 2 2 4 2 3 3" xfId="32943" xr:uid="{C08F0FCB-1ED2-4B9B-B10E-3484E1FEC3ED}"/>
    <cellStyle name="Normal 7 2 2 4 2 4" xfId="32944" xr:uid="{EC94BE69-D2D5-4B04-B070-F31A7E02C0EC}"/>
    <cellStyle name="Normal 7 2 2 4 2 4 2" xfId="41693" xr:uid="{850B4D41-39D0-4E2C-BDC2-DD60B70C3237}"/>
    <cellStyle name="Normal 7 2 2 4 2 5" xfId="32945" xr:uid="{5A39690D-CF0A-499E-A81E-59825244BB07}"/>
    <cellStyle name="Normal 7 2 2 4 3" xfId="32946" xr:uid="{F3E1DA5D-FEDA-40F2-AA6D-EFDDE7EFB7C6}"/>
    <cellStyle name="Normal 7 2 2 4 3 2" xfId="32947" xr:uid="{05463EF3-4DE2-4415-9F0D-FCE3F3D6A3CC}"/>
    <cellStyle name="Normal 7 2 2 4 3 2 2" xfId="41694" xr:uid="{F3B73AEB-87E8-4385-973F-84466359629E}"/>
    <cellStyle name="Normal 7 2 2 4 3 3" xfId="32948" xr:uid="{D34BB0AE-AF6C-4B5C-8FF5-ED53931CD38C}"/>
    <cellStyle name="Normal 7 2 2 4 4" xfId="32949" xr:uid="{15EC54E2-3260-419F-8AFD-402787250470}"/>
    <cellStyle name="Normal 7 2 2 4 4 2" xfId="32950" xr:uid="{4D2354B6-6A47-4E3E-B7C0-216BAF29A7A7}"/>
    <cellStyle name="Normal 7 2 2 4 4 2 2" xfId="41695" xr:uid="{28651D9F-C651-457B-8962-2756785BC804}"/>
    <cellStyle name="Normal 7 2 2 4 4 3" xfId="32951" xr:uid="{3AC5980A-BBE8-4BED-9D53-4506833FF798}"/>
    <cellStyle name="Normal 7 2 2 4 5" xfId="32952" xr:uid="{ED2D691F-D215-4E0C-BB14-7CEC89F935C1}"/>
    <cellStyle name="Normal 7 2 2 4 5 2" xfId="41696" xr:uid="{108CA7B9-3649-454C-95A4-FF4284D034E9}"/>
    <cellStyle name="Normal 7 2 2 4 6" xfId="32953" xr:uid="{B1EAA7FD-DB4E-443C-9008-2EDE8CD699DB}"/>
    <cellStyle name="Normal 7 2 2 4 7" xfId="46074" xr:uid="{36A8EA13-DC49-4DE3-8CAC-5C46CB6EFC5F}"/>
    <cellStyle name="Normal 7 2 2 5" xfId="32954" xr:uid="{DF5C3303-C131-4544-AE09-05706BF60B92}"/>
    <cellStyle name="Normal 7 2 2 5 2" xfId="32955" xr:uid="{BA9A3FC4-B459-4B9C-BC49-C77DDF4D96AC}"/>
    <cellStyle name="Normal 7 2 2 5 2 2" xfId="32956" xr:uid="{BB06CACD-A1F2-4FB3-837D-0696FB1FA2A4}"/>
    <cellStyle name="Normal 7 2 2 5 2 2 2" xfId="41697" xr:uid="{A0145094-1099-414B-AE62-6557344EF0D2}"/>
    <cellStyle name="Normal 7 2 2 5 2 3" xfId="32957" xr:uid="{056C9E19-BEC6-4ED1-9EF1-2B52BD8AFFE2}"/>
    <cellStyle name="Normal 7 2 2 5 3" xfId="32958" xr:uid="{C45CE0DD-FE73-49E2-B11B-89390D3CADC0}"/>
    <cellStyle name="Normal 7 2 2 5 3 2" xfId="32959" xr:uid="{83D56922-3C62-4C50-A05C-C57BB9C79821}"/>
    <cellStyle name="Normal 7 2 2 5 3 2 2" xfId="41698" xr:uid="{9461E072-5C47-4CF4-8AB6-0F1FCE353556}"/>
    <cellStyle name="Normal 7 2 2 5 3 3" xfId="32960" xr:uid="{CC604F28-72BA-4F0A-BA32-032331B7A118}"/>
    <cellStyle name="Normal 7 2 2 5 4" xfId="32961" xr:uid="{6D647332-8A90-4B8B-A6F2-C8F65B16A004}"/>
    <cellStyle name="Normal 7 2 2 5 4 2" xfId="41699" xr:uid="{2868973C-E88C-4ADD-A590-D3D8C88AB73B}"/>
    <cellStyle name="Normal 7 2 2 5 5" xfId="32962" xr:uid="{30D0049B-9DBE-4E46-BA92-260263FD84DD}"/>
    <cellStyle name="Normal 7 2 2 6" xfId="32963" xr:uid="{D0D1C7D9-E9F1-4298-B1EA-327C00BCF579}"/>
    <cellStyle name="Normal 7 2 2 6 2" xfId="32964" xr:uid="{0A10FF5E-5114-4F15-AF2F-C1F7897D3578}"/>
    <cellStyle name="Normal 7 2 2 6 2 2" xfId="41700" xr:uid="{DBCB179C-C2F0-4A78-80CD-D048334D455C}"/>
    <cellStyle name="Normal 7 2 2 6 3" xfId="32965" xr:uid="{81C9A3C5-1286-4F86-809F-8747138505BB}"/>
    <cellStyle name="Normal 7 2 2 7" xfId="32966" xr:uid="{F9297CB0-DD13-4B27-B825-66960EADCE6F}"/>
    <cellStyle name="Normal 7 2 2 7 2" xfId="32967" xr:uid="{F7A4643E-0F39-4D97-9C22-9CEABA694872}"/>
    <cellStyle name="Normal 7 2 2 7 2 2" xfId="41701" xr:uid="{F568D35E-62A1-42AE-8ED5-378C55E7BACD}"/>
    <cellStyle name="Normal 7 2 2 7 3" xfId="32968" xr:uid="{599D48F7-1F82-404E-84E1-A1D53131E7C7}"/>
    <cellStyle name="Normal 7 2 2 8" xfId="32969" xr:uid="{AB908AA3-E95E-4A4E-BEDB-DE46BF0F93C5}"/>
    <cellStyle name="Normal 7 2 2 8 2" xfId="41702" xr:uid="{C37203E3-38FC-413D-8599-CCF480A5D70D}"/>
    <cellStyle name="Normal 7 2 2 9" xfId="32970" xr:uid="{E6A2F319-BC51-45DC-8865-89E36816528F}"/>
    <cellStyle name="Normal 7 2 3" xfId="753" xr:uid="{00000000-0005-0000-0000-000077040000}"/>
    <cellStyle name="Normal 7 2 3 2" xfId="754" xr:uid="{00000000-0005-0000-0000-000078040000}"/>
    <cellStyle name="Normal 7 2 3 2 2" xfId="2474" xr:uid="{F89307BC-F613-4730-88AE-FA0B4471DAA9}"/>
    <cellStyle name="Normal 7 2 3 2 2 2" xfId="32971" xr:uid="{64FBF88C-BA8D-4C9F-A67D-582BEC0A4AED}"/>
    <cellStyle name="Normal 7 2 3 2 2 2 2" xfId="32972" xr:uid="{9FF4D3A6-4F21-452F-926F-DC17E257F89A}"/>
    <cellStyle name="Normal 7 2 3 2 2 2 2 2" xfId="32973" xr:uid="{B0D8F560-5CE4-4D72-A3BE-E425D7211931}"/>
    <cellStyle name="Normal 7 2 3 2 2 2 2 2 2" xfId="41703" xr:uid="{49BBC160-8231-432E-80E8-099B74AC563A}"/>
    <cellStyle name="Normal 7 2 3 2 2 2 2 3" xfId="32974" xr:uid="{7EBD1790-F2DB-4B7F-A651-15495B193C3B}"/>
    <cellStyle name="Normal 7 2 3 2 2 2 3" xfId="32975" xr:uid="{EE6FA6D7-8AEC-4A77-858F-20DFA2410DF4}"/>
    <cellStyle name="Normal 7 2 3 2 2 2 3 2" xfId="32976" xr:uid="{9D322C32-A1DD-4767-8A0D-5B49D9FE118E}"/>
    <cellStyle name="Normal 7 2 3 2 2 2 3 2 2" xfId="41704" xr:uid="{1062634C-2406-475C-B27B-B10C2EFAACB0}"/>
    <cellStyle name="Normal 7 2 3 2 2 2 3 3" xfId="32977" xr:uid="{44881846-3A06-442C-B16A-839EA3AF5B75}"/>
    <cellStyle name="Normal 7 2 3 2 2 2 4" xfId="32978" xr:uid="{60689AD1-F7D6-4EA3-9997-794F854634E6}"/>
    <cellStyle name="Normal 7 2 3 2 2 2 4 2" xfId="41705" xr:uid="{113FB39D-0E34-474E-996D-5F2FCA820355}"/>
    <cellStyle name="Normal 7 2 3 2 2 2 5" xfId="32979" xr:uid="{7E836F4D-8269-4B8D-A398-8BCA50300829}"/>
    <cellStyle name="Normal 7 2 3 2 2 3" xfId="32980" xr:uid="{90F3109B-F60E-427A-906E-188BBBF5E29E}"/>
    <cellStyle name="Normal 7 2 3 2 2 3 2" xfId="32981" xr:uid="{06C5F689-CC17-41C7-8724-A0FA7A2DE769}"/>
    <cellStyle name="Normal 7 2 3 2 2 3 2 2" xfId="41706" xr:uid="{BDEAE8EB-C94A-4E44-BE71-7B46BE13D3F9}"/>
    <cellStyle name="Normal 7 2 3 2 2 3 3" xfId="32982" xr:uid="{9E74B7A7-AFE3-47D6-8FBE-5842F6D642C5}"/>
    <cellStyle name="Normal 7 2 3 2 2 4" xfId="32983" xr:uid="{C97DE732-85DF-491F-B8B3-71446FFB362D}"/>
    <cellStyle name="Normal 7 2 3 2 2 4 2" xfId="32984" xr:uid="{D761A3EF-9827-49EE-A2C6-1608261D9666}"/>
    <cellStyle name="Normal 7 2 3 2 2 4 2 2" xfId="41707" xr:uid="{7D64AB40-3BB4-4C42-B4C4-1B4F409FF15F}"/>
    <cellStyle name="Normal 7 2 3 2 2 4 3" xfId="32985" xr:uid="{04108B6D-2AA5-4ACA-AA55-DFD8F861E86B}"/>
    <cellStyle name="Normal 7 2 3 2 2 5" xfId="32986" xr:uid="{3E585CAA-1EE5-4089-890B-921BE477E2DF}"/>
    <cellStyle name="Normal 7 2 3 2 2 5 2" xfId="41708" xr:uid="{74A9B570-08D7-4F59-B26B-3B8F25631D49}"/>
    <cellStyle name="Normal 7 2 3 2 2 6" xfId="32987" xr:uid="{2B6E789F-FBDC-40E8-B79B-0FE5E2B7F506}"/>
    <cellStyle name="Normal 7 2 3 2 2 7" xfId="46075" xr:uid="{35142095-3912-4FDB-8500-607EA5B709DA}"/>
    <cellStyle name="Normal 7 2 3 2 3" xfId="32988" xr:uid="{2D1C1189-0640-4A86-A326-CCDD12A299AC}"/>
    <cellStyle name="Normal 7 2 3 2 3 2" xfId="32989" xr:uid="{7EECF541-9708-46BE-AE40-2C7D3662D896}"/>
    <cellStyle name="Normal 7 2 3 2 3 2 2" xfId="32990" xr:uid="{16720891-0419-405F-A20C-F0E4E4912FCD}"/>
    <cellStyle name="Normal 7 2 3 2 3 2 2 2" xfId="41709" xr:uid="{2C79995C-84BE-4BD0-A565-25A1BBE413A8}"/>
    <cellStyle name="Normal 7 2 3 2 3 2 3" xfId="32991" xr:uid="{5EE558EF-2252-45AE-BB76-E70D2AE56172}"/>
    <cellStyle name="Normal 7 2 3 2 3 3" xfId="32992" xr:uid="{9FB34D84-8FFE-4B02-9A55-601342EDE573}"/>
    <cellStyle name="Normal 7 2 3 2 3 3 2" xfId="32993" xr:uid="{91D15C93-F08D-46EF-96B3-355BC5312872}"/>
    <cellStyle name="Normal 7 2 3 2 3 3 2 2" xfId="41710" xr:uid="{5E850721-8C25-4446-B43A-42EF071C87DA}"/>
    <cellStyle name="Normal 7 2 3 2 3 3 3" xfId="32994" xr:uid="{B81BA04C-A474-4E2C-9A76-6B795E88093E}"/>
    <cellStyle name="Normal 7 2 3 2 3 4" xfId="32995" xr:uid="{6F2C5451-F3B8-41BF-85F4-2EEF43C2D70F}"/>
    <cellStyle name="Normal 7 2 3 2 3 4 2" xfId="41711" xr:uid="{AF5D64EC-2F73-49A4-8199-18C2E21159FE}"/>
    <cellStyle name="Normal 7 2 3 2 3 5" xfId="32996" xr:uid="{372A3044-6D0A-4E41-B9FA-1AC8C84F7865}"/>
    <cellStyle name="Normal 7 2 3 2 4" xfId="32997" xr:uid="{CC7C1CDA-79A9-4F05-922C-E4671D6079F8}"/>
    <cellStyle name="Normal 7 2 3 2 4 2" xfId="32998" xr:uid="{6237D853-767D-4035-B87B-BB804D44A2A0}"/>
    <cellStyle name="Normal 7 2 3 2 4 2 2" xfId="41712" xr:uid="{215E8C8F-0A1E-418B-921B-C078C3D13605}"/>
    <cellStyle name="Normal 7 2 3 2 4 3" xfId="32999" xr:uid="{0F5C5F76-5816-400A-96A3-7F946A6A5543}"/>
    <cellStyle name="Normal 7 2 3 2 5" xfId="33000" xr:uid="{416290D6-B633-4B04-ABFE-E013E5AB3336}"/>
    <cellStyle name="Normal 7 2 3 2 5 2" xfId="33001" xr:uid="{1CBF5EEA-AE58-45E9-A8B3-0B038E161C17}"/>
    <cellStyle name="Normal 7 2 3 2 5 2 2" xfId="41713" xr:uid="{759D96D8-B31D-42FF-A40C-A4439B5CD66B}"/>
    <cellStyle name="Normal 7 2 3 2 5 3" xfId="33002" xr:uid="{0771DECC-716B-4F3B-B214-2A9FC9CC412C}"/>
    <cellStyle name="Normal 7 2 3 2 6" xfId="33003" xr:uid="{EBE24A72-C54F-4F45-AD42-1DE632C6A86B}"/>
    <cellStyle name="Normal 7 2 3 2 6 2" xfId="41714" xr:uid="{219579F8-C325-44FA-9EEE-5347C849785B}"/>
    <cellStyle name="Normal 7 2 3 2 7" xfId="33004" xr:uid="{5FCEDB91-64CF-4B01-8CFA-E3AAF46E8420}"/>
    <cellStyle name="Normal 7 2 3 2 8" xfId="46076" xr:uid="{44361F9E-2181-46D6-B8E7-865B8372217D}"/>
    <cellStyle name="Normal 7 2 3 3" xfId="755" xr:uid="{00000000-0005-0000-0000-000079040000}"/>
    <cellStyle name="Normal 7 2 3 3 2" xfId="33005" xr:uid="{5A7AB669-93A2-4A42-B027-0BB5EB8F4FDB}"/>
    <cellStyle name="Normal 7 2 3 3 2 2" xfId="33006" xr:uid="{ED076FE9-5C2E-42A4-B485-80D58E87CA45}"/>
    <cellStyle name="Normal 7 2 3 3 2 2 2" xfId="33007" xr:uid="{71B90FC8-48BE-4A97-A3AB-D2784D103D86}"/>
    <cellStyle name="Normal 7 2 3 3 2 2 2 2" xfId="41715" xr:uid="{5641B784-7FDC-4F6A-8D44-30106B6D9AEE}"/>
    <cellStyle name="Normal 7 2 3 3 2 2 3" xfId="33008" xr:uid="{A8B8FFB2-DC4C-4C8A-9960-C2501F9F2648}"/>
    <cellStyle name="Normal 7 2 3 3 2 3" xfId="33009" xr:uid="{ACB25ACC-37D2-42C5-971E-1802C1E61D0A}"/>
    <cellStyle name="Normal 7 2 3 3 2 3 2" xfId="33010" xr:uid="{CAACBE81-72F0-4B83-A6A7-DB776A8471EB}"/>
    <cellStyle name="Normal 7 2 3 3 2 3 2 2" xfId="41716" xr:uid="{7F650B14-27D9-499A-96C9-9C9546E95604}"/>
    <cellStyle name="Normal 7 2 3 3 2 3 3" xfId="33011" xr:uid="{584159DA-BA54-4AC6-A548-C501CAAA4B76}"/>
    <cellStyle name="Normal 7 2 3 3 2 4" xfId="33012" xr:uid="{A68BA7BD-75E2-4B73-8460-13BCA7136C5E}"/>
    <cellStyle name="Normal 7 2 3 3 2 4 2" xfId="41717" xr:uid="{33EEE738-0A96-4A45-A434-CD394912AAB4}"/>
    <cellStyle name="Normal 7 2 3 3 2 5" xfId="33013" xr:uid="{9F63C465-81D0-45FF-98A8-ECA6EF2F3D2B}"/>
    <cellStyle name="Normal 7 2 3 3 3" xfId="33014" xr:uid="{08788B40-5AEC-40AB-AE45-BC887F2ACD8F}"/>
    <cellStyle name="Normal 7 2 3 3 3 2" xfId="33015" xr:uid="{39E20628-F67E-47BE-BA66-571F71DA398E}"/>
    <cellStyle name="Normal 7 2 3 3 3 2 2" xfId="41718" xr:uid="{0A6D8CC6-60F4-4C85-B264-7C1F44AEE6CA}"/>
    <cellStyle name="Normal 7 2 3 3 3 3" xfId="33016" xr:uid="{E7F4BFAA-ED72-4F14-88A8-AE6A74A89D6F}"/>
    <cellStyle name="Normal 7 2 3 3 4" xfId="33017" xr:uid="{321E5F38-1807-4137-A08D-F00E99DA72A6}"/>
    <cellStyle name="Normal 7 2 3 3 4 2" xfId="33018" xr:uid="{485A5DB6-1111-4554-9838-F162FCB507EF}"/>
    <cellStyle name="Normal 7 2 3 3 4 2 2" xfId="41719" xr:uid="{771B42B0-A269-4BC6-94CA-D024BE8BDE32}"/>
    <cellStyle name="Normal 7 2 3 3 4 3" xfId="33019" xr:uid="{9F741C52-6C56-451A-BE46-0351A3AE7C91}"/>
    <cellStyle name="Normal 7 2 3 3 5" xfId="33020" xr:uid="{052885FA-910C-4241-A492-41B9450EA0A5}"/>
    <cellStyle name="Normal 7 2 3 3 5 2" xfId="41720" xr:uid="{3F7094E3-B98E-402E-8CAC-0EA2F3D81E5B}"/>
    <cellStyle name="Normal 7 2 3 3 6" xfId="33021" xr:uid="{4A12FA8D-DB05-4671-A87C-FADB766FDBFD}"/>
    <cellStyle name="Normal 7 2 3 3 7" xfId="46077" xr:uid="{BAECC1A1-ADD3-43A7-ACF6-59AE66AF3C0B}"/>
    <cellStyle name="Normal 7 2 3 4" xfId="33022" xr:uid="{92ED7763-C32E-4FFC-9139-49512C1D915E}"/>
    <cellStyle name="Normal 7 2 3 4 2" xfId="33023" xr:uid="{F12F62CD-0E89-4877-9687-D938862AFB2F}"/>
    <cellStyle name="Normal 7 2 3 4 2 2" xfId="33024" xr:uid="{A147D2A0-93BA-4A81-88F8-58A0635D2342}"/>
    <cellStyle name="Normal 7 2 3 4 2 2 2" xfId="41721" xr:uid="{61AB570B-DB2C-4DB6-BFA7-8131B2535E45}"/>
    <cellStyle name="Normal 7 2 3 4 2 3" xfId="33025" xr:uid="{8FEBC305-3D08-45B5-AB2E-604635A4034D}"/>
    <cellStyle name="Normal 7 2 3 4 3" xfId="33026" xr:uid="{66EA656F-5EE8-4E6D-89B3-770C61E7C24B}"/>
    <cellStyle name="Normal 7 2 3 4 3 2" xfId="33027" xr:uid="{2BCF5D29-9764-4B86-8726-CFDEDE8C7151}"/>
    <cellStyle name="Normal 7 2 3 4 3 2 2" xfId="41722" xr:uid="{C6F62801-1A9F-4CB1-8F7B-901C1DEF498B}"/>
    <cellStyle name="Normal 7 2 3 4 3 3" xfId="33028" xr:uid="{C649BAC9-F285-40F6-84BF-300574375F22}"/>
    <cellStyle name="Normal 7 2 3 4 4" xfId="33029" xr:uid="{EB6D3C6F-6FFC-4896-AEC6-2B4BEF355A01}"/>
    <cellStyle name="Normal 7 2 3 4 4 2" xfId="41723" xr:uid="{1F69643C-B294-45EB-84C2-3FE9C00C52F4}"/>
    <cellStyle name="Normal 7 2 3 4 5" xfId="33030" xr:uid="{282EB15D-5F49-4128-A287-1506D0FF6830}"/>
    <cellStyle name="Normal 7 2 3 5" xfId="33031" xr:uid="{257F6EC8-AD43-48B9-95EB-1E0FB631E760}"/>
    <cellStyle name="Normal 7 2 3 5 2" xfId="33032" xr:uid="{94D691E2-5BB2-481B-BFA9-3395BB16EF21}"/>
    <cellStyle name="Normal 7 2 3 5 2 2" xfId="41724" xr:uid="{8A90BEB2-E46D-412B-BD0A-779DFA2E81EE}"/>
    <cellStyle name="Normal 7 2 3 5 3" xfId="33033" xr:uid="{2E14BE9B-447F-4D30-85F4-F3AA55040A5D}"/>
    <cellStyle name="Normal 7 2 3 6" xfId="33034" xr:uid="{6A7736BB-806C-4DE6-B48E-594CBD22095D}"/>
    <cellStyle name="Normal 7 2 3 6 2" xfId="33035" xr:uid="{29ECAF3F-E2EC-424B-B191-545C49B682D6}"/>
    <cellStyle name="Normal 7 2 3 6 2 2" xfId="41725" xr:uid="{04D4F02F-C8DE-4620-B570-1F8F1CF8C446}"/>
    <cellStyle name="Normal 7 2 3 6 3" xfId="33036" xr:uid="{93B98254-F165-42BA-8DF8-DEB01A3068CE}"/>
    <cellStyle name="Normal 7 2 3 7" xfId="33037" xr:uid="{1691D123-E137-40A8-8EFA-29915FCBE6B1}"/>
    <cellStyle name="Normal 7 2 3 7 2" xfId="41726" xr:uid="{46AAC42E-FF2F-49F4-9BDA-DDCF0CBCC8F2}"/>
    <cellStyle name="Normal 7 2 3 8" xfId="33038" xr:uid="{1C225F50-8BEB-46E6-94A0-04F615E9DDA6}"/>
    <cellStyle name="Normal 7 2 3 9" xfId="1434" xr:uid="{7FF66393-A64B-41AF-A8FF-909B53849366}"/>
    <cellStyle name="Normal 7 2 4" xfId="756" xr:uid="{00000000-0005-0000-0000-00007A040000}"/>
    <cellStyle name="Normal 7 2 4 2" xfId="757" xr:uid="{00000000-0005-0000-0000-00007B040000}"/>
    <cellStyle name="Normal 7 2 4 2 2" xfId="33039" xr:uid="{2C5CFE99-0616-41D8-B91C-4754522A749E}"/>
    <cellStyle name="Normal 7 2 4 2 2 2" xfId="33040" xr:uid="{C6C6AE45-A82A-4054-A356-34C21494841C}"/>
    <cellStyle name="Normal 7 2 4 2 2 2 2" xfId="33041" xr:uid="{0839E355-F3B0-4CD1-B3FA-88C6946D21B2}"/>
    <cellStyle name="Normal 7 2 4 2 2 2 2 2" xfId="33042" xr:uid="{F3505A8D-D9F0-4E93-8C30-43088E8771F0}"/>
    <cellStyle name="Normal 7 2 4 2 2 2 2 2 2" xfId="41727" xr:uid="{CD7BE8F7-CD2F-45DD-9723-0E2503E52AE0}"/>
    <cellStyle name="Normal 7 2 4 2 2 2 2 3" xfId="33043" xr:uid="{2B26B41E-76DD-412B-B3ED-386F912A2D0C}"/>
    <cellStyle name="Normal 7 2 4 2 2 2 3" xfId="33044" xr:uid="{99CCF7F3-2CE5-4B14-93F3-7B77FFC7CFE5}"/>
    <cellStyle name="Normal 7 2 4 2 2 2 3 2" xfId="33045" xr:uid="{E4CF2A65-B084-4439-B3E4-299E424EF9CD}"/>
    <cellStyle name="Normal 7 2 4 2 2 2 3 2 2" xfId="41728" xr:uid="{B277C6DE-BECE-48C2-81BB-FDBBE2884AE8}"/>
    <cellStyle name="Normal 7 2 4 2 2 2 3 3" xfId="33046" xr:uid="{E307BA57-ECBE-4322-85CC-830DF2311D8D}"/>
    <cellStyle name="Normal 7 2 4 2 2 2 4" xfId="33047" xr:uid="{270A7D72-5E2A-4F72-A0A2-E2AEC1C0903D}"/>
    <cellStyle name="Normal 7 2 4 2 2 2 4 2" xfId="41729" xr:uid="{CE599DBE-89D6-4DA0-BC57-A8B0130634B4}"/>
    <cellStyle name="Normal 7 2 4 2 2 2 5" xfId="33048" xr:uid="{75E083D5-A699-4BB6-8A18-874DE3FCDF73}"/>
    <cellStyle name="Normal 7 2 4 2 2 3" xfId="33049" xr:uid="{50BAF811-7607-4541-AD83-7DA1B7E2E646}"/>
    <cellStyle name="Normal 7 2 4 2 2 3 2" xfId="33050" xr:uid="{7A98DBFD-A0BD-4554-8395-7CF33352D58C}"/>
    <cellStyle name="Normal 7 2 4 2 2 3 2 2" xfId="41730" xr:uid="{E3448623-1AF8-4EEB-9D87-A40EC328E165}"/>
    <cellStyle name="Normal 7 2 4 2 2 3 3" xfId="33051" xr:uid="{076FAC52-2544-4FCF-8C51-F922E3F7975A}"/>
    <cellStyle name="Normal 7 2 4 2 2 4" xfId="33052" xr:uid="{C095141E-2B5E-495A-ADBA-613A87041B88}"/>
    <cellStyle name="Normal 7 2 4 2 2 4 2" xfId="33053" xr:uid="{88B20BAF-506F-4CFB-A4F4-62FBF3903618}"/>
    <cellStyle name="Normal 7 2 4 2 2 4 2 2" xfId="41731" xr:uid="{3D4102E6-1D53-461A-AE23-8F7A4F12C6CF}"/>
    <cellStyle name="Normal 7 2 4 2 2 4 3" xfId="33054" xr:uid="{6A56B8AD-8CD5-4259-8510-EE6BEE3AE469}"/>
    <cellStyle name="Normal 7 2 4 2 2 5" xfId="33055" xr:uid="{26FD4D72-4CFF-48D7-96C2-9B1D42FD130F}"/>
    <cellStyle name="Normal 7 2 4 2 2 5 2" xfId="41732" xr:uid="{944A16C4-CA77-42B4-9E3F-45E843714583}"/>
    <cellStyle name="Normal 7 2 4 2 2 6" xfId="33056" xr:uid="{667055B3-CED1-4E5A-8C31-A92ABBE1C096}"/>
    <cellStyle name="Normal 7 2 4 2 3" xfId="33057" xr:uid="{7DD0E1BD-3BE1-4324-9300-9A82E34E2004}"/>
    <cellStyle name="Normal 7 2 4 2 3 2" xfId="33058" xr:uid="{82BBB7D2-DA69-4BD8-8AA4-8D57EA189D27}"/>
    <cellStyle name="Normal 7 2 4 2 3 2 2" xfId="33059" xr:uid="{376AF3EC-4D52-45B0-A02B-6C393778D9D5}"/>
    <cellStyle name="Normal 7 2 4 2 3 2 2 2" xfId="41733" xr:uid="{2DE24C12-625A-4F98-AF8A-8F45C11CE947}"/>
    <cellStyle name="Normal 7 2 4 2 3 2 3" xfId="33060" xr:uid="{06C3A243-3202-4F1D-9CE5-7B33F2696B20}"/>
    <cellStyle name="Normal 7 2 4 2 3 3" xfId="33061" xr:uid="{EB411821-9C67-46B3-9851-10C8ACF5D1D9}"/>
    <cellStyle name="Normal 7 2 4 2 3 3 2" xfId="33062" xr:uid="{457054A0-0A62-426C-A538-03DCB9102DEF}"/>
    <cellStyle name="Normal 7 2 4 2 3 3 2 2" xfId="41734" xr:uid="{F2026204-CE91-4C35-A9C9-B693814B2D9B}"/>
    <cellStyle name="Normal 7 2 4 2 3 3 3" xfId="33063" xr:uid="{1D2B4E1F-9736-4F63-87E1-F08955375D6F}"/>
    <cellStyle name="Normal 7 2 4 2 3 4" xfId="33064" xr:uid="{3A683621-BD63-4197-A8ED-F2F29DDD32C0}"/>
    <cellStyle name="Normal 7 2 4 2 3 4 2" xfId="41735" xr:uid="{1548CDED-2F0A-4F52-890C-888606298E70}"/>
    <cellStyle name="Normal 7 2 4 2 3 5" xfId="33065" xr:uid="{DEB5A217-FE3F-40E0-80BD-101D22D48B06}"/>
    <cellStyle name="Normal 7 2 4 2 4" xfId="33066" xr:uid="{CBD34EEE-D4E9-4DAA-80FE-2E660C47560A}"/>
    <cellStyle name="Normal 7 2 4 2 4 2" xfId="33067" xr:uid="{4D4E82F2-82BE-49C9-82D6-F2EE53AF60BC}"/>
    <cellStyle name="Normal 7 2 4 2 4 2 2" xfId="41736" xr:uid="{7B3A05B8-BA37-4A3D-A410-034961712501}"/>
    <cellStyle name="Normal 7 2 4 2 4 3" xfId="33068" xr:uid="{33407FBA-298F-4030-9BF9-196469403068}"/>
    <cellStyle name="Normal 7 2 4 2 5" xfId="33069" xr:uid="{CB489739-7A92-4B36-9206-7A41F53B5DBC}"/>
    <cellStyle name="Normal 7 2 4 2 5 2" xfId="33070" xr:uid="{6456B972-D28E-49CE-BD98-1FAE3ED5B54D}"/>
    <cellStyle name="Normal 7 2 4 2 5 2 2" xfId="41737" xr:uid="{1BE94070-EA13-49FD-A155-9372A52243C4}"/>
    <cellStyle name="Normal 7 2 4 2 5 3" xfId="33071" xr:uid="{D1E03017-B154-4833-8A55-BC54F45F7F70}"/>
    <cellStyle name="Normal 7 2 4 2 6" xfId="33072" xr:uid="{7F4D9CC3-7258-4548-AF7D-317E5DD69E5F}"/>
    <cellStyle name="Normal 7 2 4 2 6 2" xfId="41738" xr:uid="{148BE16D-8C29-41D7-918D-1F770FDE1584}"/>
    <cellStyle name="Normal 7 2 4 2 7" xfId="33073" xr:uid="{B28EE3A2-F8A9-419D-986A-117FD9980EAF}"/>
    <cellStyle name="Normal 7 2 4 2 8" xfId="46078" xr:uid="{750BCF1B-E27B-4731-B6F9-8F187F7D4049}"/>
    <cellStyle name="Normal 7 2 4 3" xfId="758" xr:uid="{00000000-0005-0000-0000-00007C040000}"/>
    <cellStyle name="Normal 7 2 4 3 2" xfId="33074" xr:uid="{882B7C68-68DA-4CE3-824E-3081D47A4A33}"/>
    <cellStyle name="Normal 7 2 4 3 2 2" xfId="33075" xr:uid="{318A0187-9AF8-497E-B751-1EF1C35651C2}"/>
    <cellStyle name="Normal 7 2 4 3 2 2 2" xfId="33076" xr:uid="{119FC06F-5C69-4A45-8434-A6A35FD2D1B6}"/>
    <cellStyle name="Normal 7 2 4 3 2 2 2 2" xfId="41739" xr:uid="{7335CC50-C15C-4689-9B16-3C1C7DFB7FBE}"/>
    <cellStyle name="Normal 7 2 4 3 2 2 3" xfId="33077" xr:uid="{194D3F8A-A4CF-4E4B-A1FA-48E2F3979266}"/>
    <cellStyle name="Normal 7 2 4 3 2 3" xfId="33078" xr:uid="{397C570E-C616-4635-9C80-8C53F7361B18}"/>
    <cellStyle name="Normal 7 2 4 3 2 3 2" xfId="33079" xr:uid="{F23EA1A1-F3A4-42D9-9E5B-B44BAAA779B0}"/>
    <cellStyle name="Normal 7 2 4 3 2 3 2 2" xfId="41740" xr:uid="{FB831BD3-9858-4E2F-9682-FDEB945FC8CC}"/>
    <cellStyle name="Normal 7 2 4 3 2 3 3" xfId="33080" xr:uid="{9BE214B5-C5D2-46FC-AE80-BF543B923AB7}"/>
    <cellStyle name="Normal 7 2 4 3 2 4" xfId="33081" xr:uid="{C7CC13D0-8D62-4177-B730-8D7187BDCC01}"/>
    <cellStyle name="Normal 7 2 4 3 2 4 2" xfId="41741" xr:uid="{328B9693-C6EB-43FC-8BA5-D410AFFAD630}"/>
    <cellStyle name="Normal 7 2 4 3 2 5" xfId="33082" xr:uid="{DF3C2D5B-067F-4E1B-95C7-C32585FF9F2F}"/>
    <cellStyle name="Normal 7 2 4 3 3" xfId="33083" xr:uid="{40CEF46A-5044-49F7-9011-AFF3A4AF562E}"/>
    <cellStyle name="Normal 7 2 4 3 3 2" xfId="33084" xr:uid="{52116EA2-A4C3-4F6C-AC18-12DEA8EC9C9D}"/>
    <cellStyle name="Normal 7 2 4 3 3 2 2" xfId="41742" xr:uid="{A8C190F5-D852-4668-ADCE-C415701DC2EA}"/>
    <cellStyle name="Normal 7 2 4 3 3 3" xfId="33085" xr:uid="{51B10577-CEC2-4053-B562-BEFDF3BADAAE}"/>
    <cellStyle name="Normal 7 2 4 3 4" xfId="33086" xr:uid="{C2BE7986-5788-4E0B-8A75-A28207973818}"/>
    <cellStyle name="Normal 7 2 4 3 4 2" xfId="33087" xr:uid="{9D23BE5D-48C5-48CD-8C09-BF901F95FDBF}"/>
    <cellStyle name="Normal 7 2 4 3 4 2 2" xfId="41743" xr:uid="{E4FA5F04-9684-4B89-A145-EE42201CF180}"/>
    <cellStyle name="Normal 7 2 4 3 4 3" xfId="33088" xr:uid="{56CFBD7E-5141-4C0E-B965-5C5D1AC66990}"/>
    <cellStyle name="Normal 7 2 4 3 5" xfId="33089" xr:uid="{192F1456-AC76-43ED-AB01-943C21DEDCD9}"/>
    <cellStyle name="Normal 7 2 4 3 5 2" xfId="41744" xr:uid="{C3C425B4-11EB-4ACB-B85A-61CBB5DB1685}"/>
    <cellStyle name="Normal 7 2 4 3 6" xfId="33090" xr:uid="{499BD2E8-98B0-407B-8737-8501B0FECB06}"/>
    <cellStyle name="Normal 7 2 4 4" xfId="33091" xr:uid="{2F94EFF6-F98F-4D5D-957F-8C46294C274A}"/>
    <cellStyle name="Normal 7 2 4 4 2" xfId="33092" xr:uid="{576BC9E2-128C-4B53-90F0-B3700EC3C617}"/>
    <cellStyle name="Normal 7 2 4 4 2 2" xfId="33093" xr:uid="{A948608D-81BD-4056-A3C7-3B873979A131}"/>
    <cellStyle name="Normal 7 2 4 4 2 2 2" xfId="41745" xr:uid="{7E411537-7EFC-43B2-BD27-C747F722D5B6}"/>
    <cellStyle name="Normal 7 2 4 4 2 3" xfId="33094" xr:uid="{CEB6EF82-5C76-48E0-805A-2F961E0FDF3A}"/>
    <cellStyle name="Normal 7 2 4 4 3" xfId="33095" xr:uid="{0C0B1F63-38A0-403C-B655-7974D5C6A9CA}"/>
    <cellStyle name="Normal 7 2 4 4 3 2" xfId="33096" xr:uid="{0F28D15F-5C2A-48DB-AF47-41450360DE08}"/>
    <cellStyle name="Normal 7 2 4 4 3 2 2" xfId="41746" xr:uid="{F250EECA-AFD7-4EA3-9542-52F4A582AA6A}"/>
    <cellStyle name="Normal 7 2 4 4 3 3" xfId="33097" xr:uid="{E8323148-3418-48CC-91A2-47C0F09E5D5D}"/>
    <cellStyle name="Normal 7 2 4 4 4" xfId="33098" xr:uid="{2E6B5478-76A5-4647-AA95-A7CDF9BEE99C}"/>
    <cellStyle name="Normal 7 2 4 4 4 2" xfId="41747" xr:uid="{AEFD8892-0117-4CDB-9D70-D9AAC5EDFF3B}"/>
    <cellStyle name="Normal 7 2 4 4 5" xfId="33099" xr:uid="{7447733E-61AF-4208-AAB7-7A3F92D7E0E6}"/>
    <cellStyle name="Normal 7 2 4 5" xfId="33100" xr:uid="{940A6388-B32C-49CD-8015-99B27D9BC722}"/>
    <cellStyle name="Normal 7 2 4 5 2" xfId="33101" xr:uid="{9A937C10-7D9C-491F-AABD-0AA41435D4D1}"/>
    <cellStyle name="Normal 7 2 4 5 2 2" xfId="41748" xr:uid="{D4A998B1-ED7E-4404-A2E3-766904AF0201}"/>
    <cellStyle name="Normal 7 2 4 5 3" xfId="33102" xr:uid="{07376C7A-4983-4C78-AB18-7B5EF0509569}"/>
    <cellStyle name="Normal 7 2 4 6" xfId="33103" xr:uid="{9000AD1C-5EC4-417F-BBC4-6A6D90912943}"/>
    <cellStyle name="Normal 7 2 4 6 2" xfId="33104" xr:uid="{6DA329E9-3813-4CE4-B7F0-A18A1210E87F}"/>
    <cellStyle name="Normal 7 2 4 6 2 2" xfId="41749" xr:uid="{0E32D2AA-5425-4187-9773-9F988CB48B10}"/>
    <cellStyle name="Normal 7 2 4 6 3" xfId="33105" xr:uid="{E666BEDC-37EF-4A69-B55F-D39D15835F3B}"/>
    <cellStyle name="Normal 7 2 4 7" xfId="33106" xr:uid="{02E72F80-4C52-4694-9FBB-6E7AD73D2A5C}"/>
    <cellStyle name="Normal 7 2 4 7 2" xfId="41750" xr:uid="{C6680F34-83F9-482D-B8A7-A180F05374AB}"/>
    <cellStyle name="Normal 7 2 4 8" xfId="33107" xr:uid="{43DDF12F-DA55-4993-9DFC-6F06FFE6EA56}"/>
    <cellStyle name="Normal 7 2 4 9" xfId="46079" xr:uid="{C2FCC151-4CB0-40D6-A341-2F952CA4DDAB}"/>
    <cellStyle name="Normal 7 2 5" xfId="759" xr:uid="{00000000-0005-0000-0000-00007D040000}"/>
    <cellStyle name="Normal 7 2 5 2" xfId="760" xr:uid="{00000000-0005-0000-0000-00007E040000}"/>
    <cellStyle name="Normal 7 2 5 2 2" xfId="33108" xr:uid="{FB7ACB1B-E9A9-414A-8E06-2937EC409918}"/>
    <cellStyle name="Normal 7 2 5 2 2 2" xfId="33109" xr:uid="{FEE98B4B-6256-4A7E-B622-D18022318FD4}"/>
    <cellStyle name="Normal 7 2 5 2 2 2 2" xfId="33110" xr:uid="{CB5F5820-A5C0-4797-9761-8C03F7E81101}"/>
    <cellStyle name="Normal 7 2 5 2 2 2 2 2" xfId="41751" xr:uid="{BAB2EC9C-D34E-466F-B2F9-ED80F5913495}"/>
    <cellStyle name="Normal 7 2 5 2 2 2 3" xfId="33111" xr:uid="{17C4F1B2-854A-4E21-AF10-59FDA8B3E937}"/>
    <cellStyle name="Normal 7 2 5 2 2 3" xfId="33112" xr:uid="{1DAA5AFD-536A-47C2-9898-C2331662B77A}"/>
    <cellStyle name="Normal 7 2 5 2 2 3 2" xfId="33113" xr:uid="{2F45160B-9992-4997-81AC-9E0149DEF0C6}"/>
    <cellStyle name="Normal 7 2 5 2 2 3 2 2" xfId="41752" xr:uid="{BFD7CC48-0C02-43E0-AC05-C027E88896EA}"/>
    <cellStyle name="Normal 7 2 5 2 2 3 3" xfId="33114" xr:uid="{776030B2-6A8D-4526-87C8-D555DE5A71B1}"/>
    <cellStyle name="Normal 7 2 5 2 2 4" xfId="33115" xr:uid="{3CE6CDA3-2AAB-4A39-890A-E0A435E3B272}"/>
    <cellStyle name="Normal 7 2 5 2 2 4 2" xfId="41753" xr:uid="{ACFCE682-3DB6-45B7-9BFA-5FFC8647D7E9}"/>
    <cellStyle name="Normal 7 2 5 2 2 5" xfId="33116" xr:uid="{C20A4519-C749-44EF-9B67-D5436747833E}"/>
    <cellStyle name="Normal 7 2 5 2 3" xfId="33117" xr:uid="{E5812490-68E5-4D2E-8587-8975716C1942}"/>
    <cellStyle name="Normal 7 2 5 2 3 2" xfId="33118" xr:uid="{1954752D-9F0A-43B3-BEC6-A5A427A93AC6}"/>
    <cellStyle name="Normal 7 2 5 2 3 2 2" xfId="41754" xr:uid="{7D0709A7-A72D-44EC-B941-A03F3D3932FC}"/>
    <cellStyle name="Normal 7 2 5 2 3 3" xfId="33119" xr:uid="{6A8F3B6D-B94E-4563-B197-E0242DC87390}"/>
    <cellStyle name="Normal 7 2 5 2 4" xfId="33120" xr:uid="{205EF835-0E2D-41F1-9BBB-AA561D4211A8}"/>
    <cellStyle name="Normal 7 2 5 2 4 2" xfId="33121" xr:uid="{E623EEEF-5D5C-4273-8406-E5E022D7AAE5}"/>
    <cellStyle name="Normal 7 2 5 2 4 2 2" xfId="41755" xr:uid="{AD3452E5-90AC-411E-90AA-DB98A0BA1D36}"/>
    <cellStyle name="Normal 7 2 5 2 4 3" xfId="33122" xr:uid="{8E1AA29C-07DF-4172-ABBE-241D61F2DA0F}"/>
    <cellStyle name="Normal 7 2 5 2 5" xfId="33123" xr:uid="{6450B7DF-7673-4633-9568-76ACCCA642F3}"/>
    <cellStyle name="Normal 7 2 5 2 5 2" xfId="41756" xr:uid="{6565B04A-7B60-4B63-8050-D7F52284E2BB}"/>
    <cellStyle name="Normal 7 2 5 2 6" xfId="33124" xr:uid="{80E2E632-895F-4E3C-B089-BA7D7F3D29B2}"/>
    <cellStyle name="Normal 7 2 5 3" xfId="33125" xr:uid="{F3F341B9-3A52-446B-9C28-27DF6B7B9A52}"/>
    <cellStyle name="Normal 7 2 5 3 2" xfId="33126" xr:uid="{E6BAB0DA-9435-4448-B912-A778E2469946}"/>
    <cellStyle name="Normal 7 2 5 3 2 2" xfId="33127" xr:uid="{8C095A87-2C8D-40AB-B218-F7AD603E9291}"/>
    <cellStyle name="Normal 7 2 5 3 2 2 2" xfId="41757" xr:uid="{E1CB968D-F078-4D0C-93FC-9AE4C19EB642}"/>
    <cellStyle name="Normal 7 2 5 3 2 3" xfId="33128" xr:uid="{36054159-2B23-45D9-8B83-2477D738C5BB}"/>
    <cellStyle name="Normal 7 2 5 3 3" xfId="33129" xr:uid="{94FD9DFA-BDFB-4D67-8B32-81B5885E6094}"/>
    <cellStyle name="Normal 7 2 5 3 3 2" xfId="33130" xr:uid="{945BD5F0-6A5D-4C64-9E23-F239300F6B0E}"/>
    <cellStyle name="Normal 7 2 5 3 3 2 2" xfId="41758" xr:uid="{CBD8DEEE-D60B-4288-836A-E1BE8B435BB1}"/>
    <cellStyle name="Normal 7 2 5 3 3 3" xfId="33131" xr:uid="{01E01104-9FDE-45F5-9A11-324F4AF08A2E}"/>
    <cellStyle name="Normal 7 2 5 3 4" xfId="33132" xr:uid="{1F47027D-6E7D-42B9-B62D-2EC162471BD1}"/>
    <cellStyle name="Normal 7 2 5 3 4 2" xfId="41759" xr:uid="{6E953BA2-C5CE-40DF-A6BF-C8857DB001A0}"/>
    <cellStyle name="Normal 7 2 5 3 5" xfId="33133" xr:uid="{4464C6E7-0B85-44C9-B227-2858806E0ABD}"/>
    <cellStyle name="Normal 7 2 5 4" xfId="33134" xr:uid="{BEB8B6A6-BCB2-4153-937B-20FA950F07F7}"/>
    <cellStyle name="Normal 7 2 5 4 2" xfId="33135" xr:uid="{5BDA7E5F-024A-4313-BB73-A94CEA0645ED}"/>
    <cellStyle name="Normal 7 2 5 4 2 2" xfId="41760" xr:uid="{A4A3F30A-9006-458C-AE39-8349FA79D3CC}"/>
    <cellStyle name="Normal 7 2 5 4 3" xfId="33136" xr:uid="{8767B89E-E859-4FC7-A919-165BD49498B9}"/>
    <cellStyle name="Normal 7 2 5 5" xfId="33137" xr:uid="{89600CE6-DB15-4D7D-987B-B1B8A6BFC27E}"/>
    <cellStyle name="Normal 7 2 5 5 2" xfId="33138" xr:uid="{7FD9FFEC-9984-4FD3-B554-EAA1CEED4B8C}"/>
    <cellStyle name="Normal 7 2 5 5 2 2" xfId="41761" xr:uid="{009E4239-F51C-4D2C-9579-FBE8CD275DC2}"/>
    <cellStyle name="Normal 7 2 5 5 3" xfId="33139" xr:uid="{A10544D1-87C8-418D-AF2B-BEDB7E2500D2}"/>
    <cellStyle name="Normal 7 2 5 6" xfId="33140" xr:uid="{10C2D114-D9CA-459B-A51B-0C31A8414E7E}"/>
    <cellStyle name="Normal 7 2 5 6 2" xfId="41762" xr:uid="{3FE972B4-9A6C-451E-BF49-CFCB81712F4E}"/>
    <cellStyle name="Normal 7 2 5 7" xfId="33141" xr:uid="{600A7688-4577-42E3-BFB1-912C441039D5}"/>
    <cellStyle name="Normal 7 2 5 8" xfId="46080" xr:uid="{7BFC4BDC-6748-4D45-A52F-B3013C7EEF7F}"/>
    <cellStyle name="Normal 7 2 6" xfId="761" xr:uid="{00000000-0005-0000-0000-00007F040000}"/>
    <cellStyle name="Normal 7 2 6 2" xfId="33142" xr:uid="{44929AA1-9A16-4A19-9A6E-BBE81AD908C0}"/>
    <cellStyle name="Normal 7 2 6 2 2" xfId="33143" xr:uid="{B43AEA39-C61D-4B0F-B241-425829C243A2}"/>
    <cellStyle name="Normal 7 2 6 2 2 2" xfId="33144" xr:uid="{65B13BDC-3944-48E5-B61C-C55115332919}"/>
    <cellStyle name="Normal 7 2 6 2 2 2 2" xfId="41763" xr:uid="{3319D433-5332-4E32-9781-0A79BF845733}"/>
    <cellStyle name="Normal 7 2 6 2 2 3" xfId="33145" xr:uid="{A37453AD-72BA-40C8-B0E5-29EFAAFBDD4B}"/>
    <cellStyle name="Normal 7 2 6 2 3" xfId="33146" xr:uid="{C9B6199B-9839-4AFC-8AEF-D70F62949F89}"/>
    <cellStyle name="Normal 7 2 6 2 3 2" xfId="33147" xr:uid="{110093F0-D989-44A2-883E-8FF8C072342E}"/>
    <cellStyle name="Normal 7 2 6 2 3 2 2" xfId="41764" xr:uid="{A6A1894E-4989-4C05-A3AA-BB1B1CFF221B}"/>
    <cellStyle name="Normal 7 2 6 2 3 3" xfId="33148" xr:uid="{B6836711-2760-4A69-A880-73D457235EB8}"/>
    <cellStyle name="Normal 7 2 6 2 4" xfId="33149" xr:uid="{39974831-E28E-469B-8D83-BC427EF6488D}"/>
    <cellStyle name="Normal 7 2 6 2 4 2" xfId="41765" xr:uid="{FC76DFA4-B020-46F4-94EE-12AF9122CE9B}"/>
    <cellStyle name="Normal 7 2 6 2 5" xfId="33150" xr:uid="{957AE546-201D-45C0-9549-982F785FFF07}"/>
    <cellStyle name="Normal 7 2 6 2 6" xfId="46081" xr:uid="{23D7E9B9-07BC-4F38-8D43-3B72C3C33D17}"/>
    <cellStyle name="Normal 7 2 6 3" xfId="33151" xr:uid="{83DB78D6-9C1C-4932-9775-56FF20B2DC45}"/>
    <cellStyle name="Normal 7 2 6 3 2" xfId="33152" xr:uid="{6B5D1EB8-F85A-4CA4-AC38-E9773C368830}"/>
    <cellStyle name="Normal 7 2 6 3 2 2" xfId="41766" xr:uid="{83135C3C-25B2-4FF3-9E99-9CEB002DC7B7}"/>
    <cellStyle name="Normal 7 2 6 3 3" xfId="33153" xr:uid="{1C5FE530-BAC1-48EA-9D2C-AF220B9AACF9}"/>
    <cellStyle name="Normal 7 2 6 4" xfId="33154" xr:uid="{94939F27-402B-48C2-97C2-3671FFF527D9}"/>
    <cellStyle name="Normal 7 2 6 4 2" xfId="33155" xr:uid="{531F8B9B-E03E-4825-B265-2100F5493B09}"/>
    <cellStyle name="Normal 7 2 6 4 2 2" xfId="41767" xr:uid="{12C57F73-8309-46C1-A804-09A531D22501}"/>
    <cellStyle name="Normal 7 2 6 4 3" xfId="33156" xr:uid="{CA15AC0B-CACA-489C-9066-FAA79532395D}"/>
    <cellStyle name="Normal 7 2 6 5" xfId="33157" xr:uid="{AF537675-B180-495F-8593-05271F878131}"/>
    <cellStyle name="Normal 7 2 6 5 2" xfId="41768" xr:uid="{70D387BF-AB5D-4EA2-B2B6-5F90231C220C}"/>
    <cellStyle name="Normal 7 2 6 6" xfId="33158" xr:uid="{DF805856-32E4-427F-9192-695FED3F6B6B}"/>
    <cellStyle name="Normal 7 2 6 7" xfId="33159" xr:uid="{AAC3D5FF-55E1-48EE-B524-58857CC63B2A}"/>
    <cellStyle name="Normal 7 2 6 8" xfId="46082" xr:uid="{774B4962-AAD6-4C39-BBF4-83F30612ADC0}"/>
    <cellStyle name="Normal 7 2 6 9" xfId="2475" xr:uid="{5BE54C94-D65F-43AF-B5B0-368773EA008C}"/>
    <cellStyle name="Normal 7 2 7" xfId="762" xr:uid="{00000000-0005-0000-0000-000080040000}"/>
    <cellStyle name="Normal 7 2 7 2" xfId="33161" xr:uid="{9F2C4EF3-9A3E-43FC-99FE-4D44F085EAAA}"/>
    <cellStyle name="Normal 7 2 7 2 2" xfId="33162" xr:uid="{D203836F-379D-47FD-8924-1DED1790F167}"/>
    <cellStyle name="Normal 7 2 7 2 2 2" xfId="41769" xr:uid="{573B60CB-241F-4FF4-BE92-B5F2C100054A}"/>
    <cellStyle name="Normal 7 2 7 2 3" xfId="33163" xr:uid="{5CDF9A0E-122E-46E8-8425-C1E86855C5AB}"/>
    <cellStyle name="Normal 7 2 7 3" xfId="33164" xr:uid="{E3CF4536-6BEC-4794-AC5A-99C9D404FB9F}"/>
    <cellStyle name="Normal 7 2 7 3 2" xfId="33165" xr:uid="{EA5D8263-44CE-4CB4-AB84-4521555919F0}"/>
    <cellStyle name="Normal 7 2 7 3 2 2" xfId="41770" xr:uid="{4EB265EB-27CD-4AEE-AF1D-1A98D4004B99}"/>
    <cellStyle name="Normal 7 2 7 3 3" xfId="33166" xr:uid="{ECBD62A9-C90A-4516-AA38-CF5BA68B3650}"/>
    <cellStyle name="Normal 7 2 7 4" xfId="33167" xr:uid="{F4A402AE-480F-4159-85F2-FB3DF926ABBC}"/>
    <cellStyle name="Normal 7 2 7 4 2" xfId="41771" xr:uid="{56F2F091-D2EA-4F8D-A94E-B2FE0C48F7CC}"/>
    <cellStyle name="Normal 7 2 7 5" xfId="33168" xr:uid="{4A2BB0B5-A874-44F0-8FA8-06E52DAC2E2C}"/>
    <cellStyle name="Normal 7 2 7 6" xfId="46083" xr:uid="{DC6E4AC2-53E3-4F40-A1B0-D8A7FE8AC05B}"/>
    <cellStyle name="Normal 7 2 7 7" xfId="33160" xr:uid="{138201FC-789D-4340-B5DD-C2BE6F2CF84F}"/>
    <cellStyle name="Normal 7 2 8" xfId="33169" xr:uid="{D981A95C-2427-407F-84FD-1D5DE8AFCFC5}"/>
    <cellStyle name="Normal 7 2 8 2" xfId="33170" xr:uid="{44D73FBE-94DE-4A54-948D-62D0B8D668C2}"/>
    <cellStyle name="Normal 7 2 8 2 2" xfId="41772" xr:uid="{18CCE956-5C83-4BAB-9746-A2058A283DF0}"/>
    <cellStyle name="Normal 7 2 8 3" xfId="33171" xr:uid="{92BB3A1C-FB5A-4847-8DC4-99AB37B4A48B}"/>
    <cellStyle name="Normal 7 2 9" xfId="33172" xr:uid="{24A68F7F-092D-4495-A271-5AA8B93B7E35}"/>
    <cellStyle name="Normal 7 2 9 2" xfId="33173" xr:uid="{C9687908-7EF6-4BF2-B55F-411444DA43AC}"/>
    <cellStyle name="Normal 7 2 9 2 2" xfId="41773" xr:uid="{C7AF46C2-FABD-4733-A94D-E89BE4B792A9}"/>
    <cellStyle name="Normal 7 2 9 3" xfId="33174" xr:uid="{54CC2DBD-EB11-49D6-9239-EBF74D3476D7}"/>
    <cellStyle name="Normal 7 3" xfId="763" xr:uid="{00000000-0005-0000-0000-000081040000}"/>
    <cellStyle name="Normal 7 3 10" xfId="41774" xr:uid="{1CBBA0D3-93BA-46D5-9E24-F7E1CC945A26}"/>
    <cellStyle name="Normal 7 3 11" xfId="41775" xr:uid="{8AE44C8E-1727-4899-97AF-8BE858CBB905}"/>
    <cellStyle name="Normal 7 3 12" xfId="46084" xr:uid="{4048CA18-D614-4B47-950A-BC103B729E6A}"/>
    <cellStyle name="Normal 7 3 2" xfId="764" xr:uid="{00000000-0005-0000-0000-000082040000}"/>
    <cellStyle name="Normal 7 3 2 2" xfId="765" xr:uid="{00000000-0005-0000-0000-000083040000}"/>
    <cellStyle name="Normal 7 3 2 2 2" xfId="2476" xr:uid="{3C41EECE-5867-47B3-8B1C-D8FF9C676AB8}"/>
    <cellStyle name="Normal 7 3 2 2 2 2" xfId="33175" xr:uid="{3010A444-FC29-42C0-880B-E4B921C28120}"/>
    <cellStyle name="Normal 7 3 2 2 2 2 2" xfId="33176" xr:uid="{8011B498-AB24-489D-90D5-CB36F3A7935A}"/>
    <cellStyle name="Normal 7 3 2 2 2 2 2 2" xfId="33177" xr:uid="{4B33C413-2E00-49C3-BE05-C07B72B1E87C}"/>
    <cellStyle name="Normal 7 3 2 2 2 2 2 2 2" xfId="41776" xr:uid="{130B5B4B-386B-4602-9314-C96F8DF5F600}"/>
    <cellStyle name="Normal 7 3 2 2 2 2 2 3" xfId="33178" xr:uid="{BCE2BBAB-F2F2-4488-894B-F4C9069FF352}"/>
    <cellStyle name="Normal 7 3 2 2 2 2 3" xfId="33179" xr:uid="{7D343AF6-4BEE-4FC6-8239-72CDB01F088C}"/>
    <cellStyle name="Normal 7 3 2 2 2 2 3 2" xfId="33180" xr:uid="{65F71B0B-9FC2-4F35-93FA-FE8259E3ACAC}"/>
    <cellStyle name="Normal 7 3 2 2 2 2 3 2 2" xfId="41777" xr:uid="{892B4DA9-B4D6-49C1-94AF-C57DF52C8C4E}"/>
    <cellStyle name="Normal 7 3 2 2 2 2 3 3" xfId="33181" xr:uid="{52E23127-0524-4AF3-B775-A596EB329734}"/>
    <cellStyle name="Normal 7 3 2 2 2 2 4" xfId="33182" xr:uid="{54A030E3-007B-4E02-B86E-5354A126812C}"/>
    <cellStyle name="Normal 7 3 2 2 2 2 4 2" xfId="41778" xr:uid="{D1B7EABF-5B1C-49A3-B46F-774922ECABB4}"/>
    <cellStyle name="Normal 7 3 2 2 2 2 5" xfId="33183" xr:uid="{24BF256B-6A99-4C13-97D3-EF75234A8401}"/>
    <cellStyle name="Normal 7 3 2 2 2 3" xfId="33184" xr:uid="{E0ED9566-6441-49A6-BB3D-D82218A7C7AB}"/>
    <cellStyle name="Normal 7 3 2 2 2 3 2" xfId="33185" xr:uid="{BE2166B6-AEF7-4A82-BEE4-0EA71D901C70}"/>
    <cellStyle name="Normal 7 3 2 2 2 3 2 2" xfId="41779" xr:uid="{8AA04E58-3A50-46D9-9E8F-8F33F84B1E05}"/>
    <cellStyle name="Normal 7 3 2 2 2 3 3" xfId="33186" xr:uid="{736EE146-74FE-4199-9F59-8DA259C3FBA9}"/>
    <cellStyle name="Normal 7 3 2 2 2 4" xfId="33187" xr:uid="{1EAA7F43-5C72-4788-9649-8FF217E53B61}"/>
    <cellStyle name="Normal 7 3 2 2 2 4 2" xfId="33188" xr:uid="{0AB78184-0F1F-4057-B962-7D7CA90D87EB}"/>
    <cellStyle name="Normal 7 3 2 2 2 4 2 2" xfId="41780" xr:uid="{0BBC3BE2-A8C6-473F-A782-70E30A1E4493}"/>
    <cellStyle name="Normal 7 3 2 2 2 4 3" xfId="33189" xr:uid="{5A770EB2-9BD7-48C7-B376-E186DD0D2451}"/>
    <cellStyle name="Normal 7 3 2 2 2 5" xfId="33190" xr:uid="{0F539EAD-460E-437B-AA30-BCF69DEE2040}"/>
    <cellStyle name="Normal 7 3 2 2 2 5 2" xfId="41781" xr:uid="{DF250439-A6FE-4E1D-B00A-BB14126883CC}"/>
    <cellStyle name="Normal 7 3 2 2 2 6" xfId="33191" xr:uid="{570E6E15-2F2D-4106-BBF5-A798B6D907A3}"/>
    <cellStyle name="Normal 7 3 2 2 2 7" xfId="46085" xr:uid="{7820AE09-E05B-4228-B3A1-CFF27F4DDA22}"/>
    <cellStyle name="Normal 7 3 2 2 3" xfId="33192" xr:uid="{97CDFCCD-5EC8-4603-8F18-D7B8262948FC}"/>
    <cellStyle name="Normal 7 3 2 2 3 2" xfId="33193" xr:uid="{4BFD58FF-C2C2-478E-AC42-6263499402E3}"/>
    <cellStyle name="Normal 7 3 2 2 3 2 2" xfId="33194" xr:uid="{B78A47D2-5B69-45AC-89A1-AB2A62A6DFF4}"/>
    <cellStyle name="Normal 7 3 2 2 3 2 2 2" xfId="41782" xr:uid="{74C0BB4C-A4A4-4DE6-B223-B663196DE4FA}"/>
    <cellStyle name="Normal 7 3 2 2 3 2 3" xfId="33195" xr:uid="{A0152053-9B0C-4B0D-A545-3639B5E9A38F}"/>
    <cellStyle name="Normal 7 3 2 2 3 3" xfId="33196" xr:uid="{21E951DB-206A-4ED2-8E06-F76E70508F6D}"/>
    <cellStyle name="Normal 7 3 2 2 3 3 2" xfId="33197" xr:uid="{5EEC1A5E-6AE7-4B5C-8B27-1B2C0487A4FB}"/>
    <cellStyle name="Normal 7 3 2 2 3 3 2 2" xfId="41783" xr:uid="{97A6D44C-709E-4DFB-BA69-E09AD5DF5CCB}"/>
    <cellStyle name="Normal 7 3 2 2 3 3 3" xfId="33198" xr:uid="{6FD0D05E-F145-44FB-956E-3237519A436F}"/>
    <cellStyle name="Normal 7 3 2 2 3 4" xfId="33199" xr:uid="{BF8E6656-7AF0-4B84-A0AE-6654F8E39723}"/>
    <cellStyle name="Normal 7 3 2 2 3 4 2" xfId="41784" xr:uid="{635000B8-CD98-47B6-883F-00D14AA1A2FA}"/>
    <cellStyle name="Normal 7 3 2 2 3 5" xfId="33200" xr:uid="{7A860DCC-23E4-4034-A9F7-0CFD7C93B48B}"/>
    <cellStyle name="Normal 7 3 2 2 4" xfId="33201" xr:uid="{7188C7A6-E9FF-4B07-8714-109431D782DA}"/>
    <cellStyle name="Normal 7 3 2 2 4 2" xfId="33202" xr:uid="{571736C4-E13C-47B7-A673-B3E8B0E133DC}"/>
    <cellStyle name="Normal 7 3 2 2 4 2 2" xfId="41785" xr:uid="{0AD382DD-473A-4400-A679-E4B11058B4F2}"/>
    <cellStyle name="Normal 7 3 2 2 4 3" xfId="33203" xr:uid="{0DC8F6AE-2852-4FD0-AAE0-2ECC946DC22A}"/>
    <cellStyle name="Normal 7 3 2 2 5" xfId="33204" xr:uid="{7942FC85-D20C-466E-A569-91595C47B629}"/>
    <cellStyle name="Normal 7 3 2 2 5 2" xfId="33205" xr:uid="{8C9B622A-DEE0-4ED4-ADD1-E1F96D2E1B4A}"/>
    <cellStyle name="Normal 7 3 2 2 5 2 2" xfId="41786" xr:uid="{676ABD18-327D-49B0-9E2A-CFD05B8E4BCC}"/>
    <cellStyle name="Normal 7 3 2 2 5 3" xfId="33206" xr:uid="{517AB88B-443B-4FEF-8390-EE17CBBFA4AE}"/>
    <cellStyle name="Normal 7 3 2 2 6" xfId="33207" xr:uid="{640C19DE-65B3-46CC-821A-F28A25E36B7E}"/>
    <cellStyle name="Normal 7 3 2 2 6 2" xfId="41787" xr:uid="{C085B4A1-9C4A-468A-9334-A9E3FED5F294}"/>
    <cellStyle name="Normal 7 3 2 2 7" xfId="33208" xr:uid="{32745E3E-577B-4A20-BCE4-7F05B53A05B3}"/>
    <cellStyle name="Normal 7 3 2 2 8" xfId="46086" xr:uid="{FF04F550-4AE9-4C71-ABDE-8DBA6272F373}"/>
    <cellStyle name="Normal 7 3 2 3" xfId="2477" xr:uid="{1B08E3F9-8158-4113-9DCA-EF7EBAE2F486}"/>
    <cellStyle name="Normal 7 3 2 3 2" xfId="33209" xr:uid="{B25A83D3-6269-40DD-9892-DEDA06C62C35}"/>
    <cellStyle name="Normal 7 3 2 3 2 2" xfId="33210" xr:uid="{E815006C-0F75-45A1-B600-A391102C892D}"/>
    <cellStyle name="Normal 7 3 2 3 2 2 2" xfId="33211" xr:uid="{681063BD-1861-4CB0-8108-49A7FD727A83}"/>
    <cellStyle name="Normal 7 3 2 3 2 2 2 2" xfId="41788" xr:uid="{8A3C2AE2-51DE-4F6D-B451-A63155E8B2FD}"/>
    <cellStyle name="Normal 7 3 2 3 2 2 3" xfId="33212" xr:uid="{460EC053-24FD-4898-A21C-E4F22C2B514D}"/>
    <cellStyle name="Normal 7 3 2 3 2 3" xfId="33213" xr:uid="{C7A7249E-A24F-408A-988A-18E5B2E9702E}"/>
    <cellStyle name="Normal 7 3 2 3 2 3 2" xfId="33214" xr:uid="{6FF277CB-DBF9-42BF-9254-21CD8260A4D2}"/>
    <cellStyle name="Normal 7 3 2 3 2 3 2 2" xfId="41789" xr:uid="{DC899F12-597D-4BE8-BA92-956C78582FF8}"/>
    <cellStyle name="Normal 7 3 2 3 2 3 3" xfId="33215" xr:uid="{422C1327-6938-4E18-8DE4-18B65D6329BF}"/>
    <cellStyle name="Normal 7 3 2 3 2 4" xfId="33216" xr:uid="{96F609A6-DE4D-48BF-B259-31BB345900EC}"/>
    <cellStyle name="Normal 7 3 2 3 2 4 2" xfId="41790" xr:uid="{BADAFB80-B055-4FAD-9DCE-DA5A8AA41811}"/>
    <cellStyle name="Normal 7 3 2 3 2 5" xfId="33217" xr:uid="{CB8FD133-18D2-4799-8435-D76CEC9CED53}"/>
    <cellStyle name="Normal 7 3 2 3 3" xfId="33218" xr:uid="{56726E59-2DFD-4DA4-914B-CF9EB93F91AF}"/>
    <cellStyle name="Normal 7 3 2 3 3 2" xfId="33219" xr:uid="{F9BDBE5B-286B-4863-B10F-40D3404AB1EA}"/>
    <cellStyle name="Normal 7 3 2 3 3 2 2" xfId="41791" xr:uid="{A4F81297-1168-4147-A48B-92DD399AC28F}"/>
    <cellStyle name="Normal 7 3 2 3 3 3" xfId="33220" xr:uid="{0E1A0FFD-2B43-4D2E-837B-213801A119F8}"/>
    <cellStyle name="Normal 7 3 2 3 4" xfId="33221" xr:uid="{9B18727E-B2FE-4D85-9351-13FF2478834D}"/>
    <cellStyle name="Normal 7 3 2 3 4 2" xfId="33222" xr:uid="{58EE4B95-F006-447E-9C8A-63ECCDED7082}"/>
    <cellStyle name="Normal 7 3 2 3 4 2 2" xfId="41792" xr:uid="{4502E7CE-1E99-4B0E-B5BA-1A4E94E59E22}"/>
    <cellStyle name="Normal 7 3 2 3 4 3" xfId="33223" xr:uid="{9A0C09FD-03A0-4F42-9DA4-0E9E1291730A}"/>
    <cellStyle name="Normal 7 3 2 3 5" xfId="33224" xr:uid="{885869A4-8CEB-4DA5-BEFC-C0976270EC69}"/>
    <cellStyle name="Normal 7 3 2 3 5 2" xfId="41793" xr:uid="{E6850ED4-532F-4D59-AC4C-AA079D4DAA36}"/>
    <cellStyle name="Normal 7 3 2 3 6" xfId="33225" xr:uid="{9B2397C3-6AA0-4DDD-AF29-4A48D6AA09ED}"/>
    <cellStyle name="Normal 7 3 2 3 7" xfId="46087" xr:uid="{E3D78092-F7A9-4E52-B642-F19BBFA0BF08}"/>
    <cellStyle name="Normal 7 3 2 4" xfId="33226" xr:uid="{4009281A-5A8B-4BCB-88BA-AC2E553B08AC}"/>
    <cellStyle name="Normal 7 3 2 4 2" xfId="33227" xr:uid="{044FD326-C4BF-42C2-86C9-56C133730B92}"/>
    <cellStyle name="Normal 7 3 2 4 2 2" xfId="33228" xr:uid="{59A76857-70CC-45CB-A20A-9201C7ECF272}"/>
    <cellStyle name="Normal 7 3 2 4 2 2 2" xfId="41794" xr:uid="{EDF0FB76-CFF5-4BE8-8F44-3D5B9E76E036}"/>
    <cellStyle name="Normal 7 3 2 4 2 3" xfId="33229" xr:uid="{34BE01FB-0D3C-49D3-BF56-FD2DF61D8EA3}"/>
    <cellStyle name="Normal 7 3 2 4 3" xfId="33230" xr:uid="{999A8ED3-AD41-4BF2-BF7B-DD8F2CE0DD1C}"/>
    <cellStyle name="Normal 7 3 2 4 3 2" xfId="33231" xr:uid="{8540D4B2-7473-400D-AC23-38DA08848076}"/>
    <cellStyle name="Normal 7 3 2 4 3 2 2" xfId="41795" xr:uid="{5435C90F-10BD-4633-8EBB-098FBDE5EC5B}"/>
    <cellStyle name="Normal 7 3 2 4 3 3" xfId="33232" xr:uid="{9C306068-75CC-44BB-84AE-F98B815134B7}"/>
    <cellStyle name="Normal 7 3 2 4 4" xfId="33233" xr:uid="{175FFFA7-74C7-45C5-AE87-3AFFDFB35DA0}"/>
    <cellStyle name="Normal 7 3 2 4 4 2" xfId="41796" xr:uid="{CE2B3E45-0399-45C0-A602-E0CB1FC48B4B}"/>
    <cellStyle name="Normal 7 3 2 4 5" xfId="33234" xr:uid="{90D4D4CA-D114-4B85-A2BC-18F31C4127F7}"/>
    <cellStyle name="Normal 7 3 2 5" xfId="33235" xr:uid="{99B675CE-1886-4C97-8F03-1BDEC6576946}"/>
    <cellStyle name="Normal 7 3 2 5 2" xfId="33236" xr:uid="{E4947389-C2DB-41D9-9508-A928678385E6}"/>
    <cellStyle name="Normal 7 3 2 5 2 2" xfId="41797" xr:uid="{88D4AF3D-4049-4DBE-82B6-1F5C7628DA16}"/>
    <cellStyle name="Normal 7 3 2 5 3" xfId="33237" xr:uid="{D88CA6F6-6080-440F-8E52-16CA17ADDEB8}"/>
    <cellStyle name="Normal 7 3 2 6" xfId="33238" xr:uid="{4411CA85-3A0A-4C06-941F-4554E2701E44}"/>
    <cellStyle name="Normal 7 3 2 6 2" xfId="33239" xr:uid="{A6414620-CE29-49CD-B607-CAE95B2AF01F}"/>
    <cellStyle name="Normal 7 3 2 6 2 2" xfId="41798" xr:uid="{6186496B-BAD4-499B-BBE4-EA92321B6360}"/>
    <cellStyle name="Normal 7 3 2 6 3" xfId="33240" xr:uid="{C77DB35C-069F-4EEE-8F3D-379E7E3B0A90}"/>
    <cellStyle name="Normal 7 3 2 7" xfId="33241" xr:uid="{4C82AE2E-C601-463D-93CB-22E82F38F2CF}"/>
    <cellStyle name="Normal 7 3 2 7 2" xfId="41799" xr:uid="{2CF4695C-E914-4222-86B6-204423C32527}"/>
    <cellStyle name="Normal 7 3 2 8" xfId="33242" xr:uid="{2F6F36CA-E4DA-4147-B113-C9A0AE95C382}"/>
    <cellStyle name="Normal 7 3 2 9" xfId="46088" xr:uid="{E18692D1-DED3-48AE-92C4-93BCF2D5A609}"/>
    <cellStyle name="Normal 7 3 3" xfId="766" xr:uid="{00000000-0005-0000-0000-000084040000}"/>
    <cellStyle name="Normal 7 3 3 2" xfId="2478" xr:uid="{120E40A0-9EEB-4CD5-B900-9EC6C1C2DD98}"/>
    <cellStyle name="Normal 7 3 3 2 2" xfId="33243" xr:uid="{A2CF0057-7F48-4435-A067-57946A8F4BA7}"/>
    <cellStyle name="Normal 7 3 3 2 2 2" xfId="33244" xr:uid="{081A85E4-AEF1-4EE6-BE32-444FF991A062}"/>
    <cellStyle name="Normal 7 3 3 2 2 2 2" xfId="33245" xr:uid="{F1800ED3-CD6E-40DC-8AF2-B5EEC9E07121}"/>
    <cellStyle name="Normal 7 3 3 2 2 2 2 2" xfId="41800" xr:uid="{8A4C92F2-7C96-4D65-ABD8-36F2FCE1062A}"/>
    <cellStyle name="Normal 7 3 3 2 2 2 3" xfId="33246" xr:uid="{548F0E7A-6D3F-439E-9E54-680F934DDEF8}"/>
    <cellStyle name="Normal 7 3 3 2 2 3" xfId="33247" xr:uid="{63954074-CA86-4116-A08F-CFDD88DE239F}"/>
    <cellStyle name="Normal 7 3 3 2 2 3 2" xfId="33248" xr:uid="{139DDC97-D031-4453-8659-7938FC8F20F9}"/>
    <cellStyle name="Normal 7 3 3 2 2 3 2 2" xfId="41801" xr:uid="{BDED78BE-AEC5-4513-A851-181F5866967B}"/>
    <cellStyle name="Normal 7 3 3 2 2 3 3" xfId="33249" xr:uid="{5B6A148F-9C4B-49BD-9FE0-6120F8372921}"/>
    <cellStyle name="Normal 7 3 3 2 2 4" xfId="33250" xr:uid="{B25B6D4B-0E42-45E5-BFA2-F4D8D17CAE91}"/>
    <cellStyle name="Normal 7 3 3 2 2 4 2" xfId="41802" xr:uid="{D574F776-A313-4F37-9266-F41C5EF2015E}"/>
    <cellStyle name="Normal 7 3 3 2 2 5" xfId="33251" xr:uid="{7335C533-196E-4BA6-96F6-D91D6FFC5C4B}"/>
    <cellStyle name="Normal 7 3 3 2 3" xfId="33252" xr:uid="{006E8B6D-3F19-4BE2-9FC5-CD8C3FDF6B79}"/>
    <cellStyle name="Normal 7 3 3 2 3 2" xfId="33253" xr:uid="{C461E57C-816D-434D-B362-D9F6AE6BB943}"/>
    <cellStyle name="Normal 7 3 3 2 3 2 2" xfId="41803" xr:uid="{84A922A0-4AA6-45EB-8A6B-A21F925F291D}"/>
    <cellStyle name="Normal 7 3 3 2 3 3" xfId="33254" xr:uid="{4FA2E8F9-104E-45CF-8CA9-F70F19479D63}"/>
    <cellStyle name="Normal 7 3 3 2 4" xfId="33255" xr:uid="{D2970474-56CE-46E9-A481-43D33D1A4816}"/>
    <cellStyle name="Normal 7 3 3 2 4 2" xfId="33256" xr:uid="{B24CACE9-2BED-4A3B-895B-07F67EBB505A}"/>
    <cellStyle name="Normal 7 3 3 2 4 2 2" xfId="41804" xr:uid="{0442D93F-2AAC-4B8D-BB01-28A800FF1596}"/>
    <cellStyle name="Normal 7 3 3 2 4 3" xfId="33257" xr:uid="{1B790963-A5EC-4992-BB2D-5620937BE059}"/>
    <cellStyle name="Normal 7 3 3 2 5" xfId="33258" xr:uid="{04D604AB-087B-4225-B217-8E3E6033905D}"/>
    <cellStyle name="Normal 7 3 3 2 5 2" xfId="41805" xr:uid="{9258EEC8-CC98-471B-A298-82208C155CAF}"/>
    <cellStyle name="Normal 7 3 3 2 6" xfId="33259" xr:uid="{1D0A4656-68AB-4CEC-9789-28D0E225D8E6}"/>
    <cellStyle name="Normal 7 3 3 2 7" xfId="46089" xr:uid="{42EFEC0A-D6D1-446F-890F-DFB10DF6DFA5}"/>
    <cellStyle name="Normal 7 3 3 3" xfId="33260" xr:uid="{1D7E913B-96D5-44F2-9BD0-063BBC660BF1}"/>
    <cellStyle name="Normal 7 3 3 3 2" xfId="33261" xr:uid="{8751AA8C-1523-4A5C-B88C-B138487CDAA9}"/>
    <cellStyle name="Normal 7 3 3 3 2 2" xfId="33262" xr:uid="{C2CBEA96-EBFC-4073-B8D3-40A00E9CF95C}"/>
    <cellStyle name="Normal 7 3 3 3 2 2 2" xfId="41806" xr:uid="{E5D592B5-8001-4C6E-8BF3-69BB0BCF04C6}"/>
    <cellStyle name="Normal 7 3 3 3 2 3" xfId="33263" xr:uid="{3C69DFA7-2D9C-4896-825D-FAB5FC2E844E}"/>
    <cellStyle name="Normal 7 3 3 3 3" xfId="33264" xr:uid="{D6B4F2B6-1FBC-4051-895C-107B7A9886AF}"/>
    <cellStyle name="Normal 7 3 3 3 3 2" xfId="33265" xr:uid="{AEC8D8EA-8EFC-4ADE-9550-2620C66F0BB1}"/>
    <cellStyle name="Normal 7 3 3 3 3 2 2" xfId="41807" xr:uid="{97291656-4BD4-439C-ADBB-B9CA32F94B1D}"/>
    <cellStyle name="Normal 7 3 3 3 3 3" xfId="33266" xr:uid="{0E9A3515-3D74-4292-880D-AE6F67855AB1}"/>
    <cellStyle name="Normal 7 3 3 3 4" xfId="33267" xr:uid="{E96C6C20-DE97-4391-ADC6-CA08E6DD2E7D}"/>
    <cellStyle name="Normal 7 3 3 3 4 2" xfId="41808" xr:uid="{68F65385-AE00-4CE6-B17D-744635776795}"/>
    <cellStyle name="Normal 7 3 3 3 5" xfId="33268" xr:uid="{677A83E5-B1CF-440C-9FBE-7F7AD390B0DF}"/>
    <cellStyle name="Normal 7 3 3 4" xfId="33269" xr:uid="{B1D36C91-ED5D-46A6-8645-82AC6D333CEF}"/>
    <cellStyle name="Normal 7 3 3 4 2" xfId="33270" xr:uid="{7D30F7A3-6808-4EF9-B97E-D025419FAD0B}"/>
    <cellStyle name="Normal 7 3 3 4 2 2" xfId="41809" xr:uid="{956FB111-6873-4CDB-8742-EB3B4DF6CF15}"/>
    <cellStyle name="Normal 7 3 3 4 3" xfId="33271" xr:uid="{A23E8365-F733-4581-A243-06013CE75940}"/>
    <cellStyle name="Normal 7 3 3 5" xfId="33272" xr:uid="{A15EB2E0-60CE-46FB-8EF8-44408A05D048}"/>
    <cellStyle name="Normal 7 3 3 5 2" xfId="33273" xr:uid="{73CD69D6-7A08-416C-B814-AE27CAAD1BAD}"/>
    <cellStyle name="Normal 7 3 3 5 2 2" xfId="41810" xr:uid="{7F935ABE-01A7-4834-8418-3C2B1AC4E88C}"/>
    <cellStyle name="Normal 7 3 3 5 3" xfId="33274" xr:uid="{DA2CA1F3-D861-429C-A57C-C857840B8EA8}"/>
    <cellStyle name="Normal 7 3 3 6" xfId="33275" xr:uid="{DB107C30-4D4A-49B1-8CF9-ECBE4A10354E}"/>
    <cellStyle name="Normal 7 3 3 6 2" xfId="41811" xr:uid="{DDECCD66-1489-49FA-8B89-AB361F864363}"/>
    <cellStyle name="Normal 7 3 3 7" xfId="33276" xr:uid="{8487E49F-5967-4396-9468-B3B8193D9AF5}"/>
    <cellStyle name="Normal 7 3 3 8" xfId="46090" xr:uid="{344BF3BE-62BB-4AEA-A5FD-32A376953270}"/>
    <cellStyle name="Normal 7 3 4" xfId="767" xr:uid="{00000000-0005-0000-0000-000085040000}"/>
    <cellStyle name="Normal 7 3 4 2" xfId="33277" xr:uid="{0514EB85-89E1-4EB9-8240-CD1115726DDD}"/>
    <cellStyle name="Normal 7 3 4 2 2" xfId="33278" xr:uid="{B03AB071-CACA-4F32-B25F-3E44FF5A85D0}"/>
    <cellStyle name="Normal 7 3 4 2 2 2" xfId="33279" xr:uid="{58B0C18A-42EC-4F46-A178-FD69A8ECAA19}"/>
    <cellStyle name="Normal 7 3 4 2 2 2 2" xfId="41812" xr:uid="{4029325D-9580-497D-8B7E-4B451D546889}"/>
    <cellStyle name="Normal 7 3 4 2 2 3" xfId="33280" xr:uid="{9E99A959-0D5D-4A6C-8CE0-9DEE6D3E8EA4}"/>
    <cellStyle name="Normal 7 3 4 2 3" xfId="33281" xr:uid="{3B44F9D6-E4F4-44F3-B657-72ED72980C54}"/>
    <cellStyle name="Normal 7 3 4 2 3 2" xfId="33282" xr:uid="{C384728D-C505-4C2D-954B-D7AD13301024}"/>
    <cellStyle name="Normal 7 3 4 2 3 2 2" xfId="41813" xr:uid="{0E4D28EB-A425-4308-AA33-893385B94065}"/>
    <cellStyle name="Normal 7 3 4 2 3 3" xfId="33283" xr:uid="{DC61CFC3-475B-41CE-B06F-C414C90F5067}"/>
    <cellStyle name="Normal 7 3 4 2 4" xfId="33284" xr:uid="{B9CE6B46-23EC-4A50-8218-4C553F2BED5D}"/>
    <cellStyle name="Normal 7 3 4 2 4 2" xfId="41814" xr:uid="{F6574A3A-24A3-4302-93E1-0D027E70507D}"/>
    <cellStyle name="Normal 7 3 4 2 5" xfId="33285" xr:uid="{3FE5FE55-EF5C-4EA5-AB6F-56F8E1241546}"/>
    <cellStyle name="Normal 7 3 4 3" xfId="33286" xr:uid="{3059D9CB-A1FD-407A-8805-A2BC6B3B31C5}"/>
    <cellStyle name="Normal 7 3 4 3 2" xfId="33287" xr:uid="{E5CEC92A-3668-4C72-9539-FAECFAD3BA1A}"/>
    <cellStyle name="Normal 7 3 4 3 2 2" xfId="41815" xr:uid="{A50C45D1-1FE3-4BA3-9DC0-A9B60DE5AD54}"/>
    <cellStyle name="Normal 7 3 4 3 3" xfId="33288" xr:uid="{71BE2AE4-C994-4843-BE0E-56F9751B324B}"/>
    <cellStyle name="Normal 7 3 4 4" xfId="33289" xr:uid="{A6EE556C-A930-48F9-8666-78BC201E6FD5}"/>
    <cellStyle name="Normal 7 3 4 4 2" xfId="33290" xr:uid="{DD42DA32-3B85-4F42-A659-0E224CBC7651}"/>
    <cellStyle name="Normal 7 3 4 4 2 2" xfId="41816" xr:uid="{CFF89D3F-A9FC-4BFC-92B6-DD2593B79DDE}"/>
    <cellStyle name="Normal 7 3 4 4 3" xfId="33291" xr:uid="{A2D56D2A-96D0-4D5D-A120-2B0F517F319B}"/>
    <cellStyle name="Normal 7 3 4 5" xfId="33292" xr:uid="{5A27A484-6F82-4854-B839-4D382BAFCA91}"/>
    <cellStyle name="Normal 7 3 4 5 2" xfId="41817" xr:uid="{FD0E442A-989E-4D05-A190-C3357ABC6E29}"/>
    <cellStyle name="Normal 7 3 4 6" xfId="33293" xr:uid="{00392983-ED93-46DE-9C08-1796B7F4334A}"/>
    <cellStyle name="Normal 7 3 4 7" xfId="46091" xr:uid="{C389D58E-AF92-4A8B-9075-68E68026648B}"/>
    <cellStyle name="Normal 7 3 5" xfId="2479" xr:uid="{4557173A-D9EE-4008-9769-0EB3FF063A58}"/>
    <cellStyle name="Normal 7 3 5 2" xfId="33294" xr:uid="{A4289986-387F-4DB9-B59E-1973D3580B69}"/>
    <cellStyle name="Normal 7 3 5 2 2" xfId="33295" xr:uid="{BFCBC027-862F-4417-A704-E3439FD6E2D2}"/>
    <cellStyle name="Normal 7 3 5 2 2 2" xfId="41818" xr:uid="{D558CE7D-988B-4664-91C0-B27E568EBC2F}"/>
    <cellStyle name="Normal 7 3 5 2 3" xfId="33296" xr:uid="{31D29971-5790-4EE4-96C3-821ABECDB8FC}"/>
    <cellStyle name="Normal 7 3 5 3" xfId="33297" xr:uid="{45348131-65EE-4FCF-8166-E7E6866D9C61}"/>
    <cellStyle name="Normal 7 3 5 3 2" xfId="33298" xr:uid="{46FF2890-E6E8-4BF3-B1D7-FAC9C221E3A4}"/>
    <cellStyle name="Normal 7 3 5 3 2 2" xfId="41819" xr:uid="{99D794BD-857F-4DB0-84EC-E2ADAB6662B4}"/>
    <cellStyle name="Normal 7 3 5 3 3" xfId="33299" xr:uid="{E7AE127A-17DE-444C-B07B-29DD365DA224}"/>
    <cellStyle name="Normal 7 3 5 4" xfId="33300" xr:uid="{F69FC0DF-0296-4BB6-8AD6-842BD8178610}"/>
    <cellStyle name="Normal 7 3 5 4 2" xfId="41820" xr:uid="{8FBBFAFE-C99F-4D07-B34E-DD34A25E09E5}"/>
    <cellStyle name="Normal 7 3 5 5" xfId="33301" xr:uid="{71E71B14-778F-491F-8672-0F698E625234}"/>
    <cellStyle name="Normal 7 3 6" xfId="33302" xr:uid="{EE264D97-F9A9-4BB4-8F8E-F18105449DAD}"/>
    <cellStyle name="Normal 7 3 6 2" xfId="33303" xr:uid="{81DEE747-718A-40D6-89B9-8D7883AE3C6D}"/>
    <cellStyle name="Normal 7 3 6 2 2" xfId="41821" xr:uid="{671D9EB4-32DA-4AC4-800B-803C6596A26B}"/>
    <cellStyle name="Normal 7 3 6 3" xfId="33304" xr:uid="{831591F1-F016-4549-A1CC-4D1A09FAB2BC}"/>
    <cellStyle name="Normal 7 3 7" xfId="33305" xr:uid="{D8A1ACC5-360F-4943-8F54-670D4E22FE69}"/>
    <cellStyle name="Normal 7 3 7 2" xfId="33306" xr:uid="{F2C2AC69-3933-4597-97F0-4FE70034D917}"/>
    <cellStyle name="Normal 7 3 7 2 2" xfId="41822" xr:uid="{D331D587-6614-497D-9DFC-0D2BC0265328}"/>
    <cellStyle name="Normal 7 3 7 3" xfId="33307" xr:uid="{C1D350CD-D629-467D-AA97-8CF6B53B3004}"/>
    <cellStyle name="Normal 7 3 8" xfId="33308" xr:uid="{465C89AF-EB85-45EF-A00E-1D3E094ACAF5}"/>
    <cellStyle name="Normal 7 3 8 2" xfId="41823" xr:uid="{B2BF1413-072B-48FD-9617-B8C3F9E6AD48}"/>
    <cellStyle name="Normal 7 3 9" xfId="33309" xr:uid="{838C5515-6BFF-41C0-8113-48497410A08F}"/>
    <cellStyle name="Normal 7 3 9 2" xfId="41824" xr:uid="{45C68D84-F8C2-4CAB-94D1-EA8F2F68DE6F}"/>
    <cellStyle name="Normal 7 4" xfId="768" xr:uid="{00000000-0005-0000-0000-000086040000}"/>
    <cellStyle name="Normal 7 4 2" xfId="769" xr:uid="{00000000-0005-0000-0000-000087040000}"/>
    <cellStyle name="Normal 7 4 2 2" xfId="2480" xr:uid="{3704EAAB-6C8F-4500-8C0C-A114EF16256D}"/>
    <cellStyle name="Normal 7 4 2 2 2" xfId="33310" xr:uid="{441CBDDB-3134-4B1D-8D48-3E0B943C866E}"/>
    <cellStyle name="Normal 7 4 2 2 2 2" xfId="33311" xr:uid="{DF7AC8B7-D4C9-452E-8830-2D612FB82EB9}"/>
    <cellStyle name="Normal 7 4 2 2 2 2 2" xfId="33312" xr:uid="{DEDC23F7-2068-41B6-ADE8-45CEAA5B68F7}"/>
    <cellStyle name="Normal 7 4 2 2 2 2 2 2" xfId="41825" xr:uid="{AEEA2788-BE56-44CB-A005-656D26B38D36}"/>
    <cellStyle name="Normal 7 4 2 2 2 2 3" xfId="33313" xr:uid="{83FDE2F6-C07B-4EC9-B413-894B56D775A6}"/>
    <cellStyle name="Normal 7 4 2 2 2 3" xfId="33314" xr:uid="{F4EB91BF-AB77-48E7-B7A7-8EAD1C6748BE}"/>
    <cellStyle name="Normal 7 4 2 2 2 3 2" xfId="33315" xr:uid="{D9E46263-42CF-4C0A-9B65-48EB18718D23}"/>
    <cellStyle name="Normal 7 4 2 2 2 3 2 2" xfId="41826" xr:uid="{75EF309E-055F-458D-995D-1C20E78602DD}"/>
    <cellStyle name="Normal 7 4 2 2 2 3 3" xfId="33316" xr:uid="{6CB297C8-0D99-47FE-813D-AB623F86A830}"/>
    <cellStyle name="Normal 7 4 2 2 2 4" xfId="33317" xr:uid="{00DEC480-5390-40AA-A81E-B2A7767D5959}"/>
    <cellStyle name="Normal 7 4 2 2 2 4 2" xfId="41827" xr:uid="{C7ABBF3A-C4F8-43B0-8050-98EDF236A45A}"/>
    <cellStyle name="Normal 7 4 2 2 2 5" xfId="33318" xr:uid="{C2F5C082-4C62-44B3-B4BB-5C0747E5E8E9}"/>
    <cellStyle name="Normal 7 4 2 2 3" xfId="33319" xr:uid="{79097893-AB66-4817-AE40-84D377BE4D70}"/>
    <cellStyle name="Normal 7 4 2 2 3 2" xfId="33320" xr:uid="{B1576634-7A4F-45B3-9CFF-76DBF6A2879C}"/>
    <cellStyle name="Normal 7 4 2 2 3 2 2" xfId="41828" xr:uid="{7D6E5C37-6A59-420D-986B-7FF1264358CC}"/>
    <cellStyle name="Normal 7 4 2 2 3 3" xfId="33321" xr:uid="{0433E3D0-3CF1-43E5-B35D-6C1F9E376E06}"/>
    <cellStyle name="Normal 7 4 2 2 4" xfId="33322" xr:uid="{1119755F-115C-49C7-9422-98260F2BE764}"/>
    <cellStyle name="Normal 7 4 2 2 4 2" xfId="33323" xr:uid="{1E85D6B3-F2C2-4114-A343-00CBF053949C}"/>
    <cellStyle name="Normal 7 4 2 2 4 2 2" xfId="41829" xr:uid="{DF716947-D774-4EB0-82EC-7D92C143A6E9}"/>
    <cellStyle name="Normal 7 4 2 2 4 3" xfId="33324" xr:uid="{3ED837E2-5B36-4F18-BBE3-78838026004C}"/>
    <cellStyle name="Normal 7 4 2 2 5" xfId="33325" xr:uid="{2532B024-8201-417F-B56B-73960BF5A8D0}"/>
    <cellStyle name="Normal 7 4 2 2 5 2" xfId="41830" xr:uid="{66BC1E52-0B72-4C08-BE24-D8E9FC0256B5}"/>
    <cellStyle name="Normal 7 4 2 2 6" xfId="33326" xr:uid="{D2867391-83B4-41CE-88FF-96A2A61F58A3}"/>
    <cellStyle name="Normal 7 4 2 2 7" xfId="46092" xr:uid="{44081D32-1B79-4426-A86D-7BD963A55C60}"/>
    <cellStyle name="Normal 7 4 2 3" xfId="33327" xr:uid="{DC730293-E3C1-4488-8543-36A37392AD23}"/>
    <cellStyle name="Normal 7 4 2 3 2" xfId="33328" xr:uid="{ABAF6BBD-0FB4-46C9-9EAB-C77C018ADA4D}"/>
    <cellStyle name="Normal 7 4 2 3 2 2" xfId="33329" xr:uid="{76FDB60C-D290-4957-81D7-E4EC33E5FDB0}"/>
    <cellStyle name="Normal 7 4 2 3 2 2 2" xfId="41831" xr:uid="{4FA683EC-2952-48CD-8781-FF1E6F8544F4}"/>
    <cellStyle name="Normal 7 4 2 3 2 3" xfId="33330" xr:uid="{7603E80B-79FA-44F0-A085-4D3103EABCEC}"/>
    <cellStyle name="Normal 7 4 2 3 3" xfId="33331" xr:uid="{C89EB57D-DB07-4E77-9391-B40CEFF5C65D}"/>
    <cellStyle name="Normal 7 4 2 3 3 2" xfId="33332" xr:uid="{4BC40054-9ACA-4AA1-823A-3759E762CE0C}"/>
    <cellStyle name="Normal 7 4 2 3 3 2 2" xfId="41832" xr:uid="{F570DEAF-CC40-40EA-881B-B419973E4F7A}"/>
    <cellStyle name="Normal 7 4 2 3 3 3" xfId="33333" xr:uid="{D4B8F4DF-530A-4808-830C-F598D1F92A06}"/>
    <cellStyle name="Normal 7 4 2 3 4" xfId="33334" xr:uid="{0565831F-C2BE-4088-A70E-33948BCEF9E4}"/>
    <cellStyle name="Normal 7 4 2 3 4 2" xfId="41833" xr:uid="{5BB601F3-F9EC-49D6-A160-3BD4F9AE4F7E}"/>
    <cellStyle name="Normal 7 4 2 3 5" xfId="33335" xr:uid="{7C0BF3F9-59FD-480F-A86A-CE61657D644F}"/>
    <cellStyle name="Normal 7 4 2 4" xfId="33336" xr:uid="{D5AC48D3-F297-4D5D-A4BC-CCF2A165D480}"/>
    <cellStyle name="Normal 7 4 2 4 2" xfId="33337" xr:uid="{1D64759F-45FD-4661-BCC8-EBBD18B454D6}"/>
    <cellStyle name="Normal 7 4 2 4 2 2" xfId="41834" xr:uid="{75296275-8718-4CD8-8830-53A10EF7FAD5}"/>
    <cellStyle name="Normal 7 4 2 4 3" xfId="33338" xr:uid="{39B28176-5404-4051-AFCB-DADC0B5C671C}"/>
    <cellStyle name="Normal 7 4 2 5" xfId="33339" xr:uid="{4F28C3B8-3868-4C63-A9EB-805941D423B6}"/>
    <cellStyle name="Normal 7 4 2 5 2" xfId="33340" xr:uid="{DD9BC583-2E67-4635-9D74-BFADDC5D91B2}"/>
    <cellStyle name="Normal 7 4 2 5 2 2" xfId="41835" xr:uid="{A7AB1C65-8547-49CE-B6AF-F2A51A2EA51D}"/>
    <cellStyle name="Normal 7 4 2 5 3" xfId="33341" xr:uid="{87DC62B0-789F-45F1-A633-E35CDF0D2136}"/>
    <cellStyle name="Normal 7 4 2 6" xfId="33342" xr:uid="{74CA8886-AC4B-4D6F-9E31-5433E40ED549}"/>
    <cellStyle name="Normal 7 4 2 6 2" xfId="41836" xr:uid="{96322247-65AA-452C-9194-D50AD13C2E83}"/>
    <cellStyle name="Normal 7 4 2 7" xfId="33343" xr:uid="{4BFFFE12-63F5-4BFB-9AD5-9FC814A76032}"/>
    <cellStyle name="Normal 7 4 2 8" xfId="46093" xr:uid="{331B6E77-C857-4D21-A6C0-396CB9E4A9D3}"/>
    <cellStyle name="Normal 7 4 3" xfId="770" xr:uid="{00000000-0005-0000-0000-000088040000}"/>
    <cellStyle name="Normal 7 4 3 2" xfId="33344" xr:uid="{F13AAB21-9386-4927-8FFA-7AFE123ADAE0}"/>
    <cellStyle name="Normal 7 4 3 2 2" xfId="33345" xr:uid="{F1FA813F-E23C-4B6F-B6C0-4F1BCC6D5560}"/>
    <cellStyle name="Normal 7 4 3 2 2 2" xfId="33346" xr:uid="{F2F1BC43-B748-49C7-B4A5-52DE0A82E440}"/>
    <cellStyle name="Normal 7 4 3 2 2 2 2" xfId="41837" xr:uid="{9BE0DD6C-5F9C-4E21-A7C3-7F32414EC4E0}"/>
    <cellStyle name="Normal 7 4 3 2 2 3" xfId="33347" xr:uid="{D87F100E-22BC-4B1D-A7E6-6D6C0343CCEA}"/>
    <cellStyle name="Normal 7 4 3 2 3" xfId="33348" xr:uid="{0753C0B4-EFE1-4852-AD23-D271BD2F3F3A}"/>
    <cellStyle name="Normal 7 4 3 2 3 2" xfId="33349" xr:uid="{A6EEAB03-C7A8-48EA-B9CA-369DD53BA68F}"/>
    <cellStyle name="Normal 7 4 3 2 3 2 2" xfId="41838" xr:uid="{E4B1CC15-E5CD-4F24-B216-69C70968EA92}"/>
    <cellStyle name="Normal 7 4 3 2 3 3" xfId="33350" xr:uid="{E1BE4A6A-69AD-4624-831B-426C82127255}"/>
    <cellStyle name="Normal 7 4 3 2 4" xfId="33351" xr:uid="{814EAC66-66E4-4284-A3C3-D3E1B9C00E2C}"/>
    <cellStyle name="Normal 7 4 3 2 4 2" xfId="41839" xr:uid="{E7F14203-B4B0-477D-89AC-4690B2F6F12D}"/>
    <cellStyle name="Normal 7 4 3 2 5" xfId="33352" xr:uid="{00AA2809-8291-46DF-8569-57DE7F649ACB}"/>
    <cellStyle name="Normal 7 4 3 3" xfId="33353" xr:uid="{DF1BE839-614A-473B-A49F-0E632665B322}"/>
    <cellStyle name="Normal 7 4 3 3 2" xfId="33354" xr:uid="{FF882DBF-616E-4CAE-9521-42427208B897}"/>
    <cellStyle name="Normal 7 4 3 3 2 2" xfId="41840" xr:uid="{E907313A-5819-48DE-B280-867427142027}"/>
    <cellStyle name="Normal 7 4 3 3 3" xfId="33355" xr:uid="{986230B2-F4FA-4E14-9B1C-B2C8FEB697B0}"/>
    <cellStyle name="Normal 7 4 3 4" xfId="33356" xr:uid="{DAFA1B60-FEF4-4C2D-876D-30951F7CDCD4}"/>
    <cellStyle name="Normal 7 4 3 4 2" xfId="33357" xr:uid="{58A1CA38-1F6F-4F6A-95A0-99BA4F738573}"/>
    <cellStyle name="Normal 7 4 3 4 2 2" xfId="41841" xr:uid="{13123F8C-F42D-4AB4-8DB0-254E3A3D40AF}"/>
    <cellStyle name="Normal 7 4 3 4 3" xfId="33358" xr:uid="{CDCF0998-6756-450C-BE41-520A24613DD5}"/>
    <cellStyle name="Normal 7 4 3 5" xfId="33359" xr:uid="{34BA6D88-E8E0-493E-9B9C-E6D93A2E2156}"/>
    <cellStyle name="Normal 7 4 3 5 2" xfId="41842" xr:uid="{614D37B3-466E-4372-845B-17822A7E09B1}"/>
    <cellStyle name="Normal 7 4 3 6" xfId="33360" xr:uid="{FD788F3E-0F62-474B-97F1-76573062EFD7}"/>
    <cellStyle name="Normal 7 4 3 7" xfId="46094" xr:uid="{A4B1DB8E-0A85-4779-A0F0-D301330979A1}"/>
    <cellStyle name="Normal 7 4 4" xfId="33361" xr:uid="{22D27041-5DEE-4F36-957E-B705261DFFF7}"/>
    <cellStyle name="Normal 7 4 4 2" xfId="33362" xr:uid="{A041E8D0-A2B1-4083-BD2E-E54B31DC445E}"/>
    <cellStyle name="Normal 7 4 4 2 2" xfId="33363" xr:uid="{8BD42395-7F68-4320-BB38-BA708539D825}"/>
    <cellStyle name="Normal 7 4 4 2 2 2" xfId="41843" xr:uid="{0AF9DC8F-9EC9-4EF9-827A-A417774430F7}"/>
    <cellStyle name="Normal 7 4 4 2 3" xfId="33364" xr:uid="{78F1CB7E-48F4-4CF9-8EC4-FCB1DB2310DD}"/>
    <cellStyle name="Normal 7 4 4 3" xfId="33365" xr:uid="{DEF1D186-E3E9-4984-956B-AFC5E17BB255}"/>
    <cellStyle name="Normal 7 4 4 3 2" xfId="33366" xr:uid="{45238AB6-E848-46A4-83E1-0B089D819992}"/>
    <cellStyle name="Normal 7 4 4 3 2 2" xfId="41844" xr:uid="{86C7670E-83D5-45EC-A718-9554FE1C1C89}"/>
    <cellStyle name="Normal 7 4 4 3 3" xfId="33367" xr:uid="{2FF006EB-1618-4B8D-A757-091EF180FC89}"/>
    <cellStyle name="Normal 7 4 4 4" xfId="33368" xr:uid="{EC61BAE2-CA86-4BD5-ADD6-C363EDBE54C5}"/>
    <cellStyle name="Normal 7 4 4 4 2" xfId="41845" xr:uid="{0AC97DE1-C6CA-4710-BCC4-60C4A4B9EE3E}"/>
    <cellStyle name="Normal 7 4 4 5" xfId="33369" xr:uid="{1BF408D8-7853-483D-AFC0-C4801D86398A}"/>
    <cellStyle name="Normal 7 4 4 6" xfId="33370" xr:uid="{A128DF10-4A4D-4A09-856F-3C4AC6790B44}"/>
    <cellStyle name="Normal 7 4 4 7" xfId="44903" xr:uid="{5965A709-B7CD-41D0-94A8-7E9079AD0E64}"/>
    <cellStyle name="Normal 7 4 4 8" xfId="46095" xr:uid="{6DDA1690-0F21-4F7E-BACD-AF9D8D92EA6F}"/>
    <cellStyle name="Normal 7 4 5" xfId="33371" xr:uid="{5FBA614B-D5BE-445A-84A1-A78533C56A31}"/>
    <cellStyle name="Normal 7 4 5 2" xfId="33372" xr:uid="{7160E7F6-A41C-412D-914A-3D3E7DF43E31}"/>
    <cellStyle name="Normal 7 4 5 2 2" xfId="41846" xr:uid="{B55263A5-5A67-4A49-A824-9566ECC9986D}"/>
    <cellStyle name="Normal 7 4 5 3" xfId="33373" xr:uid="{08969EA1-901C-4616-B146-9802464D9903}"/>
    <cellStyle name="Normal 7 4 6" xfId="33374" xr:uid="{CDD68398-26D3-48BD-8595-C7D05B69764B}"/>
    <cellStyle name="Normal 7 4 6 2" xfId="33375" xr:uid="{29A6F31A-8419-40A8-8B8F-E690B9182EBA}"/>
    <cellStyle name="Normal 7 4 6 2 2" xfId="41847" xr:uid="{32D452E3-D4F8-4AF2-BA53-7E0F70658C36}"/>
    <cellStyle name="Normal 7 4 6 3" xfId="33376" xr:uid="{49229388-5A70-405C-8B50-46284F563E96}"/>
    <cellStyle name="Normal 7 4 7" xfId="33377" xr:uid="{F508DC78-91BD-4DB1-93AA-82D73D688BB3}"/>
    <cellStyle name="Normal 7 4 7 2" xfId="41848" xr:uid="{643653C6-B268-4796-B79D-65A0231DE9A9}"/>
    <cellStyle name="Normal 7 4 8" xfId="33378" xr:uid="{4BCBC421-C78D-4ECB-B4EA-1CF56C14468D}"/>
    <cellStyle name="Normal 7 4 9" xfId="1435" xr:uid="{C4ABDB02-2194-423E-A31F-413E85143605}"/>
    <cellStyle name="Normal 7 5" xfId="771" xr:uid="{00000000-0005-0000-0000-000089040000}"/>
    <cellStyle name="Normal 7 5 2" xfId="772" xr:uid="{00000000-0005-0000-0000-00008A040000}"/>
    <cellStyle name="Normal 7 5 2 2" xfId="33379" xr:uid="{171EB29F-4B4B-4362-BCC1-A08943567EB9}"/>
    <cellStyle name="Normal 7 5 2 2 2" xfId="33380" xr:uid="{5B4625C8-A12B-4466-B665-259380976230}"/>
    <cellStyle name="Normal 7 5 2 2 2 2" xfId="33381" xr:uid="{6456735F-372B-4E66-962D-1A9023B80589}"/>
    <cellStyle name="Normal 7 5 2 2 2 2 2" xfId="33382" xr:uid="{612C9DBD-5850-4D53-9BA2-4FA2E1E34AA9}"/>
    <cellStyle name="Normal 7 5 2 2 2 2 2 2" xfId="41849" xr:uid="{157234C7-D9FC-40AE-B63F-B9349B8E1260}"/>
    <cellStyle name="Normal 7 5 2 2 2 2 3" xfId="33383" xr:uid="{9D4CD178-520D-4183-8C81-3A9ADAFF63F1}"/>
    <cellStyle name="Normal 7 5 2 2 2 3" xfId="33384" xr:uid="{5C65E5C8-1C71-4EC7-915B-AA386085A29B}"/>
    <cellStyle name="Normal 7 5 2 2 2 3 2" xfId="33385" xr:uid="{6D196497-C097-4A88-A6CF-8CFDF41D6563}"/>
    <cellStyle name="Normal 7 5 2 2 2 3 2 2" xfId="41850" xr:uid="{EE841ED8-86A7-42B6-BB84-FDEE2DB57185}"/>
    <cellStyle name="Normal 7 5 2 2 2 3 3" xfId="33386" xr:uid="{18F0CCAD-C854-44A8-8FD6-02F4BD11275E}"/>
    <cellStyle name="Normal 7 5 2 2 2 4" xfId="33387" xr:uid="{62C9FA57-95AA-4FD7-9299-D3CF19E6E8AF}"/>
    <cellStyle name="Normal 7 5 2 2 2 4 2" xfId="41851" xr:uid="{5F02F5B2-F1FC-485A-A0E0-A7ABA80D3EDB}"/>
    <cellStyle name="Normal 7 5 2 2 2 5" xfId="33388" xr:uid="{3A71BBF4-1590-4260-877F-91612824469A}"/>
    <cellStyle name="Normal 7 5 2 2 3" xfId="33389" xr:uid="{488F1428-A482-4DB4-B828-596F6C704B10}"/>
    <cellStyle name="Normal 7 5 2 2 3 2" xfId="33390" xr:uid="{8BD41356-B519-4606-807B-C3177D540386}"/>
    <cellStyle name="Normal 7 5 2 2 3 2 2" xfId="41852" xr:uid="{821EA49C-AB1C-4D33-9F01-3552F646D29B}"/>
    <cellStyle name="Normal 7 5 2 2 3 3" xfId="33391" xr:uid="{047988AF-C09E-4AF7-B9E1-EF3DF674BABB}"/>
    <cellStyle name="Normal 7 5 2 2 4" xfId="33392" xr:uid="{FEE32BBF-9E6C-45A6-B180-A7B609E14DD5}"/>
    <cellStyle name="Normal 7 5 2 2 4 2" xfId="33393" xr:uid="{BF26D46E-B60F-490D-BE18-5FB67B6CE5E7}"/>
    <cellStyle name="Normal 7 5 2 2 4 2 2" xfId="41853" xr:uid="{BE1BA10A-2380-438F-A1F3-E9BD99E2E285}"/>
    <cellStyle name="Normal 7 5 2 2 4 3" xfId="33394" xr:uid="{C859E74E-13F2-4BAE-AA4B-64BEAD05287C}"/>
    <cellStyle name="Normal 7 5 2 2 5" xfId="33395" xr:uid="{F543B0D7-1863-4DA7-800B-A4EE6EBEA0BC}"/>
    <cellStyle name="Normal 7 5 2 2 5 2" xfId="41854" xr:uid="{3B443218-7D58-4E5D-A82E-3F72BAB520B2}"/>
    <cellStyle name="Normal 7 5 2 2 6" xfId="33396" xr:uid="{C835771B-CB77-4AB4-87C2-4281F63A390D}"/>
    <cellStyle name="Normal 7 5 2 3" xfId="33397" xr:uid="{FB78C6AB-008C-419F-9AB0-180BE66634D1}"/>
    <cellStyle name="Normal 7 5 2 3 2" xfId="33398" xr:uid="{4ACE46A5-65AF-4914-A21C-4BC4075293B0}"/>
    <cellStyle name="Normal 7 5 2 3 2 2" xfId="33399" xr:uid="{82F934FB-39FF-423C-B7D8-DADDDDE51B66}"/>
    <cellStyle name="Normal 7 5 2 3 2 2 2" xfId="41855" xr:uid="{346FFC47-0A62-4D38-8E42-D9C5AEEC2FF5}"/>
    <cellStyle name="Normal 7 5 2 3 2 3" xfId="33400" xr:uid="{A8FB6BBB-A551-4ADC-8381-849E422E901A}"/>
    <cellStyle name="Normal 7 5 2 3 3" xfId="33401" xr:uid="{871B5803-BB40-46E8-A87A-683AF8019CB3}"/>
    <cellStyle name="Normal 7 5 2 3 3 2" xfId="33402" xr:uid="{0A0AB840-8F6C-4349-96DA-95361A5F0077}"/>
    <cellStyle name="Normal 7 5 2 3 3 2 2" xfId="41856" xr:uid="{8FFD7368-C86E-4008-9E60-94F91C2A4FCD}"/>
    <cellStyle name="Normal 7 5 2 3 3 3" xfId="33403" xr:uid="{3CBEB431-A116-4192-8BBA-BDB89D67801E}"/>
    <cellStyle name="Normal 7 5 2 3 4" xfId="33404" xr:uid="{2EAAB56A-2450-4C5B-8D81-DCBC342687D3}"/>
    <cellStyle name="Normal 7 5 2 3 4 2" xfId="41857" xr:uid="{8CA91A73-DF1F-47CC-B339-552D6020853E}"/>
    <cellStyle name="Normal 7 5 2 3 5" xfId="33405" xr:uid="{6F14CEE3-B601-4886-BC50-3613EBFD88A0}"/>
    <cellStyle name="Normal 7 5 2 4" xfId="33406" xr:uid="{9736A07C-CFAE-4D68-854E-DCC6A38CDC6B}"/>
    <cellStyle name="Normal 7 5 2 4 2" xfId="33407" xr:uid="{651DD80D-1461-4BB7-AB77-6B8FFADA3CF7}"/>
    <cellStyle name="Normal 7 5 2 4 2 2" xfId="41858" xr:uid="{624FE2FA-6376-40FD-9A43-D41FECD972A7}"/>
    <cellStyle name="Normal 7 5 2 4 3" xfId="33408" xr:uid="{94463511-582B-4C60-9759-A802CEC5A14A}"/>
    <cellStyle name="Normal 7 5 2 5" xfId="33409" xr:uid="{6BB9CFB4-71C5-4E46-9A29-E010077A68CD}"/>
    <cellStyle name="Normal 7 5 2 5 2" xfId="33410" xr:uid="{FB354AAF-E577-4E3B-90EA-4E1FB76DAEBB}"/>
    <cellStyle name="Normal 7 5 2 5 2 2" xfId="41859" xr:uid="{1A6A68C3-2751-4A97-8425-B378C7C3D9C7}"/>
    <cellStyle name="Normal 7 5 2 5 3" xfId="33411" xr:uid="{A6F7E07D-2C98-43B6-9090-DFFDC4B0DB6C}"/>
    <cellStyle name="Normal 7 5 2 6" xfId="33412" xr:uid="{6D6566BC-6D60-4E8F-A483-EA83ADD5547A}"/>
    <cellStyle name="Normal 7 5 2 6 2" xfId="41860" xr:uid="{7FA5F43D-101F-4BC0-949E-A864483C7773}"/>
    <cellStyle name="Normal 7 5 2 7" xfId="33413" xr:uid="{0F6416E9-AFC8-449A-956B-944E40A60724}"/>
    <cellStyle name="Normal 7 5 2 8" xfId="46096" xr:uid="{3044E7D7-4B96-4298-8BF3-C2E40434F716}"/>
    <cellStyle name="Normal 7 5 3" xfId="773" xr:uid="{00000000-0005-0000-0000-00008B040000}"/>
    <cellStyle name="Normal 7 5 3 2" xfId="33414" xr:uid="{EC60EEF9-F160-409E-B746-1DE2D84109BD}"/>
    <cellStyle name="Normal 7 5 3 2 2" xfId="33415" xr:uid="{5CED5895-C43A-4A8C-978F-1EA8C041D2D2}"/>
    <cellStyle name="Normal 7 5 3 2 2 2" xfId="33416" xr:uid="{E80DBD81-51DD-4DD7-854D-9A27F90E51EB}"/>
    <cellStyle name="Normal 7 5 3 2 2 2 2" xfId="41861" xr:uid="{54DB89B4-9FB9-4357-BF0D-9D24A4E55D07}"/>
    <cellStyle name="Normal 7 5 3 2 2 3" xfId="33417" xr:uid="{222E1319-6D99-4F41-BDB5-724296CC4703}"/>
    <cellStyle name="Normal 7 5 3 2 3" xfId="33418" xr:uid="{15DD9F26-2DA7-4198-8146-2D6E7CCF04CD}"/>
    <cellStyle name="Normal 7 5 3 2 3 2" xfId="33419" xr:uid="{6BDD199F-D87B-488A-B9E5-9D7EFF785C85}"/>
    <cellStyle name="Normal 7 5 3 2 3 2 2" xfId="41862" xr:uid="{1A115F90-F530-4C0E-80EC-831C76DBCED8}"/>
    <cellStyle name="Normal 7 5 3 2 3 3" xfId="33420" xr:uid="{2239DA3A-61C1-4214-ADDE-94FEF370F2E2}"/>
    <cellStyle name="Normal 7 5 3 2 4" xfId="33421" xr:uid="{D1261F24-D4B0-46E1-BF80-D51204C9C2E7}"/>
    <cellStyle name="Normal 7 5 3 2 4 2" xfId="41863" xr:uid="{6780B317-3C08-4290-8EF5-4746D2A2C69F}"/>
    <cellStyle name="Normal 7 5 3 2 5" xfId="33422" xr:uid="{62011762-330A-4E64-827C-6D3D52CB1402}"/>
    <cellStyle name="Normal 7 5 3 3" xfId="33423" xr:uid="{A1ECD16B-12B2-4B58-8188-992259C1FC97}"/>
    <cellStyle name="Normal 7 5 3 3 2" xfId="33424" xr:uid="{513FFCD7-01D3-4C3C-8F49-75341135BA71}"/>
    <cellStyle name="Normal 7 5 3 3 2 2" xfId="41864" xr:uid="{D3C8E854-132B-4AC6-A0F1-0FB2280F8838}"/>
    <cellStyle name="Normal 7 5 3 3 3" xfId="33425" xr:uid="{C66B9E39-672E-4AFF-9924-9E835F02B412}"/>
    <cellStyle name="Normal 7 5 3 4" xfId="33426" xr:uid="{8B5863E4-939E-46CE-A96C-77F7243E336E}"/>
    <cellStyle name="Normal 7 5 3 4 2" xfId="33427" xr:uid="{EAED7267-799A-449F-9FFD-580AC1B776B6}"/>
    <cellStyle name="Normal 7 5 3 4 2 2" xfId="41865" xr:uid="{5721E8DD-307C-4D2E-9D57-E68C19EED0AD}"/>
    <cellStyle name="Normal 7 5 3 4 3" xfId="33428" xr:uid="{7EF0B82E-1962-4AD2-8900-534C6DDE523C}"/>
    <cellStyle name="Normal 7 5 3 5" xfId="33429" xr:uid="{CE912656-DE58-4AF5-AF9F-694CF08CAA75}"/>
    <cellStyle name="Normal 7 5 3 5 2" xfId="41866" xr:uid="{6ADCB008-B09A-4540-813B-030B9F4B423A}"/>
    <cellStyle name="Normal 7 5 3 6" xfId="33430" xr:uid="{A5B6DA2D-CB29-4B19-A0A9-4736B6D09A11}"/>
    <cellStyle name="Normal 7 5 3 7" xfId="46097" xr:uid="{CD435A91-1D4B-44E6-8A7F-C5B04CB1C717}"/>
    <cellStyle name="Normal 7 5 4" xfId="33431" xr:uid="{E172E695-2479-437A-B1BC-37EF9DAE9DEF}"/>
    <cellStyle name="Normal 7 5 4 2" xfId="33432" xr:uid="{57086E80-0588-44BF-823A-891108FAE765}"/>
    <cellStyle name="Normal 7 5 4 2 2" xfId="33433" xr:uid="{BB176F8A-3630-460D-874D-EF55611DEDAB}"/>
    <cellStyle name="Normal 7 5 4 2 2 2" xfId="41867" xr:uid="{5E876926-D413-4920-BEEC-D0D5D13ACF3F}"/>
    <cellStyle name="Normal 7 5 4 2 3" xfId="33434" xr:uid="{8F671283-70F4-4446-825D-59E8A5037E82}"/>
    <cellStyle name="Normal 7 5 4 3" xfId="33435" xr:uid="{1393DC11-62B0-4CBB-8AF6-B6FD43D1F38E}"/>
    <cellStyle name="Normal 7 5 4 3 2" xfId="33436" xr:uid="{1D5BBE27-2D5F-4EF8-A4B4-BCFFA638AF4C}"/>
    <cellStyle name="Normal 7 5 4 3 2 2" xfId="41868" xr:uid="{159A7086-08AF-4D59-892E-CFCB5B5F6936}"/>
    <cellStyle name="Normal 7 5 4 3 3" xfId="33437" xr:uid="{1C359DBE-1B0E-4DDE-A31C-DEA479E8F43D}"/>
    <cellStyle name="Normal 7 5 4 4" xfId="33438" xr:uid="{84F0FA1B-730B-477D-A748-30728DAD87BB}"/>
    <cellStyle name="Normal 7 5 4 4 2" xfId="41869" xr:uid="{FA790ECF-341E-46A9-A736-3915D13B8C4E}"/>
    <cellStyle name="Normal 7 5 4 5" xfId="33439" xr:uid="{3B1BB4B5-F3A3-4171-AFF1-72F233F9C365}"/>
    <cellStyle name="Normal 7 5 5" xfId="33440" xr:uid="{59DA420F-D551-4CB9-BEA6-C774A2F5E329}"/>
    <cellStyle name="Normal 7 5 5 2" xfId="33441" xr:uid="{0007EE73-3848-4D7D-86DD-E5F3D6FB75D2}"/>
    <cellStyle name="Normal 7 5 5 2 2" xfId="41870" xr:uid="{1EE79B34-1F0F-4659-BDEF-A8223C01E3F9}"/>
    <cellStyle name="Normal 7 5 5 3" xfId="33442" xr:uid="{BC45A9DD-6FFD-4531-AF63-913C4E2577C7}"/>
    <cellStyle name="Normal 7 5 6" xfId="33443" xr:uid="{949BF6BF-354C-4700-985B-9F0BE7909553}"/>
    <cellStyle name="Normal 7 5 6 2" xfId="33444" xr:uid="{3EF6B79B-BE58-48DB-8589-837A05BF9473}"/>
    <cellStyle name="Normal 7 5 6 2 2" xfId="41871" xr:uid="{9DDF9F18-05F0-423E-A49C-3B0638AF1E14}"/>
    <cellStyle name="Normal 7 5 6 3" xfId="33445" xr:uid="{63046A09-1AF7-411F-BEBC-47E11DB3E51B}"/>
    <cellStyle name="Normal 7 5 7" xfId="33446" xr:uid="{6181ADCB-A78D-4021-B6D6-243B9654042B}"/>
    <cellStyle name="Normal 7 5 7 2" xfId="41872" xr:uid="{44E737A6-3AD7-4E79-A4AE-17C80D16ACB0}"/>
    <cellStyle name="Normal 7 5 8" xfId="33447" xr:uid="{C05337B1-BD25-4B0B-9B6B-69B5598D47E1}"/>
    <cellStyle name="Normal 7 5 9" xfId="46098" xr:uid="{29FEFB8E-ABC2-4D50-A474-AEEF9CA885A3}"/>
    <cellStyle name="Normal 7 6" xfId="774" xr:uid="{00000000-0005-0000-0000-00008C040000}"/>
    <cellStyle name="Normal 7 6 2" xfId="775" xr:uid="{00000000-0005-0000-0000-00008D040000}"/>
    <cellStyle name="Normal 7 6 2 2" xfId="33448" xr:uid="{83D4BF77-1A9B-4A5C-A5A0-581B0D2276AC}"/>
    <cellStyle name="Normal 7 6 2 2 2" xfId="33449" xr:uid="{333E3FDB-8502-414A-A846-EFE388056B7D}"/>
    <cellStyle name="Normal 7 6 2 2 2 2" xfId="33450" xr:uid="{6AF4B259-E448-4BD2-835B-3E0AF060B1EE}"/>
    <cellStyle name="Normal 7 6 2 2 2 2 2" xfId="41873" xr:uid="{8D96DCA1-D240-4262-9A88-19EF56C836BB}"/>
    <cellStyle name="Normal 7 6 2 2 2 3" xfId="33451" xr:uid="{59643AAB-ECED-4DB0-9801-DFC1EB90768B}"/>
    <cellStyle name="Normal 7 6 2 2 3" xfId="33452" xr:uid="{44121394-0D02-4A73-BB18-0DDE2092FB05}"/>
    <cellStyle name="Normal 7 6 2 2 3 2" xfId="33453" xr:uid="{E436977D-28FF-41D7-BC12-3A0F3803BB6A}"/>
    <cellStyle name="Normal 7 6 2 2 3 2 2" xfId="41874" xr:uid="{69D0085F-1BD9-4D4C-B2D5-E18E697CA87C}"/>
    <cellStyle name="Normal 7 6 2 2 3 3" xfId="33454" xr:uid="{AF174196-A898-4429-885F-524AB052061C}"/>
    <cellStyle name="Normal 7 6 2 2 4" xfId="33455" xr:uid="{DE07A393-7E81-449D-8970-9FF688716600}"/>
    <cellStyle name="Normal 7 6 2 2 4 2" xfId="41875" xr:uid="{7D2B07FC-45CB-4887-9DA8-F5E0A612E764}"/>
    <cellStyle name="Normal 7 6 2 2 5" xfId="33456" xr:uid="{D22AA7AA-76E2-4F36-B0EB-D0C761C40A07}"/>
    <cellStyle name="Normal 7 6 2 3" xfId="33457" xr:uid="{EC7412FE-868F-45CE-8FC5-F4E2929DE07E}"/>
    <cellStyle name="Normal 7 6 2 3 2" xfId="33458" xr:uid="{0E625B30-156F-4842-A748-61DAEBF3D152}"/>
    <cellStyle name="Normal 7 6 2 3 2 2" xfId="41876" xr:uid="{8E98EF7B-EB3B-4F8B-9675-9E72D6D906E1}"/>
    <cellStyle name="Normal 7 6 2 3 3" xfId="33459" xr:uid="{E46A6564-4A50-4AC6-8168-09E20F2152E9}"/>
    <cellStyle name="Normal 7 6 2 4" xfId="33460" xr:uid="{BD89EDDD-A106-4082-9BD2-22A45F98DAAB}"/>
    <cellStyle name="Normal 7 6 2 4 2" xfId="33461" xr:uid="{57C29145-C799-4DFF-9363-66F3926CBF34}"/>
    <cellStyle name="Normal 7 6 2 4 2 2" xfId="41877" xr:uid="{F046BB7A-B828-4838-9711-DA26D1DEC528}"/>
    <cellStyle name="Normal 7 6 2 4 3" xfId="33462" xr:uid="{949BBE84-1A60-4E9A-9AD2-5CFEBC96031B}"/>
    <cellStyle name="Normal 7 6 2 5" xfId="33463" xr:uid="{66920D3D-5989-419E-8920-18F34631EC88}"/>
    <cellStyle name="Normal 7 6 2 5 2" xfId="41878" xr:uid="{8304EB55-C8E3-40DB-A93F-09D905B35EED}"/>
    <cellStyle name="Normal 7 6 2 6" xfId="33464" xr:uid="{917B0D16-CE2E-4FF9-AE09-118FE211DD20}"/>
    <cellStyle name="Normal 7 6 3" xfId="33465" xr:uid="{CCCA7335-9E06-4420-8CD9-639FC0698C7C}"/>
    <cellStyle name="Normal 7 6 3 2" xfId="33466" xr:uid="{5646401B-66FA-43BF-98AC-8077C02A04C9}"/>
    <cellStyle name="Normal 7 6 3 2 2" xfId="33467" xr:uid="{BF0FDA88-B87F-493F-9093-11C46991325D}"/>
    <cellStyle name="Normal 7 6 3 2 2 2" xfId="41879" xr:uid="{F21E8157-088B-45D3-908F-522E10DB4DD0}"/>
    <cellStyle name="Normal 7 6 3 2 3" xfId="33468" xr:uid="{3444BC71-EE4C-432A-8354-9502D096C20E}"/>
    <cellStyle name="Normal 7 6 3 3" xfId="33469" xr:uid="{7412793F-2522-4E11-8BF0-7764EE84073D}"/>
    <cellStyle name="Normal 7 6 3 3 2" xfId="33470" xr:uid="{57844AD5-2984-48E8-A9CF-A3C3F946AB7D}"/>
    <cellStyle name="Normal 7 6 3 3 2 2" xfId="41880" xr:uid="{E4B74FC1-ECDE-4AD7-9D98-E58E612ADE98}"/>
    <cellStyle name="Normal 7 6 3 3 3" xfId="33471" xr:uid="{B55C8F39-B752-4296-8313-ACB8B4EE45F2}"/>
    <cellStyle name="Normal 7 6 3 4" xfId="33472" xr:uid="{2C0051A7-5DFB-4F18-98A5-EAAC76A11F17}"/>
    <cellStyle name="Normal 7 6 3 4 2" xfId="41881" xr:uid="{3019F93F-5414-4E4D-8DE8-59AACD9AEC7B}"/>
    <cellStyle name="Normal 7 6 3 5" xfId="33473" xr:uid="{9C9C1BC9-592F-40D0-B683-B6B5E8B0C245}"/>
    <cellStyle name="Normal 7 6 4" xfId="33474" xr:uid="{7AA147E0-7149-4283-AC25-48DF0B9157E0}"/>
    <cellStyle name="Normal 7 6 4 2" xfId="33475" xr:uid="{2ACE5748-1838-4F23-96CD-7E5632D126C9}"/>
    <cellStyle name="Normal 7 6 4 2 2" xfId="41882" xr:uid="{B72E6C07-8DB0-4C8F-BB99-6381B4AF2AB7}"/>
    <cellStyle name="Normal 7 6 4 3" xfId="33476" xr:uid="{7310F2F5-1E37-4438-ACDF-28309DBE9179}"/>
    <cellStyle name="Normal 7 6 5" xfId="33477" xr:uid="{CE6BE07A-1D72-4986-92C6-8C4E535FE9BD}"/>
    <cellStyle name="Normal 7 6 5 2" xfId="33478" xr:uid="{D476ADC4-7A13-4302-BFAE-6CC7DE6653DD}"/>
    <cellStyle name="Normal 7 6 5 2 2" xfId="41883" xr:uid="{EC95186F-5338-4049-81DD-1C882D5077A6}"/>
    <cellStyle name="Normal 7 6 5 3" xfId="33479" xr:uid="{60421496-9FEE-4FB4-90BC-D78E9F00486D}"/>
    <cellStyle name="Normal 7 6 6" xfId="33480" xr:uid="{66836168-E6D9-47E3-B14B-D6E2D2FED635}"/>
    <cellStyle name="Normal 7 6 6 2" xfId="41884" xr:uid="{C17D9E23-33F6-4C49-AE1B-CBCF946DABD4}"/>
    <cellStyle name="Normal 7 6 7" xfId="33481" xr:uid="{9BB1162C-2051-4735-97BF-49EF72A21FB1}"/>
    <cellStyle name="Normal 7 6 8" xfId="46099" xr:uid="{04816C25-5B6B-4F7F-B2B4-A353DC0FF48D}"/>
    <cellStyle name="Normal 7 7" xfId="776" xr:uid="{00000000-0005-0000-0000-00008E040000}"/>
    <cellStyle name="Normal 7 7 2" xfId="33482" xr:uid="{321B1035-B936-4DEE-AD54-C294D3CBB8A2}"/>
    <cellStyle name="Normal 7 7 2 2" xfId="33483" xr:uid="{BCCCCACE-201C-4456-9985-DF5DCADB3971}"/>
    <cellStyle name="Normal 7 7 2 2 2" xfId="33484" xr:uid="{6BECCE05-6E52-4171-A34A-33FC5DD672E9}"/>
    <cellStyle name="Normal 7 7 2 2 2 2" xfId="41885" xr:uid="{359AAEE9-24D9-4067-8FA0-14EA1917D855}"/>
    <cellStyle name="Normal 7 7 2 2 3" xfId="33485" xr:uid="{5E6C718E-DB37-4FE6-903A-F873B8EC11BB}"/>
    <cellStyle name="Normal 7 7 2 3" xfId="33486" xr:uid="{11A7B91C-30A6-4ED4-A9A0-4D8715D44A5E}"/>
    <cellStyle name="Normal 7 7 2 3 2" xfId="33487" xr:uid="{EAA8464C-2593-4FA7-94FA-9C26FDA54CD5}"/>
    <cellStyle name="Normal 7 7 2 3 2 2" xfId="41886" xr:uid="{140555CC-0C64-45F3-9C91-5C0967E4865D}"/>
    <cellStyle name="Normal 7 7 2 3 3" xfId="33488" xr:uid="{DD27EADF-1757-49DB-944A-B42B2B009FBD}"/>
    <cellStyle name="Normal 7 7 2 4" xfId="33489" xr:uid="{A068F280-AC65-4A6D-BAFD-67476561C7FB}"/>
    <cellStyle name="Normal 7 7 2 4 2" xfId="41887" xr:uid="{CA2753CB-05B7-4A4F-BCC6-38D393D622EC}"/>
    <cellStyle name="Normal 7 7 2 5" xfId="33490" xr:uid="{C89ABDA5-2D13-4FE0-9986-04F19AADAE2D}"/>
    <cellStyle name="Normal 7 7 3" xfId="33491" xr:uid="{36D13DE6-B7FF-48E8-9CC0-675A4B50D131}"/>
    <cellStyle name="Normal 7 7 3 2" xfId="33492" xr:uid="{E2F6490C-23E8-463C-9795-3EA137D040D1}"/>
    <cellStyle name="Normal 7 7 3 2 2" xfId="41888" xr:uid="{A23A4968-9410-4F88-8E0F-C965C7B85C02}"/>
    <cellStyle name="Normal 7 7 3 3" xfId="33493" xr:uid="{2EC59609-C91D-4380-A1CB-D1961D2B34C0}"/>
    <cellStyle name="Normal 7 7 4" xfId="33494" xr:uid="{43B98C2B-653F-4952-AA3F-0FB4EAE1DC3B}"/>
    <cellStyle name="Normal 7 7 4 2" xfId="33495" xr:uid="{D3A4F7EB-A883-4F03-B2CC-2324CDE49412}"/>
    <cellStyle name="Normal 7 7 4 2 2" xfId="41889" xr:uid="{86F93085-9FE8-4D07-80A4-1ADF15DA0DBD}"/>
    <cellStyle name="Normal 7 7 4 3" xfId="33496" xr:uid="{7B0DEBE8-0FE3-4C7B-BA8D-575BCFE7C375}"/>
    <cellStyle name="Normal 7 7 5" xfId="33497" xr:uid="{2B66FD02-7F4A-40B3-83DF-4069C966D323}"/>
    <cellStyle name="Normal 7 7 5 2" xfId="41890" xr:uid="{455F409B-2428-41DB-A3CC-BB58E2052D25}"/>
    <cellStyle name="Normal 7 7 6" xfId="33498" xr:uid="{F28E7525-179F-4C92-AD50-A1CC351D0D3A}"/>
    <cellStyle name="Normal 7 7 7" xfId="46100" xr:uid="{96CEBE8F-B29E-4A29-9117-A4C305F1E32B}"/>
    <cellStyle name="Normal 7 8" xfId="777" xr:uid="{00000000-0005-0000-0000-00008F040000}"/>
    <cellStyle name="Normal 7 8 2" xfId="33499" xr:uid="{BB1B51F8-A2DD-4EB2-B20B-2EAE28F6AEB7}"/>
    <cellStyle name="Normal 7 8 2 2" xfId="33500" xr:uid="{78134E96-B32A-4F84-B869-CD16FF6426F5}"/>
    <cellStyle name="Normal 7 8 2 2 2" xfId="41891" xr:uid="{8F3E3B62-868A-411D-81D9-5A6ABF6523AD}"/>
    <cellStyle name="Normal 7 8 2 3" xfId="33501" xr:uid="{B5357F6A-A5AF-48D9-901B-5F24A73268C5}"/>
    <cellStyle name="Normal 7 8 3" xfId="33502" xr:uid="{8736565F-157B-4D2E-93BF-C7E6414D2F21}"/>
    <cellStyle name="Normal 7 8 3 2" xfId="33503" xr:uid="{77BE42D5-ECBA-4AE6-B1DE-DC260FB14AE9}"/>
    <cellStyle name="Normal 7 8 3 2 2" xfId="41892" xr:uid="{4A8B622A-6275-4503-9918-6B93D310B03C}"/>
    <cellStyle name="Normal 7 8 3 3" xfId="33504" xr:uid="{7E4B86BA-32F7-424C-86E4-9C4D95C263C6}"/>
    <cellStyle name="Normal 7 8 4" xfId="33505" xr:uid="{91E45C71-C87F-40B1-B27F-C91438FAE58A}"/>
    <cellStyle name="Normal 7 8 4 2" xfId="41893" xr:uid="{3E79CF12-BD25-4522-83B3-D5C543AB2DE6}"/>
    <cellStyle name="Normal 7 8 5" xfId="33506" xr:uid="{CBEF17E2-AD89-40F3-8DB4-0C4C77072868}"/>
    <cellStyle name="Normal 7 8 6" xfId="2481" xr:uid="{1D53FFBF-C86A-430F-BD6C-C344C767233A}"/>
    <cellStyle name="Normal 7 9" xfId="138" xr:uid="{00000000-0005-0000-0000-000090040000}"/>
    <cellStyle name="Normal 7 9 2" xfId="33507" xr:uid="{870CFB32-BE44-435A-BE49-9A6A885C541F}"/>
    <cellStyle name="Normal 7 9 2 2" xfId="41894" xr:uid="{4272DEED-A70A-4A00-A719-91952EA8B27D}"/>
    <cellStyle name="Normal 7 9 3" xfId="33508" xr:uid="{194E7095-78B3-4F4D-987A-5BBFE0802831}"/>
    <cellStyle name="Normal 7 9 4" xfId="2482" xr:uid="{47E36595-2E63-4D83-ABB2-FEE9C75C220E}"/>
    <cellStyle name="Normal 7_2112 Salary" xfId="33509" xr:uid="{6DFC9241-3361-4EC7-8B01-7E3A92B8F77D}"/>
    <cellStyle name="Normal 70" xfId="873" xr:uid="{00000000-0005-0000-0000-000091040000}"/>
    <cellStyle name="Normal 70 2" xfId="956" xr:uid="{00000000-0005-0000-0000-000092040000}"/>
    <cellStyle name="Normal 70 2 2" xfId="41895" xr:uid="{EB3DAB92-F0F4-43CC-835C-EA4EE5D6B530}"/>
    <cellStyle name="Normal 70 3" xfId="2483" xr:uid="{38E318D6-69B8-47AA-8675-1D983CABBC5D}"/>
    <cellStyle name="Normal 70 3 2" xfId="41896" xr:uid="{57451850-BBDA-49F1-9F46-42AFADBB1EE0}"/>
    <cellStyle name="Normal 70 4" xfId="41897" xr:uid="{44A38042-8ADE-4EC8-9355-8BC173ED4A8F}"/>
    <cellStyle name="Normal 70 5" xfId="41898" xr:uid="{F8C31BD4-EC7B-4E10-B7AD-7B618C112B93}"/>
    <cellStyle name="Normal 71" xfId="852" xr:uid="{00000000-0005-0000-0000-000093040000}"/>
    <cellStyle name="Normal 71 2" xfId="957" xr:uid="{00000000-0005-0000-0000-000094040000}"/>
    <cellStyle name="Normal 71 2 2" xfId="4054" xr:uid="{EE7D7046-34B1-430B-9D8A-E4E2F890AC8D}"/>
    <cellStyle name="Normal 71 2 3" xfId="3798" xr:uid="{45A4AB1B-5FA4-409D-BFF2-FCD8A735ED89}"/>
    <cellStyle name="Normal 71 2 4" xfId="3035" xr:uid="{97669226-27D1-4A27-9309-DA93855CB276}"/>
    <cellStyle name="Normal 71 3" xfId="4053" xr:uid="{1DE91990-7C31-4541-8012-E30754FD6140}"/>
    <cellStyle name="Normal 71 4" xfId="3540" xr:uid="{BA345C0A-6DDB-4A9E-A965-51CED9604D40}"/>
    <cellStyle name="Normal 71 5" xfId="3023" xr:uid="{9864D829-5E87-4F39-A465-FEB7178247EE}"/>
    <cellStyle name="Normal 72" xfId="874" xr:uid="{00000000-0005-0000-0000-000095040000}"/>
    <cellStyle name="Normal 72 2" xfId="958" xr:uid="{00000000-0005-0000-0000-000096040000}"/>
    <cellStyle name="Normal 72 2 2" xfId="33510" xr:uid="{9AB1393E-F1B4-43CC-9247-E7F26203472E}"/>
    <cellStyle name="Normal 72 2 2 2" xfId="33511" xr:uid="{ADD3B1B2-FF3A-4B5B-88F5-5DF10DF1922B}"/>
    <cellStyle name="Normal 72 2 2 2 2" xfId="33512" xr:uid="{9F3DCCED-A546-4B77-A209-CA0FF3DA4DFE}"/>
    <cellStyle name="Normal 72 2 2 2 2 2" xfId="41899" xr:uid="{6F01C3EF-AAE0-46F7-BC9F-FF41633284CF}"/>
    <cellStyle name="Normal 72 2 2 2 3" xfId="33513" xr:uid="{56AD00C0-8E79-4671-A728-398651D13A1E}"/>
    <cellStyle name="Normal 72 2 2 3" xfId="33514" xr:uid="{6EA47F6A-DF4B-4352-9020-ACC63B6C0FAC}"/>
    <cellStyle name="Normal 72 2 2 3 2" xfId="33515" xr:uid="{BEED5178-A2CD-4CAD-B228-2578D4D203F7}"/>
    <cellStyle name="Normal 72 2 2 3 2 2" xfId="41900" xr:uid="{35360264-AD13-436E-A340-47FB1F9FC72F}"/>
    <cellStyle name="Normal 72 2 2 3 3" xfId="33516" xr:uid="{32D19E80-54BC-4F8F-89D7-3C7279A7BFF9}"/>
    <cellStyle name="Normal 72 2 2 4" xfId="33517" xr:uid="{9F24B631-3EC2-4535-84CD-03F06DB1372A}"/>
    <cellStyle name="Normal 72 2 2 4 2" xfId="41901" xr:uid="{84411D10-1A33-4467-96E8-6393C7235996}"/>
    <cellStyle name="Normal 72 2 2 5" xfId="33518" xr:uid="{3CF8EEC8-BFB5-4C7D-8AFC-0F9FCF1CB51B}"/>
    <cellStyle name="Normal 72 2 3" xfId="33519" xr:uid="{FB7FBD94-55CE-47EE-A0A2-C0D7121BDBFB}"/>
    <cellStyle name="Normal 72 2 3 2" xfId="33520" xr:uid="{B9970180-E0FE-4B6D-BF7B-46C98FF69441}"/>
    <cellStyle name="Normal 72 2 3 2 2" xfId="41902" xr:uid="{B3BFFAEE-EC41-4F6E-8002-B2182E6058BB}"/>
    <cellStyle name="Normal 72 2 3 3" xfId="33521" xr:uid="{BE92BD12-2914-487B-A67F-FCBE66561E03}"/>
    <cellStyle name="Normal 72 2 4" xfId="33522" xr:uid="{6FDF0DE7-F3BA-4B56-B81D-8CA2CE072B87}"/>
    <cellStyle name="Normal 72 2 4 2" xfId="33523" xr:uid="{E8AD4412-420D-4976-8893-80567EADAB07}"/>
    <cellStyle name="Normal 72 2 4 2 2" xfId="41903" xr:uid="{DB0AE3E3-7989-4ECE-B121-ED1E498346E9}"/>
    <cellStyle name="Normal 72 2 4 3" xfId="33524" xr:uid="{6EF43769-ADD1-44B9-9E33-E3DB94D0038B}"/>
    <cellStyle name="Normal 72 2 5" xfId="33525" xr:uid="{9500801F-5E59-47FD-86C4-3977863804BB}"/>
    <cellStyle name="Normal 72 2 5 2" xfId="41904" xr:uid="{046B5E3F-D1AE-48D7-92CB-F9D1B821432D}"/>
    <cellStyle name="Normal 72 2 6" xfId="33526" xr:uid="{CD187365-3D30-494E-ACAE-63D6EEE182E9}"/>
    <cellStyle name="Normal 72 2 7" xfId="3799" xr:uid="{8A4B065F-FEDA-43BE-9215-090B6DE88EC9}"/>
    <cellStyle name="Normal 72 3" xfId="33527" xr:uid="{60DC4C1A-5F1B-4C14-B71A-F204FCB0EF17}"/>
    <cellStyle name="Normal 72 3 2" xfId="33528" xr:uid="{99CEF5A1-12F5-4D11-A7FF-B3DDD33423CD}"/>
    <cellStyle name="Normal 72 3 2 2" xfId="33529" xr:uid="{0AA0455A-643D-426C-A4FA-E1B5A7AA548A}"/>
    <cellStyle name="Normal 72 3 2 2 2" xfId="41905" xr:uid="{3532FBBA-4254-4907-84F8-9DA66AE2D39E}"/>
    <cellStyle name="Normal 72 3 2 3" xfId="33530" xr:uid="{0C686F35-5161-4177-AF4E-4617354467E9}"/>
    <cellStyle name="Normal 72 3 3" xfId="33531" xr:uid="{02510EE8-5C24-436F-BED5-3C08F9240581}"/>
    <cellStyle name="Normal 72 3 3 2" xfId="33532" xr:uid="{02C2EF2F-9C58-4D09-8200-00CA12891BEB}"/>
    <cellStyle name="Normal 72 3 3 2 2" xfId="41906" xr:uid="{B0548E34-B24F-49BA-A270-B0462CEC2944}"/>
    <cellStyle name="Normal 72 3 3 3" xfId="33533" xr:uid="{CD36668A-9E2B-4A42-9742-58C499E7E458}"/>
    <cellStyle name="Normal 72 3 4" xfId="33534" xr:uid="{ABA2F6D9-DFC6-41EF-83CD-2A8FFF758AF9}"/>
    <cellStyle name="Normal 72 3 4 2" xfId="41907" xr:uid="{2F66E6D5-6AE2-41BC-BED9-963EB5ADC1DD}"/>
    <cellStyle name="Normal 72 3 5" xfId="33535" xr:uid="{1351CDAF-A7BB-47C9-A7D6-6E05984A2EB6}"/>
    <cellStyle name="Normal 72 4" xfId="33536" xr:uid="{8CD4DB43-AB9B-420B-A667-3F517946CC20}"/>
    <cellStyle name="Normal 72 4 2" xfId="33537" xr:uid="{3BF261A9-D6CB-444A-915B-1D5D4726BFC9}"/>
    <cellStyle name="Normal 72 4 2 2" xfId="41908" xr:uid="{0E472E77-44CC-42FD-B4BC-FD4311098ED8}"/>
    <cellStyle name="Normal 72 4 3" xfId="33538" xr:uid="{6AD8DAC5-3097-486C-846E-DEE5E8636A01}"/>
    <cellStyle name="Normal 72 5" xfId="33539" xr:uid="{BEC30479-EB81-47C3-A234-2C95B0949A28}"/>
    <cellStyle name="Normal 72 5 2" xfId="33540" xr:uid="{D813C518-F537-4704-BC8F-256B824C16DD}"/>
    <cellStyle name="Normal 72 5 2 2" xfId="41909" xr:uid="{E9AFB50B-D93A-40CE-BD76-7F7D9B2B1B31}"/>
    <cellStyle name="Normal 72 5 3" xfId="33541" xr:uid="{4D9A68EA-4BB9-4706-A655-63C537079F3B}"/>
    <cellStyle name="Normal 72 6" xfId="33542" xr:uid="{F2C344CC-F08E-4DB8-93B3-48877BD8294C}"/>
    <cellStyle name="Normal 72 6 2" xfId="41910" xr:uid="{84566007-7C6B-42E2-9F03-B572432C6A2F}"/>
    <cellStyle name="Normal 72 7" xfId="33543" xr:uid="{241C8D7B-1ACB-4856-A5A9-1346015BF54B}"/>
    <cellStyle name="Normal 72 8" xfId="41911" xr:uid="{A288C91C-9A2A-486F-961C-3274645B7CDB}"/>
    <cellStyle name="Normal 73" xfId="846" xr:uid="{00000000-0005-0000-0000-000097040000}"/>
    <cellStyle name="Normal 73 2" xfId="959" xr:uid="{00000000-0005-0000-0000-000098040000}"/>
    <cellStyle name="Normal 73 2 2" xfId="41912" xr:uid="{87D97DB1-FB2A-4A0E-81C6-26CAB5C458A2}"/>
    <cellStyle name="Normal 73 3" xfId="41913" xr:uid="{D750AC8D-D1C4-4AF2-BE3E-0E511DB48F36}"/>
    <cellStyle name="Normal 73 4" xfId="41914" xr:uid="{8866623D-3269-4F49-B6D6-E2D2AF25526C}"/>
    <cellStyle name="Normal 74" xfId="858" xr:uid="{00000000-0005-0000-0000-000099040000}"/>
    <cellStyle name="Normal 74 2" xfId="960" xr:uid="{00000000-0005-0000-0000-00009A040000}"/>
    <cellStyle name="Normal 74 2 2" xfId="41915" xr:uid="{3F4DCC6C-7321-4200-A8F9-134CC105B280}"/>
    <cellStyle name="Normal 74 3" xfId="41916" xr:uid="{ECCE081A-8B0A-425F-B569-3D17D13A477D}"/>
    <cellStyle name="Normal 75" xfId="961" xr:uid="{00000000-0005-0000-0000-00009B040000}"/>
    <cellStyle name="Normal 75 2" xfId="41917" xr:uid="{F1B8D8A6-A6FC-4541-BD9B-7A4A3B632392}"/>
    <cellStyle name="Normal 75 3" xfId="41918" xr:uid="{DB9C319C-45B8-42B2-AB64-AA9A36CA34B0}"/>
    <cellStyle name="Normal 76" xfId="962" xr:uid="{00000000-0005-0000-0000-00009C040000}"/>
    <cellStyle name="Normal 76 2" xfId="41919" xr:uid="{9DFF8D99-9486-49E5-98A8-8EA1703E0F7E}"/>
    <cellStyle name="Normal 76 3" xfId="41920" xr:uid="{9303060C-EA7D-4041-9262-4DADE1B5EE78}"/>
    <cellStyle name="Normal 77" xfId="963" xr:uid="{00000000-0005-0000-0000-00009D040000}"/>
    <cellStyle name="Normal 77 2" xfId="41921" xr:uid="{943DA9E8-A3F5-4FF7-87ED-1AB1CF08898E}"/>
    <cellStyle name="Normal 77 3" xfId="41922" xr:uid="{9D126F13-9235-4901-B2AA-A95F5E039021}"/>
    <cellStyle name="Normal 78" xfId="964" xr:uid="{00000000-0005-0000-0000-00009E040000}"/>
    <cellStyle name="Normal 78 2" xfId="41923" xr:uid="{BEF4D8A6-BEE4-4EB4-A959-D6A5DF6409EC}"/>
    <cellStyle name="Normal 78 3" xfId="41924" xr:uid="{10DB6F59-BE58-487F-9C81-A953DD20097D}"/>
    <cellStyle name="Normal 79" xfId="965" xr:uid="{00000000-0005-0000-0000-00009F040000}"/>
    <cellStyle name="Normal 79 2" xfId="41925" xr:uid="{AA3EAEF7-294D-4183-81A8-F76FDFAE3F96}"/>
    <cellStyle name="Normal 79 3" xfId="41926" xr:uid="{1B5724C0-61C3-41A8-B6E6-32D1C0C7267D}"/>
    <cellStyle name="Normal 8" xfId="103" xr:uid="{00000000-0005-0000-0000-0000A0040000}"/>
    <cellStyle name="Normal 8 10" xfId="33544" xr:uid="{FB34C6A1-9289-4A8A-93CC-A623FB7231F3}"/>
    <cellStyle name="Normal 8 10 2" xfId="41927" xr:uid="{1F8BC455-BC8E-4CBE-9D02-69763B9F7B6F}"/>
    <cellStyle name="Normal 8 11" xfId="33545" xr:uid="{7D11652D-4CED-4544-A342-B4B79E6206E3}"/>
    <cellStyle name="Normal 8 11 2" xfId="44168" xr:uid="{D0DC1166-4EA5-4401-B227-14B3589298C0}"/>
    <cellStyle name="Normal 8 12" xfId="41928" xr:uid="{7DEA45D2-1C57-4E0A-84C7-B7CF09D9787D}"/>
    <cellStyle name="Normal 8 2" xfId="176" xr:uid="{00000000-0005-0000-0000-0000A1040000}"/>
    <cellStyle name="Normal 8 2 10" xfId="41929" xr:uid="{38D00DAE-BCE1-4FB8-B174-CDF3DA2F5F5B}"/>
    <cellStyle name="Normal 8 2 11" xfId="41930" xr:uid="{2DA8C9A8-D4ED-496D-83E8-A722D82504D4}"/>
    <cellStyle name="Normal 8 2 12" xfId="1436" xr:uid="{082CD93F-D74A-416A-BEE7-CAD8AA5E8122}"/>
    <cellStyle name="Normal 8 2 2" xfId="778" xr:uid="{00000000-0005-0000-0000-0000A2040000}"/>
    <cellStyle name="Normal 8 2 2 10" xfId="1437" xr:uid="{1D8CF9B7-AC5C-44C5-938A-6A17FAB64FC9}"/>
    <cellStyle name="Normal 8 2 2 2" xfId="779" xr:uid="{00000000-0005-0000-0000-0000A3040000}"/>
    <cellStyle name="Normal 8 2 2 2 10" xfId="46533" xr:uid="{0BB3640A-79E4-4A29-AB09-FAB4B7185C21}"/>
    <cellStyle name="Normal 8 2 2 2 11" xfId="2484" xr:uid="{78F205F6-A062-49F2-A4FB-4EE4842076AB}"/>
    <cellStyle name="Normal 8 2 2 2 2" xfId="780" xr:uid="{00000000-0005-0000-0000-0000A4040000}"/>
    <cellStyle name="Normal 8 2 2 2 2 2" xfId="33546" xr:uid="{BBDBA366-7A9A-4428-BE54-CAA1DA64B797}"/>
    <cellStyle name="Normal 8 2 2 2 2 2 2" xfId="33547" xr:uid="{3DA80307-8CF4-4FDA-97B1-2826AFE51331}"/>
    <cellStyle name="Normal 8 2 2 2 2 2 2 2" xfId="33548" xr:uid="{6D981CCE-3A59-418B-BBDE-7C5D925AE4D8}"/>
    <cellStyle name="Normal 8 2 2 2 2 2 2 2 2" xfId="41931" xr:uid="{989D5249-76F6-43C7-9661-9D8A49B21E25}"/>
    <cellStyle name="Normal 8 2 2 2 2 2 2 3" xfId="33549" xr:uid="{E21EEB4A-CA39-463C-B113-EDB61E01BBED}"/>
    <cellStyle name="Normal 8 2 2 2 2 2 3" xfId="33550" xr:uid="{DD62B551-E02B-45FF-A6C1-2840EEC153A2}"/>
    <cellStyle name="Normal 8 2 2 2 2 2 3 2" xfId="33551" xr:uid="{16136483-6E42-4070-90BF-7C9BE31767AF}"/>
    <cellStyle name="Normal 8 2 2 2 2 2 3 2 2" xfId="41932" xr:uid="{210890E6-15C7-43E3-87A9-4C17FE5A3257}"/>
    <cellStyle name="Normal 8 2 2 2 2 2 3 3" xfId="33552" xr:uid="{F2EB1894-93E9-4FF7-9E21-4FC2407D8491}"/>
    <cellStyle name="Normal 8 2 2 2 2 2 4" xfId="33553" xr:uid="{F6343BCA-5807-43BA-9CE5-EE66A93904BB}"/>
    <cellStyle name="Normal 8 2 2 2 2 2 4 2" xfId="41933" xr:uid="{C7DB92AD-2638-4009-A4C4-B46EE913B22C}"/>
    <cellStyle name="Normal 8 2 2 2 2 2 5" xfId="33554" xr:uid="{B1B5B025-FAB6-4491-8248-420AD0F2DBCE}"/>
    <cellStyle name="Normal 8 2 2 2 2 3" xfId="33555" xr:uid="{4F0B1965-9EB4-455A-A8C5-DD16E6ACA084}"/>
    <cellStyle name="Normal 8 2 2 2 2 3 2" xfId="33556" xr:uid="{8E8F0FEE-E150-47E3-A776-9FF8E4104D30}"/>
    <cellStyle name="Normal 8 2 2 2 2 3 2 2" xfId="41934" xr:uid="{0C36C113-EC7E-4334-961A-0658BDAAAE24}"/>
    <cellStyle name="Normal 8 2 2 2 2 3 3" xfId="33557" xr:uid="{802150A4-170E-4380-BE2B-1F3995433422}"/>
    <cellStyle name="Normal 8 2 2 2 2 4" xfId="33558" xr:uid="{53AE83BF-2A50-4FFD-8F79-E527757B29EB}"/>
    <cellStyle name="Normal 8 2 2 2 2 4 2" xfId="33559" xr:uid="{398B9DAE-F721-4D5A-A361-E358ABEC4985}"/>
    <cellStyle name="Normal 8 2 2 2 2 4 2 2" xfId="41935" xr:uid="{C9318EBD-0ABE-4777-81A0-E3E12EFBFE61}"/>
    <cellStyle name="Normal 8 2 2 2 2 4 3" xfId="33560" xr:uid="{918267A9-E11F-4F4B-A16C-843DA865BFA7}"/>
    <cellStyle name="Normal 8 2 2 2 2 5" xfId="33561" xr:uid="{A07C64C4-6A7A-443B-9DEE-509259E196BE}"/>
    <cellStyle name="Normal 8 2 2 2 2 5 2" xfId="41936" xr:uid="{1D07CCF7-ECBF-4C38-9D39-155420073CCF}"/>
    <cellStyle name="Normal 8 2 2 2 2 6" xfId="33562" xr:uid="{633DAA97-37DD-4708-AEE3-7107C6463050}"/>
    <cellStyle name="Normal 8 2 2 2 2 7" xfId="46101" xr:uid="{921EC237-F564-4291-82D0-EE03C96EBA9D}"/>
    <cellStyle name="Normal 8 2 2 2 3" xfId="33563" xr:uid="{08FF43E4-99F6-4119-BE0F-8D8AC63F3214}"/>
    <cellStyle name="Normal 8 2 2 2 3 2" xfId="33564" xr:uid="{48F99FB7-3B7E-4A9F-A46C-825F8315AB71}"/>
    <cellStyle name="Normal 8 2 2 2 3 2 2" xfId="33565" xr:uid="{9A7044CA-B7EC-41E2-9579-CAD6E86AA2BF}"/>
    <cellStyle name="Normal 8 2 2 2 3 2 2 2" xfId="41937" xr:uid="{F65CC4E4-41FB-437F-9CE4-16CA062C70CA}"/>
    <cellStyle name="Normal 8 2 2 2 3 2 3" xfId="33566" xr:uid="{9C48ABEA-9FF8-4777-801F-822243E36DD1}"/>
    <cellStyle name="Normal 8 2 2 2 3 3" xfId="33567" xr:uid="{475FCE96-3B1E-4EC6-8E09-328DFEC5F525}"/>
    <cellStyle name="Normal 8 2 2 2 3 3 2" xfId="33568" xr:uid="{2B7D346E-773F-43BE-8466-A049C6EDC1AE}"/>
    <cellStyle name="Normal 8 2 2 2 3 3 2 2" xfId="41938" xr:uid="{309D89E2-791A-4B8D-9213-D533E4FDAF7D}"/>
    <cellStyle name="Normal 8 2 2 2 3 3 3" xfId="33569" xr:uid="{0EA5D438-931A-47C3-A738-77E550B0B9F9}"/>
    <cellStyle name="Normal 8 2 2 2 3 4" xfId="33570" xr:uid="{F01D92A1-2D72-445F-9D49-FBE996276844}"/>
    <cellStyle name="Normal 8 2 2 2 3 4 2" xfId="41939" xr:uid="{EA2D993D-BA58-457C-9F98-8F12310F67EC}"/>
    <cellStyle name="Normal 8 2 2 2 3 5" xfId="33571" xr:uid="{FC1F47F1-6225-4476-8649-4A1B49CAD56C}"/>
    <cellStyle name="Normal 8 2 2 2 4" xfId="33572" xr:uid="{7671380D-B56D-4D9B-95F8-C2E6B581C385}"/>
    <cellStyle name="Normal 8 2 2 2 4 2" xfId="33573" xr:uid="{BEB43827-48BF-4561-8ADF-CD07DEF97E9B}"/>
    <cellStyle name="Normal 8 2 2 2 4 2 2" xfId="41940" xr:uid="{FF3D15B5-7698-45EA-810E-84E87B389C6D}"/>
    <cellStyle name="Normal 8 2 2 2 4 3" xfId="33574" xr:uid="{177739AD-CC14-477E-848B-8B3339CE551C}"/>
    <cellStyle name="Normal 8 2 2 2 5" xfId="33575" xr:uid="{59951E49-4452-45DB-A948-53BE929BFAC9}"/>
    <cellStyle name="Normal 8 2 2 2 5 2" xfId="33576" xr:uid="{EEACF2A2-70A7-4FCA-AE89-FC7B24BA1544}"/>
    <cellStyle name="Normal 8 2 2 2 5 2 2" xfId="41941" xr:uid="{3FA14F6A-AED3-4F8E-AA7C-BDDEED78DB07}"/>
    <cellStyle name="Normal 8 2 2 2 5 3" xfId="33577" xr:uid="{212B4A70-6E0D-4651-BC95-F2120566BECF}"/>
    <cellStyle name="Normal 8 2 2 2 6" xfId="33578" xr:uid="{F9B36D32-F8B7-4E2A-B0FC-141A9F441A90}"/>
    <cellStyle name="Normal 8 2 2 2 6 2" xfId="41942" xr:uid="{D7D6D4D4-77BA-447E-8622-22DA87BCB53B}"/>
    <cellStyle name="Normal 8 2 2 2 7" xfId="33579" xr:uid="{F7880981-A59D-4FEE-B7D4-9E57BA07BCD5}"/>
    <cellStyle name="Normal 8 2 2 2 8" xfId="33580" xr:uid="{EB4CA172-4FEC-4F97-9A7C-B8B99B32ED94}"/>
    <cellStyle name="Normal 8 2 2 2 9" xfId="46102" xr:uid="{1202F2DD-6EAE-4EA8-9E83-6DB6E2AE460B}"/>
    <cellStyle name="Normal 8 2 2 3" xfId="781" xr:uid="{00000000-0005-0000-0000-0000A5040000}"/>
    <cellStyle name="Normal 8 2 2 3 2" xfId="33581" xr:uid="{543BD94D-BDF2-4741-ABBC-41F9C4B5D3A8}"/>
    <cellStyle name="Normal 8 2 2 3 2 2" xfId="33582" xr:uid="{B9DB5335-832B-454C-88F3-1E5FF7424ABB}"/>
    <cellStyle name="Normal 8 2 2 3 2 2 2" xfId="33583" xr:uid="{849E7A72-9387-4AA6-83A1-50347790C7F4}"/>
    <cellStyle name="Normal 8 2 2 3 2 2 2 2" xfId="41943" xr:uid="{838EE68C-3207-4310-94EB-6C6856847B5F}"/>
    <cellStyle name="Normal 8 2 2 3 2 2 3" xfId="33584" xr:uid="{F52F5550-2778-40D1-BC63-942366031156}"/>
    <cellStyle name="Normal 8 2 2 3 2 3" xfId="33585" xr:uid="{5042F7ED-8D68-4B5F-A66B-0177062236A1}"/>
    <cellStyle name="Normal 8 2 2 3 2 3 2" xfId="33586" xr:uid="{E1080BD6-8463-4AC6-8361-150D9A0EC3DB}"/>
    <cellStyle name="Normal 8 2 2 3 2 3 2 2" xfId="41944" xr:uid="{10A99445-2D10-4DEF-8BBC-C4FA51872C80}"/>
    <cellStyle name="Normal 8 2 2 3 2 3 3" xfId="33587" xr:uid="{0627F9E4-1420-4B92-9DDD-A8B123B55974}"/>
    <cellStyle name="Normal 8 2 2 3 2 4" xfId="33588" xr:uid="{7EE250AD-98BE-4142-9E3A-2A5A03CFD9A1}"/>
    <cellStyle name="Normal 8 2 2 3 2 4 2" xfId="41945" xr:uid="{85D1C2E1-FD1B-4D95-BBF5-DDF48B5B87A6}"/>
    <cellStyle name="Normal 8 2 2 3 2 5" xfId="33589" xr:uid="{9DC21293-96B2-4DD4-98D7-F8A719BB3B75}"/>
    <cellStyle name="Normal 8 2 2 3 3" xfId="33590" xr:uid="{882CE3FC-13C0-497D-B399-3C2C2B2D6DDB}"/>
    <cellStyle name="Normal 8 2 2 3 3 2" xfId="33591" xr:uid="{9DCB55E7-3D5E-4E30-8FC8-42FE5F9DE30B}"/>
    <cellStyle name="Normal 8 2 2 3 3 2 2" xfId="41946" xr:uid="{84ABD302-9E15-43DD-A3A3-B096599C0E51}"/>
    <cellStyle name="Normal 8 2 2 3 3 3" xfId="33592" xr:uid="{A56B0332-D6CA-41F3-983E-8CA11FA020C6}"/>
    <cellStyle name="Normal 8 2 2 3 4" xfId="33593" xr:uid="{02B6BAA6-48A7-460E-8409-A8C64EDEC419}"/>
    <cellStyle name="Normal 8 2 2 3 4 2" xfId="33594" xr:uid="{1844E589-E0BE-4956-8181-9A0E160FF72A}"/>
    <cellStyle name="Normal 8 2 2 3 4 2 2" xfId="41947" xr:uid="{C18D2D84-1101-4B4C-80A2-516CFCD0CDF5}"/>
    <cellStyle name="Normal 8 2 2 3 4 3" xfId="33595" xr:uid="{2831A251-5623-46C2-9401-06E56AD3617E}"/>
    <cellStyle name="Normal 8 2 2 3 5" xfId="33596" xr:uid="{5B4AF076-80BC-4D04-96F2-5864F8881988}"/>
    <cellStyle name="Normal 8 2 2 3 5 2" xfId="41948" xr:uid="{E195A43B-4C35-46C2-B492-43AE1E7CB5E6}"/>
    <cellStyle name="Normal 8 2 2 3 6" xfId="33597" xr:uid="{8517BF4D-C6DB-4573-B61F-D59155FDEAAB}"/>
    <cellStyle name="Normal 8 2 2 3 7" xfId="46103" xr:uid="{FF6D928C-A9B5-4BF2-A644-0DD7192476C3}"/>
    <cellStyle name="Normal 8 2 2 4" xfId="782" xr:uid="{00000000-0005-0000-0000-0000A6040000}"/>
    <cellStyle name="Normal 8 2 2 4 2" xfId="33598" xr:uid="{795CBDDC-BC3D-42FD-A56B-0E3F44C8C70E}"/>
    <cellStyle name="Normal 8 2 2 4 2 2" xfId="33599" xr:uid="{5BE2D0D1-A244-4A71-9608-010DFFDADBED}"/>
    <cellStyle name="Normal 8 2 2 4 2 2 2" xfId="41949" xr:uid="{F840451C-7D52-48FF-B833-1F74C978926B}"/>
    <cellStyle name="Normal 8 2 2 4 2 3" xfId="33600" xr:uid="{CB670479-164B-4BA4-B002-AECC8E414406}"/>
    <cellStyle name="Normal 8 2 2 4 3" xfId="33601" xr:uid="{40B6AB10-AEAF-4E49-9CC2-7D2B7B52C553}"/>
    <cellStyle name="Normal 8 2 2 4 3 2" xfId="33602" xr:uid="{BF1E1FB8-B55E-4D30-A4A4-A48EA022A6B0}"/>
    <cellStyle name="Normal 8 2 2 4 3 2 2" xfId="41950" xr:uid="{9F3CB4E9-E031-4EC1-BDE5-02A92CEF93CE}"/>
    <cellStyle name="Normal 8 2 2 4 3 3" xfId="33603" xr:uid="{448F6A5B-690B-43B3-826A-5D9149C15916}"/>
    <cellStyle name="Normal 8 2 2 4 4" xfId="33604" xr:uid="{F5C53C5C-A646-41C8-A874-F2EFB60B806D}"/>
    <cellStyle name="Normal 8 2 2 4 4 2" xfId="41951" xr:uid="{7D00F062-70DA-42C6-A6AB-2E046B883FFB}"/>
    <cellStyle name="Normal 8 2 2 4 5" xfId="33605" xr:uid="{6EBFC0E3-3F99-448E-8166-9524BDE0B1DE}"/>
    <cellStyle name="Normal 8 2 2 5" xfId="33606" xr:uid="{6B624B3A-FAF8-4AD8-97D7-FDDCA2FB44FB}"/>
    <cellStyle name="Normal 8 2 2 5 2" xfId="33607" xr:uid="{59280D51-F3B0-4DB2-941F-166E8B5117C1}"/>
    <cellStyle name="Normal 8 2 2 5 2 2" xfId="41952" xr:uid="{38B37C4A-E403-4CC4-A1C0-04B88CC6C2EF}"/>
    <cellStyle name="Normal 8 2 2 5 3" xfId="33608" xr:uid="{7A84AEB0-A8EA-4347-8F2A-2C25434F4A38}"/>
    <cellStyle name="Normal 8 2 2 6" xfId="33609" xr:uid="{B80AFAC6-28D3-4B50-96E0-DFAFC0DDECCF}"/>
    <cellStyle name="Normal 8 2 2 6 2" xfId="33610" xr:uid="{283EF81D-474F-498F-92B2-DAF50F68A158}"/>
    <cellStyle name="Normal 8 2 2 6 2 2" xfId="41953" xr:uid="{E6DD3AC2-F972-4219-9C8D-17A116ECD7BE}"/>
    <cellStyle name="Normal 8 2 2 6 3" xfId="33611" xr:uid="{80FDF035-614E-49D4-A1CE-F7115BD599B8}"/>
    <cellStyle name="Normal 8 2 2 7" xfId="33612" xr:uid="{29B3F96A-7226-41C5-8BAA-DFC66467D1B3}"/>
    <cellStyle name="Normal 8 2 2 7 2" xfId="41954" xr:uid="{53286840-F256-4021-9048-DC8822EC51E3}"/>
    <cellStyle name="Normal 8 2 2 8" xfId="33613" xr:uid="{DAC0F8C1-FB9B-46A7-BDAA-652ED0A53CEB}"/>
    <cellStyle name="Normal 8 2 2 9" xfId="41955" xr:uid="{23C0BFA6-FA3A-484F-B980-2D1C40E71C9D}"/>
    <cellStyle name="Normal 8 2 3" xfId="783" xr:uid="{00000000-0005-0000-0000-0000A7040000}"/>
    <cellStyle name="Normal 8 2 3 2" xfId="784" xr:uid="{00000000-0005-0000-0000-0000A8040000}"/>
    <cellStyle name="Normal 8 2 3 2 2" xfId="33614" xr:uid="{D8842795-EE5B-4364-AAD4-C9DA1DC621B4}"/>
    <cellStyle name="Normal 8 2 3 2 2 2" xfId="33615" xr:uid="{E4A5ECB4-9E2C-4314-A838-975E55554821}"/>
    <cellStyle name="Normal 8 2 3 2 2 2 2" xfId="33616" xr:uid="{6CB6E7B4-359A-4C72-8BB6-421AC2B62D1E}"/>
    <cellStyle name="Normal 8 2 3 2 2 2 2 2" xfId="41956" xr:uid="{C49286A5-7F07-4936-A5F2-F1C8762642BE}"/>
    <cellStyle name="Normal 8 2 3 2 2 2 3" xfId="33617" xr:uid="{ECB5C603-F167-4E62-8019-8FCC36C07EF9}"/>
    <cellStyle name="Normal 8 2 3 2 2 3" xfId="33618" xr:uid="{841D9B63-8F48-4B82-A13C-EAA82E0B62D7}"/>
    <cellStyle name="Normal 8 2 3 2 2 3 2" xfId="33619" xr:uid="{47F8698C-D920-488B-8E52-811939934BBE}"/>
    <cellStyle name="Normal 8 2 3 2 2 3 2 2" xfId="41957" xr:uid="{78DE5328-92AF-4272-AA9C-8F9DA765BBED}"/>
    <cellStyle name="Normal 8 2 3 2 2 3 3" xfId="33620" xr:uid="{7AE9CDFA-7306-45C7-9BB0-FD9B8DB72528}"/>
    <cellStyle name="Normal 8 2 3 2 2 4" xfId="33621" xr:uid="{077E5CC6-9FF0-48AD-A223-DBAD1B693C7C}"/>
    <cellStyle name="Normal 8 2 3 2 2 4 2" xfId="41958" xr:uid="{95374CCD-6039-4831-9A4C-22BDF9BDCE7F}"/>
    <cellStyle name="Normal 8 2 3 2 2 5" xfId="33622" xr:uid="{7A1E8511-8DB4-4406-90BA-3AC16A9E1650}"/>
    <cellStyle name="Normal 8 2 3 2 3" xfId="33623" xr:uid="{F70FCBD1-BF30-400E-9CDD-4293E2412605}"/>
    <cellStyle name="Normal 8 2 3 2 3 2" xfId="33624" xr:uid="{4AE94B94-BDD1-4C12-A3CA-B57078E6E37F}"/>
    <cellStyle name="Normal 8 2 3 2 3 2 2" xfId="41959" xr:uid="{0158E954-83C6-43E0-8996-A85D82718431}"/>
    <cellStyle name="Normal 8 2 3 2 3 3" xfId="33625" xr:uid="{AEE7DB81-FDEF-445F-B6B5-C686402CA287}"/>
    <cellStyle name="Normal 8 2 3 2 4" xfId="33626" xr:uid="{3C1DAA78-5DB8-446A-8823-612610F6FE45}"/>
    <cellStyle name="Normal 8 2 3 2 4 2" xfId="33627" xr:uid="{56772D13-91A2-41C4-8A33-81B052C5183A}"/>
    <cellStyle name="Normal 8 2 3 2 4 2 2" xfId="41960" xr:uid="{CCFBC05E-A181-42A7-AB85-17E2578E81B0}"/>
    <cellStyle name="Normal 8 2 3 2 4 3" xfId="33628" xr:uid="{3332C2B6-09A0-45DE-990C-94A170AA9BD9}"/>
    <cellStyle name="Normal 8 2 3 2 5" xfId="33629" xr:uid="{CAAAE859-E04E-43E5-AE16-1DAA4E3C1A25}"/>
    <cellStyle name="Normal 8 2 3 2 5 2" xfId="41961" xr:uid="{6B6400CF-7321-4C7C-A6CE-4A7ECD3215A3}"/>
    <cellStyle name="Normal 8 2 3 2 6" xfId="33630" xr:uid="{FD00F06E-38C7-4E40-BB74-34E9CC6838AF}"/>
    <cellStyle name="Normal 8 2 3 2 7" xfId="46104" xr:uid="{71A65C98-A496-4ABB-99C3-B29C05291DC4}"/>
    <cellStyle name="Normal 8 2 3 3" xfId="785" xr:uid="{00000000-0005-0000-0000-0000A9040000}"/>
    <cellStyle name="Normal 8 2 3 3 2" xfId="33631" xr:uid="{52CFA871-D7A7-4418-9D80-FB94E607B914}"/>
    <cellStyle name="Normal 8 2 3 3 2 2" xfId="33632" xr:uid="{F95B14AD-36A1-41A4-B576-1C06ADE36F3A}"/>
    <cellStyle name="Normal 8 2 3 3 2 2 2" xfId="41962" xr:uid="{7845BB2F-0570-43E8-855A-087B4DA1A67C}"/>
    <cellStyle name="Normal 8 2 3 3 2 3" xfId="33633" xr:uid="{10E0A2AB-424B-4842-B57A-75308E8AA68F}"/>
    <cellStyle name="Normal 8 2 3 3 3" xfId="33634" xr:uid="{579E18C2-DFB6-480E-B0E0-D5385DF82213}"/>
    <cellStyle name="Normal 8 2 3 3 3 2" xfId="33635" xr:uid="{8A89BC1A-DB74-4781-B092-9E68C0FC27A4}"/>
    <cellStyle name="Normal 8 2 3 3 3 2 2" xfId="41963" xr:uid="{DBFEE7A4-80C0-499E-B21F-68CFD9FEE32C}"/>
    <cellStyle name="Normal 8 2 3 3 3 3" xfId="33636" xr:uid="{C9D9D5BE-E301-4C41-99D3-021C5A25750F}"/>
    <cellStyle name="Normal 8 2 3 3 4" xfId="33637" xr:uid="{79E898E7-9D0A-457D-8296-0DDF4FC08DA8}"/>
    <cellStyle name="Normal 8 2 3 3 4 2" xfId="41964" xr:uid="{7DA0B837-D264-48DA-AE8A-9D8A947B5D24}"/>
    <cellStyle name="Normal 8 2 3 3 5" xfId="33638" xr:uid="{7B56AB62-3C0B-4DE5-ADAA-D0C70A23372A}"/>
    <cellStyle name="Normal 8 2 3 3 6" xfId="46105" xr:uid="{0949E689-E8D3-4D0D-9A02-EF327F5ABBF2}"/>
    <cellStyle name="Normal 8 2 3 4" xfId="33639" xr:uid="{5624ED16-068E-4A50-94BF-1AE7A704909D}"/>
    <cellStyle name="Normal 8 2 3 4 2" xfId="33640" xr:uid="{B962D429-3A9B-43C0-BADB-EAB71852CA01}"/>
    <cellStyle name="Normal 8 2 3 4 2 2" xfId="41965" xr:uid="{68CA5A5B-C8EC-4AC4-9171-705343640062}"/>
    <cellStyle name="Normal 8 2 3 4 3" xfId="33641" xr:uid="{D4868611-B386-4906-912D-7F9481C6857A}"/>
    <cellStyle name="Normal 8 2 3 4 4" xfId="33642" xr:uid="{D8282BD8-7CDA-49F8-B490-FB77B007A81F}"/>
    <cellStyle name="Normal 8 2 3 4 5" xfId="44904" xr:uid="{E8392C0B-55D3-4EF6-87D9-A484339489F1}"/>
    <cellStyle name="Normal 8 2 3 4 6" xfId="46106" xr:uid="{52FECA0E-8FB7-45C3-B895-EAB6BAF7D83E}"/>
    <cellStyle name="Normal 8 2 3 5" xfId="33643" xr:uid="{2DC450CA-0AE7-4D2C-A259-A29DDFC86DFE}"/>
    <cellStyle name="Normal 8 2 3 5 2" xfId="33644" xr:uid="{D9021A9B-5E49-4E0F-8438-1C2158217960}"/>
    <cellStyle name="Normal 8 2 3 5 2 2" xfId="41966" xr:uid="{0EB33E39-EED3-459F-8ED7-C3E40D8979CB}"/>
    <cellStyle name="Normal 8 2 3 5 3" xfId="33645" xr:uid="{0EC4E609-FC98-44B4-9737-B33942F8D82B}"/>
    <cellStyle name="Normal 8 2 3 6" xfId="33646" xr:uid="{C0B93C60-29D4-425A-9ED8-8A17DE604189}"/>
    <cellStyle name="Normal 8 2 3 6 2" xfId="41967" xr:uid="{060EF7BB-285F-4370-A09C-6A08AD9736A4}"/>
    <cellStyle name="Normal 8 2 3 7" xfId="33647" xr:uid="{8253B6EE-A1EB-4E30-9AD8-862DAF7FF5EF}"/>
    <cellStyle name="Normal 8 2 3 8" xfId="1438" xr:uid="{361BD6C5-1507-4E49-B913-B58095925DA6}"/>
    <cellStyle name="Normal 8 2 4" xfId="786" xr:uid="{00000000-0005-0000-0000-0000AA040000}"/>
    <cellStyle name="Normal 8 2 4 2" xfId="787" xr:uid="{00000000-0005-0000-0000-0000AB040000}"/>
    <cellStyle name="Normal 8 2 4 2 2" xfId="33648" xr:uid="{CA0C590F-2195-4D14-A238-00DB547735CD}"/>
    <cellStyle name="Normal 8 2 4 2 2 2" xfId="33649" xr:uid="{8B7E7114-BA70-4291-9865-9E5E2EEF1B7B}"/>
    <cellStyle name="Normal 8 2 4 2 2 2 2" xfId="41968" xr:uid="{6BC2D73A-36ED-43D0-8BAF-3A160A9978A7}"/>
    <cellStyle name="Normal 8 2 4 2 2 3" xfId="33650" xr:uid="{66CCB132-1A80-4264-8DBB-F15A39326130}"/>
    <cellStyle name="Normal 8 2 4 2 3" xfId="33651" xr:uid="{24D86ACF-A8E2-4309-B331-C1DFE706F2B6}"/>
    <cellStyle name="Normal 8 2 4 2 3 2" xfId="33652" xr:uid="{90CF074F-C5E6-4138-BA9E-B3FF5D25080C}"/>
    <cellStyle name="Normal 8 2 4 2 3 2 2" xfId="41969" xr:uid="{4376C26A-125C-40BE-9474-E22B4D4D1BF6}"/>
    <cellStyle name="Normal 8 2 4 2 3 3" xfId="33653" xr:uid="{C21C6F1C-EDDF-47CD-B996-AA7D21ADCBF2}"/>
    <cellStyle name="Normal 8 2 4 2 4" xfId="33654" xr:uid="{242A31BB-1934-470B-8755-729A0E34FB3F}"/>
    <cellStyle name="Normal 8 2 4 2 4 2" xfId="41970" xr:uid="{250714E5-6FBA-44A0-9EC4-17F922FBBAB0}"/>
    <cellStyle name="Normal 8 2 4 2 5" xfId="33655" xr:uid="{8ADE5F0C-FE3A-40B3-947B-6E403C77CC04}"/>
    <cellStyle name="Normal 8 2 4 3" xfId="788" xr:uid="{00000000-0005-0000-0000-0000AC040000}"/>
    <cellStyle name="Normal 8 2 4 3 2" xfId="33656" xr:uid="{F3560BA5-049F-4B0E-ADC0-DE7DE36A8A20}"/>
    <cellStyle name="Normal 8 2 4 3 2 2" xfId="41971" xr:uid="{51045DC3-86A3-411D-A417-FA28DF2BA49A}"/>
    <cellStyle name="Normal 8 2 4 3 3" xfId="33657" xr:uid="{F1C03B04-4AC6-45C7-B80D-B13D3E4AF979}"/>
    <cellStyle name="Normal 8 2 4 4" xfId="33658" xr:uid="{D28F664D-AD43-4D98-9BAA-127C597220D8}"/>
    <cellStyle name="Normal 8 2 4 4 2" xfId="33659" xr:uid="{B9FAE15D-752B-4F15-ABBF-EA10FD54B246}"/>
    <cellStyle name="Normal 8 2 4 4 2 2" xfId="41972" xr:uid="{89DBB2F1-D5DA-40D1-8798-0708972C9A58}"/>
    <cellStyle name="Normal 8 2 4 4 3" xfId="33660" xr:uid="{7C98CC85-AC45-4CB8-A20F-8E36A9DDE580}"/>
    <cellStyle name="Normal 8 2 4 5" xfId="33661" xr:uid="{30AB3C1B-851A-4044-9140-E98F38CA2CB4}"/>
    <cellStyle name="Normal 8 2 4 5 2" xfId="41973" xr:uid="{A11ECCB0-2859-4877-AE21-337EDA32343D}"/>
    <cellStyle name="Normal 8 2 4 6" xfId="33662" xr:uid="{1D0C852F-D23C-46E3-A090-40E1225C7DB2}"/>
    <cellStyle name="Normal 8 2 4 7" xfId="46107" xr:uid="{F8DC5542-DEFB-43EA-AB6A-AECE4B71C99C}"/>
    <cellStyle name="Normal 8 2 5" xfId="789" xr:uid="{00000000-0005-0000-0000-0000AD040000}"/>
    <cellStyle name="Normal 8 2 5 2" xfId="790" xr:uid="{00000000-0005-0000-0000-0000AE040000}"/>
    <cellStyle name="Normal 8 2 5 2 2" xfId="33663" xr:uid="{A3F2A7E3-C839-44D2-AAE4-D5CD40F20DA5}"/>
    <cellStyle name="Normal 8 2 5 2 2 2" xfId="41974" xr:uid="{A93C80B3-D25B-498C-B834-626DF1E6CC10}"/>
    <cellStyle name="Normal 8 2 5 2 3" xfId="33664" xr:uid="{EBA3D5D2-1065-407C-BBE7-8CA420E9D634}"/>
    <cellStyle name="Normal 8 2 5 3" xfId="33665" xr:uid="{ADD9190A-C356-4595-BD89-78B7675B089B}"/>
    <cellStyle name="Normal 8 2 5 3 2" xfId="33666" xr:uid="{C5D2B194-4DED-4991-9493-E0763670F6D6}"/>
    <cellStyle name="Normal 8 2 5 3 2 2" xfId="41975" xr:uid="{2E2BEDAC-4876-4130-A375-280F5EABB96D}"/>
    <cellStyle name="Normal 8 2 5 3 3" xfId="33667" xr:uid="{3D475FC7-3C73-440E-8089-BA32F39E8D9F}"/>
    <cellStyle name="Normal 8 2 5 4" xfId="33668" xr:uid="{60E1E09F-8269-4233-BF54-6EDBF6BDADD6}"/>
    <cellStyle name="Normal 8 2 5 4 2" xfId="41976" xr:uid="{5398EB47-E1AE-4842-AFD4-90B45B3D8EB4}"/>
    <cellStyle name="Normal 8 2 5 5" xfId="33669" xr:uid="{AEEE182B-8EE4-4CB8-9155-440E00C8C921}"/>
    <cellStyle name="Normal 8 2 5 6" xfId="46108" xr:uid="{B91B9F35-C3C1-4CB3-AF7B-57997136A977}"/>
    <cellStyle name="Normal 8 2 6" xfId="791" xr:uid="{00000000-0005-0000-0000-0000AF040000}"/>
    <cellStyle name="Normal 8 2 6 2" xfId="33670" xr:uid="{41C20057-F5EE-4A83-9DF4-52210FB8C7AD}"/>
    <cellStyle name="Normal 8 2 6 2 2" xfId="41977" xr:uid="{214D075E-E665-4E15-BE45-6AD0B00D4443}"/>
    <cellStyle name="Normal 8 2 6 3" xfId="33671" xr:uid="{480A8B92-3EF0-4792-B58B-968BA9C9151A}"/>
    <cellStyle name="Normal 8 2 6 4" xfId="2485" xr:uid="{92B8A14A-A967-4897-9C4D-48395DFEFBD7}"/>
    <cellStyle name="Normal 8 2 7" xfId="792" xr:uid="{00000000-0005-0000-0000-0000B0040000}"/>
    <cellStyle name="Normal 8 2 7 2" xfId="33672" xr:uid="{D7FA95AF-5CD1-4A3E-BBF6-705EFBE69A79}"/>
    <cellStyle name="Normal 8 2 7 2 2" xfId="41978" xr:uid="{43AB0CD8-F20A-40E5-89D5-09980FD38E17}"/>
    <cellStyle name="Normal 8 2 7 3" xfId="33673" xr:uid="{91F9490D-C10F-4874-BD7D-390F2BD11267}"/>
    <cellStyle name="Normal 8 2 8" xfId="33674" xr:uid="{07BDF53F-DDA2-476B-BFA2-805D2936503F}"/>
    <cellStyle name="Normal 8 2 8 2" xfId="41979" xr:uid="{485348F2-C35E-457B-A368-1CDED0E2B22D}"/>
    <cellStyle name="Normal 8 2 9" xfId="33675" xr:uid="{B2C6519B-2A49-4D82-A7AE-8AD4CBC86833}"/>
    <cellStyle name="Normal 8 2 9 2" xfId="41980" xr:uid="{F97D0AFB-A647-47F6-B8CC-F3FB6FE456B0}"/>
    <cellStyle name="Normal 8 3" xfId="793" xr:uid="{00000000-0005-0000-0000-0000B1040000}"/>
    <cellStyle name="Normal 8 3 10" xfId="46109" xr:uid="{74471755-880B-4623-A669-D7EF298B540C}"/>
    <cellStyle name="Normal 8 3 11" xfId="1439" xr:uid="{3601DD00-72D1-492E-9D81-3563DC61D67B}"/>
    <cellStyle name="Normal 8 3 2" xfId="794" xr:uid="{00000000-0005-0000-0000-0000B2040000}"/>
    <cellStyle name="Normal 8 3 2 2" xfId="795" xr:uid="{00000000-0005-0000-0000-0000B3040000}"/>
    <cellStyle name="Normal 8 3 2 2 2" xfId="33676" xr:uid="{CBF3B41D-64E4-445A-B4DB-2AD7BBC56D7F}"/>
    <cellStyle name="Normal 8 3 2 2 2 2" xfId="33677" xr:uid="{93CAB03F-AC6F-486E-A72D-326C8A28D7E0}"/>
    <cellStyle name="Normal 8 3 2 2 2 2 2" xfId="33678" xr:uid="{C2F90B73-6386-4351-994E-995B40FF82F7}"/>
    <cellStyle name="Normal 8 3 2 2 2 2 2 2" xfId="41981" xr:uid="{AB94CC55-1060-414F-9FD6-CAD3B8E0E3F0}"/>
    <cellStyle name="Normal 8 3 2 2 2 2 3" xfId="33679" xr:uid="{A186478D-B99D-4DC0-B753-3B328A0BA9A5}"/>
    <cellStyle name="Normal 8 3 2 2 2 3" xfId="33680" xr:uid="{1A82386D-93F6-460D-A9E8-8B5180202B5E}"/>
    <cellStyle name="Normal 8 3 2 2 2 3 2" xfId="33681" xr:uid="{8F7E7E88-71FE-42E4-AB5D-D01C0117E39D}"/>
    <cellStyle name="Normal 8 3 2 2 2 3 2 2" xfId="41982" xr:uid="{66649EBD-94A8-4979-A77B-5930634BAEF5}"/>
    <cellStyle name="Normal 8 3 2 2 2 3 3" xfId="33682" xr:uid="{FBE19596-AAA7-47DF-B513-AE31B9F9A222}"/>
    <cellStyle name="Normal 8 3 2 2 2 4" xfId="33683" xr:uid="{99A1854C-4A57-49CB-99B2-84D2816A6489}"/>
    <cellStyle name="Normal 8 3 2 2 2 4 2" xfId="41983" xr:uid="{1DC11839-158F-4F4E-8BE7-46BAD0EB7E61}"/>
    <cellStyle name="Normal 8 3 2 2 2 5" xfId="33684" xr:uid="{7F3C9C93-4514-4426-8233-DCD30F100093}"/>
    <cellStyle name="Normal 8 3 2 2 3" xfId="33685" xr:uid="{BD63D4E7-D824-4272-B131-D3BD9BF10442}"/>
    <cellStyle name="Normal 8 3 2 2 3 2" xfId="33686" xr:uid="{DCD5B8B3-C403-4820-B6D7-DF08A2801917}"/>
    <cellStyle name="Normal 8 3 2 2 3 2 2" xfId="41984" xr:uid="{80992A04-D020-4C03-86FA-A81B92517A16}"/>
    <cellStyle name="Normal 8 3 2 2 3 3" xfId="33687" xr:uid="{C0E114BF-A4CD-48AB-B60D-FC90723CE01E}"/>
    <cellStyle name="Normal 8 3 2 2 4" xfId="33688" xr:uid="{5DC09FB8-23CA-4B3C-87EB-25FA005801FF}"/>
    <cellStyle name="Normal 8 3 2 2 4 2" xfId="33689" xr:uid="{F187AD86-8219-484F-8642-D850C4370A82}"/>
    <cellStyle name="Normal 8 3 2 2 4 2 2" xfId="41985" xr:uid="{BE9B83E0-3416-408D-814A-79C35B04C1D7}"/>
    <cellStyle name="Normal 8 3 2 2 4 3" xfId="33690" xr:uid="{6037EDA4-DF34-4831-AD68-F5F4FAE5BF56}"/>
    <cellStyle name="Normal 8 3 2 2 5" xfId="33691" xr:uid="{D20D9738-2430-4D7E-9380-6F4ACD1BA400}"/>
    <cellStyle name="Normal 8 3 2 2 5 2" xfId="41986" xr:uid="{13D4EE95-7097-408E-8BDE-111F7AD41999}"/>
    <cellStyle name="Normal 8 3 2 2 6" xfId="33692" xr:uid="{FA296EBD-0848-495A-8F30-FD300CAF06CC}"/>
    <cellStyle name="Normal 8 3 2 2 7" xfId="46110" xr:uid="{AB9C8C88-E1D1-47B0-8893-A5F3F5370274}"/>
    <cellStyle name="Normal 8 3 2 3" xfId="33693" xr:uid="{EBC8E215-B599-49B4-8262-0E05D6574DF4}"/>
    <cellStyle name="Normal 8 3 2 3 2" xfId="33694" xr:uid="{2E51DF7F-C804-46C9-9A5C-62B48296796B}"/>
    <cellStyle name="Normal 8 3 2 3 2 2" xfId="33695" xr:uid="{F4FB8858-67D0-4540-AA08-15F0B8060F74}"/>
    <cellStyle name="Normal 8 3 2 3 2 2 2" xfId="41987" xr:uid="{37805904-2DB0-42AB-95B6-8C262C81E24B}"/>
    <cellStyle name="Normal 8 3 2 3 2 3" xfId="33696" xr:uid="{676E240E-E6BF-4723-8B75-58913A09A95D}"/>
    <cellStyle name="Normal 8 3 2 3 3" xfId="33697" xr:uid="{E1D156B4-5384-4490-8812-F8C17ACEDBE9}"/>
    <cellStyle name="Normal 8 3 2 3 3 2" xfId="33698" xr:uid="{59AF5A48-F4B5-475E-BCEF-464E2050C678}"/>
    <cellStyle name="Normal 8 3 2 3 3 2 2" xfId="41988" xr:uid="{EF7CDADD-A0D1-4B98-B73B-8440FACE1DB8}"/>
    <cellStyle name="Normal 8 3 2 3 3 3" xfId="33699" xr:uid="{FE7B5A8B-2332-4ADF-9B77-44F8D08C13C2}"/>
    <cellStyle name="Normal 8 3 2 3 4" xfId="33700" xr:uid="{3D6D57CC-D9F8-4294-A217-E3F527813805}"/>
    <cellStyle name="Normal 8 3 2 3 4 2" xfId="41989" xr:uid="{67849DB4-4098-418D-93A5-EDBC2C820F72}"/>
    <cellStyle name="Normal 8 3 2 3 5" xfId="33701" xr:uid="{333F4AC0-3EC2-420B-8D09-BE5BDD19DC12}"/>
    <cellStyle name="Normal 8 3 2 4" xfId="33702" xr:uid="{5E4A6FF0-AB53-4E88-8374-A6C49000C338}"/>
    <cellStyle name="Normal 8 3 2 4 2" xfId="33703" xr:uid="{8807B9B2-3200-4D0D-ABA6-C45AADA301E9}"/>
    <cellStyle name="Normal 8 3 2 4 2 2" xfId="41990" xr:uid="{42584895-733E-4DA9-8185-14FC4A10E8E0}"/>
    <cellStyle name="Normal 8 3 2 4 3" xfId="33704" xr:uid="{4A944144-8490-4E7C-A0D7-222B3D90AEBC}"/>
    <cellStyle name="Normal 8 3 2 5" xfId="33705" xr:uid="{74D9B7B4-F8E0-4C1C-915F-DC4A4C13CF41}"/>
    <cellStyle name="Normal 8 3 2 5 2" xfId="33706" xr:uid="{A5ED38EB-4EA4-47E7-AB07-E8789310B9BF}"/>
    <cellStyle name="Normal 8 3 2 5 2 2" xfId="41991" xr:uid="{416A665C-C00B-46A9-B630-7D7BAC58CCAD}"/>
    <cellStyle name="Normal 8 3 2 5 3" xfId="33707" xr:uid="{8AE0DAB5-9212-425E-93F7-A9E7A6682129}"/>
    <cellStyle name="Normal 8 3 2 6" xfId="33708" xr:uid="{CC6CE413-0B4C-4DB9-B180-F50183CA4BD5}"/>
    <cellStyle name="Normal 8 3 2 6 2" xfId="41992" xr:uid="{B1101AA4-D9A0-4EED-925C-D64EB9C2F8F1}"/>
    <cellStyle name="Normal 8 3 2 7" xfId="33709" xr:uid="{93524507-81B3-44AA-9EA8-696BD1ECB163}"/>
    <cellStyle name="Normal 8 3 2 8" xfId="46111" xr:uid="{F5DBE3EA-0CD5-445C-BBB9-E3C6EBFB9368}"/>
    <cellStyle name="Normal 8 3 3" xfId="796" xr:uid="{00000000-0005-0000-0000-0000B4040000}"/>
    <cellStyle name="Normal 8 3 3 2" xfId="33710" xr:uid="{8340880B-9D39-43A9-8ECC-99F91871B594}"/>
    <cellStyle name="Normal 8 3 3 2 2" xfId="33711" xr:uid="{4E6ADE58-5726-49EE-9DC0-D777903ABA8A}"/>
    <cellStyle name="Normal 8 3 3 2 2 2" xfId="33712" xr:uid="{5C1C7662-22BB-4BA5-BC69-AF4F297BC15F}"/>
    <cellStyle name="Normal 8 3 3 2 2 2 2" xfId="41993" xr:uid="{AC438559-6748-4D87-B050-6336245455F2}"/>
    <cellStyle name="Normal 8 3 3 2 2 3" xfId="33713" xr:uid="{B53CE2D8-275C-4AFB-9097-E7E82D6E3FB9}"/>
    <cellStyle name="Normal 8 3 3 2 3" xfId="33714" xr:uid="{42ACE640-6D69-4FCD-992F-9EC2D768F10F}"/>
    <cellStyle name="Normal 8 3 3 2 3 2" xfId="33715" xr:uid="{EEF5155E-DAAB-4071-A081-A99D7D71256A}"/>
    <cellStyle name="Normal 8 3 3 2 3 2 2" xfId="41994" xr:uid="{D783D145-1A85-4A7A-A709-F91AFCD36C92}"/>
    <cellStyle name="Normal 8 3 3 2 3 3" xfId="33716" xr:uid="{CE4AAC9D-BA42-470B-A3C2-448A37C78E66}"/>
    <cellStyle name="Normal 8 3 3 2 4" xfId="33717" xr:uid="{957E0650-EC43-4515-88B7-6F6CAA98BD3F}"/>
    <cellStyle name="Normal 8 3 3 2 4 2" xfId="41995" xr:uid="{947EFB36-8461-43D8-A902-8C166BCA9F47}"/>
    <cellStyle name="Normal 8 3 3 2 5" xfId="33718" xr:uid="{FD708356-992C-45C9-A8C5-FD7395BD78F3}"/>
    <cellStyle name="Normal 8 3 3 3" xfId="33719" xr:uid="{FEA27D2E-DB14-468A-B5E6-8611C0532F53}"/>
    <cellStyle name="Normal 8 3 3 3 2" xfId="33720" xr:uid="{5BCDCE4F-9347-481F-9A95-187E13A08521}"/>
    <cellStyle name="Normal 8 3 3 3 2 2" xfId="41996" xr:uid="{97330990-028F-44B3-8CC7-AEBAB9BD66E0}"/>
    <cellStyle name="Normal 8 3 3 3 3" xfId="33721" xr:uid="{E406ECF4-A1A4-4176-B8DE-31437196FF58}"/>
    <cellStyle name="Normal 8 3 3 4" xfId="33722" xr:uid="{5CE7AD85-8E3D-48BB-BCAB-BDADE140B9F1}"/>
    <cellStyle name="Normal 8 3 3 4 2" xfId="33723" xr:uid="{29976581-99B2-4793-9424-FD6FF574DC29}"/>
    <cellStyle name="Normal 8 3 3 4 2 2" xfId="41997" xr:uid="{5B3FC547-921F-4A5C-876D-021ED3A5DE96}"/>
    <cellStyle name="Normal 8 3 3 4 3" xfId="33724" xr:uid="{A2D09927-C57B-41BC-8E0E-1289A4702789}"/>
    <cellStyle name="Normal 8 3 3 5" xfId="33725" xr:uid="{08D91AE5-3E4C-4088-A163-0429F907058A}"/>
    <cellStyle name="Normal 8 3 3 5 2" xfId="41998" xr:uid="{80134118-7F2B-4543-A11E-B38F089FD772}"/>
    <cellStyle name="Normal 8 3 3 6" xfId="33726" xr:uid="{8F587A75-13BB-4ABE-BDCE-35874DAD599C}"/>
    <cellStyle name="Normal 8 3 3 7" xfId="46112" xr:uid="{1F6A7D79-CDC0-4F4A-A720-DF4C2332D376}"/>
    <cellStyle name="Normal 8 3 4" xfId="797" xr:uid="{00000000-0005-0000-0000-0000B5040000}"/>
    <cellStyle name="Normal 8 3 4 2" xfId="33727" xr:uid="{900C9C71-D1D0-422F-8215-50DC87B526BC}"/>
    <cellStyle name="Normal 8 3 4 2 2" xfId="33728" xr:uid="{FD06C2C7-421D-425A-8DD2-F0CD0567A139}"/>
    <cellStyle name="Normal 8 3 4 2 2 2" xfId="41999" xr:uid="{0E52D8EB-D3E6-48AC-902D-C0E282904581}"/>
    <cellStyle name="Normal 8 3 4 2 3" xfId="33729" xr:uid="{9A211EB1-1D98-4F64-A982-260C7B9FB6BA}"/>
    <cellStyle name="Normal 8 3 4 3" xfId="33730" xr:uid="{4DC3EA90-058D-4EBF-ACCD-736BFFBE45ED}"/>
    <cellStyle name="Normal 8 3 4 3 2" xfId="33731" xr:uid="{16167494-9E22-47A2-BEA6-D6266548522F}"/>
    <cellStyle name="Normal 8 3 4 3 2 2" xfId="42000" xr:uid="{9FE446DB-A5A9-448D-9A4A-61016E0E8F9B}"/>
    <cellStyle name="Normal 8 3 4 3 3" xfId="33732" xr:uid="{D6174905-747D-4E74-ACC7-5975F658119B}"/>
    <cellStyle name="Normal 8 3 4 4" xfId="33733" xr:uid="{C702D727-28B8-4304-8AC7-67956B6D4D99}"/>
    <cellStyle name="Normal 8 3 4 4 2" xfId="42001" xr:uid="{943D4B0B-539F-481A-B750-3A94318581ED}"/>
    <cellStyle name="Normal 8 3 4 5" xfId="33734" xr:uid="{47B829BC-2B23-4314-803F-2BE74FB57439}"/>
    <cellStyle name="Normal 8 3 4 6" xfId="46113" xr:uid="{7D763DD6-8253-4AE7-A73C-D4D6C3FEE5E3}"/>
    <cellStyle name="Normal 8 3 5" xfId="2486" xr:uid="{DE8381AE-4A63-4753-A916-8E664532D929}"/>
    <cellStyle name="Normal 8 3 5 2" xfId="33735" xr:uid="{C1D43CD3-2A8A-4089-81DB-9459BB590674}"/>
    <cellStyle name="Normal 8 3 5 2 2" xfId="42002" xr:uid="{E7D84EE1-8C8F-4DC6-A09C-91C466E3EB8D}"/>
    <cellStyle name="Normal 8 3 5 3" xfId="33736" xr:uid="{E07EBFA2-BE1F-47CD-908F-F473C35F3F0A}"/>
    <cellStyle name="Normal 8 3 5 4" xfId="46114" xr:uid="{24466691-947A-4FEA-A9A5-EDC7DADE63E1}"/>
    <cellStyle name="Normal 8 3 6" xfId="33737" xr:uid="{A024391B-8316-473A-8AF8-EF02B057A23B}"/>
    <cellStyle name="Normal 8 3 6 2" xfId="33738" xr:uid="{1CE23F72-8FAE-455F-8171-638E29C7A822}"/>
    <cellStyle name="Normal 8 3 6 2 2" xfId="42003" xr:uid="{EE28A5AE-67E7-4B3D-9662-BD3258F892D0}"/>
    <cellStyle name="Normal 8 3 6 3" xfId="33739" xr:uid="{C06C34FB-C7A0-4B83-B730-B3576D2C8AA6}"/>
    <cellStyle name="Normal 8 3 7" xfId="33740" xr:uid="{ECC5C08C-5E96-40EE-A902-63181F468170}"/>
    <cellStyle name="Normal 8 3 7 2" xfId="42004" xr:uid="{D8A173F2-294E-424A-BB50-A59DA7E9DDF8}"/>
    <cellStyle name="Normal 8 3 8" xfId="33741" xr:uid="{D40F2B75-2138-4991-A5E8-AE24B3257510}"/>
    <cellStyle name="Normal 8 3 9" xfId="42005" xr:uid="{E85319D7-A8D1-451F-A02D-CD4AD4A71C0B}"/>
    <cellStyle name="Normal 8 4" xfId="798" xr:uid="{00000000-0005-0000-0000-0000B6040000}"/>
    <cellStyle name="Normal 8 4 2" xfId="799" xr:uid="{00000000-0005-0000-0000-0000B7040000}"/>
    <cellStyle name="Normal 8 4 2 2" xfId="33742" xr:uid="{F340F93D-88A4-4D24-B093-73C00489946E}"/>
    <cellStyle name="Normal 8 4 2 2 2" xfId="33743" xr:uid="{E3EFA975-FA41-4B4F-A9A8-28613C472E36}"/>
    <cellStyle name="Normal 8 4 2 2 2 2" xfId="33744" xr:uid="{8747A9F3-B546-4D7E-B800-29225CACF1FB}"/>
    <cellStyle name="Normal 8 4 2 2 2 2 2" xfId="33745" xr:uid="{ABABF886-2F1F-434F-A392-81E4A6462252}"/>
    <cellStyle name="Normal 8 4 2 2 2 2 2 2" xfId="42006" xr:uid="{7B5E1B41-3C4C-40D7-B53A-33E72953841B}"/>
    <cellStyle name="Normal 8 4 2 2 2 2 3" xfId="33746" xr:uid="{1CFCE632-A5B6-42C0-9AF4-2D2C1EAA8227}"/>
    <cellStyle name="Normal 8 4 2 2 2 3" xfId="33747" xr:uid="{D211ADF8-8F71-4221-899A-8ADFE4CA3939}"/>
    <cellStyle name="Normal 8 4 2 2 2 3 2" xfId="33748" xr:uid="{2EBE6538-99DA-4D4A-BEB9-6E384A5B0616}"/>
    <cellStyle name="Normal 8 4 2 2 2 3 2 2" xfId="42007" xr:uid="{1A65ACAC-14E5-4C94-ABA7-984A657C439E}"/>
    <cellStyle name="Normal 8 4 2 2 2 3 3" xfId="33749" xr:uid="{FA81277F-AADD-4E67-8D1B-32DDB24A617F}"/>
    <cellStyle name="Normal 8 4 2 2 2 4" xfId="33750" xr:uid="{3EFB759C-8129-44D7-9527-90E97E3E8B46}"/>
    <cellStyle name="Normal 8 4 2 2 2 4 2" xfId="42008" xr:uid="{04F6C904-C0D5-4FEF-9715-FCE8616DA073}"/>
    <cellStyle name="Normal 8 4 2 2 2 5" xfId="33751" xr:uid="{E3A28BF9-D104-4A39-BF1E-8D4E9E60387F}"/>
    <cellStyle name="Normal 8 4 2 2 3" xfId="33752" xr:uid="{6BFC4E78-0267-4435-8BEA-C9ED3AD15303}"/>
    <cellStyle name="Normal 8 4 2 2 3 2" xfId="33753" xr:uid="{56E9FE71-5593-4BA1-8010-A195C1E135A0}"/>
    <cellStyle name="Normal 8 4 2 2 3 2 2" xfId="42009" xr:uid="{EF0E18CE-44CB-4A2E-87E9-2AC15401E114}"/>
    <cellStyle name="Normal 8 4 2 2 3 3" xfId="33754" xr:uid="{7BCB6A30-6C28-403A-94B2-5DC196C14F86}"/>
    <cellStyle name="Normal 8 4 2 2 4" xfId="33755" xr:uid="{A73CFA7B-D7BA-4AEF-96AE-BAED8D4D1628}"/>
    <cellStyle name="Normal 8 4 2 2 4 2" xfId="33756" xr:uid="{9D4E24FF-4CB4-454A-859D-03DFDFE44BB2}"/>
    <cellStyle name="Normal 8 4 2 2 4 2 2" xfId="42010" xr:uid="{2E97B5BC-2034-421C-BA51-2355C5B3EE67}"/>
    <cellStyle name="Normal 8 4 2 2 4 3" xfId="33757" xr:uid="{D7A7336F-7E83-47FB-8C70-B4096305B325}"/>
    <cellStyle name="Normal 8 4 2 2 5" xfId="33758" xr:uid="{18FF70F3-7D7D-48EA-9555-10F263808D5E}"/>
    <cellStyle name="Normal 8 4 2 2 5 2" xfId="42011" xr:uid="{6A0F37B7-DC36-480B-AC44-AC55B1A06715}"/>
    <cellStyle name="Normal 8 4 2 2 6" xfId="33759" xr:uid="{8820D33E-E6BC-4FA6-A9EB-019AE9FD4C6F}"/>
    <cellStyle name="Normal 8 4 2 3" xfId="33760" xr:uid="{71E8C3A0-1EF2-4097-953D-E3A2C0F36681}"/>
    <cellStyle name="Normal 8 4 2 3 2" xfId="33761" xr:uid="{7C1301D6-9CD4-451A-BB51-FFC7369B335B}"/>
    <cellStyle name="Normal 8 4 2 3 2 2" xfId="33762" xr:uid="{3AC5FD32-D988-4A31-8B57-C254D4E1CA84}"/>
    <cellStyle name="Normal 8 4 2 3 2 2 2" xfId="42012" xr:uid="{0DEB1789-735C-4818-B4DE-E0E8794B8994}"/>
    <cellStyle name="Normal 8 4 2 3 2 3" xfId="33763" xr:uid="{6DCB65D4-A950-47A2-84B2-0B1ABD6EB70E}"/>
    <cellStyle name="Normal 8 4 2 3 3" xfId="33764" xr:uid="{42F42FCF-181A-4E5D-8567-89900C6687AA}"/>
    <cellStyle name="Normal 8 4 2 3 3 2" xfId="33765" xr:uid="{CA75C8C6-D0FF-487E-BD39-0387A5AB001F}"/>
    <cellStyle name="Normal 8 4 2 3 3 2 2" xfId="42013" xr:uid="{6324705A-DA49-4541-8FD0-2309D03862DB}"/>
    <cellStyle name="Normal 8 4 2 3 3 3" xfId="33766" xr:uid="{4A30308B-4772-43BF-B338-62133807CC9F}"/>
    <cellStyle name="Normal 8 4 2 3 4" xfId="33767" xr:uid="{9404177F-6C28-4E51-ADCB-79B91AE5D39A}"/>
    <cellStyle name="Normal 8 4 2 3 4 2" xfId="42014" xr:uid="{DEE6AA51-9D24-4372-8875-0A44C5D43C11}"/>
    <cellStyle name="Normal 8 4 2 3 5" xfId="33768" xr:uid="{9D635B20-5098-41DD-B674-0AE1827459C5}"/>
    <cellStyle name="Normal 8 4 2 4" xfId="33769" xr:uid="{21C2D3A3-B7F5-4E75-B099-FF406E272D45}"/>
    <cellStyle name="Normal 8 4 2 4 2" xfId="33770" xr:uid="{6A71B2DA-99BE-47C6-B3A0-C40F11DC1E33}"/>
    <cellStyle name="Normal 8 4 2 4 2 2" xfId="42015" xr:uid="{16FDF82B-2FB8-472C-A6D3-9C1CB7B88796}"/>
    <cellStyle name="Normal 8 4 2 4 3" xfId="33771" xr:uid="{0B51FD9B-9534-4FDF-B1DB-6DF58218A483}"/>
    <cellStyle name="Normal 8 4 2 5" xfId="33772" xr:uid="{8131A71D-FFAB-44A1-A6C8-1B3ADD805401}"/>
    <cellStyle name="Normal 8 4 2 5 2" xfId="33773" xr:uid="{35C0005A-B2DB-4FCF-A983-F715163025A3}"/>
    <cellStyle name="Normal 8 4 2 5 2 2" xfId="42016" xr:uid="{6DE8D924-6037-48B6-B6D4-77403F9936BE}"/>
    <cellStyle name="Normal 8 4 2 5 3" xfId="33774" xr:uid="{59A0E315-83A8-415F-A2D9-67B7DE0E16AF}"/>
    <cellStyle name="Normal 8 4 2 6" xfId="33775" xr:uid="{0A71EB71-DC8C-4D49-A529-4B4FA8D4CC78}"/>
    <cellStyle name="Normal 8 4 2 6 2" xfId="42017" xr:uid="{A16E8CB7-7E95-455F-ADAD-2C43E16C8318}"/>
    <cellStyle name="Normal 8 4 2 7" xfId="33776" xr:uid="{5E1FA4B9-6BB1-4972-9080-A50181B4099B}"/>
    <cellStyle name="Normal 8 4 2 8" xfId="46115" xr:uid="{0F847CB9-330C-47E1-9721-0957AD764B0F}"/>
    <cellStyle name="Normal 8 4 3" xfId="800" xr:uid="{00000000-0005-0000-0000-0000B8040000}"/>
    <cellStyle name="Normal 8 4 3 2" xfId="33777" xr:uid="{426B0F5D-563D-410B-9ECE-51E70920CC28}"/>
    <cellStyle name="Normal 8 4 3 2 2" xfId="33778" xr:uid="{8CAE8FEE-1730-4ADC-8851-0D9B95BC01F1}"/>
    <cellStyle name="Normal 8 4 3 2 2 2" xfId="33779" xr:uid="{9D698064-757E-4039-A82B-E72A57F9A49D}"/>
    <cellStyle name="Normal 8 4 3 2 2 2 2" xfId="42018" xr:uid="{5A8EDE18-F4B0-4E4A-8A4D-A972C15A955F}"/>
    <cellStyle name="Normal 8 4 3 2 2 3" xfId="33780" xr:uid="{AD34C341-8710-4840-90D4-522BAD0956D8}"/>
    <cellStyle name="Normal 8 4 3 2 3" xfId="33781" xr:uid="{741936A1-79BD-4D6A-B21F-0DA015EEEE53}"/>
    <cellStyle name="Normal 8 4 3 2 3 2" xfId="33782" xr:uid="{43B479E3-4CF4-47C9-B1C3-292228912584}"/>
    <cellStyle name="Normal 8 4 3 2 3 2 2" xfId="42019" xr:uid="{7DC63E24-E958-4104-A357-8DD15932E63F}"/>
    <cellStyle name="Normal 8 4 3 2 3 3" xfId="33783" xr:uid="{22588827-BEB4-4FFC-93A0-5395F51DA539}"/>
    <cellStyle name="Normal 8 4 3 2 4" xfId="33784" xr:uid="{F9C4D19B-9CA8-4A3D-99D1-2415C02859C2}"/>
    <cellStyle name="Normal 8 4 3 2 4 2" xfId="42020" xr:uid="{92D95E84-258D-4781-B055-D507F19FC102}"/>
    <cellStyle name="Normal 8 4 3 2 5" xfId="33785" xr:uid="{05525F9A-008E-4216-A124-B43887A2EC92}"/>
    <cellStyle name="Normal 8 4 3 3" xfId="33786" xr:uid="{0250F382-6A46-491F-BB60-BA0048152872}"/>
    <cellStyle name="Normal 8 4 3 3 2" xfId="33787" xr:uid="{70B55921-CD75-423C-83F0-37516FD89226}"/>
    <cellStyle name="Normal 8 4 3 3 2 2" xfId="42021" xr:uid="{99CA282B-A9AE-4BB2-A95E-F59558784965}"/>
    <cellStyle name="Normal 8 4 3 3 3" xfId="33788" xr:uid="{1214DCAE-C171-438E-AC7A-D1473CED42FB}"/>
    <cellStyle name="Normal 8 4 3 4" xfId="33789" xr:uid="{9CBD3917-14CF-4CD5-B302-B0EAFF701845}"/>
    <cellStyle name="Normal 8 4 3 4 2" xfId="33790" xr:uid="{46E1974A-BBBE-4ED8-ADA7-364D4614796D}"/>
    <cellStyle name="Normal 8 4 3 4 2 2" xfId="42022" xr:uid="{77F0EA4F-96C2-43B8-9908-E0E57458272F}"/>
    <cellStyle name="Normal 8 4 3 4 3" xfId="33791" xr:uid="{082082CD-01BC-43C9-A4FF-E387D6973B0D}"/>
    <cellStyle name="Normal 8 4 3 5" xfId="33792" xr:uid="{5E42F043-26A6-41B8-949A-1B73B4C310DF}"/>
    <cellStyle name="Normal 8 4 3 5 2" xfId="42023" xr:uid="{3B01B5D7-0659-4D07-BDEC-79C777226630}"/>
    <cellStyle name="Normal 8 4 3 6" xfId="33793" xr:uid="{31BC5C25-8C17-4124-9375-82F57968357F}"/>
    <cellStyle name="Normal 8 4 3 7" xfId="46116" xr:uid="{B1E9151C-B990-4263-86D7-BCD8CB2A0C5A}"/>
    <cellStyle name="Normal 8 4 4" xfId="33794" xr:uid="{12187021-ED34-41AD-B98B-3BF64B7A0B73}"/>
    <cellStyle name="Normal 8 4 4 2" xfId="33795" xr:uid="{2E0BAD92-F40B-4814-8A53-30EF426DA068}"/>
    <cellStyle name="Normal 8 4 4 2 2" xfId="33796" xr:uid="{4AF51282-FFBF-4A25-A0BC-C814B17FC09A}"/>
    <cellStyle name="Normal 8 4 4 2 2 2" xfId="42024" xr:uid="{E8156876-9233-4B27-91CE-37C0B6C3DEEA}"/>
    <cellStyle name="Normal 8 4 4 2 3" xfId="33797" xr:uid="{22334DB7-3E93-44B1-95F5-86099B3F465F}"/>
    <cellStyle name="Normal 8 4 4 3" xfId="33798" xr:uid="{80ED5F1A-036D-4E93-9800-E763DF612AC7}"/>
    <cellStyle name="Normal 8 4 4 3 2" xfId="33799" xr:uid="{17DDE1D8-F4DC-4538-A521-0A9E5948122A}"/>
    <cellStyle name="Normal 8 4 4 3 2 2" xfId="42025" xr:uid="{607BE916-8288-4833-8D7A-A5E0B5EA5D65}"/>
    <cellStyle name="Normal 8 4 4 3 3" xfId="33800" xr:uid="{9185D7D8-AAE3-4B88-A99D-ECD0AF70FCEF}"/>
    <cellStyle name="Normal 8 4 4 4" xfId="33801" xr:uid="{39C37042-DD4D-4BF8-945D-66598DD5C8C2}"/>
    <cellStyle name="Normal 8 4 4 4 2" xfId="42026" xr:uid="{73C4FFA3-398E-4826-A685-44808DCF0E0F}"/>
    <cellStyle name="Normal 8 4 4 5" xfId="33802" xr:uid="{6207EB2E-BA2F-4355-BFBE-9F9EE61A7E1F}"/>
    <cellStyle name="Normal 8 4 4 6" xfId="33803" xr:uid="{FD26775A-5733-43D7-9C98-FF0205B717B6}"/>
    <cellStyle name="Normal 8 4 4 7" xfId="44905" xr:uid="{E3CE7544-BA56-419F-AE3F-8BB8BD7951BE}"/>
    <cellStyle name="Normal 8 4 4 8" xfId="46117" xr:uid="{A98B09DD-91E0-4C65-A8E9-31FEC632F7E0}"/>
    <cellStyle name="Normal 8 4 5" xfId="33804" xr:uid="{493EB470-E8DF-4978-AF61-157D2E1B0F5D}"/>
    <cellStyle name="Normal 8 4 5 2" xfId="33805" xr:uid="{02869C46-330E-424F-8051-D4D9A5357D04}"/>
    <cellStyle name="Normal 8 4 5 2 2" xfId="42027" xr:uid="{C276D970-0385-4A56-B22C-A88C8DEDFD30}"/>
    <cellStyle name="Normal 8 4 5 3" xfId="33806" xr:uid="{069B33E4-C753-4E6E-BC11-B914B6832B14}"/>
    <cellStyle name="Normal 8 4 6" xfId="33807" xr:uid="{752A104B-7137-434A-93D1-5FD22C8C7A2F}"/>
    <cellStyle name="Normal 8 4 6 2" xfId="33808" xr:uid="{CB8F8D1F-75B0-4563-8120-E0EFB853A2D4}"/>
    <cellStyle name="Normal 8 4 6 2 2" xfId="42028" xr:uid="{55E1C64A-CDE4-4AA5-B49A-2B22D08CAFA2}"/>
    <cellStyle name="Normal 8 4 6 3" xfId="33809" xr:uid="{A4A44B46-F5EB-453D-B0A0-C050B72A1C71}"/>
    <cellStyle name="Normal 8 4 7" xfId="33810" xr:uid="{03F0656E-791B-40F5-8050-F0AD150F1B26}"/>
    <cellStyle name="Normal 8 4 7 2" xfId="42029" xr:uid="{24317DDB-740B-40F7-8B52-C446B7E2A280}"/>
    <cellStyle name="Normal 8 4 8" xfId="33811" xr:uid="{6EAA7861-B058-4A3C-83DC-1B7E84E917D9}"/>
    <cellStyle name="Normal 8 4 9" xfId="1440" xr:uid="{9FE65D0A-0127-401B-A3F5-9555EF79BEDE}"/>
    <cellStyle name="Normal 8 5" xfId="801" xr:uid="{00000000-0005-0000-0000-0000B9040000}"/>
    <cellStyle name="Normal 8 5 2" xfId="802" xr:uid="{00000000-0005-0000-0000-0000BA040000}"/>
    <cellStyle name="Normal 8 5 2 2" xfId="33812" xr:uid="{F9ED4A78-54FB-431A-B717-DEDCEA14C0E1}"/>
    <cellStyle name="Normal 8 5 2 2 2" xfId="33813" xr:uid="{6C1F8140-214F-4D9F-A6A8-BA462D8868E4}"/>
    <cellStyle name="Normal 8 5 2 2 2 2" xfId="33814" xr:uid="{AB33BC25-E25F-400B-A4DA-5B08221611A7}"/>
    <cellStyle name="Normal 8 5 2 2 2 2 2" xfId="42030" xr:uid="{C5922D99-9A94-47BD-A7B2-B921DF0D45CC}"/>
    <cellStyle name="Normal 8 5 2 2 2 3" xfId="33815" xr:uid="{9F79E750-E97E-47B9-91F3-EC815C669439}"/>
    <cellStyle name="Normal 8 5 2 2 3" xfId="33816" xr:uid="{C3DEC1CD-4A3E-4083-95AD-DA7DF72BF761}"/>
    <cellStyle name="Normal 8 5 2 2 3 2" xfId="33817" xr:uid="{82667F86-8F16-4ACD-9CF4-8350E4288EA1}"/>
    <cellStyle name="Normal 8 5 2 2 3 2 2" xfId="42031" xr:uid="{F9C2C9E1-2375-4186-B524-9F5807B4E44A}"/>
    <cellStyle name="Normal 8 5 2 2 3 3" xfId="33818" xr:uid="{795956B7-0592-49EB-A47F-C50D255A1356}"/>
    <cellStyle name="Normal 8 5 2 2 4" xfId="33819" xr:uid="{755FBBCE-0379-4E80-BC11-2EE6D72081C8}"/>
    <cellStyle name="Normal 8 5 2 2 4 2" xfId="42032" xr:uid="{BA1C5C8E-BBB1-4D49-AEE4-2E4F0C162B89}"/>
    <cellStyle name="Normal 8 5 2 2 5" xfId="33820" xr:uid="{D150050F-B5F2-49E2-8B38-60894ED329C3}"/>
    <cellStyle name="Normal 8 5 2 3" xfId="33821" xr:uid="{68D72443-D01D-4F8F-A09A-E5717B87F6CE}"/>
    <cellStyle name="Normal 8 5 2 3 2" xfId="33822" xr:uid="{227E4C0E-E462-443B-8739-7C360EC0F080}"/>
    <cellStyle name="Normal 8 5 2 3 2 2" xfId="42033" xr:uid="{B7304093-EB4A-463C-A028-0C3998D76883}"/>
    <cellStyle name="Normal 8 5 2 3 3" xfId="33823" xr:uid="{62ACA039-9803-4BAF-8E6C-C82C2AA81AC4}"/>
    <cellStyle name="Normal 8 5 2 4" xfId="33824" xr:uid="{5183DD6E-EF98-4EE9-A087-0809130DB9C2}"/>
    <cellStyle name="Normal 8 5 2 4 2" xfId="33825" xr:uid="{D57CA6B4-2B9E-4B3C-B349-C0D35D2DF6D0}"/>
    <cellStyle name="Normal 8 5 2 4 2 2" xfId="42034" xr:uid="{444689D5-270D-40AB-A573-F2B2C79D7BEA}"/>
    <cellStyle name="Normal 8 5 2 4 3" xfId="33826" xr:uid="{6E1CB6E4-BB67-4EB9-897C-21178838BAB2}"/>
    <cellStyle name="Normal 8 5 2 5" xfId="33827" xr:uid="{0A09A8C2-A865-491A-A7FC-685919CC9EB2}"/>
    <cellStyle name="Normal 8 5 2 5 2" xfId="42035" xr:uid="{92EA3364-D15E-4171-8D42-A7549FBDF30C}"/>
    <cellStyle name="Normal 8 5 2 6" xfId="33828" xr:uid="{F7437F8F-BF5C-43D4-A2BC-AE42BDC56767}"/>
    <cellStyle name="Normal 8 5 2 7" xfId="46118" xr:uid="{04752626-7884-4A2D-8578-E24640294E16}"/>
    <cellStyle name="Normal 8 5 3" xfId="803" xr:uid="{00000000-0005-0000-0000-0000BB040000}"/>
    <cellStyle name="Normal 8 5 3 2" xfId="33829" xr:uid="{19EE8AB6-EA69-4D04-8A7F-2C4CF3839E4B}"/>
    <cellStyle name="Normal 8 5 3 2 2" xfId="33830" xr:uid="{B90FE6DF-D074-4A59-94E6-4AC414EC734D}"/>
    <cellStyle name="Normal 8 5 3 2 2 2" xfId="42036" xr:uid="{4B485EC5-59E7-47C6-9BC1-48F8CB262D04}"/>
    <cellStyle name="Normal 8 5 3 2 3" xfId="33831" xr:uid="{97EB652F-C57B-4B99-9C5E-B39D4BCCB972}"/>
    <cellStyle name="Normal 8 5 3 3" xfId="33832" xr:uid="{CE2B8EE7-654D-4F77-B738-19EFFDF3CDF1}"/>
    <cellStyle name="Normal 8 5 3 3 2" xfId="33833" xr:uid="{E201596A-0745-485C-9DD2-79E98E476B80}"/>
    <cellStyle name="Normal 8 5 3 3 2 2" xfId="42037" xr:uid="{3D0F21A9-A2F1-4A95-A223-4CEE00FD8087}"/>
    <cellStyle name="Normal 8 5 3 3 3" xfId="33834" xr:uid="{85714A91-B5D7-43F8-9C96-58C11E4ACA78}"/>
    <cellStyle name="Normal 8 5 3 4" xfId="33835" xr:uid="{A9496D8A-D449-4AEA-9D5F-C4EBC3D2B609}"/>
    <cellStyle name="Normal 8 5 3 4 2" xfId="42038" xr:uid="{53C1C191-183D-4AD0-B492-B5F00CED1E18}"/>
    <cellStyle name="Normal 8 5 3 5" xfId="33836" xr:uid="{6D734A67-91D7-43DB-8CFF-AD65642035F9}"/>
    <cellStyle name="Normal 8 5 3 6" xfId="46119" xr:uid="{CD6E362D-B72F-41B3-B989-C8A91A5C76AC}"/>
    <cellStyle name="Normal 8 5 4" xfId="33837" xr:uid="{7EB12C09-D770-419C-9CE3-57549F5C358A}"/>
    <cellStyle name="Normal 8 5 4 2" xfId="33838" xr:uid="{5E3418A5-7308-458B-B633-70C56C997F7F}"/>
    <cellStyle name="Normal 8 5 4 2 2" xfId="42039" xr:uid="{0C0A2ED8-ABAB-4CF6-951B-A4BF225F5A12}"/>
    <cellStyle name="Normal 8 5 4 3" xfId="33839" xr:uid="{F73C82F0-38C9-4866-A55B-041566E67ECB}"/>
    <cellStyle name="Normal 8 5 5" xfId="33840" xr:uid="{53F9EAB3-1431-493B-9730-4D8908332C15}"/>
    <cellStyle name="Normal 8 5 5 2" xfId="33841" xr:uid="{C9BE1965-5410-4794-A759-C622DC2DC4DA}"/>
    <cellStyle name="Normal 8 5 5 2 2" xfId="42040" xr:uid="{4992B3F9-1804-466C-90F0-109E2D5C961A}"/>
    <cellStyle name="Normal 8 5 5 3" xfId="33842" xr:uid="{E6F3146D-9F00-42A5-BD0B-5122D2A622DC}"/>
    <cellStyle name="Normal 8 5 6" xfId="33843" xr:uid="{4E979C7E-1E7C-4AA4-B3E6-B3146F5519CB}"/>
    <cellStyle name="Normal 8 5 6 2" xfId="42041" xr:uid="{9F7BA91F-3A41-4E2C-B1E6-7D734ECD309D}"/>
    <cellStyle name="Normal 8 5 7" xfId="33844" xr:uid="{7B76F100-0538-49B1-B9B4-395E33E6E897}"/>
    <cellStyle name="Normal 8 5 8" xfId="46120" xr:uid="{AD4118DA-5620-4E71-BA99-16209B1A7B61}"/>
    <cellStyle name="Normal 8 6" xfId="804" xr:uid="{00000000-0005-0000-0000-0000BC040000}"/>
    <cellStyle name="Normal 8 6 2" xfId="805" xr:uid="{00000000-0005-0000-0000-0000BD040000}"/>
    <cellStyle name="Normal 8 6 2 2" xfId="33845" xr:uid="{071C6B55-B299-4B5A-B203-4CE605FFDD5D}"/>
    <cellStyle name="Normal 8 6 2 2 2" xfId="33846" xr:uid="{2099876F-8468-4710-AFC0-2999BD77885D}"/>
    <cellStyle name="Normal 8 6 2 2 2 2" xfId="42042" xr:uid="{A717F443-6E0E-41A8-98A6-E8B2B4BB86DA}"/>
    <cellStyle name="Normal 8 6 2 2 3" xfId="33847" xr:uid="{09AC81B2-BBD1-4E13-AEBB-DF58C1BCBED6}"/>
    <cellStyle name="Normal 8 6 2 3" xfId="33848" xr:uid="{96AF8A61-A77C-4075-A43D-5CA154B237C8}"/>
    <cellStyle name="Normal 8 6 2 3 2" xfId="33849" xr:uid="{353F52C0-D95C-4902-8284-D81944FFEBC9}"/>
    <cellStyle name="Normal 8 6 2 3 2 2" xfId="42043" xr:uid="{2A03C9FC-FA0A-4B01-ACD5-817443A584EC}"/>
    <cellStyle name="Normal 8 6 2 3 3" xfId="33850" xr:uid="{637D63F1-BF93-4CE6-AB68-A58216FDD3FE}"/>
    <cellStyle name="Normal 8 6 2 4" xfId="33851" xr:uid="{83D365B3-C623-4F21-8459-2E926BAE8551}"/>
    <cellStyle name="Normal 8 6 2 4 2" xfId="42044" xr:uid="{35685993-485F-4480-961C-54B5FCF0E53D}"/>
    <cellStyle name="Normal 8 6 2 5" xfId="33852" xr:uid="{1A84367C-5068-467A-B2E8-0401D2337C3F}"/>
    <cellStyle name="Normal 8 6 3" xfId="33853" xr:uid="{63604F08-E2DC-49BC-B3B7-24F51EA58121}"/>
    <cellStyle name="Normal 8 6 3 2" xfId="33854" xr:uid="{018C3098-A478-4ACE-8B3D-9D613DAAD2C9}"/>
    <cellStyle name="Normal 8 6 3 2 2" xfId="42045" xr:uid="{0C364B3B-0042-4A34-84BA-461E5403F178}"/>
    <cellStyle name="Normal 8 6 3 3" xfId="33855" xr:uid="{130AC85D-7E31-46C6-8C2C-46D5EF217688}"/>
    <cellStyle name="Normal 8 6 4" xfId="33856" xr:uid="{5A85C707-4C53-4281-9AF0-19DFE57B51DF}"/>
    <cellStyle name="Normal 8 6 4 2" xfId="33857" xr:uid="{28FD009E-E9F9-4230-976D-349B2C9A615A}"/>
    <cellStyle name="Normal 8 6 4 2 2" xfId="42046" xr:uid="{49A98880-2D73-4746-8EBD-30A92B4B1D7D}"/>
    <cellStyle name="Normal 8 6 4 3" xfId="33858" xr:uid="{729565E6-FEC5-476F-BEAC-B55F9247D626}"/>
    <cellStyle name="Normal 8 6 5" xfId="33859" xr:uid="{D4048548-7070-4D5C-A94D-DAA964969E64}"/>
    <cellStyle name="Normal 8 6 5 2" xfId="42047" xr:uid="{C9F52A68-C266-4022-845A-4FB47FFC9D87}"/>
    <cellStyle name="Normal 8 6 6" xfId="33860" xr:uid="{1E8F0350-AE8B-4A0C-8013-4651714AC9CD}"/>
    <cellStyle name="Normal 8 6 7" xfId="46121" xr:uid="{D95A7FEF-CD32-420E-A995-98429858BDCD}"/>
    <cellStyle name="Normal 8 7" xfId="806" xr:uid="{00000000-0005-0000-0000-0000BE040000}"/>
    <cellStyle name="Normal 8 7 2" xfId="33861" xr:uid="{D17ED431-E589-463E-A54B-C6D484DFD67F}"/>
    <cellStyle name="Normal 8 7 2 2" xfId="33862" xr:uid="{2B8E35D7-AFA5-4239-99BF-DB980D4542F3}"/>
    <cellStyle name="Normal 8 7 2 2 2" xfId="42048" xr:uid="{8B2629EF-C1D4-4793-A387-C2DF7EE603E0}"/>
    <cellStyle name="Normal 8 7 2 3" xfId="33863" xr:uid="{517D5EFE-39A3-4D52-B486-13D6C75EABE2}"/>
    <cellStyle name="Normal 8 7 3" xfId="33864" xr:uid="{4BB72D3E-BBF6-4509-BF9E-2954E02FBA42}"/>
    <cellStyle name="Normal 8 7 3 2" xfId="33865" xr:uid="{8AC8FFF0-0860-4133-A73C-5288389C3679}"/>
    <cellStyle name="Normal 8 7 3 2 2" xfId="42049" xr:uid="{B2A82ECD-3A0F-4155-8278-C19CD22828A9}"/>
    <cellStyle name="Normal 8 7 3 3" xfId="33866" xr:uid="{C5C09B69-27AB-40AE-A036-81EA07F43454}"/>
    <cellStyle name="Normal 8 7 4" xfId="33867" xr:uid="{9905F172-DBD7-417C-A488-CC3B954647D5}"/>
    <cellStyle name="Normal 8 7 4 2" xfId="42050" xr:uid="{E3DF737C-9566-4F06-AF81-86BB08E9FA30}"/>
    <cellStyle name="Normal 8 7 5" xfId="33868" xr:uid="{E69A0229-3842-44E4-AA8C-65486BF3F6CE}"/>
    <cellStyle name="Normal 8 7 6" xfId="46122" xr:uid="{46D95AE4-F994-4880-B7DE-E71EF3F845D5}"/>
    <cellStyle name="Normal 8 8" xfId="807" xr:uid="{00000000-0005-0000-0000-0000BF040000}"/>
    <cellStyle name="Normal 8 8 2" xfId="33869" xr:uid="{684BCDBA-68DB-4611-AC35-2061CCCD753A}"/>
    <cellStyle name="Normal 8 8 2 2" xfId="42051" xr:uid="{BC47A965-A5BD-4296-A96E-7511F485FAEA}"/>
    <cellStyle name="Normal 8 8 3" xfId="33870" xr:uid="{831DE280-F165-417D-AFF4-FCCDB105E7E4}"/>
    <cellStyle name="Normal 8 8 3 2" xfId="44169" xr:uid="{5E330056-E149-48EA-A79F-AA9D1FD33C22}"/>
    <cellStyle name="Normal 8 8 4" xfId="44170" xr:uid="{ACE265EB-C136-4128-A535-7AE1502B27FB}"/>
    <cellStyle name="Normal 8 8 4 2" xfId="44171" xr:uid="{16E8DAB2-5076-40C4-9FA1-0DB8B36037C4}"/>
    <cellStyle name="Normal 8 8 5" xfId="44172" xr:uid="{8D76390A-0D85-45E8-BB8C-416666193190}"/>
    <cellStyle name="Normal 8 8 6" xfId="2487" xr:uid="{A2DDCFF7-661B-4BFF-B7B5-E5B124CB825B}"/>
    <cellStyle name="Normal 8 9" xfId="139" xr:uid="{00000000-0005-0000-0000-0000C0040000}"/>
    <cellStyle name="Normal 8 9 2" xfId="33871" xr:uid="{EC3EBBED-A7CB-4297-AFED-0F074D1EEC00}"/>
    <cellStyle name="Normal 8 9 2 2" xfId="42052" xr:uid="{EED15B08-52F9-4FBF-99E7-AADBADA90A66}"/>
    <cellStyle name="Normal 8 9 3" xfId="33872" xr:uid="{C7EB8B38-E116-4B9E-9DB1-AD10433BD253}"/>
    <cellStyle name="Normal 8 9 4" xfId="46123" xr:uid="{A2921661-8D17-48A1-85D3-0B7F04AD62FC}"/>
    <cellStyle name="Normal 8_2112 Salary" xfId="33873" xr:uid="{E378059B-82A7-4072-95FC-35AD6A67EF11}"/>
    <cellStyle name="Normal 80" xfId="966" xr:uid="{00000000-0005-0000-0000-0000C1040000}"/>
    <cellStyle name="Normal 80 2" xfId="42053" xr:uid="{67F1A5C7-C260-4852-A3D8-39A9CB30031B}"/>
    <cellStyle name="Normal 80 3" xfId="42054" xr:uid="{6E210B9C-7409-42E1-9A21-3F29A90B998B}"/>
    <cellStyle name="Normal 81" xfId="967" xr:uid="{00000000-0005-0000-0000-0000C2040000}"/>
    <cellStyle name="Normal 81 2" xfId="33874" xr:uid="{00C88B27-035E-4ECC-8278-56B94FE1E217}"/>
    <cellStyle name="Normal 81 2 2" xfId="33875" xr:uid="{C3D16C14-DC3E-4FC5-8EDD-2F19AF0E0828}"/>
    <cellStyle name="Normal 81 2 2 2" xfId="33876" xr:uid="{561858C9-FDBB-4013-81B3-FBED53C10582}"/>
    <cellStyle name="Normal 81 2 2 2 2" xfId="42055" xr:uid="{F6A55BA7-49CD-4B59-8EC0-536F3E96A803}"/>
    <cellStyle name="Normal 81 2 2 3" xfId="33877" xr:uid="{8C4CEFB5-CDB6-4420-8AE1-84B4CA1A7C8A}"/>
    <cellStyle name="Normal 81 2 3" xfId="33878" xr:uid="{B014D32B-FB01-42CD-B0E9-047627CD114D}"/>
    <cellStyle name="Normal 81 2 3 2" xfId="33879" xr:uid="{29E7B503-56A9-4643-A967-2425F1D447FA}"/>
    <cellStyle name="Normal 81 2 3 2 2" xfId="42056" xr:uid="{365F596A-1D37-413A-87E4-22D49B4E4029}"/>
    <cellStyle name="Normal 81 2 3 3" xfId="33880" xr:uid="{4A3D769A-4EF2-427F-9C9C-E0ECEBCF8BC3}"/>
    <cellStyle name="Normal 81 2 4" xfId="33881" xr:uid="{FFFC32D7-E05A-4A7A-B74E-FB5B6B111CBF}"/>
    <cellStyle name="Normal 81 2 4 2" xfId="42057" xr:uid="{69F835C3-0EB2-4E6F-BD13-0D2719E18221}"/>
    <cellStyle name="Normal 81 2 5" xfId="33882" xr:uid="{3C3C41B0-57A3-4274-9B89-A99302066BFA}"/>
    <cellStyle name="Normal 81 3" xfId="33883" xr:uid="{737BC2AD-FE5B-4B6F-BC13-D0BEAE735E61}"/>
    <cellStyle name="Normal 81 3 2" xfId="33884" xr:uid="{80F9D3F0-2F47-46A3-934C-520044B3223B}"/>
    <cellStyle name="Normal 81 3 2 2" xfId="42058" xr:uid="{02945FA7-1428-44B1-ADA9-4BB53B445087}"/>
    <cellStyle name="Normal 81 3 3" xfId="33885" xr:uid="{7E84D4CF-D95E-47E6-875A-112A9914F8B1}"/>
    <cellStyle name="Normal 81 4" xfId="33886" xr:uid="{AB56DB58-1924-4835-BA42-4D95CD41CAFA}"/>
    <cellStyle name="Normal 81 4 2" xfId="33887" xr:uid="{F5A67767-986D-4C77-AA4E-137CCA85B17E}"/>
    <cellStyle name="Normal 81 4 2 2" xfId="42059" xr:uid="{284F609C-7F5E-40EB-8D29-0CB38E9C5A92}"/>
    <cellStyle name="Normal 81 4 3" xfId="33888" xr:uid="{62800DD9-48CD-4C0D-ACE1-49CEEB470173}"/>
    <cellStyle name="Normal 81 5" xfId="33889" xr:uid="{28D8C02D-BD5E-4E2B-AD0F-7C36C839706A}"/>
    <cellStyle name="Normal 81 5 2" xfId="42060" xr:uid="{89A62473-D7C1-41E4-A017-F0BEE477B4F1}"/>
    <cellStyle name="Normal 81 6" xfId="33890" xr:uid="{C90C8CE8-90CE-49A6-BF19-2C8B4A903CE0}"/>
    <cellStyle name="Normal 81 7" xfId="42061" xr:uid="{E438D409-8481-49EC-990B-1D8658E7B373}"/>
    <cellStyle name="Normal 82" xfId="968" xr:uid="{00000000-0005-0000-0000-0000C3040000}"/>
    <cellStyle name="Normal 82 2" xfId="33891" xr:uid="{6A136C1D-AB9A-42B7-99EA-14FD727FD777}"/>
    <cellStyle name="Normal 82 2 2" xfId="33892" xr:uid="{D9F0A45D-6EDD-4D3D-8351-850ED46AB7D7}"/>
    <cellStyle name="Normal 82 2 2 2" xfId="33893" xr:uid="{7DD7F4C5-EBF7-4566-B9D8-F249D6CC5A06}"/>
    <cellStyle name="Normal 82 2 2 2 2" xfId="42062" xr:uid="{CA3DA48E-B12C-4CA4-B941-458D1C8D4D56}"/>
    <cellStyle name="Normal 82 2 2 3" xfId="33894" xr:uid="{85E6CEAC-4A22-4E1E-970B-E50EB161D507}"/>
    <cellStyle name="Normal 82 2 3" xfId="33895" xr:uid="{E89261D6-F625-400D-9676-FE3DDF2E0BF4}"/>
    <cellStyle name="Normal 82 2 3 2" xfId="33896" xr:uid="{99D469DE-7487-490F-8476-2BBD1ACD0521}"/>
    <cellStyle name="Normal 82 2 3 2 2" xfId="42063" xr:uid="{0D9AFB79-6F2A-49FB-AB77-D01FB0E2E0C8}"/>
    <cellStyle name="Normal 82 2 3 3" xfId="33897" xr:uid="{7AE4EC39-C60E-400E-842F-07E7DD3FE5AE}"/>
    <cellStyle name="Normal 82 2 4" xfId="33898" xr:uid="{F4B2C9A6-AF83-48D8-A5E2-AB6FDEE61C4F}"/>
    <cellStyle name="Normal 82 2 4 2" xfId="42064" xr:uid="{FFC9A074-9388-43FE-9BFF-CBD51345202E}"/>
    <cellStyle name="Normal 82 2 5" xfId="33899" xr:uid="{6008A2C1-EF24-4D83-AA04-E5F3DFD39C12}"/>
    <cellStyle name="Normal 82 3" xfId="33900" xr:uid="{7A43BF27-BD02-408A-BF2F-0A6B9595DCF2}"/>
    <cellStyle name="Normal 82 3 2" xfId="33901" xr:uid="{4C463A77-055A-431E-837B-590AC3E9BDDA}"/>
    <cellStyle name="Normal 82 3 2 2" xfId="42065" xr:uid="{0E99730C-047C-4EBD-AFD7-5198258AD800}"/>
    <cellStyle name="Normal 82 3 3" xfId="33902" xr:uid="{8E7487FD-5386-4650-8AF4-D2BBAFF2E208}"/>
    <cellStyle name="Normal 82 4" xfId="33903" xr:uid="{9ADF61D8-E7A4-4E7B-A714-5235B2CAC9DC}"/>
    <cellStyle name="Normal 82 4 2" xfId="33904" xr:uid="{461E9A7D-2AFC-46AD-9965-FD42428EF5AD}"/>
    <cellStyle name="Normal 82 4 2 2" xfId="42066" xr:uid="{D74FF8E0-6DE0-4455-A329-B94565C5A44F}"/>
    <cellStyle name="Normal 82 4 3" xfId="33905" xr:uid="{BC777454-8399-4C00-BB5C-A0AF1E7F4612}"/>
    <cellStyle name="Normal 82 5" xfId="33906" xr:uid="{BC2019FB-39F8-44C7-A85F-39E8C7BE587D}"/>
    <cellStyle name="Normal 82 5 2" xfId="42067" xr:uid="{A72866A8-FCAD-44A1-9A9A-6683C4000D11}"/>
    <cellStyle name="Normal 82 6" xfId="33907" xr:uid="{D0D0A42B-E31B-4F0C-9C31-A2707692C5FD}"/>
    <cellStyle name="Normal 82 7" xfId="42068" xr:uid="{E5D5C04B-6D88-429D-9F5F-DA6A3CCADA8D}"/>
    <cellStyle name="Normal 83" xfId="969" xr:uid="{00000000-0005-0000-0000-0000C4040000}"/>
    <cellStyle name="Normal 83 2" xfId="42069" xr:uid="{E5E95C27-A791-4E54-B06F-B0C3E7C1FD4C}"/>
    <cellStyle name="Normal 83 3" xfId="42070" xr:uid="{6DBD0213-3094-4240-863D-07136C880885}"/>
    <cellStyle name="Normal 84" xfId="970" xr:uid="{00000000-0005-0000-0000-0000C5040000}"/>
    <cellStyle name="Normal 84 2" xfId="1303" xr:uid="{00000000-0005-0000-0000-0000C6040000}"/>
    <cellStyle name="Normal 84 2 2" xfId="2488" xr:uid="{915CA220-3E71-4BC2-ADD7-F7259AC22051}"/>
    <cellStyle name="Normal 84 2 2 2" xfId="33908" xr:uid="{3B5D0CF2-28D5-4AB7-B8A2-E0E7F38C6678}"/>
    <cellStyle name="Normal 84 2 2 2 2" xfId="42071" xr:uid="{93C85870-9A7E-493A-9078-3643246369FF}"/>
    <cellStyle name="Normal 84 2 2 3" xfId="33909" xr:uid="{44952AEF-9F5A-46C0-ADA7-174E6DED1ADA}"/>
    <cellStyle name="Normal 84 2 3" xfId="33910" xr:uid="{3DABBC9C-3BD7-4327-8982-FA72F271415C}"/>
    <cellStyle name="Normal 84 2 3 2" xfId="33911" xr:uid="{407892BD-88AE-46B8-B77C-05A02DAD451A}"/>
    <cellStyle name="Normal 84 2 3 2 2" xfId="42072" xr:uid="{5D69D1A4-6B6B-4D86-B1A3-3C4399920FFE}"/>
    <cellStyle name="Normal 84 2 3 3" xfId="33912" xr:uid="{6DC1D533-BD62-4A19-9E9D-D89DC28BC130}"/>
    <cellStyle name="Normal 84 2 4" xfId="33913" xr:uid="{638AD9CA-F57E-41A9-A35E-788A70D1F0C1}"/>
    <cellStyle name="Normal 84 2 4 2" xfId="42073" xr:uid="{05D87F40-5F81-4AE9-8988-DDAA90473B8B}"/>
    <cellStyle name="Normal 84 2 5" xfId="33914" xr:uid="{5B2615D3-AC49-48A7-823A-2EB77A62460F}"/>
    <cellStyle name="Normal 84 2 6" xfId="42074" xr:uid="{53B6F17D-D241-41B1-BCDD-C05CCF0AC8C2}"/>
    <cellStyle name="Normal 84 3" xfId="1304" xr:uid="{00000000-0005-0000-0000-0000C7040000}"/>
    <cellStyle name="Normal 84 3 2" xfId="33915" xr:uid="{032CC27C-0A85-493C-B5E5-4E9B278438D4}"/>
    <cellStyle name="Normal 84 3 2 2" xfId="42075" xr:uid="{4951F3DB-09A6-4B32-8DD9-D2A2A1AF051B}"/>
    <cellStyle name="Normal 84 3 3" xfId="33916" xr:uid="{E2675C85-6C3E-4CEF-A694-925B3AD8E866}"/>
    <cellStyle name="Normal 84 3 4" xfId="42076" xr:uid="{D9B8EAC0-DCAA-46D0-9B62-AA303BF34E1C}"/>
    <cellStyle name="Normal 84 4" xfId="2489" xr:uid="{0B20753C-F259-4ADB-A1B4-D5EC6E5B0115}"/>
    <cellStyle name="Normal 84 4 2" xfId="33917" xr:uid="{51F88AAA-872F-4C2F-847C-3087FFEEB9A6}"/>
    <cellStyle name="Normal 84 4 2 2" xfId="42077" xr:uid="{D3107D3F-BDE6-40A4-A3B1-08B6ADA87D4F}"/>
    <cellStyle name="Normal 84 4 3" xfId="33918" xr:uid="{EB26A655-1FEA-4B9A-A3F8-B19CD57A6000}"/>
    <cellStyle name="Normal 84 5" xfId="2490" xr:uid="{68F1FCFF-AE06-4079-9394-1E92C6321770}"/>
    <cellStyle name="Normal 84 5 2" xfId="42078" xr:uid="{2B2C59AD-965F-45E0-8185-446265C3439F}"/>
    <cellStyle name="Normal 84 5 3" xfId="46124" xr:uid="{B6428372-24AE-48B8-A8CA-E296C7EC5A64}"/>
    <cellStyle name="Normal 84 6" xfId="33919" xr:uid="{F5FBAAC8-40CD-40C9-8198-0C3218834DB3}"/>
    <cellStyle name="Normal 84 7" xfId="42079" xr:uid="{4B21A4CF-9605-4DBE-AD55-F255098A9F04}"/>
    <cellStyle name="Normal 84 8" xfId="46534" xr:uid="{5D22216E-0002-4E07-8E8C-027DE0890B4F}"/>
    <cellStyle name="Normal 85" xfId="1085" xr:uid="{00000000-0005-0000-0000-0000C8040000}"/>
    <cellStyle name="Normal 85 2" xfId="1305" xr:uid="{00000000-0005-0000-0000-0000C9040000}"/>
    <cellStyle name="Normal 85 2 2" xfId="1306" xr:uid="{00000000-0005-0000-0000-0000CA040000}"/>
    <cellStyle name="Normal 85 2 2 2" xfId="42080" xr:uid="{3CCF643F-7FE9-4603-81F9-37D882A323C1}"/>
    <cellStyle name="Normal 85 2 3" xfId="33920" xr:uid="{F56A5007-60DF-4FB4-826D-4EB4C14EB41F}"/>
    <cellStyle name="Normal 85 2 4" xfId="42081" xr:uid="{781D8F0A-839A-47CA-B870-93EE9E3B52AE}"/>
    <cellStyle name="Normal 85 3" xfId="1307" xr:uid="{00000000-0005-0000-0000-0000CB040000}"/>
    <cellStyle name="Normal 85 3 2" xfId="33921" xr:uid="{D6CA73A2-9004-4AA7-85C1-C2B963954A5A}"/>
    <cellStyle name="Normal 85 3 2 2" xfId="42082" xr:uid="{64B827CE-7436-4395-80C5-6FE9EFF8BC86}"/>
    <cellStyle name="Normal 85 3 3" xfId="33922" xr:uid="{A40F8899-19AB-48E7-90B0-28F8968E01F2}"/>
    <cellStyle name="Normal 85 3 4" xfId="42083" xr:uid="{5031B3BA-F6EF-438D-915E-0E719AE0A945}"/>
    <cellStyle name="Normal 85 4" xfId="33923" xr:uid="{5FF5937B-FCC0-4D2E-9DC0-02B0736AC394}"/>
    <cellStyle name="Normal 85 4 2" xfId="42084" xr:uid="{198E6977-DC46-4334-AAED-32C5278A888B}"/>
    <cellStyle name="Normal 85 5" xfId="33924" xr:uid="{28DD33E6-D61C-4D25-96D8-3C263E75A6D8}"/>
    <cellStyle name="Normal 85 6" xfId="42085" xr:uid="{FEADD33C-9600-4E96-8FA3-69D898A38EAA}"/>
    <cellStyle name="Normal 86" xfId="1087" xr:uid="{00000000-0005-0000-0000-0000CC040000}"/>
    <cellStyle name="Normal 86 2" xfId="2491" xr:uid="{6D2F50BC-8321-47B0-B357-48FCC954B5D4}"/>
    <cellStyle name="Normal 86 2 2" xfId="42086" xr:uid="{AB79AC7D-888C-4329-B75D-B60AE02396BA}"/>
    <cellStyle name="Normal 86 2 3" xfId="46125" xr:uid="{2DF96521-5173-4BD7-AC15-490A6FF11D91}"/>
    <cellStyle name="Normal 86 3" xfId="2492" xr:uid="{EDC60AB0-90A9-4810-8DB2-DD8961616A12}"/>
    <cellStyle name="Normal 86 3 2" xfId="42087" xr:uid="{A9D595A4-C9A0-4FC8-99E4-0EF2FCCF69A6}"/>
    <cellStyle name="Normal 86 4" xfId="42088" xr:uid="{A67899CD-AF16-4335-8448-F10BD1894A7A}"/>
    <cellStyle name="Normal 86 5" xfId="42089" xr:uid="{F61EE211-2A13-4CC1-8898-637751A871F9}"/>
    <cellStyle name="Normal 86 6" xfId="1441" xr:uid="{F641F188-15A4-4632-BA6E-BE655E1CEBF5}"/>
    <cellStyle name="Normal 87" xfId="1089" xr:uid="{00000000-0005-0000-0000-0000CD040000}"/>
    <cellStyle name="Normal 87 2" xfId="2493" xr:uid="{C9341475-2EDA-4882-ABDA-6765FC378F7F}"/>
    <cellStyle name="Normal 87 2 2" xfId="42090" xr:uid="{14EB2769-1E4D-47F6-9C0E-31C534E90A68}"/>
    <cellStyle name="Normal 87 3" xfId="42091" xr:uid="{8D4C63C2-DA34-4579-9F7F-9F4C0D5EE2EC}"/>
    <cellStyle name="Normal 87 4" xfId="42092" xr:uid="{18ED21B1-CA84-480F-ABE2-9C6B8C45710C}"/>
    <cellStyle name="Normal 87 5" xfId="1442" xr:uid="{5B22763C-1C11-407B-AA02-835BBE7D9843}"/>
    <cellStyle name="Normal 88" xfId="1090" xr:uid="{00000000-0005-0000-0000-0000CE040000}"/>
    <cellStyle name="Normal 88 2" xfId="2494" xr:uid="{0FE8AB52-9FBB-4A36-83C1-815685591694}"/>
    <cellStyle name="Normal 88 2 2" xfId="42093" xr:uid="{5F52DD5F-964C-489E-84C1-C9B1B0436ECA}"/>
    <cellStyle name="Normal 88 3" xfId="42094" xr:uid="{5ED226BF-9068-4939-8629-46FDF108CC82}"/>
    <cellStyle name="Normal 88 4" xfId="42095" xr:uid="{4CB7BE38-67C0-4BF9-9F5D-C9FDEBA2CB42}"/>
    <cellStyle name="Normal 88 5" xfId="1443" xr:uid="{0659ABFE-2C5A-4C55-B9B6-827F91EB4421}"/>
    <cellStyle name="Normal 89" xfId="1308" xr:uid="{00000000-0005-0000-0000-0000CF040000}"/>
    <cellStyle name="Normal 89 2" xfId="42096" xr:uid="{A484A2BA-FC07-4C07-8F45-1078A86349E7}"/>
    <cellStyle name="Normal 89 3" xfId="42097" xr:uid="{447EE77F-C102-4342-96B4-4A261C6240ED}"/>
    <cellStyle name="Normal 9" xfId="104" xr:uid="{00000000-0005-0000-0000-0000D0040000}"/>
    <cellStyle name="Normal 9 10" xfId="2495" xr:uid="{590CFD32-5E02-4906-A294-DDAD7C6FEE02}"/>
    <cellStyle name="Normal 9 10 2" xfId="42098" xr:uid="{8C187D0C-D8A4-4250-A8F2-5F7838BA8838}"/>
    <cellStyle name="Normal 9 10 3" xfId="46126" xr:uid="{6F412EBB-3B4E-4CA0-99D3-6F7478AC3F3C}"/>
    <cellStyle name="Normal 9 11" xfId="2496" xr:uid="{88DCAB7E-8F41-45F0-9975-C0083EFD9996}"/>
    <cellStyle name="Normal 9 11 2" xfId="42099" xr:uid="{5BC365A2-DB3A-49D5-9C4E-51FDA2931227}"/>
    <cellStyle name="Normal 9 11 3" xfId="46127" xr:uid="{00483529-7D65-462D-8CC7-77BE0D552E22}"/>
    <cellStyle name="Normal 9 12" xfId="2497" xr:uid="{7B0F13E9-6832-4EE9-AF71-989556B5BCA0}"/>
    <cellStyle name="Normal 9 12 2" xfId="42100" xr:uid="{E16BC3F6-9185-4D45-9D28-98506D5D72F5}"/>
    <cellStyle name="Normal 9 13" xfId="2498" xr:uid="{60AC6B8A-B5EB-477A-B6BE-51BBBFBD325C}"/>
    <cellStyle name="Normal 9 13 2" xfId="42101" xr:uid="{FC14DACA-D828-463E-8C9D-CEBF0FE91CE7}"/>
    <cellStyle name="Normal 9 13 3" xfId="46128" xr:uid="{6A512A2F-A529-4A3F-823F-B88E61163970}"/>
    <cellStyle name="Normal 9 14" xfId="33925" xr:uid="{E5195000-AD27-457D-B912-62B7532A3CB4}"/>
    <cellStyle name="Normal 9 15" xfId="42102" xr:uid="{16414A6C-4414-4DE0-8115-0D49046F9510}"/>
    <cellStyle name="Normal 9 2" xfId="177" xr:uid="{00000000-0005-0000-0000-0000D1040000}"/>
    <cellStyle name="Normal 9 2 10" xfId="2499" xr:uid="{B70885ED-5BEB-464B-AB2A-69A42DD85899}"/>
    <cellStyle name="Normal 9 2 10 2" xfId="42103" xr:uid="{786034A9-2FCC-4076-A87E-36C5479F04F1}"/>
    <cellStyle name="Normal 9 2 10 3" xfId="46129" xr:uid="{71BBD358-E404-45F2-90E4-12FEAFB37E63}"/>
    <cellStyle name="Normal 9 2 11" xfId="2500" xr:uid="{AD06FF1B-53E2-4D2B-A3FF-E06CCF9B9BAD}"/>
    <cellStyle name="Normal 9 2 11 2" xfId="42104" xr:uid="{71C0B496-CC98-4454-B9F6-35BD3DE69313}"/>
    <cellStyle name="Normal 9 2 12" xfId="33926" xr:uid="{6F05FFC4-9FA7-4EE4-8FEE-4C71E9CE4957}"/>
    <cellStyle name="Normal 9 2 12 2" xfId="42105" xr:uid="{FB542B95-4BE2-4186-94AB-6BE917E50226}"/>
    <cellStyle name="Normal 9 2 12 3" xfId="46130" xr:uid="{D845159B-C335-469D-B932-A78774F314E4}"/>
    <cellStyle name="Normal 9 2 13" xfId="42106" xr:uid="{C547BD11-F771-4DCC-BD93-E8D54FAF993F}"/>
    <cellStyle name="Normal 9 2 14" xfId="42107" xr:uid="{712B477A-4EAA-4C15-8135-56E42BB8445E}"/>
    <cellStyle name="Normal 9 2 15" xfId="1444" xr:uid="{2C91A1F0-BBE6-424A-9247-705B5A801CB9}"/>
    <cellStyle name="Normal 9 2 2" xfId="808" xr:uid="{00000000-0005-0000-0000-0000D2040000}"/>
    <cellStyle name="Normal 9 2 2 10" xfId="1445" xr:uid="{419D9738-FAC2-4F71-895D-01B30F97E01D}"/>
    <cellStyle name="Normal 9 2 2 2" xfId="809" xr:uid="{00000000-0005-0000-0000-0000D3040000}"/>
    <cellStyle name="Normal 9 2 2 2 10" xfId="46535" xr:uid="{B185EAC4-9F6A-40F6-BA02-D9157F09B435}"/>
    <cellStyle name="Normal 9 2 2 2 11" xfId="2501" xr:uid="{81A6D0C3-D571-46C3-B023-CE433682CD8D}"/>
    <cellStyle name="Normal 9 2 2 2 2" xfId="810" xr:uid="{00000000-0005-0000-0000-0000D4040000}"/>
    <cellStyle name="Normal 9 2 2 2 2 2" xfId="33927" xr:uid="{BF87D639-9029-47B5-8ABC-7E8EC649B4A0}"/>
    <cellStyle name="Normal 9 2 2 2 2 2 2" xfId="33928" xr:uid="{9AC42B77-590D-4775-A64A-567C4D6407E7}"/>
    <cellStyle name="Normal 9 2 2 2 2 2 2 2" xfId="33929" xr:uid="{52679070-A77B-4CC5-BA7C-E66813DFA33E}"/>
    <cellStyle name="Normal 9 2 2 2 2 2 2 2 2" xfId="42108" xr:uid="{F5ACA60B-97C0-4D86-A337-C44832F57CD8}"/>
    <cellStyle name="Normal 9 2 2 2 2 2 2 3" xfId="33930" xr:uid="{57A4E37D-B9DC-4268-A73E-0A6E796E0212}"/>
    <cellStyle name="Normal 9 2 2 2 2 2 3" xfId="33931" xr:uid="{0AF71916-70C8-4CF3-9159-D49200560AC7}"/>
    <cellStyle name="Normal 9 2 2 2 2 2 3 2" xfId="33932" xr:uid="{B961FF58-433A-4FE2-9734-56325D1FA9B6}"/>
    <cellStyle name="Normal 9 2 2 2 2 2 3 2 2" xfId="42109" xr:uid="{2511D4B3-4866-4B27-838D-B8FFB44C3F00}"/>
    <cellStyle name="Normal 9 2 2 2 2 2 3 3" xfId="33933" xr:uid="{CF039999-DFBE-41AA-9245-51B24286866B}"/>
    <cellStyle name="Normal 9 2 2 2 2 2 4" xfId="33934" xr:uid="{AB8BC893-EBD8-44A0-803C-0F128DF9A007}"/>
    <cellStyle name="Normal 9 2 2 2 2 2 4 2" xfId="42110" xr:uid="{C8588102-B234-468B-9E08-2A6FFE7EE0BC}"/>
    <cellStyle name="Normal 9 2 2 2 2 2 5" xfId="33935" xr:uid="{8B784BCD-A62C-4139-8CE7-76EB07A828DD}"/>
    <cellStyle name="Normal 9 2 2 2 2 3" xfId="33936" xr:uid="{9F299700-75CA-4749-8393-9D176485E0C3}"/>
    <cellStyle name="Normal 9 2 2 2 2 3 2" xfId="33937" xr:uid="{3196886F-3AB1-42CF-8230-4A923090FB11}"/>
    <cellStyle name="Normal 9 2 2 2 2 3 2 2" xfId="42111" xr:uid="{61B2B477-662B-4B29-979C-C38720440224}"/>
    <cellStyle name="Normal 9 2 2 2 2 3 3" xfId="33938" xr:uid="{B58075A4-3555-454C-8181-93FB890BD8EB}"/>
    <cellStyle name="Normal 9 2 2 2 2 4" xfId="33939" xr:uid="{89B05EDA-BE8D-436F-A22A-123F6C71CE17}"/>
    <cellStyle name="Normal 9 2 2 2 2 4 2" xfId="33940" xr:uid="{87CFFD9A-5773-4740-81A5-A08ADF4F3108}"/>
    <cellStyle name="Normal 9 2 2 2 2 4 2 2" xfId="42112" xr:uid="{4AA08402-8F00-4513-AC73-526225183F97}"/>
    <cellStyle name="Normal 9 2 2 2 2 4 3" xfId="33941" xr:uid="{85780981-A9A4-4E07-A297-503276B6FF56}"/>
    <cellStyle name="Normal 9 2 2 2 2 5" xfId="33942" xr:uid="{ABA858F3-AD17-4E4E-8A86-DD12D8C2D1FF}"/>
    <cellStyle name="Normal 9 2 2 2 2 5 2" xfId="42113" xr:uid="{EF9273AA-3610-42EF-B2E3-FC7977155018}"/>
    <cellStyle name="Normal 9 2 2 2 2 6" xfId="33943" xr:uid="{40E6D2AD-528F-4E39-B285-A4B3E63FE9A2}"/>
    <cellStyle name="Normal 9 2 2 2 2 7" xfId="46131" xr:uid="{0F257989-F6A6-4277-B73A-32C72BC032D1}"/>
    <cellStyle name="Normal 9 2 2 2 3" xfId="2502" xr:uid="{0FD614B2-B3FA-4DA3-9E82-63F86255FB3C}"/>
    <cellStyle name="Normal 9 2 2 2 3 2" xfId="33944" xr:uid="{5E7D99B3-1782-4BEE-8D7F-9438A3668F72}"/>
    <cellStyle name="Normal 9 2 2 2 3 2 2" xfId="33945" xr:uid="{BE5B08AD-DE55-4A78-9FDB-02C87D548C05}"/>
    <cellStyle name="Normal 9 2 2 2 3 2 2 2" xfId="42114" xr:uid="{03573706-30C4-4891-864D-07D036B91847}"/>
    <cellStyle name="Normal 9 2 2 2 3 2 3" xfId="33946" xr:uid="{C4A7DA1B-3147-4946-8247-7DFB0DBC9358}"/>
    <cellStyle name="Normal 9 2 2 2 3 3" xfId="33947" xr:uid="{9D54F03B-D2BD-4C61-8647-EA45054C529C}"/>
    <cellStyle name="Normal 9 2 2 2 3 3 2" xfId="33948" xr:uid="{47B39C68-CB13-4A2F-A9C9-9450222A4213}"/>
    <cellStyle name="Normal 9 2 2 2 3 3 2 2" xfId="42115" xr:uid="{EAEE9D99-AE6B-4BCF-9AED-E873C88C3345}"/>
    <cellStyle name="Normal 9 2 2 2 3 3 3" xfId="33949" xr:uid="{9E5EC7E9-2996-4589-91AB-FC8E2B1024CF}"/>
    <cellStyle name="Normal 9 2 2 2 3 4" xfId="33950" xr:uid="{645C1C08-9D0B-4C64-9B43-D57C63131244}"/>
    <cellStyle name="Normal 9 2 2 2 3 4 2" xfId="42116" xr:uid="{5219202F-7CC2-4E57-A809-2268F5101588}"/>
    <cellStyle name="Normal 9 2 2 2 3 5" xfId="33951" xr:uid="{D2B0447E-EA1C-43AB-A786-7A18EA3F79B4}"/>
    <cellStyle name="Normal 9 2 2 2 3 6" xfId="46132" xr:uid="{4B4E09B1-62D8-4AFE-8170-BCFBB1CE460E}"/>
    <cellStyle name="Normal 9 2 2 2 4" xfId="2503" xr:uid="{DDE9C940-AD63-4EC9-97D6-061C1500DCA5}"/>
    <cellStyle name="Normal 9 2 2 2 4 2" xfId="33952" xr:uid="{8536CEB3-A8B9-4499-B962-D4E52A93BD60}"/>
    <cellStyle name="Normal 9 2 2 2 4 2 2" xfId="42117" xr:uid="{A5D24CF4-3AE5-48A1-BB29-FC532F128837}"/>
    <cellStyle name="Normal 9 2 2 2 4 3" xfId="33953" xr:uid="{EECC689F-60F9-4E7B-A8E3-7EC7F26D84CC}"/>
    <cellStyle name="Normal 9 2 2 2 4 4" xfId="46133" xr:uid="{199434FD-7D5B-4FF9-ACD3-0FE36F865334}"/>
    <cellStyle name="Normal 9 2 2 2 5" xfId="2504" xr:uid="{CED087EB-DC37-4EF7-B569-ED4313487D93}"/>
    <cellStyle name="Normal 9 2 2 2 5 2" xfId="33954" xr:uid="{38F8BF3E-95D6-473F-8EA4-63A33629C657}"/>
    <cellStyle name="Normal 9 2 2 2 5 2 2" xfId="42118" xr:uid="{D2C01C80-1461-4D6F-BF0D-E2B5E6B793E4}"/>
    <cellStyle name="Normal 9 2 2 2 5 3" xfId="33955" xr:uid="{C16CFA0E-6F96-460C-AA11-C93266F311D1}"/>
    <cellStyle name="Normal 9 2 2 2 5 4" xfId="46134" xr:uid="{D3B0A9A8-61E0-4FF4-B155-3E2F2D32CA6B}"/>
    <cellStyle name="Normal 9 2 2 2 6" xfId="33956" xr:uid="{66520B1F-5ACE-4B7D-96EA-8061CD8CEF71}"/>
    <cellStyle name="Normal 9 2 2 2 6 2" xfId="42119" xr:uid="{D66A317E-BF11-4BC5-8D4A-1AFAF1E9B552}"/>
    <cellStyle name="Normal 9 2 2 2 7" xfId="33957" xr:uid="{56CB9193-6DC6-44C7-A484-77B225FA9331}"/>
    <cellStyle name="Normal 9 2 2 2 8" xfId="33958" xr:uid="{CDCA3647-45EF-4894-A61A-553D6FDAC1C9}"/>
    <cellStyle name="Normal 9 2 2 2 9" xfId="46135" xr:uid="{FF48DFDE-018F-4D93-9ED6-F2A87A79E9AA}"/>
    <cellStyle name="Normal 9 2 2 3" xfId="811" xr:uid="{00000000-0005-0000-0000-0000D5040000}"/>
    <cellStyle name="Normal 9 2 2 3 2" xfId="2505" xr:uid="{828B3586-EAAC-4644-825B-707A7BCD0748}"/>
    <cellStyle name="Normal 9 2 2 3 2 2" xfId="33959" xr:uid="{1931BC7E-3B22-49D7-A796-5F8359437761}"/>
    <cellStyle name="Normal 9 2 2 3 2 2 2" xfId="33960" xr:uid="{3925E95D-897A-4504-B04D-A49940D4FD2E}"/>
    <cellStyle name="Normal 9 2 2 3 2 2 2 2" xfId="42120" xr:uid="{3E94C728-841B-4C43-9AB8-0F1D4A308F70}"/>
    <cellStyle name="Normal 9 2 2 3 2 2 3" xfId="33961" xr:uid="{9698CD7F-30AC-423C-A3EA-1ABD30EC61DB}"/>
    <cellStyle name="Normal 9 2 2 3 2 3" xfId="33962" xr:uid="{06FB02D5-6665-43C9-93C2-7BB855B6E31A}"/>
    <cellStyle name="Normal 9 2 2 3 2 3 2" xfId="33963" xr:uid="{ED24EEF5-267B-4E34-9238-D3A42C3EAD02}"/>
    <cellStyle name="Normal 9 2 2 3 2 3 2 2" xfId="42121" xr:uid="{D1B3B7A7-2202-46C0-8943-53B1B03BDBAA}"/>
    <cellStyle name="Normal 9 2 2 3 2 3 3" xfId="33964" xr:uid="{4479762E-9452-4245-9CCB-38FA70ED7C72}"/>
    <cellStyle name="Normal 9 2 2 3 2 4" xfId="33965" xr:uid="{46426B63-17CD-47C9-ABAB-C2811F42D123}"/>
    <cellStyle name="Normal 9 2 2 3 2 4 2" xfId="42122" xr:uid="{5B96E40F-C445-462D-A6B2-3CF9EE2D7D0A}"/>
    <cellStyle name="Normal 9 2 2 3 2 5" xfId="33966" xr:uid="{971B2F72-FD0A-4B14-8624-C5CD4A72E936}"/>
    <cellStyle name="Normal 9 2 2 3 2 6" xfId="46136" xr:uid="{4D4B7384-6815-4B8E-AFB6-33172BE197B1}"/>
    <cellStyle name="Normal 9 2 2 3 3" xfId="2506" xr:uid="{D0C0269C-7324-43F6-8C1F-801850BE8391}"/>
    <cellStyle name="Normal 9 2 2 3 3 2" xfId="33967" xr:uid="{2DFBE85C-F812-4FE5-81DC-01E8C7BA6C4C}"/>
    <cellStyle name="Normal 9 2 2 3 3 2 2" xfId="42123" xr:uid="{2B167BBC-BCB5-41FC-80BA-2A0A5BE4B3D0}"/>
    <cellStyle name="Normal 9 2 2 3 3 3" xfId="33968" xr:uid="{14774D05-E8EF-41A8-88C2-FB55B86CC81F}"/>
    <cellStyle name="Normal 9 2 2 3 3 4" xfId="46137" xr:uid="{43FE0F85-F50E-4055-BB45-3FA4E3E66B40}"/>
    <cellStyle name="Normal 9 2 2 3 4" xfId="33969" xr:uid="{8F1B6099-1F2F-445C-80A4-82AD996312E1}"/>
    <cellStyle name="Normal 9 2 2 3 4 2" xfId="33970" xr:uid="{52E8F94C-E416-4A08-A539-8519C10B1D46}"/>
    <cellStyle name="Normal 9 2 2 3 4 2 2" xfId="42124" xr:uid="{7B96B790-2277-4FB4-A75B-62A81C5BFE8C}"/>
    <cellStyle name="Normal 9 2 2 3 4 3" xfId="33971" xr:uid="{6E5FD922-EE8E-4AF4-8A91-3B921AD4343B}"/>
    <cellStyle name="Normal 9 2 2 3 5" xfId="33972" xr:uid="{68BAC48C-42BF-4A42-8543-9BC03C65A72F}"/>
    <cellStyle name="Normal 9 2 2 3 5 2" xfId="42125" xr:uid="{E018A8AF-9866-47ED-957F-3B0B93E79FA0}"/>
    <cellStyle name="Normal 9 2 2 3 6" xfId="33973" xr:uid="{5B581813-E459-445F-B49A-F4261DE94EE4}"/>
    <cellStyle name="Normal 9 2 2 3 7" xfId="46138" xr:uid="{3D5F1F5F-7BE6-4A7D-B469-F8362D3B710D}"/>
    <cellStyle name="Normal 9 2 2 4" xfId="812" xr:uid="{00000000-0005-0000-0000-0000D6040000}"/>
    <cellStyle name="Normal 9 2 2 4 2" xfId="2507" xr:uid="{E2796E7B-620B-4174-84BF-B1FEF186CED0}"/>
    <cellStyle name="Normal 9 2 2 4 2 2" xfId="33974" xr:uid="{59D2CE00-EA36-4F9E-86F3-6063E0446833}"/>
    <cellStyle name="Normal 9 2 2 4 2 2 2" xfId="42126" xr:uid="{E40C7423-ADA8-441D-B218-6F82FEDA3491}"/>
    <cellStyle name="Normal 9 2 2 4 2 3" xfId="33975" xr:uid="{B65012BA-5BDE-4B3B-BD0A-42DC24992E81}"/>
    <cellStyle name="Normal 9 2 2 4 2 4" xfId="46139" xr:uid="{3BC8B65D-1E6F-4D57-9861-9BFFD2813B07}"/>
    <cellStyle name="Normal 9 2 2 4 3" xfId="2508" xr:uid="{0482D176-9E1C-4639-9823-3500EC2A997D}"/>
    <cellStyle name="Normal 9 2 2 4 3 2" xfId="33976" xr:uid="{170C7CC9-24BB-4CAF-AE77-2BC02D2B51E9}"/>
    <cellStyle name="Normal 9 2 2 4 3 2 2" xfId="42127" xr:uid="{CCD6FAEE-33C2-4D31-81D7-23EA63A03D49}"/>
    <cellStyle name="Normal 9 2 2 4 3 3" xfId="33977" xr:uid="{7C41C08C-DFB5-43FC-A8FF-D8B3374571ED}"/>
    <cellStyle name="Normal 9 2 2 4 3 4" xfId="46140" xr:uid="{E3CCFA38-4D80-4530-AB06-265948049B9E}"/>
    <cellStyle name="Normal 9 2 2 4 4" xfId="33978" xr:uid="{70C7D6C5-0E80-46F3-A44F-3D482D21767D}"/>
    <cellStyle name="Normal 9 2 2 4 4 2" xfId="42128" xr:uid="{3276DBE7-C379-42F9-AE21-93647D48F2F3}"/>
    <cellStyle name="Normal 9 2 2 4 5" xfId="33979" xr:uid="{26A19BC4-B4C5-43D8-AB4C-67D8E3631230}"/>
    <cellStyle name="Normal 9 2 2 4 6" xfId="46141" xr:uid="{F0AE2FDE-04B5-49E8-B6C6-0A8481F8B353}"/>
    <cellStyle name="Normal 9 2 2 5" xfId="2509" xr:uid="{068EE048-AE0F-4FB6-890E-F5F4CEC72B1F}"/>
    <cellStyle name="Normal 9 2 2 5 2" xfId="33980" xr:uid="{F04B182E-053E-4C96-94CF-0119D3C5EB4A}"/>
    <cellStyle name="Normal 9 2 2 5 2 2" xfId="42129" xr:uid="{E0AC4CD0-1902-4D98-ACA3-FC5208BCDACA}"/>
    <cellStyle name="Normal 9 2 2 5 3" xfId="33981" xr:uid="{32A84E3B-40C4-4567-B906-12A22B42DF0D}"/>
    <cellStyle name="Normal 9 2 2 5 4" xfId="46142" xr:uid="{418A2638-1544-41D6-8198-50CEC16657AD}"/>
    <cellStyle name="Normal 9 2 2 6" xfId="2510" xr:uid="{41212B29-9A50-431A-BCD8-B374819FDBA1}"/>
    <cellStyle name="Normal 9 2 2 6 2" xfId="33982" xr:uid="{ABAB88A6-E0C7-4E20-9183-148367E09744}"/>
    <cellStyle name="Normal 9 2 2 6 2 2" xfId="42130" xr:uid="{87774826-4FB8-4A03-8CAE-CFDAB8838992}"/>
    <cellStyle name="Normal 9 2 2 6 3" xfId="33983" xr:uid="{30444F90-977F-458C-B2F1-4FF6C968AD4F}"/>
    <cellStyle name="Normal 9 2 2 6 4" xfId="46143" xr:uid="{D60A1A00-3CEF-4771-A470-BAF44D506C6D}"/>
    <cellStyle name="Normal 9 2 2 7" xfId="33984" xr:uid="{1FC03431-9226-4D55-9072-4C2F7FA5E718}"/>
    <cellStyle name="Normal 9 2 2 7 2" xfId="42131" xr:uid="{9147AD78-7356-4072-A9F6-5C0DEC9A71A3}"/>
    <cellStyle name="Normal 9 2 2 8" xfId="33985" xr:uid="{D4BFD833-B630-4AB4-895A-A921BE0341F8}"/>
    <cellStyle name="Normal 9 2 2 9" xfId="42132" xr:uid="{17FABF2D-49CE-4B98-B74E-126DD0D2ACDE}"/>
    <cellStyle name="Normal 9 2 3" xfId="813" xr:uid="{00000000-0005-0000-0000-0000D7040000}"/>
    <cellStyle name="Normal 9 2 3 2" xfId="814" xr:uid="{00000000-0005-0000-0000-0000D8040000}"/>
    <cellStyle name="Normal 9 2 3 2 2" xfId="2511" xr:uid="{026F96D2-CCB0-405D-8DC3-5ABC0753C372}"/>
    <cellStyle name="Normal 9 2 3 2 2 2" xfId="33986" xr:uid="{A334443E-4DB0-4EAA-AD64-F44526299459}"/>
    <cellStyle name="Normal 9 2 3 2 2 2 2" xfId="33987" xr:uid="{94615058-F55E-4E55-A41F-42C2781831CB}"/>
    <cellStyle name="Normal 9 2 3 2 2 2 2 2" xfId="42133" xr:uid="{581EDDB1-EDE4-4490-AD0F-14F74FA147BB}"/>
    <cellStyle name="Normal 9 2 3 2 2 2 3" xfId="33988" xr:uid="{EF51CFB3-AFA1-43EC-B4C1-701361F76A19}"/>
    <cellStyle name="Normal 9 2 3 2 2 3" xfId="33989" xr:uid="{257BEE82-35E1-4FC4-B558-4C1775467A70}"/>
    <cellStyle name="Normal 9 2 3 2 2 3 2" xfId="33990" xr:uid="{180A1DE1-CD11-4643-8503-E551A606E981}"/>
    <cellStyle name="Normal 9 2 3 2 2 3 2 2" xfId="42134" xr:uid="{0E1AE923-677E-48A1-9DF5-346792DD445D}"/>
    <cellStyle name="Normal 9 2 3 2 2 3 3" xfId="33991" xr:uid="{63E79A8E-E3AE-47F9-87BC-5ED59785895E}"/>
    <cellStyle name="Normal 9 2 3 2 2 4" xfId="33992" xr:uid="{4D2C0283-88A4-42EA-A537-DE7DAA92F68C}"/>
    <cellStyle name="Normal 9 2 3 2 2 4 2" xfId="42135" xr:uid="{83FA374D-1982-4524-A3F7-FCCA5D547511}"/>
    <cellStyle name="Normal 9 2 3 2 2 5" xfId="33993" xr:uid="{D085A680-C819-4A12-9C9E-A695B5C5CFA3}"/>
    <cellStyle name="Normal 9 2 3 2 2 6" xfId="46144" xr:uid="{0957FB85-38C1-45D8-BFDE-907A5189C99D}"/>
    <cellStyle name="Normal 9 2 3 2 3" xfId="2512" xr:uid="{08811C9F-E17C-458E-BC03-F7D36FE58F4E}"/>
    <cellStyle name="Normal 9 2 3 2 3 2" xfId="33994" xr:uid="{D40DBEEE-CDB5-4106-91DC-6ACF59352C05}"/>
    <cellStyle name="Normal 9 2 3 2 3 2 2" xfId="42136" xr:uid="{472264B0-4103-49D5-95B0-38DAFA585FEB}"/>
    <cellStyle name="Normal 9 2 3 2 3 3" xfId="33995" xr:uid="{0302B207-BFC5-455A-91E7-6122B5278DFF}"/>
    <cellStyle name="Normal 9 2 3 2 3 4" xfId="46145" xr:uid="{623C8578-56A7-4DAB-8B60-5C0382972728}"/>
    <cellStyle name="Normal 9 2 3 2 4" xfId="2513" xr:uid="{10057E3A-EB34-4417-B850-EF3841D471D9}"/>
    <cellStyle name="Normal 9 2 3 2 4 2" xfId="33996" xr:uid="{6FEC818D-20C3-41B0-AE89-8F8F065387B8}"/>
    <cellStyle name="Normal 9 2 3 2 4 2 2" xfId="42137" xr:uid="{D77934F7-D8E4-4D51-985E-156BFFB5E103}"/>
    <cellStyle name="Normal 9 2 3 2 4 3" xfId="33997" xr:uid="{A1F558C3-7FD4-434B-B537-847935FAE312}"/>
    <cellStyle name="Normal 9 2 3 2 4 4" xfId="46146" xr:uid="{B291CACA-9D55-4E36-88D3-1AC513E593A0}"/>
    <cellStyle name="Normal 9 2 3 2 5" xfId="2514" xr:uid="{DD8DD082-5E7C-4458-A7AA-40AFDB086172}"/>
    <cellStyle name="Normal 9 2 3 2 5 2" xfId="42138" xr:uid="{80C4BE3D-0C78-416B-B94A-47AF0180E307}"/>
    <cellStyle name="Normal 9 2 3 2 5 3" xfId="46147" xr:uid="{12CFFC6E-D1E8-4452-A554-FA0B44970CC8}"/>
    <cellStyle name="Normal 9 2 3 2 6" xfId="33998" xr:uid="{E9008B80-8605-4C3F-BEC6-982B5238E2CE}"/>
    <cellStyle name="Normal 9 2 3 2 7" xfId="46148" xr:uid="{FEDD181D-B170-4AEA-8E6D-519ACA86B885}"/>
    <cellStyle name="Normal 9 2 3 3" xfId="815" xr:uid="{00000000-0005-0000-0000-0000D9040000}"/>
    <cellStyle name="Normal 9 2 3 3 2" xfId="2515" xr:uid="{487B2FBA-9C9C-44E6-82E3-49C8FB14A2F3}"/>
    <cellStyle name="Normal 9 2 3 3 2 2" xfId="33999" xr:uid="{A012CE6A-1C23-4FDD-9699-6342CA524855}"/>
    <cellStyle name="Normal 9 2 3 3 2 2 2" xfId="42139" xr:uid="{547A648E-1DDC-40B8-A61E-BB472782F8BE}"/>
    <cellStyle name="Normal 9 2 3 3 2 3" xfId="34000" xr:uid="{D310DB3F-2ACC-4A7B-8231-3C37BDBF3729}"/>
    <cellStyle name="Normal 9 2 3 3 2 4" xfId="46149" xr:uid="{27B0A899-D0F2-4A45-B7DD-8E702F041A8C}"/>
    <cellStyle name="Normal 9 2 3 3 3" xfId="2516" xr:uid="{17A4AB73-1232-4B96-B791-7F8464ECA966}"/>
    <cellStyle name="Normal 9 2 3 3 3 2" xfId="34001" xr:uid="{D1296096-EB90-49AF-B3AB-3A87855B6C9A}"/>
    <cellStyle name="Normal 9 2 3 3 3 2 2" xfId="42140" xr:uid="{8A9E2E3D-ADB8-4C41-B05D-5D798259492B}"/>
    <cellStyle name="Normal 9 2 3 3 3 3" xfId="34002" xr:uid="{6BDE7B59-6A7C-428B-8D32-FC6527121715}"/>
    <cellStyle name="Normal 9 2 3 3 3 4" xfId="46150" xr:uid="{8AD12C82-C5B4-4906-A5BD-0A824F9FE4F0}"/>
    <cellStyle name="Normal 9 2 3 3 4" xfId="34003" xr:uid="{2D5F0A6E-4D73-49AF-B3D2-D0A5D026F70D}"/>
    <cellStyle name="Normal 9 2 3 3 4 2" xfId="42141" xr:uid="{B4EEE8EB-5E44-451F-B29E-D035C0DD775A}"/>
    <cellStyle name="Normal 9 2 3 3 5" xfId="34004" xr:uid="{BD3C9F25-708A-4DAB-8C9F-F901D8FAF33D}"/>
    <cellStyle name="Normal 9 2 3 3 6" xfId="46151" xr:uid="{C8B4F618-7215-4737-9F99-FD6B6CC3CC12}"/>
    <cellStyle name="Normal 9 2 3 4" xfId="2517" xr:uid="{3B34D65C-97C9-4106-8DDC-A9270F0AFA7C}"/>
    <cellStyle name="Normal 9 2 3 4 2" xfId="2518" xr:uid="{B98EA47B-72EE-4AC1-8753-6D3A3BDACFD0}"/>
    <cellStyle name="Normal 9 2 3 4 2 2" xfId="42142" xr:uid="{B669001F-8AB2-4173-8CA4-F39E5654602A}"/>
    <cellStyle name="Normal 9 2 3 4 2 3" xfId="46152" xr:uid="{F049DCF3-CD4A-4D31-A988-73BFE5C33403}"/>
    <cellStyle name="Normal 9 2 3 4 3" xfId="2519" xr:uid="{40D2F068-AB8A-4575-B015-CDAC73093A48}"/>
    <cellStyle name="Normal 9 2 3 4 3 2" xfId="42143" xr:uid="{9A7DD726-28E3-4176-8024-4C24549B81BE}"/>
    <cellStyle name="Normal 9 2 3 4 3 3" xfId="46153" xr:uid="{1C297A7B-07DB-49BC-A03E-BA9D1884E045}"/>
    <cellStyle name="Normal 9 2 3 4 4" xfId="42144" xr:uid="{1DE7FCCE-BE4C-4D15-ABD8-EB1D48470A99}"/>
    <cellStyle name="Normal 9 2 3 4 5" xfId="46154" xr:uid="{A23BF3EE-070B-43CC-9E52-3813EF44BEF1}"/>
    <cellStyle name="Normal 9 2 3 5" xfId="2520" xr:uid="{976C27BC-D54A-423B-983B-10D367B9FD09}"/>
    <cellStyle name="Normal 9 2 3 5 2" xfId="34005" xr:uid="{9E6E8C7F-CDD2-40FF-BB3B-AC62BD3F8011}"/>
    <cellStyle name="Normal 9 2 3 5 2 2" xfId="42145" xr:uid="{0D602908-AE0F-4FFE-B557-A5262D81A1C2}"/>
    <cellStyle name="Normal 9 2 3 5 3" xfId="34006" xr:uid="{AFB4EE0A-92F2-4266-A126-443B146947D4}"/>
    <cellStyle name="Normal 9 2 3 5 4" xfId="46155" xr:uid="{F3D50E12-C781-414B-80AD-19B5C213AD11}"/>
    <cellStyle name="Normal 9 2 3 6" xfId="2521" xr:uid="{C4F52659-8519-4DC9-9AAE-43695C9B7572}"/>
    <cellStyle name="Normal 9 2 3 6 2" xfId="42146" xr:uid="{61330655-9CEE-4268-957E-450F312E1796}"/>
    <cellStyle name="Normal 9 2 3 6 3" xfId="46156" xr:uid="{3CCEC534-D2DA-4774-909C-B69F860F9C63}"/>
    <cellStyle name="Normal 9 2 3 7" xfId="34007" xr:uid="{E36D41AC-CD08-491D-9327-52EAD3187E4B}"/>
    <cellStyle name="Normal 9 2 3 7 2" xfId="34008" xr:uid="{CD8A4A24-E750-4F83-AFDC-6C7665169AE4}"/>
    <cellStyle name="Normal 9 2 3 7 3" xfId="44906" xr:uid="{313F1A51-21CA-4F31-ADEE-233FEF610370}"/>
    <cellStyle name="Normal 9 2 3 8" xfId="1446" xr:uid="{5199ED86-AED0-458B-8F6D-CB743FA3C388}"/>
    <cellStyle name="Normal 9 2 4" xfId="816" xr:uid="{00000000-0005-0000-0000-0000DA040000}"/>
    <cellStyle name="Normal 9 2 4 2" xfId="817" xr:uid="{00000000-0005-0000-0000-0000DB040000}"/>
    <cellStyle name="Normal 9 2 4 2 2" xfId="2522" xr:uid="{F3B453A9-807E-4728-A550-A26C9CECA0F5}"/>
    <cellStyle name="Normal 9 2 4 2 2 2" xfId="34009" xr:uid="{783172CF-AA82-4C3A-A980-3747883CD3D0}"/>
    <cellStyle name="Normal 9 2 4 2 2 2 2" xfId="42147" xr:uid="{3502963F-5153-45F7-9C68-B0FAA73C8582}"/>
    <cellStyle name="Normal 9 2 4 2 2 3" xfId="34010" xr:uid="{81C69102-080C-4178-BFDF-112A32A66A2D}"/>
    <cellStyle name="Normal 9 2 4 2 2 4" xfId="46157" xr:uid="{63121E4E-CE4A-48D3-B0DA-3CF257C275AD}"/>
    <cellStyle name="Normal 9 2 4 2 3" xfId="2523" xr:uid="{1E2EAC35-BDF0-4652-911D-C3E94A589862}"/>
    <cellStyle name="Normal 9 2 4 2 3 2" xfId="34011" xr:uid="{847C9156-7E66-4AB1-9AB7-FB59920C95B0}"/>
    <cellStyle name="Normal 9 2 4 2 3 2 2" xfId="42148" xr:uid="{E27D342C-1B90-4BB4-A5CE-64BAC7D432D3}"/>
    <cellStyle name="Normal 9 2 4 2 3 3" xfId="34012" xr:uid="{9C47D137-3804-40DF-B0F2-9DD8BEE9B4E5}"/>
    <cellStyle name="Normal 9 2 4 2 3 4" xfId="46158" xr:uid="{33B78EF7-0525-488D-85A5-65B3B17EF845}"/>
    <cellStyle name="Normal 9 2 4 2 4" xfId="2524" xr:uid="{9B9207B5-1FE5-4533-954E-D8740D4C7A0B}"/>
    <cellStyle name="Normal 9 2 4 2 4 2" xfId="42149" xr:uid="{285D409B-FCB3-4CF6-9796-4BFCB6C51B8C}"/>
    <cellStyle name="Normal 9 2 4 2 4 3" xfId="46159" xr:uid="{8CBFF438-7DE5-40E9-9797-01491B716225}"/>
    <cellStyle name="Normal 9 2 4 2 5" xfId="2525" xr:uid="{9E60DB4B-60CF-4A62-965C-9C15EF8B8025}"/>
    <cellStyle name="Normal 9 2 4 2 5 2" xfId="42150" xr:uid="{A378197E-5C0C-4DB1-A9AF-1FF831E42E1E}"/>
    <cellStyle name="Normal 9 2 4 2 5 3" xfId="46160" xr:uid="{E57175BA-DDB3-40A7-8B5C-D642FA623127}"/>
    <cellStyle name="Normal 9 2 4 2 6" xfId="42151" xr:uid="{F53B4BC8-A550-428C-8380-0C7AB5178863}"/>
    <cellStyle name="Normal 9 2 4 2 7" xfId="46161" xr:uid="{6DC1E181-D893-4067-9C53-6BDAA9104FA3}"/>
    <cellStyle name="Normal 9 2 4 3" xfId="818" xr:uid="{00000000-0005-0000-0000-0000DC040000}"/>
    <cellStyle name="Normal 9 2 4 3 2" xfId="2526" xr:uid="{706A3BA6-516C-4624-8B8C-31CAF8C72AFA}"/>
    <cellStyle name="Normal 9 2 4 3 2 2" xfId="42152" xr:uid="{E3BEDF62-023B-428A-800E-DC2FE8CCD037}"/>
    <cellStyle name="Normal 9 2 4 3 2 3" xfId="46162" xr:uid="{38632E3E-4014-4312-887D-AF028A267032}"/>
    <cellStyle name="Normal 9 2 4 3 3" xfId="2527" xr:uid="{B257E1DD-2732-44FA-82C2-7BE4FFB01204}"/>
    <cellStyle name="Normal 9 2 4 3 3 2" xfId="42153" xr:uid="{395E9782-CBAB-4F6A-9C29-7813483271FC}"/>
    <cellStyle name="Normal 9 2 4 3 3 3" xfId="46163" xr:uid="{18D22E7C-FE94-4491-8879-411DF86DC8AC}"/>
    <cellStyle name="Normal 9 2 4 3 4" xfId="42154" xr:uid="{661B392E-E889-418A-B2AD-88DC653F91EC}"/>
    <cellStyle name="Normal 9 2 4 3 5" xfId="46164" xr:uid="{CA4BB159-6D9B-49B1-946B-90D9C42A6DEA}"/>
    <cellStyle name="Normal 9 2 4 4" xfId="2528" xr:uid="{0C560781-F438-434F-B355-6B9A1027C84A}"/>
    <cellStyle name="Normal 9 2 4 4 2" xfId="2529" xr:uid="{4D7DDCF4-3036-40DA-9248-3595A1699B08}"/>
    <cellStyle name="Normal 9 2 4 4 2 2" xfId="42155" xr:uid="{40FB664B-770A-4565-8237-464EB36C846D}"/>
    <cellStyle name="Normal 9 2 4 4 2 3" xfId="46165" xr:uid="{4C788DDD-C29E-4FCE-BEFB-C3BFCB1C4897}"/>
    <cellStyle name="Normal 9 2 4 4 3" xfId="2530" xr:uid="{1521B153-D8EE-401B-B8FB-930AB412DA54}"/>
    <cellStyle name="Normal 9 2 4 4 3 2" xfId="42156" xr:uid="{DEF91F0C-2525-4FE1-816D-ADF3D38E8364}"/>
    <cellStyle name="Normal 9 2 4 4 3 3" xfId="46166" xr:uid="{23B0770B-15D7-4BB3-A1DA-EDE905832C68}"/>
    <cellStyle name="Normal 9 2 4 4 4" xfId="42157" xr:uid="{0F7A8128-301A-4A41-8FBF-CEB097BF50BC}"/>
    <cellStyle name="Normal 9 2 4 4 5" xfId="46167" xr:uid="{A69D7D1F-C9D1-4DC2-99EB-FF03C5FD78B8}"/>
    <cellStyle name="Normal 9 2 4 5" xfId="2531" xr:uid="{819870D1-B94D-4368-B78A-37EA3E2CF6FC}"/>
    <cellStyle name="Normal 9 2 4 5 2" xfId="42158" xr:uid="{DAC81E84-0F62-4160-B7C7-86A28B4BA5A1}"/>
    <cellStyle name="Normal 9 2 4 5 3" xfId="46168" xr:uid="{576F19E2-C7EA-43AB-9457-9065EAC47309}"/>
    <cellStyle name="Normal 9 2 4 6" xfId="2532" xr:uid="{9355C539-35E0-4114-95B9-68FEA1FCF28A}"/>
    <cellStyle name="Normal 9 2 4 6 2" xfId="42159" xr:uid="{AEF57B38-4C80-48F7-94DC-4717646A34A6}"/>
    <cellStyle name="Normal 9 2 4 6 3" xfId="46169" xr:uid="{8CC28BE5-BB80-46E7-8A3F-DFE37C4747B0}"/>
    <cellStyle name="Normal 9 2 4 7" xfId="42160" xr:uid="{18292F08-91B6-4DBD-BDC3-1D3F0B3B55A2}"/>
    <cellStyle name="Normal 9 2 4 8" xfId="46170" xr:uid="{BAA46DDC-9928-4810-8EC9-65792E8719A1}"/>
    <cellStyle name="Normal 9 2 5" xfId="819" xr:uid="{00000000-0005-0000-0000-0000DD040000}"/>
    <cellStyle name="Normal 9 2 5 10" xfId="42161" xr:uid="{4B9F1970-E78B-4B77-B8EB-C65F0E6D8DA0}"/>
    <cellStyle name="Normal 9 2 5 11" xfId="46171" xr:uid="{D1EA2447-2AD4-44D1-B5D4-74DA6BF4EAC7}"/>
    <cellStyle name="Normal 9 2 5 2" xfId="820" xr:uid="{00000000-0005-0000-0000-0000DE040000}"/>
    <cellStyle name="Normal 9 2 5 2 2" xfId="2533" xr:uid="{56A9FB93-6015-4F1D-8174-F69A0CAEE282}"/>
    <cellStyle name="Normal 9 2 5 2 2 2" xfId="2534" xr:uid="{FDCF5C4D-7B10-4A7B-9121-03B9407D7D82}"/>
    <cellStyle name="Normal 9 2 5 2 2 2 2" xfId="42162" xr:uid="{932E237F-3EA9-4C15-9401-9A13E7135CF9}"/>
    <cellStyle name="Normal 9 2 5 2 2 2 3" xfId="46172" xr:uid="{D6CCA3DF-B3C8-489B-B023-9B5BD0325A7D}"/>
    <cellStyle name="Normal 9 2 5 2 2 3" xfId="2535" xr:uid="{A26EC971-8074-40DB-925D-D89A4D8C186E}"/>
    <cellStyle name="Normal 9 2 5 2 2 3 2" xfId="42163" xr:uid="{F137B0BC-7437-4028-873B-05DD10812853}"/>
    <cellStyle name="Normal 9 2 5 2 2 3 3" xfId="46173" xr:uid="{065D4CDC-97D7-4F3F-B435-9B939B4A3A93}"/>
    <cellStyle name="Normal 9 2 5 2 2 4" xfId="2536" xr:uid="{FABB2B8E-8C90-4F51-94D4-6FC52C195C22}"/>
    <cellStyle name="Normal 9 2 5 2 2 4 2" xfId="42164" xr:uid="{77CC7918-3E48-41ED-AD3C-C0FA6C9BA39B}"/>
    <cellStyle name="Normal 9 2 5 2 2 4 3" xfId="46174" xr:uid="{3A894E60-391F-4C5E-B8E2-0116A9342EE9}"/>
    <cellStyle name="Normal 9 2 5 2 2 5" xfId="2537" xr:uid="{EC2115FC-AE8D-4B78-8562-00B77C9484A1}"/>
    <cellStyle name="Normal 9 2 5 2 2 5 2" xfId="42165" xr:uid="{6B95A3D7-0C21-4A67-98D2-5C2B9503463A}"/>
    <cellStyle name="Normal 9 2 5 2 2 5 3" xfId="46175" xr:uid="{C9717C3F-8CD3-4238-A20A-AF53EABD3983}"/>
    <cellStyle name="Normal 9 2 5 2 2 6" xfId="42166" xr:uid="{37729C7A-C488-471C-B40A-CBAA8E434188}"/>
    <cellStyle name="Normal 9 2 5 2 2 7" xfId="46176" xr:uid="{F540DC95-2500-4BBB-9C3E-7D2C935D7E9E}"/>
    <cellStyle name="Normal 9 2 5 2 3" xfId="2538" xr:uid="{FF90A657-3477-4721-B499-BF929ECBAFFE}"/>
    <cellStyle name="Normal 9 2 5 2 3 2" xfId="2539" xr:uid="{F7ECBAFF-3775-4F34-8F4A-5D64ED64C690}"/>
    <cellStyle name="Normal 9 2 5 2 3 2 2" xfId="42167" xr:uid="{B711ACB7-288D-4F2B-8B81-1617F140DB70}"/>
    <cellStyle name="Normal 9 2 5 2 3 2 3" xfId="46177" xr:uid="{BE1BBF7A-61F1-40FC-B1A7-41482C9F1174}"/>
    <cellStyle name="Normal 9 2 5 2 3 3" xfId="2540" xr:uid="{1035ABA3-B0A8-4B55-A6D8-33612C10B23C}"/>
    <cellStyle name="Normal 9 2 5 2 3 3 2" xfId="42168" xr:uid="{B32D7471-1268-4478-B6FE-B71D631B2A91}"/>
    <cellStyle name="Normal 9 2 5 2 3 3 3" xfId="46178" xr:uid="{62935028-1DE7-4481-B34A-7687F4D78354}"/>
    <cellStyle name="Normal 9 2 5 2 3 4" xfId="42169" xr:uid="{EEE0235C-EFFD-46FF-85D6-CAA35CE90FCD}"/>
    <cellStyle name="Normal 9 2 5 2 3 5" xfId="46179" xr:uid="{63D982D4-E8DB-4AE9-B110-48FB57D5C878}"/>
    <cellStyle name="Normal 9 2 5 2 4" xfId="2541" xr:uid="{5A046D98-E81A-43C7-A41D-FE14AFDBF42F}"/>
    <cellStyle name="Normal 9 2 5 2 4 2" xfId="2542" xr:uid="{8F4FB3D8-2739-4BC8-B30C-3B8951FB3E35}"/>
    <cellStyle name="Normal 9 2 5 2 4 2 2" xfId="42170" xr:uid="{02954250-6DF5-4D61-BFB8-E7CBDA80D0C3}"/>
    <cellStyle name="Normal 9 2 5 2 4 2 3" xfId="46180" xr:uid="{882BE6EB-9DB8-45D5-9EA9-0A0222E2A5C4}"/>
    <cellStyle name="Normal 9 2 5 2 4 3" xfId="2543" xr:uid="{854C23DA-527D-4DFA-9D3B-FCD813C05759}"/>
    <cellStyle name="Normal 9 2 5 2 4 3 2" xfId="42171" xr:uid="{B545A44A-7E1B-478D-B04D-C1A29AF851D4}"/>
    <cellStyle name="Normal 9 2 5 2 4 3 3" xfId="46181" xr:uid="{3B400525-151E-4DD9-9031-87769D4E2A17}"/>
    <cellStyle name="Normal 9 2 5 2 4 4" xfId="42172" xr:uid="{B6B53A4C-1EE6-40CE-905C-516001509DE7}"/>
    <cellStyle name="Normal 9 2 5 2 4 5" xfId="46182" xr:uid="{E6750641-6E55-4E11-A915-C57C0BEC22DA}"/>
    <cellStyle name="Normal 9 2 5 2 5" xfId="2544" xr:uid="{2577DE7B-D6BF-493E-8ED8-8B0A870B302E}"/>
    <cellStyle name="Normal 9 2 5 2 5 2" xfId="42173" xr:uid="{631F8CF7-005F-4FF4-BC6E-4A8B584D22A6}"/>
    <cellStyle name="Normal 9 2 5 2 5 3" xfId="46183" xr:uid="{39CF08E4-F708-4F6F-B4A4-B9658CD567A1}"/>
    <cellStyle name="Normal 9 2 5 2 6" xfId="2545" xr:uid="{FC121F12-136E-4893-A19C-4EC39A6F07A2}"/>
    <cellStyle name="Normal 9 2 5 2 6 2" xfId="42174" xr:uid="{CD69F32F-B511-42F5-865D-3E6770CA1DF5}"/>
    <cellStyle name="Normal 9 2 5 2 6 3" xfId="46184" xr:uid="{53D44ABC-FD4D-420C-891D-0F688FB5285B}"/>
    <cellStyle name="Normal 9 2 5 2 7" xfId="42175" xr:uid="{A25B5ED0-7E41-4FAA-A557-B41A7FDCE695}"/>
    <cellStyle name="Normal 9 2 5 2 8" xfId="46185" xr:uid="{6641ED88-79F5-410B-BEBF-F57FAC0DBCBA}"/>
    <cellStyle name="Normal 9 2 5 3" xfId="2546" xr:uid="{9F2877F9-E223-4935-A134-816FE43A011C}"/>
    <cellStyle name="Normal 9 2 5 3 2" xfId="2547" xr:uid="{D08C5F61-6D8C-4917-AD6E-32FE05484D2B}"/>
    <cellStyle name="Normal 9 2 5 3 2 2" xfId="2548" xr:uid="{538E2ABD-A582-47A1-B67D-62E41091A1C1}"/>
    <cellStyle name="Normal 9 2 5 3 2 2 2" xfId="2549" xr:uid="{309077D0-279F-44E1-9A96-703E37586813}"/>
    <cellStyle name="Normal 9 2 5 3 2 2 2 2" xfId="42176" xr:uid="{16DE8C74-9AC7-48AF-9597-B15096C7FF54}"/>
    <cellStyle name="Normal 9 2 5 3 2 2 2 3" xfId="46186" xr:uid="{47C937DB-4004-45FD-8E71-A1B565B7BCA0}"/>
    <cellStyle name="Normal 9 2 5 3 2 2 3" xfId="2550" xr:uid="{273DAF56-9BF8-4CBD-B9C6-76B4EFA5A2CF}"/>
    <cellStyle name="Normal 9 2 5 3 2 2 3 2" xfId="42177" xr:uid="{91A285D5-1622-466E-841A-BDAC2881699B}"/>
    <cellStyle name="Normal 9 2 5 3 2 2 3 3" xfId="46187" xr:uid="{68B89A5D-741E-47FB-8EC1-BA855AFE46F8}"/>
    <cellStyle name="Normal 9 2 5 3 2 2 4" xfId="42178" xr:uid="{7FBD2460-11FF-42A7-8A19-3E79EF2E392A}"/>
    <cellStyle name="Normal 9 2 5 3 2 2 5" xfId="46188" xr:uid="{CB88816A-0FAD-47BC-91F5-00495011B651}"/>
    <cellStyle name="Normal 9 2 5 3 2 3" xfId="2551" xr:uid="{DC4D36C9-8D2F-4A9B-B736-5CB85C684182}"/>
    <cellStyle name="Normal 9 2 5 3 2 3 2" xfId="2552" xr:uid="{4F11A5CC-7F66-45A1-903C-6C5AAC904E14}"/>
    <cellStyle name="Normal 9 2 5 3 2 3 2 2" xfId="42179" xr:uid="{6C320C82-8B8F-4CFE-A579-D87FBF0060A2}"/>
    <cellStyle name="Normal 9 2 5 3 2 3 2 3" xfId="46189" xr:uid="{D0C19B94-049A-468D-BA1A-6261C5846A69}"/>
    <cellStyle name="Normal 9 2 5 3 2 3 3" xfId="2553" xr:uid="{0D521B55-7EB9-402B-BD9B-9BCB11BC915E}"/>
    <cellStyle name="Normal 9 2 5 3 2 3 3 2" xfId="42180" xr:uid="{03DEC44D-5ED3-4448-934E-C8EC648CC4FD}"/>
    <cellStyle name="Normal 9 2 5 3 2 3 3 3" xfId="46190" xr:uid="{9741DCD8-246C-43F9-B452-60EABD6872E3}"/>
    <cellStyle name="Normal 9 2 5 3 2 3 4" xfId="42181" xr:uid="{6B36265B-A0D4-45BF-9BB2-6C4096350158}"/>
    <cellStyle name="Normal 9 2 5 3 2 3 5" xfId="46191" xr:uid="{F0F6695B-264C-4320-841E-49A24C68DF4D}"/>
    <cellStyle name="Normal 9 2 5 3 2 4" xfId="2554" xr:uid="{C2AEBA8C-B1D9-4A9C-9D28-6912AA047045}"/>
    <cellStyle name="Normal 9 2 5 3 2 4 2" xfId="42182" xr:uid="{63020F94-6A72-487B-8B19-82BD7C664999}"/>
    <cellStyle name="Normal 9 2 5 3 2 4 3" xfId="46192" xr:uid="{80EF467F-755B-4F04-A918-121243C82B1E}"/>
    <cellStyle name="Normal 9 2 5 3 2 5" xfId="2555" xr:uid="{EF27EE25-2DD0-4564-B210-EB810537385A}"/>
    <cellStyle name="Normal 9 2 5 3 2 5 2" xfId="42183" xr:uid="{E563C568-ED38-4479-8E3C-DB478101BBC0}"/>
    <cellStyle name="Normal 9 2 5 3 2 5 3" xfId="46193" xr:uid="{57219F21-B3BF-4C07-B953-6051837F414F}"/>
    <cellStyle name="Normal 9 2 5 3 2 6" xfId="42184" xr:uid="{34921272-E87A-423F-BB81-0A5381555545}"/>
    <cellStyle name="Normal 9 2 5 3 2 7" xfId="46194" xr:uid="{8BD6E3FA-D4F8-4F6E-8400-CDD66EFC4874}"/>
    <cellStyle name="Normal 9 2 5 3 3" xfId="2556" xr:uid="{B60BACD9-4264-421B-8DB5-C8F0CAD3CA05}"/>
    <cellStyle name="Normal 9 2 5 3 3 2" xfId="2557" xr:uid="{137FF1F5-1D20-44CD-B73F-5B843226869E}"/>
    <cellStyle name="Normal 9 2 5 3 3 2 2" xfId="42185" xr:uid="{C1F1ED92-453F-4DA3-B807-62091ADEA3CC}"/>
    <cellStyle name="Normal 9 2 5 3 3 2 3" xfId="46195" xr:uid="{1C82E95C-0072-4ECE-B2FD-1839901517FD}"/>
    <cellStyle name="Normal 9 2 5 3 3 3" xfId="2558" xr:uid="{894CB672-D854-4AE8-917A-2AC87B3A1603}"/>
    <cellStyle name="Normal 9 2 5 3 3 3 2" xfId="42186" xr:uid="{2E80E22E-A5D9-4DB4-93BB-7C4012E81895}"/>
    <cellStyle name="Normal 9 2 5 3 3 3 3" xfId="46196" xr:uid="{1B746AB3-0413-4B33-8BCA-D6786B987161}"/>
    <cellStyle name="Normal 9 2 5 3 3 4" xfId="2559" xr:uid="{FF4E640D-A479-4942-ACF2-A6CA28AAA9D1}"/>
    <cellStyle name="Normal 9 2 5 3 3 4 2" xfId="42187" xr:uid="{71234A23-C565-4C37-8C69-718D1D6455FE}"/>
    <cellStyle name="Normal 9 2 5 3 3 4 3" xfId="46197" xr:uid="{669547C7-1211-41E4-82D7-5DE17541190A}"/>
    <cellStyle name="Normal 9 2 5 3 3 5" xfId="2560" xr:uid="{E204C76F-888D-4375-8D2A-8F19E0005CDE}"/>
    <cellStyle name="Normal 9 2 5 3 3 5 2" xfId="42188" xr:uid="{560D8592-975C-4DDB-A39A-A921B8665446}"/>
    <cellStyle name="Normal 9 2 5 3 3 5 3" xfId="46198" xr:uid="{B02CBE64-9829-44BC-ABB5-D8E85B48958E}"/>
    <cellStyle name="Normal 9 2 5 3 3 6" xfId="42189" xr:uid="{2C45FAC1-2756-4B8B-9A28-6F4CC6F8D845}"/>
    <cellStyle name="Normal 9 2 5 3 3 7" xfId="46199" xr:uid="{F23366BD-4635-4BA5-8EE4-4CAE1303AA15}"/>
    <cellStyle name="Normal 9 2 5 3 4" xfId="2561" xr:uid="{88C9CCE7-5621-4286-A6B3-3E6AC52BAFF0}"/>
    <cellStyle name="Normal 9 2 5 3 4 2" xfId="2562" xr:uid="{544BF8EE-B50A-4B11-93D7-2A2CCD24906E}"/>
    <cellStyle name="Normal 9 2 5 3 4 2 2" xfId="42190" xr:uid="{3B9B4EB7-A1EC-4495-A582-E1E20538B50F}"/>
    <cellStyle name="Normal 9 2 5 3 4 2 3" xfId="46200" xr:uid="{5BE76E86-5A5A-4CF2-AD01-D1636442B932}"/>
    <cellStyle name="Normal 9 2 5 3 4 3" xfId="2563" xr:uid="{5CE878D7-17A4-4322-A49F-0C780B36C426}"/>
    <cellStyle name="Normal 9 2 5 3 4 3 2" xfId="42191" xr:uid="{FDF395BF-DC73-4617-83E2-644562C61C2C}"/>
    <cellStyle name="Normal 9 2 5 3 4 3 3" xfId="46201" xr:uid="{FAD3B98C-1CA8-42B9-89C4-9DC87AEE5C48}"/>
    <cellStyle name="Normal 9 2 5 3 4 4" xfId="42192" xr:uid="{AE51464E-8B41-4C84-8466-F79A7EAD555F}"/>
    <cellStyle name="Normal 9 2 5 3 4 5" xfId="46202" xr:uid="{E7DCAC69-C5D6-4ADE-8F63-DDC3F1A3B617}"/>
    <cellStyle name="Normal 9 2 5 3 5" xfId="2564" xr:uid="{D2523D1D-6E5C-4675-A009-783B300CD980}"/>
    <cellStyle name="Normal 9 2 5 3 5 2" xfId="2565" xr:uid="{DBDA5B65-7364-4512-9724-52750BD64094}"/>
    <cellStyle name="Normal 9 2 5 3 5 2 2" xfId="42193" xr:uid="{F3026AFF-39C1-4BDB-A14E-D8E733FFA4DD}"/>
    <cellStyle name="Normal 9 2 5 3 5 2 3" xfId="46203" xr:uid="{976000B6-5E51-4C20-B32A-0DC8494528D9}"/>
    <cellStyle name="Normal 9 2 5 3 5 3" xfId="2566" xr:uid="{7076C76F-62C9-406F-A828-474AC0E8714D}"/>
    <cellStyle name="Normal 9 2 5 3 5 3 2" xfId="42194" xr:uid="{7BA7FC4E-53DA-4B63-9702-A82211119D72}"/>
    <cellStyle name="Normal 9 2 5 3 5 3 3" xfId="46204" xr:uid="{AD76E883-83A1-48CF-A5B2-7333D1672E6D}"/>
    <cellStyle name="Normal 9 2 5 3 5 4" xfId="42195" xr:uid="{EC2E4388-52CB-464C-A20C-A324DA437C6A}"/>
    <cellStyle name="Normal 9 2 5 3 5 5" xfId="46205" xr:uid="{AD41CCDB-13AE-4484-BA6C-E1D5535D3BE9}"/>
    <cellStyle name="Normal 9 2 5 3 6" xfId="2567" xr:uid="{67031B00-F2AF-4C85-9A22-5C2486DBE889}"/>
    <cellStyle name="Normal 9 2 5 3 6 2" xfId="42196" xr:uid="{BAB08594-F85D-4E1A-9E9D-20CBAEDB56F7}"/>
    <cellStyle name="Normal 9 2 5 3 6 3" xfId="46206" xr:uid="{B89DFFAC-9D6A-4F30-9461-9416E2550DE0}"/>
    <cellStyle name="Normal 9 2 5 3 7" xfId="2568" xr:uid="{88F6529C-1DB8-428D-A9C8-44575AE36708}"/>
    <cellStyle name="Normal 9 2 5 3 7 2" xfId="42197" xr:uid="{A2063864-2171-46AA-B0AC-2A8C63229C3D}"/>
    <cellStyle name="Normal 9 2 5 3 7 3" xfId="46207" xr:uid="{9395458B-CEE2-4DD6-8C10-A7010F13E30F}"/>
    <cellStyle name="Normal 9 2 5 3 8" xfId="42198" xr:uid="{DF651B8F-B24C-436B-8C40-CBEC731AD3D9}"/>
    <cellStyle name="Normal 9 2 5 3 9" xfId="46208" xr:uid="{B369C053-61F0-4B4D-8A47-B05AF101521F}"/>
    <cellStyle name="Normal 9 2 5 4" xfId="2569" xr:uid="{4FC895FB-09D2-43A7-97FA-9C393B6BE374}"/>
    <cellStyle name="Normal 9 2 5 4 2" xfId="2570" xr:uid="{54689DB5-4361-4B9A-A64E-50947BC6A038}"/>
    <cellStyle name="Normal 9 2 5 4 2 2" xfId="2571" xr:uid="{FBCF9BC9-AD0B-4878-8282-ABA279773C83}"/>
    <cellStyle name="Normal 9 2 5 4 2 2 2" xfId="42199" xr:uid="{99C23EDD-D590-43C8-BD4E-5705FEEDECB5}"/>
    <cellStyle name="Normal 9 2 5 4 2 2 3" xfId="46209" xr:uid="{5CD538AD-D765-456A-8C9C-138332174D2A}"/>
    <cellStyle name="Normal 9 2 5 4 2 3" xfId="2572" xr:uid="{C7FD426B-505C-4A46-A9F2-D95DEB315353}"/>
    <cellStyle name="Normal 9 2 5 4 2 3 2" xfId="42200" xr:uid="{D36B8C20-7633-47C4-BAEE-D04C18876553}"/>
    <cellStyle name="Normal 9 2 5 4 2 3 3" xfId="46210" xr:uid="{BE55EE21-3E6C-4B1B-8AC8-3399E7B0A6BF}"/>
    <cellStyle name="Normal 9 2 5 4 2 4" xfId="42201" xr:uid="{6EC153ED-60BB-4109-857E-E36C8AF77479}"/>
    <cellStyle name="Normal 9 2 5 4 2 5" xfId="46211" xr:uid="{5EC310D6-85FF-46A0-BD9E-257A241A3C3A}"/>
    <cellStyle name="Normal 9 2 5 4 3" xfId="2573" xr:uid="{439F0501-0FFB-4D61-9100-A3E992C83BF1}"/>
    <cellStyle name="Normal 9 2 5 4 3 2" xfId="2574" xr:uid="{D8AA8F2B-26FD-40A2-8ECA-B0EDEC8D25E7}"/>
    <cellStyle name="Normal 9 2 5 4 3 2 2" xfId="42202" xr:uid="{018040DE-9B0A-4010-A385-4BAEB03628DC}"/>
    <cellStyle name="Normal 9 2 5 4 3 2 3" xfId="46212" xr:uid="{378CA65E-8E56-48CC-8810-7533158D2FF3}"/>
    <cellStyle name="Normal 9 2 5 4 3 3" xfId="2575" xr:uid="{D3465313-B06E-4E24-AFA5-FCB7A844DAA6}"/>
    <cellStyle name="Normal 9 2 5 4 3 3 2" xfId="42203" xr:uid="{19BED9B7-4098-44AE-94DE-967909A9D355}"/>
    <cellStyle name="Normal 9 2 5 4 3 3 3" xfId="46213" xr:uid="{945A6F5A-460D-4898-A82E-DF39D35CA7F7}"/>
    <cellStyle name="Normal 9 2 5 4 3 4" xfId="42204" xr:uid="{55A126C2-F7B3-4A1F-B3C0-5EB9B133F900}"/>
    <cellStyle name="Normal 9 2 5 4 3 5" xfId="46214" xr:uid="{0652ECC9-F477-4860-ABB5-D2C3822E8844}"/>
    <cellStyle name="Normal 9 2 5 4 4" xfId="2576" xr:uid="{9AB18639-F332-4F44-BC90-A1232A01F136}"/>
    <cellStyle name="Normal 9 2 5 4 4 2" xfId="42205" xr:uid="{7A990560-1FCF-4C34-842D-80332315454D}"/>
    <cellStyle name="Normal 9 2 5 4 4 3" xfId="46215" xr:uid="{1DC8A8B6-1563-4C7B-B31D-9AF21399B92E}"/>
    <cellStyle name="Normal 9 2 5 4 5" xfId="2577" xr:uid="{42124B73-4E8D-419C-A1E9-79F877B462AA}"/>
    <cellStyle name="Normal 9 2 5 4 5 2" xfId="42206" xr:uid="{994F7C1D-79ED-439B-89E0-A2E4EEFF8173}"/>
    <cellStyle name="Normal 9 2 5 4 5 3" xfId="46216" xr:uid="{E90EC4EB-0A7A-4806-8235-E2B5650D184E}"/>
    <cellStyle name="Normal 9 2 5 4 6" xfId="42207" xr:uid="{D32F0731-FF9A-4DD3-9B48-C030D6E7036E}"/>
    <cellStyle name="Normal 9 2 5 4 7" xfId="46217" xr:uid="{B7D260D1-3C0A-4F30-AE43-2D8A7A43908C}"/>
    <cellStyle name="Normal 9 2 5 5" xfId="2578" xr:uid="{E9362062-5F58-4B59-A89B-9D83C16729EA}"/>
    <cellStyle name="Normal 9 2 5 5 2" xfId="2579" xr:uid="{B993C200-C61D-4179-8EAB-ABDA9EFF01B5}"/>
    <cellStyle name="Normal 9 2 5 5 2 2" xfId="42208" xr:uid="{EFA194A6-C131-4D8C-9F08-49DADCFB629B}"/>
    <cellStyle name="Normal 9 2 5 5 2 3" xfId="46218" xr:uid="{67412F9D-7191-4C1E-86AC-B01B24D5611D}"/>
    <cellStyle name="Normal 9 2 5 5 3" xfId="2580" xr:uid="{25D35436-7E40-4D5A-A82F-222F1B9CC601}"/>
    <cellStyle name="Normal 9 2 5 5 3 2" xfId="42209" xr:uid="{32F27271-EAC7-4C7E-900D-4E9F7C7BBE9A}"/>
    <cellStyle name="Normal 9 2 5 5 3 3" xfId="46219" xr:uid="{CF62D732-7A83-447F-BB3B-62CD0C5732B9}"/>
    <cellStyle name="Normal 9 2 5 5 4" xfId="2581" xr:uid="{FDFEE10F-BA75-4446-9578-F894F5C4717B}"/>
    <cellStyle name="Normal 9 2 5 5 4 2" xfId="42210" xr:uid="{434BE816-5C40-4446-8925-2B493B81DE3A}"/>
    <cellStyle name="Normal 9 2 5 5 4 3" xfId="46220" xr:uid="{935464F8-2C53-4967-AC19-E3D3BF3752EF}"/>
    <cellStyle name="Normal 9 2 5 5 5" xfId="2582" xr:uid="{D3ECD790-5472-4F1B-9FCF-28095D0568A8}"/>
    <cellStyle name="Normal 9 2 5 5 5 2" xfId="42211" xr:uid="{B1FAB8A5-4E43-4ACD-958C-65AC10F444BB}"/>
    <cellStyle name="Normal 9 2 5 5 5 3" xfId="46221" xr:uid="{8F9E0679-F81B-40DC-95C0-3A50DF469C00}"/>
    <cellStyle name="Normal 9 2 5 5 6" xfId="42212" xr:uid="{F3D5DEC5-6FBC-4E16-8436-997358EBC233}"/>
    <cellStyle name="Normal 9 2 5 5 7" xfId="46222" xr:uid="{86975AD3-259D-402D-A1E4-D79B5F8F45F4}"/>
    <cellStyle name="Normal 9 2 5 6" xfId="2583" xr:uid="{07963476-8B62-41D0-ABCD-17AFF7A5EFF7}"/>
    <cellStyle name="Normal 9 2 5 6 2" xfId="2584" xr:uid="{222377A1-4038-4034-8FCA-1D3FA7393B7E}"/>
    <cellStyle name="Normal 9 2 5 6 2 2" xfId="42213" xr:uid="{853EC759-A3CF-401F-BA44-477D81692705}"/>
    <cellStyle name="Normal 9 2 5 6 2 3" xfId="46223" xr:uid="{8503CE4A-059F-4452-B51C-34B344AADE95}"/>
    <cellStyle name="Normal 9 2 5 6 3" xfId="2585" xr:uid="{CE0BCD37-558B-44AD-9C44-7277B9C74D33}"/>
    <cellStyle name="Normal 9 2 5 6 3 2" xfId="42214" xr:uid="{D0E7C40C-5EBE-4DED-9764-FF9F9B628CCD}"/>
    <cellStyle name="Normal 9 2 5 6 3 3" xfId="46224" xr:uid="{E5E84A22-AAAD-449E-8E0D-7B7EC6C21E4E}"/>
    <cellStyle name="Normal 9 2 5 6 4" xfId="42215" xr:uid="{D17FD644-B40B-4F43-8EB7-B2727E2B502A}"/>
    <cellStyle name="Normal 9 2 5 6 5" xfId="46225" xr:uid="{BD16E02D-AA02-416D-A450-576ECED14F87}"/>
    <cellStyle name="Normal 9 2 5 7" xfId="2586" xr:uid="{C75B67DB-F608-4399-9CC4-3E9518B480A2}"/>
    <cellStyle name="Normal 9 2 5 7 2" xfId="2587" xr:uid="{F62B8892-29F7-4D9B-9DD6-221AB2905B58}"/>
    <cellStyle name="Normal 9 2 5 7 2 2" xfId="42216" xr:uid="{A43D0F27-0E72-432B-BABD-912E58397BD0}"/>
    <cellStyle name="Normal 9 2 5 7 2 3" xfId="46226" xr:uid="{432462A0-C7A4-4E8C-B129-5EC96F8084E7}"/>
    <cellStyle name="Normal 9 2 5 7 3" xfId="2588" xr:uid="{5EEE455A-FA91-4A90-938D-C6052FCE4E60}"/>
    <cellStyle name="Normal 9 2 5 7 3 2" xfId="42217" xr:uid="{525842E0-CC7C-489A-9CE6-ADEAD49D3170}"/>
    <cellStyle name="Normal 9 2 5 7 3 3" xfId="46227" xr:uid="{151BE167-717B-475F-878D-EC04359BE8D0}"/>
    <cellStyle name="Normal 9 2 5 7 4" xfId="42218" xr:uid="{7B2E051E-7749-4A5B-A132-6491C69DEA4F}"/>
    <cellStyle name="Normal 9 2 5 7 5" xfId="46228" xr:uid="{76FF6F53-F827-4EB9-BA09-1ED653C87DB0}"/>
    <cellStyle name="Normal 9 2 5 8" xfId="2589" xr:uid="{3F1CEE3E-228A-4046-888B-DAC09D0F76FD}"/>
    <cellStyle name="Normal 9 2 5 8 2" xfId="42219" xr:uid="{30829A8C-6BFB-489E-97AA-19A00D9423E1}"/>
    <cellStyle name="Normal 9 2 5 8 3" xfId="46229" xr:uid="{99FDB6E0-5B83-4B93-96F4-B53F23B70F2E}"/>
    <cellStyle name="Normal 9 2 5 9" xfId="2590" xr:uid="{BACD448E-6C77-423B-BC33-752769F30C23}"/>
    <cellStyle name="Normal 9 2 5 9 2" xfId="42220" xr:uid="{19B08DED-600E-4299-AC90-49752E7F51F9}"/>
    <cellStyle name="Normal 9 2 5 9 3" xfId="46230" xr:uid="{3DF4DEB0-CB61-4B26-8FB2-EE61FF782D95}"/>
    <cellStyle name="Normal 9 2 5_10070" xfId="2591" xr:uid="{E329FC20-1923-4CF8-BAB3-7A868A4C2922}"/>
    <cellStyle name="Normal 9 2 6" xfId="821" xr:uid="{00000000-0005-0000-0000-0000DF040000}"/>
    <cellStyle name="Normal 9 2 6 2" xfId="2592" xr:uid="{21004CA2-BDD6-456C-B95A-8E6DB453921C}"/>
    <cellStyle name="Normal 9 2 6 2 2" xfId="42221" xr:uid="{C9C9C3A6-AC7E-4331-8C51-539E6A09FB1F}"/>
    <cellStyle name="Normal 9 2 6 2 3" xfId="46231" xr:uid="{ED972998-DEF1-494E-8FE1-3AABF54B4153}"/>
    <cellStyle name="Normal 9 2 6 3" xfId="2593" xr:uid="{02F46DF2-9492-497C-983D-CBCD54EDB762}"/>
    <cellStyle name="Normal 9 2 6 3 2" xfId="42222" xr:uid="{4E05A4ED-BACF-4324-B025-9C7791F67385}"/>
    <cellStyle name="Normal 9 2 6 3 3" xfId="46232" xr:uid="{5182C51E-3DB7-4A57-9375-8E748276ADEE}"/>
    <cellStyle name="Normal 9 2 6 4" xfId="2594" xr:uid="{0837ADBF-9071-4B5C-AB3E-6975F26C8805}"/>
    <cellStyle name="Normal 9 2 6 4 2" xfId="42223" xr:uid="{CAD5222F-8D73-4BEE-A673-E876E307931F}"/>
    <cellStyle name="Normal 9 2 6 4 3" xfId="46233" xr:uid="{58D20BFB-53E0-45E4-B5BA-6BF3ABCDAE6A}"/>
    <cellStyle name="Normal 9 2 6 5" xfId="2595" xr:uid="{D2B7699C-7D04-487A-87D7-5C434586DBA3}"/>
    <cellStyle name="Normal 9 2 6 5 2" xfId="42224" xr:uid="{BC2D6EAD-FFF3-4096-9FB9-8ECCCAC79A09}"/>
    <cellStyle name="Normal 9 2 6 5 3" xfId="46234" xr:uid="{BE202B2A-CE18-43F0-821F-02ECDD335641}"/>
    <cellStyle name="Normal 9 2 6 6" xfId="42225" xr:uid="{EF23CDEB-6B72-4B20-AE6E-1DCA8D4AF356}"/>
    <cellStyle name="Normal 9 2 6 7" xfId="46235" xr:uid="{6AA59597-1F00-4E87-83DE-CBA4FCF4F850}"/>
    <cellStyle name="Normal 9 2 7" xfId="822" xr:uid="{00000000-0005-0000-0000-0000E0040000}"/>
    <cellStyle name="Normal 9 2 7 2" xfId="2596" xr:uid="{2DBD4B12-60EA-45D7-8561-D5706A2EF993}"/>
    <cellStyle name="Normal 9 2 7 2 2" xfId="42226" xr:uid="{E4864BAE-0654-4E90-BE38-525BED155628}"/>
    <cellStyle name="Normal 9 2 7 2 3" xfId="46236" xr:uid="{38244912-5C6E-40AE-8886-1730D6CE4B5A}"/>
    <cellStyle name="Normal 9 2 7 3" xfId="2597" xr:uid="{C9A96E45-5BE9-4885-BFCF-E0E645AA49E3}"/>
    <cellStyle name="Normal 9 2 7 3 2" xfId="42227" xr:uid="{E5D81F43-19FA-4767-8F90-777A56E8467D}"/>
    <cellStyle name="Normal 9 2 7 3 3" xfId="46237" xr:uid="{94A31801-8520-40EB-8242-8EFC62B3B2FC}"/>
    <cellStyle name="Normal 9 2 7 4" xfId="42228" xr:uid="{87CADBC1-589A-4167-8EBF-EA43B01C9D29}"/>
    <cellStyle name="Normal 9 2 7 5" xfId="46238" xr:uid="{EEECAB9E-92D6-4E89-84F9-8EB7E4B1E13A}"/>
    <cellStyle name="Normal 9 2 8" xfId="2598" xr:uid="{9080A2EE-0C39-42C2-B8E3-97845A7B88F1}"/>
    <cellStyle name="Normal 9 2 8 2" xfId="2599" xr:uid="{51AE9075-3076-4040-8FFE-082376109F0F}"/>
    <cellStyle name="Normal 9 2 8 2 2" xfId="42229" xr:uid="{5137C27E-AAAF-4424-9D70-41B6983BCEC6}"/>
    <cellStyle name="Normal 9 2 8 2 3" xfId="46239" xr:uid="{ED5764E0-736A-4488-9798-C3E749CC4387}"/>
    <cellStyle name="Normal 9 2 8 3" xfId="2600" xr:uid="{7EE9D0BF-A0DA-4525-AF0B-27CD17B3FEA3}"/>
    <cellStyle name="Normal 9 2 8 3 2" xfId="42230" xr:uid="{30E6B6AF-24D1-4FA0-B468-0A84644C90BA}"/>
    <cellStyle name="Normal 9 2 8 3 3" xfId="46240" xr:uid="{7894D2FD-1D82-4796-BB0D-F371F2E189FC}"/>
    <cellStyle name="Normal 9 2 8 4" xfId="42231" xr:uid="{07960558-FAB2-4857-AF8D-BC9C84B2A025}"/>
    <cellStyle name="Normal 9 2 8 5" xfId="46241" xr:uid="{76D51900-F5F3-4AE6-BD45-7747B0173339}"/>
    <cellStyle name="Normal 9 2 9" xfId="2601" xr:uid="{6BE9F16E-44F3-4383-989D-2B302B5581C2}"/>
    <cellStyle name="Normal 9 2 9 2" xfId="42232" xr:uid="{88B4F7F9-2448-4BB7-B22F-11AA7CE821B3}"/>
    <cellStyle name="Normal 9 2 9 3" xfId="46242" xr:uid="{8B53D3DC-A10D-47E2-9594-369A373FA003}"/>
    <cellStyle name="Normal 9 3" xfId="823" xr:uid="{00000000-0005-0000-0000-0000E1040000}"/>
    <cellStyle name="Normal 9 3 10" xfId="1447" xr:uid="{166BC0B5-0715-40B8-A725-84031195F81E}"/>
    <cellStyle name="Normal 9 3 2" xfId="824" xr:uid="{00000000-0005-0000-0000-0000E2040000}"/>
    <cellStyle name="Normal 9 3 2 2" xfId="825" xr:uid="{00000000-0005-0000-0000-0000E3040000}"/>
    <cellStyle name="Normal 9 3 2 2 2" xfId="34013" xr:uid="{FFCD0B38-3DCF-4F29-B35C-DFC240CE9222}"/>
    <cellStyle name="Normal 9 3 2 2 2 2" xfId="34014" xr:uid="{37668A78-E964-4297-84F7-143B509123FD}"/>
    <cellStyle name="Normal 9 3 2 2 2 2 2" xfId="34015" xr:uid="{1F0AF0CB-FE3F-47D9-B093-63D6F25EC570}"/>
    <cellStyle name="Normal 9 3 2 2 2 2 2 2" xfId="42233" xr:uid="{C5043159-6519-4ECB-AE64-81E59A28CA1A}"/>
    <cellStyle name="Normal 9 3 2 2 2 2 3" xfId="34016" xr:uid="{67FF053F-71FE-4787-9BD1-A72444AD9BEA}"/>
    <cellStyle name="Normal 9 3 2 2 2 3" xfId="34017" xr:uid="{E600C4D7-81E4-4CD2-819D-36B72B0F21B8}"/>
    <cellStyle name="Normal 9 3 2 2 2 3 2" xfId="34018" xr:uid="{6BDDBF83-FC41-4D0A-919C-21AB25E3FF94}"/>
    <cellStyle name="Normal 9 3 2 2 2 3 2 2" xfId="42234" xr:uid="{F2ABC0D4-30AD-4641-8C2D-7B641374B1B5}"/>
    <cellStyle name="Normal 9 3 2 2 2 3 3" xfId="34019" xr:uid="{75ED4396-F3C0-45F8-9087-990B3C34CE1E}"/>
    <cellStyle name="Normal 9 3 2 2 2 4" xfId="34020" xr:uid="{20D4C249-C86D-40C3-9156-C322BC0EBA0E}"/>
    <cellStyle name="Normal 9 3 2 2 2 4 2" xfId="42235" xr:uid="{01EFD449-863D-45A1-BA24-AD0A7F1693F8}"/>
    <cellStyle name="Normal 9 3 2 2 2 5" xfId="34021" xr:uid="{848E431D-4326-42E9-894D-D19AB914EC9B}"/>
    <cellStyle name="Normal 9 3 2 2 3" xfId="34022" xr:uid="{186D7778-4249-4FE4-AF46-9BF3B946306B}"/>
    <cellStyle name="Normal 9 3 2 2 3 2" xfId="34023" xr:uid="{1DAAC9DB-B445-4143-B567-82F1A1880E7E}"/>
    <cellStyle name="Normal 9 3 2 2 3 2 2" xfId="42236" xr:uid="{754D50C9-A9DD-4F4F-B2EB-8BB38B64F667}"/>
    <cellStyle name="Normal 9 3 2 2 3 3" xfId="34024" xr:uid="{233ACAD9-4005-482B-8BF4-8A6EB5C180CF}"/>
    <cellStyle name="Normal 9 3 2 2 4" xfId="34025" xr:uid="{A7904515-432D-4E44-A568-F6BFA980A9F4}"/>
    <cellStyle name="Normal 9 3 2 2 4 2" xfId="34026" xr:uid="{A6E4F3FE-4632-4C74-94F5-515550B315C2}"/>
    <cellStyle name="Normal 9 3 2 2 4 2 2" xfId="42237" xr:uid="{1EE9B7E0-445B-4998-AABD-8DBFAEE8D9F0}"/>
    <cellStyle name="Normal 9 3 2 2 4 3" xfId="34027" xr:uid="{6CE8CDF5-9D72-4EA9-901D-7DCB0A6D18D2}"/>
    <cellStyle name="Normal 9 3 2 2 5" xfId="34028" xr:uid="{FFA39D10-E5CD-4DED-A273-CB861A6A850D}"/>
    <cellStyle name="Normal 9 3 2 2 5 2" xfId="42238" xr:uid="{F5BBC02B-3467-4177-820A-1786AF621CE0}"/>
    <cellStyle name="Normal 9 3 2 2 6" xfId="34029" xr:uid="{EC083381-29A8-4DAA-B21D-EE9BA6D8A9FE}"/>
    <cellStyle name="Normal 9 3 2 2 7" xfId="46243" xr:uid="{4B9B7CE2-58F9-41E3-BAA5-08C741356545}"/>
    <cellStyle name="Normal 9 3 2 3" xfId="2602" xr:uid="{CE190A70-7A75-4A79-ABF2-737F35B964C6}"/>
    <cellStyle name="Normal 9 3 2 3 2" xfId="34030" xr:uid="{CC997747-F918-4417-BE7F-9C92318AFE6B}"/>
    <cellStyle name="Normal 9 3 2 3 2 2" xfId="34031" xr:uid="{07BB8AB8-AA1A-4475-822F-4652A52F10E0}"/>
    <cellStyle name="Normal 9 3 2 3 2 2 2" xfId="42239" xr:uid="{6540D5ED-1C0E-4677-97E4-315CC21CAB58}"/>
    <cellStyle name="Normal 9 3 2 3 2 3" xfId="34032" xr:uid="{C1C401B9-91C5-4E84-B96A-1C6136B66298}"/>
    <cellStyle name="Normal 9 3 2 3 3" xfId="34033" xr:uid="{A381CD73-C1D9-4C3F-B0A2-1EB2229F7687}"/>
    <cellStyle name="Normal 9 3 2 3 3 2" xfId="34034" xr:uid="{DC8926AC-6B17-4950-9801-A840F9742F6F}"/>
    <cellStyle name="Normal 9 3 2 3 3 2 2" xfId="42240" xr:uid="{BED78A14-9D41-4F44-A775-B1D70DE83C63}"/>
    <cellStyle name="Normal 9 3 2 3 3 3" xfId="34035" xr:uid="{68910943-AF3A-49F6-AF79-7DF30D1158F8}"/>
    <cellStyle name="Normal 9 3 2 3 4" xfId="34036" xr:uid="{2E3C3502-E063-43A2-8490-B953A96DCC06}"/>
    <cellStyle name="Normal 9 3 2 3 4 2" xfId="42241" xr:uid="{22624CB3-FAB8-45AF-8617-0C28A4C806C9}"/>
    <cellStyle name="Normal 9 3 2 3 5" xfId="34037" xr:uid="{EA21BD67-D7D3-44F0-8E9A-0D3EE59C6E59}"/>
    <cellStyle name="Normal 9 3 2 3 6" xfId="46244" xr:uid="{CED55E09-9B11-434A-A23D-646447E6B03D}"/>
    <cellStyle name="Normal 9 3 2 4" xfId="2603" xr:uid="{B4C5E875-C223-46EC-94D3-B328D8C93AF6}"/>
    <cellStyle name="Normal 9 3 2 4 2" xfId="34038" xr:uid="{A11E2469-0A2B-409A-A9C1-57AEF9AE9616}"/>
    <cellStyle name="Normal 9 3 2 4 2 2" xfId="42242" xr:uid="{88702AE4-028E-449C-ACBF-9D88057D30E3}"/>
    <cellStyle name="Normal 9 3 2 4 3" xfId="34039" xr:uid="{4ABCCB77-525C-4B63-B9DA-8C52F059643F}"/>
    <cellStyle name="Normal 9 3 2 4 4" xfId="46245" xr:uid="{101CE7C2-9E7A-4740-B57C-1868BB3E6FAD}"/>
    <cellStyle name="Normal 9 3 2 5" xfId="2604" xr:uid="{727A29D8-4D5B-4A1A-BC83-50B24FA217E7}"/>
    <cellStyle name="Normal 9 3 2 5 2" xfId="34040" xr:uid="{74EA4B2C-6BBB-40CF-9731-D828455302D5}"/>
    <cellStyle name="Normal 9 3 2 5 2 2" xfId="42243" xr:uid="{EE81B806-A98E-4C92-9CCA-F5D7E8C74976}"/>
    <cellStyle name="Normal 9 3 2 5 3" xfId="34041" xr:uid="{C8845B2E-918C-4D9E-A57C-8098C91BE84B}"/>
    <cellStyle name="Normal 9 3 2 5 4" xfId="46246" xr:uid="{81D6A93E-31B1-46F7-AE45-CF3BD121F139}"/>
    <cellStyle name="Normal 9 3 2 6" xfId="34042" xr:uid="{707DFE1B-3DD5-40DF-B82E-0451DF4279FF}"/>
    <cellStyle name="Normal 9 3 2 6 2" xfId="42244" xr:uid="{49F2F082-2FDC-4C8A-83A2-FB08BCDC857B}"/>
    <cellStyle name="Normal 9 3 2 7" xfId="34043" xr:uid="{739F7662-48AF-4D74-B144-9684DA0954AA}"/>
    <cellStyle name="Normal 9 3 2 8" xfId="46247" xr:uid="{0EF7A814-A93C-4C1C-9DB9-8F1C1658BACD}"/>
    <cellStyle name="Normal 9 3 3" xfId="826" xr:uid="{00000000-0005-0000-0000-0000E4040000}"/>
    <cellStyle name="Normal 9 3 3 2" xfId="2605" xr:uid="{19F062F4-1846-49C4-9874-9134F29DB5BD}"/>
    <cellStyle name="Normal 9 3 3 2 2" xfId="34044" xr:uid="{1E004B34-EB87-417B-A5FC-55D6C2D21220}"/>
    <cellStyle name="Normal 9 3 3 2 2 2" xfId="34045" xr:uid="{71A9CBA1-0DEE-4B64-A5F7-F28C09F64209}"/>
    <cellStyle name="Normal 9 3 3 2 2 2 2" xfId="42245" xr:uid="{8673B4F8-CF30-42D1-AAD1-14773A135B2D}"/>
    <cellStyle name="Normal 9 3 3 2 2 3" xfId="34046" xr:uid="{7FBE64AC-E315-4E43-83B4-BA6FE25EDF12}"/>
    <cellStyle name="Normal 9 3 3 2 3" xfId="34047" xr:uid="{C2B1F654-C798-4E7A-BD8A-8926EBC4C754}"/>
    <cellStyle name="Normal 9 3 3 2 3 2" xfId="34048" xr:uid="{CFA3A097-5EF5-465B-91B0-7A3F86A4376C}"/>
    <cellStyle name="Normal 9 3 3 2 3 2 2" xfId="42246" xr:uid="{03A53861-6B77-43F7-ABAE-DDB375CB576A}"/>
    <cellStyle name="Normal 9 3 3 2 3 3" xfId="34049" xr:uid="{93BB9167-8D48-4B96-B551-FB9080F9936B}"/>
    <cellStyle name="Normal 9 3 3 2 4" xfId="34050" xr:uid="{64E6C87B-FB6C-4938-8157-AC41081E30A1}"/>
    <cellStyle name="Normal 9 3 3 2 4 2" xfId="42247" xr:uid="{FEB0E2AA-B2DC-4224-890B-0CE94D9934AA}"/>
    <cellStyle name="Normal 9 3 3 2 5" xfId="34051" xr:uid="{AB25C344-1FEC-4EF0-8C7A-7B4A9E4B429B}"/>
    <cellStyle name="Normal 9 3 3 2 6" xfId="46248" xr:uid="{592C2E99-2DD5-4A0C-907A-4AA062D0BA8F}"/>
    <cellStyle name="Normal 9 3 3 3" xfId="2606" xr:uid="{51D59AD7-6AAC-43E1-8D25-71677136704D}"/>
    <cellStyle name="Normal 9 3 3 3 2" xfId="34052" xr:uid="{BA41889F-09A4-44F2-BB4C-5BCDBF7102FF}"/>
    <cellStyle name="Normal 9 3 3 3 2 2" xfId="42248" xr:uid="{465ED406-C290-423C-BE9D-6D52609595A6}"/>
    <cellStyle name="Normal 9 3 3 3 3" xfId="34053" xr:uid="{EB3602D9-867B-46F7-B0AA-2FD947AEA834}"/>
    <cellStyle name="Normal 9 3 3 3 4" xfId="46249" xr:uid="{5438D89B-B407-44CA-A338-D955CF90DF70}"/>
    <cellStyle name="Normal 9 3 3 4" xfId="34054" xr:uid="{21BEAF1C-41F9-4396-A14E-ADF3785D21B7}"/>
    <cellStyle name="Normal 9 3 3 4 2" xfId="34055" xr:uid="{E9F76078-E2D3-4F58-8CD6-E2DD04E7E04B}"/>
    <cellStyle name="Normal 9 3 3 4 2 2" xfId="42249" xr:uid="{651CED83-F41F-4068-9542-AC51019EBBE7}"/>
    <cellStyle name="Normal 9 3 3 4 3" xfId="34056" xr:uid="{046CB6E4-8500-46BC-A373-D2ED29CD3BC0}"/>
    <cellStyle name="Normal 9 3 3 5" xfId="34057" xr:uid="{4E0A5AD6-FBF1-4FF8-A17C-99BBFD51CBED}"/>
    <cellStyle name="Normal 9 3 3 5 2" xfId="42250" xr:uid="{D42C8CD6-8FE7-41F7-810D-9F9BD59BCD16}"/>
    <cellStyle name="Normal 9 3 3 6" xfId="34058" xr:uid="{999A9BB1-61E7-4D4A-94D7-CB94E7B3D156}"/>
    <cellStyle name="Normal 9 3 3 7" xfId="46250" xr:uid="{6944A052-A6BF-48D3-A90D-B9255FB4FDFF}"/>
    <cellStyle name="Normal 9 3 4" xfId="827" xr:uid="{00000000-0005-0000-0000-0000E5040000}"/>
    <cellStyle name="Normal 9 3 4 2" xfId="2608" xr:uid="{80924038-DA7B-48D4-8ADE-3F999305E79F}"/>
    <cellStyle name="Normal 9 3 4 2 2" xfId="34059" xr:uid="{6C170DDB-5681-44A2-BCEE-B69554A7F6F9}"/>
    <cellStyle name="Normal 9 3 4 2 2 2" xfId="42251" xr:uid="{C97DF387-D169-4599-A64F-B72E124B59E1}"/>
    <cellStyle name="Normal 9 3 4 2 3" xfId="34060" xr:uid="{6F0A27FA-82C8-4EB8-B77A-9CA42FD18805}"/>
    <cellStyle name="Normal 9 3 4 2 4" xfId="46251" xr:uid="{D7B5A64D-14C3-4013-8FD1-68D4779B90D4}"/>
    <cellStyle name="Normal 9 3 4 3" xfId="2609" xr:uid="{A1A7BFD0-706E-42D8-A2B7-FB1DE8980409}"/>
    <cellStyle name="Normal 9 3 4 3 2" xfId="34061" xr:uid="{5A40F038-8F25-458D-A479-7095A0240E2F}"/>
    <cellStyle name="Normal 9 3 4 3 2 2" xfId="42252" xr:uid="{EBCD74FA-75BD-4EE4-BF55-B448C6C5336B}"/>
    <cellStyle name="Normal 9 3 4 3 3" xfId="34062" xr:uid="{CCC9FFCF-553D-4BC9-AA12-A706B69EED2D}"/>
    <cellStyle name="Normal 9 3 4 3 4" xfId="46252" xr:uid="{4722A5D7-6B33-4FFA-8AC9-DEFB5A8B7607}"/>
    <cellStyle name="Normal 9 3 4 4" xfId="34063" xr:uid="{21BA624C-C16C-4C73-AB07-FEE4F84E469C}"/>
    <cellStyle name="Normal 9 3 4 4 2" xfId="42253" xr:uid="{F383A450-0C05-4709-A965-6B218CE37709}"/>
    <cellStyle name="Normal 9 3 4 5" xfId="34064" xr:uid="{3441DD00-8D41-48AA-9B47-5A811D9ABD43}"/>
    <cellStyle name="Normal 9 3 4 6" xfId="2607" xr:uid="{6A23AA64-CC9C-4525-9757-B294AB4BFB3D}"/>
    <cellStyle name="Normal 9 3 5" xfId="2610" xr:uid="{EE6C25B6-3261-4C32-A4F7-145A97679200}"/>
    <cellStyle name="Normal 9 3 5 2" xfId="34065" xr:uid="{5FDFEA32-8CC6-4D43-B601-F5D20BB9BF58}"/>
    <cellStyle name="Normal 9 3 5 2 2" xfId="42254" xr:uid="{490A78BD-D279-469C-B374-E7F26A3BA451}"/>
    <cellStyle name="Normal 9 3 5 3" xfId="34066" xr:uid="{456EF9F5-C4CA-4F1B-80D3-A47F7BF22627}"/>
    <cellStyle name="Normal 9 3 5 4" xfId="46253" xr:uid="{8B16A945-68FB-4516-ABB0-6D6A552D597F}"/>
    <cellStyle name="Normal 9 3 6" xfId="2611" xr:uid="{9C906CB4-A28F-433C-8D9E-14D091674FC7}"/>
    <cellStyle name="Normal 9 3 6 2" xfId="34067" xr:uid="{A9C40838-E366-427C-BC59-BAE7FBBA95A1}"/>
    <cellStyle name="Normal 9 3 6 2 2" xfId="42255" xr:uid="{15DEE781-F3FA-43B9-80EF-457B469D2FB1}"/>
    <cellStyle name="Normal 9 3 6 3" xfId="34068" xr:uid="{2BAE1BB5-13DF-40C0-B50A-7C4F96BA5323}"/>
    <cellStyle name="Normal 9 3 6 4" xfId="46254" xr:uid="{CDA795E3-7B8F-4473-B588-65618AA60EEC}"/>
    <cellStyle name="Normal 9 3 7" xfId="34069" xr:uid="{73F15745-D69E-44E2-A784-6B3FD7B98942}"/>
    <cellStyle name="Normal 9 3 7 2" xfId="34070" xr:uid="{BA1147A0-2FE5-402E-BAB2-F36B0EC08F72}"/>
    <cellStyle name="Normal 9 3 7 3" xfId="44907" xr:uid="{FC0A6E88-3A9A-46C2-8147-92C691D93290}"/>
    <cellStyle name="Normal 9 3 8" xfId="34071" xr:uid="{CA83F780-2AC6-437A-A097-6DC441FC07FF}"/>
    <cellStyle name="Normal 9 3 9" xfId="42256" xr:uid="{B180314E-4716-4EF6-9D1A-D09A7D7B08AA}"/>
    <cellStyle name="Normal 9 4" xfId="828" xr:uid="{00000000-0005-0000-0000-0000E6040000}"/>
    <cellStyle name="Normal 9 4 2" xfId="829" xr:uid="{00000000-0005-0000-0000-0000E7040000}"/>
    <cellStyle name="Normal 9 4 2 2" xfId="2612" xr:uid="{6366F5C4-7A70-422A-9988-96C19F76D519}"/>
    <cellStyle name="Normal 9 4 2 2 2" xfId="34072" xr:uid="{F756105A-EEE6-4A84-95E8-3B7FE1E90AB6}"/>
    <cellStyle name="Normal 9 4 2 2 2 2" xfId="34073" xr:uid="{B6A61E27-745C-4F3D-96F7-46E0543C0894}"/>
    <cellStyle name="Normal 9 4 2 2 2 2 2" xfId="34074" xr:uid="{59332C83-B696-4539-A465-DE9E48D1575B}"/>
    <cellStyle name="Normal 9 4 2 2 2 2 2 2" xfId="42257" xr:uid="{1049C77A-5AE2-4AA4-9DFC-7063DEC2CE2E}"/>
    <cellStyle name="Normal 9 4 2 2 2 2 3" xfId="34075" xr:uid="{29FAE966-3AD3-40AE-94B1-A462C052BAD0}"/>
    <cellStyle name="Normal 9 4 2 2 2 3" xfId="34076" xr:uid="{11AEC1D2-276A-4AA1-ADF5-794EC81C5CD0}"/>
    <cellStyle name="Normal 9 4 2 2 2 3 2" xfId="34077" xr:uid="{95B0310E-F620-4B93-8339-AF19151FE64A}"/>
    <cellStyle name="Normal 9 4 2 2 2 3 2 2" xfId="42258" xr:uid="{780758FE-A568-466F-B191-A1693FC7D430}"/>
    <cellStyle name="Normal 9 4 2 2 2 3 3" xfId="34078" xr:uid="{50FCEF93-8598-4F9F-81A6-A9B3ED11B3C0}"/>
    <cellStyle name="Normal 9 4 2 2 2 4" xfId="34079" xr:uid="{0F8A0F3E-5301-4D09-BE61-CDC2B39003A8}"/>
    <cellStyle name="Normal 9 4 2 2 2 4 2" xfId="42259" xr:uid="{2056200B-68E2-45B0-9B2B-BD76762E541B}"/>
    <cellStyle name="Normal 9 4 2 2 2 5" xfId="34080" xr:uid="{88153A17-2BDD-4C73-86D2-AAC1E515919B}"/>
    <cellStyle name="Normal 9 4 2 2 3" xfId="34081" xr:uid="{84FD1102-AC36-4CB4-9E34-16E43160B584}"/>
    <cellStyle name="Normal 9 4 2 2 3 2" xfId="34082" xr:uid="{D14713F9-C4E7-4453-BF78-8E5548778D99}"/>
    <cellStyle name="Normal 9 4 2 2 3 2 2" xfId="42260" xr:uid="{92615016-FE02-49DB-8B9F-036E20465A9B}"/>
    <cellStyle name="Normal 9 4 2 2 3 3" xfId="34083" xr:uid="{FD9068E2-EB0C-4D50-A6EE-82AEEF4C173C}"/>
    <cellStyle name="Normal 9 4 2 2 4" xfId="34084" xr:uid="{80F889F8-D309-4B84-830B-7DE1EB9F6FDA}"/>
    <cellStyle name="Normal 9 4 2 2 4 2" xfId="34085" xr:uid="{2C5404E8-3253-495D-BAB6-7C22F2A6E272}"/>
    <cellStyle name="Normal 9 4 2 2 4 2 2" xfId="42261" xr:uid="{09EB2456-A0AE-48E9-A216-0F9BD972F9E9}"/>
    <cellStyle name="Normal 9 4 2 2 4 3" xfId="34086" xr:uid="{0E14286E-E42C-401D-9259-E41796EFECF9}"/>
    <cellStyle name="Normal 9 4 2 2 5" xfId="34087" xr:uid="{9D64976E-8CDF-4CFF-A4B4-D207F9FF923A}"/>
    <cellStyle name="Normal 9 4 2 2 5 2" xfId="42262" xr:uid="{EEC85DEF-738F-4187-B6F8-B6C83F05F5E5}"/>
    <cellStyle name="Normal 9 4 2 2 6" xfId="34088" xr:uid="{657C15A7-DA18-44EF-9771-881A7C9353BB}"/>
    <cellStyle name="Normal 9 4 2 2 7" xfId="46255" xr:uid="{57531EAC-9354-4F06-A23E-913C0F9C34EF}"/>
    <cellStyle name="Normal 9 4 2 3" xfId="2613" xr:uid="{C56EAAFD-5082-489C-8453-93574B7FA646}"/>
    <cellStyle name="Normal 9 4 2 3 2" xfId="34089" xr:uid="{1D708CA3-6774-486C-8F91-D75DF205ED44}"/>
    <cellStyle name="Normal 9 4 2 3 2 2" xfId="34090" xr:uid="{1E53D157-2322-4BA7-A15A-E84154822209}"/>
    <cellStyle name="Normal 9 4 2 3 2 2 2" xfId="42263" xr:uid="{EA2D831A-BE12-4F2E-B3DB-0591433AF3D8}"/>
    <cellStyle name="Normal 9 4 2 3 2 3" xfId="34091" xr:uid="{953E48C8-1869-4F78-9594-476EA00FE65D}"/>
    <cellStyle name="Normal 9 4 2 3 3" xfId="34092" xr:uid="{1D6DC06F-8703-48E2-8E23-6E9355F151B1}"/>
    <cellStyle name="Normal 9 4 2 3 3 2" xfId="34093" xr:uid="{B3B62E25-B1D0-4B92-A2AE-ECE67CC312C9}"/>
    <cellStyle name="Normal 9 4 2 3 3 2 2" xfId="42264" xr:uid="{921FF832-8984-4298-8CD5-4D0FD9EE0C29}"/>
    <cellStyle name="Normal 9 4 2 3 3 3" xfId="34094" xr:uid="{33F29454-0512-4A0E-A9C4-4D1EA1355E04}"/>
    <cellStyle name="Normal 9 4 2 3 4" xfId="34095" xr:uid="{A66735A5-16F0-4819-A8F4-4E6ADF5DCA9E}"/>
    <cellStyle name="Normal 9 4 2 3 4 2" xfId="42265" xr:uid="{BEB7C202-DE7F-459F-98E7-7D46FF7334F8}"/>
    <cellStyle name="Normal 9 4 2 3 5" xfId="34096" xr:uid="{0F35F1DE-6CA1-4C27-B314-4101FBFB3D67}"/>
    <cellStyle name="Normal 9 4 2 3 6" xfId="46256" xr:uid="{95B6C8CF-FBB8-4DC0-B5DB-EC16216787EA}"/>
    <cellStyle name="Normal 9 4 2 4" xfId="2614" xr:uid="{FABA63FD-0EF8-42E5-948A-DD96A7718933}"/>
    <cellStyle name="Normal 9 4 2 4 2" xfId="34097" xr:uid="{9BF3C9B6-35B8-4418-A212-099E7A8255C0}"/>
    <cellStyle name="Normal 9 4 2 4 2 2" xfId="42266" xr:uid="{08F53B01-31E1-4E1C-9359-00E075B241B0}"/>
    <cellStyle name="Normal 9 4 2 4 3" xfId="34098" xr:uid="{479B50EB-A017-4A8B-9207-C5FC0D7D35EF}"/>
    <cellStyle name="Normal 9 4 2 4 4" xfId="46257" xr:uid="{9EA4FAE7-E412-4941-8CF2-3B13B0F8384B}"/>
    <cellStyle name="Normal 9 4 2 5" xfId="2615" xr:uid="{3CA250E2-C371-4F4F-9C46-86A177330191}"/>
    <cellStyle name="Normal 9 4 2 5 2" xfId="34099" xr:uid="{2D3E808F-71CE-4A20-8F5B-EA116EEDC371}"/>
    <cellStyle name="Normal 9 4 2 5 2 2" xfId="42267" xr:uid="{9E17D2CD-41FF-4D6B-8953-220AA4E5B75A}"/>
    <cellStyle name="Normal 9 4 2 5 3" xfId="34100" xr:uid="{4C43C17C-ACCD-4F16-9F63-FFBD51703993}"/>
    <cellStyle name="Normal 9 4 2 5 4" xfId="46258" xr:uid="{30E44A99-3FA0-4F85-8834-BE6336552B04}"/>
    <cellStyle name="Normal 9 4 2 6" xfId="34101" xr:uid="{72526E22-BC07-4983-9DDC-03029D8A16AB}"/>
    <cellStyle name="Normal 9 4 2 6 2" xfId="42268" xr:uid="{369F085D-1656-42BC-A849-37F150ABE045}"/>
    <cellStyle name="Normal 9 4 2 7" xfId="34102" xr:uid="{97531A94-355C-418A-B3B0-9E843BA6B5C6}"/>
    <cellStyle name="Normal 9 4 2 8" xfId="46259" xr:uid="{87E865A3-0680-4C71-8E44-514E5399E15F}"/>
    <cellStyle name="Normal 9 4 3" xfId="830" xr:uid="{00000000-0005-0000-0000-0000E8040000}"/>
    <cellStyle name="Normal 9 4 3 2" xfId="2616" xr:uid="{EDED85FC-92CC-4ABE-9E1D-4E4AA402195E}"/>
    <cellStyle name="Normal 9 4 3 2 2" xfId="34103" xr:uid="{B753D0D2-FB52-48D5-9142-A510FF10B78D}"/>
    <cellStyle name="Normal 9 4 3 2 2 2" xfId="34104" xr:uid="{62229ED3-B451-4BD9-B363-CEA264B03F7C}"/>
    <cellStyle name="Normal 9 4 3 2 2 2 2" xfId="42269" xr:uid="{FBC196C3-9621-45B2-98B4-F284A5A7008F}"/>
    <cellStyle name="Normal 9 4 3 2 2 3" xfId="34105" xr:uid="{314859D8-47DB-4DF4-9B28-8E7E5FC4455B}"/>
    <cellStyle name="Normal 9 4 3 2 3" xfId="34106" xr:uid="{A3D9B81F-6474-44AA-8E21-52F2801034BE}"/>
    <cellStyle name="Normal 9 4 3 2 3 2" xfId="34107" xr:uid="{44C3B811-A659-4063-B000-B528CDBD5690}"/>
    <cellStyle name="Normal 9 4 3 2 3 2 2" xfId="42270" xr:uid="{C3884D54-58DC-4FAA-BB1B-5BB13D1123D7}"/>
    <cellStyle name="Normal 9 4 3 2 3 3" xfId="34108" xr:uid="{972EB611-356A-4C7F-A4FF-6E5828A4B685}"/>
    <cellStyle name="Normal 9 4 3 2 4" xfId="34109" xr:uid="{7A3BB5FF-62ED-467C-9EB6-3824D2DEFA18}"/>
    <cellStyle name="Normal 9 4 3 2 4 2" xfId="42271" xr:uid="{21DA0AED-AE64-4DE7-B3AB-F6441C34B211}"/>
    <cellStyle name="Normal 9 4 3 2 5" xfId="34110" xr:uid="{A94553B0-484D-4690-B419-13EADC2D2BA4}"/>
    <cellStyle name="Normal 9 4 3 2 6" xfId="46260" xr:uid="{0F6FAFD7-ACEB-4D25-AE03-D28BDE644F89}"/>
    <cellStyle name="Normal 9 4 3 3" xfId="2617" xr:uid="{230AAC43-910B-4FCE-AF90-43B1DA58F49F}"/>
    <cellStyle name="Normal 9 4 3 3 2" xfId="34111" xr:uid="{6D0FA994-11C3-4829-AC52-3C34F0EC3EFA}"/>
    <cellStyle name="Normal 9 4 3 3 2 2" xfId="42272" xr:uid="{1411EE82-8F0F-4625-A8BF-6631C9070E4C}"/>
    <cellStyle name="Normal 9 4 3 3 3" xfId="34112" xr:uid="{A17113D5-5BB7-44B9-9F6B-D96D3E9BE87E}"/>
    <cellStyle name="Normal 9 4 3 3 4" xfId="46261" xr:uid="{B7DE788D-5D63-4A20-BA7E-2CF880CAA091}"/>
    <cellStyle name="Normal 9 4 3 4" xfId="34113" xr:uid="{D81FB43B-27C6-4684-B954-B3A6A36C7A3F}"/>
    <cellStyle name="Normal 9 4 3 4 2" xfId="34114" xr:uid="{A8AF5C50-C61F-49B8-8EEB-DC7938F5A047}"/>
    <cellStyle name="Normal 9 4 3 4 2 2" xfId="42273" xr:uid="{02518DDB-F5FE-474F-8BAB-93F0C1456A35}"/>
    <cellStyle name="Normal 9 4 3 4 3" xfId="34115" xr:uid="{50AF1821-054D-4908-87E2-17BA4499E5FA}"/>
    <cellStyle name="Normal 9 4 3 5" xfId="34116" xr:uid="{7E01EA02-F966-441A-863E-4D9A050EB938}"/>
    <cellStyle name="Normal 9 4 3 5 2" xfId="42274" xr:uid="{A49E319C-2B22-4ADE-AD5E-C92976B346EF}"/>
    <cellStyle name="Normal 9 4 3 6" xfId="34117" xr:uid="{CBC8F238-68C0-4281-B8BA-374E6B9D350A}"/>
    <cellStyle name="Normal 9 4 3 7" xfId="46262" xr:uid="{0D066C84-E899-4997-94DC-BE383D3FB01E}"/>
    <cellStyle name="Normal 9 4 4" xfId="2618" xr:uid="{DD5F1CB4-2EBC-4424-8195-51DCE2CEF705}"/>
    <cellStyle name="Normal 9 4 4 2" xfId="2619" xr:uid="{571A3B03-CDAD-4284-81BF-60E2FFE8FCE0}"/>
    <cellStyle name="Normal 9 4 4 2 2" xfId="34118" xr:uid="{8218DBC3-16A7-4BF6-9E81-E58D792BF4C8}"/>
    <cellStyle name="Normal 9 4 4 2 2 2" xfId="42275" xr:uid="{60F32CC4-3044-41C5-A90D-823F76BCDEC9}"/>
    <cellStyle name="Normal 9 4 4 2 3" xfId="34119" xr:uid="{025D03DA-0B0E-45AA-8571-8081D99B4062}"/>
    <cellStyle name="Normal 9 4 4 2 4" xfId="46263" xr:uid="{E2503ED5-8631-4D3F-93AF-44E8399FE6AF}"/>
    <cellStyle name="Normal 9 4 4 3" xfId="2620" xr:uid="{5549E0AA-26FF-45AD-B91C-5310E4034BD6}"/>
    <cellStyle name="Normal 9 4 4 3 2" xfId="34120" xr:uid="{06AECDCF-D96F-409C-9FBF-D11A3CD338C3}"/>
    <cellStyle name="Normal 9 4 4 3 2 2" xfId="42276" xr:uid="{8D4D27DD-C427-4EF8-B03B-AEA30E96E280}"/>
    <cellStyle name="Normal 9 4 4 3 3" xfId="34121" xr:uid="{9B409B0F-F630-4180-834A-DEAE65E91F4B}"/>
    <cellStyle name="Normal 9 4 4 3 4" xfId="46264" xr:uid="{0D269629-7E53-4DD2-A974-0B7E897FD569}"/>
    <cellStyle name="Normal 9 4 4 4" xfId="34122" xr:uid="{24868C9F-EBB7-4A14-809E-944FF19204C4}"/>
    <cellStyle name="Normal 9 4 4 4 2" xfId="42277" xr:uid="{D7431E96-D760-44D5-B35B-8E7A611A1401}"/>
    <cellStyle name="Normal 9 4 4 5" xfId="34123" xr:uid="{81932846-BA0D-4CE0-89AA-46639F4D1733}"/>
    <cellStyle name="Normal 9 4 4 6" xfId="46265" xr:uid="{345E394F-3713-40A7-98A3-14079F7C126F}"/>
    <cellStyle name="Normal 9 4 5" xfId="2621" xr:uid="{B766765A-C570-4879-99EA-892293915F3C}"/>
    <cellStyle name="Normal 9 4 5 2" xfId="34124" xr:uid="{F8DFD699-295E-486A-A055-E465B5ED344B}"/>
    <cellStyle name="Normal 9 4 5 2 2" xfId="42278" xr:uid="{4242F39D-1384-48F6-9C92-7004C09F88DF}"/>
    <cellStyle name="Normal 9 4 5 3" xfId="34125" xr:uid="{9603A05A-ECBB-4E9F-82C2-1C0019995366}"/>
    <cellStyle name="Normal 9 4 5 4" xfId="46266" xr:uid="{5C815BCD-7BBA-4F65-A685-E129690A6E0D}"/>
    <cellStyle name="Normal 9 4 6" xfId="2622" xr:uid="{0A877F42-CAC9-499F-BF4E-42A7C5E7CEBA}"/>
    <cellStyle name="Normal 9 4 6 2" xfId="34126" xr:uid="{7D7822CF-E62B-4F20-8C3E-882EDC1A1A85}"/>
    <cellStyle name="Normal 9 4 6 2 2" xfId="42279" xr:uid="{7053E746-1034-4559-8425-CBA915A2CF50}"/>
    <cellStyle name="Normal 9 4 6 3" xfId="34127" xr:uid="{B80DFD09-4F24-4C90-BD4F-4F77932729F7}"/>
    <cellStyle name="Normal 9 4 6 4" xfId="46267" xr:uid="{963DD7F8-331B-4ECA-8DBD-8233899655FB}"/>
    <cellStyle name="Normal 9 4 7" xfId="34128" xr:uid="{5B6E179E-A200-4A57-A987-FEDB6C5112CD}"/>
    <cellStyle name="Normal 9 4 7 2" xfId="42280" xr:uid="{19E333E5-DA0A-4D56-A4D2-C76E9D1B8A6E}"/>
    <cellStyle name="Normal 9 4 8" xfId="34129" xr:uid="{477B1554-A95F-4DF5-8ABB-62FB5195E4F1}"/>
    <cellStyle name="Normal 9 4 9" xfId="46268" xr:uid="{80E94633-E788-4BF9-9BB4-D22F187E890F}"/>
    <cellStyle name="Normal 9 5" xfId="831" xr:uid="{00000000-0005-0000-0000-0000E9040000}"/>
    <cellStyle name="Normal 9 5 10" xfId="42281" xr:uid="{9A097A87-1D00-4738-A931-16FD1E88ACEE}"/>
    <cellStyle name="Normal 9 5 11" xfId="46269" xr:uid="{AD351A4B-818E-40AD-A477-F2D9B6EA34E0}"/>
    <cellStyle name="Normal 9 5 2" xfId="832" xr:uid="{00000000-0005-0000-0000-0000EA040000}"/>
    <cellStyle name="Normal 9 5 2 2" xfId="2623" xr:uid="{C1425B94-B773-4391-A154-C5D2809EFC03}"/>
    <cellStyle name="Normal 9 5 2 2 2" xfId="2624" xr:uid="{9876D7FD-42C5-483B-9744-B1BAC99DA34E}"/>
    <cellStyle name="Normal 9 5 2 2 2 2" xfId="34130" xr:uid="{FD362DCB-6FB9-42EA-845C-0191A1946E5F}"/>
    <cellStyle name="Normal 9 5 2 2 2 2 2" xfId="42282" xr:uid="{F72D65D2-D79D-4508-8916-8F9C3331FDA7}"/>
    <cellStyle name="Normal 9 5 2 2 2 3" xfId="34131" xr:uid="{2C672875-31E8-43DC-88D0-A08AE7E5FD98}"/>
    <cellStyle name="Normal 9 5 2 2 2 4" xfId="46270" xr:uid="{BF7C61FF-6A33-44F7-BFA0-E920A3ED023D}"/>
    <cellStyle name="Normal 9 5 2 2 3" xfId="2625" xr:uid="{8F55DE11-CB9C-4432-8ED6-0FC6556A60B7}"/>
    <cellStyle name="Normal 9 5 2 2 3 2" xfId="34132" xr:uid="{80A6A4F0-6A66-43E3-87FE-2F5089BF0671}"/>
    <cellStyle name="Normal 9 5 2 2 3 2 2" xfId="42283" xr:uid="{CE3786A4-34C6-464E-A58F-A16470A69452}"/>
    <cellStyle name="Normal 9 5 2 2 3 3" xfId="34133" xr:uid="{1D58AF17-2669-4479-B23A-355E7889C277}"/>
    <cellStyle name="Normal 9 5 2 2 3 4" xfId="46271" xr:uid="{E061211C-B335-4ECB-B683-19B0FFB0AD26}"/>
    <cellStyle name="Normal 9 5 2 2 4" xfId="2626" xr:uid="{20C3C64A-F91C-461E-A382-9F1A09BFB45F}"/>
    <cellStyle name="Normal 9 5 2 2 4 2" xfId="42284" xr:uid="{7D419DDC-C548-4DDC-A773-1E62FDEA2376}"/>
    <cellStyle name="Normal 9 5 2 2 4 3" xfId="46272" xr:uid="{3BF5EB4B-B604-434F-8288-B7765D2A359B}"/>
    <cellStyle name="Normal 9 5 2 2 5" xfId="2627" xr:uid="{BD1EA470-54DC-4B08-9310-E09A158D5492}"/>
    <cellStyle name="Normal 9 5 2 2 5 2" xfId="42285" xr:uid="{242512B1-D930-41C6-A5A0-907C239D188E}"/>
    <cellStyle name="Normal 9 5 2 2 5 3" xfId="46273" xr:uid="{48DC4FB1-3A14-4223-A74F-73B71E85128C}"/>
    <cellStyle name="Normal 9 5 2 2 6" xfId="42286" xr:uid="{7F356510-1AEB-4C9B-907A-FE8DE8D0783F}"/>
    <cellStyle name="Normal 9 5 2 2 7" xfId="46274" xr:uid="{0AEEE365-DB43-463D-B31B-C541DFEE1C9A}"/>
    <cellStyle name="Normal 9 5 2 3" xfId="2628" xr:uid="{C2820C9E-A810-4855-8232-08A2CD15E44E}"/>
    <cellStyle name="Normal 9 5 2 3 2" xfId="2629" xr:uid="{0FC607C0-FA23-4E0F-8AC4-5D332354148D}"/>
    <cellStyle name="Normal 9 5 2 3 2 2" xfId="42287" xr:uid="{7D571257-B46C-4ACA-9734-252EFE1BAE11}"/>
    <cellStyle name="Normal 9 5 2 3 2 3" xfId="46275" xr:uid="{91C0024D-5F82-4317-BB08-BDF8B519A55C}"/>
    <cellStyle name="Normal 9 5 2 3 3" xfId="2630" xr:uid="{35B92A2E-AA2A-411E-BFCF-51279E858BC4}"/>
    <cellStyle name="Normal 9 5 2 3 3 2" xfId="42288" xr:uid="{2F23185C-529B-455A-A1DF-C55F63A58BDF}"/>
    <cellStyle name="Normal 9 5 2 3 3 3" xfId="46276" xr:uid="{AA1919FE-BB1D-4DC0-B119-F497F1ECE903}"/>
    <cellStyle name="Normal 9 5 2 3 4" xfId="42289" xr:uid="{B1A8D2E0-95A3-4CA9-800A-D46B02A01BF0}"/>
    <cellStyle name="Normal 9 5 2 3 5" xfId="46277" xr:uid="{0983A76D-D38F-4DF4-B01A-9DA6FD66711F}"/>
    <cellStyle name="Normal 9 5 2 4" xfId="2631" xr:uid="{6EE737E2-D0E7-46C2-9EBA-0F32216FBCA9}"/>
    <cellStyle name="Normal 9 5 2 4 2" xfId="2632" xr:uid="{7530DFE6-1636-4821-82CC-07C75EEE70EC}"/>
    <cellStyle name="Normal 9 5 2 4 2 2" xfId="42290" xr:uid="{07B8E06E-27E2-471A-B9F9-3B62C71155C7}"/>
    <cellStyle name="Normal 9 5 2 4 2 3" xfId="46278" xr:uid="{BA288A6F-C509-4F50-94F1-BEBF249CFB1C}"/>
    <cellStyle name="Normal 9 5 2 4 3" xfId="2633" xr:uid="{1F096CD1-801F-4476-ABD1-1B1584E58118}"/>
    <cellStyle name="Normal 9 5 2 4 3 2" xfId="42291" xr:uid="{9A0325AA-BEC6-415B-9ECE-78F2EDFFAB95}"/>
    <cellStyle name="Normal 9 5 2 4 3 3" xfId="46279" xr:uid="{F026039D-F75B-4598-AFAE-46466F2C9087}"/>
    <cellStyle name="Normal 9 5 2 4 4" xfId="42292" xr:uid="{447B771C-EF49-4261-AF77-7732C63DC82C}"/>
    <cellStyle name="Normal 9 5 2 4 5" xfId="46280" xr:uid="{69DE04B1-5050-4EAE-A2E7-9D46117E5ED7}"/>
    <cellStyle name="Normal 9 5 2 5" xfId="2634" xr:uid="{D24ABE99-DC4E-48CE-9520-F24FC6FC8326}"/>
    <cellStyle name="Normal 9 5 2 5 2" xfId="42293" xr:uid="{CC868A1F-2DB7-449B-80D1-D0E73270C680}"/>
    <cellStyle name="Normal 9 5 2 5 3" xfId="46281" xr:uid="{57663898-4667-40A8-A574-90C6C6431E20}"/>
    <cellStyle name="Normal 9 5 2 6" xfId="2635" xr:uid="{24FCEBD8-EC5E-4F7C-82F3-BAF75FDCBE1B}"/>
    <cellStyle name="Normal 9 5 2 6 2" xfId="42294" xr:uid="{8A003924-0C86-4930-8D4A-215834F88CF6}"/>
    <cellStyle name="Normal 9 5 2 6 3" xfId="46282" xr:uid="{7462395F-E300-452B-B3DF-FC4ECF36F1E0}"/>
    <cellStyle name="Normal 9 5 2 7" xfId="42295" xr:uid="{6657241F-5039-485F-BF37-1C22686AAC25}"/>
    <cellStyle name="Normal 9 5 2 8" xfId="46283" xr:uid="{A54B55C4-3F1C-4C30-8163-4F40B69442EB}"/>
    <cellStyle name="Normal 9 5 3" xfId="833" xr:uid="{00000000-0005-0000-0000-0000EB040000}"/>
    <cellStyle name="Normal 9 5 3 2" xfId="2636" xr:uid="{6E3499CC-86C3-47D7-9D9D-623E516F8086}"/>
    <cellStyle name="Normal 9 5 3 2 2" xfId="2637" xr:uid="{15F0F0BB-1D5A-4F52-903B-170628FEB0B5}"/>
    <cellStyle name="Normal 9 5 3 2 2 2" xfId="2638" xr:uid="{912456A4-ADE8-4846-8ABA-5F942959D991}"/>
    <cellStyle name="Normal 9 5 3 2 2 2 2" xfId="42296" xr:uid="{E3FAC4F7-6C21-47AC-AB3E-8D331B5D533C}"/>
    <cellStyle name="Normal 9 5 3 2 2 2 3" xfId="46284" xr:uid="{4B35FC70-A01C-4750-97DC-F01D38364760}"/>
    <cellStyle name="Normal 9 5 3 2 2 3" xfId="2639" xr:uid="{8CF93365-70D9-4B12-95D8-6EE4CFCB8193}"/>
    <cellStyle name="Normal 9 5 3 2 2 3 2" xfId="42297" xr:uid="{BCD9DB92-F12C-46B5-A6B3-5FD1799B1872}"/>
    <cellStyle name="Normal 9 5 3 2 2 3 3" xfId="46285" xr:uid="{67AC2976-259B-4152-BCCC-8E7FBC4CD9DB}"/>
    <cellStyle name="Normal 9 5 3 2 2 4" xfId="42298" xr:uid="{72022EC8-8E6F-4F6D-8E78-0F112ED2894B}"/>
    <cellStyle name="Normal 9 5 3 2 2 5" xfId="46286" xr:uid="{B0B17190-67DA-49FD-86C7-2D1753B48084}"/>
    <cellStyle name="Normal 9 5 3 2 3" xfId="2640" xr:uid="{19C255E2-E0D4-4413-82FD-55E335D02898}"/>
    <cellStyle name="Normal 9 5 3 2 3 2" xfId="2641" xr:uid="{1A608B27-D081-42F7-A809-4EE5661BF33D}"/>
    <cellStyle name="Normal 9 5 3 2 3 2 2" xfId="42299" xr:uid="{ADFCDCAD-117D-4284-9FFE-8ECB85BCB406}"/>
    <cellStyle name="Normal 9 5 3 2 3 2 3" xfId="46287" xr:uid="{703ABD2E-A500-4EA4-8FB5-C3F357621E76}"/>
    <cellStyle name="Normal 9 5 3 2 3 3" xfId="2642" xr:uid="{AEEAD78C-2181-43A5-89CA-10EFD5E52BA6}"/>
    <cellStyle name="Normal 9 5 3 2 3 3 2" xfId="42300" xr:uid="{6563A63E-1985-47DD-B2ED-AC0BDF22EFFC}"/>
    <cellStyle name="Normal 9 5 3 2 3 3 3" xfId="46288" xr:uid="{FF24F666-29E0-4EB9-9D55-0B519EC60821}"/>
    <cellStyle name="Normal 9 5 3 2 3 4" xfId="42301" xr:uid="{13ACF082-C95F-4B67-AB5B-4EECC23EDDBC}"/>
    <cellStyle name="Normal 9 5 3 2 3 5" xfId="46289" xr:uid="{AA3822C1-342A-4FAF-A90A-B809B918BC02}"/>
    <cellStyle name="Normal 9 5 3 2 4" xfId="2643" xr:uid="{BB295F8A-E6D1-49A4-823C-DA6E1B8D5116}"/>
    <cellStyle name="Normal 9 5 3 2 4 2" xfId="42302" xr:uid="{7A6BD3DF-D368-478A-832F-E0FEF47FE790}"/>
    <cellStyle name="Normal 9 5 3 2 4 3" xfId="46290" xr:uid="{3A39BAFB-B355-4656-9DC8-E4ED30B0FA68}"/>
    <cellStyle name="Normal 9 5 3 2 5" xfId="2644" xr:uid="{7C766B7B-C1C8-41A9-8EA4-E1290C13329E}"/>
    <cellStyle name="Normal 9 5 3 2 5 2" xfId="42303" xr:uid="{47CA8846-8C09-4ACB-B134-BD92E6E316D0}"/>
    <cellStyle name="Normal 9 5 3 2 5 3" xfId="46291" xr:uid="{A488CF8E-193F-4497-A35B-5CC8F383687D}"/>
    <cellStyle name="Normal 9 5 3 2 6" xfId="42304" xr:uid="{62D431C2-B024-4AE6-9DF8-D3CE1BB2C2F3}"/>
    <cellStyle name="Normal 9 5 3 2 7" xfId="46292" xr:uid="{A4C2811E-B99C-4451-9A2C-304874511C4C}"/>
    <cellStyle name="Normal 9 5 3 3" xfId="2645" xr:uid="{EA94FBDC-DF2F-414A-98CA-71235FC5B222}"/>
    <cellStyle name="Normal 9 5 3 3 2" xfId="2646" xr:uid="{2A25543F-69FC-4935-83A0-1104542AE9F5}"/>
    <cellStyle name="Normal 9 5 3 3 2 2" xfId="42305" xr:uid="{5583E68E-73EE-4EC0-B579-6AD415ED9B19}"/>
    <cellStyle name="Normal 9 5 3 3 2 3" xfId="46293" xr:uid="{5B27DEC9-1CC1-4C81-A0A8-80D62E410BB1}"/>
    <cellStyle name="Normal 9 5 3 3 3" xfId="2647" xr:uid="{28D41939-1347-4AFA-9955-AA9F7E899A44}"/>
    <cellStyle name="Normal 9 5 3 3 3 2" xfId="42306" xr:uid="{F9C79038-8B05-4F66-AC2A-61F072EEE40B}"/>
    <cellStyle name="Normal 9 5 3 3 3 3" xfId="46294" xr:uid="{35138F66-B484-4C3A-BB46-02CABC7733D4}"/>
    <cellStyle name="Normal 9 5 3 3 4" xfId="2648" xr:uid="{0F7482EF-D294-4583-AC01-16FE0F280F33}"/>
    <cellStyle name="Normal 9 5 3 3 4 2" xfId="42307" xr:uid="{439788C7-ABDC-4A7B-9BCE-2545C660360D}"/>
    <cellStyle name="Normal 9 5 3 3 4 3" xfId="46295" xr:uid="{6CAAC8DB-73EE-485F-BA63-1D5C24E5D881}"/>
    <cellStyle name="Normal 9 5 3 3 5" xfId="2649" xr:uid="{4B7536AA-CF4F-4E7F-AB74-46A81CC55B6D}"/>
    <cellStyle name="Normal 9 5 3 3 5 2" xfId="42308" xr:uid="{81DA2BAD-BFFF-4973-847D-B9ACF22DFB26}"/>
    <cellStyle name="Normal 9 5 3 3 5 3" xfId="46296" xr:uid="{7A5639DC-21DA-4F49-B742-CF5B95E105E8}"/>
    <cellStyle name="Normal 9 5 3 3 6" xfId="42309" xr:uid="{4066A669-1033-47FE-9346-7A959F335F28}"/>
    <cellStyle name="Normal 9 5 3 3 7" xfId="46297" xr:uid="{EC0E3F45-4257-4E29-A71C-4DCED36CCE00}"/>
    <cellStyle name="Normal 9 5 3 4" xfId="2650" xr:uid="{CCA8968F-340B-4AC1-97B6-89BDC15A8F55}"/>
    <cellStyle name="Normal 9 5 3 4 2" xfId="2651" xr:uid="{FEC556A0-8B10-4194-BC02-19FFF900AB8E}"/>
    <cellStyle name="Normal 9 5 3 4 2 2" xfId="42310" xr:uid="{FDB63CCD-8340-44D5-87A9-3C0E92E10703}"/>
    <cellStyle name="Normal 9 5 3 4 2 3" xfId="46298" xr:uid="{D2C7BB80-8AF8-4A13-AB77-589AA26A71A2}"/>
    <cellStyle name="Normal 9 5 3 4 3" xfId="2652" xr:uid="{3A182795-0CA9-4ACE-A4E6-685358F09CE2}"/>
    <cellStyle name="Normal 9 5 3 4 3 2" xfId="42311" xr:uid="{328BE227-9D2C-46F6-A37E-B8C48ABB0A68}"/>
    <cellStyle name="Normal 9 5 3 4 3 3" xfId="46299" xr:uid="{B62ADDA5-2609-47C6-9767-63DC4227A5E7}"/>
    <cellStyle name="Normal 9 5 3 4 4" xfId="42312" xr:uid="{91CADDEF-301F-42B6-943B-0BFD0659C5FB}"/>
    <cellStyle name="Normal 9 5 3 4 5" xfId="46300" xr:uid="{F05946B8-34DC-4DC8-97E1-5023D80C3D19}"/>
    <cellStyle name="Normal 9 5 3 5" xfId="2653" xr:uid="{3CFBF5E4-0102-4B72-8B07-0E7E96905679}"/>
    <cellStyle name="Normal 9 5 3 5 2" xfId="2654" xr:uid="{4E35FE66-659D-4C3A-86FC-B67BD420A109}"/>
    <cellStyle name="Normal 9 5 3 5 2 2" xfId="42313" xr:uid="{6826ABF0-E635-4788-8FD6-F378C7A86FFD}"/>
    <cellStyle name="Normal 9 5 3 5 2 3" xfId="46301" xr:uid="{5888565F-8457-4496-A27F-51C46D304B73}"/>
    <cellStyle name="Normal 9 5 3 5 3" xfId="2655" xr:uid="{17187C1C-3160-4F91-B400-9D6F074B6F2A}"/>
    <cellStyle name="Normal 9 5 3 5 3 2" xfId="42314" xr:uid="{51E7208C-CFE3-461B-B4A9-33D78C16C884}"/>
    <cellStyle name="Normal 9 5 3 5 3 3" xfId="46302" xr:uid="{F033FE0B-82A4-4156-9B21-97A413570C8D}"/>
    <cellStyle name="Normal 9 5 3 5 4" xfId="42315" xr:uid="{E8097FB2-B845-42A5-A17A-07F2E5824B5F}"/>
    <cellStyle name="Normal 9 5 3 5 5" xfId="46303" xr:uid="{B37D2FD1-0464-4086-BA65-8316F0AA081D}"/>
    <cellStyle name="Normal 9 5 3 6" xfId="2656" xr:uid="{198FF226-45BF-4DF9-BB11-CB7D894E174F}"/>
    <cellStyle name="Normal 9 5 3 6 2" xfId="42316" xr:uid="{CC4255D8-FA4F-4D44-9B91-D0D83E01C877}"/>
    <cellStyle name="Normal 9 5 3 6 3" xfId="46304" xr:uid="{3F216CE2-63C2-4753-B0DC-2173A37447CB}"/>
    <cellStyle name="Normal 9 5 3 7" xfId="2657" xr:uid="{DE5AE993-9CA9-48A2-8BC1-F3606D283348}"/>
    <cellStyle name="Normal 9 5 3 7 2" xfId="42317" xr:uid="{C944ED0D-47A6-45AF-81A7-DF16E43B586A}"/>
    <cellStyle name="Normal 9 5 3 7 3" xfId="46305" xr:uid="{5F68ACDE-BB8E-40C7-9477-9E2F31FC9A47}"/>
    <cellStyle name="Normal 9 5 3 8" xfId="42318" xr:uid="{330AD3B2-75B2-4FCA-B933-C18C2EB09787}"/>
    <cellStyle name="Normal 9 5 3 9" xfId="46306" xr:uid="{9EDD5E27-FE14-4ADA-847F-661C79B680FC}"/>
    <cellStyle name="Normal 9 5 4" xfId="2658" xr:uid="{6F9C44A6-7B7C-47E7-AF40-25EE9D32B59D}"/>
    <cellStyle name="Normal 9 5 4 2" xfId="2659" xr:uid="{E254E719-9697-491B-B6C6-B3A5E25AED68}"/>
    <cellStyle name="Normal 9 5 4 2 2" xfId="2660" xr:uid="{5AFC5A37-5E7A-46C0-BE7C-150719FBABD4}"/>
    <cellStyle name="Normal 9 5 4 2 2 2" xfId="42319" xr:uid="{A1E38442-AEEE-4A5C-838E-2819E59B64A7}"/>
    <cellStyle name="Normal 9 5 4 2 2 3" xfId="46307" xr:uid="{F267502F-B6E1-400E-A484-5432596EE401}"/>
    <cellStyle name="Normal 9 5 4 2 3" xfId="2661" xr:uid="{796D1739-408F-490C-BD7B-331E008E248A}"/>
    <cellStyle name="Normal 9 5 4 2 3 2" xfId="42320" xr:uid="{BA2F5F6D-5055-44A0-AFE8-5B6F21164012}"/>
    <cellStyle name="Normal 9 5 4 2 3 3" xfId="46308" xr:uid="{92FD4054-04A3-4F5F-A98C-80488EF53A04}"/>
    <cellStyle name="Normal 9 5 4 2 4" xfId="42321" xr:uid="{FD8D73E2-5A8F-43EE-BBA3-4E2E0088240E}"/>
    <cellStyle name="Normal 9 5 4 2 5" xfId="46309" xr:uid="{B1BEE015-C732-4865-8C9E-319085F0E3E4}"/>
    <cellStyle name="Normal 9 5 4 3" xfId="2662" xr:uid="{4D9847CD-EAE2-42A4-A8C0-A9B78199D0CD}"/>
    <cellStyle name="Normal 9 5 4 3 2" xfId="2663" xr:uid="{77AED7EE-24FA-4664-B019-078CF89F22AD}"/>
    <cellStyle name="Normal 9 5 4 3 2 2" xfId="42322" xr:uid="{41266AEA-7B2B-47D5-9252-B9B9488FFCF2}"/>
    <cellStyle name="Normal 9 5 4 3 2 3" xfId="46310" xr:uid="{D7357F2E-21BA-4517-ADDB-5A2502F091D5}"/>
    <cellStyle name="Normal 9 5 4 3 3" xfId="2664" xr:uid="{7CC0D04D-3155-4562-B034-20A8C8168AD8}"/>
    <cellStyle name="Normal 9 5 4 3 3 2" xfId="42323" xr:uid="{B1630192-709F-455D-867E-B299F6E9B422}"/>
    <cellStyle name="Normal 9 5 4 3 3 3" xfId="46311" xr:uid="{A08B78BD-0240-4198-B377-533D0BDD3874}"/>
    <cellStyle name="Normal 9 5 4 3 4" xfId="42324" xr:uid="{A0946924-4B4B-4F98-9150-7A075D2441A5}"/>
    <cellStyle name="Normal 9 5 4 3 5" xfId="46312" xr:uid="{C4B1065E-0EA9-4C08-8D80-0A5C5EF097C8}"/>
    <cellStyle name="Normal 9 5 4 4" xfId="2665" xr:uid="{1696EDEA-37AB-4B26-B9FE-2781832D69D2}"/>
    <cellStyle name="Normal 9 5 4 4 2" xfId="42325" xr:uid="{BB2E46A7-54BD-4D20-AE30-F5B67C4CA2F5}"/>
    <cellStyle name="Normal 9 5 4 4 3" xfId="46313" xr:uid="{F12A83C2-DE65-4383-9B1F-4024ED8359C9}"/>
    <cellStyle name="Normal 9 5 4 5" xfId="2666" xr:uid="{96B1C201-DBA9-4C15-B05A-96ED22CD6CB2}"/>
    <cellStyle name="Normal 9 5 4 5 2" xfId="42326" xr:uid="{0A4110C5-A71E-42DA-A013-105FCA5F496E}"/>
    <cellStyle name="Normal 9 5 4 5 3" xfId="46314" xr:uid="{141C3219-1DD3-4235-90A1-F34BAC727362}"/>
    <cellStyle name="Normal 9 5 4 6" xfId="42327" xr:uid="{55E2A927-0249-4EC5-A12E-40A0A19D4215}"/>
    <cellStyle name="Normal 9 5 4 7" xfId="46315" xr:uid="{E4E9EACB-179C-4269-92D1-A03D23919EEB}"/>
    <cellStyle name="Normal 9 5 5" xfId="2667" xr:uid="{A9C919CA-1632-4561-BF0F-9A75E39C5DF0}"/>
    <cellStyle name="Normal 9 5 5 2" xfId="2668" xr:uid="{8D9D077C-1453-4FFE-BC73-978DDB6FB2D9}"/>
    <cellStyle name="Normal 9 5 5 2 2" xfId="42328" xr:uid="{F666C395-C0BD-48B0-8101-56CDA2C7EDBE}"/>
    <cellStyle name="Normal 9 5 5 2 3" xfId="46316" xr:uid="{8B70BB7E-8B5A-4427-AF54-FF402248A8B6}"/>
    <cellStyle name="Normal 9 5 5 3" xfId="2669" xr:uid="{0A4E1581-3B98-47C8-A6EB-FE0A067308A1}"/>
    <cellStyle name="Normal 9 5 5 3 2" xfId="42329" xr:uid="{242861EC-1897-4A53-8295-D3CDFEF7543E}"/>
    <cellStyle name="Normal 9 5 5 3 3" xfId="46317" xr:uid="{E6587EFA-E994-4BED-858D-75CBD7ACF941}"/>
    <cellStyle name="Normal 9 5 5 4" xfId="2670" xr:uid="{1A54BED9-A808-4264-906E-3AA4FEBAECC3}"/>
    <cellStyle name="Normal 9 5 5 4 2" xfId="42330" xr:uid="{93EB2C1B-EA24-4A3A-9F18-91816AC3EB48}"/>
    <cellStyle name="Normal 9 5 5 4 3" xfId="46318" xr:uid="{8499BDD9-EE3D-4101-BC24-0ED424ADD4F6}"/>
    <cellStyle name="Normal 9 5 5 5" xfId="2671" xr:uid="{84772789-BD62-4EC6-B4F5-5732E1ECA6D1}"/>
    <cellStyle name="Normal 9 5 5 5 2" xfId="42331" xr:uid="{B26098EA-FE62-4C09-8204-431B700308B1}"/>
    <cellStyle name="Normal 9 5 5 5 3" xfId="46319" xr:uid="{CA006E5A-636D-40AD-B988-187C024ED31F}"/>
    <cellStyle name="Normal 9 5 5 6" xfId="42332" xr:uid="{DFE55DB9-5ABD-4250-9A35-79235D834D2D}"/>
    <cellStyle name="Normal 9 5 5 7" xfId="46320" xr:uid="{8F98DD69-F4E9-4CC1-B60D-F07566E5B24D}"/>
    <cellStyle name="Normal 9 5 6" xfId="2672" xr:uid="{A636C61D-0E7C-4EB1-A3CA-087EF973DB94}"/>
    <cellStyle name="Normal 9 5 6 2" xfId="2673" xr:uid="{7B022E88-E079-495B-B71F-C032147014A8}"/>
    <cellStyle name="Normal 9 5 6 2 2" xfId="42333" xr:uid="{BFA8DEE4-D62F-4954-B4F9-EDA45D9C8723}"/>
    <cellStyle name="Normal 9 5 6 2 3" xfId="46321" xr:uid="{E47E935D-5C6B-404B-AFC3-3D2B52540A06}"/>
    <cellStyle name="Normal 9 5 6 3" xfId="2674" xr:uid="{087C18A0-7C12-4290-B517-30C933592FA4}"/>
    <cellStyle name="Normal 9 5 6 3 2" xfId="42334" xr:uid="{A430F8C8-0CBF-426A-A8CF-0FB935F0E9D4}"/>
    <cellStyle name="Normal 9 5 6 3 3" xfId="46322" xr:uid="{BE4DCE1D-3777-4C99-91B3-0DFF3FE30B8F}"/>
    <cellStyle name="Normal 9 5 6 4" xfId="42335" xr:uid="{BE6FE2DB-9585-4B58-8C7F-5ABDA8F0F766}"/>
    <cellStyle name="Normal 9 5 6 5" xfId="46323" xr:uid="{B0F2A19E-FEA9-45B8-96D2-E23060770EF2}"/>
    <cellStyle name="Normal 9 5 7" xfId="2675" xr:uid="{75EA82BE-A472-43D0-8249-D5B12C2A064C}"/>
    <cellStyle name="Normal 9 5 7 2" xfId="2676" xr:uid="{F93CC1F9-84D3-457E-AE8C-280EA4F9FE2D}"/>
    <cellStyle name="Normal 9 5 7 2 2" xfId="42336" xr:uid="{B017EE2F-1B56-4216-B0CB-3DC46E8FD7D3}"/>
    <cellStyle name="Normal 9 5 7 2 3" xfId="46324" xr:uid="{A66B6396-9CD0-4763-91C4-211996261BF2}"/>
    <cellStyle name="Normal 9 5 7 3" xfId="2677" xr:uid="{0EA72350-A0E4-48FD-8409-040A8DC8C0DD}"/>
    <cellStyle name="Normal 9 5 7 3 2" xfId="42337" xr:uid="{FBA483E8-308E-40A5-B0EB-1F8964D4E585}"/>
    <cellStyle name="Normal 9 5 7 3 3" xfId="46325" xr:uid="{AE71FD0B-B697-479F-8C92-C751903BD0D3}"/>
    <cellStyle name="Normal 9 5 7 4" xfId="42338" xr:uid="{C74E03C6-4A55-43FC-B068-A7989A609533}"/>
    <cellStyle name="Normal 9 5 7 5" xfId="46326" xr:uid="{F8FA3A6D-2646-4BF4-9014-5DAADB65B4B4}"/>
    <cellStyle name="Normal 9 5 8" xfId="2678" xr:uid="{EBEB31A7-6604-48BC-BDC4-EC8C2C1CCD43}"/>
    <cellStyle name="Normal 9 5 8 2" xfId="42339" xr:uid="{9A501F71-04B5-456B-8C00-4DC0F9BADDDB}"/>
    <cellStyle name="Normal 9 5 8 3" xfId="46327" xr:uid="{CB875E34-9343-452C-B9FF-00D92C6D1E48}"/>
    <cellStyle name="Normal 9 5 9" xfId="2679" xr:uid="{6773BC40-7146-49AD-99BC-90BF317216C1}"/>
    <cellStyle name="Normal 9 5 9 2" xfId="42340" xr:uid="{D77F7487-C308-4F07-8738-5077874DF3BA}"/>
    <cellStyle name="Normal 9 5 9 3" xfId="46328" xr:uid="{1DDCEAA2-5075-4EE4-AC29-A93CFF5E33AA}"/>
    <cellStyle name="Normal 9 5_10070" xfId="2680" xr:uid="{4F008270-A39E-469B-A807-112DA7C51101}"/>
    <cellStyle name="Normal 9 6" xfId="834" xr:uid="{00000000-0005-0000-0000-0000EC040000}"/>
    <cellStyle name="Normal 9 6 2" xfId="835" xr:uid="{00000000-0005-0000-0000-0000ED040000}"/>
    <cellStyle name="Normal 9 6 2 2" xfId="2681" xr:uid="{5E90F1B7-6D52-46FA-A7C4-4D4B3A9F471C}"/>
    <cellStyle name="Normal 9 6 2 2 2" xfId="34134" xr:uid="{09BFD30E-F8AC-49C6-BF9C-C54471B4E177}"/>
    <cellStyle name="Normal 9 6 2 2 2 2" xfId="42341" xr:uid="{187E7724-4A2D-41A7-BD38-160F93C2FCD2}"/>
    <cellStyle name="Normal 9 6 2 2 3" xfId="34135" xr:uid="{74940DD9-BB81-4FA2-AA72-0C38FBE05867}"/>
    <cellStyle name="Normal 9 6 2 2 4" xfId="46329" xr:uid="{5288FE58-3F63-46C0-A938-E48C1FCF7746}"/>
    <cellStyle name="Normal 9 6 2 3" xfId="2682" xr:uid="{4E524603-3B78-400C-8E9C-48AE92B2165D}"/>
    <cellStyle name="Normal 9 6 2 3 2" xfId="34136" xr:uid="{4AC1950E-6C2C-44B6-B5E4-46DE95A9B8FA}"/>
    <cellStyle name="Normal 9 6 2 3 2 2" xfId="42342" xr:uid="{4287DAFA-03CF-4AEA-8544-6BF27446606F}"/>
    <cellStyle name="Normal 9 6 2 3 3" xfId="34137" xr:uid="{A1A597AB-CF7F-4136-8802-3332CED80826}"/>
    <cellStyle name="Normal 9 6 2 3 4" xfId="46330" xr:uid="{4487100A-685B-4199-A703-DC97E6B6BA78}"/>
    <cellStyle name="Normal 9 6 2 4" xfId="34138" xr:uid="{ECA32459-9320-4743-B5BE-3FB72E6130F1}"/>
    <cellStyle name="Normal 9 6 2 4 2" xfId="42343" xr:uid="{E8C21712-772F-48F4-BFE6-EFEF773F2FA5}"/>
    <cellStyle name="Normal 9 6 2 5" xfId="34139" xr:uid="{9862157E-E59A-4A97-9CCD-35D0FD8A0FE2}"/>
    <cellStyle name="Normal 9 6 2 6" xfId="46331" xr:uid="{3538DA0D-4A0D-4E69-8A3A-216046DEF598}"/>
    <cellStyle name="Normal 9 6 3" xfId="2683" xr:uid="{EDD31152-D59D-4E22-A035-BDB20E31D0AE}"/>
    <cellStyle name="Normal 9 6 3 2" xfId="2684" xr:uid="{8812944E-DF95-4F05-A8C6-8EE511C111F6}"/>
    <cellStyle name="Normal 9 6 3 2 2" xfId="42344" xr:uid="{DC495CCF-6762-420B-B559-105B69BA4083}"/>
    <cellStyle name="Normal 9 6 3 2 3" xfId="46332" xr:uid="{73E1DB38-6D3C-49C1-9C6C-6DA6A20EDD39}"/>
    <cellStyle name="Normal 9 6 3 3" xfId="2685" xr:uid="{998D3881-24A4-4736-B4ED-459C06A35137}"/>
    <cellStyle name="Normal 9 6 3 3 2" xfId="42345" xr:uid="{54699150-BB42-44B1-B28A-B0CE3EF87302}"/>
    <cellStyle name="Normal 9 6 3 3 3" xfId="46333" xr:uid="{DB40D073-BD28-45AF-B537-3FBB4AC0886E}"/>
    <cellStyle name="Normal 9 6 3 4" xfId="42346" xr:uid="{0E916BED-3FCB-4B01-9928-EE5B4C5FEA71}"/>
    <cellStyle name="Normal 9 6 3 5" xfId="46334" xr:uid="{38DEEC21-D853-4AE8-A6DB-DDF7ADC409AE}"/>
    <cellStyle name="Normal 9 6 4" xfId="2686" xr:uid="{E5306203-0E2A-43D4-BB0F-C9F963B0D20C}"/>
    <cellStyle name="Normal 9 6 4 2" xfId="34140" xr:uid="{CEB10C36-3007-4647-83C4-6C8995DD80FB}"/>
    <cellStyle name="Normal 9 6 4 2 2" xfId="42347" xr:uid="{DB25C47A-EEA3-4013-A07B-E50FEA783576}"/>
    <cellStyle name="Normal 9 6 4 3" xfId="34141" xr:uid="{C34816CC-0A97-4B23-BC07-F407ABA08794}"/>
    <cellStyle name="Normal 9 6 4 4" xfId="46335" xr:uid="{A8CCC6D9-9C9E-488F-82E4-2847A378AF35}"/>
    <cellStyle name="Normal 9 6 5" xfId="2687" xr:uid="{69FC96E0-07F6-4210-A843-0F39A9B93F17}"/>
    <cellStyle name="Normal 9 6 5 2" xfId="42348" xr:uid="{5FFE3FF7-C26E-4D91-BDAF-5E2591BBB155}"/>
    <cellStyle name="Normal 9 6 5 3" xfId="46336" xr:uid="{5B68E64A-D399-42A7-B5E4-F5656563001B}"/>
    <cellStyle name="Normal 9 6 6" xfId="34142" xr:uid="{FDD8E36B-7FD4-4302-B0C1-3AC2E145D03D}"/>
    <cellStyle name="Normal 9 6 7" xfId="46337" xr:uid="{72B92B0D-0654-4FB8-A7BE-BA4BADFFF60F}"/>
    <cellStyle name="Normal 9 7" xfId="836" xr:uid="{00000000-0005-0000-0000-0000EE040000}"/>
    <cellStyle name="Normal 9 7 2" xfId="2688" xr:uid="{872CD765-C3A2-4AB1-BD1F-E3CF8D7AB0AA}"/>
    <cellStyle name="Normal 9 7 2 2" xfId="34143" xr:uid="{F0ED5494-E6E0-43B5-A526-AAED14A30E49}"/>
    <cellStyle name="Normal 9 7 2 2 2" xfId="42349" xr:uid="{4B18796D-164C-4392-ACAB-E3D4DB01D693}"/>
    <cellStyle name="Normal 9 7 2 3" xfId="34144" xr:uid="{BECF8F82-5C73-407B-AE83-D1DE4B6BA29B}"/>
    <cellStyle name="Normal 9 7 2 4" xfId="46338" xr:uid="{95C8DB08-0879-468B-B9DE-1B034CBFFE72}"/>
    <cellStyle name="Normal 9 7 3" xfId="2689" xr:uid="{6007F39E-1830-4030-A3DC-E95130CCCDE8}"/>
    <cellStyle name="Normal 9 7 3 2" xfId="34145" xr:uid="{66EAC570-D238-4DA4-892E-DF105A2C35BE}"/>
    <cellStyle name="Normal 9 7 3 2 2" xfId="42350" xr:uid="{7146CECC-7669-4F7E-B175-34C200878315}"/>
    <cellStyle name="Normal 9 7 3 3" xfId="34146" xr:uid="{B90A67AE-F79A-4069-B8B2-821F8CA1C326}"/>
    <cellStyle name="Normal 9 7 3 4" xfId="46339" xr:uid="{9B426C0D-6DED-480B-97FD-41EC7E410404}"/>
    <cellStyle name="Normal 9 7 4" xfId="2690" xr:uid="{8FB7707E-5699-4DB6-9E93-F4AD0D079CD5}"/>
    <cellStyle name="Normal 9 7 4 2" xfId="42351" xr:uid="{DDE25DEC-AD68-4FD7-BEC4-C38B456049B7}"/>
    <cellStyle name="Normal 9 7 4 3" xfId="46340" xr:uid="{C3197716-53D4-4C5C-B7AF-A7F8EDBF47EA}"/>
    <cellStyle name="Normal 9 7 5" xfId="2691" xr:uid="{EB31CEE2-E785-4E50-AB63-8519B218D532}"/>
    <cellStyle name="Normal 9 7 5 2" xfId="42352" xr:uid="{F52604FA-AF9B-41AD-956C-48BEA247310F}"/>
    <cellStyle name="Normal 9 7 5 3" xfId="46341" xr:uid="{FD4AF9DC-C69C-4AF9-910F-0D56953E40D0}"/>
    <cellStyle name="Normal 9 7 6" xfId="42353" xr:uid="{4D49D43B-1F3A-4C0A-AB0C-9CD098E2F167}"/>
    <cellStyle name="Normal 9 7 7" xfId="46342" xr:uid="{2C29BA57-4496-4CCA-8961-4F3E349A2B6F}"/>
    <cellStyle name="Normal 9 8" xfId="837" xr:uid="{00000000-0005-0000-0000-0000EF040000}"/>
    <cellStyle name="Normal 9 8 2" xfId="2692" xr:uid="{9F83BA67-720C-41A4-85A3-12C02770ED3B}"/>
    <cellStyle name="Normal 9 8 2 2" xfId="42354" xr:uid="{02F1CCB4-15A1-4FF9-BDE8-916D3B856463}"/>
    <cellStyle name="Normal 9 8 2 3" xfId="46343" xr:uid="{4158A1DA-A10C-4AF4-A87F-DBC0EC90F31F}"/>
    <cellStyle name="Normal 9 8 3" xfId="2693" xr:uid="{BE216169-E0A4-4C16-920A-0027DB722DEE}"/>
    <cellStyle name="Normal 9 8 3 2" xfId="42355" xr:uid="{3C64642A-18A5-4D1D-A5B1-3319A27E527F}"/>
    <cellStyle name="Normal 9 8 3 3" xfId="46344" xr:uid="{35668C95-0973-49C6-8C31-C4A213290E70}"/>
    <cellStyle name="Normal 9 8 4" xfId="42356" xr:uid="{5C3321A9-A78E-4402-A62C-ADB0E01090D9}"/>
    <cellStyle name="Normal 9 8 4 2" xfId="44173" xr:uid="{2B580D0E-E3B8-4218-90C0-3CC694AEEE89}"/>
    <cellStyle name="Normal 9 8 5" xfId="44174" xr:uid="{C8759020-1590-4A2B-825A-E069247EB24B}"/>
    <cellStyle name="Normal 9 8 6" xfId="46345" xr:uid="{4B85E84A-3EAD-4087-8D75-0CBB932B834F}"/>
    <cellStyle name="Normal 9 9" xfId="140" xr:uid="{00000000-0005-0000-0000-0000F0040000}"/>
    <cellStyle name="Normal 9 9 2" xfId="2694" xr:uid="{59315464-C525-4699-B7BE-13C7BA3F3DDB}"/>
    <cellStyle name="Normal 9 9 2 2" xfId="42357" xr:uid="{78B2BBFD-FDE8-443C-9E75-27B7A9D0833E}"/>
    <cellStyle name="Normal 9 9 2 3" xfId="46346" xr:uid="{9774B64A-FD22-4A92-B1A3-DE4EE3546D38}"/>
    <cellStyle name="Normal 9 9 3" xfId="2695" xr:uid="{2D784AE2-C381-4B77-ABDC-1D0BDC0A9D1E}"/>
    <cellStyle name="Normal 9 9 3 2" xfId="42358" xr:uid="{152C96C1-939C-4145-AB8E-9456CDAB8F97}"/>
    <cellStyle name="Normal 9 9 3 3" xfId="46347" xr:uid="{C662CBD1-5212-4268-9EEB-77138A0BE5CD}"/>
    <cellStyle name="Normal 9 9 4" xfId="42359" xr:uid="{445A0023-9321-4357-AA79-073DDD6E6FD1}"/>
    <cellStyle name="Normal 9 9 5" xfId="46348" xr:uid="{1F441A80-137E-4E77-AF9C-507A096A2A6F}"/>
    <cellStyle name="Normal 9_2112 Salary" xfId="34147" xr:uid="{2463AC5F-CF88-48B6-B341-29106BEC6AAA}"/>
    <cellStyle name="Normal 90" xfId="1309" xr:uid="{00000000-0005-0000-0000-0000F1040000}"/>
    <cellStyle name="Normal 90 2" xfId="2696" xr:uid="{A9C245EA-59A8-492C-99E5-2C3790F84CF6}"/>
    <cellStyle name="Normal 90 2 2" xfId="34148" xr:uid="{5BC3D4DC-B248-4587-85EE-6438AE8F284D}"/>
    <cellStyle name="Normal 90 2 2 2" xfId="42859" xr:uid="{D867FBAF-2702-411D-8BDE-4E2613921CBF}"/>
    <cellStyle name="Normal 90 2 2 3" xfId="46349" xr:uid="{0D749369-D1BF-46E6-8A9D-C0C43DB08838}"/>
    <cellStyle name="Normal 90 2 3" xfId="46350" xr:uid="{92F5B13A-DDC4-4BCF-B4CE-7E33DD8A72C3}"/>
    <cellStyle name="Normal 90 3" xfId="42360" xr:uid="{FFF8248F-5B3C-491E-8536-53251B48ECD3}"/>
    <cellStyle name="Normal 90 4" xfId="42361" xr:uid="{1E36A751-9944-4E3B-A95E-733F18632BB4}"/>
    <cellStyle name="Normal 91" xfId="1310" xr:uid="{00000000-0005-0000-0000-0000F2040000}"/>
    <cellStyle name="Normal 91 2" xfId="42362" xr:uid="{A2574CAD-CAC9-48B9-AF67-2ECD7E7EE7B9}"/>
    <cellStyle name="Normal 91 3" xfId="42363" xr:uid="{BD4FE7F6-87AD-4148-A55C-8090874DEF39}"/>
    <cellStyle name="Normal 92" xfId="1311" xr:uid="{00000000-0005-0000-0000-0000F3040000}"/>
    <cellStyle name="Normal 92 2" xfId="2697" xr:uid="{C6413244-A432-4013-B520-5C85D217F5D6}"/>
    <cellStyle name="Normal 92 2 2" xfId="34149" xr:uid="{7C4E8ED1-22CE-49A7-B32F-B38381B7EB6E}"/>
    <cellStyle name="Normal 92 2 2 2" xfId="42364" xr:uid="{F17F838C-77D5-4A37-BD9F-1F193374A288}"/>
    <cellStyle name="Normal 92 2 3" xfId="34150" xr:uid="{CF57B916-BC0A-44A2-B11F-DC0FB6473936}"/>
    <cellStyle name="Normal 92 2 4" xfId="46351" xr:uid="{55DF181D-C73F-43A1-8B70-6FFA750A7B21}"/>
    <cellStyle name="Normal 92 2 5" xfId="46536" xr:uid="{EFA7E274-D48D-4B92-A6E2-5FA198452FAC}"/>
    <cellStyle name="Normal 92 3" xfId="42365" xr:uid="{01FD6B0F-0E5E-40DC-B7F2-2CC1E21DE703}"/>
    <cellStyle name="Normal 92 4" xfId="42366" xr:uid="{D58D2339-5A3F-492A-848A-8813F925B4E6}"/>
    <cellStyle name="Normal 93" xfId="1312" xr:uid="{00000000-0005-0000-0000-0000F4040000}"/>
    <cellStyle name="Normal 93 2" xfId="2698" xr:uid="{B07E97CA-81B7-45F1-808A-76F093246801}"/>
    <cellStyle name="Normal 93 2 2" xfId="34151" xr:uid="{83B1CEF6-B8CD-4E56-959B-CD92AEB39470}"/>
    <cellStyle name="Normal 93 2 3" xfId="46352" xr:uid="{9A23FD14-C17B-4C6E-AE29-E2524B4C0667}"/>
    <cellStyle name="Normal 93 3" xfId="34152" xr:uid="{21FFD07A-3947-4772-A358-76A07BACECB3}"/>
    <cellStyle name="Normal 93 3 2" xfId="42367" xr:uid="{F0A15540-1771-4095-A1D7-7BF7DB44FCEA}"/>
    <cellStyle name="Normal 93 4" xfId="34153" xr:uid="{112CA7C3-6801-4AEF-AF7F-ADB50784F27B}"/>
    <cellStyle name="Normal 93 5" xfId="42368" xr:uid="{5C94794D-AA0F-40E8-A192-90052AAE3E12}"/>
    <cellStyle name="Normal 94" xfId="1313" xr:uid="{00000000-0005-0000-0000-0000F5040000}"/>
    <cellStyle name="Normal 94 2" xfId="2699" xr:uid="{5B4B5EC0-2B89-43A9-9685-BC5FC758A216}"/>
    <cellStyle name="Normal 94 2 2" xfId="34154" xr:uid="{9FA25D75-0D55-447C-9BB7-684293F30B7F}"/>
    <cellStyle name="Normal 94 2 3" xfId="46353" xr:uid="{AD2196E5-8452-44B8-A9F0-2C40FDFAEA06}"/>
    <cellStyle name="Normal 94 3" xfId="34155" xr:uid="{A7C2544D-2896-4D43-B076-944678A380EF}"/>
    <cellStyle name="Normal 94 3 2" xfId="42369" xr:uid="{42DE8E60-1B88-409D-A290-77F6AF941178}"/>
    <cellStyle name="Normal 94 4" xfId="34156" xr:uid="{7F54FBEA-5AA5-4B62-ACB7-B8D70E23E936}"/>
    <cellStyle name="Normal 94 5" xfId="42370" xr:uid="{869CD631-CBA7-48A9-B06D-CA37C8F587E6}"/>
    <cellStyle name="Normal 95" xfId="1314" xr:uid="{00000000-0005-0000-0000-0000F6040000}"/>
    <cellStyle name="Normal 95 2" xfId="2700" xr:uid="{9B72097F-CCF7-46DA-B2D2-47D4F047E7C8}"/>
    <cellStyle name="Normal 95 2 2" xfId="42371" xr:uid="{5B7DB0AC-ACDF-4183-B910-93459C9ACC3D}"/>
    <cellStyle name="Normal 95 2 3" xfId="46354" xr:uid="{573A45E8-E1BF-4383-BB40-C96518C81AD6}"/>
    <cellStyle name="Normal 95 3" xfId="34157" xr:uid="{6F9BC6CA-1979-46CD-9D8A-CE70108AEC69}"/>
    <cellStyle name="Normal 95 3 2" xfId="42372" xr:uid="{24A9F1A1-3D61-4FC8-B030-B53602E0C466}"/>
    <cellStyle name="Normal 95 4" xfId="42373" xr:uid="{D1747565-EA49-4F0D-B0BB-8E6BA1378729}"/>
    <cellStyle name="Normal 95 5" xfId="42374" xr:uid="{7F3E45BE-1246-47DE-A56F-0600898D4D86}"/>
    <cellStyle name="Normal 96" xfId="1315" xr:uid="{00000000-0005-0000-0000-0000F7040000}"/>
    <cellStyle name="Normal 96 2" xfId="2701" xr:uid="{8137BEF3-098B-4F34-89E6-D4ABF55BD822}"/>
    <cellStyle name="Normal 96 2 2" xfId="42375" xr:uid="{85A7467C-FA21-44F1-9FB6-681529814484}"/>
    <cellStyle name="Normal 96 2 3" xfId="46355" xr:uid="{004352A4-B9E5-4B74-9FFE-FCF401F40D15}"/>
    <cellStyle name="Normal 96 3" xfId="34158" xr:uid="{00B84C5B-6AE9-46E1-960B-7A2EC953AE36}"/>
    <cellStyle name="Normal 96 3 2" xfId="42376" xr:uid="{6B5FAD95-391D-480A-82B3-ACF944B6CE76}"/>
    <cellStyle name="Normal 96 4" xfId="34159" xr:uid="{E21AC6A5-294A-49D6-A7CC-2395A2C1FE2D}"/>
    <cellStyle name="Normal 96 5" xfId="42377" xr:uid="{E1B3E2EE-C5FA-4243-9F86-D95B1B375F58}"/>
    <cellStyle name="Normal 97" xfId="1316" xr:uid="{00000000-0005-0000-0000-0000F8040000}"/>
    <cellStyle name="Normal 97 2" xfId="2702" xr:uid="{CB67ECAD-EF5B-47B2-A5E2-318DFB25D7D0}"/>
    <cellStyle name="Normal 97 2 2" xfId="42378" xr:uid="{675CA648-1126-4CC7-8EEC-B419D01F627A}"/>
    <cellStyle name="Normal 97 2 3" xfId="46356" xr:uid="{CD65D164-BBE9-4A0C-87B1-6B0BE9DADA33}"/>
    <cellStyle name="Normal 97 3" xfId="34160" xr:uid="{75A2DB85-C009-4982-AC17-05C34311446C}"/>
    <cellStyle name="Normal 97 3 2" xfId="42379" xr:uid="{193CBB22-30FF-4080-A51B-E8D20D08DA14}"/>
    <cellStyle name="Normal 97 4" xfId="42380" xr:uid="{F32E0A84-1FD1-48D3-8F49-E54DDB46C44D}"/>
    <cellStyle name="Normal 97 5" xfId="42381" xr:uid="{831867BE-3663-46DB-9914-85941B1B8517}"/>
    <cellStyle name="Normal 98" xfId="1317" xr:uid="{00000000-0005-0000-0000-0000F9040000}"/>
    <cellStyle name="Normal 98 2" xfId="2703" xr:uid="{D78491F5-688D-44BF-BE6E-FD1E0E811FDE}"/>
    <cellStyle name="Normal 98 2 2" xfId="2704" xr:uid="{0504DBD2-B607-43E8-95B2-3CC8D7E4547B}"/>
    <cellStyle name="Normal 98 2 2 2" xfId="42382" xr:uid="{B51753A2-3761-4E2E-8E99-097B110229E7}"/>
    <cellStyle name="Normal 98 2 3" xfId="42383" xr:uid="{CE1EA221-80E0-43BA-98F3-01FE7B424FC8}"/>
    <cellStyle name="Normal 98 2 4" xfId="46357" xr:uid="{0A1738A7-107E-46F6-9B10-557C3A90C634}"/>
    <cellStyle name="Normal 98 3" xfId="34161" xr:uid="{4C819F8D-96C0-44B8-83AF-3F23C7D4DDB1}"/>
    <cellStyle name="Normal 98 4" xfId="42384" xr:uid="{EA9F84D2-22ED-4C87-9A09-1DAAA18AD4D6}"/>
    <cellStyle name="Normal 99" xfId="1318" xr:uid="{00000000-0005-0000-0000-0000FA040000}"/>
    <cellStyle name="Normal 99 2" xfId="2705" xr:uid="{37A96231-89AD-4F2A-A760-ED1589935CFB}"/>
    <cellStyle name="Normal 99 2 2" xfId="42385" xr:uid="{11E7D86C-FA98-4AC9-95AE-B6CBE30115D0}"/>
    <cellStyle name="Normal 99 2 3" xfId="46358" xr:uid="{24107DF5-B673-4C27-8530-F4F928403BF8}"/>
    <cellStyle name="Normal 99 3" xfId="2706" xr:uid="{10590494-4A90-40FD-B0B1-C162E252E160}"/>
    <cellStyle name="Normal 99 3 2" xfId="42386" xr:uid="{5A5BD988-FC5D-4C35-AD1F-36493EF62700}"/>
    <cellStyle name="Normal 99 3 3" xfId="46359" xr:uid="{4C543B70-AA5F-4FEA-9848-5FC65A742476}"/>
    <cellStyle name="Normal 99 4" xfId="2707" xr:uid="{7717CB94-01B3-495E-8B28-35F2693C652B}"/>
    <cellStyle name="Normal 99 4 2" xfId="42387" xr:uid="{67BD4147-E2F4-4E64-9961-7FFC4D942688}"/>
    <cellStyle name="Normal 99 4 3" xfId="46360" xr:uid="{61F6A93D-7C39-423F-9517-15B0064D787A}"/>
    <cellStyle name="Normal 99 5" xfId="42388" xr:uid="{F25B8B5F-B569-4D26-A11A-9EE486DA0F7F}"/>
    <cellStyle name="Normal 99 6" xfId="42389" xr:uid="{8F88C474-A463-48B7-A6EC-A590ABE73013}"/>
    <cellStyle name="Normal_2183 Regulated Price Out Final 6-7-2012" xfId="4" xr:uid="{00000000-0005-0000-0000-0000FB040000}"/>
    <cellStyle name="Normal_Regulated Price Out 9-6-2011 Final HL" xfId="3" xr:uid="{00000000-0005-0000-0000-0000FD040000}"/>
    <cellStyle name="Note 2" xfId="105" xr:uid="{00000000-0005-0000-0000-000002050000}"/>
    <cellStyle name="Note 2 2" xfId="145" xr:uid="{00000000-0005-0000-0000-000003050000}"/>
    <cellStyle name="Note 2 2 2" xfId="1319" xr:uid="{00000000-0005-0000-0000-000004050000}"/>
    <cellStyle name="Note 2 2 2 10" xfId="34162" xr:uid="{120B1763-4D54-47CC-B5F5-89744B835B76}"/>
    <cellStyle name="Note 2 2 2 10 2" xfId="34163" xr:uid="{F709B2B9-ED5E-433F-8DB0-BCC484506A3B}"/>
    <cellStyle name="Note 2 2 2 10 3" xfId="34164" xr:uid="{DEBBE561-D7CA-45C7-BCDC-50ABF1F218C1}"/>
    <cellStyle name="Note 2 2 2 11" xfId="34165" xr:uid="{6170741F-BB6D-47A1-BA72-4A2A9CDC059C}"/>
    <cellStyle name="Note 2 2 2 11 2" xfId="34166" xr:uid="{59B71CF8-36A2-4FBB-B11A-975902B866B1}"/>
    <cellStyle name="Note 2 2 2 11 3" xfId="34167" xr:uid="{BA6F6D29-02FE-47F8-954E-4DFD3D4F753C}"/>
    <cellStyle name="Note 2 2 2 12" xfId="44908" xr:uid="{6095E931-5D20-4245-88BA-3C087096E818}"/>
    <cellStyle name="Note 2 2 2 2" xfId="34168" xr:uid="{1A8D181D-90A6-4421-97C0-FE1848B352AA}"/>
    <cellStyle name="Note 2 2 2 2 2" xfId="34169" xr:uid="{AF594649-FC81-4504-8A14-AD1C17E353D1}"/>
    <cellStyle name="Note 2 2 2 2 2 2" xfId="34170" xr:uid="{4F5D9048-39A3-424F-88B7-0E74E7C51FD0}"/>
    <cellStyle name="Note 2 2 2 2 2 3" xfId="34171" xr:uid="{A0C59A3C-33EA-4C8E-972B-03876FED5FF0}"/>
    <cellStyle name="Note 2 2 2 2 3" xfId="34172" xr:uid="{CCE4E3BB-E623-474C-9F41-357869FE2C98}"/>
    <cellStyle name="Note 2 2 2 2 3 2" xfId="34173" xr:uid="{FF99BC32-6543-465C-BFE6-6D418350BB7D}"/>
    <cellStyle name="Note 2 2 2 2 3 3" xfId="34174" xr:uid="{968956CC-ADC6-4FD1-9C90-C0B85C74DF65}"/>
    <cellStyle name="Note 2 2 2 2 4" xfId="34175" xr:uid="{E12EB75F-F236-4814-B6F5-0073CEB756F3}"/>
    <cellStyle name="Note 2 2 2 2 4 2" xfId="34176" xr:uid="{83BBF0ED-531B-4A50-945C-CE116B5B75A3}"/>
    <cellStyle name="Note 2 2 2 2 4 3" xfId="34177" xr:uid="{E9DB7912-5FB7-499C-9FAE-768AE6E2B70B}"/>
    <cellStyle name="Note 2 2 2 2 5" xfId="34178" xr:uid="{758F2762-7523-4373-BF3F-B69984BB90B3}"/>
    <cellStyle name="Note 2 2 2 2 5 2" xfId="34179" xr:uid="{F4171D12-6A8F-485F-88B7-D849B69AE4E5}"/>
    <cellStyle name="Note 2 2 2 2 5 3" xfId="34180" xr:uid="{7CF3EF7C-9470-4C49-B9EC-44259BF27977}"/>
    <cellStyle name="Note 2 2 2 2 6" xfId="34181" xr:uid="{6CB19EE6-5AC0-449B-9FE7-3259A55AD310}"/>
    <cellStyle name="Note 2 2 2 2 6 2" xfId="34182" xr:uid="{2A3D2149-0E9B-41FA-B4BF-B97CB80A4D6F}"/>
    <cellStyle name="Note 2 2 2 2 6 3" xfId="34183" xr:uid="{DD5B6AB9-36BC-491F-A39A-EE6BFF5E4B97}"/>
    <cellStyle name="Note 2 2 2 2 7" xfId="34184" xr:uid="{617F5A51-6A48-4D31-9128-E9CEA20B7804}"/>
    <cellStyle name="Note 2 2 2 2 7 2" xfId="34185" xr:uid="{0BF932A6-C0A6-462C-BA7F-F5942987097B}"/>
    <cellStyle name="Note 2 2 2 2 7 3" xfId="34186" xr:uid="{A846E0D4-8DBA-4426-9A10-E157D140E100}"/>
    <cellStyle name="Note 2 2 2 2 8" xfId="44909" xr:uid="{E78CDA50-15A6-4FA6-9772-1DD44E8A50A8}"/>
    <cellStyle name="Note 2 2 2 3" xfId="34187" xr:uid="{42B4A2F6-C788-4A0E-8848-5862A6F82E80}"/>
    <cellStyle name="Note 2 2 2 3 2" xfId="34188" xr:uid="{462978FF-523A-461E-8863-EABF9BE17437}"/>
    <cellStyle name="Note 2 2 2 3 2 2" xfId="34189" xr:uid="{BB01FC7B-34BC-4E54-A590-ECD4D5BEDB6E}"/>
    <cellStyle name="Note 2 2 2 3 2 3" xfId="34190" xr:uid="{E8B376A7-66E5-4CB9-81FF-1EF90BA9FB6D}"/>
    <cellStyle name="Note 2 2 2 3 3" xfId="34191" xr:uid="{AD1E4BC5-A264-450C-8C1A-34967E0BBC6B}"/>
    <cellStyle name="Note 2 2 2 3 3 2" xfId="34192" xr:uid="{F0340284-1966-4090-8A32-6ED2A594A398}"/>
    <cellStyle name="Note 2 2 2 3 3 3" xfId="34193" xr:uid="{B22427BC-E145-496C-8F11-7F4F7B23757E}"/>
    <cellStyle name="Note 2 2 2 3 4" xfId="34194" xr:uid="{221AEA21-C90E-423E-92F7-E2AFD57A364B}"/>
    <cellStyle name="Note 2 2 2 3 4 2" xfId="34195" xr:uid="{972D9F26-013D-40FA-ACBD-FDBFF9B8CF21}"/>
    <cellStyle name="Note 2 2 2 3 4 3" xfId="34196" xr:uid="{FF055415-2CD0-4239-8D07-B8B94D7DE45C}"/>
    <cellStyle name="Note 2 2 2 3 5" xfId="34197" xr:uid="{32980FFC-5F14-4FAB-B8C7-8CCDD5112BCD}"/>
    <cellStyle name="Note 2 2 2 3 5 2" xfId="34198" xr:uid="{F8CFC0D3-8E36-48F3-B9F0-6BF68FBACA97}"/>
    <cellStyle name="Note 2 2 2 3 5 3" xfId="34199" xr:uid="{ED585D70-52CF-4D35-B551-28F15BC85D6D}"/>
    <cellStyle name="Note 2 2 2 3 6" xfId="34200" xr:uid="{3EAB7739-DF83-4EC0-BA2F-79E2C76B6388}"/>
    <cellStyle name="Note 2 2 2 3 6 2" xfId="34201" xr:uid="{FFDF6D46-D070-427A-A0A2-9E7D32CC7619}"/>
    <cellStyle name="Note 2 2 2 3 6 3" xfId="34202" xr:uid="{D25BC0B0-C22A-4B69-9908-DF187A55B5ED}"/>
    <cellStyle name="Note 2 2 2 3 7" xfId="34203" xr:uid="{E8803287-246B-4A08-AF50-C31EF360F9F8}"/>
    <cellStyle name="Note 2 2 2 3 7 2" xfId="34204" xr:uid="{22FA1A24-384B-4C23-A008-692CE16A5CCC}"/>
    <cellStyle name="Note 2 2 2 3 7 3" xfId="34205" xr:uid="{F740729B-10F2-4FA9-B082-625702E4872C}"/>
    <cellStyle name="Note 2 2 2 3 8" xfId="44910" xr:uid="{6B21EF1F-B026-47EE-BA7E-163CC76321C9}"/>
    <cellStyle name="Note 2 2 2 4" xfId="34206" xr:uid="{ABBDF987-D0D4-4397-8202-2F083EADED24}"/>
    <cellStyle name="Note 2 2 2 4 2" xfId="34207" xr:uid="{7D792AA0-DBFE-47DF-A615-F97E2C8FF7DC}"/>
    <cellStyle name="Note 2 2 2 4 2 2" xfId="34208" xr:uid="{C6722065-3455-4A03-882C-100FF3F1068F}"/>
    <cellStyle name="Note 2 2 2 4 2 3" xfId="34209" xr:uid="{9B61304E-85EE-43B1-9D1B-2A6BF7881F5F}"/>
    <cellStyle name="Note 2 2 2 4 3" xfId="34210" xr:uid="{26E731D5-1A4C-4DAF-954E-A7605BAEADB8}"/>
    <cellStyle name="Note 2 2 2 4 3 2" xfId="34211" xr:uid="{93B188D2-1964-4307-968B-E548F943EBAA}"/>
    <cellStyle name="Note 2 2 2 4 3 3" xfId="34212" xr:uid="{1D07C9E1-CAC5-487D-A1BE-F5001E0E0897}"/>
    <cellStyle name="Note 2 2 2 4 4" xfId="34213" xr:uid="{E350A77F-0CF6-42D3-8A50-EE4641E338F5}"/>
    <cellStyle name="Note 2 2 2 4 4 2" xfId="34214" xr:uid="{803C27C9-60B1-44F0-9DDA-F81F936F08E1}"/>
    <cellStyle name="Note 2 2 2 4 4 3" xfId="34215" xr:uid="{99382663-1D2D-4EC5-8934-6D49CE7F0358}"/>
    <cellStyle name="Note 2 2 2 4 5" xfId="34216" xr:uid="{544EA08E-E2DC-42CA-859D-2BAB087D05ED}"/>
    <cellStyle name="Note 2 2 2 4 5 2" xfId="34217" xr:uid="{1766EFA1-81E7-402D-8DF6-DDB15D21B0B5}"/>
    <cellStyle name="Note 2 2 2 4 5 3" xfId="34218" xr:uid="{425AF5D0-F5C2-4A58-956E-E4C3B2C59559}"/>
    <cellStyle name="Note 2 2 2 4 6" xfId="34219" xr:uid="{85CA2E0B-6AA9-4680-82DB-153E56085F6A}"/>
    <cellStyle name="Note 2 2 2 4 6 2" xfId="34220" xr:uid="{97171C34-34B5-40D5-9FDD-8385575DF5A6}"/>
    <cellStyle name="Note 2 2 2 4 6 3" xfId="34221" xr:uid="{694C9ABF-3800-4AF8-B00B-E5B269C68C65}"/>
    <cellStyle name="Note 2 2 2 4 7" xfId="34222" xr:uid="{FD0791C9-E1AD-4AA2-9A77-5D57A4940673}"/>
    <cellStyle name="Note 2 2 2 4 7 2" xfId="34223" xr:uid="{083F6B52-F174-4FC5-83D8-907863FC7A8B}"/>
    <cellStyle name="Note 2 2 2 4 7 3" xfId="34224" xr:uid="{3108D807-7D9A-4C72-B19C-97A0723359E3}"/>
    <cellStyle name="Note 2 2 2 4 8" xfId="44911" xr:uid="{D2591331-68E4-4D88-A347-DB03F1998D3A}"/>
    <cellStyle name="Note 2 2 2 5" xfId="34225" xr:uid="{B50454D1-4229-43F3-948D-87F02765DCD7}"/>
    <cellStyle name="Note 2 2 2 5 2" xfId="34226" xr:uid="{F724B957-CCC1-4756-899D-188FC137DDD6}"/>
    <cellStyle name="Note 2 2 2 5 2 2" xfId="34227" xr:uid="{15FB2832-DE8D-4A02-B36D-FDCA1019CB0E}"/>
    <cellStyle name="Note 2 2 2 5 2 3" xfId="34228" xr:uid="{F4C0AB58-0F9D-41E0-8009-F23D0780DAF6}"/>
    <cellStyle name="Note 2 2 2 5 3" xfId="34229" xr:uid="{A111BB1C-AFA3-4481-AF69-2C1C0E57A500}"/>
    <cellStyle name="Note 2 2 2 5 3 2" xfId="34230" xr:uid="{17488967-E15E-447A-BF69-CEF3F27060AE}"/>
    <cellStyle name="Note 2 2 2 5 3 3" xfId="34231" xr:uid="{C2A05AD0-C0CE-4769-8112-7F6D7429495B}"/>
    <cellStyle name="Note 2 2 2 5 4" xfId="34232" xr:uid="{C1EB8AF5-BC30-4306-B7AE-53DA9D6394F2}"/>
    <cellStyle name="Note 2 2 2 5 4 2" xfId="34233" xr:uid="{06E4F359-C01A-445A-89E3-156D97524269}"/>
    <cellStyle name="Note 2 2 2 5 4 3" xfId="34234" xr:uid="{E30EB8D7-66FA-42F3-8515-7E794BCE2352}"/>
    <cellStyle name="Note 2 2 2 5 5" xfId="34235" xr:uid="{972ACD95-2FF2-4F24-84BC-ABD663633DAF}"/>
    <cellStyle name="Note 2 2 2 5 5 2" xfId="34236" xr:uid="{767B268F-8388-49C1-92A5-84C9A85CCBB5}"/>
    <cellStyle name="Note 2 2 2 5 5 3" xfId="34237" xr:uid="{732197D6-262C-4918-80FB-39886C31A94A}"/>
    <cellStyle name="Note 2 2 2 5 6" xfId="34238" xr:uid="{F93B9ADF-3F42-457A-AB6C-83C1D16F6B31}"/>
    <cellStyle name="Note 2 2 2 5 6 2" xfId="34239" xr:uid="{E97F77D2-19F6-4ED1-8F73-7228C2AF13AE}"/>
    <cellStyle name="Note 2 2 2 5 6 3" xfId="34240" xr:uid="{B3C7C636-351B-44E6-895D-8FE4178580F9}"/>
    <cellStyle name="Note 2 2 2 5 7" xfId="34241" xr:uid="{7E1E70E6-5706-4F21-ABC4-9375015ED807}"/>
    <cellStyle name="Note 2 2 2 5 7 2" xfId="34242" xr:uid="{3A345191-6E54-40F2-8F99-363B9336A748}"/>
    <cellStyle name="Note 2 2 2 5 7 3" xfId="34243" xr:uid="{7E43C2F6-8B14-4044-BF1F-703040E4C4B9}"/>
    <cellStyle name="Note 2 2 2 5 8" xfId="44912" xr:uid="{6E738A1B-4801-4C85-8944-2BC09BB73F1C}"/>
    <cellStyle name="Note 2 2 2 6" xfId="34244" xr:uid="{02188B76-372E-4DA8-A94B-811A9C42B960}"/>
    <cellStyle name="Note 2 2 2 6 2" xfId="34245" xr:uid="{64BEF2F6-EBD6-470B-807B-F939C2A0B3C6}"/>
    <cellStyle name="Note 2 2 2 7" xfId="34246" xr:uid="{38F421EA-033A-47E5-8819-D4C6D7C04ECB}"/>
    <cellStyle name="Note 2 2 2 7 2" xfId="34247" xr:uid="{44D248E7-0E6F-4745-B09E-30A14DDF3BB4}"/>
    <cellStyle name="Note 2 2 2 7 3" xfId="34248" xr:uid="{990169B7-B148-427B-9E88-0F0AEAC8C75E}"/>
    <cellStyle name="Note 2 2 2 8" xfId="34249" xr:uid="{E3CE4C80-B2F6-473A-A58C-3DD024E98835}"/>
    <cellStyle name="Note 2 2 2 8 2" xfId="34250" xr:uid="{AB0A4FB4-BBFE-4291-A81A-53E88BBB12C6}"/>
    <cellStyle name="Note 2 2 2 8 3" xfId="34251" xr:uid="{52F614EF-926A-4766-B381-DF8DD857AB23}"/>
    <cellStyle name="Note 2 2 2 9" xfId="34252" xr:uid="{D7A0ED40-35E1-4BC5-899A-A0BA74F98FDC}"/>
    <cellStyle name="Note 2 2 2 9 2" xfId="34253" xr:uid="{5F582B56-224B-452D-98A2-B8E48935E3ED}"/>
    <cellStyle name="Note 2 2 2 9 3" xfId="34254" xr:uid="{468C2AD6-54CD-4AD5-BA4F-675D724E9FB6}"/>
    <cellStyle name="Note 2 2 3" xfId="34255" xr:uid="{1E14680C-48B2-462B-AACC-82B6DB0AB482}"/>
    <cellStyle name="Note 2 2 3 10" xfId="34256" xr:uid="{826C7CAE-5B0D-4B13-9118-2EDD07573A15}"/>
    <cellStyle name="Note 2 2 3 10 2" xfId="34257" xr:uid="{2754BDF4-5710-4C5B-99CD-7061BF804B1A}"/>
    <cellStyle name="Note 2 2 3 10 3" xfId="34258" xr:uid="{5A51903C-EB7D-4C1B-855B-EF06EF1B4432}"/>
    <cellStyle name="Note 2 2 3 11" xfId="34259" xr:uid="{CC658AA0-2481-4D89-8617-F6F537820DF4}"/>
    <cellStyle name="Note 2 2 3 11 2" xfId="34260" xr:uid="{D111DD69-9A54-4B59-A8EF-94D09D44885F}"/>
    <cellStyle name="Note 2 2 3 11 3" xfId="34261" xr:uid="{713C3CC2-7AAF-4E17-8641-8C3A7538DE43}"/>
    <cellStyle name="Note 2 2 3 12" xfId="44913" xr:uid="{6D7B0EC7-0923-41E6-870F-CC371F23E54D}"/>
    <cellStyle name="Note 2 2 3 2" xfId="34262" xr:uid="{64501CA4-B288-445A-90A3-46CC0108D359}"/>
    <cellStyle name="Note 2 2 3 2 2" xfId="34263" xr:uid="{B3003224-797B-4EAF-9364-ECD54D176A17}"/>
    <cellStyle name="Note 2 2 3 2 2 2" xfId="34264" xr:uid="{E81C8CD6-DF06-41CD-9D6D-8CA3BBCDEA09}"/>
    <cellStyle name="Note 2 2 3 2 2 3" xfId="34265" xr:uid="{AF432773-E34E-4619-81D9-42CB427DC967}"/>
    <cellStyle name="Note 2 2 3 2 3" xfId="34266" xr:uid="{732EF3EC-73C2-43BF-ABED-0F173AEF95CA}"/>
    <cellStyle name="Note 2 2 3 2 3 2" xfId="34267" xr:uid="{BAA82DF9-FFFC-4886-9D45-4146962ECAEF}"/>
    <cellStyle name="Note 2 2 3 2 3 3" xfId="34268" xr:uid="{4F0DBA2F-97A5-4E09-8724-A203C971B97F}"/>
    <cellStyle name="Note 2 2 3 2 4" xfId="34269" xr:uid="{6B0CA1BD-DA04-422F-80E8-A5F4ECA9A4DC}"/>
    <cellStyle name="Note 2 2 3 2 4 2" xfId="34270" xr:uid="{DE468919-33E3-4214-9B84-300C3897A596}"/>
    <cellStyle name="Note 2 2 3 2 4 3" xfId="34271" xr:uid="{30C9A924-D9D1-46FE-B431-5F73DEBB5F1B}"/>
    <cellStyle name="Note 2 2 3 2 5" xfId="34272" xr:uid="{779B2FF9-C0E8-4591-861F-D9F442110317}"/>
    <cellStyle name="Note 2 2 3 2 5 2" xfId="34273" xr:uid="{FFDD720F-0B94-4584-8396-855BBEE562AE}"/>
    <cellStyle name="Note 2 2 3 2 5 3" xfId="34274" xr:uid="{1DB50BB4-3F1C-496F-BF78-07EF58FC4072}"/>
    <cellStyle name="Note 2 2 3 2 6" xfId="34275" xr:uid="{2DD7FB23-5B19-4D7D-AB34-5D587D69C50A}"/>
    <cellStyle name="Note 2 2 3 2 6 2" xfId="34276" xr:uid="{9297B4D3-897E-415C-8F1E-B199FBD3D32F}"/>
    <cellStyle name="Note 2 2 3 2 6 3" xfId="34277" xr:uid="{6DE3C8FD-0BFE-45FA-892B-7221C179E07E}"/>
    <cellStyle name="Note 2 2 3 2 7" xfId="34278" xr:uid="{F046B919-B86B-4F35-907B-3139F168E464}"/>
    <cellStyle name="Note 2 2 3 2 7 2" xfId="34279" xr:uid="{5BF0B334-FEAD-4F15-B19A-62112FA3E6E3}"/>
    <cellStyle name="Note 2 2 3 2 7 3" xfId="34280" xr:uid="{679A073A-3FDE-4552-A85F-29C77A198685}"/>
    <cellStyle name="Note 2 2 3 2 8" xfId="44914" xr:uid="{6229555B-A4CD-42A6-AA02-0D4E2382DD49}"/>
    <cellStyle name="Note 2 2 3 3" xfId="34281" xr:uid="{D83E06B7-F676-462D-807D-E348284DEB54}"/>
    <cellStyle name="Note 2 2 3 3 2" xfId="34282" xr:uid="{1FCA4931-0896-42A6-9263-C0BAAF46167E}"/>
    <cellStyle name="Note 2 2 3 3 2 2" xfId="34283" xr:uid="{92C9E2D6-EBCE-407A-BFAE-5AC5E1BCDB6B}"/>
    <cellStyle name="Note 2 2 3 3 2 3" xfId="34284" xr:uid="{AE7EC7B5-A4B8-4E46-BA46-A28BF64BC954}"/>
    <cellStyle name="Note 2 2 3 3 3" xfId="34285" xr:uid="{DE88DB9F-14C5-4EA9-A66E-4ED3A49A9076}"/>
    <cellStyle name="Note 2 2 3 3 3 2" xfId="34286" xr:uid="{1FF6EC1A-0109-4158-A892-57E22A56279F}"/>
    <cellStyle name="Note 2 2 3 3 3 3" xfId="34287" xr:uid="{6D17BACA-A512-4898-9E7D-0D3B031451B9}"/>
    <cellStyle name="Note 2 2 3 3 4" xfId="34288" xr:uid="{3119888B-9A88-4E99-9A7B-9955CCF22C01}"/>
    <cellStyle name="Note 2 2 3 3 4 2" xfId="34289" xr:uid="{EC32FCC5-FE6B-4867-9292-1322011AB6FE}"/>
    <cellStyle name="Note 2 2 3 3 4 3" xfId="34290" xr:uid="{9FBF923D-7D12-4DE8-BEC8-1A052DD3FB77}"/>
    <cellStyle name="Note 2 2 3 3 5" xfId="34291" xr:uid="{2AE9094A-C2FC-4800-9D45-0BDB9B40370A}"/>
    <cellStyle name="Note 2 2 3 3 5 2" xfId="34292" xr:uid="{8EC9F7B4-4BB2-476B-81F6-C647A9D5B1F2}"/>
    <cellStyle name="Note 2 2 3 3 5 3" xfId="34293" xr:uid="{2DF621A7-8A42-4976-B29F-066028D07F49}"/>
    <cellStyle name="Note 2 2 3 3 6" xfId="34294" xr:uid="{D333EDA4-7DC4-4EBC-A57E-119BF202C168}"/>
    <cellStyle name="Note 2 2 3 3 6 2" xfId="34295" xr:uid="{8EF2AB25-1F31-42C3-8110-8DE09750732E}"/>
    <cellStyle name="Note 2 2 3 3 6 3" xfId="34296" xr:uid="{FF429E63-C856-4104-94CD-88E9009A7D7C}"/>
    <cellStyle name="Note 2 2 3 3 7" xfId="34297" xr:uid="{DB2B9E0F-F6D6-4F84-85B0-9400F83F229F}"/>
    <cellStyle name="Note 2 2 3 3 7 2" xfId="34298" xr:uid="{29CE6524-25E4-4CD2-8CB0-74D4F83F8D83}"/>
    <cellStyle name="Note 2 2 3 3 7 3" xfId="34299" xr:uid="{9111AD26-11C8-48BE-B5C9-265DC2D2F38D}"/>
    <cellStyle name="Note 2 2 3 3 8" xfId="44915" xr:uid="{C3AB7B67-D845-411B-9093-5B361F8B7AB9}"/>
    <cellStyle name="Note 2 2 3 4" xfId="34300" xr:uid="{601C3534-7101-4C51-AF27-32500C18713F}"/>
    <cellStyle name="Note 2 2 3 4 2" xfId="34301" xr:uid="{C687C49C-19B1-4638-A304-600AC8FFBA9E}"/>
    <cellStyle name="Note 2 2 3 4 2 2" xfId="34302" xr:uid="{69036CDA-8CD0-4313-B2F8-FC06CF24A7DF}"/>
    <cellStyle name="Note 2 2 3 4 2 3" xfId="34303" xr:uid="{45FCF914-A08C-40F9-81D1-33CEAE3CB1C7}"/>
    <cellStyle name="Note 2 2 3 4 3" xfId="34304" xr:uid="{501D2109-A8BC-4A9F-8DFE-E38C2B847ED0}"/>
    <cellStyle name="Note 2 2 3 4 3 2" xfId="34305" xr:uid="{A8B9441D-F1C8-45C5-8165-6DD60EDD4FA3}"/>
    <cellStyle name="Note 2 2 3 4 3 3" xfId="34306" xr:uid="{1F58D9B3-2EF6-4833-9DC0-E23FE87A04BE}"/>
    <cellStyle name="Note 2 2 3 4 4" xfId="34307" xr:uid="{C9C405A6-4F80-4112-9DA5-CF8F01EE75A6}"/>
    <cellStyle name="Note 2 2 3 4 4 2" xfId="34308" xr:uid="{B39ED68E-83EC-40E5-9FD1-B8D96130309E}"/>
    <cellStyle name="Note 2 2 3 4 4 3" xfId="34309" xr:uid="{7D5B4B66-48C5-4D15-A83E-1F0193A13174}"/>
    <cellStyle name="Note 2 2 3 4 5" xfId="34310" xr:uid="{FEE8061A-6AA0-413F-86AE-8B1E14DBD360}"/>
    <cellStyle name="Note 2 2 3 4 5 2" xfId="34311" xr:uid="{61751837-28C3-4B50-8762-6457A8127055}"/>
    <cellStyle name="Note 2 2 3 4 5 3" xfId="34312" xr:uid="{EAB9BE1C-C833-49F0-890F-4BA6FA421A33}"/>
    <cellStyle name="Note 2 2 3 4 6" xfId="34313" xr:uid="{2FBB2DC1-A752-4B14-B9EB-20D5D590211D}"/>
    <cellStyle name="Note 2 2 3 4 6 2" xfId="34314" xr:uid="{CDA90EF2-E312-4347-9FF5-8FADCDC473A5}"/>
    <cellStyle name="Note 2 2 3 4 6 3" xfId="34315" xr:uid="{2A80FE4B-3ECA-4506-8D77-B8FD201E5E02}"/>
    <cellStyle name="Note 2 2 3 4 7" xfId="34316" xr:uid="{5BF603DE-8390-4F8D-BA0D-D33DE43AFA7A}"/>
    <cellStyle name="Note 2 2 3 4 7 2" xfId="34317" xr:uid="{A1F5B7A1-B419-4A99-9F18-2C05A9D8778E}"/>
    <cellStyle name="Note 2 2 3 4 7 3" xfId="34318" xr:uid="{2298FD6A-2934-47FA-A1E0-B65F07E3281A}"/>
    <cellStyle name="Note 2 2 3 4 8" xfId="44916" xr:uid="{808A1CFF-234E-4CC0-A894-189E218824E5}"/>
    <cellStyle name="Note 2 2 3 5" xfId="34319" xr:uid="{5EEB7AD6-2AED-4870-A5BB-A0E67E88ABCD}"/>
    <cellStyle name="Note 2 2 3 5 2" xfId="34320" xr:uid="{F0581EE4-5E36-4F4F-A0FB-2F539EDB939D}"/>
    <cellStyle name="Note 2 2 3 5 2 2" xfId="34321" xr:uid="{00D2A796-AC1F-48CF-B0C2-A7783FECC3F0}"/>
    <cellStyle name="Note 2 2 3 5 2 3" xfId="34322" xr:uid="{09073283-03D4-420A-83DE-52AD063A1766}"/>
    <cellStyle name="Note 2 2 3 5 3" xfId="34323" xr:uid="{0A39058A-E4DD-49AB-8F49-5FD370469998}"/>
    <cellStyle name="Note 2 2 3 5 3 2" xfId="34324" xr:uid="{17B50A47-7878-43BD-8B12-8DE6B100DCAB}"/>
    <cellStyle name="Note 2 2 3 5 3 3" xfId="34325" xr:uid="{124CCA52-25A0-4A07-BA7C-AC310BB4A857}"/>
    <cellStyle name="Note 2 2 3 5 4" xfId="34326" xr:uid="{ED329F8D-4643-4B29-8A13-AE5B641A07DD}"/>
    <cellStyle name="Note 2 2 3 5 4 2" xfId="34327" xr:uid="{7740BA59-5E9C-4EB7-93CB-8A806D610DB3}"/>
    <cellStyle name="Note 2 2 3 5 4 3" xfId="34328" xr:uid="{AC90BEAC-6C84-4B99-BE15-0E9D8A7C6F06}"/>
    <cellStyle name="Note 2 2 3 5 5" xfId="34329" xr:uid="{6033A007-9A3D-427C-8FB0-8DF76F65D9DA}"/>
    <cellStyle name="Note 2 2 3 5 5 2" xfId="34330" xr:uid="{A5C425F1-F7A0-498B-A12B-83EF8ABCC61C}"/>
    <cellStyle name="Note 2 2 3 5 5 3" xfId="34331" xr:uid="{18F25AC9-B376-4C9E-A679-30F7263D4AC2}"/>
    <cellStyle name="Note 2 2 3 5 6" xfId="34332" xr:uid="{C8CD2C38-3C64-4EAE-AB2A-B56DDB627669}"/>
    <cellStyle name="Note 2 2 3 5 6 2" xfId="34333" xr:uid="{C7CEF6D0-44A2-433F-B7E7-B20C6A190940}"/>
    <cellStyle name="Note 2 2 3 5 6 3" xfId="34334" xr:uid="{006F98B6-F6FA-46A9-B5A6-9B3635820708}"/>
    <cellStyle name="Note 2 2 3 5 7" xfId="34335" xr:uid="{869C04D8-FC6E-4E1C-B91D-BB728A218D71}"/>
    <cellStyle name="Note 2 2 3 5 7 2" xfId="34336" xr:uid="{F379ACA6-E00F-423D-A4C5-40A87F52976F}"/>
    <cellStyle name="Note 2 2 3 5 7 3" xfId="34337" xr:uid="{0B76C3FC-3CB7-408C-9120-AE094FD02CC5}"/>
    <cellStyle name="Note 2 2 3 5 8" xfId="44917" xr:uid="{2FD6E1D1-5861-4620-9284-374075F58F48}"/>
    <cellStyle name="Note 2 2 3 6" xfId="34338" xr:uid="{0E716C73-3006-4CBC-AB46-C11E6F2A0A7E}"/>
    <cellStyle name="Note 2 2 3 6 2" xfId="34339" xr:uid="{444F1126-9EC1-4AE3-993D-6903CFEA4811}"/>
    <cellStyle name="Note 2 2 3 7" xfId="34340" xr:uid="{A43413C7-5A6E-4A65-99D7-1DFB31BA1FD5}"/>
    <cellStyle name="Note 2 2 3 7 2" xfId="34341" xr:uid="{BB69A2BA-1EF5-4610-B471-72519D47E234}"/>
    <cellStyle name="Note 2 2 3 7 3" xfId="34342" xr:uid="{4F4002B6-7109-4D43-88FF-40E478114CC9}"/>
    <cellStyle name="Note 2 2 3 8" xfId="34343" xr:uid="{E8408414-6928-481E-9152-134CEBC69500}"/>
    <cellStyle name="Note 2 2 3 8 2" xfId="34344" xr:uid="{C520AC49-F432-41C9-BAB9-56995B889F54}"/>
    <cellStyle name="Note 2 2 3 8 3" xfId="34345" xr:uid="{078FC62C-267C-4ABA-8D47-83112FF92875}"/>
    <cellStyle name="Note 2 2 3 9" xfId="34346" xr:uid="{520E17F3-DB56-4D6D-A450-31F67C807DC7}"/>
    <cellStyle name="Note 2 2 3 9 2" xfId="34347" xr:uid="{7279AD8F-D618-4BC3-9DA0-94F15763FE26}"/>
    <cellStyle name="Note 2 2 3 9 3" xfId="34348" xr:uid="{F7AEAF45-E71C-4789-A894-C0D7B0B661A1}"/>
    <cellStyle name="Note 2 2 4" xfId="34349" xr:uid="{37EEB570-6AB6-407D-93F6-234F4114FA4E}"/>
    <cellStyle name="Note 2 2 4 2" xfId="34350" xr:uid="{C14CE9AC-C56B-441D-BBE7-72E31925B0D9}"/>
    <cellStyle name="Note 2 2 4 2 2" xfId="34351" xr:uid="{0272087E-E4B3-457D-B5F7-3C92473C3C7F}"/>
    <cellStyle name="Note 2 2 4 2 3" xfId="34352" xr:uid="{6440C6E3-3A01-4682-BFE2-3C4A39433B4F}"/>
    <cellStyle name="Note 2 2 4 3" xfId="34353" xr:uid="{C5082566-36EF-458E-8875-7DA1B1C7E2E4}"/>
    <cellStyle name="Note 2 2 4 3 2" xfId="34354" xr:uid="{CAD22B6D-3D6A-4370-B677-785F3E50F161}"/>
    <cellStyle name="Note 2 2 4 3 3" xfId="34355" xr:uid="{2C197B58-95A6-43C7-814F-716866366D2B}"/>
    <cellStyle name="Note 2 2 4 4" xfId="34356" xr:uid="{8816BC35-25CB-4F4B-A3EF-A11F12E9AB59}"/>
    <cellStyle name="Note 2 2 4 4 2" xfId="34357" xr:uid="{DFB421C4-7725-478A-AAF2-4BE3895C9E65}"/>
    <cellStyle name="Note 2 2 4 4 3" xfId="34358" xr:uid="{D931B23C-48F9-4EC2-BAD9-0124EA9A6B4A}"/>
    <cellStyle name="Note 2 2 4 5" xfId="34359" xr:uid="{062818A1-7B15-4828-A404-4F5C2E510BDE}"/>
    <cellStyle name="Note 2 2 4 5 2" xfId="34360" xr:uid="{3DD49B1B-1A68-4725-855E-267F1530AB89}"/>
    <cellStyle name="Note 2 2 4 5 3" xfId="34361" xr:uid="{A6B3419F-8826-44E3-9171-B8A339CB26D6}"/>
    <cellStyle name="Note 2 2 4 6" xfId="34362" xr:uid="{E49098EB-A60A-4831-B90F-1E0D7C159932}"/>
    <cellStyle name="Note 2 2 4 6 2" xfId="34363" xr:uid="{87ADACAC-A03E-4EC8-A274-E396964CB215}"/>
    <cellStyle name="Note 2 2 4 6 3" xfId="34364" xr:uid="{752DB5F7-A21A-429E-94FA-150014CDAD07}"/>
    <cellStyle name="Note 2 2 4 7" xfId="34365" xr:uid="{1AA7B2A8-034C-46A3-93F0-E2EB9DC1DA63}"/>
    <cellStyle name="Note 2 2 4 7 2" xfId="34366" xr:uid="{3D72FD1F-0882-48EC-970F-F7EA3057F355}"/>
    <cellStyle name="Note 2 2 4 7 3" xfId="34367" xr:uid="{3541AF28-BB5E-42B3-8B18-192872AC4922}"/>
    <cellStyle name="Note 2 2 4 8" xfId="44918" xr:uid="{8A6FC304-56C6-4673-901C-AD54C0935D58}"/>
    <cellStyle name="Note 2 2 5" xfId="34368" xr:uid="{711CA9C0-ABCD-4F9F-BFCF-A4CB2C14304A}"/>
    <cellStyle name="Note 2 2 5 2" xfId="34369" xr:uid="{752AAE3B-37C2-4769-8240-FC45BDA7E686}"/>
    <cellStyle name="Note 2 2 5 2 2" xfId="34370" xr:uid="{385F68FB-C26E-42D5-AFD8-28D6308D639D}"/>
    <cellStyle name="Note 2 2 5 2 3" xfId="34371" xr:uid="{A223B94A-6B49-4743-B218-6DE01AEE6B3A}"/>
    <cellStyle name="Note 2 2 5 3" xfId="34372" xr:uid="{7AA450ED-6242-440A-A671-0815B7FF35BF}"/>
    <cellStyle name="Note 2 2 5 3 2" xfId="34373" xr:uid="{F5B32877-A6E8-408B-BE2D-DB9096220D58}"/>
    <cellStyle name="Note 2 2 5 3 3" xfId="34374" xr:uid="{ADEB4768-1767-4CEB-91DD-0BA67F8715C6}"/>
    <cellStyle name="Note 2 2 5 4" xfId="34375" xr:uid="{DD04901A-EA1B-410A-8007-EDFF8BEEC43B}"/>
    <cellStyle name="Note 2 2 5 4 2" xfId="34376" xr:uid="{BC062507-74D1-4EDB-B79D-94F612AF2BA1}"/>
    <cellStyle name="Note 2 2 5 4 3" xfId="34377" xr:uid="{6CE207AF-21B8-42BD-A57B-97EBD51BF75E}"/>
    <cellStyle name="Note 2 2 5 5" xfId="34378" xr:uid="{9176B0EE-3980-4E90-B176-71F5AE84B7B0}"/>
    <cellStyle name="Note 2 2 5 5 2" xfId="34379" xr:uid="{F0B09098-08F1-449C-8234-2F72CAD9569A}"/>
    <cellStyle name="Note 2 2 5 5 3" xfId="34380" xr:uid="{482B0C8D-0876-4DE5-BF9C-F5FABC543330}"/>
    <cellStyle name="Note 2 2 5 6" xfId="34381" xr:uid="{6DA41C54-8A9F-47A8-8373-824B12F47101}"/>
    <cellStyle name="Note 2 2 5 6 2" xfId="34382" xr:uid="{76A67815-36AB-4AE9-B3B3-AB13CC1F0E34}"/>
    <cellStyle name="Note 2 2 5 6 3" xfId="34383" xr:uid="{51050167-1A15-4621-881D-86D666EDDC35}"/>
    <cellStyle name="Note 2 2 5 7" xfId="34384" xr:uid="{20588889-ADD3-4626-8335-0BC6BB663B45}"/>
    <cellStyle name="Note 2 2 5 7 2" xfId="34385" xr:uid="{09412CA0-9847-4950-AE2D-214DF8F018E9}"/>
    <cellStyle name="Note 2 2 5 7 3" xfId="34386" xr:uid="{1024AB0E-1DB1-46CB-8659-4A424F42B1E1}"/>
    <cellStyle name="Note 2 2 5 8" xfId="34387" xr:uid="{CD88AE23-650D-4849-9366-81F805B9FADA}"/>
    <cellStyle name="Note 2 2 5 9" xfId="34388" xr:uid="{EBCB8109-8F97-4DD3-8A78-5DC72DF187D1}"/>
    <cellStyle name="Note 2 2 6" xfId="34389" xr:uid="{AF27C5C4-AACF-4F03-A9D1-8D7BD1E34453}"/>
    <cellStyle name="Note 2 3" xfId="1320" xr:uid="{00000000-0005-0000-0000-000005050000}"/>
    <cellStyle name="Note 2 3 2" xfId="34390" xr:uid="{CAE89D5E-7CDC-4C70-8045-2E975D30B323}"/>
    <cellStyle name="Note 2 3 2 10" xfId="34391" xr:uid="{B19DF961-35CD-4C19-BA23-44C296DE1289}"/>
    <cellStyle name="Note 2 3 2 10 2" xfId="34392" xr:uid="{F6CD4167-1FEC-4DB8-9042-557DA1D45495}"/>
    <cellStyle name="Note 2 3 2 10 3" xfId="34393" xr:uid="{492731C5-B03F-4BD5-ABBB-CF261A50A1EC}"/>
    <cellStyle name="Note 2 3 2 11" xfId="34394" xr:uid="{6EF081E8-A4DE-4FF9-94C9-760349C36453}"/>
    <cellStyle name="Note 2 3 2 11 2" xfId="34395" xr:uid="{BFAD25C1-E166-4EB8-A197-3ABD24AA1C90}"/>
    <cellStyle name="Note 2 3 2 11 3" xfId="34396" xr:uid="{22448022-8B1E-4834-B6E1-335F409E90FD}"/>
    <cellStyle name="Note 2 3 2 12" xfId="44919" xr:uid="{107797E7-5E95-469D-A6CB-E920F8955542}"/>
    <cellStyle name="Note 2 3 2 2" xfId="34397" xr:uid="{077AAFA8-AFD8-4FB9-A57D-7E11960464D2}"/>
    <cellStyle name="Note 2 3 2 2 2" xfId="34398" xr:uid="{91F23FB7-5649-4990-A496-3F9DED028CD4}"/>
    <cellStyle name="Note 2 3 2 2 2 2" xfId="34399" xr:uid="{E0A1ADAA-7208-40CF-A44E-D0AA7F2EA009}"/>
    <cellStyle name="Note 2 3 2 2 2 3" xfId="34400" xr:uid="{C521C7AE-B8C8-42BD-BE57-9C6D6B0883F6}"/>
    <cellStyle name="Note 2 3 2 2 3" xfId="34401" xr:uid="{8EDD54D9-6800-449C-8B23-00245FCDCB9C}"/>
    <cellStyle name="Note 2 3 2 2 3 2" xfId="34402" xr:uid="{7B92A964-F286-42D0-A1AE-E0FE4A521623}"/>
    <cellStyle name="Note 2 3 2 2 3 3" xfId="34403" xr:uid="{BA29A465-5180-46A6-AAD3-9869B2A550F4}"/>
    <cellStyle name="Note 2 3 2 2 4" xfId="34404" xr:uid="{658B5DB9-462C-4061-90E3-3BAEBF940FBA}"/>
    <cellStyle name="Note 2 3 2 2 4 2" xfId="34405" xr:uid="{A3FFBB3E-3EF0-458F-B6EC-56365886A5D7}"/>
    <cellStyle name="Note 2 3 2 2 4 3" xfId="34406" xr:uid="{FA5FC4D3-7458-4AD9-9CFF-7CA1F782A59C}"/>
    <cellStyle name="Note 2 3 2 2 5" xfId="34407" xr:uid="{6C41382F-5CF9-472B-B691-FE35F541B843}"/>
    <cellStyle name="Note 2 3 2 2 5 2" xfId="34408" xr:uid="{A24ADDDC-D449-436D-B610-0A97E4C11845}"/>
    <cellStyle name="Note 2 3 2 2 5 3" xfId="34409" xr:uid="{DB82A1AA-E49E-4567-887D-D457051CFCD7}"/>
    <cellStyle name="Note 2 3 2 2 6" xfId="34410" xr:uid="{3AB67BCE-4FE5-429B-AEA0-85A37821D8E8}"/>
    <cellStyle name="Note 2 3 2 2 6 2" xfId="34411" xr:uid="{E0550815-45FD-4F3B-B8F7-ED5B38545323}"/>
    <cellStyle name="Note 2 3 2 2 6 3" xfId="34412" xr:uid="{7C3F341F-C6B1-4FEF-B423-F1061D378CDE}"/>
    <cellStyle name="Note 2 3 2 2 7" xfId="34413" xr:uid="{1A6820AC-83F0-4109-98E6-3ACBC692F841}"/>
    <cellStyle name="Note 2 3 2 2 7 2" xfId="34414" xr:uid="{620F40AF-CD80-42EC-BF3B-F6E2516B6BAC}"/>
    <cellStyle name="Note 2 3 2 2 7 3" xfId="34415" xr:uid="{7C0C9909-D695-47E3-A5C8-93625CEC8AAF}"/>
    <cellStyle name="Note 2 3 2 2 8" xfId="44920" xr:uid="{6E19CDDF-2A91-45F6-9919-600C41B50874}"/>
    <cellStyle name="Note 2 3 2 3" xfId="34416" xr:uid="{24B940F4-25FB-497E-B5F8-3FD191B21E0E}"/>
    <cellStyle name="Note 2 3 2 3 2" xfId="34417" xr:uid="{01AA7486-D909-4E62-930F-415330E24083}"/>
    <cellStyle name="Note 2 3 2 3 2 2" xfId="34418" xr:uid="{D05B9CE7-2BC8-4619-9EB1-263A63A1D466}"/>
    <cellStyle name="Note 2 3 2 3 2 3" xfId="34419" xr:uid="{16ADBA23-9462-4E5B-8AAD-C0853BA57724}"/>
    <cellStyle name="Note 2 3 2 3 3" xfId="34420" xr:uid="{1442EC1B-EFBB-4147-9EA9-AAEE27DFAC5B}"/>
    <cellStyle name="Note 2 3 2 3 3 2" xfId="34421" xr:uid="{7C782B23-F0EB-4C8C-9CBD-111EFD50A7F2}"/>
    <cellStyle name="Note 2 3 2 3 3 3" xfId="34422" xr:uid="{F41395E9-2343-4626-9F66-704944AC5056}"/>
    <cellStyle name="Note 2 3 2 3 4" xfId="34423" xr:uid="{7BAF7D1D-D397-43D7-8064-3CC405D6B2E4}"/>
    <cellStyle name="Note 2 3 2 3 4 2" xfId="34424" xr:uid="{F817E3DE-4C78-4625-9058-CCE536F84BBC}"/>
    <cellStyle name="Note 2 3 2 3 4 3" xfId="34425" xr:uid="{6F81DE4D-5E99-4484-A62E-A8259561CBF0}"/>
    <cellStyle name="Note 2 3 2 3 5" xfId="34426" xr:uid="{928E10EE-D4A1-42A2-93B2-6A12C7C21651}"/>
    <cellStyle name="Note 2 3 2 3 5 2" xfId="34427" xr:uid="{A7DDD976-A8FB-4F01-95A4-7D8EBCCBEBDD}"/>
    <cellStyle name="Note 2 3 2 3 5 3" xfId="34428" xr:uid="{5C8C4006-E42B-422C-AA14-FD728A42BB95}"/>
    <cellStyle name="Note 2 3 2 3 6" xfId="34429" xr:uid="{AC29EE24-FEFB-4576-A5E1-CE052476018E}"/>
    <cellStyle name="Note 2 3 2 3 6 2" xfId="34430" xr:uid="{BFB8F84E-3102-4903-A02A-35C7D4925C95}"/>
    <cellStyle name="Note 2 3 2 3 6 3" xfId="34431" xr:uid="{C12C833F-BAFD-40B3-9B59-4288CA8379EF}"/>
    <cellStyle name="Note 2 3 2 3 7" xfId="34432" xr:uid="{1E72F5BE-8BF9-42C8-BC66-D96089D40177}"/>
    <cellStyle name="Note 2 3 2 3 7 2" xfId="34433" xr:uid="{88310081-D8A9-4261-AD16-8D261A9F343B}"/>
    <cellStyle name="Note 2 3 2 3 7 3" xfId="34434" xr:uid="{59B404F8-35FA-4352-A7B3-6FDAB25D9C4C}"/>
    <cellStyle name="Note 2 3 2 3 8" xfId="44921" xr:uid="{D4989BA3-5E68-407E-90D1-AADA54CC6CFB}"/>
    <cellStyle name="Note 2 3 2 4" xfId="34435" xr:uid="{11FAA1EC-B892-499F-B56F-5D7E60F781D2}"/>
    <cellStyle name="Note 2 3 2 4 2" xfId="34436" xr:uid="{A592EB40-8954-46A3-AF97-554C00405772}"/>
    <cellStyle name="Note 2 3 2 4 2 2" xfId="34437" xr:uid="{E497F5FC-5DB5-4105-86E9-B60F88413675}"/>
    <cellStyle name="Note 2 3 2 4 2 3" xfId="34438" xr:uid="{6F7CF86B-B538-4698-B82A-7BDDF319BF74}"/>
    <cellStyle name="Note 2 3 2 4 3" xfId="34439" xr:uid="{CA6981FA-4544-4354-A4C5-26CBEE3A45F5}"/>
    <cellStyle name="Note 2 3 2 4 3 2" xfId="34440" xr:uid="{E959BFF6-14EB-43A3-8054-0DCFF9044184}"/>
    <cellStyle name="Note 2 3 2 4 3 3" xfId="34441" xr:uid="{72316C91-BDB3-4461-B613-86310C0288E6}"/>
    <cellStyle name="Note 2 3 2 4 4" xfId="34442" xr:uid="{B72A15B7-629C-413C-8A7B-5057BD9FC608}"/>
    <cellStyle name="Note 2 3 2 4 4 2" xfId="34443" xr:uid="{6FA1EF8A-DCCC-461E-B096-6EC9FEA3B974}"/>
    <cellStyle name="Note 2 3 2 4 4 3" xfId="34444" xr:uid="{47CF99EB-E90A-4413-A483-DD446251CA08}"/>
    <cellStyle name="Note 2 3 2 4 5" xfId="34445" xr:uid="{CBD45603-131F-4552-8427-8916FA6F0ED6}"/>
    <cellStyle name="Note 2 3 2 4 5 2" xfId="34446" xr:uid="{26202C04-521B-4006-8B8C-CD04CB46413F}"/>
    <cellStyle name="Note 2 3 2 4 5 3" xfId="34447" xr:uid="{E45B3476-B51E-4218-B668-1D76BA92EBD1}"/>
    <cellStyle name="Note 2 3 2 4 6" xfId="34448" xr:uid="{9C2C68CC-8F68-41AE-9AC5-A8C29CBA1408}"/>
    <cellStyle name="Note 2 3 2 4 6 2" xfId="34449" xr:uid="{88EBCFD3-2E30-4A75-9B5D-7FA5CE9C7AAE}"/>
    <cellStyle name="Note 2 3 2 4 6 3" xfId="34450" xr:uid="{05D6CB52-451D-41D5-8ADB-EC255A17D7B7}"/>
    <cellStyle name="Note 2 3 2 4 7" xfId="34451" xr:uid="{FAA407F5-1280-41CA-B438-D6CAA424A46A}"/>
    <cellStyle name="Note 2 3 2 4 7 2" xfId="34452" xr:uid="{4DBBCED9-B660-4579-89D5-CBCE60AC8768}"/>
    <cellStyle name="Note 2 3 2 4 7 3" xfId="34453" xr:uid="{95A0A34C-113D-40CC-B588-4A2F2784F884}"/>
    <cellStyle name="Note 2 3 2 4 8" xfId="44922" xr:uid="{E3BC1FD2-0AE4-48CC-8A71-14207AEE9408}"/>
    <cellStyle name="Note 2 3 2 5" xfId="34454" xr:uid="{0ED2AD17-243E-4457-92A7-4196453FF6FA}"/>
    <cellStyle name="Note 2 3 2 5 2" xfId="34455" xr:uid="{86A45F14-EB13-4AAF-81BA-2C81BF617735}"/>
    <cellStyle name="Note 2 3 2 5 2 2" xfId="34456" xr:uid="{64623716-BBBB-4E8B-8DA1-743CBAF8C889}"/>
    <cellStyle name="Note 2 3 2 5 2 3" xfId="34457" xr:uid="{F0E23D9C-0B87-43DF-A715-E85FA15AFDFA}"/>
    <cellStyle name="Note 2 3 2 5 3" xfId="34458" xr:uid="{833EC451-6BD8-41C1-A341-0051B60D5506}"/>
    <cellStyle name="Note 2 3 2 5 3 2" xfId="34459" xr:uid="{ECC7AAFC-FB80-4748-9AC2-9451AFB304D6}"/>
    <cellStyle name="Note 2 3 2 5 3 3" xfId="34460" xr:uid="{3BB17295-8F8E-4FA8-B364-F83AE63782E7}"/>
    <cellStyle name="Note 2 3 2 5 4" xfId="34461" xr:uid="{970F7DC6-BF4F-4AE1-9571-A45888F26812}"/>
    <cellStyle name="Note 2 3 2 5 4 2" xfId="34462" xr:uid="{3DB327E8-5B42-4D1D-B9AD-5CDA283A3E62}"/>
    <cellStyle name="Note 2 3 2 5 4 3" xfId="34463" xr:uid="{ED1AE9F6-80B0-4504-B413-3DE60742A120}"/>
    <cellStyle name="Note 2 3 2 5 5" xfId="34464" xr:uid="{DE0ECD2F-8252-4125-A11E-61A9DFC9B25D}"/>
    <cellStyle name="Note 2 3 2 5 5 2" xfId="34465" xr:uid="{875CF5EE-3489-474C-A22E-9DB2A0DC30AE}"/>
    <cellStyle name="Note 2 3 2 5 5 3" xfId="34466" xr:uid="{2F06530A-F187-4CF6-B30D-671912554738}"/>
    <cellStyle name="Note 2 3 2 5 6" xfId="34467" xr:uid="{F0FC77CB-BB99-45C3-82EA-E9B74BC88ED9}"/>
    <cellStyle name="Note 2 3 2 5 6 2" xfId="34468" xr:uid="{0EE271D7-367D-4CBA-83EE-7BBDBBF70291}"/>
    <cellStyle name="Note 2 3 2 5 6 3" xfId="34469" xr:uid="{C46DF1EF-3ACB-4994-A987-B2E76BD88AF4}"/>
    <cellStyle name="Note 2 3 2 5 7" xfId="34470" xr:uid="{9AE34333-CEAC-4FE3-B6D2-490AF1A3C7A3}"/>
    <cellStyle name="Note 2 3 2 5 7 2" xfId="34471" xr:uid="{741CC194-4F77-4DC8-B7DA-5C19AFB4C475}"/>
    <cellStyle name="Note 2 3 2 5 7 3" xfId="34472" xr:uid="{414B3D53-B769-4BBA-8891-348FEA377118}"/>
    <cellStyle name="Note 2 3 2 5 8" xfId="44923" xr:uid="{C04A09F5-C228-4743-A3E3-B65E17FFA525}"/>
    <cellStyle name="Note 2 3 2 6" xfId="34473" xr:uid="{105A0E84-E358-4BF7-A0F9-98973865CFA4}"/>
    <cellStyle name="Note 2 3 2 6 2" xfId="34474" xr:uid="{24FCE8A4-CE56-4241-9B3C-8382D30CDE79}"/>
    <cellStyle name="Note 2 3 2 7" xfId="34475" xr:uid="{7ACE43D9-0D6D-4C5B-A306-C16133051955}"/>
    <cellStyle name="Note 2 3 2 7 2" xfId="34476" xr:uid="{5A9C32F7-F8E6-49FD-95A2-2D67463AE5EF}"/>
    <cellStyle name="Note 2 3 2 7 3" xfId="34477" xr:uid="{732668D4-53E8-4C9C-BA89-6B9325C2D614}"/>
    <cellStyle name="Note 2 3 2 8" xfId="34478" xr:uid="{117B84B8-4269-4625-8161-0B20F294331E}"/>
    <cellStyle name="Note 2 3 2 8 2" xfId="34479" xr:uid="{E5C88C20-57BE-4B42-B60A-2F3A9AAC499D}"/>
    <cellStyle name="Note 2 3 2 8 3" xfId="34480" xr:uid="{A154FA96-5360-4A72-977A-2A4A16298528}"/>
    <cellStyle name="Note 2 3 2 9" xfId="34481" xr:uid="{46CC80C9-A3B3-49E4-9A6E-2DA6EA4B7A4C}"/>
    <cellStyle name="Note 2 3 2 9 2" xfId="34482" xr:uid="{E484F762-2340-4BC1-9433-BB0ADEC4E30E}"/>
    <cellStyle name="Note 2 3 2 9 3" xfId="34483" xr:uid="{E2C7865F-AEF2-44B3-B923-3AF0AC63C8FD}"/>
    <cellStyle name="Note 2 3 3" xfId="34484" xr:uid="{3188B0DD-E9B5-4243-86AB-FD3DADB3C9D7}"/>
    <cellStyle name="Note 2 3 3 2" xfId="34485" xr:uid="{7305C765-4340-44F5-80FA-F861E817F988}"/>
    <cellStyle name="Note 2 3 3 2 2" xfId="34486" xr:uid="{E0DE5AD9-9B54-4ECD-9659-497597C8D3B8}"/>
    <cellStyle name="Note 2 3 3 2 3" xfId="34487" xr:uid="{92C1D65E-1D7B-4F50-AFAB-A2348A34C974}"/>
    <cellStyle name="Note 2 3 3 3" xfId="34488" xr:uid="{CD0BDCD9-E3EC-4893-9839-A9E7AD8571A3}"/>
    <cellStyle name="Note 2 3 3 3 2" xfId="34489" xr:uid="{05D32549-7037-4C06-B73D-6344AE800AA3}"/>
    <cellStyle name="Note 2 3 3 3 3" xfId="34490" xr:uid="{743661A5-14F4-4FED-93AF-1BBC7042113D}"/>
    <cellStyle name="Note 2 3 3 4" xfId="34491" xr:uid="{F570B310-5EF8-4603-B57E-94C4B5A5C359}"/>
    <cellStyle name="Note 2 3 3 4 2" xfId="34492" xr:uid="{493B275A-5972-473E-BC52-A49A22A62A3C}"/>
    <cellStyle name="Note 2 3 3 4 3" xfId="34493" xr:uid="{121705EB-0C5B-4217-BF28-A45C6732553E}"/>
    <cellStyle name="Note 2 3 3 5" xfId="34494" xr:uid="{04014BB4-C280-4419-884A-078E91EF7ABB}"/>
    <cellStyle name="Note 2 3 3 5 2" xfId="34495" xr:uid="{A0388D08-B049-4C1F-9325-F54E99306FF4}"/>
    <cellStyle name="Note 2 3 3 5 3" xfId="34496" xr:uid="{5BAD649A-7479-468F-9D7D-83F49A572B37}"/>
    <cellStyle name="Note 2 3 3 6" xfId="34497" xr:uid="{51659E3F-8CC4-4292-B681-39A6AA68C861}"/>
    <cellStyle name="Note 2 3 3 6 2" xfId="34498" xr:uid="{5D996BB4-B275-477A-8462-2BE965320363}"/>
    <cellStyle name="Note 2 3 3 6 3" xfId="34499" xr:uid="{21FAF954-CD17-4E9C-9EBF-23A7A5FD7A85}"/>
    <cellStyle name="Note 2 3 3 7" xfId="34500" xr:uid="{87FC6DB1-F7F4-4E12-84E7-23E8E51C8C0F}"/>
    <cellStyle name="Note 2 3 3 7 2" xfId="34501" xr:uid="{A35B984B-4E86-43BE-B33E-69DD3C7BA8E1}"/>
    <cellStyle name="Note 2 3 3 7 3" xfId="34502" xr:uid="{77793523-6074-4A1A-A1FF-84DFC37924F3}"/>
    <cellStyle name="Note 2 3 3 8" xfId="44924" xr:uid="{719E14A8-096C-4740-A5E3-23BE9E752BF2}"/>
    <cellStyle name="Note 2 3 4" xfId="34503" xr:uid="{81625946-B5F4-4616-963D-8D130DDFB92E}"/>
    <cellStyle name="Note 2 3 4 2" xfId="34504" xr:uid="{E09F924D-BE9D-4D73-A11D-2C357B7E1B44}"/>
    <cellStyle name="Note 2 3 4 3" xfId="34505" xr:uid="{FA24D57B-EBB5-4CC9-B358-43B3768C66D7}"/>
    <cellStyle name="Note 2 3 5" xfId="34506" xr:uid="{C6578E1F-C2F1-4928-A00E-E18D9AD2FF9B}"/>
    <cellStyle name="Note 2 3 5 2" xfId="34507" xr:uid="{65F653A7-26BE-456E-B37B-3DD9E215BA7A}"/>
    <cellStyle name="Note 2 3 5 3" xfId="34508" xr:uid="{B14866FF-FB6F-48D1-933A-6DEB50EB06C5}"/>
    <cellStyle name="Note 2 3 6" xfId="34509" xr:uid="{EB4E97A2-ACBD-4AB7-A509-72EEDED2CB62}"/>
    <cellStyle name="Note 2 3 6 2" xfId="34510" xr:uid="{22A1E69D-F272-4702-AFF3-5D14FC0BAC03}"/>
    <cellStyle name="Note 2 3 6 3" xfId="34511" xr:uid="{EA8B7854-51D4-4855-AD42-3ECBF77408C9}"/>
    <cellStyle name="Note 2 3 7" xfId="44925" xr:uid="{90D3B89E-E9AB-43DD-8621-B7B3458A565E}"/>
    <cellStyle name="Note 2 4" xfId="2708" xr:uid="{D145A41E-8DC3-4ED1-B933-56101D7B98ED}"/>
    <cellStyle name="Note 2 4 2" xfId="34512" xr:uid="{8775BDAE-4359-447D-8953-4FA4FCBEFED6}"/>
    <cellStyle name="Note 2 4 2 10" xfId="34513" xr:uid="{7B7DBED0-8568-4F45-888A-2BE17B91DA35}"/>
    <cellStyle name="Note 2 4 2 10 2" xfId="34514" xr:uid="{265A63C9-95A2-4EAB-888E-1A0D4B63FB6A}"/>
    <cellStyle name="Note 2 4 2 10 3" xfId="34515" xr:uid="{3AB58E3F-7005-4E3F-88BC-E9D394735E0E}"/>
    <cellStyle name="Note 2 4 2 11" xfId="34516" xr:uid="{34610D66-E507-4917-A4EA-C798263A39B1}"/>
    <cellStyle name="Note 2 4 2 11 2" xfId="34517" xr:uid="{5A2D3D57-DBC5-43C0-9D6E-0BBB3559D838}"/>
    <cellStyle name="Note 2 4 2 11 3" xfId="34518" xr:uid="{821A6B7A-D2A0-4F42-B638-6FAF73C23F42}"/>
    <cellStyle name="Note 2 4 2 12" xfId="44926" xr:uid="{22531CF2-31B7-48AC-AD97-EE60736D6424}"/>
    <cellStyle name="Note 2 4 2 2" xfId="34519" xr:uid="{1AED2088-CFFE-4CE7-B203-B1B7D725FC81}"/>
    <cellStyle name="Note 2 4 2 2 2" xfId="34520" xr:uid="{BA02DD80-FBB1-4588-B81C-040EC8DF98B6}"/>
    <cellStyle name="Note 2 4 2 2 2 2" xfId="34521" xr:uid="{EA5626E9-59E6-4728-A02F-0B6164284AE0}"/>
    <cellStyle name="Note 2 4 2 2 2 3" xfId="34522" xr:uid="{BAB39CBA-C1ED-435A-A3E9-DD310B7ED3C5}"/>
    <cellStyle name="Note 2 4 2 2 3" xfId="34523" xr:uid="{8CF3DE15-07DC-4EE1-9BD0-C2A0B2B40518}"/>
    <cellStyle name="Note 2 4 2 2 3 2" xfId="34524" xr:uid="{73513EDE-2BD8-4025-9CC7-CD4CE66E1E6A}"/>
    <cellStyle name="Note 2 4 2 2 3 3" xfId="34525" xr:uid="{37026CAA-53B6-4081-81DF-9E47E172906A}"/>
    <cellStyle name="Note 2 4 2 2 4" xfId="34526" xr:uid="{C93CCD9B-6500-451F-B465-B6691D9CD78A}"/>
    <cellStyle name="Note 2 4 2 2 4 2" xfId="34527" xr:uid="{44766016-4C93-4B44-B2FC-E0367325CF0C}"/>
    <cellStyle name="Note 2 4 2 2 4 3" xfId="34528" xr:uid="{B00A4D0B-7AD0-4B3D-97C7-1F30AFE7233F}"/>
    <cellStyle name="Note 2 4 2 2 5" xfId="34529" xr:uid="{AEE2939B-89A2-492C-A7DD-2E12FF9560F3}"/>
    <cellStyle name="Note 2 4 2 2 5 2" xfId="34530" xr:uid="{376F8698-4B82-4F55-88F7-DA12596FB904}"/>
    <cellStyle name="Note 2 4 2 2 5 3" xfId="34531" xr:uid="{9784B15F-3925-4396-89A6-D5C97EC6DCC8}"/>
    <cellStyle name="Note 2 4 2 2 6" xfId="34532" xr:uid="{450D7839-B42B-4280-B23A-AE72E15E57AD}"/>
    <cellStyle name="Note 2 4 2 2 6 2" xfId="34533" xr:uid="{38699FD2-90B9-4354-9BDE-A0F851DBD516}"/>
    <cellStyle name="Note 2 4 2 2 6 3" xfId="34534" xr:uid="{FDA6258E-A77A-4CC3-B231-6113433594B8}"/>
    <cellStyle name="Note 2 4 2 2 7" xfId="34535" xr:uid="{14615EB3-D8B4-47A7-A351-83C2449B0813}"/>
    <cellStyle name="Note 2 4 2 2 7 2" xfId="34536" xr:uid="{2EB09FB7-22B1-451A-83DD-5EDA05B15D50}"/>
    <cellStyle name="Note 2 4 2 2 7 3" xfId="34537" xr:uid="{B5FCB70B-0A5F-4098-901B-86324FB3B9DD}"/>
    <cellStyle name="Note 2 4 2 2 8" xfId="44927" xr:uid="{4C4F9564-B355-4ED5-ADEE-44197EE77B6F}"/>
    <cellStyle name="Note 2 4 2 3" xfId="34538" xr:uid="{9D2989CD-B94F-48F7-8770-F9305A835B5D}"/>
    <cellStyle name="Note 2 4 2 3 2" xfId="34539" xr:uid="{736B81D9-C9EC-487D-9AEE-F6B06863BC3B}"/>
    <cellStyle name="Note 2 4 2 3 2 2" xfId="34540" xr:uid="{83411644-8F82-4328-BE46-FA5E320E446B}"/>
    <cellStyle name="Note 2 4 2 3 2 3" xfId="34541" xr:uid="{3AB5A9F2-45B1-4CC5-942C-3D7981858121}"/>
    <cellStyle name="Note 2 4 2 3 3" xfId="34542" xr:uid="{9BBD1538-5A94-44A5-AE4C-1810B27FD139}"/>
    <cellStyle name="Note 2 4 2 3 3 2" xfId="34543" xr:uid="{2CA08D51-94F7-42D6-9036-797388B830F4}"/>
    <cellStyle name="Note 2 4 2 3 3 3" xfId="34544" xr:uid="{5AF752C0-A8B4-4F13-91F6-0003DEB27A86}"/>
    <cellStyle name="Note 2 4 2 3 4" xfId="34545" xr:uid="{013FFD15-7A88-4033-95C6-E477AF2D4753}"/>
    <cellStyle name="Note 2 4 2 3 4 2" xfId="34546" xr:uid="{B93646F4-6842-4E13-A283-2D99FF8837D0}"/>
    <cellStyle name="Note 2 4 2 3 4 3" xfId="34547" xr:uid="{C0447E4C-FD6F-401B-8AC9-60E187157D28}"/>
    <cellStyle name="Note 2 4 2 3 5" xfId="34548" xr:uid="{4C7347FE-2621-491C-9D96-AF390E99A53F}"/>
    <cellStyle name="Note 2 4 2 3 5 2" xfId="34549" xr:uid="{54577F87-59B3-4AFC-A3FF-253B7D30E46F}"/>
    <cellStyle name="Note 2 4 2 3 5 3" xfId="34550" xr:uid="{6F0025D0-CE02-493C-BCB2-2A8ED05EF2BC}"/>
    <cellStyle name="Note 2 4 2 3 6" xfId="34551" xr:uid="{AF07F3B8-9B2B-4C44-8B6D-6B50875E5F5C}"/>
    <cellStyle name="Note 2 4 2 3 6 2" xfId="34552" xr:uid="{D35516A5-0C83-4476-9231-CC73896A10BE}"/>
    <cellStyle name="Note 2 4 2 3 6 3" xfId="34553" xr:uid="{259B7AB4-273B-4AB1-BA56-A02069DEC359}"/>
    <cellStyle name="Note 2 4 2 3 7" xfId="34554" xr:uid="{3F320253-2D92-4DA4-A068-7863F7B0DD23}"/>
    <cellStyle name="Note 2 4 2 3 7 2" xfId="34555" xr:uid="{CFBDCB21-A3D3-4BCF-B767-ABE492D7A5D4}"/>
    <cellStyle name="Note 2 4 2 3 7 3" xfId="34556" xr:uid="{07D2ECEE-257D-4208-A199-06C494F11661}"/>
    <cellStyle name="Note 2 4 2 3 8" xfId="44928" xr:uid="{A3797366-F4D0-40F9-B166-5E852B35F952}"/>
    <cellStyle name="Note 2 4 2 4" xfId="34557" xr:uid="{39B7AD6B-A2A4-499B-A104-BC0942AABD7E}"/>
    <cellStyle name="Note 2 4 2 4 2" xfId="34558" xr:uid="{2E03F8EA-F339-409C-BFB6-BE516A060FCD}"/>
    <cellStyle name="Note 2 4 2 4 2 2" xfId="34559" xr:uid="{7A9D0023-5FE7-46EC-A6C2-837B985D0BD1}"/>
    <cellStyle name="Note 2 4 2 4 2 3" xfId="34560" xr:uid="{F24CAB35-DC2A-4FE3-B63A-0CCC8BDBB2EE}"/>
    <cellStyle name="Note 2 4 2 4 3" xfId="34561" xr:uid="{D50BE3B4-9871-43A5-A66C-BBA4978AD8AB}"/>
    <cellStyle name="Note 2 4 2 4 3 2" xfId="34562" xr:uid="{18FF64A8-4451-4689-8D7C-A5F9AA2AF140}"/>
    <cellStyle name="Note 2 4 2 4 3 3" xfId="34563" xr:uid="{17FF3BD4-5618-444B-B623-1654097B0F9A}"/>
    <cellStyle name="Note 2 4 2 4 4" xfId="34564" xr:uid="{87EA943F-08CA-459F-82D3-8B4491FFA65B}"/>
    <cellStyle name="Note 2 4 2 4 4 2" xfId="34565" xr:uid="{55BF1E01-17AD-4FE1-9E2B-77F62085CD1F}"/>
    <cellStyle name="Note 2 4 2 4 4 3" xfId="34566" xr:uid="{4BC70174-B2D0-45D6-82D3-925D5DA1CF5E}"/>
    <cellStyle name="Note 2 4 2 4 5" xfId="34567" xr:uid="{6D82475D-53A6-43F0-8C0F-13B2F46A9C46}"/>
    <cellStyle name="Note 2 4 2 4 5 2" xfId="34568" xr:uid="{2E182908-25D0-4D66-8282-4691DEE0478C}"/>
    <cellStyle name="Note 2 4 2 4 5 3" xfId="34569" xr:uid="{280B4A26-9914-4A4D-B2C3-539D4819CAB4}"/>
    <cellStyle name="Note 2 4 2 4 6" xfId="34570" xr:uid="{8F9829E1-D6B0-4D97-BDFE-5813D27E199D}"/>
    <cellStyle name="Note 2 4 2 4 6 2" xfId="34571" xr:uid="{02C2F0C2-4BC8-4588-ABEB-45AB9EF502FC}"/>
    <cellStyle name="Note 2 4 2 4 6 3" xfId="34572" xr:uid="{8EDC2FD2-CCE4-4538-A26C-723180DCBC3D}"/>
    <cellStyle name="Note 2 4 2 4 7" xfId="34573" xr:uid="{A12CC3AA-33D1-4A9C-98BA-3558B5771401}"/>
    <cellStyle name="Note 2 4 2 4 7 2" xfId="34574" xr:uid="{02EE3EF1-FA58-4761-BE16-6B87442A2999}"/>
    <cellStyle name="Note 2 4 2 4 7 3" xfId="34575" xr:uid="{6DF7397C-03FF-43F3-8054-C844ED80B7CE}"/>
    <cellStyle name="Note 2 4 2 4 8" xfId="44929" xr:uid="{B555FA4D-2A9B-45F2-ABFE-956787BFDB84}"/>
    <cellStyle name="Note 2 4 2 5" xfId="34576" xr:uid="{A1BD28F8-E1A5-4828-9540-80EAD48B52FF}"/>
    <cellStyle name="Note 2 4 2 5 2" xfId="34577" xr:uid="{0BAF1F85-A0EE-4794-A5E6-CEBD6AB8D5A7}"/>
    <cellStyle name="Note 2 4 2 5 2 2" xfId="34578" xr:uid="{5F2E2393-4258-4EDB-9120-E51F26DDBD87}"/>
    <cellStyle name="Note 2 4 2 5 2 3" xfId="34579" xr:uid="{8C1B69F1-EA3B-46A0-AC05-9B6232A736F3}"/>
    <cellStyle name="Note 2 4 2 5 3" xfId="34580" xr:uid="{A0CF1BC1-279B-45C5-8A8B-8BEA9F72B135}"/>
    <cellStyle name="Note 2 4 2 5 3 2" xfId="34581" xr:uid="{F598F0D9-5211-4842-903A-B6B8B3483406}"/>
    <cellStyle name="Note 2 4 2 5 3 3" xfId="34582" xr:uid="{49512680-D3B6-4988-976F-22B2C6001A2B}"/>
    <cellStyle name="Note 2 4 2 5 4" xfId="34583" xr:uid="{518C6E25-C777-40E6-AD94-B7B87306F689}"/>
    <cellStyle name="Note 2 4 2 5 4 2" xfId="34584" xr:uid="{2AC6745D-C81A-437B-94E5-74FD87B01374}"/>
    <cellStyle name="Note 2 4 2 5 4 3" xfId="34585" xr:uid="{FCB26B30-0926-49A6-B266-32047F665C7E}"/>
    <cellStyle name="Note 2 4 2 5 5" xfId="34586" xr:uid="{E64983A9-746D-4403-9E6B-D0F0D4443B4C}"/>
    <cellStyle name="Note 2 4 2 5 5 2" xfId="34587" xr:uid="{7DC56425-E7FC-418C-BD30-1A1868627B21}"/>
    <cellStyle name="Note 2 4 2 5 5 3" xfId="34588" xr:uid="{3293E604-F3C4-4C77-B86E-E6083F7FE667}"/>
    <cellStyle name="Note 2 4 2 5 6" xfId="34589" xr:uid="{D4C78159-0A7B-4C9C-AA2E-1D93E37CC1CE}"/>
    <cellStyle name="Note 2 4 2 5 6 2" xfId="34590" xr:uid="{AFFC478D-B090-4F06-B094-E0E81E2FE56E}"/>
    <cellStyle name="Note 2 4 2 5 6 3" xfId="34591" xr:uid="{56ECE728-AFBA-4039-8FD6-577B19F77ED9}"/>
    <cellStyle name="Note 2 4 2 5 7" xfId="34592" xr:uid="{C240151F-B278-4B07-A91C-841EEE77C0D7}"/>
    <cellStyle name="Note 2 4 2 5 7 2" xfId="34593" xr:uid="{ED510485-6EBE-487D-9E0B-33EF846AD66C}"/>
    <cellStyle name="Note 2 4 2 5 7 3" xfId="34594" xr:uid="{BAE12BD7-2154-40CB-BD6C-402B01E6405C}"/>
    <cellStyle name="Note 2 4 2 5 8" xfId="44930" xr:uid="{F3F0595F-A688-4A39-AB1D-ABFE881D4059}"/>
    <cellStyle name="Note 2 4 2 6" xfId="34595" xr:uid="{BEF2BF15-318A-44A0-9890-105DDF415734}"/>
    <cellStyle name="Note 2 4 2 6 2" xfId="34596" xr:uid="{17F60CCC-0479-483D-8CF6-BEDFD6BDD518}"/>
    <cellStyle name="Note 2 4 2 7" xfId="34597" xr:uid="{33BBA0FF-1AB4-4BC5-BEED-E1B2C73B9CC4}"/>
    <cellStyle name="Note 2 4 2 7 2" xfId="34598" xr:uid="{9B535CDA-7C6C-430D-AF43-EFF36FD91371}"/>
    <cellStyle name="Note 2 4 2 7 3" xfId="34599" xr:uid="{3CE7FBBD-51F1-4B6E-B942-ECB30F70488A}"/>
    <cellStyle name="Note 2 4 2 8" xfId="34600" xr:uid="{F0FDF341-B48D-4168-B11E-12F4321E5A47}"/>
    <cellStyle name="Note 2 4 2 8 2" xfId="34601" xr:uid="{4A85E35A-37E3-4534-9F55-2EA8DF71995F}"/>
    <cellStyle name="Note 2 4 2 8 3" xfId="34602" xr:uid="{1DE6B94E-46A0-4C5D-A51C-9134DFA9D8F6}"/>
    <cellStyle name="Note 2 4 2 9" xfId="34603" xr:uid="{749A381B-9B46-4ABA-A777-C7791B727756}"/>
    <cellStyle name="Note 2 4 2 9 2" xfId="34604" xr:uid="{22174872-5EED-4C88-B768-4FF2CB623641}"/>
    <cellStyle name="Note 2 4 2 9 3" xfId="34605" xr:uid="{25699D55-7598-481E-8370-F2EF2D369DAD}"/>
    <cellStyle name="Note 2 4 3" xfId="34606" xr:uid="{1410E2E2-CD4F-4C42-819A-46C7A9423DEE}"/>
    <cellStyle name="Note 2 4 3 2" xfId="34607" xr:uid="{DCAA4842-DBFB-4DC7-AE32-FDFC71F973DD}"/>
    <cellStyle name="Note 2 4 3 2 2" xfId="34608" xr:uid="{750A46B7-85C3-41C7-8BBD-621A0859C947}"/>
    <cellStyle name="Note 2 4 3 2 3" xfId="34609" xr:uid="{54786171-7B2B-4008-B633-41AEFC61AE85}"/>
    <cellStyle name="Note 2 4 3 3" xfId="34610" xr:uid="{00AD0700-3119-4724-B6B2-2ACB72458B7C}"/>
    <cellStyle name="Note 2 4 3 3 2" xfId="34611" xr:uid="{494E8CC6-5840-4E88-8AA1-DA06DE4307C9}"/>
    <cellStyle name="Note 2 4 3 3 3" xfId="34612" xr:uid="{57CC7A7F-6615-418B-BFCB-73D24966DBDA}"/>
    <cellStyle name="Note 2 4 3 4" xfId="34613" xr:uid="{6C4E22E8-F58C-4190-B6A3-5B25A31EF7C7}"/>
    <cellStyle name="Note 2 4 3 4 2" xfId="34614" xr:uid="{8985EE6D-DC37-430B-AE5F-CAB6DF9F129D}"/>
    <cellStyle name="Note 2 4 3 4 3" xfId="34615" xr:uid="{C83EFAD5-2412-4B5F-9EE4-C7C29FF15890}"/>
    <cellStyle name="Note 2 4 3 5" xfId="34616" xr:uid="{DC858F48-D5AE-4731-87F8-1A79DCBEA49B}"/>
    <cellStyle name="Note 2 4 3 5 2" xfId="34617" xr:uid="{44971880-5150-4062-8E43-20997FEA933A}"/>
    <cellStyle name="Note 2 4 3 5 3" xfId="34618" xr:uid="{69990114-F454-488E-97BF-F831365C97D7}"/>
    <cellStyle name="Note 2 4 3 6" xfId="34619" xr:uid="{2CC271CF-0067-4AE1-BFA4-33E9748AFEDF}"/>
    <cellStyle name="Note 2 4 3 6 2" xfId="34620" xr:uid="{7C883E9C-3627-4E95-A63D-D6603169DA20}"/>
    <cellStyle name="Note 2 4 3 6 3" xfId="34621" xr:uid="{798BF826-56F3-451B-8D74-ACE880DE5728}"/>
    <cellStyle name="Note 2 4 3 7" xfId="34622" xr:uid="{6136057B-3160-4856-A6FB-6EAB01931CE8}"/>
    <cellStyle name="Note 2 4 3 7 2" xfId="34623" xr:uid="{7FFAC602-BC38-4060-812C-388356A0F805}"/>
    <cellStyle name="Note 2 4 3 7 3" xfId="34624" xr:uid="{B2593258-7279-449B-A538-7D0C1762CDD6}"/>
    <cellStyle name="Note 2 4 3 8" xfId="44931" xr:uid="{FBC0441B-9707-4029-BF71-90EAE52E734F}"/>
    <cellStyle name="Note 2 4 4" xfId="34625" xr:uid="{A279B9F1-7A3A-4B7A-986E-9BB504B17E18}"/>
    <cellStyle name="Note 2 4 4 2" xfId="34626" xr:uid="{AFDF350B-6815-4B5B-B3B2-E0D70CCF9B28}"/>
    <cellStyle name="Note 2 4 4 3" xfId="34627" xr:uid="{994A3906-2DA7-4950-A8A5-21FECC2B0B1C}"/>
    <cellStyle name="Note 2 4 5" xfId="34628" xr:uid="{886BCC2D-5B28-4E15-B66C-AA48440D83F7}"/>
    <cellStyle name="Note 2 4 5 2" xfId="34629" xr:uid="{3FE3CC64-3699-4110-9EBA-4BE4315C2AB7}"/>
    <cellStyle name="Note 2 4 5 3" xfId="34630" xr:uid="{6CAD65D4-2148-4DCF-8DB3-C1AC672F5D1F}"/>
    <cellStyle name="Note 2 4 6" xfId="34631" xr:uid="{5B638E94-5C9E-4745-82A1-7B1A4BE36E57}"/>
    <cellStyle name="Note 2 4 6 2" xfId="34632" xr:uid="{28BB707A-6567-4118-9F4F-18D199AFEBF0}"/>
    <cellStyle name="Note 2 4 6 3" xfId="34633" xr:uid="{6756B20B-0270-4887-B84D-755DC8984F81}"/>
    <cellStyle name="Note 2 4 7" xfId="34634" xr:uid="{0A819DF6-18CD-4344-8BD1-3250F7CB1030}"/>
    <cellStyle name="Note 2 5" xfId="3024" xr:uid="{15791D04-F297-4666-A982-44739219265C}"/>
    <cellStyle name="Note 2 5 10" xfId="34635" xr:uid="{1C442F43-5646-4BB3-86CC-AF83980A8713}"/>
    <cellStyle name="Note 2 5 10 2" xfId="34636" xr:uid="{C08D8CD7-1DF2-49A9-93FE-150DF0DBE0E9}"/>
    <cellStyle name="Note 2 5 10 3" xfId="34637" xr:uid="{F06381CE-8117-4428-A737-9364BE678016}"/>
    <cellStyle name="Note 2 5 11" xfId="34638" xr:uid="{BD603828-604A-4E4E-B521-EF80BA9A222D}"/>
    <cellStyle name="Note 2 5 11 2" xfId="34639" xr:uid="{F46AE8F4-6B4B-4106-B73E-53285C22DE32}"/>
    <cellStyle name="Note 2 5 11 3" xfId="34640" xr:uid="{8EC704A5-3F68-40D8-A97F-D40DF31B7949}"/>
    <cellStyle name="Note 2 5 12" xfId="34641" xr:uid="{34C36611-9A69-4B06-A28B-9C56D1D1C6FA}"/>
    <cellStyle name="Note 2 5 13" xfId="34642" xr:uid="{49C54770-CFFC-47E5-B388-2902E89B6C58}"/>
    <cellStyle name="Note 2 5 2" xfId="34643" xr:uid="{7CBC62FF-732E-4D7E-A365-01120011DC19}"/>
    <cellStyle name="Note 2 5 2 2" xfId="34644" xr:uid="{FF071C04-30A0-412F-81BF-B02B02B766F0}"/>
    <cellStyle name="Note 2 5 2 2 2" xfId="34645" xr:uid="{5629EB1E-3007-4AA2-A323-4140831A41CA}"/>
    <cellStyle name="Note 2 5 2 3" xfId="34646" xr:uid="{B7565A7C-EFE4-4B15-92FD-348E4A7250AB}"/>
    <cellStyle name="Note 2 5 2 3 2" xfId="34647" xr:uid="{82198737-FF4F-4905-A5B8-4DB675415986}"/>
    <cellStyle name="Note 2 5 2 3 3" xfId="34648" xr:uid="{17E11DE0-45AB-4AF4-BB65-78CEE778DEB2}"/>
    <cellStyle name="Note 2 5 2 4" xfId="34649" xr:uid="{2738D889-467C-4750-9FF0-36CEA92ABF75}"/>
    <cellStyle name="Note 2 5 2 4 2" xfId="34650" xr:uid="{7092F8BB-9122-42C3-9326-6DD9B5DD0A27}"/>
    <cellStyle name="Note 2 5 2 4 3" xfId="34651" xr:uid="{F20F01F4-B869-4D47-806A-51D77BCB0A12}"/>
    <cellStyle name="Note 2 5 2 5" xfId="34652" xr:uid="{555BB552-EBFC-464E-BECF-47227ED38589}"/>
    <cellStyle name="Note 2 5 2 5 2" xfId="34653" xr:uid="{D0A81402-6510-4A7A-A428-B94B5305DBEA}"/>
    <cellStyle name="Note 2 5 2 5 3" xfId="34654" xr:uid="{054DDFF7-366F-4691-83B3-D5C96E545D87}"/>
    <cellStyle name="Note 2 5 2 6" xfId="34655" xr:uid="{0D20C12E-2DEB-4932-ADD3-A63D15220EE8}"/>
    <cellStyle name="Note 2 5 2 6 2" xfId="34656" xr:uid="{B2014A7D-529D-415D-ACF8-CAF491B27C9E}"/>
    <cellStyle name="Note 2 5 2 6 3" xfId="34657" xr:uid="{D42B81B2-0AB6-4530-B8B4-67C5CBE2E5B3}"/>
    <cellStyle name="Note 2 5 2 7" xfId="34658" xr:uid="{305FEADE-8AFF-4B21-A4E6-3D3A7D689732}"/>
    <cellStyle name="Note 2 5 2 7 2" xfId="34659" xr:uid="{FC2F2A7F-E276-4C8B-A3FF-86AA93DD4C80}"/>
    <cellStyle name="Note 2 5 2 7 3" xfId="34660" xr:uid="{5C6CC523-4509-48B6-9D5F-A9441C15BE43}"/>
    <cellStyle name="Note 2 5 2 8" xfId="44932" xr:uid="{15AC57F6-6E94-4CBF-B010-CC7D3DA2C937}"/>
    <cellStyle name="Note 2 5 3" xfId="34661" xr:uid="{B9B60AE0-9493-45E5-B38C-1DCA7FE12B78}"/>
    <cellStyle name="Note 2 5 3 2" xfId="34662" xr:uid="{5C2E0C56-EDC2-4DEC-A600-96ACE926EDCE}"/>
    <cellStyle name="Note 2 5 3 2 2" xfId="34663" xr:uid="{B5841FF2-175E-40BB-A509-8E95ECEAD217}"/>
    <cellStyle name="Note 2 5 3 2 3" xfId="34664" xr:uid="{D0725584-8D5C-4567-8163-874E638E9171}"/>
    <cellStyle name="Note 2 5 3 3" xfId="34665" xr:uid="{F9D4802A-40F2-42F7-AD7E-8C451DF6725D}"/>
    <cellStyle name="Note 2 5 3 3 2" xfId="34666" xr:uid="{284FA9CE-0010-4D24-ABE5-02412C3D9D03}"/>
    <cellStyle name="Note 2 5 3 3 3" xfId="34667" xr:uid="{BFD92B8E-3A8D-48DD-9716-BACF3DEE3765}"/>
    <cellStyle name="Note 2 5 3 4" xfId="34668" xr:uid="{1594CE87-E08F-4C3C-9F3A-CE203836CC2C}"/>
    <cellStyle name="Note 2 5 3 4 2" xfId="34669" xr:uid="{77A533CA-5476-47D1-B217-C771BE613A70}"/>
    <cellStyle name="Note 2 5 3 4 3" xfId="34670" xr:uid="{F941611B-A152-4EE7-BD7B-CC991769217F}"/>
    <cellStyle name="Note 2 5 3 5" xfId="34671" xr:uid="{1D141BE7-F901-4D59-ADFA-D29B76CDBB43}"/>
    <cellStyle name="Note 2 5 3 5 2" xfId="34672" xr:uid="{EB3EA414-0787-4773-B2B1-970113688388}"/>
    <cellStyle name="Note 2 5 3 5 3" xfId="34673" xr:uid="{005BC0AE-7E06-4940-8038-BDAB79C21808}"/>
    <cellStyle name="Note 2 5 3 6" xfId="34674" xr:uid="{33F55828-DF08-4FFC-A67A-BA42928AC410}"/>
    <cellStyle name="Note 2 5 3 6 2" xfId="34675" xr:uid="{E57A02E6-8567-4350-9F0C-C0558F709875}"/>
    <cellStyle name="Note 2 5 3 6 3" xfId="34676" xr:uid="{C2440EB7-00CB-4BC8-B4CC-D25911D8A0FF}"/>
    <cellStyle name="Note 2 5 3 7" xfId="34677" xr:uid="{FC2253D1-FA65-4714-B9A4-EB9190F654FC}"/>
    <cellStyle name="Note 2 5 3 7 2" xfId="34678" xr:uid="{5FBCF6C1-6A4B-4DEE-A4D7-3DD249CC1E6D}"/>
    <cellStyle name="Note 2 5 3 7 3" xfId="34679" xr:uid="{F606697E-984D-499A-9018-47DD5192E926}"/>
    <cellStyle name="Note 2 5 3 8" xfId="44933" xr:uid="{F2C5F03F-027A-44D1-A02A-16CBD85A280B}"/>
    <cellStyle name="Note 2 5 4" xfId="34680" xr:uid="{27C94ECE-EA81-43AD-841E-D29DAE9B70DF}"/>
    <cellStyle name="Note 2 5 4 2" xfId="34681" xr:uid="{6FD6C87C-4DCE-46FB-B0C1-986D158245C6}"/>
    <cellStyle name="Note 2 5 4 2 2" xfId="34682" xr:uid="{07F980A0-3620-4360-BC95-925BC5EC4ABA}"/>
    <cellStyle name="Note 2 5 4 2 3" xfId="34683" xr:uid="{70E33663-3E5B-4179-9589-295ACE2B602F}"/>
    <cellStyle name="Note 2 5 4 3" xfId="34684" xr:uid="{FE7C2C50-0260-4CFF-9E4A-9B2737D11681}"/>
    <cellStyle name="Note 2 5 4 3 2" xfId="34685" xr:uid="{C424A3D4-E460-4590-8702-0BB07858AFA9}"/>
    <cellStyle name="Note 2 5 4 3 3" xfId="34686" xr:uid="{CF49686B-4D82-4F89-8D60-4CA5F69D2E7B}"/>
    <cellStyle name="Note 2 5 4 4" xfId="34687" xr:uid="{96AB6EB7-9DEE-45CD-96EF-A0C9F688FABA}"/>
    <cellStyle name="Note 2 5 4 4 2" xfId="34688" xr:uid="{B29B680A-0F1F-4662-AE29-05EB19D4EE8A}"/>
    <cellStyle name="Note 2 5 4 4 3" xfId="34689" xr:uid="{B3B1571B-5508-4412-91A6-3ED81159D624}"/>
    <cellStyle name="Note 2 5 4 5" xfId="34690" xr:uid="{4D02914F-69F7-4A3E-8BB0-5AEDB87F81C2}"/>
    <cellStyle name="Note 2 5 4 5 2" xfId="34691" xr:uid="{77D27DF8-7890-4046-9A32-A550D408AE4A}"/>
    <cellStyle name="Note 2 5 4 5 3" xfId="34692" xr:uid="{F2CEADBA-3B02-4501-A8B4-E24EA00D9236}"/>
    <cellStyle name="Note 2 5 4 6" xfId="34693" xr:uid="{3F9E59B6-4C28-4614-8970-6C67EDBF8252}"/>
    <cellStyle name="Note 2 5 4 6 2" xfId="34694" xr:uid="{FE98DEAB-C32E-4ED8-A71C-E41625BD14CE}"/>
    <cellStyle name="Note 2 5 4 6 3" xfId="34695" xr:uid="{1C0391A4-5494-4C6B-89B2-E47E409A5639}"/>
    <cellStyle name="Note 2 5 4 7" xfId="34696" xr:uid="{F82269A7-A42C-48B2-BAC1-31B3CD8EC002}"/>
    <cellStyle name="Note 2 5 4 7 2" xfId="34697" xr:uid="{01980977-C8D1-4DA7-8CE0-7947A9FB0BF3}"/>
    <cellStyle name="Note 2 5 4 7 3" xfId="34698" xr:uid="{3B433D74-682F-4C18-9B29-43CF2DA3F418}"/>
    <cellStyle name="Note 2 5 4 8" xfId="44934" xr:uid="{1EC9C8F9-F271-4722-A11D-AA127C666C66}"/>
    <cellStyle name="Note 2 5 5" xfId="34699" xr:uid="{E57C0B91-743C-4074-B93E-903AA78398C8}"/>
    <cellStyle name="Note 2 5 5 2" xfId="34700" xr:uid="{A0EBA91E-C912-425E-818C-543C2199A176}"/>
    <cellStyle name="Note 2 5 5 2 2" xfId="34701" xr:uid="{4ED849B1-BF8E-40E1-8D3F-9339836EA03A}"/>
    <cellStyle name="Note 2 5 5 2 3" xfId="34702" xr:uid="{5408B5D1-D043-4C32-A7C0-1504BCFF017B}"/>
    <cellStyle name="Note 2 5 5 3" xfId="34703" xr:uid="{DE3D06DE-4DB7-4086-A67B-D7CE03775C15}"/>
    <cellStyle name="Note 2 5 5 3 2" xfId="34704" xr:uid="{5F10CC5F-51C4-49C9-89E9-CAC03F73B576}"/>
    <cellStyle name="Note 2 5 5 3 3" xfId="34705" xr:uid="{8D39D851-73E7-44C2-93AF-6A75A50C154D}"/>
    <cellStyle name="Note 2 5 5 4" xfId="34706" xr:uid="{55BC9A9D-4A2E-4F30-BEAF-FA7CACCB1BF8}"/>
    <cellStyle name="Note 2 5 5 4 2" xfId="34707" xr:uid="{54CD1641-3FD1-44DB-833C-E588FDED522F}"/>
    <cellStyle name="Note 2 5 5 4 3" xfId="34708" xr:uid="{F1361CC0-5CF8-40DB-BDA4-E9E9639FBDE1}"/>
    <cellStyle name="Note 2 5 5 5" xfId="34709" xr:uid="{EFBFD7E8-6A8A-4DE9-816B-579B90AAF6B6}"/>
    <cellStyle name="Note 2 5 5 5 2" xfId="34710" xr:uid="{F83766B4-21E8-4A87-942F-6C8DCB5ED40F}"/>
    <cellStyle name="Note 2 5 5 5 3" xfId="34711" xr:uid="{FAB657E0-2335-4F36-B19D-67EA833A0469}"/>
    <cellStyle name="Note 2 5 5 6" xfId="34712" xr:uid="{AC84C9F1-685E-4475-BCA8-D3F398F40B6A}"/>
    <cellStyle name="Note 2 5 5 6 2" xfId="34713" xr:uid="{139265A4-7D0A-426D-8323-2F9E4E50F9E1}"/>
    <cellStyle name="Note 2 5 5 6 3" xfId="34714" xr:uid="{B1E686DF-5CDF-408A-B7CC-5BF24E6557F1}"/>
    <cellStyle name="Note 2 5 5 7" xfId="34715" xr:uid="{594A64AD-E145-4D02-8742-FD9D2920EB43}"/>
    <cellStyle name="Note 2 5 5 7 2" xfId="34716" xr:uid="{C5671159-6487-4624-A133-F7E4631AC920}"/>
    <cellStyle name="Note 2 5 5 7 3" xfId="34717" xr:uid="{656C27DC-8DB9-49C2-9283-B9EDB3E20680}"/>
    <cellStyle name="Note 2 5 5 8" xfId="44935" xr:uid="{B7AE9E86-0D2B-4F52-8A73-6CB6A76AE773}"/>
    <cellStyle name="Note 2 5 6" xfId="34718" xr:uid="{10705538-DB17-49F4-8BB0-02CF0CC1E107}"/>
    <cellStyle name="Note 2 5 6 2" xfId="34719" xr:uid="{DA45C1ED-80DC-47CC-8796-2AB162CEC6E4}"/>
    <cellStyle name="Note 2 5 7" xfId="34720" xr:uid="{059F1D5F-7BE2-4633-94FF-4A8123A136B3}"/>
    <cellStyle name="Note 2 5 7 2" xfId="34721" xr:uid="{43701B7E-91AD-47D5-9668-142AF7420311}"/>
    <cellStyle name="Note 2 5 7 3" xfId="34722" xr:uid="{E463A23F-1620-477D-84D3-D051F53E6C95}"/>
    <cellStyle name="Note 2 5 8" xfId="34723" xr:uid="{8FFEB61C-CBCD-40A0-AF97-EADDA0A648DC}"/>
    <cellStyle name="Note 2 5 8 2" xfId="34724" xr:uid="{E7C1AFF9-CD75-446E-8BED-046F432908F6}"/>
    <cellStyle name="Note 2 5 8 3" xfId="34725" xr:uid="{EF9E560A-D38E-4766-89A8-D40C1D5C21A9}"/>
    <cellStyle name="Note 2 5 9" xfId="34726" xr:uid="{89A17216-832E-4E4A-9952-32196416313D}"/>
    <cellStyle name="Note 2 5 9 2" xfId="34727" xr:uid="{A7F948F2-8208-42EA-A319-2A39AD07CB03}"/>
    <cellStyle name="Note 2 5 9 3" xfId="34728" xr:uid="{6F6DD04C-5BE8-4EAB-8A34-AE29E1919F51}"/>
    <cellStyle name="Note 2 6" xfId="34729" xr:uid="{68F91B35-2ABF-4607-A026-2945B96F83F6}"/>
    <cellStyle name="Note 2 6 2" xfId="34730" xr:uid="{FC64B89A-6482-4884-A6F3-27BF89649EAA}"/>
    <cellStyle name="Note 2 6 2 2" xfId="34731" xr:uid="{A5063ADF-F8C1-4111-BE0F-5E8CC2A481EF}"/>
    <cellStyle name="Note 2 6 2 3" xfId="34732" xr:uid="{1B3BBEF0-A085-472E-9812-D48B0C125B60}"/>
    <cellStyle name="Note 2 6 3" xfId="34733" xr:uid="{EA1EC759-2662-47DC-BA40-7A63600DA4F3}"/>
    <cellStyle name="Note 2 6 3 2" xfId="34734" xr:uid="{CA666CFD-78C1-4D0C-A4AF-B1915F6BC411}"/>
    <cellStyle name="Note 2 6 3 3" xfId="34735" xr:uid="{85ABF86B-DB46-4A17-8A0A-32FF31F6F5C4}"/>
    <cellStyle name="Note 2 6 4" xfId="34736" xr:uid="{23E0A42D-38C2-47D7-8F86-0E5A5E823BC7}"/>
    <cellStyle name="Note 2 6 4 2" xfId="34737" xr:uid="{C142E398-6690-4EFF-9FCD-88B53E72B48F}"/>
    <cellStyle name="Note 2 6 4 3" xfId="34738" xr:uid="{46CD03BE-1D9E-4EEE-892A-BE2C5F331FAA}"/>
    <cellStyle name="Note 2 6 5" xfId="34739" xr:uid="{5006CCB5-D501-4333-A200-0A4FE7D83B05}"/>
    <cellStyle name="Note 2 6 5 2" xfId="34740" xr:uid="{B5444078-EF20-44F0-9006-DAA53425997C}"/>
    <cellStyle name="Note 2 6 5 3" xfId="34741" xr:uid="{574BF938-8DE9-4659-B951-2C18144270DD}"/>
    <cellStyle name="Note 2 6 6" xfId="34742" xr:uid="{6F096661-7B66-425E-AE08-74422D2F0866}"/>
    <cellStyle name="Note 2 6 6 2" xfId="34743" xr:uid="{66420BC3-816C-4FC6-B8EC-83520FA5DC33}"/>
    <cellStyle name="Note 2 6 6 3" xfId="34744" xr:uid="{3A198980-8E6C-4923-858A-DAB70AD0AADE}"/>
    <cellStyle name="Note 2 6 7" xfId="34745" xr:uid="{5C19CDB8-E7DB-4E1A-957A-70552505D3A2}"/>
    <cellStyle name="Note 2 6 7 2" xfId="34746" xr:uid="{8AA08EFC-AED3-48D1-BB77-671EAF2DDE58}"/>
    <cellStyle name="Note 2 6 7 3" xfId="34747" xr:uid="{BEC12D66-8521-4C0F-81FF-6E598899037F}"/>
    <cellStyle name="Note 2 6 8" xfId="44936" xr:uid="{8D0E8A42-FBA9-4D48-B324-8268D30D0933}"/>
    <cellStyle name="Note 2 7" xfId="34748" xr:uid="{51E0B399-FBB6-4EC0-8792-AF9F424E0319}"/>
    <cellStyle name="Note 2 8" xfId="34749" xr:uid="{D97C601B-918F-49E5-AD8E-E4A996C4AC27}"/>
    <cellStyle name="Note 2 8 2" xfId="34750" xr:uid="{FD557A9E-2C71-4A2C-8945-881B1D485A3A}"/>
    <cellStyle name="Note 2 8 2 2" xfId="34751" xr:uid="{111AF80B-0859-46FE-BBBC-51804815DA46}"/>
    <cellStyle name="Note 2 8 2 3" xfId="34752" xr:uid="{B0EF954C-E1DC-405B-8F55-147E6064E0D2}"/>
    <cellStyle name="Note 2 8 3" xfId="34753" xr:uid="{5AD1FB5F-6DEA-47C0-811D-72E985EF2C2C}"/>
    <cellStyle name="Note 2 8 3 2" xfId="34754" xr:uid="{D6A18805-D272-4F90-B439-A9A215DDE3E5}"/>
    <cellStyle name="Note 2 8 3 3" xfId="34755" xr:uid="{C0538023-2DCB-4048-AA66-D00D779568B1}"/>
    <cellStyle name="Note 2 8 4" xfId="34756" xr:uid="{13EDC714-74FC-48BC-BCBA-C4BF1D234414}"/>
    <cellStyle name="Note 2 8 4 2" xfId="34757" xr:uid="{878D0256-8071-4F65-B10B-0CF1CDB11D75}"/>
    <cellStyle name="Note 2 8 4 3" xfId="34758" xr:uid="{079687AE-1BC0-4052-BB93-35DFFF16D78F}"/>
    <cellStyle name="Note 2 8 5" xfId="34759" xr:uid="{26417713-83BE-4703-AFDB-FDBB57E40DF9}"/>
    <cellStyle name="Note 2 8 5 2" xfId="34760" xr:uid="{0BEA1E4A-167B-403D-B8B6-32DC592B4CED}"/>
    <cellStyle name="Note 2 8 5 3" xfId="34761" xr:uid="{279789E6-B5B7-48B1-8E87-63983D376C4E}"/>
    <cellStyle name="Note 2 8 6" xfId="34762" xr:uid="{5D703FA2-8EE0-4FC8-BF41-DE5769561EA8}"/>
    <cellStyle name="Note 2 8 6 2" xfId="34763" xr:uid="{1BDF1540-F2AE-4744-85F7-F9376CEE6D77}"/>
    <cellStyle name="Note 2 8 6 3" xfId="34764" xr:uid="{973BD4DB-C2E1-4CCF-80D2-0749A1BE0CBF}"/>
    <cellStyle name="Note 2 8 7" xfId="34765" xr:uid="{8FDD96C6-AE97-4731-8404-7ACC808C7334}"/>
    <cellStyle name="Note 2 8 7 2" xfId="34766" xr:uid="{CE40C120-0478-4517-B558-2AD562BA9EDF}"/>
    <cellStyle name="Note 2 8 7 3" xfId="34767" xr:uid="{E0CE861E-3BC5-4F30-A76D-8D725A258123}"/>
    <cellStyle name="Note 2 8 8" xfId="34768" xr:uid="{E776B123-64C7-45AC-A0A5-9AE529BD6F0E}"/>
    <cellStyle name="Note 2 8 9" xfId="34769" xr:uid="{B0B8EDDE-186A-4DE7-AF31-4E9492267078}"/>
    <cellStyle name="Note 2 9" xfId="42390" xr:uid="{AECBB7C0-2452-43BE-BF2C-3613DA635549}"/>
    <cellStyle name="Note 3" xfId="971" xr:uid="{00000000-0005-0000-0000-000006050000}"/>
    <cellStyle name="Note 3 2" xfId="1321" xr:uid="{00000000-0005-0000-0000-000007050000}"/>
    <cellStyle name="Note 3 2 2" xfId="2709" xr:uid="{C6EA7728-7F38-4086-B596-679E61937701}"/>
    <cellStyle name="Note 3 2 2 10" xfId="34770" xr:uid="{23C0ADEA-4CC9-4994-AE15-AC5A5AC37C7D}"/>
    <cellStyle name="Note 3 2 2 10 2" xfId="34771" xr:uid="{DFEA27DA-B6A4-4B64-B47A-C4DFB426305A}"/>
    <cellStyle name="Note 3 2 2 10 3" xfId="34772" xr:uid="{3787F175-18BC-482B-8962-F9389BC3CF19}"/>
    <cellStyle name="Note 3 2 2 11" xfId="34773" xr:uid="{A6BC8BE4-E5D3-4C67-ACE4-038A03A224C1}"/>
    <cellStyle name="Note 3 2 2 11 2" xfId="34774" xr:uid="{089BFE78-7B24-4A6B-BEBF-8AE5AE5CE1DE}"/>
    <cellStyle name="Note 3 2 2 11 3" xfId="34775" xr:uid="{83BF06A7-DC0A-49AC-A48C-4746CB6DF3A8}"/>
    <cellStyle name="Note 3 2 2 12" xfId="44937" xr:uid="{3BA09BA0-3DDA-4193-802B-FD3F7C6B95D4}"/>
    <cellStyle name="Note 3 2 2 2" xfId="34776" xr:uid="{F5CCC701-B45E-4B13-9D6B-FBBFBEA64C17}"/>
    <cellStyle name="Note 3 2 2 2 2" xfId="34777" xr:uid="{5B6682C5-03F3-4F5D-9A04-58C1EBE5EE3F}"/>
    <cellStyle name="Note 3 2 2 2 2 2" xfId="34778" xr:uid="{68D04910-87BE-41AA-9C37-69F6B73C2456}"/>
    <cellStyle name="Note 3 2 2 2 2 3" xfId="34779" xr:uid="{AF04E0CB-C294-48C1-9EDE-E859CAAC7E19}"/>
    <cellStyle name="Note 3 2 2 2 3" xfId="34780" xr:uid="{F4F8E023-88E6-4429-B02F-7817CCD3CFD3}"/>
    <cellStyle name="Note 3 2 2 2 3 2" xfId="34781" xr:uid="{795A7191-D9CD-49F6-8A69-6944CFA36BAD}"/>
    <cellStyle name="Note 3 2 2 2 3 3" xfId="34782" xr:uid="{13387784-5823-4B2A-8821-3EF4F7C93360}"/>
    <cellStyle name="Note 3 2 2 2 4" xfId="34783" xr:uid="{04145218-E12D-4D9E-BAD6-C0C568FFD405}"/>
    <cellStyle name="Note 3 2 2 2 4 2" xfId="34784" xr:uid="{0D2CAAA9-55FD-4AD5-8C45-D3CF3798A0AB}"/>
    <cellStyle name="Note 3 2 2 2 4 3" xfId="34785" xr:uid="{F0DC35DF-3CC2-4703-A723-74256B9B1E0C}"/>
    <cellStyle name="Note 3 2 2 2 5" xfId="34786" xr:uid="{CDAB28FE-2F17-42C2-B094-5F2FE69A7D4C}"/>
    <cellStyle name="Note 3 2 2 2 5 2" xfId="34787" xr:uid="{02CAF645-5BE4-4CF5-B185-AA176D155584}"/>
    <cellStyle name="Note 3 2 2 2 5 3" xfId="34788" xr:uid="{DA46339D-F2A6-4AE9-89AB-852240B9007E}"/>
    <cellStyle name="Note 3 2 2 2 6" xfId="34789" xr:uid="{FCECA366-1D81-4C54-BE8F-AD53B3D39F27}"/>
    <cellStyle name="Note 3 2 2 2 6 2" xfId="34790" xr:uid="{F8BE9FA6-16A7-4E4A-9CB4-955338BF4FE0}"/>
    <cellStyle name="Note 3 2 2 2 6 3" xfId="34791" xr:uid="{923F78FB-86BE-44C1-B88A-7B3C89C9D1FF}"/>
    <cellStyle name="Note 3 2 2 2 7" xfId="34792" xr:uid="{229A7A4F-5DD3-48C4-96B8-3AF046215953}"/>
    <cellStyle name="Note 3 2 2 2 7 2" xfId="34793" xr:uid="{60D4AFFB-D896-4F02-A474-3A9C8656EC60}"/>
    <cellStyle name="Note 3 2 2 2 7 3" xfId="34794" xr:uid="{D527F67A-5D3D-401E-B982-FF5B1BB2B237}"/>
    <cellStyle name="Note 3 2 2 2 8" xfId="44938" xr:uid="{128913E6-BC52-470D-8744-5781FCE16685}"/>
    <cellStyle name="Note 3 2 2 3" xfId="34795" xr:uid="{4BA16664-0439-4F7D-BD35-96D5B8736AC5}"/>
    <cellStyle name="Note 3 2 2 3 2" xfId="34796" xr:uid="{ECC10A55-69B0-4622-BC79-40F1374FE0BC}"/>
    <cellStyle name="Note 3 2 2 3 2 2" xfId="34797" xr:uid="{E805BA3B-5802-4DC9-9897-E13C8BB1FB52}"/>
    <cellStyle name="Note 3 2 2 3 2 3" xfId="34798" xr:uid="{D2430194-D5D4-41A3-81BB-6EAA098A6DD6}"/>
    <cellStyle name="Note 3 2 2 3 3" xfId="34799" xr:uid="{E13EC732-1846-4DCD-848C-6514949D1BCE}"/>
    <cellStyle name="Note 3 2 2 3 3 2" xfId="34800" xr:uid="{85027D9D-2F52-4E25-88CA-5FD17A06761C}"/>
    <cellStyle name="Note 3 2 2 3 3 3" xfId="34801" xr:uid="{FD914A60-EC9F-4A34-B896-8EC3B9D03C16}"/>
    <cellStyle name="Note 3 2 2 3 4" xfId="34802" xr:uid="{D5340BA1-A008-4387-9EAD-D947D0D1C727}"/>
    <cellStyle name="Note 3 2 2 3 4 2" xfId="34803" xr:uid="{FEE0F3B6-E600-413B-8818-11872371BA81}"/>
    <cellStyle name="Note 3 2 2 3 4 3" xfId="34804" xr:uid="{877A606D-D5F9-4E9A-A5B9-E3105486757B}"/>
    <cellStyle name="Note 3 2 2 3 5" xfId="34805" xr:uid="{7C146DB2-F3BB-4E2D-BDB3-8DFE7A4EA74D}"/>
    <cellStyle name="Note 3 2 2 3 5 2" xfId="34806" xr:uid="{742FE220-BFC2-42F0-99A3-41DFFF76075C}"/>
    <cellStyle name="Note 3 2 2 3 5 3" xfId="34807" xr:uid="{D752DA30-76B6-47AC-BF02-36DBACEE2E53}"/>
    <cellStyle name="Note 3 2 2 3 6" xfId="34808" xr:uid="{1B586387-5EFB-4F8E-B728-B59F079E7941}"/>
    <cellStyle name="Note 3 2 2 3 6 2" xfId="34809" xr:uid="{F1E07D38-041D-48F5-84FB-D1F47D7417A7}"/>
    <cellStyle name="Note 3 2 2 3 6 3" xfId="34810" xr:uid="{057BF486-693C-4EE2-B8A4-83A3720AB6D4}"/>
    <cellStyle name="Note 3 2 2 3 7" xfId="34811" xr:uid="{D98C1448-19E4-4C05-9BFB-2196F0CCD17E}"/>
    <cellStyle name="Note 3 2 2 3 7 2" xfId="34812" xr:uid="{8CCF62A0-F079-459D-8766-7F825D52A0AB}"/>
    <cellStyle name="Note 3 2 2 3 7 3" xfId="34813" xr:uid="{0FA49BC3-B064-4F07-99A3-7A333FFB91DE}"/>
    <cellStyle name="Note 3 2 2 3 8" xfId="44939" xr:uid="{78E1E53F-9287-4452-B736-25608D03616A}"/>
    <cellStyle name="Note 3 2 2 4" xfId="34814" xr:uid="{9539F2AE-5040-4B81-9000-46C2EDD267B8}"/>
    <cellStyle name="Note 3 2 2 4 2" xfId="34815" xr:uid="{6886C7BA-7306-4E9F-8510-EA9D3D6E797F}"/>
    <cellStyle name="Note 3 2 2 4 2 2" xfId="34816" xr:uid="{5CF20577-1DEC-4631-9DD9-C985FD174749}"/>
    <cellStyle name="Note 3 2 2 4 2 3" xfId="34817" xr:uid="{570E43B7-443F-4880-AE21-CFD591E1DEB9}"/>
    <cellStyle name="Note 3 2 2 4 3" xfId="34818" xr:uid="{BFDBA0B1-9D18-4C60-9435-01F1A9985BF1}"/>
    <cellStyle name="Note 3 2 2 4 3 2" xfId="34819" xr:uid="{483ACD68-F7F6-4EFC-A0D5-EE2839D20BE8}"/>
    <cellStyle name="Note 3 2 2 4 3 3" xfId="34820" xr:uid="{7C727C89-3ED0-461D-8C25-A1B1F84217F9}"/>
    <cellStyle name="Note 3 2 2 4 4" xfId="34821" xr:uid="{5CEB7141-92A1-44D4-AE4E-522190019B52}"/>
    <cellStyle name="Note 3 2 2 4 4 2" xfId="34822" xr:uid="{E00020F8-F9FE-4083-85F4-8E8EEBE7EA28}"/>
    <cellStyle name="Note 3 2 2 4 4 3" xfId="34823" xr:uid="{94DB93A7-C72C-4883-BABD-F969B4F07A02}"/>
    <cellStyle name="Note 3 2 2 4 5" xfId="34824" xr:uid="{A69BCA0C-60B2-4326-9F06-DFF46B1172CA}"/>
    <cellStyle name="Note 3 2 2 4 5 2" xfId="34825" xr:uid="{CC3A8B98-4BB0-4AD0-81F4-295E570D3170}"/>
    <cellStyle name="Note 3 2 2 4 5 3" xfId="34826" xr:uid="{EC9EB490-2B88-43D6-AD27-69428C203207}"/>
    <cellStyle name="Note 3 2 2 4 6" xfId="34827" xr:uid="{AE3F6A61-CC1D-4E70-8C07-217488EAC6A4}"/>
    <cellStyle name="Note 3 2 2 4 6 2" xfId="34828" xr:uid="{B0540D6E-9D8C-4130-B2AC-45B33D1E7159}"/>
    <cellStyle name="Note 3 2 2 4 6 3" xfId="34829" xr:uid="{E37E35A9-F95A-475F-984E-B95EB31E68B6}"/>
    <cellStyle name="Note 3 2 2 4 7" xfId="34830" xr:uid="{B19428A3-B001-46FD-A77B-5242E66FA4B3}"/>
    <cellStyle name="Note 3 2 2 4 7 2" xfId="34831" xr:uid="{4F54A586-4AA9-4421-9C5A-1B67ADCC98F1}"/>
    <cellStyle name="Note 3 2 2 4 7 3" xfId="34832" xr:uid="{44D74CAA-4849-4ECA-B5A3-D8F2BE0DBB26}"/>
    <cellStyle name="Note 3 2 2 4 8" xfId="44940" xr:uid="{39404063-86D7-4C39-8AE1-5DC6E207FBF5}"/>
    <cellStyle name="Note 3 2 2 5" xfId="34833" xr:uid="{D379F32A-AE5E-4061-AD18-47F59D03E866}"/>
    <cellStyle name="Note 3 2 2 5 2" xfId="34834" xr:uid="{FA894E07-B56A-47F7-8AC3-241C7C0911C7}"/>
    <cellStyle name="Note 3 2 2 5 2 2" xfId="34835" xr:uid="{D3A45E2F-0471-4F35-B155-3C8704CB7666}"/>
    <cellStyle name="Note 3 2 2 5 2 3" xfId="34836" xr:uid="{B0518651-4EF4-4527-8372-B37A44B7AE65}"/>
    <cellStyle name="Note 3 2 2 5 3" xfId="34837" xr:uid="{93C21DF8-EEFF-4392-9F00-ECF3791CA422}"/>
    <cellStyle name="Note 3 2 2 5 3 2" xfId="34838" xr:uid="{AF76319C-4D99-4F30-AB5F-B24E053D99A1}"/>
    <cellStyle name="Note 3 2 2 5 3 3" xfId="34839" xr:uid="{ED594900-763C-4A2E-8E58-0989277446C2}"/>
    <cellStyle name="Note 3 2 2 5 4" xfId="34840" xr:uid="{D34044BF-F3B8-4100-9563-C3312C6F56F8}"/>
    <cellStyle name="Note 3 2 2 5 4 2" xfId="34841" xr:uid="{5E9CC572-0554-42C8-8ADA-6B9BCCB55113}"/>
    <cellStyle name="Note 3 2 2 5 4 3" xfId="34842" xr:uid="{7E6BE94C-8CCF-4991-9B58-244BFB843675}"/>
    <cellStyle name="Note 3 2 2 5 5" xfId="34843" xr:uid="{3CDB55E4-8FB4-417B-B2B1-5996BE231A90}"/>
    <cellStyle name="Note 3 2 2 5 5 2" xfId="34844" xr:uid="{629E6DE4-42E6-44FF-862D-BB3B91D4B8AA}"/>
    <cellStyle name="Note 3 2 2 5 5 3" xfId="34845" xr:uid="{8793DDF6-0204-4625-8562-10595910CEE7}"/>
    <cellStyle name="Note 3 2 2 5 6" xfId="34846" xr:uid="{CEF33F31-C25E-430D-8791-6F5E2E934E35}"/>
    <cellStyle name="Note 3 2 2 5 6 2" xfId="34847" xr:uid="{7698B814-1796-447A-957E-45962FC95243}"/>
    <cellStyle name="Note 3 2 2 5 6 3" xfId="34848" xr:uid="{A6884092-83E0-4021-AB14-6200C537D1CF}"/>
    <cellStyle name="Note 3 2 2 5 7" xfId="34849" xr:uid="{926A012B-970B-4765-BC5F-185C127D5DA2}"/>
    <cellStyle name="Note 3 2 2 5 7 2" xfId="34850" xr:uid="{26602A69-4EF6-4930-A800-4F20B4C95FF8}"/>
    <cellStyle name="Note 3 2 2 5 7 3" xfId="34851" xr:uid="{45FD42BF-DEAD-4924-97DE-347053D0E487}"/>
    <cellStyle name="Note 3 2 2 5 8" xfId="44941" xr:uid="{1ED7CDBE-D2F3-40FC-BD33-3C6F375AB966}"/>
    <cellStyle name="Note 3 2 2 6" xfId="34852" xr:uid="{8078F23F-2BE0-4837-8253-3ED854710C56}"/>
    <cellStyle name="Note 3 2 2 6 2" xfId="34853" xr:uid="{E433E642-515F-450B-9DAD-898C7B33C90B}"/>
    <cellStyle name="Note 3 2 2 7" xfId="34854" xr:uid="{203208D4-7AFF-4375-950D-CA6104B64644}"/>
    <cellStyle name="Note 3 2 2 7 2" xfId="34855" xr:uid="{5C6A9905-4DE1-4F6A-8A9B-377D83FE40E9}"/>
    <cellStyle name="Note 3 2 2 7 3" xfId="34856" xr:uid="{C07C7893-2644-4243-BCEC-63E76C3E5EF6}"/>
    <cellStyle name="Note 3 2 2 8" xfId="34857" xr:uid="{893C47B2-70EE-47D2-A4CC-34DEFF673DF1}"/>
    <cellStyle name="Note 3 2 2 8 2" xfId="34858" xr:uid="{019D1038-2101-4102-870F-1EA9E23AB179}"/>
    <cellStyle name="Note 3 2 2 8 3" xfId="34859" xr:uid="{4E91E5F8-C19D-44F2-B119-A1E79D635733}"/>
    <cellStyle name="Note 3 2 2 9" xfId="34860" xr:uid="{517484D2-7AA1-446B-A36C-0F96C5FBE6D3}"/>
    <cellStyle name="Note 3 2 2 9 2" xfId="34861" xr:uid="{555D0339-0B7D-48D9-9F9F-C3D7B27C17FB}"/>
    <cellStyle name="Note 3 2 2 9 3" xfId="34862" xr:uid="{CC84FD99-A16C-4316-8C30-FEFB090F8962}"/>
    <cellStyle name="Note 3 2 3" xfId="34863" xr:uid="{50E11E00-284B-4A11-9D77-CF50E9512237}"/>
    <cellStyle name="Note 3 2 3 10" xfId="34864" xr:uid="{64C7B136-C114-4853-B89C-8BE480555E3E}"/>
    <cellStyle name="Note 3 2 3 10 2" xfId="34865" xr:uid="{F9BD15E7-9478-43A1-ACC1-1295D4FF6048}"/>
    <cellStyle name="Note 3 2 3 10 3" xfId="34866" xr:uid="{9C6600CD-8BC2-48B2-BC0A-AD7C3E2C7AE7}"/>
    <cellStyle name="Note 3 2 3 11" xfId="34867" xr:uid="{D065FA91-211B-492F-8014-BD27BB16038F}"/>
    <cellStyle name="Note 3 2 3 11 2" xfId="34868" xr:uid="{1D577C7E-6D50-4C2E-A663-8A81CC27BA82}"/>
    <cellStyle name="Note 3 2 3 11 3" xfId="34869" xr:uid="{E2473AA3-C8E5-4750-9B3A-91E271E1902E}"/>
    <cellStyle name="Note 3 2 3 12" xfId="44942" xr:uid="{329F7D14-E641-4D8F-92D5-92F338F8F11A}"/>
    <cellStyle name="Note 3 2 3 2" xfId="34870" xr:uid="{8A9F3138-0B0C-4386-AB99-A6AB0C481997}"/>
    <cellStyle name="Note 3 2 3 2 2" xfId="34871" xr:uid="{EB9E5EEE-A6BC-4996-8D0F-533161EDA84B}"/>
    <cellStyle name="Note 3 2 3 2 2 2" xfId="34872" xr:uid="{DA31C413-3364-4E52-AF3E-E20C0D268A47}"/>
    <cellStyle name="Note 3 2 3 2 2 3" xfId="34873" xr:uid="{01B8889E-A99B-4ABF-9398-DECE78AB91F9}"/>
    <cellStyle name="Note 3 2 3 2 3" xfId="34874" xr:uid="{B2C6FA35-97CB-40C1-A00B-BDD1E3914BE5}"/>
    <cellStyle name="Note 3 2 3 2 3 2" xfId="34875" xr:uid="{84063A28-11A1-419C-8C25-E137482AE6BA}"/>
    <cellStyle name="Note 3 2 3 2 3 3" xfId="34876" xr:uid="{7A0CFA26-FFC0-449F-9A73-8FACA23B0325}"/>
    <cellStyle name="Note 3 2 3 2 4" xfId="34877" xr:uid="{82BA0D6E-A0DB-478C-A543-BBBEA77A3CED}"/>
    <cellStyle name="Note 3 2 3 2 4 2" xfId="34878" xr:uid="{7324B0B0-5BA3-43AE-9E3B-4899DE804010}"/>
    <cellStyle name="Note 3 2 3 2 4 3" xfId="34879" xr:uid="{13834A17-7B09-4689-8524-AF133467CB7D}"/>
    <cellStyle name="Note 3 2 3 2 5" xfId="34880" xr:uid="{DB102640-0DA0-42CA-8E12-4615CCA9287F}"/>
    <cellStyle name="Note 3 2 3 2 5 2" xfId="34881" xr:uid="{52CB8AC8-A8A5-42A0-8C2E-A8A144082764}"/>
    <cellStyle name="Note 3 2 3 2 5 3" xfId="34882" xr:uid="{E83DF05B-76D7-4544-86E8-BBD295BC949F}"/>
    <cellStyle name="Note 3 2 3 2 6" xfId="34883" xr:uid="{A540C1DB-2148-4B41-A4EA-5EC601B6EA3D}"/>
    <cellStyle name="Note 3 2 3 2 6 2" xfId="34884" xr:uid="{9DA8E3F9-9C31-4129-AAA5-6C274F7AE497}"/>
    <cellStyle name="Note 3 2 3 2 6 3" xfId="34885" xr:uid="{4638CCD9-63D9-4A9A-8D1E-64FB0B2DB8F1}"/>
    <cellStyle name="Note 3 2 3 2 7" xfId="34886" xr:uid="{EE200FCB-6A08-435B-9C5A-4E89361AC4C4}"/>
    <cellStyle name="Note 3 2 3 2 7 2" xfId="34887" xr:uid="{A0AAB2B4-2593-4AE1-844E-93FAD3C62B69}"/>
    <cellStyle name="Note 3 2 3 2 7 3" xfId="34888" xr:uid="{FB3E5384-52D7-40B9-B70D-EF22261FC2C1}"/>
    <cellStyle name="Note 3 2 3 2 8" xfId="44943" xr:uid="{79086988-ED30-47E6-A454-93CB2D02459B}"/>
    <cellStyle name="Note 3 2 3 3" xfId="34889" xr:uid="{866FB01F-A730-412B-80AD-854BAAD23371}"/>
    <cellStyle name="Note 3 2 3 3 2" xfId="34890" xr:uid="{D95550AD-1113-450E-B5F4-D6841337675F}"/>
    <cellStyle name="Note 3 2 3 3 2 2" xfId="34891" xr:uid="{09E75753-FED5-4F6E-9956-9E08AEA89109}"/>
    <cellStyle name="Note 3 2 3 3 2 3" xfId="34892" xr:uid="{9091798A-2FE2-4B94-835C-BE9588CBE063}"/>
    <cellStyle name="Note 3 2 3 3 3" xfId="34893" xr:uid="{9F06A5AC-41B9-491D-99E4-0BF8562941E5}"/>
    <cellStyle name="Note 3 2 3 3 3 2" xfId="34894" xr:uid="{3FB1698B-B7A2-46CE-BF9A-38B43FC70638}"/>
    <cellStyle name="Note 3 2 3 3 3 3" xfId="34895" xr:uid="{24EE7C0B-2AC8-41FD-8437-50929D8A4BB6}"/>
    <cellStyle name="Note 3 2 3 3 4" xfId="34896" xr:uid="{18A1DFB0-67F0-4BCD-931F-E59DA0D7F90F}"/>
    <cellStyle name="Note 3 2 3 3 4 2" xfId="34897" xr:uid="{49868228-8A6C-4140-AFD1-A7D6D3DF17E7}"/>
    <cellStyle name="Note 3 2 3 3 4 3" xfId="34898" xr:uid="{6065BD45-3AFC-46C8-B5B0-F29BF43E6A2E}"/>
    <cellStyle name="Note 3 2 3 3 5" xfId="34899" xr:uid="{4AC60D14-2C55-40D6-B54E-C2F4BC4340E3}"/>
    <cellStyle name="Note 3 2 3 3 5 2" xfId="34900" xr:uid="{AF639A4B-0309-4DE2-9539-0939C88DC481}"/>
    <cellStyle name="Note 3 2 3 3 5 3" xfId="34901" xr:uid="{87F361C5-BA56-426C-A422-CAC51A9F3AD7}"/>
    <cellStyle name="Note 3 2 3 3 6" xfId="34902" xr:uid="{6C5286E9-60BD-49EF-90F7-8AD9B83DF0BD}"/>
    <cellStyle name="Note 3 2 3 3 6 2" xfId="34903" xr:uid="{9AA43488-ACAC-40DF-ACB6-AC03AD744A69}"/>
    <cellStyle name="Note 3 2 3 3 6 3" xfId="34904" xr:uid="{6A94A18A-0A45-485A-B3B3-A4367EB8079A}"/>
    <cellStyle name="Note 3 2 3 3 7" xfId="34905" xr:uid="{CB1B6802-5548-46FF-90A2-F6D33D452800}"/>
    <cellStyle name="Note 3 2 3 3 7 2" xfId="34906" xr:uid="{25AF0425-3992-47E5-AC3F-48A88C0357B2}"/>
    <cellStyle name="Note 3 2 3 3 7 3" xfId="34907" xr:uid="{7E089B42-7773-4FC0-B596-7601CF6E7EA4}"/>
    <cellStyle name="Note 3 2 3 3 8" xfId="44944" xr:uid="{08617135-DAAA-494B-9551-2DAFBBFE83D0}"/>
    <cellStyle name="Note 3 2 3 4" xfId="34908" xr:uid="{EC72841B-9509-4769-A02E-85783545EDB0}"/>
    <cellStyle name="Note 3 2 3 4 2" xfId="34909" xr:uid="{EADF08EA-710F-45D6-AF50-CF252CE19844}"/>
    <cellStyle name="Note 3 2 3 4 2 2" xfId="34910" xr:uid="{26E1DBC1-9139-4998-BFD4-1E210870FB18}"/>
    <cellStyle name="Note 3 2 3 4 2 3" xfId="34911" xr:uid="{70422496-719B-43D6-B8F1-F6E79C005368}"/>
    <cellStyle name="Note 3 2 3 4 3" xfId="34912" xr:uid="{B331792B-2256-4DF6-8E14-EA2D23F70D38}"/>
    <cellStyle name="Note 3 2 3 4 3 2" xfId="34913" xr:uid="{E806DAB5-8DA8-4065-9EB9-E50D5FE68DD8}"/>
    <cellStyle name="Note 3 2 3 4 3 3" xfId="34914" xr:uid="{001C321F-0D95-490C-81FC-C8564B8475E2}"/>
    <cellStyle name="Note 3 2 3 4 4" xfId="34915" xr:uid="{72CB64DD-365F-4C04-AF0B-23B64EAD6640}"/>
    <cellStyle name="Note 3 2 3 4 4 2" xfId="34916" xr:uid="{D5CF5224-6370-40D5-8A55-D4A44449E03D}"/>
    <cellStyle name="Note 3 2 3 4 4 3" xfId="34917" xr:uid="{AA038E6E-EC33-4E29-9B40-80A0B7A7847A}"/>
    <cellStyle name="Note 3 2 3 4 5" xfId="34918" xr:uid="{EE477D9B-FE15-41D4-BCE4-6C99B81531AB}"/>
    <cellStyle name="Note 3 2 3 4 5 2" xfId="34919" xr:uid="{C31D4C7A-3D00-4147-86D2-6A2429D6438B}"/>
    <cellStyle name="Note 3 2 3 4 5 3" xfId="34920" xr:uid="{3F9B57C8-47E2-4EC1-BDBB-B160B1FCAD6B}"/>
    <cellStyle name="Note 3 2 3 4 6" xfId="34921" xr:uid="{0C498E0D-4BD3-4FAA-9C9C-667467B0E2A1}"/>
    <cellStyle name="Note 3 2 3 4 6 2" xfId="34922" xr:uid="{EE9DFA96-FD03-414B-B5D2-217D6D84EDE7}"/>
    <cellStyle name="Note 3 2 3 4 6 3" xfId="34923" xr:uid="{7D802964-0BDC-42FD-A1AC-D30B4B4C3D07}"/>
    <cellStyle name="Note 3 2 3 4 7" xfId="34924" xr:uid="{12B24BAE-4386-4A8F-AB02-E8174F34E674}"/>
    <cellStyle name="Note 3 2 3 4 7 2" xfId="34925" xr:uid="{6B742674-1143-4012-81EC-3FA54BC5CE5A}"/>
    <cellStyle name="Note 3 2 3 4 7 3" xfId="34926" xr:uid="{B5D9E913-01BB-4EFC-B527-BB8B172CD7C0}"/>
    <cellStyle name="Note 3 2 3 4 8" xfId="44945" xr:uid="{09356235-9437-46AE-AF22-A7F090F8A784}"/>
    <cellStyle name="Note 3 2 3 5" xfId="34927" xr:uid="{37C4AF1F-C678-4079-A6E4-8D675B710AC7}"/>
    <cellStyle name="Note 3 2 3 5 2" xfId="34928" xr:uid="{43325EBC-43A9-497F-8461-C4B8D7FDAFB1}"/>
    <cellStyle name="Note 3 2 3 5 2 2" xfId="34929" xr:uid="{A9CFAB1F-3ED1-4590-B0A4-94C77D465D35}"/>
    <cellStyle name="Note 3 2 3 5 2 3" xfId="34930" xr:uid="{5CC436A4-9A56-4FF6-BEED-A517FE010E52}"/>
    <cellStyle name="Note 3 2 3 5 3" xfId="34931" xr:uid="{A172C8F1-0A13-460A-8F7C-6167FCF67814}"/>
    <cellStyle name="Note 3 2 3 5 3 2" xfId="34932" xr:uid="{699D7F83-4625-479C-9ABC-0CDBCD4013FC}"/>
    <cellStyle name="Note 3 2 3 5 3 3" xfId="34933" xr:uid="{3E3EBDFC-2D59-4817-AA3D-6C204995B183}"/>
    <cellStyle name="Note 3 2 3 5 4" xfId="34934" xr:uid="{57D67172-2AF5-4FF1-8139-F4FC61FB53EC}"/>
    <cellStyle name="Note 3 2 3 5 4 2" xfId="34935" xr:uid="{B30D6B6C-5922-4EB8-A6F1-710DA38F9CA7}"/>
    <cellStyle name="Note 3 2 3 5 4 3" xfId="34936" xr:uid="{6BEA1ABE-F93C-4EE9-A261-550609C9DA51}"/>
    <cellStyle name="Note 3 2 3 5 5" xfId="34937" xr:uid="{2A177DFF-E20C-4D68-9DD5-5DF2A666089E}"/>
    <cellStyle name="Note 3 2 3 5 5 2" xfId="34938" xr:uid="{E0B4B913-369D-40F8-8ED9-6E02AF82EC81}"/>
    <cellStyle name="Note 3 2 3 5 5 3" xfId="34939" xr:uid="{AEAD4DDC-94E8-4D1F-85FD-8B61ECAAA5A1}"/>
    <cellStyle name="Note 3 2 3 5 6" xfId="34940" xr:uid="{C4C715DF-9415-4E71-BB7F-6383CB49358B}"/>
    <cellStyle name="Note 3 2 3 5 6 2" xfId="34941" xr:uid="{EB770D0D-0D3A-40F0-AB43-8C06C25BBD2E}"/>
    <cellStyle name="Note 3 2 3 5 6 3" xfId="34942" xr:uid="{18AD89F4-A2BC-4DB7-9C06-EA8F241A9B30}"/>
    <cellStyle name="Note 3 2 3 5 7" xfId="34943" xr:uid="{E4711D1B-0842-40B4-912C-B75D4ACBF9F4}"/>
    <cellStyle name="Note 3 2 3 5 7 2" xfId="34944" xr:uid="{1F737A7E-248A-4ADD-BE17-5EA7217E6352}"/>
    <cellStyle name="Note 3 2 3 5 7 3" xfId="34945" xr:uid="{038D9F29-5AC1-42CF-ABE3-2CB6845E9F93}"/>
    <cellStyle name="Note 3 2 3 5 8" xfId="44946" xr:uid="{D4415BCB-6220-4726-8CFC-538A57DDBE3B}"/>
    <cellStyle name="Note 3 2 3 6" xfId="34946" xr:uid="{424F2FE0-F1C8-46A5-9745-5C1D355BD3C7}"/>
    <cellStyle name="Note 3 2 3 6 2" xfId="34947" xr:uid="{9DD05080-5387-451F-A968-76851C7ADAC0}"/>
    <cellStyle name="Note 3 2 3 7" xfId="34948" xr:uid="{3C2979CE-9EBF-4C71-A2FB-F92225148058}"/>
    <cellStyle name="Note 3 2 3 7 2" xfId="34949" xr:uid="{246D22AF-DAEE-4905-A215-D9114042C7F1}"/>
    <cellStyle name="Note 3 2 3 7 3" xfId="34950" xr:uid="{14133145-1DF6-4A08-AFD2-4A8167B97C0A}"/>
    <cellStyle name="Note 3 2 3 8" xfId="34951" xr:uid="{CF56F0F1-018F-4008-BE64-F3CC715B4FD1}"/>
    <cellStyle name="Note 3 2 3 8 2" xfId="34952" xr:uid="{C61E2947-CCC4-4433-B2D3-05FFC05D94B9}"/>
    <cellStyle name="Note 3 2 3 8 3" xfId="34953" xr:uid="{6A191D49-102F-4968-ADE1-1D39736FA58D}"/>
    <cellStyle name="Note 3 2 3 9" xfId="34954" xr:uid="{299DA07B-8F34-4F1E-AC47-9914A90D4527}"/>
    <cellStyle name="Note 3 2 3 9 2" xfId="34955" xr:uid="{B3319885-8FD2-4644-9BF5-2D8CA2DCF54D}"/>
    <cellStyle name="Note 3 2 3 9 3" xfId="34956" xr:uid="{EB8C0EA3-A953-47BA-9233-B2E117DF1D86}"/>
    <cellStyle name="Note 3 2 4" xfId="34957" xr:uid="{F0A052C2-9F65-4AE8-84B1-D32A74EFA2D9}"/>
    <cellStyle name="Note 3 2 4 2" xfId="34958" xr:uid="{495282BD-5754-487E-97C9-5FB58F5E32E1}"/>
    <cellStyle name="Note 3 2 4 2 2" xfId="34959" xr:uid="{3052A01E-BEFF-4FC5-8DB1-240B0A397629}"/>
    <cellStyle name="Note 3 2 4 2 3" xfId="34960" xr:uid="{2C2B3181-D613-475C-873A-9C13122C577E}"/>
    <cellStyle name="Note 3 2 4 3" xfId="34961" xr:uid="{3A38754F-C532-40E2-8B46-DA72E051CEF6}"/>
    <cellStyle name="Note 3 2 4 3 2" xfId="34962" xr:uid="{15227871-69AD-4633-93AD-88B246CED003}"/>
    <cellStyle name="Note 3 2 4 3 3" xfId="34963" xr:uid="{0B8DDCCA-7D0C-4550-8722-A993AE3F1377}"/>
    <cellStyle name="Note 3 2 4 4" xfId="34964" xr:uid="{F0458CDD-3E14-4756-A0D0-362FAE16D8C6}"/>
    <cellStyle name="Note 3 2 4 4 2" xfId="34965" xr:uid="{EF63EF18-F906-4CF5-A559-58D7203D393E}"/>
    <cellStyle name="Note 3 2 4 4 3" xfId="34966" xr:uid="{46740C19-74A7-4130-9999-36598A87AB94}"/>
    <cellStyle name="Note 3 2 4 5" xfId="34967" xr:uid="{AD2E8B71-88BC-410B-B58B-E9426A52FAE3}"/>
    <cellStyle name="Note 3 2 4 5 2" xfId="34968" xr:uid="{ADF27CCF-C172-459E-BEA8-73523F1C5296}"/>
    <cellStyle name="Note 3 2 4 5 3" xfId="34969" xr:uid="{15E90B4F-D7EF-4E89-A7FE-C0AECF5CFB2C}"/>
    <cellStyle name="Note 3 2 4 6" xfId="34970" xr:uid="{577688FA-4C5B-4FB8-BF3F-B1A11E8625E0}"/>
    <cellStyle name="Note 3 2 4 6 2" xfId="34971" xr:uid="{B7DDFA60-B73A-41F2-9618-A29BA5336E9F}"/>
    <cellStyle name="Note 3 2 4 6 3" xfId="34972" xr:uid="{479809F0-FFE7-472C-BBB8-C53325BC8239}"/>
    <cellStyle name="Note 3 2 4 7" xfId="34973" xr:uid="{84CCE2F3-504C-4922-9B0E-5718785B7BC1}"/>
    <cellStyle name="Note 3 2 4 7 2" xfId="34974" xr:uid="{777F27D7-6031-4E4F-A7D1-0E1F67D039F2}"/>
    <cellStyle name="Note 3 2 4 7 3" xfId="34975" xr:uid="{944E76BF-D370-404E-94A4-4EC62325BFCD}"/>
    <cellStyle name="Note 3 2 4 8" xfId="44947" xr:uid="{F7D57E0C-C5F1-4A7D-83B0-B95DCA1F1E13}"/>
    <cellStyle name="Note 3 2 5" xfId="34976" xr:uid="{7E60FEFE-BC5F-4962-8AA3-B8A5CC6CA847}"/>
    <cellStyle name="Note 3 2 5 2" xfId="34977" xr:uid="{35678095-E410-41E5-8323-BA80B6184B6E}"/>
    <cellStyle name="Note 3 2 5 2 2" xfId="34978" xr:uid="{9CE331F4-0FB8-4D32-B095-615857593946}"/>
    <cellStyle name="Note 3 2 5 2 3" xfId="34979" xr:uid="{30149562-5B90-405C-9DF8-E410BE135BC7}"/>
    <cellStyle name="Note 3 2 5 3" xfId="34980" xr:uid="{B1633795-A967-4436-9930-BD0151AF82E5}"/>
    <cellStyle name="Note 3 2 5 3 2" xfId="34981" xr:uid="{8C4B830F-7D99-4C63-9165-A8375D77C801}"/>
    <cellStyle name="Note 3 2 5 3 3" xfId="34982" xr:uid="{DCC62FC1-A17A-4E3B-85CE-CCCDA7867150}"/>
    <cellStyle name="Note 3 2 5 4" xfId="34983" xr:uid="{0F829F54-D819-4177-8C86-1560EBA653ED}"/>
    <cellStyle name="Note 3 2 5 4 2" xfId="34984" xr:uid="{5EEADE06-EB6C-4CAA-885A-74DF65BAE7DD}"/>
    <cellStyle name="Note 3 2 5 4 3" xfId="34985" xr:uid="{2E6D2CB1-AF1D-493A-A733-B69FBA242075}"/>
    <cellStyle name="Note 3 2 5 5" xfId="34986" xr:uid="{934D32BE-D6DE-43D7-A306-16E6D29BD45B}"/>
    <cellStyle name="Note 3 2 5 5 2" xfId="34987" xr:uid="{D0A09681-BCC4-4D6B-8DA3-06D9A0AA6C20}"/>
    <cellStyle name="Note 3 2 5 5 3" xfId="34988" xr:uid="{1CF120C4-10B3-4BB5-8812-77881B019140}"/>
    <cellStyle name="Note 3 2 5 6" xfId="34989" xr:uid="{9DEEBB95-56B8-4CE0-951E-ECB0B58B9188}"/>
    <cellStyle name="Note 3 2 5 6 2" xfId="34990" xr:uid="{DF766621-D103-43EB-BA80-06DB4699B257}"/>
    <cellStyle name="Note 3 2 5 6 3" xfId="34991" xr:uid="{F1E80154-625D-4630-A7CF-76A5273A8F87}"/>
    <cellStyle name="Note 3 2 5 7" xfId="34992" xr:uid="{D453CF62-1CE3-455B-8B48-52AEAF020480}"/>
    <cellStyle name="Note 3 2 5 7 2" xfId="34993" xr:uid="{925E1787-AD84-43BC-B115-0D19E16FE04E}"/>
    <cellStyle name="Note 3 2 5 7 3" xfId="34994" xr:uid="{545B5567-E865-4F76-9788-A13E57BDC277}"/>
    <cellStyle name="Note 3 2 5 8" xfId="34995" xr:uid="{516C139E-D18C-4AF4-BD80-86A720BF6AB9}"/>
    <cellStyle name="Note 3 2 5 9" xfId="34996" xr:uid="{E6D6D6B1-4C49-415F-ACA8-20F85149A6B8}"/>
    <cellStyle name="Note 3 2 6" xfId="34997" xr:uid="{1D9D55A1-0930-4D61-916B-DAF8BCC816A5}"/>
    <cellStyle name="Note 3 3" xfId="1322" xr:uid="{00000000-0005-0000-0000-000008050000}"/>
    <cellStyle name="Note 3 3 2" xfId="34998" xr:uid="{0D5CE1BF-0AA8-4407-9EF8-58027CBFE6BB}"/>
    <cellStyle name="Note 3 3 2 10" xfId="34999" xr:uid="{CB28CE51-C0C1-4158-BA2A-9C351B03FFDE}"/>
    <cellStyle name="Note 3 3 2 10 2" xfId="35000" xr:uid="{8EB4CB6B-6350-4841-8F61-613E04A83ABA}"/>
    <cellStyle name="Note 3 3 2 10 3" xfId="35001" xr:uid="{C01A3FCF-E903-4B2F-AA09-B5E7C3FCEF72}"/>
    <cellStyle name="Note 3 3 2 11" xfId="35002" xr:uid="{2C9677F6-1E1A-4A1B-BAEB-DE0EB7704B85}"/>
    <cellStyle name="Note 3 3 2 11 2" xfId="35003" xr:uid="{BEE8E568-8E37-4D07-80CC-DC06BB01A7A4}"/>
    <cellStyle name="Note 3 3 2 11 3" xfId="35004" xr:uid="{0428D09A-14CC-4201-9F13-8F905996B9AD}"/>
    <cellStyle name="Note 3 3 2 12" xfId="44948" xr:uid="{9956B87F-46C0-4108-BD9C-B5B87D92B629}"/>
    <cellStyle name="Note 3 3 2 2" xfId="35005" xr:uid="{BCA876F1-A4E6-4B68-A2AA-AC598183B77D}"/>
    <cellStyle name="Note 3 3 2 2 2" xfId="35006" xr:uid="{0A8CF254-1936-4B9F-9B50-EC268ABA19FE}"/>
    <cellStyle name="Note 3 3 2 2 2 2" xfId="35007" xr:uid="{4AF02EC0-07BF-4FC8-AB2B-98BDD33477F0}"/>
    <cellStyle name="Note 3 3 2 2 2 3" xfId="35008" xr:uid="{617C71AE-CFF6-456C-93A7-AEF216707C54}"/>
    <cellStyle name="Note 3 3 2 2 3" xfId="35009" xr:uid="{6FAC176D-7B4F-44FD-A414-F94F2D245087}"/>
    <cellStyle name="Note 3 3 2 2 3 2" xfId="35010" xr:uid="{D7E1F345-CEF4-4D44-958C-1D8AF49FAE71}"/>
    <cellStyle name="Note 3 3 2 2 3 3" xfId="35011" xr:uid="{FC0C9A7B-CDD6-4D04-A0AD-A984A465B0EC}"/>
    <cellStyle name="Note 3 3 2 2 4" xfId="35012" xr:uid="{195C6F37-A28C-470B-B3E4-F7A987AA0E3D}"/>
    <cellStyle name="Note 3 3 2 2 4 2" xfId="35013" xr:uid="{1F873B78-F125-497B-84F5-027EF9D63AFA}"/>
    <cellStyle name="Note 3 3 2 2 4 3" xfId="35014" xr:uid="{F4E298AA-C698-4C8A-A33A-55C9AFCC5E09}"/>
    <cellStyle name="Note 3 3 2 2 5" xfId="35015" xr:uid="{24942A07-A5F4-47C6-A306-14501B4EE03C}"/>
    <cellStyle name="Note 3 3 2 2 5 2" xfId="35016" xr:uid="{278B507B-420F-4487-B9EC-44DFEF374E6C}"/>
    <cellStyle name="Note 3 3 2 2 5 3" xfId="35017" xr:uid="{FCE28802-B3C8-475B-8461-BED9F6A04D7F}"/>
    <cellStyle name="Note 3 3 2 2 6" xfId="35018" xr:uid="{8BDDB1B6-B2A8-4ACA-A867-C5230A6BDA19}"/>
    <cellStyle name="Note 3 3 2 2 6 2" xfId="35019" xr:uid="{49CDF464-603C-41C0-B4A1-F4459F104DF7}"/>
    <cellStyle name="Note 3 3 2 2 6 3" xfId="35020" xr:uid="{AD532ADA-ADC9-456E-BCFB-FFBE01594474}"/>
    <cellStyle name="Note 3 3 2 2 7" xfId="35021" xr:uid="{AC17F7A5-4C8D-46C7-AEB1-CF797B1A3B73}"/>
    <cellStyle name="Note 3 3 2 2 7 2" xfId="35022" xr:uid="{0A53CC91-04A2-499A-AD3B-79045ED622D2}"/>
    <cellStyle name="Note 3 3 2 2 7 3" xfId="35023" xr:uid="{3C5F52CF-93A0-4D1C-8FBB-7D1F0C11E9EF}"/>
    <cellStyle name="Note 3 3 2 2 8" xfId="44949" xr:uid="{BCDD35DF-C704-4EDF-84FA-DA59E552E6B8}"/>
    <cellStyle name="Note 3 3 2 3" xfId="35024" xr:uid="{CCADBD7E-9D80-4207-9C32-41B836486766}"/>
    <cellStyle name="Note 3 3 2 3 2" xfId="35025" xr:uid="{A664F0EB-AF73-45FB-9B14-A9EC143DC25A}"/>
    <cellStyle name="Note 3 3 2 3 2 2" xfId="35026" xr:uid="{1F3B998A-7BB5-4411-890D-206647CF1B41}"/>
    <cellStyle name="Note 3 3 2 3 2 3" xfId="35027" xr:uid="{BE7C3D8D-8CB9-4792-9D14-B6340FD92386}"/>
    <cellStyle name="Note 3 3 2 3 3" xfId="35028" xr:uid="{1BCE9F59-058D-441C-9172-75BB86F6A378}"/>
    <cellStyle name="Note 3 3 2 3 3 2" xfId="35029" xr:uid="{A644D0B0-239D-479C-AFE6-77DB1B2C9B3F}"/>
    <cellStyle name="Note 3 3 2 3 3 3" xfId="35030" xr:uid="{FDC12ABC-681C-4E07-A756-58459C07A62A}"/>
    <cellStyle name="Note 3 3 2 3 4" xfId="35031" xr:uid="{296ACCEA-BB22-4967-8A9C-B42A24AF1ABF}"/>
    <cellStyle name="Note 3 3 2 3 4 2" xfId="35032" xr:uid="{6107982B-0FD9-45E1-BD5A-1F5671DDD695}"/>
    <cellStyle name="Note 3 3 2 3 4 3" xfId="35033" xr:uid="{33602A04-0CDF-4119-88B5-942787D41F49}"/>
    <cellStyle name="Note 3 3 2 3 5" xfId="35034" xr:uid="{404E81A3-0F0D-4DDC-8CA3-1C7528736F82}"/>
    <cellStyle name="Note 3 3 2 3 5 2" xfId="35035" xr:uid="{3D65B847-288D-4CE1-ACB4-17C97815D7CA}"/>
    <cellStyle name="Note 3 3 2 3 5 3" xfId="35036" xr:uid="{2C1ABC10-D40B-4917-ADBF-3D98828E6CCA}"/>
    <cellStyle name="Note 3 3 2 3 6" xfId="35037" xr:uid="{2A2B287E-359B-4086-A1E6-A864215E906A}"/>
    <cellStyle name="Note 3 3 2 3 6 2" xfId="35038" xr:uid="{BDE7A733-522F-4626-B011-BBC2E89C2851}"/>
    <cellStyle name="Note 3 3 2 3 6 3" xfId="35039" xr:uid="{35FB59D1-11CC-4D65-9C1B-1B2D1A298B51}"/>
    <cellStyle name="Note 3 3 2 3 7" xfId="35040" xr:uid="{A6389CDB-AC94-43CA-AD2D-AFD86D787843}"/>
    <cellStyle name="Note 3 3 2 3 7 2" xfId="35041" xr:uid="{25A4E191-3897-46C0-B07A-3748D0F7FA62}"/>
    <cellStyle name="Note 3 3 2 3 7 3" xfId="35042" xr:uid="{3E5D34D0-2310-4286-A819-0EBA7F12739E}"/>
    <cellStyle name="Note 3 3 2 3 8" xfId="44950" xr:uid="{D803A482-C504-4A9C-B33F-B2D57ECDD060}"/>
    <cellStyle name="Note 3 3 2 4" xfId="35043" xr:uid="{0B33D8D9-C0B7-4254-907E-5D60D37CFC81}"/>
    <cellStyle name="Note 3 3 2 4 2" xfId="35044" xr:uid="{71AFAB42-0C30-498D-9A1B-EBE4078C0749}"/>
    <cellStyle name="Note 3 3 2 4 2 2" xfId="35045" xr:uid="{7183DA3E-5C4D-4ED5-98AB-00737E0BE328}"/>
    <cellStyle name="Note 3 3 2 4 2 3" xfId="35046" xr:uid="{B0C5C355-9D5E-472E-BF17-7A20A59DBD4F}"/>
    <cellStyle name="Note 3 3 2 4 3" xfId="35047" xr:uid="{DBE10110-C9CD-48F6-9206-851C9F846D41}"/>
    <cellStyle name="Note 3 3 2 4 3 2" xfId="35048" xr:uid="{3BB6C537-457D-4CFA-9DCE-DDCD8954501B}"/>
    <cellStyle name="Note 3 3 2 4 3 3" xfId="35049" xr:uid="{45C45A9B-5485-432F-BD10-A34B3830C6B5}"/>
    <cellStyle name="Note 3 3 2 4 4" xfId="35050" xr:uid="{102B5E27-844E-4F0F-A63A-F34AC2DE1FEB}"/>
    <cellStyle name="Note 3 3 2 4 4 2" xfId="35051" xr:uid="{8B80BAC2-A77A-4FF4-85FE-C36A359C63E3}"/>
    <cellStyle name="Note 3 3 2 4 4 3" xfId="35052" xr:uid="{8C345181-8E1E-4BA9-A51D-134687983AD5}"/>
    <cellStyle name="Note 3 3 2 4 5" xfId="35053" xr:uid="{575219A1-27EC-46E0-B3CB-1A8A81CF1276}"/>
    <cellStyle name="Note 3 3 2 4 5 2" xfId="35054" xr:uid="{92B2BC82-F3D1-414B-9D92-E41D978D7FC3}"/>
    <cellStyle name="Note 3 3 2 4 5 3" xfId="35055" xr:uid="{0FD2E9FA-3B9E-48B7-8213-19F16E5EDE02}"/>
    <cellStyle name="Note 3 3 2 4 6" xfId="35056" xr:uid="{A14226D8-7523-4BB8-AE31-F2E7579E6DB0}"/>
    <cellStyle name="Note 3 3 2 4 6 2" xfId="35057" xr:uid="{B574B319-B045-4B1F-A417-4F8AE66648F2}"/>
    <cellStyle name="Note 3 3 2 4 6 3" xfId="35058" xr:uid="{44000551-84EE-4AF7-97BC-8E5738E4B09F}"/>
    <cellStyle name="Note 3 3 2 4 7" xfId="35059" xr:uid="{23B7DE29-101E-48DF-8614-1FE19CFCA2AC}"/>
    <cellStyle name="Note 3 3 2 4 7 2" xfId="35060" xr:uid="{A82F912B-32D2-4D84-A4A6-585D7316E887}"/>
    <cellStyle name="Note 3 3 2 4 7 3" xfId="35061" xr:uid="{155AD0E6-4462-4A7D-89C2-7E8D0413E29E}"/>
    <cellStyle name="Note 3 3 2 4 8" xfId="44951" xr:uid="{EA1115E5-AAC4-42B3-A8E7-5F7B5266DE26}"/>
    <cellStyle name="Note 3 3 2 5" xfId="35062" xr:uid="{0F19DF81-D1D0-4849-BC0F-3FF3ACA8AE37}"/>
    <cellStyle name="Note 3 3 2 5 2" xfId="35063" xr:uid="{D329AD5E-9D73-4F76-889D-770CEA74CEDF}"/>
    <cellStyle name="Note 3 3 2 5 2 2" xfId="35064" xr:uid="{E2C78D2F-401C-4FE9-A120-AC1736A2945A}"/>
    <cellStyle name="Note 3 3 2 5 2 3" xfId="35065" xr:uid="{0F1D2EF4-F3FB-488C-BE67-BFB0E8108FD8}"/>
    <cellStyle name="Note 3 3 2 5 3" xfId="35066" xr:uid="{F73AD3EE-8EFE-4CBF-BB22-9EFFFCDC139B}"/>
    <cellStyle name="Note 3 3 2 5 3 2" xfId="35067" xr:uid="{C7E9E280-7BBD-477F-8D3A-9CFA3DCC588D}"/>
    <cellStyle name="Note 3 3 2 5 3 3" xfId="35068" xr:uid="{AE73A276-2F17-40D2-8E32-F4D22586E48C}"/>
    <cellStyle name="Note 3 3 2 5 4" xfId="35069" xr:uid="{9691B8FD-99A2-40A9-841B-12EB846ABEC5}"/>
    <cellStyle name="Note 3 3 2 5 4 2" xfId="35070" xr:uid="{98AC542E-C999-4E07-9083-4E97BBC29AC2}"/>
    <cellStyle name="Note 3 3 2 5 4 3" xfId="35071" xr:uid="{DB9A2988-8DEA-41D2-A841-3AA75BD1D167}"/>
    <cellStyle name="Note 3 3 2 5 5" xfId="35072" xr:uid="{D637478E-E1F7-4EAE-8761-3D244EE96DF2}"/>
    <cellStyle name="Note 3 3 2 5 5 2" xfId="35073" xr:uid="{56797B15-F52D-496D-BFB5-41E26BF55F9E}"/>
    <cellStyle name="Note 3 3 2 5 5 3" xfId="35074" xr:uid="{CD71E9CC-E9E5-4675-94D6-4A9BC40A54FA}"/>
    <cellStyle name="Note 3 3 2 5 6" xfId="35075" xr:uid="{C8DA5814-4080-4D6C-B0B0-8CFFBAD89E1D}"/>
    <cellStyle name="Note 3 3 2 5 6 2" xfId="35076" xr:uid="{CE1D160D-B4A9-49C9-AD17-8C32054AF57C}"/>
    <cellStyle name="Note 3 3 2 5 6 3" xfId="35077" xr:uid="{29069CCB-FD4B-490D-BF8F-33A60BC51CD5}"/>
    <cellStyle name="Note 3 3 2 5 7" xfId="35078" xr:uid="{73962EA8-D449-487A-B4EB-F2864363EF5F}"/>
    <cellStyle name="Note 3 3 2 5 7 2" xfId="35079" xr:uid="{2905A4F0-D238-4D6F-84B0-2187C6092753}"/>
    <cellStyle name="Note 3 3 2 5 7 3" xfId="35080" xr:uid="{D8B6DA06-6EAD-44D5-9013-B0F82F09A94E}"/>
    <cellStyle name="Note 3 3 2 5 8" xfId="44952" xr:uid="{5D4B59AB-43C5-4A34-869E-0A07A99BCCC9}"/>
    <cellStyle name="Note 3 3 2 6" xfId="35081" xr:uid="{279963AD-966D-4BAB-BE0A-59EC38D21F09}"/>
    <cellStyle name="Note 3 3 2 6 2" xfId="35082" xr:uid="{BE9E1362-BA43-4FB2-8354-64FF3350A1E7}"/>
    <cellStyle name="Note 3 3 2 7" xfId="35083" xr:uid="{2B6D26F0-B52E-4E48-BC94-F66FD7EA6E8A}"/>
    <cellStyle name="Note 3 3 2 7 2" xfId="35084" xr:uid="{9C5E9217-B19C-4F1E-86D7-6A0C2E9B7405}"/>
    <cellStyle name="Note 3 3 2 7 3" xfId="35085" xr:uid="{E6944D76-F853-4A27-B11D-0FEC8A8F71E2}"/>
    <cellStyle name="Note 3 3 2 8" xfId="35086" xr:uid="{38FC90CE-B379-4151-9035-536647C9A880}"/>
    <cellStyle name="Note 3 3 2 8 2" xfId="35087" xr:uid="{BFB47D9B-4CB5-4107-9FEB-3F0F148C37EB}"/>
    <cellStyle name="Note 3 3 2 8 3" xfId="35088" xr:uid="{D82BBD9F-7ADE-4F94-ACA7-620B734EB68A}"/>
    <cellStyle name="Note 3 3 2 9" xfId="35089" xr:uid="{0D17E5D2-287C-43CA-9038-CC03ECAED47F}"/>
    <cellStyle name="Note 3 3 2 9 2" xfId="35090" xr:uid="{D579668D-1CEA-4242-BD85-1192090C3294}"/>
    <cellStyle name="Note 3 3 2 9 3" xfId="35091" xr:uid="{AB615D82-1A71-4F93-A025-B787AAF76BFC}"/>
    <cellStyle name="Note 3 3 3" xfId="35092" xr:uid="{391B1B9F-E721-4CD0-A306-3E5CEB8C50E2}"/>
    <cellStyle name="Note 3 3 3 2" xfId="35093" xr:uid="{BD8E3431-5EEF-4711-A6A9-3DEF1EC1E2AB}"/>
    <cellStyle name="Note 3 3 3 2 2" xfId="35094" xr:uid="{30986A77-6251-4E68-B396-E28688726AE9}"/>
    <cellStyle name="Note 3 3 3 2 3" xfId="35095" xr:uid="{EE7FE38B-18B1-4465-8DEB-AA6C617521CC}"/>
    <cellStyle name="Note 3 3 3 3" xfId="35096" xr:uid="{DD891C16-A47E-4F83-AC2E-6D925CCCC322}"/>
    <cellStyle name="Note 3 3 3 3 2" xfId="35097" xr:uid="{9B2F41BA-BB82-4AB1-8C0C-79C5A0BEFFC2}"/>
    <cellStyle name="Note 3 3 3 3 3" xfId="35098" xr:uid="{9A30C435-47DC-40CC-AA6D-DB939B1020E3}"/>
    <cellStyle name="Note 3 3 3 4" xfId="35099" xr:uid="{FDE323A3-6C13-454C-884C-D1EF5711B461}"/>
    <cellStyle name="Note 3 3 3 4 2" xfId="35100" xr:uid="{5A607558-775D-4421-9E9C-CD3B4AF5BA3C}"/>
    <cellStyle name="Note 3 3 3 4 3" xfId="35101" xr:uid="{CB65CE71-CADB-45D0-9677-0E7BEDD2B122}"/>
    <cellStyle name="Note 3 3 3 5" xfId="35102" xr:uid="{4C31137C-5FA7-4E29-8715-A07E6C50135E}"/>
    <cellStyle name="Note 3 3 3 5 2" xfId="35103" xr:uid="{69DA9374-EA77-4073-A4BE-F6A85BB14D4A}"/>
    <cellStyle name="Note 3 3 3 5 3" xfId="35104" xr:uid="{1F47B8FB-EFCD-402E-8C80-7CB064E160A8}"/>
    <cellStyle name="Note 3 3 3 6" xfId="35105" xr:uid="{94BEB75C-9C97-4E23-BAA8-DDAC19EE0F69}"/>
    <cellStyle name="Note 3 3 3 6 2" xfId="35106" xr:uid="{97425640-4D99-4951-806E-0224CCC757BC}"/>
    <cellStyle name="Note 3 3 3 6 3" xfId="35107" xr:uid="{BDFC2673-1263-4637-BD49-CB8DAAC11184}"/>
    <cellStyle name="Note 3 3 3 7" xfId="35108" xr:uid="{E765226A-2D4D-492B-8605-06B805474E42}"/>
    <cellStyle name="Note 3 3 3 7 2" xfId="35109" xr:uid="{F955761E-5857-4B2C-9E4C-18ACC0A5F887}"/>
    <cellStyle name="Note 3 3 3 7 3" xfId="35110" xr:uid="{E7E4B4E9-1D27-4FB5-B8B1-CB6034043D77}"/>
    <cellStyle name="Note 3 3 3 8" xfId="44953" xr:uid="{93C4C830-5F8B-4ABB-BBEC-6F2D7FEE9E28}"/>
    <cellStyle name="Note 3 3 4" xfId="35111" xr:uid="{3AB1BF86-70F2-4B89-BF9B-A6E3A93D43EA}"/>
    <cellStyle name="Note 3 3 4 2" xfId="35112" xr:uid="{4211F751-1981-4417-8D57-94F66CB5A4F9}"/>
    <cellStyle name="Note 3 3 4 3" xfId="35113" xr:uid="{1B3B63BA-9A75-4B99-A7D3-3BAEEB00F01F}"/>
    <cellStyle name="Note 3 3 5" xfId="35114" xr:uid="{B5653513-81ED-45AB-B9F3-50631FDA6424}"/>
    <cellStyle name="Note 3 3 5 2" xfId="35115" xr:uid="{FD72E13A-DA95-47BB-99AE-4F25DF5F4E19}"/>
    <cellStyle name="Note 3 3 5 3" xfId="35116" xr:uid="{4C117965-D126-4632-B538-B2B235DFD629}"/>
    <cellStyle name="Note 3 3 6" xfId="35117" xr:uid="{B13CBAAA-A2FB-4372-9A1E-5A3BD9CFB3FF}"/>
    <cellStyle name="Note 3 3 6 2" xfId="35118" xr:uid="{D820153C-A6F2-4DB0-BB2F-7B33C11B4EC2}"/>
    <cellStyle name="Note 3 3 6 3" xfId="35119" xr:uid="{32160FDC-A160-468D-87A0-BA748C6391CC}"/>
    <cellStyle name="Note 3 3 7" xfId="35120" xr:uid="{819D0232-F003-4C97-9D90-C19AC279CDDE}"/>
    <cellStyle name="Note 3 4" xfId="2710" xr:uid="{7A2C2663-561A-49EA-970C-DBE775C118B6}"/>
    <cellStyle name="Note 3 4 2" xfId="35121" xr:uid="{E6382602-1954-4F2B-9511-4F1D79FE3C57}"/>
    <cellStyle name="Note 3 4 2 10" xfId="35122" xr:uid="{7393EE4F-FE46-4A84-9B91-D0CF3E50600B}"/>
    <cellStyle name="Note 3 4 2 10 2" xfId="35123" xr:uid="{C28DE61D-9ABA-4417-BD1E-3D17D757C623}"/>
    <cellStyle name="Note 3 4 2 10 3" xfId="35124" xr:uid="{721E7591-8C88-4D77-ADB8-F3ABF95A631F}"/>
    <cellStyle name="Note 3 4 2 11" xfId="35125" xr:uid="{51E2DDA4-DA27-4ABA-9A0E-5DE92B0CC859}"/>
    <cellStyle name="Note 3 4 2 11 2" xfId="35126" xr:uid="{72A3F9B2-1EC6-450F-87E4-3225E0E7C474}"/>
    <cellStyle name="Note 3 4 2 11 3" xfId="35127" xr:uid="{5312C1F0-2202-48DF-BE6D-A64D97C9D6F4}"/>
    <cellStyle name="Note 3 4 2 12" xfId="44954" xr:uid="{B80E425B-D226-4F49-998F-06D37F442450}"/>
    <cellStyle name="Note 3 4 2 2" xfId="35128" xr:uid="{4D80D7B6-7977-49B2-ADC3-18427A6B457E}"/>
    <cellStyle name="Note 3 4 2 2 2" xfId="35129" xr:uid="{0E7FC0D5-1C73-4E8F-AD81-0E6A75951576}"/>
    <cellStyle name="Note 3 4 2 2 2 2" xfId="35130" xr:uid="{5438E9E9-4AE0-4D11-9CA7-8025F32E14BF}"/>
    <cellStyle name="Note 3 4 2 2 2 3" xfId="35131" xr:uid="{1B65E9F4-0F59-4C5F-A22E-92D2AAF4FCEE}"/>
    <cellStyle name="Note 3 4 2 2 3" xfId="35132" xr:uid="{E006C6D9-6C60-4B70-8C86-F39B21997FDB}"/>
    <cellStyle name="Note 3 4 2 2 3 2" xfId="35133" xr:uid="{8C5168C5-2544-47FF-84C2-E660D76E9EFA}"/>
    <cellStyle name="Note 3 4 2 2 3 3" xfId="35134" xr:uid="{5517979B-0383-4CE5-B309-C7DB2C35D232}"/>
    <cellStyle name="Note 3 4 2 2 4" xfId="35135" xr:uid="{72B8B07D-F925-4828-B001-5A905BB21B87}"/>
    <cellStyle name="Note 3 4 2 2 4 2" xfId="35136" xr:uid="{5782DDB8-FEB4-40AA-A7B1-DF39DE787818}"/>
    <cellStyle name="Note 3 4 2 2 4 3" xfId="35137" xr:uid="{8B5D3182-3B9E-498C-9C9D-6E93C3CECEC3}"/>
    <cellStyle name="Note 3 4 2 2 5" xfId="35138" xr:uid="{83B76C0C-6FAF-420D-9D5A-70A6DF336A53}"/>
    <cellStyle name="Note 3 4 2 2 5 2" xfId="35139" xr:uid="{E21F2FBA-6B9C-4C04-9553-12F5F2A121C2}"/>
    <cellStyle name="Note 3 4 2 2 5 3" xfId="35140" xr:uid="{0E583D10-B0BE-4090-8A97-30398F4FA5C7}"/>
    <cellStyle name="Note 3 4 2 2 6" xfId="35141" xr:uid="{24415710-7B96-42CD-A825-542652F65D58}"/>
    <cellStyle name="Note 3 4 2 2 6 2" xfId="35142" xr:uid="{93136637-E320-41CE-B82C-B197316BDD82}"/>
    <cellStyle name="Note 3 4 2 2 6 3" xfId="35143" xr:uid="{17E46D93-E0C8-4180-A7FF-9C5008DA9DD7}"/>
    <cellStyle name="Note 3 4 2 2 7" xfId="35144" xr:uid="{E770D9D4-CA80-4C3C-9633-FC84BDA38D64}"/>
    <cellStyle name="Note 3 4 2 2 7 2" xfId="35145" xr:uid="{D561E8CC-BFD7-4EB5-A536-0DF2E5FD565C}"/>
    <cellStyle name="Note 3 4 2 2 7 3" xfId="35146" xr:uid="{2E75744D-36B3-4AE9-B2B8-5FFBB1E8D524}"/>
    <cellStyle name="Note 3 4 2 2 8" xfId="44955" xr:uid="{B05EDF21-65D8-41DC-97DB-D4AA9A3561AC}"/>
    <cellStyle name="Note 3 4 2 3" xfId="35147" xr:uid="{A290D2DA-0355-434D-AA6A-ECCF33552A9C}"/>
    <cellStyle name="Note 3 4 2 3 2" xfId="35148" xr:uid="{A27F4450-44BB-4A63-A8D0-E9C1712FC10A}"/>
    <cellStyle name="Note 3 4 2 3 2 2" xfId="35149" xr:uid="{6D8F335F-6B35-4244-A45F-D91CE9A61652}"/>
    <cellStyle name="Note 3 4 2 3 2 3" xfId="35150" xr:uid="{8E4F7AE6-20BE-4DDD-B72C-122B38E60D25}"/>
    <cellStyle name="Note 3 4 2 3 3" xfId="35151" xr:uid="{DCC0D7AD-6545-42CD-A2D8-D4E31CC4BC09}"/>
    <cellStyle name="Note 3 4 2 3 3 2" xfId="35152" xr:uid="{49026C9F-28E4-4F43-AE31-441C74CD23EA}"/>
    <cellStyle name="Note 3 4 2 3 3 3" xfId="35153" xr:uid="{70AEB72B-11DC-42A2-ADF9-2F9A0E87B022}"/>
    <cellStyle name="Note 3 4 2 3 4" xfId="35154" xr:uid="{91DA9F6C-39D9-45E7-931B-551A708F6E49}"/>
    <cellStyle name="Note 3 4 2 3 4 2" xfId="35155" xr:uid="{515B4EE8-5912-4E86-AAE3-28794B2DA444}"/>
    <cellStyle name="Note 3 4 2 3 4 3" xfId="35156" xr:uid="{1215B5D7-F564-4380-865E-C6BBA7094783}"/>
    <cellStyle name="Note 3 4 2 3 5" xfId="35157" xr:uid="{615E1CCB-6BB7-4A4B-AC1E-6545E567402B}"/>
    <cellStyle name="Note 3 4 2 3 5 2" xfId="35158" xr:uid="{C053ED5E-C564-4056-A527-265649A0C558}"/>
    <cellStyle name="Note 3 4 2 3 5 3" xfId="35159" xr:uid="{0B70B108-B991-4937-859F-D81A2EF9441C}"/>
    <cellStyle name="Note 3 4 2 3 6" xfId="35160" xr:uid="{028FE0C9-8F3A-433B-A5F0-5373CDC45B3A}"/>
    <cellStyle name="Note 3 4 2 3 6 2" xfId="35161" xr:uid="{996E04F7-CF29-4741-81AE-B7E565C9BD7F}"/>
    <cellStyle name="Note 3 4 2 3 6 3" xfId="35162" xr:uid="{327F1FBA-6FAD-47C6-8C37-5DBDB8C93B38}"/>
    <cellStyle name="Note 3 4 2 3 7" xfId="35163" xr:uid="{39C31AEB-BA80-47F8-8F84-2FEEB777087C}"/>
    <cellStyle name="Note 3 4 2 3 7 2" xfId="35164" xr:uid="{75F241D2-5828-456F-86FD-57D5192FE1BE}"/>
    <cellStyle name="Note 3 4 2 3 7 3" xfId="35165" xr:uid="{A260224A-4974-42AE-AEB4-DF1FDE93E6D1}"/>
    <cellStyle name="Note 3 4 2 3 8" xfId="44956" xr:uid="{354F228B-5F08-4DFC-B1DF-4450A7290011}"/>
    <cellStyle name="Note 3 4 2 4" xfId="35166" xr:uid="{67606B28-08E7-4A5F-89FF-28C778E6242A}"/>
    <cellStyle name="Note 3 4 2 4 2" xfId="35167" xr:uid="{C37CC9FA-96B3-4B9C-B679-FC7AAAFD8355}"/>
    <cellStyle name="Note 3 4 2 4 2 2" xfId="35168" xr:uid="{BD94B77F-1234-48DB-BB34-8F8C1D35918D}"/>
    <cellStyle name="Note 3 4 2 4 2 3" xfId="35169" xr:uid="{604878BC-E734-4393-A1E6-4E0D30875105}"/>
    <cellStyle name="Note 3 4 2 4 3" xfId="35170" xr:uid="{162E0430-948B-42BB-AC5C-BC61D6884AB1}"/>
    <cellStyle name="Note 3 4 2 4 3 2" xfId="35171" xr:uid="{4E6A745F-812B-4B0B-84A4-A600B39FD533}"/>
    <cellStyle name="Note 3 4 2 4 3 3" xfId="35172" xr:uid="{F3CECF4C-ACC4-4E35-A543-69FD3DCFD658}"/>
    <cellStyle name="Note 3 4 2 4 4" xfId="35173" xr:uid="{A502CCCB-BEDF-499D-961E-F28A7A046462}"/>
    <cellStyle name="Note 3 4 2 4 4 2" xfId="35174" xr:uid="{DF128189-6E40-4594-B3BC-A366947F24E0}"/>
    <cellStyle name="Note 3 4 2 4 4 3" xfId="35175" xr:uid="{79CF4527-81E3-4756-AA8A-BF7D399730AC}"/>
    <cellStyle name="Note 3 4 2 4 5" xfId="35176" xr:uid="{906BCBD3-74D9-4C96-A69C-AA487C191B88}"/>
    <cellStyle name="Note 3 4 2 4 5 2" xfId="35177" xr:uid="{487CF9B2-C359-4CCC-9EF1-BA1EEE720A82}"/>
    <cellStyle name="Note 3 4 2 4 5 3" xfId="35178" xr:uid="{7289F3A2-2656-4417-A617-62F3DBF64371}"/>
    <cellStyle name="Note 3 4 2 4 6" xfId="35179" xr:uid="{C72960F2-06DE-4504-AA64-061BD737AD12}"/>
    <cellStyle name="Note 3 4 2 4 6 2" xfId="35180" xr:uid="{E8947759-3EE3-4072-AF6E-5A880E880A98}"/>
    <cellStyle name="Note 3 4 2 4 6 3" xfId="35181" xr:uid="{94B95BE7-47DE-43B7-8B5C-F2100676545C}"/>
    <cellStyle name="Note 3 4 2 4 7" xfId="35182" xr:uid="{DD424959-E600-4F21-9A9A-ADD2906C58CE}"/>
    <cellStyle name="Note 3 4 2 4 7 2" xfId="35183" xr:uid="{D8FEC2F7-865C-4358-9FF0-6C162E4955D0}"/>
    <cellStyle name="Note 3 4 2 4 7 3" xfId="35184" xr:uid="{D659ED85-3674-477D-A7A7-925359497EB8}"/>
    <cellStyle name="Note 3 4 2 4 8" xfId="44957" xr:uid="{BA609D63-451A-41A0-B053-7E1E3F79E44A}"/>
    <cellStyle name="Note 3 4 2 5" xfId="35185" xr:uid="{9E1728EF-1B00-4C65-B53B-D484B6BA3EBF}"/>
    <cellStyle name="Note 3 4 2 5 2" xfId="35186" xr:uid="{CF4C73F9-6029-4654-A545-16E53BAFCA14}"/>
    <cellStyle name="Note 3 4 2 5 2 2" xfId="35187" xr:uid="{13B4226D-7C77-4658-8D8E-E37F04807A04}"/>
    <cellStyle name="Note 3 4 2 5 2 3" xfId="35188" xr:uid="{358B450D-9EEB-4647-AE16-B4F4A3F3E1E4}"/>
    <cellStyle name="Note 3 4 2 5 3" xfId="35189" xr:uid="{74397FBA-3626-4E93-B2F3-74DF57EB91A1}"/>
    <cellStyle name="Note 3 4 2 5 3 2" xfId="35190" xr:uid="{538BA223-EC96-4439-B4A0-498130E1DAC8}"/>
    <cellStyle name="Note 3 4 2 5 3 3" xfId="35191" xr:uid="{F70DFDE7-D22F-41B9-A518-A42CAD197E39}"/>
    <cellStyle name="Note 3 4 2 5 4" xfId="35192" xr:uid="{78B289E5-D3FB-4744-ACF6-60B41D8AD0A0}"/>
    <cellStyle name="Note 3 4 2 5 4 2" xfId="35193" xr:uid="{E8C85A49-3B07-4DAF-8BD1-F9CAE74A100C}"/>
    <cellStyle name="Note 3 4 2 5 4 3" xfId="35194" xr:uid="{AB640423-5404-43B1-AF3E-55CAFE31E717}"/>
    <cellStyle name="Note 3 4 2 5 5" xfId="35195" xr:uid="{CFA6EFA9-4285-44D0-84EA-26BB9160D2F9}"/>
    <cellStyle name="Note 3 4 2 5 5 2" xfId="35196" xr:uid="{DE733C0A-4EF9-4423-BA03-1E72FD6B2183}"/>
    <cellStyle name="Note 3 4 2 5 5 3" xfId="35197" xr:uid="{574F7F2E-B709-4570-9F4C-089CADE937E2}"/>
    <cellStyle name="Note 3 4 2 5 6" xfId="35198" xr:uid="{A19E3017-9120-4270-B4A3-7EC6693C9F22}"/>
    <cellStyle name="Note 3 4 2 5 6 2" xfId="35199" xr:uid="{BC433CD9-4F0A-44BB-830A-55D37FC6B1C2}"/>
    <cellStyle name="Note 3 4 2 5 6 3" xfId="35200" xr:uid="{16C1633C-A49B-4213-9992-7261E0836BAB}"/>
    <cellStyle name="Note 3 4 2 5 7" xfId="35201" xr:uid="{367D5EE3-0C61-44DB-A546-9EDD9357F9B9}"/>
    <cellStyle name="Note 3 4 2 5 7 2" xfId="35202" xr:uid="{AB1A54DA-B613-4334-806A-EF1EB0E35CF8}"/>
    <cellStyle name="Note 3 4 2 5 7 3" xfId="35203" xr:uid="{1CF01482-21D0-4E37-A692-A8D35AB3E8FA}"/>
    <cellStyle name="Note 3 4 2 5 8" xfId="44958" xr:uid="{A9C2AD21-2F8E-49B0-995F-99541AD3F995}"/>
    <cellStyle name="Note 3 4 2 6" xfId="35204" xr:uid="{A6BD9016-5CC5-4125-97E6-E851DB7FDC32}"/>
    <cellStyle name="Note 3 4 2 6 2" xfId="35205" xr:uid="{A507A36E-8C1A-46B0-9F60-DC96615A0295}"/>
    <cellStyle name="Note 3 4 2 7" xfId="35206" xr:uid="{F8FD9252-B370-4ED3-8086-EE7259824DF0}"/>
    <cellStyle name="Note 3 4 2 7 2" xfId="35207" xr:uid="{5DCD5D9C-C9E6-4310-8B8F-2B95C02142E3}"/>
    <cellStyle name="Note 3 4 2 7 3" xfId="35208" xr:uid="{03626316-EB77-48E8-ABA0-22FA5543D0B7}"/>
    <cellStyle name="Note 3 4 2 8" xfId="35209" xr:uid="{83FD83B6-4326-482E-B040-5FDDE8236919}"/>
    <cellStyle name="Note 3 4 2 8 2" xfId="35210" xr:uid="{64FDFE08-B779-4B72-8E22-363B35209B0C}"/>
    <cellStyle name="Note 3 4 2 8 3" xfId="35211" xr:uid="{8FDFCB61-C0FF-4145-82A1-ADCC939B075D}"/>
    <cellStyle name="Note 3 4 2 9" xfId="35212" xr:uid="{A29439F9-EFF0-4B04-89BE-F2C1E6141961}"/>
    <cellStyle name="Note 3 4 2 9 2" xfId="35213" xr:uid="{927838ED-5863-45F8-88F9-F3BAB557AB0B}"/>
    <cellStyle name="Note 3 4 2 9 3" xfId="35214" xr:uid="{60C3B024-F3A6-4F6B-9B85-608F3F700472}"/>
    <cellStyle name="Note 3 4 3" xfId="35215" xr:uid="{09D6C18C-BFF7-4FC9-B2A3-5CEE05E6086F}"/>
    <cellStyle name="Note 3 4 3 2" xfId="35216" xr:uid="{BA208D18-355F-480E-9CB4-F7D610FD775D}"/>
    <cellStyle name="Note 3 4 3 2 2" xfId="35217" xr:uid="{11543AFE-EA01-431F-A8CF-53E64694ACA7}"/>
    <cellStyle name="Note 3 4 3 2 3" xfId="35218" xr:uid="{183C2937-8416-4EC0-8559-3DEA981CEE51}"/>
    <cellStyle name="Note 3 4 3 3" xfId="35219" xr:uid="{5F71D353-EEE4-47DB-8A34-85C79151F33C}"/>
    <cellStyle name="Note 3 4 3 3 2" xfId="35220" xr:uid="{EADCA04B-6A2C-4557-A58C-20CA53ED6F55}"/>
    <cellStyle name="Note 3 4 3 3 3" xfId="35221" xr:uid="{BFED67E9-627B-4410-815A-C352439DBA44}"/>
    <cellStyle name="Note 3 4 3 4" xfId="35222" xr:uid="{9DA487C3-380C-4481-B992-EA0C8B3CE72D}"/>
    <cellStyle name="Note 3 4 3 4 2" xfId="35223" xr:uid="{BBA9A064-0152-444C-BF6C-CDBCDC8C4961}"/>
    <cellStyle name="Note 3 4 3 4 3" xfId="35224" xr:uid="{A4186406-118D-43D6-B85A-5C0DB2658E72}"/>
    <cellStyle name="Note 3 4 3 5" xfId="35225" xr:uid="{C23253A5-770E-47D0-8FE8-DAE81D4EF0B2}"/>
    <cellStyle name="Note 3 4 3 5 2" xfId="35226" xr:uid="{02F030F0-7628-4566-BCCE-12B4CBF9F891}"/>
    <cellStyle name="Note 3 4 3 5 3" xfId="35227" xr:uid="{E3C646B5-9425-4A49-BF3D-81278975CB5D}"/>
    <cellStyle name="Note 3 4 3 6" xfId="35228" xr:uid="{2C8C97DC-51D3-4A33-B769-BFF9DFBE3506}"/>
    <cellStyle name="Note 3 4 3 6 2" xfId="35229" xr:uid="{F7D4889E-59B4-40D9-A3F1-9CBAE9906F0B}"/>
    <cellStyle name="Note 3 4 3 6 3" xfId="35230" xr:uid="{A3C92759-3D4B-4F97-B6A7-80DD73AA97E2}"/>
    <cellStyle name="Note 3 4 3 7" xfId="35231" xr:uid="{89EC2FE1-3A79-41B9-B842-150F9823E1DC}"/>
    <cellStyle name="Note 3 4 3 7 2" xfId="35232" xr:uid="{8738C740-1A21-4C03-98F7-EBC481E93A65}"/>
    <cellStyle name="Note 3 4 3 7 3" xfId="35233" xr:uid="{BB54D269-502E-40B0-94A0-AAC0469C1646}"/>
    <cellStyle name="Note 3 4 3 8" xfId="44959" xr:uid="{C65C5243-4D34-4273-9D2A-CEB67676D698}"/>
    <cellStyle name="Note 3 4 4" xfId="35234" xr:uid="{487EC440-66D9-4DFD-A07F-52F20D430118}"/>
    <cellStyle name="Note 3 4 4 2" xfId="35235" xr:uid="{6E30973D-C051-496A-AE40-60BA3E572676}"/>
    <cellStyle name="Note 3 4 4 3" xfId="35236" xr:uid="{46DFA2FF-8ACC-4DDD-AB40-0C2126402BD0}"/>
    <cellStyle name="Note 3 4 5" xfId="35237" xr:uid="{BBFFE6DB-A452-4D10-8D73-6664D057E243}"/>
    <cellStyle name="Note 3 4 5 2" xfId="35238" xr:uid="{11875B56-6E52-4724-81BE-3276308CF765}"/>
    <cellStyle name="Note 3 4 5 3" xfId="35239" xr:uid="{52B33608-58DD-4C2B-8DAA-1E73F28A7AFF}"/>
    <cellStyle name="Note 3 4 6" xfId="35240" xr:uid="{FE4AF37D-E801-4B48-917C-EA490509C832}"/>
    <cellStyle name="Note 3 4 6 2" xfId="35241" xr:uid="{9F499BAC-544B-46AF-B0EC-D1705693518F}"/>
    <cellStyle name="Note 3 4 6 3" xfId="35242" xr:uid="{74A299DE-E94B-46CB-8EA2-02442B95D137}"/>
    <cellStyle name="Note 3 4 7" xfId="44960" xr:uid="{F2C48C41-00DB-4D25-9EE6-E09394A0EADF}"/>
    <cellStyle name="Note 3 5" xfId="35243" xr:uid="{3AC2DC93-DEF1-4863-AB5E-7AAF8915B431}"/>
    <cellStyle name="Note 3 5 10" xfId="35244" xr:uid="{E76CC021-3B16-4ECA-8D20-2850C51BDCDE}"/>
    <cellStyle name="Note 3 5 10 2" xfId="35245" xr:uid="{F89231B8-07D6-4FCC-8D31-0B90B7EB802E}"/>
    <cellStyle name="Note 3 5 10 3" xfId="35246" xr:uid="{A647DB9A-8F2F-4EB2-804B-B6B3177326C6}"/>
    <cellStyle name="Note 3 5 11" xfId="35247" xr:uid="{C028F5F0-9C91-4453-A307-743CBD257B3D}"/>
    <cellStyle name="Note 3 5 11 2" xfId="35248" xr:uid="{2A39DF9A-BC1D-4E85-A837-3D938A5E3C09}"/>
    <cellStyle name="Note 3 5 11 3" xfId="35249" xr:uid="{F55F073F-C0AE-4145-9345-EA65329D5F8F}"/>
    <cellStyle name="Note 3 5 12" xfId="44961" xr:uid="{7952D06B-F394-45E1-91BF-D7238355825A}"/>
    <cellStyle name="Note 3 5 2" xfId="35250" xr:uid="{62CB8ECF-E575-4692-93BD-65B81B61DD70}"/>
    <cellStyle name="Note 3 5 2 2" xfId="35251" xr:uid="{452A88B9-A2FB-447C-850A-EE0577258D13}"/>
    <cellStyle name="Note 3 5 2 2 2" xfId="35252" xr:uid="{E44C117B-0D70-40C1-9AA8-DE1E774AFA35}"/>
    <cellStyle name="Note 3 5 2 2 3" xfId="35253" xr:uid="{D2DE06D6-DEEB-4F3E-B0D1-C1B013FAE828}"/>
    <cellStyle name="Note 3 5 2 3" xfId="35254" xr:uid="{BDA61BC8-BE0F-4CA3-8DA6-B3BAA4254F47}"/>
    <cellStyle name="Note 3 5 2 3 2" xfId="35255" xr:uid="{1B724D85-F237-47FF-B836-6D7357912FF9}"/>
    <cellStyle name="Note 3 5 2 3 3" xfId="35256" xr:uid="{739C437E-03C4-4CE2-BF87-1F7758631159}"/>
    <cellStyle name="Note 3 5 2 4" xfId="35257" xr:uid="{3E1A048C-FD78-4EDD-96BD-2232EC51324E}"/>
    <cellStyle name="Note 3 5 2 4 2" xfId="35258" xr:uid="{7E85EA84-3F85-4008-88A3-84026F6CC467}"/>
    <cellStyle name="Note 3 5 2 4 3" xfId="35259" xr:uid="{8A1C695A-A698-4E32-A566-98D7C3B94786}"/>
    <cellStyle name="Note 3 5 2 5" xfId="35260" xr:uid="{5307E97E-9DD1-40A7-9750-71260B794F3D}"/>
    <cellStyle name="Note 3 5 2 5 2" xfId="35261" xr:uid="{777508EE-48E7-43D0-959C-C3134CD2ECFA}"/>
    <cellStyle name="Note 3 5 2 5 3" xfId="35262" xr:uid="{CF654E91-0B69-4692-94CB-3499BB0AB73F}"/>
    <cellStyle name="Note 3 5 2 6" xfId="35263" xr:uid="{D0C79C55-1429-43AE-AD90-3274D410A028}"/>
    <cellStyle name="Note 3 5 2 6 2" xfId="35264" xr:uid="{7FAFACE6-F5B9-49C5-88C9-E6BA332A4661}"/>
    <cellStyle name="Note 3 5 2 6 3" xfId="35265" xr:uid="{966BF3B7-EA27-44A9-AE3A-0BFCA58ED057}"/>
    <cellStyle name="Note 3 5 2 7" xfId="35266" xr:uid="{FC03EE7E-56FB-462E-97A1-5DE627A2579B}"/>
    <cellStyle name="Note 3 5 2 7 2" xfId="35267" xr:uid="{E52C538D-14EE-44CD-BF04-F37DE6880B97}"/>
    <cellStyle name="Note 3 5 2 7 3" xfId="35268" xr:uid="{FC22B7DF-B752-40FE-BF92-238D9F642ACD}"/>
    <cellStyle name="Note 3 5 2 8" xfId="44962" xr:uid="{D9011110-C721-4A63-A14D-0A5C399DDB9E}"/>
    <cellStyle name="Note 3 5 3" xfId="35269" xr:uid="{A276BAFF-AE63-41EF-AD31-2D9050C15F42}"/>
    <cellStyle name="Note 3 5 3 2" xfId="35270" xr:uid="{B779CE64-C39D-4F0F-A4D7-D1B5D6D516E4}"/>
    <cellStyle name="Note 3 5 3 2 2" xfId="35271" xr:uid="{47C72BAF-BE89-4298-996F-965CF094C8F7}"/>
    <cellStyle name="Note 3 5 3 2 3" xfId="35272" xr:uid="{6E8482BF-5C8E-4778-919D-904867990CFF}"/>
    <cellStyle name="Note 3 5 3 3" xfId="35273" xr:uid="{19F58666-77EB-4A43-9C9B-9686266BF2A0}"/>
    <cellStyle name="Note 3 5 3 3 2" xfId="35274" xr:uid="{F0B0AB88-F9E6-4F2B-A3A9-E477735E804D}"/>
    <cellStyle name="Note 3 5 3 3 3" xfId="35275" xr:uid="{54AA07EE-D70F-4BE0-8153-E564FC0C2B90}"/>
    <cellStyle name="Note 3 5 3 4" xfId="35276" xr:uid="{E2A990C3-8758-44EF-B2BF-C8D7ED44E940}"/>
    <cellStyle name="Note 3 5 3 4 2" xfId="35277" xr:uid="{F007ED9A-B79A-468E-8CCA-AC83C8236375}"/>
    <cellStyle name="Note 3 5 3 4 3" xfId="35278" xr:uid="{B99F515B-7C9C-4411-9B70-5351516F38B7}"/>
    <cellStyle name="Note 3 5 3 5" xfId="35279" xr:uid="{E046C043-F757-4BC5-AE66-6819DF9E326C}"/>
    <cellStyle name="Note 3 5 3 5 2" xfId="35280" xr:uid="{14671DAB-B20F-40F4-A871-F5E064A57FEC}"/>
    <cellStyle name="Note 3 5 3 5 3" xfId="35281" xr:uid="{D273F97A-5A22-4F08-BAC0-14DBAD1ADC7C}"/>
    <cellStyle name="Note 3 5 3 6" xfId="35282" xr:uid="{48D98200-B5AE-43AD-B2B0-5A44336EE357}"/>
    <cellStyle name="Note 3 5 3 6 2" xfId="35283" xr:uid="{76F42C20-160D-474D-8BF4-92B0A8AC84B6}"/>
    <cellStyle name="Note 3 5 3 6 3" xfId="35284" xr:uid="{6B6597CF-363B-4761-96B3-241C0A929B4D}"/>
    <cellStyle name="Note 3 5 3 7" xfId="35285" xr:uid="{C3C0792D-780F-4978-9F38-27B8BC84273C}"/>
    <cellStyle name="Note 3 5 3 7 2" xfId="35286" xr:uid="{253BD34A-E16B-459B-B479-6C876E7200AF}"/>
    <cellStyle name="Note 3 5 3 7 3" xfId="35287" xr:uid="{72775ED7-4476-47D6-BC1A-DB182EEAFFB0}"/>
    <cellStyle name="Note 3 5 3 8" xfId="44963" xr:uid="{629FB9D0-3487-472F-B7BC-730A27FBDFE5}"/>
    <cellStyle name="Note 3 5 4" xfId="35288" xr:uid="{068B9F6C-5093-4615-A2AE-DC194BBF8CCF}"/>
    <cellStyle name="Note 3 5 4 2" xfId="35289" xr:uid="{90143E46-246B-4BF8-B5B3-B31A2362E726}"/>
    <cellStyle name="Note 3 5 4 2 2" xfId="35290" xr:uid="{1D2CF03D-ABA5-49D9-B42F-9631B765821F}"/>
    <cellStyle name="Note 3 5 4 2 3" xfId="35291" xr:uid="{52E1F8C7-816A-4972-A5A0-9313858047EF}"/>
    <cellStyle name="Note 3 5 4 3" xfId="35292" xr:uid="{C3D187B2-6575-4049-86A6-26DFF4A23582}"/>
    <cellStyle name="Note 3 5 4 3 2" xfId="35293" xr:uid="{485AF427-8B92-4C56-8C3D-37AE7CA80BCE}"/>
    <cellStyle name="Note 3 5 4 3 3" xfId="35294" xr:uid="{80846610-B979-4D44-A4D6-55FA37291FFB}"/>
    <cellStyle name="Note 3 5 4 4" xfId="35295" xr:uid="{C46D07FC-D4FA-4916-B107-3DD3A9A3AF61}"/>
    <cellStyle name="Note 3 5 4 4 2" xfId="35296" xr:uid="{26D1EA02-A3AE-4994-9950-D9FCAC4A4B94}"/>
    <cellStyle name="Note 3 5 4 4 3" xfId="35297" xr:uid="{A0BA3428-D865-489B-A061-4D3A6654B6B4}"/>
    <cellStyle name="Note 3 5 4 5" xfId="35298" xr:uid="{F3BE1D01-6B11-4A47-8C6B-3C57F1D82582}"/>
    <cellStyle name="Note 3 5 4 5 2" xfId="35299" xr:uid="{E0193DC9-3D23-4FAD-8918-DE6CF7646DB0}"/>
    <cellStyle name="Note 3 5 4 5 3" xfId="35300" xr:uid="{60B7895E-6D10-4837-8D7F-B147BD82EF57}"/>
    <cellStyle name="Note 3 5 4 6" xfId="35301" xr:uid="{9A739DA9-F7A9-49A8-8E23-6CACA600F293}"/>
    <cellStyle name="Note 3 5 4 6 2" xfId="35302" xr:uid="{AC7FBC47-097F-4A00-90C8-3B3C6CB0AD4F}"/>
    <cellStyle name="Note 3 5 4 6 3" xfId="35303" xr:uid="{58FE7BF5-E87A-4968-B193-02807701F19A}"/>
    <cellStyle name="Note 3 5 4 7" xfId="35304" xr:uid="{C537F27B-7D8A-42D1-9AA0-257E0270124E}"/>
    <cellStyle name="Note 3 5 4 7 2" xfId="35305" xr:uid="{7F831C09-06AB-48B7-BD8F-8FFE15266AA0}"/>
    <cellStyle name="Note 3 5 4 7 3" xfId="35306" xr:uid="{6F33D1B5-9A5B-4C04-B196-9F398F625776}"/>
    <cellStyle name="Note 3 5 4 8" xfId="44964" xr:uid="{276AD84C-4F3C-4CFA-A0EA-D2AE912F67EB}"/>
    <cellStyle name="Note 3 5 5" xfId="35307" xr:uid="{54895F6F-443F-41C0-8D72-9D9AC013155D}"/>
    <cellStyle name="Note 3 5 5 2" xfId="35308" xr:uid="{62139F07-9F24-4EFD-89E0-8F2B6B5AB8E4}"/>
    <cellStyle name="Note 3 5 5 2 2" xfId="35309" xr:uid="{22B450E9-AE70-42F2-A8E3-ECA3805B147A}"/>
    <cellStyle name="Note 3 5 5 2 3" xfId="35310" xr:uid="{D1ADAB43-C0CB-47A4-8F1B-6B2C9E9E27D9}"/>
    <cellStyle name="Note 3 5 5 3" xfId="35311" xr:uid="{D3888EB2-1B84-4EDC-B530-941B61CF4D50}"/>
    <cellStyle name="Note 3 5 5 3 2" xfId="35312" xr:uid="{2F2061EF-F7EA-43DE-A657-7B27C4C12C75}"/>
    <cellStyle name="Note 3 5 5 3 3" xfId="35313" xr:uid="{80B21772-A548-43EB-8BAD-2D12C8329EB2}"/>
    <cellStyle name="Note 3 5 5 4" xfId="35314" xr:uid="{76011751-EC18-43FF-B2AB-DB30609524EB}"/>
    <cellStyle name="Note 3 5 5 4 2" xfId="35315" xr:uid="{69C798EA-7E87-4FC4-82FF-C2227DEC4D5A}"/>
    <cellStyle name="Note 3 5 5 4 3" xfId="35316" xr:uid="{267474DA-4654-4F62-B5BC-84822837D97F}"/>
    <cellStyle name="Note 3 5 5 5" xfId="35317" xr:uid="{EC54D432-7FE6-4ACF-A202-029D17FBFF6D}"/>
    <cellStyle name="Note 3 5 5 5 2" xfId="35318" xr:uid="{DB88FEB2-F02B-46BF-8E79-AACE0CE933AA}"/>
    <cellStyle name="Note 3 5 5 5 3" xfId="35319" xr:uid="{2AC131C7-3358-454B-BF1E-D6649396569C}"/>
    <cellStyle name="Note 3 5 5 6" xfId="35320" xr:uid="{8561988E-72AF-4125-B948-4C841EA7C00B}"/>
    <cellStyle name="Note 3 5 5 6 2" xfId="35321" xr:uid="{A95C9833-8A2B-4429-8C68-0509909C0AAE}"/>
    <cellStyle name="Note 3 5 5 6 3" xfId="35322" xr:uid="{CEB41444-6D03-47CA-9C2B-A73CE7B3E60F}"/>
    <cellStyle name="Note 3 5 5 7" xfId="35323" xr:uid="{82E1C415-0392-4922-A426-3820CE7A27FE}"/>
    <cellStyle name="Note 3 5 5 7 2" xfId="35324" xr:uid="{7C9BC4B6-793E-43A5-891E-D3F56BD11E02}"/>
    <cellStyle name="Note 3 5 5 7 3" xfId="35325" xr:uid="{FCC83699-F8D6-42CC-83D5-E961A534F168}"/>
    <cellStyle name="Note 3 5 5 8" xfId="44965" xr:uid="{7A9CAEE2-9C26-4E25-8842-A7E7D8E66995}"/>
    <cellStyle name="Note 3 5 6" xfId="35326" xr:uid="{A1CF6047-3994-421F-B916-1EF34AD3B458}"/>
    <cellStyle name="Note 3 5 6 2" xfId="35327" xr:uid="{6DAB3256-5CE0-4B63-9CED-E70719F3357E}"/>
    <cellStyle name="Note 3 5 7" xfId="35328" xr:uid="{D8AF956B-FFA6-4672-8DE7-B63B10C99055}"/>
    <cellStyle name="Note 3 5 7 2" xfId="35329" xr:uid="{168E3343-278C-4449-BB8A-67BAC11D72D6}"/>
    <cellStyle name="Note 3 5 7 3" xfId="35330" xr:uid="{AE66C5D8-5EB9-4CC3-A4F8-0B14C3F2E4C9}"/>
    <cellStyle name="Note 3 5 8" xfId="35331" xr:uid="{884FC23A-7605-4642-ADB4-B8F2A3FB54B4}"/>
    <cellStyle name="Note 3 5 8 2" xfId="35332" xr:uid="{A4B94C42-B14E-46B8-87BC-3AD77DD6B1C1}"/>
    <cellStyle name="Note 3 5 8 3" xfId="35333" xr:uid="{8DB02229-D611-4085-81DC-85368A27FD46}"/>
    <cellStyle name="Note 3 5 9" xfId="35334" xr:uid="{21F6F24B-2860-499B-973E-11C8123EC35A}"/>
    <cellStyle name="Note 3 5 9 2" xfId="35335" xr:uid="{7407A28D-1232-4CDE-8219-0F63D33D4316}"/>
    <cellStyle name="Note 3 5 9 3" xfId="35336" xr:uid="{5073FFE3-287C-41B1-9AD7-53FE47986EBF}"/>
    <cellStyle name="Note 3 6" xfId="35337" xr:uid="{DE1B3C1B-1193-47BC-862B-EC7DF03F3243}"/>
    <cellStyle name="Note 3 6 2" xfId="35338" xr:uid="{554D37AA-8200-4C58-8C23-612229A18344}"/>
    <cellStyle name="Note 3 6 2 2" xfId="35339" xr:uid="{4DCB2C00-BFA9-4E55-80BE-94B104AB33DF}"/>
    <cellStyle name="Note 3 6 2 3" xfId="35340" xr:uid="{B4F8D6EF-C8CC-45C9-806D-085F231B4F93}"/>
    <cellStyle name="Note 3 6 3" xfId="35341" xr:uid="{60AB6F6B-D795-42D8-B73A-0149E5BAE050}"/>
    <cellStyle name="Note 3 6 3 2" xfId="35342" xr:uid="{98B157D3-7C91-47FE-923A-CAA2ED4F95AD}"/>
    <cellStyle name="Note 3 6 3 3" xfId="35343" xr:uid="{5250F96B-EFB3-4F00-8659-9B0835BF5117}"/>
    <cellStyle name="Note 3 6 4" xfId="35344" xr:uid="{B8BC23AC-0431-47AA-972E-F03327FD99DE}"/>
    <cellStyle name="Note 3 6 4 2" xfId="35345" xr:uid="{156A41AD-EE4E-493B-90D2-275E25B0AC61}"/>
    <cellStyle name="Note 3 6 4 3" xfId="35346" xr:uid="{AA731F9D-AE38-42FE-B589-BD5ACA37BD18}"/>
    <cellStyle name="Note 3 6 5" xfId="35347" xr:uid="{34B420E2-5A50-4CA6-B441-721F7E52D7D7}"/>
    <cellStyle name="Note 3 6 5 2" xfId="35348" xr:uid="{8B6C7DF0-E9FB-4261-8F81-6E4DF233CA68}"/>
    <cellStyle name="Note 3 6 5 3" xfId="35349" xr:uid="{3D3DEB52-15CE-41DB-A357-E8CD38587558}"/>
    <cellStyle name="Note 3 6 6" xfId="35350" xr:uid="{B6B2B71B-ABDB-406B-8308-E5A249E293F2}"/>
    <cellStyle name="Note 3 6 6 2" xfId="35351" xr:uid="{B8587284-9ED8-4A70-9FEC-9D17CD2948C7}"/>
    <cellStyle name="Note 3 6 6 3" xfId="35352" xr:uid="{CDB14B25-E3A6-4FA8-A22B-6E90599EE7BE}"/>
    <cellStyle name="Note 3 6 7" xfId="35353" xr:uid="{E6C363EB-693F-4B64-94E4-EB9E6EB4629A}"/>
    <cellStyle name="Note 3 6 7 2" xfId="35354" xr:uid="{3ABB31DE-E5CF-4232-9363-6AFE30F1D889}"/>
    <cellStyle name="Note 3 6 7 3" xfId="35355" xr:uid="{E680F4E3-1A21-42B6-896A-C54E354DF1DE}"/>
    <cellStyle name="Note 3 6 8" xfId="44966" xr:uid="{320449B5-0362-4FED-96EC-D9106DCBF2AF}"/>
    <cellStyle name="Note 3 7" xfId="35356" xr:uid="{C3BE4365-DA42-4071-B7E0-DF6CF0BF7B4D}"/>
    <cellStyle name="Note 3 7 2" xfId="35357" xr:uid="{70436276-34B1-4701-9624-EE3812236AA6}"/>
    <cellStyle name="Note 3 7 2 2" xfId="35358" xr:uid="{365F0C7C-14E9-4EA2-A57B-6AD559153806}"/>
    <cellStyle name="Note 3 7 2 3" xfId="35359" xr:uid="{FB7BA13B-E7E5-4DCA-A075-5D102EF4F348}"/>
    <cellStyle name="Note 3 7 3" xfId="35360" xr:uid="{3B7B4170-C4E4-4750-AE98-931ADBECA95D}"/>
    <cellStyle name="Note 3 7 3 2" xfId="35361" xr:uid="{7E315094-6283-4608-8DB1-76DBB4262C1B}"/>
    <cellStyle name="Note 3 7 3 3" xfId="35362" xr:uid="{89E96E57-C24F-482F-BB38-F8F1875BD7AE}"/>
    <cellStyle name="Note 3 7 4" xfId="35363" xr:uid="{76D6649D-3957-4E5E-9260-6C2F7AE0F1DB}"/>
    <cellStyle name="Note 3 7 4 2" xfId="35364" xr:uid="{A913AF08-81ED-4942-B22F-3E13394E5DA7}"/>
    <cellStyle name="Note 3 7 4 3" xfId="35365" xr:uid="{7583D1B0-C008-4270-9F63-181CBB3E9C5A}"/>
    <cellStyle name="Note 3 7 5" xfId="35366" xr:uid="{FCDC6F85-80AC-4966-9F54-F6AF5BF96A3E}"/>
    <cellStyle name="Note 3 7 5 2" xfId="35367" xr:uid="{122482D3-2199-4F1E-813E-8E27D6C6FD0B}"/>
    <cellStyle name="Note 3 7 5 3" xfId="35368" xr:uid="{316BA455-40D3-4A2C-8AE9-8418F730D9FB}"/>
    <cellStyle name="Note 3 7 6" xfId="35369" xr:uid="{AE92D39C-4D5D-40E9-BBD1-93DF453304A1}"/>
    <cellStyle name="Note 3 7 6 2" xfId="35370" xr:uid="{DA06AEFA-A42B-4930-A235-50EB233A804D}"/>
    <cellStyle name="Note 3 7 6 3" xfId="35371" xr:uid="{BF2C82C1-0F8D-4307-8B55-A2F07C813432}"/>
    <cellStyle name="Note 3 7 7" xfId="35372" xr:uid="{1526DC0E-FAF2-4BFA-BC42-11732F7C468B}"/>
    <cellStyle name="Note 3 7 7 2" xfId="35373" xr:uid="{CEAD1AC5-6C62-439D-A52A-F090EB83E298}"/>
    <cellStyle name="Note 3 7 7 3" xfId="35374" xr:uid="{A567893C-2E35-4198-B85D-9DBA192733D2}"/>
    <cellStyle name="Note 3 7 8" xfId="35375" xr:uid="{981E1D78-0663-4BEE-A0DE-3B6EDF0FC6A7}"/>
    <cellStyle name="Note 3 7 9" xfId="35376" xr:uid="{6C0AC594-86BA-49B5-A01D-5D0E098958FF}"/>
    <cellStyle name="Note 3 8" xfId="42391" xr:uid="{E35596FA-F0E9-4BB0-A20B-4C0A930FF442}"/>
    <cellStyle name="Note 3 9" xfId="42392" xr:uid="{4EF45E54-8597-4FF7-A6AE-750E86C84FAC}"/>
    <cellStyle name="Note 4" xfId="1323" xr:uid="{00000000-0005-0000-0000-000009050000}"/>
    <cellStyle name="Note 4 10" xfId="35377" xr:uid="{8F421652-2964-463A-AD86-4F2F49C8BE01}"/>
    <cellStyle name="Note 4 2" xfId="2711" xr:uid="{9B2E6787-AEA3-4494-A76B-F54A7504D92A}"/>
    <cellStyle name="Note 4 2 2" xfId="42393" xr:uid="{1DF48554-1F36-4FAE-9D25-0B184214F2D2}"/>
    <cellStyle name="Note 4 2 2 2" xfId="42860" xr:uid="{CDDB9582-C9DD-4B95-8892-69F3C1D80879}"/>
    <cellStyle name="Note 4 2 2 3" xfId="46361" xr:uid="{9EA1CD08-5419-4A2E-A00B-63D865F8ED30}"/>
    <cellStyle name="Note 4 2 3" xfId="46362" xr:uid="{82459AAB-B046-497D-948C-9A255A4C2BF0}"/>
    <cellStyle name="Note 4 3" xfId="35378" xr:uid="{0FCDF7DB-1B33-4F12-8744-BC3B6F61F8A1}"/>
    <cellStyle name="Note 4 3 10" xfId="35379" xr:uid="{918B7870-C181-41B6-A29F-1C8D4731FC75}"/>
    <cellStyle name="Note 4 3 10 2" xfId="35380" xr:uid="{44FAC3C6-5628-49A5-90FE-B5D80E169C36}"/>
    <cellStyle name="Note 4 3 10 3" xfId="35381" xr:uid="{070995CF-F567-44DE-921B-0236A2AF1486}"/>
    <cellStyle name="Note 4 3 11" xfId="35382" xr:uid="{0AC57B0D-A1DD-459B-91E4-B4A664B42904}"/>
    <cellStyle name="Note 4 3 11 2" xfId="35383" xr:uid="{B0780EF1-2E4F-4433-AAC4-F110D1B1AAD9}"/>
    <cellStyle name="Note 4 3 11 3" xfId="35384" xr:uid="{72067EBA-D296-4CB6-B955-3BD94B9AC3E2}"/>
    <cellStyle name="Note 4 3 12" xfId="44967" xr:uid="{C5669BBB-141D-459E-8D81-EC9EDD1DB500}"/>
    <cellStyle name="Note 4 3 2" xfId="35385" xr:uid="{FA7F53CC-0124-4E45-8901-5FE52A5011B8}"/>
    <cellStyle name="Note 4 3 2 2" xfId="35386" xr:uid="{0512EFAC-2687-4479-A0C7-FDB46EC1AF79}"/>
    <cellStyle name="Note 4 3 2 2 2" xfId="35387" xr:uid="{6005C972-5C52-4B5A-B017-CA2EE520E1FD}"/>
    <cellStyle name="Note 4 3 2 2 3" xfId="35388" xr:uid="{B283ADB4-9066-48E4-A8B3-6D3D01691A8C}"/>
    <cellStyle name="Note 4 3 2 3" xfId="35389" xr:uid="{A3B2D44D-05DF-4AB2-8F29-3DC053BBD1C6}"/>
    <cellStyle name="Note 4 3 2 3 2" xfId="35390" xr:uid="{EA41EAC5-1AA4-44DF-ADDB-45057D5122C3}"/>
    <cellStyle name="Note 4 3 2 3 3" xfId="35391" xr:uid="{A87A565D-4CEF-48E8-9C7E-8D13500A3BE2}"/>
    <cellStyle name="Note 4 3 2 4" xfId="35392" xr:uid="{F2B538BB-8D3E-40A9-87ED-40985C7DD852}"/>
    <cellStyle name="Note 4 3 2 4 2" xfId="35393" xr:uid="{975603B6-42CB-416C-8841-DCDD36E9513F}"/>
    <cellStyle name="Note 4 3 2 4 3" xfId="35394" xr:uid="{36175191-531E-4224-AC69-D8984625AB33}"/>
    <cellStyle name="Note 4 3 2 5" xfId="35395" xr:uid="{D48F58A8-41E0-4FD7-A2E9-77051D144BC7}"/>
    <cellStyle name="Note 4 3 2 5 2" xfId="35396" xr:uid="{4881AC57-4035-4216-B75C-B50B1294C598}"/>
    <cellStyle name="Note 4 3 2 5 3" xfId="35397" xr:uid="{9C54C897-3D8F-4666-847D-B7A43CCAAF00}"/>
    <cellStyle name="Note 4 3 2 6" xfId="35398" xr:uid="{AC655AA0-D80A-4007-8DBD-CAB1F5146C08}"/>
    <cellStyle name="Note 4 3 2 6 2" xfId="35399" xr:uid="{E41B9E62-7457-4D72-9AE5-B61F144BFC7D}"/>
    <cellStyle name="Note 4 3 2 6 3" xfId="35400" xr:uid="{9DB8728D-8C4C-4A87-AE55-3A42F8289B8E}"/>
    <cellStyle name="Note 4 3 2 7" xfId="35401" xr:uid="{D69B6865-4020-4D62-A257-350A38748037}"/>
    <cellStyle name="Note 4 3 2 7 2" xfId="35402" xr:uid="{1E8943EF-1E94-4407-A25B-F8EB7213303A}"/>
    <cellStyle name="Note 4 3 2 7 3" xfId="35403" xr:uid="{8C03C597-637B-4277-8DA6-08958830F0E9}"/>
    <cellStyle name="Note 4 3 2 8" xfId="44968" xr:uid="{B0DBFF5E-7D6E-4B8F-AFC8-FC9E12EA4DA1}"/>
    <cellStyle name="Note 4 3 3" xfId="35404" xr:uid="{FA5C1642-11F9-4A72-8994-AF2145BFBDF1}"/>
    <cellStyle name="Note 4 3 3 2" xfId="35405" xr:uid="{026FE514-9FCA-48FB-98CD-1D6266794132}"/>
    <cellStyle name="Note 4 3 3 2 2" xfId="35406" xr:uid="{C0C8BD3C-5822-43CB-9505-8D3CF4895878}"/>
    <cellStyle name="Note 4 3 3 2 3" xfId="35407" xr:uid="{BF41B681-794E-4E73-9EBB-DDCB6E91A252}"/>
    <cellStyle name="Note 4 3 3 3" xfId="35408" xr:uid="{2EFB7DB8-F27E-45FC-BF08-53DE1DDC5C9A}"/>
    <cellStyle name="Note 4 3 3 3 2" xfId="35409" xr:uid="{D1B57D36-164D-4F0F-9FFE-0FC29579ECCC}"/>
    <cellStyle name="Note 4 3 3 3 3" xfId="35410" xr:uid="{883F220E-492E-4C6B-9E5E-D6B6569500AD}"/>
    <cellStyle name="Note 4 3 3 4" xfId="35411" xr:uid="{41AB49D7-3CCA-4102-A935-B1988C4A2FB6}"/>
    <cellStyle name="Note 4 3 3 4 2" xfId="35412" xr:uid="{3ACD1F66-157D-44E8-9A12-7307F27A4EC9}"/>
    <cellStyle name="Note 4 3 3 4 3" xfId="35413" xr:uid="{AA9B81F7-AFFB-4FF4-82CA-92E7D378C964}"/>
    <cellStyle name="Note 4 3 3 5" xfId="35414" xr:uid="{896A02CC-5AAB-4D05-B72F-70658E8A47DC}"/>
    <cellStyle name="Note 4 3 3 5 2" xfId="35415" xr:uid="{093F57CB-DEBC-4FB6-8DF9-BF398729FC4C}"/>
    <cellStyle name="Note 4 3 3 5 3" xfId="35416" xr:uid="{68B1007B-D86C-4690-84D6-740622BF3399}"/>
    <cellStyle name="Note 4 3 3 6" xfId="35417" xr:uid="{EC35C451-C0C2-4ED9-86F6-04A910F22995}"/>
    <cellStyle name="Note 4 3 3 6 2" xfId="35418" xr:uid="{39595E33-659A-4704-9E13-4C2A6488C1FA}"/>
    <cellStyle name="Note 4 3 3 6 3" xfId="35419" xr:uid="{6497DA78-638C-4719-A2BC-178A417A9719}"/>
    <cellStyle name="Note 4 3 3 7" xfId="35420" xr:uid="{63070677-EE15-48A8-84EC-0CBF91436422}"/>
    <cellStyle name="Note 4 3 3 7 2" xfId="35421" xr:uid="{3B6DF79B-F9F7-4E51-B13B-50C6EB5D7BF5}"/>
    <cellStyle name="Note 4 3 3 7 3" xfId="35422" xr:uid="{FF192ED9-1A12-4755-A268-AFAC0FA2928D}"/>
    <cellStyle name="Note 4 3 3 8" xfId="44969" xr:uid="{95831BBA-60D6-409A-A2CB-76CA8F276FFC}"/>
    <cellStyle name="Note 4 3 4" xfId="35423" xr:uid="{13161A57-9CA3-4A46-9BB2-0B3BF952FB52}"/>
    <cellStyle name="Note 4 3 4 2" xfId="35424" xr:uid="{FD9063BD-B95A-4830-8117-B2CE1ADA357D}"/>
    <cellStyle name="Note 4 3 4 2 2" xfId="35425" xr:uid="{97EB5A42-203D-4B2D-951D-F74AFE3BC30C}"/>
    <cellStyle name="Note 4 3 4 2 3" xfId="35426" xr:uid="{79B6146C-2299-4DB9-98B7-7FD02E07BE94}"/>
    <cellStyle name="Note 4 3 4 3" xfId="35427" xr:uid="{A38FB9EB-17A9-4438-92D2-FA5A7639847E}"/>
    <cellStyle name="Note 4 3 4 3 2" xfId="35428" xr:uid="{B8F7ABE1-9240-4B02-A270-91D3F5887C82}"/>
    <cellStyle name="Note 4 3 4 3 3" xfId="35429" xr:uid="{017C8F1F-CB29-494F-B1B7-B1AF9EFF2C29}"/>
    <cellStyle name="Note 4 3 4 4" xfId="35430" xr:uid="{F8BB74E1-038D-461D-A02A-AB2B59A73F8C}"/>
    <cellStyle name="Note 4 3 4 4 2" xfId="35431" xr:uid="{1B01F828-5D78-48E5-9247-06D2FD7F7C45}"/>
    <cellStyle name="Note 4 3 4 4 3" xfId="35432" xr:uid="{4D141454-7DE8-4180-B3BB-7C9E25534BBA}"/>
    <cellStyle name="Note 4 3 4 5" xfId="35433" xr:uid="{47BEAF8A-DD7D-4FAA-8FCD-0B8E1CBE82E9}"/>
    <cellStyle name="Note 4 3 4 5 2" xfId="35434" xr:uid="{366A467A-B5A6-42DC-828B-09161212AEA4}"/>
    <cellStyle name="Note 4 3 4 5 3" xfId="35435" xr:uid="{5F37F45D-4FFC-49B6-B6CD-5A5F5ED83A0E}"/>
    <cellStyle name="Note 4 3 4 6" xfId="35436" xr:uid="{51692B5B-CFA5-4C24-A316-9CA6E326A71B}"/>
    <cellStyle name="Note 4 3 4 6 2" xfId="35437" xr:uid="{7C002E61-16D9-43CB-80A8-68EE874F0E6F}"/>
    <cellStyle name="Note 4 3 4 6 3" xfId="35438" xr:uid="{4B353B54-A64D-47B6-B6C5-838E75F4E16F}"/>
    <cellStyle name="Note 4 3 4 7" xfId="35439" xr:uid="{A52DF20C-7F5E-4B70-BD46-904B51624438}"/>
    <cellStyle name="Note 4 3 4 7 2" xfId="35440" xr:uid="{0D099DB0-770E-47D3-9A2D-EF36E4B3DA52}"/>
    <cellStyle name="Note 4 3 4 7 3" xfId="35441" xr:uid="{49E386CA-A5E4-49E8-ACD3-B4CC913D6278}"/>
    <cellStyle name="Note 4 3 4 8" xfId="44970" xr:uid="{91117A23-25C7-4277-9A81-97E7A4AC88D2}"/>
    <cellStyle name="Note 4 3 5" xfId="35442" xr:uid="{579CFD3B-DFD8-496E-991D-A802DBA4581D}"/>
    <cellStyle name="Note 4 3 5 2" xfId="35443" xr:uid="{5F54601A-6340-4B83-B80F-E09A17454E1D}"/>
    <cellStyle name="Note 4 3 5 2 2" xfId="35444" xr:uid="{2A1C9740-14F5-47F5-9918-0DA3564EE5F3}"/>
    <cellStyle name="Note 4 3 5 2 3" xfId="35445" xr:uid="{420FC2FA-2D73-4E0A-9D18-ECBC0766A311}"/>
    <cellStyle name="Note 4 3 5 3" xfId="35446" xr:uid="{E673DD13-C9DC-4FC2-BF9E-5A20BCACE45F}"/>
    <cellStyle name="Note 4 3 5 3 2" xfId="35447" xr:uid="{05D5ED70-A073-4C37-9DE7-EA4201E66D8C}"/>
    <cellStyle name="Note 4 3 5 3 3" xfId="35448" xr:uid="{E7CCB24B-C378-4CC4-94EA-FC2B2F841F46}"/>
    <cellStyle name="Note 4 3 5 4" xfId="35449" xr:uid="{455750DD-3A21-4828-91C9-BD07FE61C7DE}"/>
    <cellStyle name="Note 4 3 5 4 2" xfId="35450" xr:uid="{C1C34711-E441-45E4-9ADB-30812ECDC6FD}"/>
    <cellStyle name="Note 4 3 5 4 3" xfId="35451" xr:uid="{6C39E486-25E9-4BF1-B498-8E2FEE5DEC40}"/>
    <cellStyle name="Note 4 3 5 5" xfId="35452" xr:uid="{F767F6E3-6064-448A-BA32-534B7A56094D}"/>
    <cellStyle name="Note 4 3 5 5 2" xfId="35453" xr:uid="{EDA094F1-2657-4F00-B348-7E6149A8E904}"/>
    <cellStyle name="Note 4 3 5 5 3" xfId="35454" xr:uid="{039CEE16-7B13-4EA9-BF1A-3941987C2F71}"/>
    <cellStyle name="Note 4 3 5 6" xfId="35455" xr:uid="{5AFFB166-A596-4316-8D6E-327E8B4272D7}"/>
    <cellStyle name="Note 4 3 5 6 2" xfId="35456" xr:uid="{E79D3F51-B377-4860-BC24-33C5FF00B1BA}"/>
    <cellStyle name="Note 4 3 5 6 3" xfId="35457" xr:uid="{94C2B8B0-00DE-4016-B3CC-5141250F36F1}"/>
    <cellStyle name="Note 4 3 5 7" xfId="35458" xr:uid="{EC76D84C-D096-4C95-998B-DDB4F0B95561}"/>
    <cellStyle name="Note 4 3 5 7 2" xfId="35459" xr:uid="{B13214F1-86B4-49B5-B0ED-C578ED767DA9}"/>
    <cellStyle name="Note 4 3 5 7 3" xfId="35460" xr:uid="{933AADC0-3E3A-4298-9C4B-0D7213D54C5E}"/>
    <cellStyle name="Note 4 3 5 8" xfId="44971" xr:uid="{66020969-056D-474A-9FCD-55EDB19CF4BB}"/>
    <cellStyle name="Note 4 3 6" xfId="35461" xr:uid="{BFE55DE6-6797-463B-92F0-53F730986246}"/>
    <cellStyle name="Note 4 3 6 2" xfId="35462" xr:uid="{F3A06BF3-B33E-47CA-BC1A-9E7247973467}"/>
    <cellStyle name="Note 4 3 7" xfId="35463" xr:uid="{74E1FD49-3206-419F-9C5B-9EAFB6115F6E}"/>
    <cellStyle name="Note 4 3 7 2" xfId="35464" xr:uid="{C09C5E60-F63C-48DF-AC8A-8F0D218706CD}"/>
    <cellStyle name="Note 4 3 7 3" xfId="35465" xr:uid="{24662B1A-D492-4354-84AC-A2E4585515EC}"/>
    <cellStyle name="Note 4 3 8" xfId="35466" xr:uid="{F05C96F1-C611-4AD4-A114-87B87ACC0B27}"/>
    <cellStyle name="Note 4 3 8 2" xfId="35467" xr:uid="{67F533B1-2AAB-49D3-B626-7DD4B3EF27CF}"/>
    <cellStyle name="Note 4 3 8 3" xfId="35468" xr:uid="{6E3733A7-F51E-4F83-8A70-76A9FA56C416}"/>
    <cellStyle name="Note 4 3 9" xfId="35469" xr:uid="{78A7AFAD-28FE-40F3-A9F9-631F07CCEB7A}"/>
    <cellStyle name="Note 4 3 9 2" xfId="35470" xr:uid="{5E916E80-1234-4097-92DE-6CF5539BC110}"/>
    <cellStyle name="Note 4 3 9 3" xfId="35471" xr:uid="{6B284729-88ED-44A2-BC5F-D3C066649D72}"/>
    <cellStyle name="Note 4 4" xfId="35472" xr:uid="{4679D48C-B596-4C73-B596-5BC3A4318B91}"/>
    <cellStyle name="Note 4 4 2" xfId="35473" xr:uid="{C7AD2C6A-87B4-450F-AF9E-85690B6B7663}"/>
    <cellStyle name="Note 4 4 2 2" xfId="35474" xr:uid="{381E590A-ABC5-47A8-A93F-28E88F1BA8FB}"/>
    <cellStyle name="Note 4 4 2 3" xfId="35475" xr:uid="{F9D96D17-10D7-4E77-810E-3167B1D662EF}"/>
    <cellStyle name="Note 4 4 3" xfId="35476" xr:uid="{F22F933D-AFBB-4380-988E-73F597F5DBF9}"/>
    <cellStyle name="Note 4 4 3 2" xfId="35477" xr:uid="{AE766EE8-9B04-4D69-A7B3-0283C0952EA6}"/>
    <cellStyle name="Note 4 4 3 3" xfId="35478" xr:uid="{9FB2A76D-833A-4A1E-B3EF-ED2ADA878DB0}"/>
    <cellStyle name="Note 4 4 4" xfId="35479" xr:uid="{8EA812F2-BE5D-469E-81B2-8258FD366380}"/>
    <cellStyle name="Note 4 4 4 2" xfId="35480" xr:uid="{BD8AC3DB-90F6-4826-8D60-052DB98CC537}"/>
    <cellStyle name="Note 4 4 4 3" xfId="35481" xr:uid="{AD70898D-27F5-4B94-9609-DC64A2333144}"/>
    <cellStyle name="Note 4 4 5" xfId="35482" xr:uid="{D0D4B947-5B21-4EFE-8A0E-A96DAA1DE70F}"/>
    <cellStyle name="Note 4 4 5 2" xfId="35483" xr:uid="{283E12F4-C98E-49D0-BE95-CC0E20A11FB5}"/>
    <cellStyle name="Note 4 4 5 3" xfId="35484" xr:uid="{7FC27619-DDF2-4292-BFD1-7AB39B0CA9DA}"/>
    <cellStyle name="Note 4 4 6" xfId="35485" xr:uid="{A9408B99-E964-4834-9C67-02B89A3E7276}"/>
    <cellStyle name="Note 4 4 6 2" xfId="35486" xr:uid="{F164162B-76DE-48C1-B730-5BB484E791FE}"/>
    <cellStyle name="Note 4 4 6 3" xfId="35487" xr:uid="{D18C46F6-35D8-40C5-A5DF-499A8E9C0CF1}"/>
    <cellStyle name="Note 4 4 7" xfId="35488" xr:uid="{794DAB3B-A351-472D-B23A-F1481B57C830}"/>
    <cellStyle name="Note 4 4 7 2" xfId="35489" xr:uid="{0BAF3A30-2356-4A98-AACC-173CB92F68BC}"/>
    <cellStyle name="Note 4 4 7 3" xfId="35490" xr:uid="{00F8BFB4-CC2C-4409-BBF3-8EB6A2A1B946}"/>
    <cellStyle name="Note 4 4 8" xfId="44972" xr:uid="{226EBE79-7026-4B1C-A7CD-0E4ED527353D}"/>
    <cellStyle name="Note 4 5" xfId="35491" xr:uid="{DA9C219D-C01C-4E90-9105-20097D3BB54C}"/>
    <cellStyle name="Note 4 5 2" xfId="42394" xr:uid="{F5A63972-3FBA-4DAF-8B6B-DB1B0C254F8E}"/>
    <cellStyle name="Note 4 6" xfId="35492" xr:uid="{97A34CC8-E065-4404-A384-8755CE8F9D88}"/>
    <cellStyle name="Note 4 6 2" xfId="35493" xr:uid="{D09ABA8C-46C0-4A38-BCB3-144009359D66}"/>
    <cellStyle name="Note 4 6 3" xfId="35494" xr:uid="{3872BCE5-65DC-43FF-8358-025E10EE993C}"/>
    <cellStyle name="Note 4 7" xfId="35495" xr:uid="{FA33FF99-5D78-4A05-878B-9EACC0976D13}"/>
    <cellStyle name="Note 4 7 2" xfId="35496" xr:uid="{E9AE09D5-17DD-417A-AFB9-E8ABFB41FE0C}"/>
    <cellStyle name="Note 4 7 3" xfId="35497" xr:uid="{1EB5FD05-DFDA-4BE4-B428-8940E25D199C}"/>
    <cellStyle name="Note 4 8" xfId="35498" xr:uid="{7849D673-2048-483A-B2C8-C2CF2E516726}"/>
    <cellStyle name="Note 4 8 2" xfId="35499" xr:uid="{19F34990-E80C-4F71-BF3E-FA5CC47EF9BC}"/>
    <cellStyle name="Note 4 8 3" xfId="35500" xr:uid="{8F16FB50-DC9A-42FB-AF02-052AAB9BD2D1}"/>
    <cellStyle name="Note 4 9" xfId="35501" xr:uid="{D79CCFA5-EE9E-46B9-B793-9D3D88AD8CAB}"/>
    <cellStyle name="Note 5" xfId="2712" xr:uid="{5D916C00-AE95-423F-A729-76E5691C1F46}"/>
    <cellStyle name="Note 5 2" xfId="2713" xr:uid="{C6001D7E-604E-4D4D-8611-63AC8F843DA6}"/>
    <cellStyle name="Note 5 2 10" xfId="35502" xr:uid="{55AACA90-4C8F-4476-A00A-19D0C0EEA1BC}"/>
    <cellStyle name="Note 5 2 10 2" xfId="35503" xr:uid="{608E1F94-E68E-4CF9-9418-4A4932A3176E}"/>
    <cellStyle name="Note 5 2 10 3" xfId="35504" xr:uid="{E05C9B1A-58BE-4210-82D3-49E68BF80642}"/>
    <cellStyle name="Note 5 2 11" xfId="35505" xr:uid="{B2E28E7F-7B1B-445A-8E05-4701C3A72DB3}"/>
    <cellStyle name="Note 5 2 11 2" xfId="35506" xr:uid="{A1CBC8EA-28E1-4AE3-B5E6-9E20BB223E5A}"/>
    <cellStyle name="Note 5 2 11 3" xfId="35507" xr:uid="{56D98C81-741E-4C30-811E-9F6D614D6CCE}"/>
    <cellStyle name="Note 5 2 12" xfId="35508" xr:uid="{3E24402E-E60B-4088-AE39-C2DA5B0E63E2}"/>
    <cellStyle name="Note 5 2 13" xfId="35509" xr:uid="{E0E9ADDC-A5CD-432C-9EB7-909BD7662748}"/>
    <cellStyle name="Note 5 2 2" xfId="35510" xr:uid="{0EE68FA4-99E6-49DB-AE66-8B73C2E28F62}"/>
    <cellStyle name="Note 5 2 2 2" xfId="35511" xr:uid="{894CA0B8-086C-446B-853E-B1A09EA57C07}"/>
    <cellStyle name="Note 5 2 2 2 2" xfId="35512" xr:uid="{8C75E80E-6DB3-44C4-8065-1689EEFDDC92}"/>
    <cellStyle name="Note 5 2 2 2 3" xfId="35513" xr:uid="{1DDA20EA-0BE7-4A74-B8E6-85D40CAAFD2C}"/>
    <cellStyle name="Note 5 2 2 3" xfId="35514" xr:uid="{37BF61EE-C75F-41ED-88B5-1BBDC8D30529}"/>
    <cellStyle name="Note 5 2 2 3 2" xfId="35515" xr:uid="{E77B3335-E675-4E56-B2E8-C8F9A5B37A29}"/>
    <cellStyle name="Note 5 2 2 3 3" xfId="35516" xr:uid="{A0D96FC9-200C-46DD-B9D9-89454DAB25A7}"/>
    <cellStyle name="Note 5 2 2 4" xfId="35517" xr:uid="{53584D11-49B5-4A39-AB13-334039D551A4}"/>
    <cellStyle name="Note 5 2 2 4 2" xfId="35518" xr:uid="{D61AB7E2-964D-4CCE-87B9-60655B6AE654}"/>
    <cellStyle name="Note 5 2 2 4 3" xfId="35519" xr:uid="{E0615DA1-CE79-48E0-A27B-12DE168C845C}"/>
    <cellStyle name="Note 5 2 2 5" xfId="35520" xr:uid="{D8BEDFEF-7967-44E7-8704-70322D9A4344}"/>
    <cellStyle name="Note 5 2 2 5 2" xfId="35521" xr:uid="{7DA9279F-E95B-43DC-AAC4-5420CA55715E}"/>
    <cellStyle name="Note 5 2 2 5 3" xfId="35522" xr:uid="{C2BBB0D0-F7A9-4C5D-BAD1-1FBB03D99C6C}"/>
    <cellStyle name="Note 5 2 2 6" xfId="35523" xr:uid="{6C775D43-6F2F-474B-8551-59526C8CC8B2}"/>
    <cellStyle name="Note 5 2 2 6 2" xfId="35524" xr:uid="{4F978365-277B-4D15-95F7-F79E7F6DCD98}"/>
    <cellStyle name="Note 5 2 2 6 3" xfId="35525" xr:uid="{9D5B0392-1DC0-4015-B589-28B5E04ADBF9}"/>
    <cellStyle name="Note 5 2 2 7" xfId="35526" xr:uid="{5148FCD8-9D39-4F88-98DA-F041AF84A147}"/>
    <cellStyle name="Note 5 2 2 7 2" xfId="35527" xr:uid="{45FC82B7-EB64-420D-B7BE-F6093984ED21}"/>
    <cellStyle name="Note 5 2 2 7 3" xfId="35528" xr:uid="{5ABE7BCE-D2C3-41D2-A589-E2DADE8BD1B6}"/>
    <cellStyle name="Note 5 2 2 8" xfId="35529" xr:uid="{DA23857C-CD16-43DE-B6A8-EC6B8D46072C}"/>
    <cellStyle name="Note 5 2 2 9" xfId="35530" xr:uid="{70986C4B-4D3B-4BD7-87E8-A0833D7C8BC3}"/>
    <cellStyle name="Note 5 2 3" xfId="35531" xr:uid="{0C0EFD95-42B2-4B17-BB93-FE205DF61441}"/>
    <cellStyle name="Note 5 2 3 2" xfId="35532" xr:uid="{433A61FA-453E-4208-B42E-AADE6B8DAF83}"/>
    <cellStyle name="Note 5 2 3 2 2" xfId="35533" xr:uid="{D8C589B6-2CCB-41F7-A6F2-C946BB3B88C0}"/>
    <cellStyle name="Note 5 2 3 2 3" xfId="35534" xr:uid="{D154BF4D-1F2D-4795-ADC0-1185633EB25D}"/>
    <cellStyle name="Note 5 2 3 3" xfId="35535" xr:uid="{41B502C5-A767-4A73-B36B-BD985E85D1AB}"/>
    <cellStyle name="Note 5 2 3 3 2" xfId="35536" xr:uid="{40248855-F95D-460C-9A85-C1E4E6BDBB1E}"/>
    <cellStyle name="Note 5 2 3 3 3" xfId="35537" xr:uid="{AEA0C065-4102-475D-A9A3-E25E25F9BEF4}"/>
    <cellStyle name="Note 5 2 3 4" xfId="35538" xr:uid="{040ADE4C-F6B4-43A9-A32D-7D41D9C1D85B}"/>
    <cellStyle name="Note 5 2 3 4 2" xfId="35539" xr:uid="{24ED92DD-C7A6-4B69-B528-FCDD06E764D3}"/>
    <cellStyle name="Note 5 2 3 4 3" xfId="35540" xr:uid="{FFEE3D60-4912-4D7A-97AA-C0ADCC69EBD6}"/>
    <cellStyle name="Note 5 2 3 5" xfId="35541" xr:uid="{57AB1420-533C-4DB5-87D5-3EE2F6D21F0C}"/>
    <cellStyle name="Note 5 2 3 5 2" xfId="35542" xr:uid="{3DB50F0E-9BFF-4833-84AC-39D35AF59628}"/>
    <cellStyle name="Note 5 2 3 5 3" xfId="35543" xr:uid="{04EB493E-8480-4F84-9A9E-2C1517E626A5}"/>
    <cellStyle name="Note 5 2 3 6" xfId="35544" xr:uid="{92074193-4CC3-4661-8371-9BD4897E162A}"/>
    <cellStyle name="Note 5 2 3 6 2" xfId="35545" xr:uid="{3C2CD515-EC6D-4807-8563-B698E7C3603A}"/>
    <cellStyle name="Note 5 2 3 6 3" xfId="35546" xr:uid="{369E68F8-34C1-4966-867C-5E1FB2001115}"/>
    <cellStyle name="Note 5 2 3 7" xfId="35547" xr:uid="{8302D288-3E61-4F76-86B9-70848F38E39A}"/>
    <cellStyle name="Note 5 2 3 7 2" xfId="35548" xr:uid="{970EF846-54A0-4CA8-97AD-AB4DD9CC816C}"/>
    <cellStyle name="Note 5 2 3 7 3" xfId="35549" xr:uid="{2191DA64-3D91-40C9-8086-5B9CB2EEC130}"/>
    <cellStyle name="Note 5 2 3 8" xfId="35550" xr:uid="{1C64D469-BC78-4C8D-940C-0F5AA32FF0D8}"/>
    <cellStyle name="Note 5 2 3 9" xfId="35551" xr:uid="{DF662C39-3151-4328-BDC1-51C6EFAC0050}"/>
    <cellStyle name="Note 5 2 4" xfId="35552" xr:uid="{DA8AEADE-9A9E-4DB6-BD1D-474223D75484}"/>
    <cellStyle name="Note 5 2 4 2" xfId="35553" xr:uid="{00954702-A9A8-41D3-9E95-4B97349968A2}"/>
    <cellStyle name="Note 5 2 4 2 2" xfId="35554" xr:uid="{522FB2D0-15F6-4AE4-9A0F-EC8BF6C7322F}"/>
    <cellStyle name="Note 5 2 4 2 3" xfId="35555" xr:uid="{E037F06E-7861-4F3A-8FE1-D2095A93434D}"/>
    <cellStyle name="Note 5 2 4 3" xfId="35556" xr:uid="{7F9A6B3E-4C8E-4258-8240-12D1D346185A}"/>
    <cellStyle name="Note 5 2 4 3 2" xfId="35557" xr:uid="{09A9CD8A-AFFE-4C5A-B3DC-2862C7F3C972}"/>
    <cellStyle name="Note 5 2 4 3 3" xfId="35558" xr:uid="{223D12D9-7E08-497F-B314-2D16BC111B57}"/>
    <cellStyle name="Note 5 2 4 4" xfId="35559" xr:uid="{0752F5DE-48B6-4D9C-BE30-B35C581D7B69}"/>
    <cellStyle name="Note 5 2 4 4 2" xfId="35560" xr:uid="{F51DC29C-24D1-4C79-A0CF-9E4C06A7BF79}"/>
    <cellStyle name="Note 5 2 4 4 3" xfId="35561" xr:uid="{4D2E2182-26D4-41D5-B84C-32C5C3EE1108}"/>
    <cellStyle name="Note 5 2 4 5" xfId="35562" xr:uid="{41FC8F57-9324-4655-964E-3AA495DB173A}"/>
    <cellStyle name="Note 5 2 4 5 2" xfId="35563" xr:uid="{790F6854-43AE-49E2-B8E0-EE45A5A47053}"/>
    <cellStyle name="Note 5 2 4 5 3" xfId="35564" xr:uid="{50F8F61D-0CE2-472D-AB25-DABE9585A6E0}"/>
    <cellStyle name="Note 5 2 4 6" xfId="35565" xr:uid="{7BEDE190-D3D1-49B9-8ED4-87313325FE4C}"/>
    <cellStyle name="Note 5 2 4 6 2" xfId="35566" xr:uid="{4791DCF2-E4E4-414D-9666-1EF11B4A4BB6}"/>
    <cellStyle name="Note 5 2 4 6 3" xfId="35567" xr:uid="{558BFD16-9743-4A0F-A121-2610D6674553}"/>
    <cellStyle name="Note 5 2 4 7" xfId="35568" xr:uid="{3744692F-7813-463C-BC01-D080A605AF43}"/>
    <cellStyle name="Note 5 2 4 7 2" xfId="35569" xr:uid="{CD1B0673-7248-4D84-8AF7-354DFBB99F0B}"/>
    <cellStyle name="Note 5 2 4 7 3" xfId="35570" xr:uid="{ADF22D7F-1EE4-46EE-8E65-A95B8139EDFD}"/>
    <cellStyle name="Note 5 2 4 8" xfId="35571" xr:uid="{779A92F2-1823-4580-A34E-075937065D97}"/>
    <cellStyle name="Note 5 2 4 9" xfId="35572" xr:uid="{3785C8DE-03DF-407D-9F7B-82C91D6ACFBD}"/>
    <cellStyle name="Note 5 2 5" xfId="35573" xr:uid="{898A255B-B072-49AD-B4CD-4BDF5BD5AABA}"/>
    <cellStyle name="Note 5 2 5 2" xfId="35574" xr:uid="{0EBAED4E-06B9-4D1F-8D78-6D17792E4F9F}"/>
    <cellStyle name="Note 5 2 5 2 2" xfId="35575" xr:uid="{979716A3-730B-4052-A7B0-96393162FE9C}"/>
    <cellStyle name="Note 5 2 5 2 3" xfId="35576" xr:uid="{F8B6A70D-AC64-43AB-A24E-B4E11AE5F130}"/>
    <cellStyle name="Note 5 2 5 3" xfId="35577" xr:uid="{292A2728-F6C5-42A6-A0D4-EC2968F4B248}"/>
    <cellStyle name="Note 5 2 5 3 2" xfId="35578" xr:uid="{F45820CA-BD51-455B-A69A-ACE6626F30D4}"/>
    <cellStyle name="Note 5 2 5 3 3" xfId="35579" xr:uid="{F6A18DF4-4569-4246-AF06-A13455ADA8A1}"/>
    <cellStyle name="Note 5 2 5 4" xfId="35580" xr:uid="{E93053EC-8189-4A63-AE23-D2CFE3311748}"/>
    <cellStyle name="Note 5 2 5 4 2" xfId="35581" xr:uid="{9D38E0B8-81B4-47F6-A479-3883BA757012}"/>
    <cellStyle name="Note 5 2 5 4 3" xfId="35582" xr:uid="{8FDBEA6F-FC2E-4876-9BBE-506C5416A051}"/>
    <cellStyle name="Note 5 2 5 5" xfId="35583" xr:uid="{DCA36208-4453-4581-B3E1-699963F8EA66}"/>
    <cellStyle name="Note 5 2 5 5 2" xfId="35584" xr:uid="{0F431186-F7D2-4FCD-9BA7-F2377B1F3C70}"/>
    <cellStyle name="Note 5 2 5 5 3" xfId="35585" xr:uid="{B412D499-32EA-4F44-AB8E-45BAC300B850}"/>
    <cellStyle name="Note 5 2 5 6" xfId="35586" xr:uid="{0D4B2B73-6761-4ECB-B91E-89B7166EFF89}"/>
    <cellStyle name="Note 5 2 5 6 2" xfId="35587" xr:uid="{2C2A1A38-EA36-416E-AA8B-B198F132BE43}"/>
    <cellStyle name="Note 5 2 5 6 3" xfId="35588" xr:uid="{9465D0DC-9E2A-4731-80A5-3E1153663C07}"/>
    <cellStyle name="Note 5 2 5 7" xfId="35589" xr:uid="{D07BB448-34AC-4F1C-B31A-483F7B32AD3B}"/>
    <cellStyle name="Note 5 2 5 7 2" xfId="35590" xr:uid="{53A62A7D-0B57-4152-A121-7F7D504180AE}"/>
    <cellStyle name="Note 5 2 5 7 3" xfId="35591" xr:uid="{B5EE9527-3151-491A-A518-A615FA08EBCD}"/>
    <cellStyle name="Note 5 2 5 8" xfId="35592" xr:uid="{E14F885E-3E0D-41C0-BE3A-CF5BAE755035}"/>
    <cellStyle name="Note 5 2 5 9" xfId="35593" xr:uid="{71CE65A8-B927-4E19-A167-2FEC70CE4669}"/>
    <cellStyle name="Note 5 2 6" xfId="35594" xr:uid="{6F9368C5-E44D-4405-B262-30D99355CB68}"/>
    <cellStyle name="Note 5 2 6 2" xfId="35595" xr:uid="{68A27471-2909-4426-A8A7-5C3F9AC6F1AB}"/>
    <cellStyle name="Note 5 2 6 3" xfId="35596" xr:uid="{1084C84A-E3CB-4843-B22E-9B2F1E57220E}"/>
    <cellStyle name="Note 5 2 7" xfId="35597" xr:uid="{E07C93DB-7D09-4F1E-A665-0EA55F5CF143}"/>
    <cellStyle name="Note 5 2 7 2" xfId="35598" xr:uid="{97590AF0-76C8-402C-8FAA-FF18FE19141B}"/>
    <cellStyle name="Note 5 2 7 3" xfId="35599" xr:uid="{C1A9D3DC-DA29-443F-93AA-3D7D2D425D89}"/>
    <cellStyle name="Note 5 2 8" xfId="35600" xr:uid="{D6C06527-5BBA-4BDA-8BA9-43E4385575BD}"/>
    <cellStyle name="Note 5 2 8 2" xfId="35601" xr:uid="{2B5892CB-A8C9-4324-8952-6DBBBA2A1427}"/>
    <cellStyle name="Note 5 2 8 3" xfId="35602" xr:uid="{6FB31D6D-C4AD-4CC8-B440-B02BC5CFFE0A}"/>
    <cellStyle name="Note 5 2 9" xfId="35603" xr:uid="{09C1C838-FF07-4CF8-BF8B-9048575C3579}"/>
    <cellStyle name="Note 5 2 9 2" xfId="35604" xr:uid="{1DAA71A3-03EA-4FD5-BAD2-D407DC8226B2}"/>
    <cellStyle name="Note 5 2 9 3" xfId="35605" xr:uid="{94396517-B066-46D2-8A7F-780268EB3341}"/>
    <cellStyle name="Note 5 3" xfId="42395" xr:uid="{0F621BFD-C050-46C7-84CA-7918B0B8BBAD}"/>
    <cellStyle name="Note 5 3 2" xfId="42861" xr:uid="{5B78DA87-B6FE-439A-A4E9-80F3D0FE8AFC}"/>
    <cellStyle name="Note 5 3 3" xfId="46363" xr:uid="{C6FAC845-B6B5-4F3F-9789-A2C44F9A7007}"/>
    <cellStyle name="Note 5 4" xfId="46364" xr:uid="{7D8863D0-2DC9-4DFE-A6C1-88719B90BC8A}"/>
    <cellStyle name="Note 6" xfId="35606" xr:uid="{E796F95D-DC15-4199-95FE-2B54DB361C63}"/>
    <cellStyle name="Note 6 2" xfId="42396" xr:uid="{1CA32A64-F647-4CAC-A15E-2838A8570025}"/>
    <cellStyle name="Notes" xfId="106" xr:uid="{00000000-0005-0000-0000-00000A050000}"/>
    <cellStyle name="Notes 2" xfId="35607" xr:uid="{79F9A978-C029-464F-AB88-EF4EF843D401}"/>
    <cellStyle name="Notes 3" xfId="42397" xr:uid="{38496316-F35E-4F02-9CA4-3B72767F83A8}"/>
    <cellStyle name="NotIncluded1" xfId="148" xr:uid="{00000000-0005-0000-0000-00000B050000}"/>
    <cellStyle name="NotIncluded1 2" xfId="35608" xr:uid="{B3F8AB35-A6E1-4DF2-904A-CCAA2CDAF1A5}"/>
    <cellStyle name="NotIncluded1 3" xfId="35609" xr:uid="{F60C5078-367E-4849-A161-B8C7F1C0E3D4}"/>
    <cellStyle name="OptionalGood" xfId="149" xr:uid="{00000000-0005-0000-0000-00000C050000}"/>
    <cellStyle name="OptionalGood 2" xfId="35610" xr:uid="{47CA3DB1-864B-4183-A651-F1B82F7E8FAB}"/>
    <cellStyle name="OptionalGood 3" xfId="35611" xr:uid="{09A61FC3-3652-41B6-86DE-A470A2E39C88}"/>
    <cellStyle name="Output 2" xfId="150" xr:uid="{00000000-0005-0000-0000-00000D050000}"/>
    <cellStyle name="Output 2 2" xfId="972" xr:uid="{00000000-0005-0000-0000-00000E050000}"/>
    <cellStyle name="Output 2 2 2" xfId="2714" xr:uid="{2F829DB5-167B-46CD-99B3-BECF5EED9AF7}"/>
    <cellStyle name="Output 2 2 2 10" xfId="35612" xr:uid="{637A9F62-3F91-49F4-BFCA-58B0D8E2D366}"/>
    <cellStyle name="Output 2 2 2 2" xfId="35613" xr:uid="{76D22509-212C-4DE6-B4DE-F1104E03AB85}"/>
    <cellStyle name="Output 2 2 2 2 10" xfId="35614" xr:uid="{DD0FBD24-33BB-41DF-A47F-171EB6228D0E}"/>
    <cellStyle name="Output 2 2 2 2 10 2" xfId="35615" xr:uid="{42798A23-3D70-4767-A9DB-47E8BF523A35}"/>
    <cellStyle name="Output 2 2 2 2 10 3" xfId="35616" xr:uid="{BDB48C26-EA1A-416A-B68D-B1FE0C07735D}"/>
    <cellStyle name="Output 2 2 2 2 11" xfId="35617" xr:uid="{B4724855-95B4-4722-8599-B6AEB53E0EB7}"/>
    <cellStyle name="Output 2 2 2 2 11 2" xfId="35618" xr:uid="{19EE8D32-B65F-4D6B-9EB2-DEFDEBED09CA}"/>
    <cellStyle name="Output 2 2 2 2 11 3" xfId="35619" xr:uid="{D11D99FE-F50D-41D7-B295-F434F56D10A9}"/>
    <cellStyle name="Output 2 2 2 2 12" xfId="44973" xr:uid="{DCA96F93-6270-4757-82E6-A00097C1CCEE}"/>
    <cellStyle name="Output 2 2 2 2 2" xfId="35620" xr:uid="{E0FCFF68-5EDC-47E4-9D4E-35FF42F27FFE}"/>
    <cellStyle name="Output 2 2 2 2 2 2" xfId="35621" xr:uid="{BF2FC455-5C30-404C-863F-CDFEA1E22F4F}"/>
    <cellStyle name="Output 2 2 2 2 2 2 2" xfId="35622" xr:uid="{AD9F81A7-8BDD-4540-9D55-56002303697D}"/>
    <cellStyle name="Output 2 2 2 2 2 2 3" xfId="35623" xr:uid="{0F21F56C-724B-4B6E-BB2C-0CAE05A5869A}"/>
    <cellStyle name="Output 2 2 2 2 2 3" xfId="35624" xr:uid="{FBCE26CA-9613-4423-9BD3-11CB6E35C10E}"/>
    <cellStyle name="Output 2 2 2 2 2 3 2" xfId="35625" xr:uid="{E0225FC7-EE93-49F4-B4CA-35110F8942A2}"/>
    <cellStyle name="Output 2 2 2 2 2 3 3" xfId="35626" xr:uid="{D2373FB8-343D-493C-AE9F-7488B7B7D6FF}"/>
    <cellStyle name="Output 2 2 2 2 2 4" xfId="35627" xr:uid="{6A7CF534-A1FD-4753-978C-088042FBA438}"/>
    <cellStyle name="Output 2 2 2 2 2 4 2" xfId="35628" xr:uid="{635F9C31-7128-4FD4-B249-DB9F4FCCC767}"/>
    <cellStyle name="Output 2 2 2 2 2 4 3" xfId="35629" xr:uid="{FBA205A6-CF02-4270-8AF5-1A730FFF228B}"/>
    <cellStyle name="Output 2 2 2 2 2 5" xfId="35630" xr:uid="{43F12B55-B314-41EF-B8B0-5B133B8E7DAF}"/>
    <cellStyle name="Output 2 2 2 2 2 5 2" xfId="35631" xr:uid="{262CD9DC-B00B-40F5-9091-DE68A29D9E06}"/>
    <cellStyle name="Output 2 2 2 2 2 5 3" xfId="35632" xr:uid="{A2679EFC-439F-435A-BAD7-CDC19601E0BB}"/>
    <cellStyle name="Output 2 2 2 2 2 6" xfId="35633" xr:uid="{A4D3A3E9-4830-4254-B1CF-490D4521F735}"/>
    <cellStyle name="Output 2 2 2 2 2 6 2" xfId="35634" xr:uid="{BCD7B6B3-031E-43F3-A69E-1024CFC29DD5}"/>
    <cellStyle name="Output 2 2 2 2 2 6 3" xfId="35635" xr:uid="{A9DA3DC7-DDC4-4CF3-8F06-C0B80117D3F7}"/>
    <cellStyle name="Output 2 2 2 2 2 7" xfId="35636" xr:uid="{064548E4-3718-45AE-86D4-5F4320C84C81}"/>
    <cellStyle name="Output 2 2 2 2 2 7 2" xfId="35637" xr:uid="{C7B44878-DB5C-4917-8A33-0D2A8E5E3EA5}"/>
    <cellStyle name="Output 2 2 2 2 2 7 3" xfId="35638" xr:uid="{4B58C52B-F191-41A2-85D3-D24C324A9C24}"/>
    <cellStyle name="Output 2 2 2 2 2 8" xfId="44974" xr:uid="{CF43CE28-09E8-4DA5-A1D2-D64A650A5A24}"/>
    <cellStyle name="Output 2 2 2 2 3" xfId="35639" xr:uid="{038D8559-1C3A-481D-92CE-B91942D36930}"/>
    <cellStyle name="Output 2 2 2 2 3 2" xfId="35640" xr:uid="{1287ED90-7890-457E-9489-0EF14DD14EA2}"/>
    <cellStyle name="Output 2 2 2 2 3 2 2" xfId="35641" xr:uid="{C395FDB7-DEC2-4410-A1F4-ADC04486FBE7}"/>
    <cellStyle name="Output 2 2 2 2 3 2 3" xfId="35642" xr:uid="{9872CDB3-7D45-4137-96F3-23D64EA60C09}"/>
    <cellStyle name="Output 2 2 2 2 3 3" xfId="35643" xr:uid="{1654D6A3-3815-4EF3-B8C7-02A64ABFEDED}"/>
    <cellStyle name="Output 2 2 2 2 3 3 2" xfId="35644" xr:uid="{F8D3260A-B716-4B42-A369-690C3F20818F}"/>
    <cellStyle name="Output 2 2 2 2 3 3 3" xfId="35645" xr:uid="{CE42AC49-593D-4B78-B8A1-2C78B1B29D89}"/>
    <cellStyle name="Output 2 2 2 2 3 4" xfId="35646" xr:uid="{4F43343A-8B95-4450-AEE1-463588059503}"/>
    <cellStyle name="Output 2 2 2 2 3 4 2" xfId="35647" xr:uid="{EB71E728-4701-4369-A65F-9E735DFAA5E5}"/>
    <cellStyle name="Output 2 2 2 2 3 4 3" xfId="35648" xr:uid="{3F8EB1C6-2083-4177-B456-CCDB105E0361}"/>
    <cellStyle name="Output 2 2 2 2 3 5" xfId="35649" xr:uid="{AD3BE2AF-C4D9-43EE-A7ED-5A355EFA80ED}"/>
    <cellStyle name="Output 2 2 2 2 3 5 2" xfId="35650" xr:uid="{948248D5-F185-4E9E-B9C4-21A22C799E6B}"/>
    <cellStyle name="Output 2 2 2 2 3 5 3" xfId="35651" xr:uid="{BB188B4A-0599-463A-A328-8F9D368A4FCB}"/>
    <cellStyle name="Output 2 2 2 2 3 6" xfId="35652" xr:uid="{374EE603-A8A2-40EB-8C7F-967FEEF9BE75}"/>
    <cellStyle name="Output 2 2 2 2 3 6 2" xfId="35653" xr:uid="{FF9A221F-DB8A-4DB2-B5F6-37FD4941ABBB}"/>
    <cellStyle name="Output 2 2 2 2 3 6 3" xfId="35654" xr:uid="{D221924A-0AA2-440B-A149-59B83C0E09CD}"/>
    <cellStyle name="Output 2 2 2 2 3 7" xfId="35655" xr:uid="{AB163A5C-EC9A-4726-AEFE-080BBF3A3205}"/>
    <cellStyle name="Output 2 2 2 2 3 7 2" xfId="35656" xr:uid="{1C778CD6-CB40-40A6-8AA2-A28E972357CD}"/>
    <cellStyle name="Output 2 2 2 2 3 7 3" xfId="35657" xr:uid="{82D018E6-47B5-4108-A52D-75731986E227}"/>
    <cellStyle name="Output 2 2 2 2 3 8" xfId="44975" xr:uid="{8B2F910A-EAD6-46A2-A492-77546513D165}"/>
    <cellStyle name="Output 2 2 2 2 4" xfId="35658" xr:uid="{557214B8-16B5-4496-A952-631772F3E745}"/>
    <cellStyle name="Output 2 2 2 2 4 2" xfId="35659" xr:uid="{DD02AFDC-6527-4105-9BD2-FD15D9111387}"/>
    <cellStyle name="Output 2 2 2 2 4 2 2" xfId="35660" xr:uid="{8E69F9FB-508C-4CA0-BA21-2C16EB233366}"/>
    <cellStyle name="Output 2 2 2 2 4 2 3" xfId="35661" xr:uid="{B80BA077-FAB5-4BF7-A920-9A82F76482ED}"/>
    <cellStyle name="Output 2 2 2 2 4 3" xfId="35662" xr:uid="{63982661-06BD-4E3D-8E58-3CC49582F9CF}"/>
    <cellStyle name="Output 2 2 2 2 4 3 2" xfId="35663" xr:uid="{FD0F6E9B-AC37-4FB9-A7AA-55BC4CA280D3}"/>
    <cellStyle name="Output 2 2 2 2 4 3 3" xfId="35664" xr:uid="{7246C9A7-674A-49E8-B24C-63F5434630E3}"/>
    <cellStyle name="Output 2 2 2 2 4 4" xfId="35665" xr:uid="{B47D7A1B-F2D1-494A-A39C-02CEB13806E8}"/>
    <cellStyle name="Output 2 2 2 2 4 4 2" xfId="35666" xr:uid="{62D7532E-B294-47D6-8319-DB781FF38537}"/>
    <cellStyle name="Output 2 2 2 2 4 4 3" xfId="35667" xr:uid="{64AF949E-03D1-40ED-B112-1B4ED7A97D99}"/>
    <cellStyle name="Output 2 2 2 2 4 5" xfId="35668" xr:uid="{9AFB4544-4F76-4980-83D2-D1422B540DD2}"/>
    <cellStyle name="Output 2 2 2 2 4 5 2" xfId="35669" xr:uid="{8E16BA31-82CB-4393-ADB4-B7B9D947019A}"/>
    <cellStyle name="Output 2 2 2 2 4 5 3" xfId="35670" xr:uid="{4CA69759-B2D3-47E1-BC28-10B9DD5245B9}"/>
    <cellStyle name="Output 2 2 2 2 4 6" xfId="35671" xr:uid="{C2730A76-BBB8-4470-B8FE-548AA78152DA}"/>
    <cellStyle name="Output 2 2 2 2 4 6 2" xfId="35672" xr:uid="{AB2F011E-617B-4CF0-ACF5-06BDB8840C51}"/>
    <cellStyle name="Output 2 2 2 2 4 6 3" xfId="35673" xr:uid="{EB5E68BC-D3E1-4323-8C9C-6C02C5161CF2}"/>
    <cellStyle name="Output 2 2 2 2 4 7" xfId="35674" xr:uid="{AF31B7A6-5782-447E-A836-D90CA98908B1}"/>
    <cellStyle name="Output 2 2 2 2 4 7 2" xfId="35675" xr:uid="{846BCA58-D54A-422F-9FC9-DE19C3FC894B}"/>
    <cellStyle name="Output 2 2 2 2 4 7 3" xfId="35676" xr:uid="{8E54BDEC-195D-495F-86C8-5B8DA979B26B}"/>
    <cellStyle name="Output 2 2 2 2 4 8" xfId="44976" xr:uid="{4BB0E334-4387-494A-A09C-9EA2BEDEFF4D}"/>
    <cellStyle name="Output 2 2 2 2 5" xfId="35677" xr:uid="{FFDAABE8-03BC-4A01-A3D0-95CD8110A9BA}"/>
    <cellStyle name="Output 2 2 2 2 5 2" xfId="35678" xr:uid="{B3EF537A-FE58-4C72-AEC3-811D8DAFCEA5}"/>
    <cellStyle name="Output 2 2 2 2 5 2 2" xfId="35679" xr:uid="{34D9DDFB-0EEC-4DE8-9EE2-E704B544D4A4}"/>
    <cellStyle name="Output 2 2 2 2 5 2 3" xfId="35680" xr:uid="{E173CF74-D34A-4270-9C7C-3234AE891E7B}"/>
    <cellStyle name="Output 2 2 2 2 5 3" xfId="35681" xr:uid="{EBF4ACA5-77CE-4774-AA6C-0AD352232E04}"/>
    <cellStyle name="Output 2 2 2 2 5 3 2" xfId="35682" xr:uid="{B1C12D0F-5D1D-491B-9A17-DE1F8FFE1D6C}"/>
    <cellStyle name="Output 2 2 2 2 5 3 3" xfId="35683" xr:uid="{92DBF575-79F1-4880-9DB5-65D38FF7F65A}"/>
    <cellStyle name="Output 2 2 2 2 5 4" xfId="35684" xr:uid="{4D1321E7-03C6-4085-8FC4-33B7FD439F98}"/>
    <cellStyle name="Output 2 2 2 2 5 4 2" xfId="35685" xr:uid="{2C2E0A4D-5614-4BE9-8ADA-C93673FF224E}"/>
    <cellStyle name="Output 2 2 2 2 5 4 3" xfId="35686" xr:uid="{5F95EB99-553B-40B9-8CEE-2A21A2F4BF35}"/>
    <cellStyle name="Output 2 2 2 2 5 5" xfId="35687" xr:uid="{5F4CF285-68E3-4840-843D-8994609CEC55}"/>
    <cellStyle name="Output 2 2 2 2 5 5 2" xfId="35688" xr:uid="{D954269F-53F0-4BA7-97AD-849268F14D75}"/>
    <cellStyle name="Output 2 2 2 2 5 5 3" xfId="35689" xr:uid="{D1A33D67-513E-494E-BDAC-8D1034745CB8}"/>
    <cellStyle name="Output 2 2 2 2 5 6" xfId="35690" xr:uid="{24B6C3FB-7FF2-4F91-ACDB-7D09BFBE8DEE}"/>
    <cellStyle name="Output 2 2 2 2 5 6 2" xfId="35691" xr:uid="{64D2A4CE-8D6C-4A11-BB41-97EAF90C35B2}"/>
    <cellStyle name="Output 2 2 2 2 5 6 3" xfId="35692" xr:uid="{F0248024-FD24-4CAF-AFE5-E24CDC282910}"/>
    <cellStyle name="Output 2 2 2 2 5 7" xfId="35693" xr:uid="{73B8608A-7146-459D-BA9E-1F3E4F73E3F7}"/>
    <cellStyle name="Output 2 2 2 2 5 7 2" xfId="35694" xr:uid="{F75143AF-0C5E-4EBE-B152-0E18AEA05656}"/>
    <cellStyle name="Output 2 2 2 2 5 7 3" xfId="35695" xr:uid="{C9B8BC1B-99F5-4E5E-9869-13C0A29DD3CA}"/>
    <cellStyle name="Output 2 2 2 2 5 8" xfId="44977" xr:uid="{45BF4F5C-D5A6-4F62-9C79-387D64DD02FE}"/>
    <cellStyle name="Output 2 2 2 2 6" xfId="35696" xr:uid="{7CE673EA-CC03-417A-B6C8-60BF72A9A092}"/>
    <cellStyle name="Output 2 2 2 2 6 2" xfId="35697" xr:uid="{B2B54E73-DC3D-47A6-9613-1F388AA5F0D7}"/>
    <cellStyle name="Output 2 2 2 2 6 3" xfId="35698" xr:uid="{E6AFB790-2A62-4C19-9345-2976F8268022}"/>
    <cellStyle name="Output 2 2 2 2 7" xfId="35699" xr:uid="{58067278-FF41-4F3E-8E86-400F21980C1B}"/>
    <cellStyle name="Output 2 2 2 2 7 2" xfId="35700" xr:uid="{52F1BBE5-BBC8-416D-AB27-3467B9DBD50E}"/>
    <cellStyle name="Output 2 2 2 2 7 3" xfId="35701" xr:uid="{4DBC3035-A1AA-4C6D-9819-EA42E8873528}"/>
    <cellStyle name="Output 2 2 2 2 8" xfId="35702" xr:uid="{4C174BBD-F8BC-43F3-9AD1-EB3423B0BE81}"/>
    <cellStyle name="Output 2 2 2 2 8 2" xfId="35703" xr:uid="{94FBFCE5-17E6-4ED8-826B-EA6F3C777D63}"/>
    <cellStyle name="Output 2 2 2 2 8 3" xfId="35704" xr:uid="{102B6B07-D5BD-4C45-8008-D0130C488A25}"/>
    <cellStyle name="Output 2 2 2 2 9" xfId="35705" xr:uid="{92C91352-DA3B-4AC1-A09B-60BF27A35A9A}"/>
    <cellStyle name="Output 2 2 2 2 9 2" xfId="35706" xr:uid="{520266B2-2FFA-49DE-BA30-CDDFD5798ED3}"/>
    <cellStyle name="Output 2 2 2 2 9 3" xfId="35707" xr:uid="{91B6ECBB-F175-4A52-BA00-1BC35C50186C}"/>
    <cellStyle name="Output 2 2 2 3" xfId="35708" xr:uid="{A423DCF7-5DFD-404D-8316-E2BEB1EBDB77}"/>
    <cellStyle name="Output 2 2 2 3 2" xfId="35709" xr:uid="{7D08B3D8-E968-441E-9EAA-F4BFE9DA49FC}"/>
    <cellStyle name="Output 2 2 2 3 2 2" xfId="35710" xr:uid="{890C078A-A827-42DB-89D1-20A152FBE945}"/>
    <cellStyle name="Output 2 2 2 3 2 3" xfId="35711" xr:uid="{83047192-B4F4-497D-ACB6-1A53CA81DF8B}"/>
    <cellStyle name="Output 2 2 2 3 3" xfId="35712" xr:uid="{B1566259-2D03-43B1-8981-3B1D894F1A77}"/>
    <cellStyle name="Output 2 2 2 3 3 2" xfId="35713" xr:uid="{6AF984CC-7F36-4E2F-88A3-DD75D50EABF7}"/>
    <cellStyle name="Output 2 2 2 3 3 3" xfId="35714" xr:uid="{E2274F4A-FD5B-4B5A-B94C-213E2EE6BD81}"/>
    <cellStyle name="Output 2 2 2 3 4" xfId="35715" xr:uid="{46448E43-3F01-4C4F-ABD4-929F1193B067}"/>
    <cellStyle name="Output 2 2 2 3 4 2" xfId="35716" xr:uid="{5572806C-9AB6-425E-9A44-DD45F057077A}"/>
    <cellStyle name="Output 2 2 2 3 4 3" xfId="35717" xr:uid="{1A9FB5B3-3A0E-4C5F-8CFE-5AB8D830423F}"/>
    <cellStyle name="Output 2 2 2 3 5" xfId="35718" xr:uid="{EED3AA63-31B2-44BE-9571-B0ADD788A861}"/>
    <cellStyle name="Output 2 2 2 3 5 2" xfId="35719" xr:uid="{3AB1D090-DFA9-4A0B-8AF2-14E6901CC438}"/>
    <cellStyle name="Output 2 2 2 3 5 3" xfId="35720" xr:uid="{B2CCCBB2-D3B0-4B64-9EE3-870BC7DC9158}"/>
    <cellStyle name="Output 2 2 2 3 6" xfId="35721" xr:uid="{F2075668-C08C-4ED3-8954-928571AC0002}"/>
    <cellStyle name="Output 2 2 2 3 6 2" xfId="35722" xr:uid="{931405CA-08A5-4750-A416-636FF2707169}"/>
    <cellStyle name="Output 2 2 2 3 6 3" xfId="35723" xr:uid="{1ED43135-B22C-47ED-9BF6-36B18B833C37}"/>
    <cellStyle name="Output 2 2 2 3 7" xfId="35724" xr:uid="{5502E24C-1C2B-4087-9F70-EAB540C28C92}"/>
    <cellStyle name="Output 2 2 2 3 7 2" xfId="35725" xr:uid="{F1641A95-9112-41E9-8BB9-67AF91D39F9F}"/>
    <cellStyle name="Output 2 2 2 3 7 3" xfId="35726" xr:uid="{574C1CAE-59EC-4286-A5C2-27E35B3EAB5F}"/>
    <cellStyle name="Output 2 2 2 3 8" xfId="44978" xr:uid="{C4238DE0-C4B3-4EC5-A9C5-92781320C165}"/>
    <cellStyle name="Output 2 2 2 4" xfId="35727" xr:uid="{7211E3E4-01FD-449B-9CED-13B455BAF909}"/>
    <cellStyle name="Output 2 2 2 4 2" xfId="35728" xr:uid="{0145BE50-C441-4607-ACD2-1102720E3B4F}"/>
    <cellStyle name="Output 2 2 2 4 3" xfId="35729" xr:uid="{831220D1-DA41-46D1-A96C-EACDEACB106B}"/>
    <cellStyle name="Output 2 2 2 5" xfId="35730" xr:uid="{3C9D0DDA-F8EC-48B6-B6BB-14FD7F76D25C}"/>
    <cellStyle name="Output 2 2 2 5 2" xfId="35731" xr:uid="{63FDDD06-A9A5-4941-A5C5-6DD25C64016F}"/>
    <cellStyle name="Output 2 2 2 5 3" xfId="35732" xr:uid="{C4B1AB2D-23E5-4018-AC01-4F3E7427DBEB}"/>
    <cellStyle name="Output 2 2 2 6" xfId="35733" xr:uid="{D29D4776-6B9C-4421-BB15-9254BD7DAE05}"/>
    <cellStyle name="Output 2 2 2 6 2" xfId="35734" xr:uid="{AF38FB2E-AFEF-4C71-A92D-0592906BA98C}"/>
    <cellStyle name="Output 2 2 2 6 3" xfId="35735" xr:uid="{E88FB8F0-8172-49F1-9884-50B95A8842B3}"/>
    <cellStyle name="Output 2 2 2 7" xfId="35736" xr:uid="{7E692443-4B40-45D3-9737-A9CD782B546E}"/>
    <cellStyle name="Output 2 2 2 7 2" xfId="35737" xr:uid="{802E744B-F0E4-41B8-9CD8-08AA9E45491C}"/>
    <cellStyle name="Output 2 2 2 7 3" xfId="35738" xr:uid="{EBD44BB0-C8BE-4245-B9A7-970405EA62BD}"/>
    <cellStyle name="Output 2 2 2 8" xfId="35739" xr:uid="{025EE5EB-DE14-4530-ABD8-99FC4086031C}"/>
    <cellStyle name="Output 2 2 2 8 2" xfId="35740" xr:uid="{5012E114-439A-4DB7-A387-58DB5FC61DF3}"/>
    <cellStyle name="Output 2 2 2 8 3" xfId="35741" xr:uid="{62CA6A7F-EC68-4D9A-9912-7804F3529844}"/>
    <cellStyle name="Output 2 2 2 9" xfId="35742" xr:uid="{0B289147-65B5-4D21-938E-64DFD8F0A1BE}"/>
    <cellStyle name="Output 2 2 3" xfId="35743" xr:uid="{BB4CD6B2-85E7-4AE7-80E5-B96C7094C9FB}"/>
    <cellStyle name="Output 2 2 3 10" xfId="35744" xr:uid="{4DBE0A06-B1E9-4BE1-A902-F274120AECF0}"/>
    <cellStyle name="Output 2 2 3 10 2" xfId="35745" xr:uid="{EEA1A7AB-8D6B-408F-897F-BAFB077BA742}"/>
    <cellStyle name="Output 2 2 3 10 3" xfId="35746" xr:uid="{8906F94D-DD75-4DA3-A9FE-0D38CEEECA2B}"/>
    <cellStyle name="Output 2 2 3 11" xfId="35747" xr:uid="{4A85D099-8420-4A2F-A1CB-4CFEDCB1DC11}"/>
    <cellStyle name="Output 2 2 3 11 2" xfId="35748" xr:uid="{90491C7E-3B86-42D2-B4A8-8745AE43523F}"/>
    <cellStyle name="Output 2 2 3 11 3" xfId="35749" xr:uid="{161D372F-314D-4C60-ABC6-3C3D5D0F1CCF}"/>
    <cellStyle name="Output 2 2 3 12" xfId="44979" xr:uid="{60721917-9616-4753-84D7-A208B931B82C}"/>
    <cellStyle name="Output 2 2 3 2" xfId="35750" xr:uid="{F3DB418F-99E6-48E8-B1EE-65DBE1D45E49}"/>
    <cellStyle name="Output 2 2 3 2 2" xfId="35751" xr:uid="{F74CA44E-1462-41B7-B5A6-A549E71060E8}"/>
    <cellStyle name="Output 2 2 3 2 2 2" xfId="35752" xr:uid="{7B117B5A-F2D2-461F-BF75-3AE354F0AB50}"/>
    <cellStyle name="Output 2 2 3 2 2 3" xfId="35753" xr:uid="{E55C59FA-DD32-4F11-9E15-F63DD6022867}"/>
    <cellStyle name="Output 2 2 3 2 3" xfId="35754" xr:uid="{BF8312A2-1EB6-4DA0-93AD-A7D8E08414D7}"/>
    <cellStyle name="Output 2 2 3 2 3 2" xfId="35755" xr:uid="{085D91D5-7268-43CE-9B4C-74F175CCC8B8}"/>
    <cellStyle name="Output 2 2 3 2 3 3" xfId="35756" xr:uid="{2F8FBCC9-1C8F-4F27-8655-451354CECEA5}"/>
    <cellStyle name="Output 2 2 3 2 4" xfId="35757" xr:uid="{96717F45-AE97-4AE9-8098-520BCFD7FE08}"/>
    <cellStyle name="Output 2 2 3 2 4 2" xfId="35758" xr:uid="{25FCA095-617B-4981-8363-0ACE2BC7B8E8}"/>
    <cellStyle name="Output 2 2 3 2 4 3" xfId="35759" xr:uid="{074A6B99-D543-4694-8AA8-5C50E709FA15}"/>
    <cellStyle name="Output 2 2 3 2 5" xfId="35760" xr:uid="{EE34914A-2ED1-432C-AF5A-5D8C1C4F34FC}"/>
    <cellStyle name="Output 2 2 3 2 5 2" xfId="35761" xr:uid="{CAADB1FB-960A-468A-B7AC-35FCD306C149}"/>
    <cellStyle name="Output 2 2 3 2 5 3" xfId="35762" xr:uid="{D3C759B0-BDC4-4591-BAD4-74DFAC0D4994}"/>
    <cellStyle name="Output 2 2 3 2 6" xfId="35763" xr:uid="{B1946CD4-15FC-4351-8D3E-9D712AEDE864}"/>
    <cellStyle name="Output 2 2 3 2 6 2" xfId="35764" xr:uid="{A85A7325-2830-48ED-8622-D3BC673AF24C}"/>
    <cellStyle name="Output 2 2 3 2 6 3" xfId="35765" xr:uid="{7A7A7F6A-C754-441B-B720-F0F9EA2DBAC3}"/>
    <cellStyle name="Output 2 2 3 2 7" xfId="35766" xr:uid="{493C89C2-06F4-44AE-A187-7F5E6E385687}"/>
    <cellStyle name="Output 2 2 3 2 7 2" xfId="35767" xr:uid="{FF6FCDC1-6D12-4360-8E98-B43A485A7CCB}"/>
    <cellStyle name="Output 2 2 3 2 7 3" xfId="35768" xr:uid="{FAD0E4B0-665E-420C-810F-F5935F00D061}"/>
    <cellStyle name="Output 2 2 3 2 8" xfId="44980" xr:uid="{24FEE1BA-D32A-46E7-936F-5C4CE28AB8AC}"/>
    <cellStyle name="Output 2 2 3 3" xfId="35769" xr:uid="{134418F9-242C-414C-9697-7DF3CB821E6E}"/>
    <cellStyle name="Output 2 2 3 3 2" xfId="35770" xr:uid="{CC8702DF-1356-4735-9325-6570C62F536F}"/>
    <cellStyle name="Output 2 2 3 3 2 2" xfId="35771" xr:uid="{D3FA698B-CE23-4721-AE0F-7402F046DB48}"/>
    <cellStyle name="Output 2 2 3 3 2 3" xfId="35772" xr:uid="{121637AA-A2E3-42E5-BAA4-2411B6F1A541}"/>
    <cellStyle name="Output 2 2 3 3 3" xfId="35773" xr:uid="{5F70ADD5-E90E-48B8-824D-D8F159203B59}"/>
    <cellStyle name="Output 2 2 3 3 3 2" xfId="35774" xr:uid="{E37013A2-DC88-4767-B5F9-74C2FCFC1B3C}"/>
    <cellStyle name="Output 2 2 3 3 3 3" xfId="35775" xr:uid="{B0B2BF1E-CED7-4714-A27C-487223E66EFB}"/>
    <cellStyle name="Output 2 2 3 3 4" xfId="35776" xr:uid="{52542A68-3387-4367-A6C3-87B62DCC9F87}"/>
    <cellStyle name="Output 2 2 3 3 4 2" xfId="35777" xr:uid="{80B1DDBD-B1B9-44C5-BD1E-812E109A3D4B}"/>
    <cellStyle name="Output 2 2 3 3 4 3" xfId="35778" xr:uid="{7B332C6A-330B-4476-A96C-EE1E2A21EA00}"/>
    <cellStyle name="Output 2 2 3 3 5" xfId="35779" xr:uid="{3A56A1A7-F1D5-48C8-B19A-1B87EA170945}"/>
    <cellStyle name="Output 2 2 3 3 5 2" xfId="35780" xr:uid="{8841661E-CF43-466E-996A-5B72707575E8}"/>
    <cellStyle name="Output 2 2 3 3 5 3" xfId="35781" xr:uid="{EA111D35-6373-4BBD-9E13-19D91430D665}"/>
    <cellStyle name="Output 2 2 3 3 6" xfId="35782" xr:uid="{EC59936A-37A4-404C-9A5A-C85139E5DFE9}"/>
    <cellStyle name="Output 2 2 3 3 6 2" xfId="35783" xr:uid="{F21814DE-B377-495B-B08B-7FA6E4F9785B}"/>
    <cellStyle name="Output 2 2 3 3 6 3" xfId="35784" xr:uid="{2A0B21D0-D5C1-43AA-8DAE-C9ABEC0FD109}"/>
    <cellStyle name="Output 2 2 3 3 7" xfId="35785" xr:uid="{9644E1AD-E417-417A-8875-D93BA279A15E}"/>
    <cellStyle name="Output 2 2 3 3 7 2" xfId="35786" xr:uid="{15EF3903-4012-4D2D-9915-8361833EBD95}"/>
    <cellStyle name="Output 2 2 3 3 7 3" xfId="35787" xr:uid="{3BA6649F-A058-456D-BA93-53EDE10A032B}"/>
    <cellStyle name="Output 2 2 3 3 8" xfId="44981" xr:uid="{59D1B83F-BED4-45FB-B07A-B7B45C98664E}"/>
    <cellStyle name="Output 2 2 3 4" xfId="35788" xr:uid="{1DF753B3-7D3F-4F39-9374-B8A8480A60DC}"/>
    <cellStyle name="Output 2 2 3 4 2" xfId="35789" xr:uid="{D79D7D0C-6A90-48FC-A775-FC0790480F01}"/>
    <cellStyle name="Output 2 2 3 4 2 2" xfId="35790" xr:uid="{EFFAC0C4-340A-4EAB-88F0-995F2FC56443}"/>
    <cellStyle name="Output 2 2 3 4 2 3" xfId="35791" xr:uid="{2CECAC81-42C4-4E67-9B10-97B359A34F41}"/>
    <cellStyle name="Output 2 2 3 4 3" xfId="35792" xr:uid="{F5BC130F-9AB9-458A-BC6D-406281BAE3D8}"/>
    <cellStyle name="Output 2 2 3 4 3 2" xfId="35793" xr:uid="{97F9A18E-B9BC-45B2-B6EF-FAA9CC8A014B}"/>
    <cellStyle name="Output 2 2 3 4 3 3" xfId="35794" xr:uid="{6A703823-22E1-4BEE-A763-F40A7C1DC1A0}"/>
    <cellStyle name="Output 2 2 3 4 4" xfId="35795" xr:uid="{930DB162-E894-4265-B68B-788B1F58007D}"/>
    <cellStyle name="Output 2 2 3 4 4 2" xfId="35796" xr:uid="{DBEC579F-FDCD-4DDF-A2F5-EBC004705813}"/>
    <cellStyle name="Output 2 2 3 4 4 3" xfId="35797" xr:uid="{09B20987-2836-433E-8E25-3FEC58F1A075}"/>
    <cellStyle name="Output 2 2 3 4 5" xfId="35798" xr:uid="{5B8EA3B1-E505-4BD1-90DB-B36422F02174}"/>
    <cellStyle name="Output 2 2 3 4 5 2" xfId="35799" xr:uid="{BF18CB29-8089-4AC7-B7C2-4872DDC1760D}"/>
    <cellStyle name="Output 2 2 3 4 5 3" xfId="35800" xr:uid="{5BD3EB49-DE54-4341-A052-A8BF7C82137F}"/>
    <cellStyle name="Output 2 2 3 4 6" xfId="35801" xr:uid="{DAF1ADC4-4CCD-43DD-8832-E2ED84FAD8B7}"/>
    <cellStyle name="Output 2 2 3 4 6 2" xfId="35802" xr:uid="{5C158716-C343-4180-A19B-C5B207365B10}"/>
    <cellStyle name="Output 2 2 3 4 6 3" xfId="35803" xr:uid="{E9EBE112-E791-4D8D-8475-F9BBFDD254C4}"/>
    <cellStyle name="Output 2 2 3 4 7" xfId="35804" xr:uid="{1403CB18-F018-4DAE-AAC4-E79E31D82500}"/>
    <cellStyle name="Output 2 2 3 4 7 2" xfId="35805" xr:uid="{8DF41C29-C0A0-461B-BCED-85451B654F68}"/>
    <cellStyle name="Output 2 2 3 4 7 3" xfId="35806" xr:uid="{91111448-BD1D-44DF-9AEE-CA262E2954BF}"/>
    <cellStyle name="Output 2 2 3 4 8" xfId="44982" xr:uid="{5FD9E87B-2C45-4055-804A-EB2E87B75DAE}"/>
    <cellStyle name="Output 2 2 3 5" xfId="35807" xr:uid="{0A413B12-008F-4211-B1BA-308F2DACC741}"/>
    <cellStyle name="Output 2 2 3 5 2" xfId="35808" xr:uid="{CCCF616E-9743-4B2B-A93A-24A5847CDB2D}"/>
    <cellStyle name="Output 2 2 3 5 2 2" xfId="35809" xr:uid="{DD1A0E6C-B35C-4F6E-930C-A75F1AB214ED}"/>
    <cellStyle name="Output 2 2 3 5 2 3" xfId="35810" xr:uid="{EC1E7EE5-B81B-4D7A-B8F4-2F24DA454FBF}"/>
    <cellStyle name="Output 2 2 3 5 3" xfId="35811" xr:uid="{FC9FD305-61ED-4F37-AB16-816190E2FB7D}"/>
    <cellStyle name="Output 2 2 3 5 3 2" xfId="35812" xr:uid="{ABE5144F-464A-47B5-BEAD-A51792A314C3}"/>
    <cellStyle name="Output 2 2 3 5 3 3" xfId="35813" xr:uid="{8BD0854A-F604-4D12-B9AF-7D9C247D7E18}"/>
    <cellStyle name="Output 2 2 3 5 4" xfId="35814" xr:uid="{BEA155B5-A979-4832-AB5F-D63B99B98CE1}"/>
    <cellStyle name="Output 2 2 3 5 4 2" xfId="35815" xr:uid="{6A955B07-0919-433D-A4A2-C95A6C425AB7}"/>
    <cellStyle name="Output 2 2 3 5 4 3" xfId="35816" xr:uid="{862F293B-2708-41F1-BE29-7CC5250464CC}"/>
    <cellStyle name="Output 2 2 3 5 5" xfId="35817" xr:uid="{279CBFE7-17DA-4D6F-900C-0657F56DD0C8}"/>
    <cellStyle name="Output 2 2 3 5 5 2" xfId="35818" xr:uid="{E6C6054E-685A-4827-8D03-F56E07881345}"/>
    <cellStyle name="Output 2 2 3 5 5 3" xfId="35819" xr:uid="{A302628E-29C9-4168-AB5C-3F0CE47CC9C7}"/>
    <cellStyle name="Output 2 2 3 5 6" xfId="35820" xr:uid="{A58CA3F7-F875-497B-8962-4990B1CEE629}"/>
    <cellStyle name="Output 2 2 3 5 6 2" xfId="35821" xr:uid="{305235B3-ADBE-420D-8D9B-56350D99FC71}"/>
    <cellStyle name="Output 2 2 3 5 6 3" xfId="35822" xr:uid="{146A2FCB-1460-4B10-AA96-D343E13589CD}"/>
    <cellStyle name="Output 2 2 3 5 7" xfId="35823" xr:uid="{AA4A8B6F-0972-4569-B58A-C0F664971AA5}"/>
    <cellStyle name="Output 2 2 3 5 7 2" xfId="35824" xr:uid="{B34A6A9A-93EF-4E88-96A7-0C9ADA007755}"/>
    <cellStyle name="Output 2 2 3 5 7 3" xfId="35825" xr:uid="{2DA12B65-20E1-4885-A909-CABEC8B79874}"/>
    <cellStyle name="Output 2 2 3 5 8" xfId="44983" xr:uid="{32651C0B-3DB6-471C-81E0-400F62F1FF89}"/>
    <cellStyle name="Output 2 2 3 6" xfId="35826" xr:uid="{FEF28FE5-5A08-4B67-8014-27B7723EA794}"/>
    <cellStyle name="Output 2 2 3 6 2" xfId="35827" xr:uid="{FA3F51B7-DFD4-4817-AAA2-2D5A4C6352FA}"/>
    <cellStyle name="Output 2 2 3 6 3" xfId="35828" xr:uid="{40EA3D29-2E67-46A7-B234-7E7A5BB36A49}"/>
    <cellStyle name="Output 2 2 3 7" xfId="35829" xr:uid="{8F801E0F-3AA2-4F3B-B3AA-A7AFAAF7C109}"/>
    <cellStyle name="Output 2 2 3 7 2" xfId="35830" xr:uid="{A1B1EFF3-D30B-4E5E-9032-5744CE8D211D}"/>
    <cellStyle name="Output 2 2 3 7 3" xfId="35831" xr:uid="{29D94112-F7F0-47A6-8FD4-95F817A11AA4}"/>
    <cellStyle name="Output 2 2 3 8" xfId="35832" xr:uid="{11EDF2EF-D6E1-4F01-8462-7C3D1F62F72E}"/>
    <cellStyle name="Output 2 2 3 8 2" xfId="35833" xr:uid="{FAA62CC9-22F3-4448-91F1-84BEFAA69CBF}"/>
    <cellStyle name="Output 2 2 3 8 3" xfId="35834" xr:uid="{26A25138-1C0E-4D5A-9B26-7A8FA18EC9BD}"/>
    <cellStyle name="Output 2 2 3 9" xfId="35835" xr:uid="{EDB279EE-46A0-4CB7-A491-955931C60793}"/>
    <cellStyle name="Output 2 2 3 9 2" xfId="35836" xr:uid="{20AE4CAD-D29A-44FC-B14E-816C43CA74F4}"/>
    <cellStyle name="Output 2 2 3 9 3" xfId="35837" xr:uid="{A7E96942-2514-411E-9B35-355A71FBA9D0}"/>
    <cellStyle name="Output 2 2 4" xfId="35838" xr:uid="{5B0C30DF-E3AF-4700-8009-B6BF286E4A9A}"/>
    <cellStyle name="Output 2 2 4 2" xfId="35839" xr:uid="{293F4BE3-47A7-4F2C-BE20-073C7DE709A0}"/>
    <cellStyle name="Output 2 2 4 2 2" xfId="35840" xr:uid="{BF771337-F119-4CB0-B4B8-FC9D339598CC}"/>
    <cellStyle name="Output 2 2 4 2 3" xfId="35841" xr:uid="{20ECD59E-F225-4118-AA62-11711F2C80B0}"/>
    <cellStyle name="Output 2 2 4 3" xfId="35842" xr:uid="{79FBBA69-7CE3-4E1C-AF0A-CC991EBE018F}"/>
    <cellStyle name="Output 2 2 4 3 2" xfId="35843" xr:uid="{AC309A9D-1DD8-493E-973A-A11CAA21E9ED}"/>
    <cellStyle name="Output 2 2 4 3 3" xfId="35844" xr:uid="{54582F24-B1D0-4162-8284-620557503034}"/>
    <cellStyle name="Output 2 2 4 4" xfId="35845" xr:uid="{D106F086-7AC3-4FE2-A5CB-9288EC38242E}"/>
    <cellStyle name="Output 2 2 4 4 2" xfId="35846" xr:uid="{236E6731-11C6-474B-85D3-BBC5927484F5}"/>
    <cellStyle name="Output 2 2 4 4 3" xfId="35847" xr:uid="{3A7B479F-3819-4FC3-896B-205E336E15E2}"/>
    <cellStyle name="Output 2 2 4 5" xfId="35848" xr:uid="{9C6C4E4E-CD04-44C2-A916-1FE5C9A4852A}"/>
    <cellStyle name="Output 2 2 4 5 2" xfId="35849" xr:uid="{9CCFE00D-3CD7-4842-8DE7-A40B484952C2}"/>
    <cellStyle name="Output 2 2 4 5 3" xfId="35850" xr:uid="{42118B11-B456-4DD4-8539-07D28B6DF6AD}"/>
    <cellStyle name="Output 2 2 4 6" xfId="35851" xr:uid="{07AD5C87-78D2-458B-A16F-7B3EA49EE964}"/>
    <cellStyle name="Output 2 2 4 6 2" xfId="35852" xr:uid="{565DEA8B-7FF6-48CB-80E0-2398853D7959}"/>
    <cellStyle name="Output 2 2 4 6 3" xfId="35853" xr:uid="{4B665C58-73F6-4BC6-B121-A95CEAEC6261}"/>
    <cellStyle name="Output 2 2 4 7" xfId="35854" xr:uid="{B26D9572-9C60-4B8C-995B-121CEAE5DF63}"/>
    <cellStyle name="Output 2 2 4 7 2" xfId="35855" xr:uid="{9A95F602-263A-4119-944E-FA22E1BEA297}"/>
    <cellStyle name="Output 2 2 4 7 3" xfId="35856" xr:uid="{A8831CEC-48B1-41D2-8583-4C8CDCE5597A}"/>
    <cellStyle name="Output 2 2 4 8" xfId="44984" xr:uid="{E7B14090-E596-488D-BAF7-FBEE6EE4F62C}"/>
    <cellStyle name="Output 2 2 5" xfId="35857" xr:uid="{290BF32D-C26B-4D5C-B553-897CB685958B}"/>
    <cellStyle name="Output 2 2 5 2" xfId="35858" xr:uid="{CB6BD066-D4FA-46F5-9CB5-EC06D29608C4}"/>
    <cellStyle name="Output 2 2 5 3" xfId="35859" xr:uid="{EFCFA6E9-1C60-4D9B-81F9-3C47921D90A0}"/>
    <cellStyle name="Output 2 2 6" xfId="35860" xr:uid="{DFB27B86-8E49-40BD-95BE-CB9E67173FE8}"/>
    <cellStyle name="Output 2 2 6 2" xfId="35861" xr:uid="{A22CD50B-A51A-486B-B6A1-DBEF3CFE2D59}"/>
    <cellStyle name="Output 2 2 6 3" xfId="35862" xr:uid="{9CFB65B3-AD4D-4771-9005-800562CE2907}"/>
    <cellStyle name="Output 2 2 7" xfId="35863" xr:uid="{06A25AE9-D031-4E66-8562-82906FB58805}"/>
    <cellStyle name="Output 2 2 7 2" xfId="35864" xr:uid="{363672CF-2D71-4F1A-87D0-C31DFF786161}"/>
    <cellStyle name="Output 2 2 7 3" xfId="35865" xr:uid="{6069C7B8-AFE0-4EB2-B11C-524B31F90C11}"/>
    <cellStyle name="Output 2 2 8" xfId="35866" xr:uid="{B38C86D3-4242-44D7-B045-D4F053DB3A70}"/>
    <cellStyle name="Output 2 2 8 2" xfId="35867" xr:uid="{A849F741-0D16-455C-8724-B928D1AFF8E2}"/>
    <cellStyle name="Output 2 2 8 3" xfId="35868" xr:uid="{1C18F0DF-6383-4E31-ADA2-738C6237F1B0}"/>
    <cellStyle name="Output 2 2 9" xfId="44985" xr:uid="{7AC9EE05-7DBE-468D-A36A-4C1B631CB971}"/>
    <cellStyle name="Output 2 3" xfId="2715" xr:uid="{1777F0D0-F8F0-4CC3-BE0A-53FDDFF5795E}"/>
    <cellStyle name="Output 2 3 10" xfId="35869" xr:uid="{7559DACD-3FA6-47E5-A3B9-C8DEABAEFB44}"/>
    <cellStyle name="Output 2 3 2" xfId="35870" xr:uid="{889EB416-6037-4695-AA4A-06071D2C58A6}"/>
    <cellStyle name="Output 2 3 2 10" xfId="35871" xr:uid="{5D9BBF5D-830D-4E9F-9CFC-6C95B85A0F4B}"/>
    <cellStyle name="Output 2 3 2 10 2" xfId="35872" xr:uid="{CEB82C4C-8F0E-4DE6-9A21-AA65A475792D}"/>
    <cellStyle name="Output 2 3 2 10 3" xfId="35873" xr:uid="{C001EB45-5911-4220-93E2-E0AE5C2EB035}"/>
    <cellStyle name="Output 2 3 2 11" xfId="35874" xr:uid="{10C25973-15C9-4E09-B20D-01CEE772A5A8}"/>
    <cellStyle name="Output 2 3 2 11 2" xfId="35875" xr:uid="{D77B4F71-EAFF-4846-9C84-337E7D3AEEFF}"/>
    <cellStyle name="Output 2 3 2 11 3" xfId="35876" xr:uid="{3C61B9D9-B16C-4C9E-9F08-B5126F3106BB}"/>
    <cellStyle name="Output 2 3 2 12" xfId="44986" xr:uid="{6A6EC2B0-EA2D-42B0-B384-1466ADEAA66C}"/>
    <cellStyle name="Output 2 3 2 2" xfId="35877" xr:uid="{C09FACA2-9DAC-4E51-A0F0-09F6EF100A09}"/>
    <cellStyle name="Output 2 3 2 2 2" xfId="35878" xr:uid="{1C24B656-D3AF-4962-BE3C-FC2C3DC91726}"/>
    <cellStyle name="Output 2 3 2 2 2 2" xfId="35879" xr:uid="{4704DB14-E0AC-422D-9BD9-F3C157711029}"/>
    <cellStyle name="Output 2 3 2 2 2 3" xfId="35880" xr:uid="{50AA1E65-C85F-47D2-9080-389B14D7DC64}"/>
    <cellStyle name="Output 2 3 2 2 3" xfId="35881" xr:uid="{4B8E345A-D5E0-48D4-8DCF-11F15C0227C7}"/>
    <cellStyle name="Output 2 3 2 2 3 2" xfId="35882" xr:uid="{2925361C-45FD-439F-8537-D5427A650CC6}"/>
    <cellStyle name="Output 2 3 2 2 3 3" xfId="35883" xr:uid="{625A8850-DF2C-408D-B613-EC8EFB8E6EDA}"/>
    <cellStyle name="Output 2 3 2 2 4" xfId="35884" xr:uid="{C39D1094-ED0D-418D-90F3-135416EB0FA0}"/>
    <cellStyle name="Output 2 3 2 2 4 2" xfId="35885" xr:uid="{E709810F-76F9-4C99-AC45-1025FC0C7A5E}"/>
    <cellStyle name="Output 2 3 2 2 4 3" xfId="35886" xr:uid="{6DC96734-5CD7-432D-ADFA-905412A48779}"/>
    <cellStyle name="Output 2 3 2 2 5" xfId="35887" xr:uid="{652356FC-F5C8-48FC-8B39-45A4D95BB61F}"/>
    <cellStyle name="Output 2 3 2 2 5 2" xfId="35888" xr:uid="{A3E79541-6613-4EE7-82BF-611384ABF014}"/>
    <cellStyle name="Output 2 3 2 2 5 3" xfId="35889" xr:uid="{E55B672A-8E43-477B-8CE6-5B9E593BEEFC}"/>
    <cellStyle name="Output 2 3 2 2 6" xfId="35890" xr:uid="{3CDF1F7D-6E7A-407A-B8DF-EAED1BC219E4}"/>
    <cellStyle name="Output 2 3 2 2 6 2" xfId="35891" xr:uid="{E7FEBFB5-7481-4469-BA37-784957BB5B93}"/>
    <cellStyle name="Output 2 3 2 2 6 3" xfId="35892" xr:uid="{088F917F-D470-4581-88A6-13F266131E5C}"/>
    <cellStyle name="Output 2 3 2 2 7" xfId="35893" xr:uid="{31EBB31C-1EAE-49B5-BECF-180A8C822292}"/>
    <cellStyle name="Output 2 3 2 2 7 2" xfId="35894" xr:uid="{DCEFB997-8163-4AD3-AF82-23F4475503DB}"/>
    <cellStyle name="Output 2 3 2 2 7 3" xfId="35895" xr:uid="{384C9C1C-D377-4031-A9A3-82192BE3685A}"/>
    <cellStyle name="Output 2 3 2 2 8" xfId="44987" xr:uid="{D74A254A-2C0F-4B6E-A42E-BB72BE230551}"/>
    <cellStyle name="Output 2 3 2 3" xfId="35896" xr:uid="{16D1BCC2-BCD3-4218-837A-F621D9949A05}"/>
    <cellStyle name="Output 2 3 2 3 2" xfId="35897" xr:uid="{AB4CD3DA-714F-4062-9D81-5E28EA55D117}"/>
    <cellStyle name="Output 2 3 2 3 2 2" xfId="35898" xr:uid="{6D875EEB-EEE7-47D2-A1FA-1F8D0D12B585}"/>
    <cellStyle name="Output 2 3 2 3 2 3" xfId="35899" xr:uid="{D4843499-E806-463D-81B7-33DD475E9EF8}"/>
    <cellStyle name="Output 2 3 2 3 3" xfId="35900" xr:uid="{742A3BC1-A312-488C-A37C-517A645F507D}"/>
    <cellStyle name="Output 2 3 2 3 3 2" xfId="35901" xr:uid="{D0C311BB-F5D6-470E-8CDE-824293AF5487}"/>
    <cellStyle name="Output 2 3 2 3 3 3" xfId="35902" xr:uid="{75A7EE03-8EF3-4DC6-B0A5-41E2ABCC6ED7}"/>
    <cellStyle name="Output 2 3 2 3 4" xfId="35903" xr:uid="{887DFCC6-E9DA-4A0C-B1EC-FED3FA53EA8C}"/>
    <cellStyle name="Output 2 3 2 3 4 2" xfId="35904" xr:uid="{5DF430F5-6400-4123-B17D-0956BB96E1FE}"/>
    <cellStyle name="Output 2 3 2 3 4 3" xfId="35905" xr:uid="{E128C872-1F32-40E7-A29C-1467D4886D24}"/>
    <cellStyle name="Output 2 3 2 3 5" xfId="35906" xr:uid="{9733FEA9-AB0F-47D7-BF90-E60D4C8EF7DE}"/>
    <cellStyle name="Output 2 3 2 3 5 2" xfId="35907" xr:uid="{DA990A06-0D08-4563-808C-0C13688456AB}"/>
    <cellStyle name="Output 2 3 2 3 5 3" xfId="35908" xr:uid="{E8E03EE5-52A8-4690-B1EE-1F949067460B}"/>
    <cellStyle name="Output 2 3 2 3 6" xfId="35909" xr:uid="{03F6759F-DB57-4825-8F8D-3E4CA6D82C90}"/>
    <cellStyle name="Output 2 3 2 3 6 2" xfId="35910" xr:uid="{C640A6F0-E051-4BF8-B81D-842CBADC287E}"/>
    <cellStyle name="Output 2 3 2 3 6 3" xfId="35911" xr:uid="{559E83C4-19F4-47DA-857C-F9E0C5239D9E}"/>
    <cellStyle name="Output 2 3 2 3 7" xfId="35912" xr:uid="{3509523C-0114-429A-AD23-ADC7D53B3C74}"/>
    <cellStyle name="Output 2 3 2 3 7 2" xfId="35913" xr:uid="{A10F77B3-58EB-4325-B713-40480F66A27F}"/>
    <cellStyle name="Output 2 3 2 3 7 3" xfId="35914" xr:uid="{96DA1DDB-6F03-43ED-9331-647394F37798}"/>
    <cellStyle name="Output 2 3 2 3 8" xfId="44988" xr:uid="{8CF91213-5D10-4821-8626-3215B7B7C175}"/>
    <cellStyle name="Output 2 3 2 4" xfId="35915" xr:uid="{224D7005-B253-4FDF-B15C-515E283F1358}"/>
    <cellStyle name="Output 2 3 2 4 2" xfId="35916" xr:uid="{D58EB15D-849A-41D1-9AEC-4405D3D726D1}"/>
    <cellStyle name="Output 2 3 2 4 2 2" xfId="35917" xr:uid="{78093609-A6A3-43B6-9846-18586DFAAF36}"/>
    <cellStyle name="Output 2 3 2 4 2 3" xfId="35918" xr:uid="{95608BE6-2C4D-4B83-9CB9-F3433DFF5126}"/>
    <cellStyle name="Output 2 3 2 4 3" xfId="35919" xr:uid="{1D94C5CB-3FC5-4B3C-8BE9-6B076C834A5D}"/>
    <cellStyle name="Output 2 3 2 4 3 2" xfId="35920" xr:uid="{AABEBD7A-E531-445E-80B0-CA4D88EC59C3}"/>
    <cellStyle name="Output 2 3 2 4 3 3" xfId="35921" xr:uid="{10C8447C-5ACC-46C3-890B-827C5F852CD8}"/>
    <cellStyle name="Output 2 3 2 4 4" xfId="35922" xr:uid="{255F700D-1EA7-4F73-B577-6015D206830E}"/>
    <cellStyle name="Output 2 3 2 4 4 2" xfId="35923" xr:uid="{D0E3FBB0-CA2A-4903-950E-B729117976EA}"/>
    <cellStyle name="Output 2 3 2 4 4 3" xfId="35924" xr:uid="{EF16CC17-26FD-4EFC-BD74-28ACAEC1063C}"/>
    <cellStyle name="Output 2 3 2 4 5" xfId="35925" xr:uid="{8BBA4D1E-81B1-4080-A08C-F1A8B01AC8EC}"/>
    <cellStyle name="Output 2 3 2 4 5 2" xfId="35926" xr:uid="{8BE53385-4237-4CF4-8B10-401B99DF6C41}"/>
    <cellStyle name="Output 2 3 2 4 5 3" xfId="35927" xr:uid="{09B55E1F-CF0B-4852-881A-DFD905AB8E69}"/>
    <cellStyle name="Output 2 3 2 4 6" xfId="35928" xr:uid="{DE649C0A-4646-4DBB-AF4F-EFCC2D0A067E}"/>
    <cellStyle name="Output 2 3 2 4 6 2" xfId="35929" xr:uid="{39A5E5AE-DA5E-4293-B7A2-A2F2D7A77835}"/>
    <cellStyle name="Output 2 3 2 4 6 3" xfId="35930" xr:uid="{84558160-ADCC-4993-84E9-F4BDF58F2C2A}"/>
    <cellStyle name="Output 2 3 2 4 7" xfId="35931" xr:uid="{A7366A74-9E7F-423B-8322-E73226BD9DE9}"/>
    <cellStyle name="Output 2 3 2 4 7 2" xfId="35932" xr:uid="{4EBBFFD0-9027-49E1-8D0F-2F94486530CE}"/>
    <cellStyle name="Output 2 3 2 4 7 3" xfId="35933" xr:uid="{17A8AFAD-6E6B-4020-B15B-11C6294EE911}"/>
    <cellStyle name="Output 2 3 2 4 8" xfId="44989" xr:uid="{325A2AD3-CD97-47B7-A52C-6182990CCD02}"/>
    <cellStyle name="Output 2 3 2 5" xfId="35934" xr:uid="{0134ADCC-9594-41A0-B2D9-24AE1CA91E81}"/>
    <cellStyle name="Output 2 3 2 5 2" xfId="35935" xr:uid="{61CC2E39-5436-4E47-827E-FFC305664F59}"/>
    <cellStyle name="Output 2 3 2 5 2 2" xfId="35936" xr:uid="{58FA25D5-91F2-4664-80AE-CD3A3D0BAF2B}"/>
    <cellStyle name="Output 2 3 2 5 2 3" xfId="35937" xr:uid="{BC35BD1D-F02E-46F4-8C72-AAE7C5847B6F}"/>
    <cellStyle name="Output 2 3 2 5 3" xfId="35938" xr:uid="{D9EC5837-FDE6-4C88-A0DA-2278924F5030}"/>
    <cellStyle name="Output 2 3 2 5 3 2" xfId="35939" xr:uid="{3D2B292C-EAA9-4953-9461-C69EAF3C15B4}"/>
    <cellStyle name="Output 2 3 2 5 3 3" xfId="35940" xr:uid="{8D36F994-94AE-4EB5-8BA1-2B1FE1BBE40A}"/>
    <cellStyle name="Output 2 3 2 5 4" xfId="35941" xr:uid="{B8B64FE4-7C1C-4375-A518-6E7A5F3D0293}"/>
    <cellStyle name="Output 2 3 2 5 4 2" xfId="35942" xr:uid="{9DB292FA-BD1C-440D-9313-7E95F7606025}"/>
    <cellStyle name="Output 2 3 2 5 4 3" xfId="35943" xr:uid="{039A4C08-2A02-4163-8F2D-61C778E80A87}"/>
    <cellStyle name="Output 2 3 2 5 5" xfId="35944" xr:uid="{5B82665B-4505-441B-BBBA-E96BC6C9FB3F}"/>
    <cellStyle name="Output 2 3 2 5 5 2" xfId="35945" xr:uid="{C3542653-5E82-434B-9489-0694C0B3D478}"/>
    <cellStyle name="Output 2 3 2 5 5 3" xfId="35946" xr:uid="{8E6CCBEB-31F7-4231-BB97-DEC0F1C37251}"/>
    <cellStyle name="Output 2 3 2 5 6" xfId="35947" xr:uid="{E14FA403-4357-4399-A1D1-2C89CD9A909C}"/>
    <cellStyle name="Output 2 3 2 5 6 2" xfId="35948" xr:uid="{2795455B-5707-4F83-BB07-5F8D5B221436}"/>
    <cellStyle name="Output 2 3 2 5 6 3" xfId="35949" xr:uid="{45771CAF-9EFC-4B94-BB03-8E8854686714}"/>
    <cellStyle name="Output 2 3 2 5 7" xfId="35950" xr:uid="{28DC7FC9-5218-437A-AB51-5646035FB46F}"/>
    <cellStyle name="Output 2 3 2 5 7 2" xfId="35951" xr:uid="{2C532E9E-68F6-400D-960C-029C9E57D67A}"/>
    <cellStyle name="Output 2 3 2 5 7 3" xfId="35952" xr:uid="{8A2B613A-6265-4BDA-8000-063AADEF4A0D}"/>
    <cellStyle name="Output 2 3 2 5 8" xfId="44990" xr:uid="{8D612F0A-F01E-44F9-A80F-E4DFD42D6959}"/>
    <cellStyle name="Output 2 3 2 6" xfId="35953" xr:uid="{0FC409CF-2352-4386-BC8E-77A4C2FB6DBB}"/>
    <cellStyle name="Output 2 3 2 6 2" xfId="35954" xr:uid="{D4B3A5AA-068B-4B89-963B-B2D64A9B1066}"/>
    <cellStyle name="Output 2 3 2 6 3" xfId="35955" xr:uid="{B37808C1-671B-4441-B6A3-A7360D7F1108}"/>
    <cellStyle name="Output 2 3 2 7" xfId="35956" xr:uid="{585980A4-9840-4216-B9C6-2EF15E52E0C8}"/>
    <cellStyle name="Output 2 3 2 7 2" xfId="35957" xr:uid="{A87BD667-7864-4DA3-833B-47883CC22F31}"/>
    <cellStyle name="Output 2 3 2 7 3" xfId="35958" xr:uid="{1C56D8B6-9094-448B-969B-10C3773D0F65}"/>
    <cellStyle name="Output 2 3 2 8" xfId="35959" xr:uid="{463FF11E-C839-4746-893A-F05D0A4A3031}"/>
    <cellStyle name="Output 2 3 2 8 2" xfId="35960" xr:uid="{652FA9C1-8311-4938-A9A2-672F13C02127}"/>
    <cellStyle name="Output 2 3 2 8 3" xfId="35961" xr:uid="{AEC57B44-3D62-45B9-AE9E-288D9D84F17E}"/>
    <cellStyle name="Output 2 3 2 9" xfId="35962" xr:uid="{E4500A39-A6FB-4D14-95E4-C923FB3B6B52}"/>
    <cellStyle name="Output 2 3 2 9 2" xfId="35963" xr:uid="{4E7D2FCE-F990-4316-9437-2476872F8401}"/>
    <cellStyle name="Output 2 3 2 9 3" xfId="35964" xr:uid="{B3D67CB5-5DAD-43DE-B908-121FD29FD795}"/>
    <cellStyle name="Output 2 3 3" xfId="35965" xr:uid="{D14CA1AB-BD8A-4C72-A74C-4571E53AA892}"/>
    <cellStyle name="Output 2 3 3 2" xfId="35966" xr:uid="{1C0B9D41-D076-4ADA-B047-8C9A4F0599FE}"/>
    <cellStyle name="Output 2 3 3 2 2" xfId="35967" xr:uid="{AF876A1E-3B5A-432A-BCB0-FF515FD0A142}"/>
    <cellStyle name="Output 2 3 3 2 3" xfId="35968" xr:uid="{D4AD8A3D-455B-4151-9928-F33D32D12E37}"/>
    <cellStyle name="Output 2 3 3 3" xfId="35969" xr:uid="{75A1782E-A5AB-4DDF-B939-5688D89C76D5}"/>
    <cellStyle name="Output 2 3 3 3 2" xfId="35970" xr:uid="{1BC75278-BE60-4CBB-A582-240E5E61336C}"/>
    <cellStyle name="Output 2 3 3 3 3" xfId="35971" xr:uid="{5FA31003-D0B0-4924-9E76-4C3185AA82AC}"/>
    <cellStyle name="Output 2 3 3 4" xfId="35972" xr:uid="{AE166AC3-D8CD-43D2-A0FD-D0EB5F3AEE3C}"/>
    <cellStyle name="Output 2 3 3 4 2" xfId="35973" xr:uid="{6C5249C0-FAF0-4034-820E-8AD8A31F8F6B}"/>
    <cellStyle name="Output 2 3 3 4 3" xfId="35974" xr:uid="{5C29DB73-A840-422B-8680-4CDCE22D0997}"/>
    <cellStyle name="Output 2 3 3 5" xfId="35975" xr:uid="{E49561BD-F325-4CF7-B0D5-E6D000B291AB}"/>
    <cellStyle name="Output 2 3 3 5 2" xfId="35976" xr:uid="{8FBDBD7F-EAA5-4C3E-AB99-75AF365D60B1}"/>
    <cellStyle name="Output 2 3 3 5 3" xfId="35977" xr:uid="{D122A90B-2C7F-4055-B010-FC0FDED67FDF}"/>
    <cellStyle name="Output 2 3 3 6" xfId="35978" xr:uid="{63D90263-444D-46BB-BE52-2A0BB4A91DA9}"/>
    <cellStyle name="Output 2 3 3 6 2" xfId="35979" xr:uid="{E72B6347-1F38-4B81-B4E0-424E969A8D0B}"/>
    <cellStyle name="Output 2 3 3 6 3" xfId="35980" xr:uid="{E6DB06F3-4571-4431-AAFB-F0A0704CEEA1}"/>
    <cellStyle name="Output 2 3 3 7" xfId="35981" xr:uid="{F586B2DE-8BAF-43DE-9648-CE6FADFCE8AE}"/>
    <cellStyle name="Output 2 3 3 7 2" xfId="35982" xr:uid="{52650AB2-EDE2-475D-86E4-B2C28AF8EDAA}"/>
    <cellStyle name="Output 2 3 3 7 3" xfId="35983" xr:uid="{6BB72252-3071-40D7-BAC1-54799E8328AE}"/>
    <cellStyle name="Output 2 3 3 8" xfId="44991" xr:uid="{2FA3F601-C21A-4578-B2BA-F8BF6E386938}"/>
    <cellStyle name="Output 2 3 4" xfId="35984" xr:uid="{2C168360-3F05-45B8-B0A3-AAEF6A3168AD}"/>
    <cellStyle name="Output 2 3 4 2" xfId="35985" xr:uid="{EC2E5904-549E-41B0-8A26-657CB59AE41C}"/>
    <cellStyle name="Output 2 3 4 3" xfId="35986" xr:uid="{EEE8B29C-8EB8-4705-8DC0-9D4A743AF917}"/>
    <cellStyle name="Output 2 3 5" xfId="35987" xr:uid="{AE2BEB20-EB30-4E34-BE16-E9870881FB5B}"/>
    <cellStyle name="Output 2 3 5 2" xfId="35988" xr:uid="{DF4CD503-C952-4C85-AD0B-3C0ED7C3C033}"/>
    <cellStyle name="Output 2 3 5 3" xfId="35989" xr:uid="{93658BF9-8025-4A52-82B0-5366596D41E3}"/>
    <cellStyle name="Output 2 3 6" xfId="35990" xr:uid="{90D2AB33-4DE7-432D-BE9F-BB2E7BCEE69D}"/>
    <cellStyle name="Output 2 3 6 2" xfId="35991" xr:uid="{C6BB0628-9A6A-4D51-BE7C-8D7FE4AA6892}"/>
    <cellStyle name="Output 2 3 6 3" xfId="35992" xr:uid="{8FA0CFBB-B625-4BAA-B1DE-8483094ECD9A}"/>
    <cellStyle name="Output 2 3 7" xfId="35993" xr:uid="{B26EEC1F-A52C-4308-B025-BFB874E57487}"/>
    <cellStyle name="Output 2 3 7 2" xfId="35994" xr:uid="{470FC0E8-9BA8-4A85-9622-19B88A77EA64}"/>
    <cellStyle name="Output 2 3 7 3" xfId="35995" xr:uid="{45C8EC2D-E3C7-4BCB-BFB4-E47526CD0DA4}"/>
    <cellStyle name="Output 2 3 8" xfId="35996" xr:uid="{29B1323F-625F-4C1B-8509-930F9D71AECE}"/>
    <cellStyle name="Output 2 3 8 2" xfId="35997" xr:uid="{0B026532-3923-4AD5-A9CE-B4230D308AED}"/>
    <cellStyle name="Output 2 3 8 3" xfId="35998" xr:uid="{3805A701-BDCD-4927-9732-C77B86B0852D}"/>
    <cellStyle name="Output 2 3 9" xfId="35999" xr:uid="{46A57F91-F5A9-48C8-A274-3AEF18F997D5}"/>
    <cellStyle name="Output 2 4" xfId="2716" xr:uid="{4D66BCBD-EFA6-4F28-8FE8-400A4A126755}"/>
    <cellStyle name="Output 2 4 10" xfId="36000" xr:uid="{9EE8E601-2CF7-4B85-BA05-5E18DBC81630}"/>
    <cellStyle name="Output 2 4 10 2" xfId="36001" xr:uid="{B80ECAD8-6A26-4FA3-82A0-F4CE566E4E0C}"/>
    <cellStyle name="Output 2 4 10 3" xfId="36002" xr:uid="{3C6A75C5-4460-42F6-85A8-B97ADF5C0FDD}"/>
    <cellStyle name="Output 2 4 11" xfId="36003" xr:uid="{0217ED1B-8A97-45EF-83F1-43C2C9873901}"/>
    <cellStyle name="Output 2 4 11 2" xfId="36004" xr:uid="{4DE58F23-D6B4-49A4-8F23-7E791EC09B9D}"/>
    <cellStyle name="Output 2 4 11 3" xfId="36005" xr:uid="{593ED09A-79D3-4C01-AEC4-5B7DF7B2091C}"/>
    <cellStyle name="Output 2 4 12" xfId="36006" xr:uid="{ED45B150-4C4C-4194-80D9-A072798DDEF2}"/>
    <cellStyle name="Output 2 4 2" xfId="36007" xr:uid="{F864E70C-125B-4751-A885-1AE379820296}"/>
    <cellStyle name="Output 2 4 2 2" xfId="36008" xr:uid="{11DECA9B-A230-4343-88BD-A4599E68C7A1}"/>
    <cellStyle name="Output 2 4 2 2 2" xfId="36009" xr:uid="{D3AA0A86-A82F-4347-B57A-2FEDF12BC21A}"/>
    <cellStyle name="Output 2 4 2 2 3" xfId="36010" xr:uid="{9D5F435B-CC03-45AD-A8B5-324372D89455}"/>
    <cellStyle name="Output 2 4 2 3" xfId="36011" xr:uid="{5C350226-A621-4943-93A6-BD4D64BC425E}"/>
    <cellStyle name="Output 2 4 2 3 2" xfId="36012" xr:uid="{65FA6932-38AE-4206-BE6E-C9BE4273AB73}"/>
    <cellStyle name="Output 2 4 2 3 3" xfId="36013" xr:uid="{7BE4462D-DD60-4375-BE60-BE5D85B57375}"/>
    <cellStyle name="Output 2 4 2 4" xfId="36014" xr:uid="{82EFAE18-0F38-4E0F-8729-BFFCD84FFF3E}"/>
    <cellStyle name="Output 2 4 2 4 2" xfId="36015" xr:uid="{E9F0A95D-4D73-46B2-B302-F02048713B22}"/>
    <cellStyle name="Output 2 4 2 4 3" xfId="36016" xr:uid="{09D0C9D0-2D84-4159-AF3B-8A3AD2E0233F}"/>
    <cellStyle name="Output 2 4 2 5" xfId="36017" xr:uid="{1149CD7F-A456-449E-903B-6490BD821C21}"/>
    <cellStyle name="Output 2 4 2 5 2" xfId="36018" xr:uid="{08242B2C-F822-46D0-B550-88101A9AF3F6}"/>
    <cellStyle name="Output 2 4 2 5 3" xfId="36019" xr:uid="{BC643228-9283-4826-B01E-CEDFE20C1071}"/>
    <cellStyle name="Output 2 4 2 6" xfId="36020" xr:uid="{A9899B10-0E07-44CA-BB39-510E7068243E}"/>
    <cellStyle name="Output 2 4 2 6 2" xfId="36021" xr:uid="{59BC1EB2-4EA5-4BBA-B99F-393F861F5318}"/>
    <cellStyle name="Output 2 4 2 6 3" xfId="36022" xr:uid="{17F86058-1FB0-4057-8CF3-5B8D44C61054}"/>
    <cellStyle name="Output 2 4 2 7" xfId="36023" xr:uid="{CCDD50EE-5EF5-4353-95FD-43670E37DE57}"/>
    <cellStyle name="Output 2 4 2 7 2" xfId="36024" xr:uid="{1592812B-EA83-4934-8B07-9D68E51348A2}"/>
    <cellStyle name="Output 2 4 2 7 3" xfId="36025" xr:uid="{F9040997-01BF-48EF-9435-F24B25C433C3}"/>
    <cellStyle name="Output 2 4 2 8" xfId="44992" xr:uid="{D12D6555-AFCD-46CC-8537-CB902391BC17}"/>
    <cellStyle name="Output 2 4 3" xfId="36026" xr:uid="{8320B3C1-740E-4A2D-B75B-955B3BABBA8E}"/>
    <cellStyle name="Output 2 4 3 2" xfId="36027" xr:uid="{B156560B-50C4-4E16-A226-36B9EAB1EA65}"/>
    <cellStyle name="Output 2 4 3 2 2" xfId="36028" xr:uid="{7DE43E8E-A82D-4215-8252-C034AA09D760}"/>
    <cellStyle name="Output 2 4 3 2 3" xfId="36029" xr:uid="{686F7A5A-5F9B-4C64-92C4-2921C1634839}"/>
    <cellStyle name="Output 2 4 3 3" xfId="36030" xr:uid="{C99113E6-2941-46C9-B28F-A5CF3B8F72EF}"/>
    <cellStyle name="Output 2 4 3 3 2" xfId="36031" xr:uid="{1A0925C1-CCFA-4409-B912-B904C9CD48F8}"/>
    <cellStyle name="Output 2 4 3 3 3" xfId="36032" xr:uid="{3C84D913-BA93-4486-82C1-E31E6CE8FC40}"/>
    <cellStyle name="Output 2 4 3 4" xfId="36033" xr:uid="{16BF6A86-0035-4DF1-945B-0DB67E5F4BE9}"/>
    <cellStyle name="Output 2 4 3 4 2" xfId="36034" xr:uid="{FEBB17E6-376F-4422-9D63-995AE8E686D1}"/>
    <cellStyle name="Output 2 4 3 4 3" xfId="36035" xr:uid="{5A999DBE-D562-4D29-98C9-A5C34917F407}"/>
    <cellStyle name="Output 2 4 3 5" xfId="36036" xr:uid="{DB6D23F8-2FB3-4E15-9A35-7C826FE3FCB9}"/>
    <cellStyle name="Output 2 4 3 5 2" xfId="36037" xr:uid="{DF633D92-F4F6-4683-9E6F-3493035AF0B1}"/>
    <cellStyle name="Output 2 4 3 5 3" xfId="36038" xr:uid="{F2CB173D-6E42-4586-AAC7-83069979D00F}"/>
    <cellStyle name="Output 2 4 3 6" xfId="36039" xr:uid="{1FAED066-F2C2-4AD2-A35E-00A7C69D4147}"/>
    <cellStyle name="Output 2 4 3 6 2" xfId="36040" xr:uid="{CC68D5F4-5D6D-4B39-A0A5-B58F1DD1EF43}"/>
    <cellStyle name="Output 2 4 3 6 3" xfId="36041" xr:uid="{E5F6BE6E-4C7A-4C44-A886-C999E2FD517F}"/>
    <cellStyle name="Output 2 4 3 7" xfId="36042" xr:uid="{D35F57AF-05EE-4904-8A2D-1DC8F15B0489}"/>
    <cellStyle name="Output 2 4 3 7 2" xfId="36043" xr:uid="{ECD858BE-86DF-41D3-8F9A-052148C7A9FB}"/>
    <cellStyle name="Output 2 4 3 7 3" xfId="36044" xr:uid="{265FCA49-A980-4577-B91C-258D5C445897}"/>
    <cellStyle name="Output 2 4 3 8" xfId="44993" xr:uid="{6FC11120-4ED1-41CD-889F-AA45790324C3}"/>
    <cellStyle name="Output 2 4 4" xfId="36045" xr:uid="{45AC0985-56F5-436E-9724-3D0884E2DF0B}"/>
    <cellStyle name="Output 2 4 4 2" xfId="36046" xr:uid="{E32E7B3C-132D-4303-BE76-FEA0CA807027}"/>
    <cellStyle name="Output 2 4 4 2 2" xfId="36047" xr:uid="{BE6E4C3A-982C-47B9-A50E-4FCE63B09F75}"/>
    <cellStyle name="Output 2 4 4 2 3" xfId="36048" xr:uid="{09FB7CDA-4067-4697-B378-F056613B223D}"/>
    <cellStyle name="Output 2 4 4 3" xfId="36049" xr:uid="{48EF8247-B40A-42A3-8728-9BDAE083772A}"/>
    <cellStyle name="Output 2 4 4 3 2" xfId="36050" xr:uid="{40BAAB31-EECD-4B1D-8579-69D874A96092}"/>
    <cellStyle name="Output 2 4 4 3 3" xfId="36051" xr:uid="{B38AA3BA-CEB8-46B4-B829-03F3B4824319}"/>
    <cellStyle name="Output 2 4 4 4" xfId="36052" xr:uid="{D1FB1F9C-4C9A-4B94-9B34-890B7D576DAC}"/>
    <cellStyle name="Output 2 4 4 4 2" xfId="36053" xr:uid="{3626FF1D-18DC-4838-AF7F-CF979E9B3123}"/>
    <cellStyle name="Output 2 4 4 4 3" xfId="36054" xr:uid="{A7C96F5D-F93C-4A4C-A9D4-C0E088059157}"/>
    <cellStyle name="Output 2 4 4 5" xfId="36055" xr:uid="{17DD3BB8-7C3B-4548-A516-C2D3D3155A5C}"/>
    <cellStyle name="Output 2 4 4 5 2" xfId="36056" xr:uid="{DC1C612C-34BE-421E-93B0-57180CC7D0D6}"/>
    <cellStyle name="Output 2 4 4 5 3" xfId="36057" xr:uid="{40EE0F0E-4571-4888-8B68-476322B5D252}"/>
    <cellStyle name="Output 2 4 4 6" xfId="36058" xr:uid="{C224167E-C792-4B1C-81FB-5E1B4601241B}"/>
    <cellStyle name="Output 2 4 4 6 2" xfId="36059" xr:uid="{3B586918-E503-460F-83C0-DD9D86D2F729}"/>
    <cellStyle name="Output 2 4 4 6 3" xfId="36060" xr:uid="{989F3372-345A-4C32-A747-F7910C65C8BB}"/>
    <cellStyle name="Output 2 4 4 7" xfId="36061" xr:uid="{AE4842A9-21D0-4C85-A42A-4EBA92D2A50D}"/>
    <cellStyle name="Output 2 4 4 7 2" xfId="36062" xr:uid="{E7317B1B-A0CE-443D-9425-F1EB4AE538D3}"/>
    <cellStyle name="Output 2 4 4 7 3" xfId="36063" xr:uid="{23B66728-DB32-46BB-A05D-2BF34788E637}"/>
    <cellStyle name="Output 2 4 4 8" xfId="44994" xr:uid="{81939A8E-A309-41AC-8B70-9885B9661CB3}"/>
    <cellStyle name="Output 2 4 5" xfId="36064" xr:uid="{E3CEEC9A-7A73-4186-B260-003DA398B03D}"/>
    <cellStyle name="Output 2 4 5 2" xfId="36065" xr:uid="{9BAFDCB1-706A-46F9-B3AC-C4996D7DEAAB}"/>
    <cellStyle name="Output 2 4 5 2 2" xfId="36066" xr:uid="{9BD3F305-FA88-4700-A533-6FD6676525BD}"/>
    <cellStyle name="Output 2 4 5 2 3" xfId="36067" xr:uid="{74F11E50-8CAE-4212-92FB-7837832653A8}"/>
    <cellStyle name="Output 2 4 5 3" xfId="36068" xr:uid="{6D6A50AD-5A65-4A91-B481-54AFDA6BE0AB}"/>
    <cellStyle name="Output 2 4 5 3 2" xfId="36069" xr:uid="{AD43877A-AB82-40CE-A95D-40C789A6EB08}"/>
    <cellStyle name="Output 2 4 5 3 3" xfId="36070" xr:uid="{7DE6C580-1951-4BDC-BC04-FEFA3F5D7F0A}"/>
    <cellStyle name="Output 2 4 5 4" xfId="36071" xr:uid="{A1A7639D-76C4-4C0B-8286-70F1C2A55161}"/>
    <cellStyle name="Output 2 4 5 4 2" xfId="36072" xr:uid="{13BDC867-8D84-4A0E-AB9F-229EAF304097}"/>
    <cellStyle name="Output 2 4 5 4 3" xfId="36073" xr:uid="{C539E960-131D-47A9-9290-2D1FE2E2F447}"/>
    <cellStyle name="Output 2 4 5 5" xfId="36074" xr:uid="{60D673F4-CBEA-49B4-BB39-A42C2F6141BB}"/>
    <cellStyle name="Output 2 4 5 5 2" xfId="36075" xr:uid="{E4D09708-0B43-4F5C-8019-13BB6B9B6EBD}"/>
    <cellStyle name="Output 2 4 5 5 3" xfId="36076" xr:uid="{1F3FDE1F-EED9-4DD3-AD7D-555EEE9FA573}"/>
    <cellStyle name="Output 2 4 5 6" xfId="36077" xr:uid="{CDB00495-0A4B-40D4-8FAE-3FEB3883E955}"/>
    <cellStyle name="Output 2 4 5 6 2" xfId="36078" xr:uid="{EE7FE167-746F-475D-B740-72205647E168}"/>
    <cellStyle name="Output 2 4 5 6 3" xfId="36079" xr:uid="{31C51FD2-31AC-4794-9C1D-5533DC8E9832}"/>
    <cellStyle name="Output 2 4 5 7" xfId="36080" xr:uid="{5357B326-3522-4EB4-AE76-FC1FD58B1C9F}"/>
    <cellStyle name="Output 2 4 5 7 2" xfId="36081" xr:uid="{5A7DA182-5DD5-4AB9-B970-7EEFAFBC29A6}"/>
    <cellStyle name="Output 2 4 5 7 3" xfId="36082" xr:uid="{73C56F5E-7F2F-4F55-B2B8-6329F28E9C74}"/>
    <cellStyle name="Output 2 4 5 8" xfId="44995" xr:uid="{BBE80305-CEF8-4D7E-977F-83ED136C8679}"/>
    <cellStyle name="Output 2 4 6" xfId="36083" xr:uid="{B47406A1-EBD8-43C6-8600-0D3E10567522}"/>
    <cellStyle name="Output 2 4 6 2" xfId="36084" xr:uid="{24F47A61-341A-424A-9EAF-5C88CCA63589}"/>
    <cellStyle name="Output 2 4 6 3" xfId="36085" xr:uid="{A8F406EE-AE11-4554-A874-9223AC3B9B97}"/>
    <cellStyle name="Output 2 4 7" xfId="36086" xr:uid="{D281B3F4-6F68-43DA-9494-61B185107CDD}"/>
    <cellStyle name="Output 2 4 7 2" xfId="36087" xr:uid="{3BED8FF3-BCBE-47FE-8AE9-15AB88EFB142}"/>
    <cellStyle name="Output 2 4 7 3" xfId="36088" xr:uid="{5926D211-44E1-4C10-BC05-981D54A8073E}"/>
    <cellStyle name="Output 2 4 8" xfId="36089" xr:uid="{1A26BAD1-3D8B-4F14-87BB-2A8E57F4391C}"/>
    <cellStyle name="Output 2 4 8 2" xfId="36090" xr:uid="{4F58EE40-6F4D-49E4-A8D9-36D1795BF859}"/>
    <cellStyle name="Output 2 4 8 3" xfId="36091" xr:uid="{1D673CC2-3B71-4F70-8667-DB3C6147875A}"/>
    <cellStyle name="Output 2 4 9" xfId="36092" xr:uid="{1B935AB8-6058-41BE-B421-AA657A0CED54}"/>
    <cellStyle name="Output 2 4 9 2" xfId="36093" xr:uid="{BA4184C8-0D28-44D9-8459-8C01A4ABEF1F}"/>
    <cellStyle name="Output 2 4 9 3" xfId="36094" xr:uid="{1615B08D-12FE-45E1-BEF1-56EC2A6D25E2}"/>
    <cellStyle name="Output 2 5" xfId="3025" xr:uid="{55F92C1A-7ABF-46CA-B0C3-DAE55C7EEC63}"/>
    <cellStyle name="Output 2 5 2" xfId="36095" xr:uid="{2F04DF23-9128-46E2-B579-924962A1003C}"/>
    <cellStyle name="Output 2 5 2 2" xfId="36096" xr:uid="{F3A0F336-D1DD-4819-8F9E-BBC6014235CB}"/>
    <cellStyle name="Output 2 5 2 3" xfId="36097" xr:uid="{C2348A9C-FBEF-4573-9181-E09C7C828733}"/>
    <cellStyle name="Output 2 5 3" xfId="36098" xr:uid="{9D2A5537-D3F1-47AF-ACE5-951AFEA86B9F}"/>
    <cellStyle name="Output 2 5 3 2" xfId="36099" xr:uid="{3BA5FA16-663D-4727-BFC6-CADDDF08F208}"/>
    <cellStyle name="Output 2 5 3 3" xfId="36100" xr:uid="{66AD0306-FE2C-4144-AD69-53A26F269353}"/>
    <cellStyle name="Output 2 5 4" xfId="36101" xr:uid="{DC5373D0-B446-4F2F-B9F4-6E645140206E}"/>
    <cellStyle name="Output 2 5 4 2" xfId="36102" xr:uid="{C5CD7155-1CB4-4AE6-9461-58F28C2A6D72}"/>
    <cellStyle name="Output 2 5 4 3" xfId="36103" xr:uid="{DA0D45BA-A375-48F1-96B8-4465E1D198C0}"/>
    <cellStyle name="Output 2 5 5" xfId="36104" xr:uid="{7F528214-2745-4908-B3A9-16382FDF440E}"/>
    <cellStyle name="Output 2 5 5 2" xfId="36105" xr:uid="{A00FA344-992F-4C0E-8776-CEF6FEEE5330}"/>
    <cellStyle name="Output 2 5 5 3" xfId="36106" xr:uid="{135EB8AE-388D-4DC0-A9CA-26645B4D2008}"/>
    <cellStyle name="Output 2 5 6" xfId="36107" xr:uid="{4DCC18F8-52A6-48B9-B1A4-785E04CA1407}"/>
    <cellStyle name="Output 2 5 6 2" xfId="36108" xr:uid="{30933E4F-B236-4978-95E9-256DB3DA2249}"/>
    <cellStyle name="Output 2 5 6 3" xfId="36109" xr:uid="{A26B0336-4A30-4400-906C-110FC4D5A2CE}"/>
    <cellStyle name="Output 2 5 7" xfId="36110" xr:uid="{0A33E540-BFCA-4D7D-9009-61FAD373A7C0}"/>
    <cellStyle name="Output 2 5 7 2" xfId="36111" xr:uid="{4711C1CF-57CD-4AA5-A680-017FD05413F9}"/>
    <cellStyle name="Output 2 5 7 3" xfId="36112" xr:uid="{DBEDC6B7-7E82-43DF-9FE6-5B1D7199BBCF}"/>
    <cellStyle name="Output 2 5 8" xfId="44996" xr:uid="{03303FBE-6FC8-4D91-9322-CF54B7155B63}"/>
    <cellStyle name="Output 2 6" xfId="36113" xr:uid="{37FD05D1-3740-4CFA-8B4C-85E97FAE63D5}"/>
    <cellStyle name="Output 2 6 2" xfId="36114" xr:uid="{241C6D25-CA75-4E40-BE11-7CA5907B152B}"/>
    <cellStyle name="Output 2 6 2 2" xfId="36115" xr:uid="{ECE5F034-5A1E-4BD8-BE27-B4CEFCB27D93}"/>
    <cellStyle name="Output 2 6 2 3" xfId="36116" xr:uid="{AD9CAF2F-ECC5-4DD4-91BC-F518924DFD91}"/>
    <cellStyle name="Output 2 6 3" xfId="36117" xr:uid="{FEA787EC-3F9C-4B67-B524-DABCA9D650D9}"/>
    <cellStyle name="Output 2 6 3 2" xfId="36118" xr:uid="{293B546F-465A-48CE-943B-E06C7A2465B5}"/>
    <cellStyle name="Output 2 6 3 3" xfId="36119" xr:uid="{2A4986DC-E3E9-4BB2-B9E1-3D52B47C93CA}"/>
    <cellStyle name="Output 2 6 4" xfId="36120" xr:uid="{D14B3F97-7359-46F6-BEA9-9746EB26E331}"/>
    <cellStyle name="Output 2 6 4 2" xfId="36121" xr:uid="{4DB7D823-C4F3-4C87-90E3-6D8F7FBF3FCC}"/>
    <cellStyle name="Output 2 6 4 3" xfId="36122" xr:uid="{A5142D49-679E-472B-8ACC-22E9E8067727}"/>
    <cellStyle name="Output 2 6 5" xfId="36123" xr:uid="{423A64B5-4F0A-464A-8D09-50EE7EFBD84D}"/>
    <cellStyle name="Output 2 6 5 2" xfId="36124" xr:uid="{1BCCD43F-78ED-40C4-817A-92F637C2C7C3}"/>
    <cellStyle name="Output 2 6 5 3" xfId="36125" xr:uid="{1674C693-C7E0-4B6E-95EE-797912F51BC4}"/>
    <cellStyle name="Output 2 6 6" xfId="36126" xr:uid="{5C7115F2-029C-4493-BF93-64E02DD90D78}"/>
    <cellStyle name="Output 2 6 6 2" xfId="36127" xr:uid="{19FA2DB9-54C1-4D7B-8ACC-C6D2310806EE}"/>
    <cellStyle name="Output 2 6 6 3" xfId="36128" xr:uid="{0709A487-2A87-464F-95B8-D9C1BD2BBB06}"/>
    <cellStyle name="Output 2 6 7" xfId="36129" xr:uid="{4EEF7DD5-31CF-44F7-BCD4-E624210CDF92}"/>
    <cellStyle name="Output 2 6 7 2" xfId="36130" xr:uid="{1DE6E9A9-6356-4EDA-887B-DC05450AE42B}"/>
    <cellStyle name="Output 2 6 7 3" xfId="36131" xr:uid="{D13C0C91-9162-4579-956D-AB4E83A4178A}"/>
    <cellStyle name="Output 2 6 8" xfId="44997" xr:uid="{56E85BC5-3313-41CE-A3D5-F04983EECC89}"/>
    <cellStyle name="Output 2 7" xfId="42398" xr:uid="{A0F4ACB8-BA36-4DE7-880C-C8CA2B6628AE}"/>
    <cellStyle name="Output 2 8" xfId="42399" xr:uid="{53349D7C-0012-49F0-8A50-14950DA34226}"/>
    <cellStyle name="Output 2 9" xfId="46537" xr:uid="{6B332CF3-DA39-498D-B378-1CD2CD96F743}"/>
    <cellStyle name="Output 3" xfId="1324" xr:uid="{00000000-0005-0000-0000-00000F050000}"/>
    <cellStyle name="Output 3 2" xfId="1325" xr:uid="{00000000-0005-0000-0000-000010050000}"/>
    <cellStyle name="Output 3 2 10" xfId="36132" xr:uid="{FB39E5A2-949C-4244-8FA4-C0E281BE899A}"/>
    <cellStyle name="Output 3 2 2" xfId="36133" xr:uid="{5F793C2D-3CBF-4D93-995D-738F392F2BF1}"/>
    <cellStyle name="Output 3 2 2 10" xfId="36134" xr:uid="{1BC8FFB1-BCC6-41C6-BBA3-8458556AE610}"/>
    <cellStyle name="Output 3 2 2 10 2" xfId="36135" xr:uid="{1E93548A-9A02-4867-9916-15EAA751CA8B}"/>
    <cellStyle name="Output 3 2 2 10 3" xfId="36136" xr:uid="{1CD9011B-179D-4371-9F6C-9913D3E92815}"/>
    <cellStyle name="Output 3 2 2 11" xfId="36137" xr:uid="{31124B3C-DC71-4966-8B89-43A6966A0BD8}"/>
    <cellStyle name="Output 3 2 2 11 2" xfId="36138" xr:uid="{21822AD4-1EBD-49FC-9E0C-FC94FE779754}"/>
    <cellStyle name="Output 3 2 2 11 3" xfId="36139" xr:uid="{7AA45DB7-93CB-4C8D-A219-34BC98936008}"/>
    <cellStyle name="Output 3 2 2 12" xfId="44998" xr:uid="{446146A9-D0B3-4ABD-8F61-BB44495F1431}"/>
    <cellStyle name="Output 3 2 2 2" xfId="36140" xr:uid="{99F1D1A0-5D8A-41E9-B0F5-A964BF998EA6}"/>
    <cellStyle name="Output 3 2 2 2 2" xfId="36141" xr:uid="{8F690356-4245-460B-800B-2351424AE421}"/>
    <cellStyle name="Output 3 2 2 2 2 2" xfId="36142" xr:uid="{D497C7A8-BAE8-4C72-9E22-048BE81F96B5}"/>
    <cellStyle name="Output 3 2 2 2 2 3" xfId="36143" xr:uid="{D42FFA1D-F654-44D9-9EE0-F7B062CDA46F}"/>
    <cellStyle name="Output 3 2 2 2 3" xfId="36144" xr:uid="{6D20ED3D-CD7C-4EFF-82F1-CC0E3D0C3FB3}"/>
    <cellStyle name="Output 3 2 2 2 3 2" xfId="36145" xr:uid="{76BBC943-D423-4C94-A16F-4DF7D1644B81}"/>
    <cellStyle name="Output 3 2 2 2 3 3" xfId="36146" xr:uid="{478E8C1D-07BF-4847-BA31-A3DCB83D2042}"/>
    <cellStyle name="Output 3 2 2 2 4" xfId="36147" xr:uid="{7CAAF3B9-9936-437B-B4D0-B30EA68F840D}"/>
    <cellStyle name="Output 3 2 2 2 4 2" xfId="36148" xr:uid="{6BDDE708-7427-4AD6-8326-11F0A2E0846A}"/>
    <cellStyle name="Output 3 2 2 2 4 3" xfId="36149" xr:uid="{D6425A0C-5633-41A6-B206-46D72E9175CE}"/>
    <cellStyle name="Output 3 2 2 2 5" xfId="36150" xr:uid="{D034086E-DA26-4F1F-9B97-ECBB2D6B0785}"/>
    <cellStyle name="Output 3 2 2 2 5 2" xfId="36151" xr:uid="{2E668A64-62FD-4CFF-8145-197FF4D22C54}"/>
    <cellStyle name="Output 3 2 2 2 5 3" xfId="36152" xr:uid="{6465B771-9325-4329-B269-373D7C288498}"/>
    <cellStyle name="Output 3 2 2 2 6" xfId="36153" xr:uid="{330592D9-210A-4315-870C-4E243965A4C6}"/>
    <cellStyle name="Output 3 2 2 2 6 2" xfId="36154" xr:uid="{639F16C7-7C09-4526-823F-56FA25E30C29}"/>
    <cellStyle name="Output 3 2 2 2 6 3" xfId="36155" xr:uid="{FBD4C435-8ECA-4C97-B71F-DFF2A7CD66DE}"/>
    <cellStyle name="Output 3 2 2 2 7" xfId="36156" xr:uid="{5E5E4613-7E0B-4F3A-A42F-5D5C0C7E23ED}"/>
    <cellStyle name="Output 3 2 2 2 7 2" xfId="36157" xr:uid="{8BAB8329-0DBA-41E4-A458-881BB031ABAC}"/>
    <cellStyle name="Output 3 2 2 2 7 3" xfId="36158" xr:uid="{E5EAA996-952C-42DE-9CDF-1FD8E91BACC1}"/>
    <cellStyle name="Output 3 2 2 2 8" xfId="44999" xr:uid="{A25D59D5-23A4-4013-8DA7-C1B99D8D9293}"/>
    <cellStyle name="Output 3 2 2 3" xfId="36159" xr:uid="{8EB5A51D-6FF5-4295-B3D3-4582FA38B922}"/>
    <cellStyle name="Output 3 2 2 3 2" xfId="36160" xr:uid="{184ACDF3-EAE8-4E2C-A6E6-69F3F81ABFD6}"/>
    <cellStyle name="Output 3 2 2 3 2 2" xfId="36161" xr:uid="{73552276-4855-4A96-8420-22EEC400F83F}"/>
    <cellStyle name="Output 3 2 2 3 2 3" xfId="36162" xr:uid="{A2903807-F5D6-426C-A38E-1C07E8AEC12C}"/>
    <cellStyle name="Output 3 2 2 3 3" xfId="36163" xr:uid="{DF5A8B14-FDC1-4CF1-A955-80149A20DCFC}"/>
    <cellStyle name="Output 3 2 2 3 3 2" xfId="36164" xr:uid="{A0510956-EE8A-4EB6-9C82-D1289ABF4788}"/>
    <cellStyle name="Output 3 2 2 3 3 3" xfId="36165" xr:uid="{227148B0-535A-4CEE-9EBA-5CDB51E65D41}"/>
    <cellStyle name="Output 3 2 2 3 4" xfId="36166" xr:uid="{BAC5CC08-D728-42AA-A7FE-C7A62DBD7344}"/>
    <cellStyle name="Output 3 2 2 3 4 2" xfId="36167" xr:uid="{75CF74C1-BE00-4DB3-9E00-6FA2BCBFF6E9}"/>
    <cellStyle name="Output 3 2 2 3 4 3" xfId="36168" xr:uid="{414F106C-F24F-4A7C-8A99-329808DBECAE}"/>
    <cellStyle name="Output 3 2 2 3 5" xfId="36169" xr:uid="{6B229586-1BD9-46BC-AFB0-84DAE0E5507F}"/>
    <cellStyle name="Output 3 2 2 3 5 2" xfId="36170" xr:uid="{2C431951-71A4-4C8A-AAB8-F4F14E05C975}"/>
    <cellStyle name="Output 3 2 2 3 5 3" xfId="36171" xr:uid="{4C0D587C-B81E-4032-B01B-8769E2DB9B49}"/>
    <cellStyle name="Output 3 2 2 3 6" xfId="36172" xr:uid="{D2660C7B-ED6B-4DD2-9A49-7B2EDA1FC91B}"/>
    <cellStyle name="Output 3 2 2 3 6 2" xfId="36173" xr:uid="{AC0B726D-2E46-4401-AA8D-E72054F0D97E}"/>
    <cellStyle name="Output 3 2 2 3 6 3" xfId="36174" xr:uid="{B256DC13-EBEE-4074-924F-03E4036E330E}"/>
    <cellStyle name="Output 3 2 2 3 7" xfId="36175" xr:uid="{32471C75-0363-4782-90FE-DEE6F1F8C84C}"/>
    <cellStyle name="Output 3 2 2 3 7 2" xfId="36176" xr:uid="{6EB89C12-F8E3-4D1C-BFC7-9047210E4E3F}"/>
    <cellStyle name="Output 3 2 2 3 7 3" xfId="36177" xr:uid="{4E7941E7-E315-4770-B86A-CFF26C362DC6}"/>
    <cellStyle name="Output 3 2 2 3 8" xfId="45000" xr:uid="{A906049C-0BD5-4418-B08D-527649FFAA56}"/>
    <cellStyle name="Output 3 2 2 4" xfId="36178" xr:uid="{6B699A59-CC4F-4286-9C35-D4C0152A5212}"/>
    <cellStyle name="Output 3 2 2 4 2" xfId="36179" xr:uid="{C6275CCD-AC8F-4002-8857-E1ACBF6D3E6C}"/>
    <cellStyle name="Output 3 2 2 4 2 2" xfId="36180" xr:uid="{FC292404-E25D-45EC-AB82-A6C8DE7C31AA}"/>
    <cellStyle name="Output 3 2 2 4 2 3" xfId="36181" xr:uid="{677192E6-CCCF-4232-8321-2BDD6F856B03}"/>
    <cellStyle name="Output 3 2 2 4 3" xfId="36182" xr:uid="{A966FB3C-A75D-4EB7-891F-CAB0CA35B8AD}"/>
    <cellStyle name="Output 3 2 2 4 3 2" xfId="36183" xr:uid="{C1D84F62-2688-4CA1-AF22-54F72FD1BA50}"/>
    <cellStyle name="Output 3 2 2 4 3 3" xfId="36184" xr:uid="{B36DAEC5-3995-42D3-9BB0-90F84F6B4E46}"/>
    <cellStyle name="Output 3 2 2 4 4" xfId="36185" xr:uid="{46D2C628-A39F-4229-A72C-15A88E917131}"/>
    <cellStyle name="Output 3 2 2 4 4 2" xfId="36186" xr:uid="{893B3CA0-2BC5-41ED-8BCA-CE527EDAD969}"/>
    <cellStyle name="Output 3 2 2 4 4 3" xfId="36187" xr:uid="{7239640A-3FC7-4101-9B58-3D683425DCB1}"/>
    <cellStyle name="Output 3 2 2 4 5" xfId="36188" xr:uid="{0E1041F1-304C-47A6-B622-8FC539CBDD1E}"/>
    <cellStyle name="Output 3 2 2 4 5 2" xfId="36189" xr:uid="{D4816255-7DC2-4570-B3C5-95292E142A87}"/>
    <cellStyle name="Output 3 2 2 4 5 3" xfId="36190" xr:uid="{5C6DD578-040F-4A5E-ADDE-2E39D2B3EC4B}"/>
    <cellStyle name="Output 3 2 2 4 6" xfId="36191" xr:uid="{E004CDCD-0816-459E-A82C-BD0D88D074E4}"/>
    <cellStyle name="Output 3 2 2 4 6 2" xfId="36192" xr:uid="{EB63D769-5564-4F5C-B66E-07D2AC881903}"/>
    <cellStyle name="Output 3 2 2 4 6 3" xfId="36193" xr:uid="{F24A1C75-BEDF-4B0F-A786-A5A3C2403E1B}"/>
    <cellStyle name="Output 3 2 2 4 7" xfId="36194" xr:uid="{CBC479B3-903F-4179-9682-347B5DB5D11F}"/>
    <cellStyle name="Output 3 2 2 4 7 2" xfId="36195" xr:uid="{038C3FFD-3B7E-48FB-B51E-60CBCB50BA06}"/>
    <cellStyle name="Output 3 2 2 4 7 3" xfId="36196" xr:uid="{1AB3296F-400A-48D6-BECB-A099E7EE917A}"/>
    <cellStyle name="Output 3 2 2 4 8" xfId="45001" xr:uid="{29933851-48F5-4B01-8C58-04C870815ADA}"/>
    <cellStyle name="Output 3 2 2 5" xfId="36197" xr:uid="{C1349F53-9662-4088-A3F8-5CA506FD360A}"/>
    <cellStyle name="Output 3 2 2 5 2" xfId="36198" xr:uid="{6F4E265A-D0F7-46C9-8EAF-EA1F102AF193}"/>
    <cellStyle name="Output 3 2 2 5 2 2" xfId="36199" xr:uid="{1A8FD4E3-4340-44EA-A2AA-E7CBDACBB9E7}"/>
    <cellStyle name="Output 3 2 2 5 2 3" xfId="36200" xr:uid="{5DEB90FA-E151-4327-B57F-487CC211320A}"/>
    <cellStyle name="Output 3 2 2 5 3" xfId="36201" xr:uid="{801C1B4D-ED7D-4E40-AA5C-25BD7029A1D9}"/>
    <cellStyle name="Output 3 2 2 5 3 2" xfId="36202" xr:uid="{FB24E122-A7BE-4E32-9E89-234115EC3F96}"/>
    <cellStyle name="Output 3 2 2 5 3 3" xfId="36203" xr:uid="{A1600E2D-4459-435A-B376-6FEEB0D5B4C1}"/>
    <cellStyle name="Output 3 2 2 5 4" xfId="36204" xr:uid="{7A020D81-BEC4-4104-847C-45C32FB4D5F4}"/>
    <cellStyle name="Output 3 2 2 5 4 2" xfId="36205" xr:uid="{3085A4A6-05FF-41CE-9E2F-FDB31C66DC5C}"/>
    <cellStyle name="Output 3 2 2 5 4 3" xfId="36206" xr:uid="{F4D60A6D-886A-488C-AF96-77BE87D38FB3}"/>
    <cellStyle name="Output 3 2 2 5 5" xfId="36207" xr:uid="{DA169DC6-B33F-4F05-AEAD-54A91AB5E864}"/>
    <cellStyle name="Output 3 2 2 5 5 2" xfId="36208" xr:uid="{FA4EC967-FE9E-4849-8451-33F09E0ACA1C}"/>
    <cellStyle name="Output 3 2 2 5 5 3" xfId="36209" xr:uid="{B88F60FD-8B0E-4291-B17C-EBB044E2011B}"/>
    <cellStyle name="Output 3 2 2 5 6" xfId="36210" xr:uid="{80A74A59-DA63-41F9-A1F5-7266E1083FB5}"/>
    <cellStyle name="Output 3 2 2 5 6 2" xfId="36211" xr:uid="{5BAD6753-0944-423B-82BD-A2C389159A46}"/>
    <cellStyle name="Output 3 2 2 5 6 3" xfId="36212" xr:uid="{C09A3B2A-7036-48EA-8C58-6303575EDE73}"/>
    <cellStyle name="Output 3 2 2 5 7" xfId="36213" xr:uid="{2D78B289-F467-4417-9547-D0508E43E6C3}"/>
    <cellStyle name="Output 3 2 2 5 7 2" xfId="36214" xr:uid="{734135C8-FB39-4347-96E1-44BAF884A40D}"/>
    <cellStyle name="Output 3 2 2 5 7 3" xfId="36215" xr:uid="{653F43DA-B38D-49B4-AD03-7EBE18B00B3F}"/>
    <cellStyle name="Output 3 2 2 5 8" xfId="45002" xr:uid="{54A45615-C3A5-4D33-BA72-C81CA8A3B192}"/>
    <cellStyle name="Output 3 2 2 6" xfId="36216" xr:uid="{B1B3A1C4-FFDF-4DF9-A644-D140B93B1688}"/>
    <cellStyle name="Output 3 2 2 6 2" xfId="36217" xr:uid="{9C7F0889-C409-40CF-9E2B-6BF0C9598DAE}"/>
    <cellStyle name="Output 3 2 2 6 3" xfId="36218" xr:uid="{B87713CF-0EFC-4FED-989D-C2C18F29D505}"/>
    <cellStyle name="Output 3 2 2 7" xfId="36219" xr:uid="{58C5BE25-5C35-4743-A3B3-12514E943966}"/>
    <cellStyle name="Output 3 2 2 7 2" xfId="36220" xr:uid="{30B2BEBE-E4E4-44E3-8066-9FAF44F945CD}"/>
    <cellStyle name="Output 3 2 2 7 3" xfId="36221" xr:uid="{720735D8-1ED2-4BC0-AA15-2B01C72D42BD}"/>
    <cellStyle name="Output 3 2 2 8" xfId="36222" xr:uid="{DEEF230C-074A-4672-8F05-E9F25B7911E2}"/>
    <cellStyle name="Output 3 2 2 8 2" xfId="36223" xr:uid="{13EF6F05-3627-48DA-9F9C-6091D01133E8}"/>
    <cellStyle name="Output 3 2 2 8 3" xfId="36224" xr:uid="{87CA92BC-13A7-4DC0-B03A-8C1F3626C543}"/>
    <cellStyle name="Output 3 2 2 9" xfId="36225" xr:uid="{2EA93C11-B6F6-44E4-905F-D9077E337069}"/>
    <cellStyle name="Output 3 2 2 9 2" xfId="36226" xr:uid="{12F3D531-EE20-47AC-98A1-DBFD19D5E968}"/>
    <cellStyle name="Output 3 2 2 9 3" xfId="36227" xr:uid="{D471313D-23A5-4C00-BC54-C53051426ADC}"/>
    <cellStyle name="Output 3 2 3" xfId="36228" xr:uid="{E77FE459-46F4-43CC-8E80-1924741C79C9}"/>
    <cellStyle name="Output 3 2 3 2" xfId="36229" xr:uid="{631E6D2D-C5C7-429A-A684-93607A71B87F}"/>
    <cellStyle name="Output 3 2 3 2 2" xfId="36230" xr:uid="{8376DA52-36A9-4B4C-95EB-B6618FFAFD4A}"/>
    <cellStyle name="Output 3 2 3 2 3" xfId="36231" xr:uid="{C129ECF2-48DC-4554-A672-89F5DE634E86}"/>
    <cellStyle name="Output 3 2 3 3" xfId="36232" xr:uid="{EC6614BD-AD8C-4269-9DA7-F316088BA6A9}"/>
    <cellStyle name="Output 3 2 3 3 2" xfId="36233" xr:uid="{851F604C-CB8F-4D5B-A42E-5D51693D5A4E}"/>
    <cellStyle name="Output 3 2 3 3 3" xfId="36234" xr:uid="{6E911FEA-2AAB-4848-B9A4-5EC06A230B78}"/>
    <cellStyle name="Output 3 2 3 4" xfId="36235" xr:uid="{6C56F7B2-DD92-4CE6-A933-48263C65BCCE}"/>
    <cellStyle name="Output 3 2 3 4 2" xfId="36236" xr:uid="{7CEFAC38-1242-4D7E-94E4-7AB8D83AE025}"/>
    <cellStyle name="Output 3 2 3 4 3" xfId="36237" xr:uid="{7B6990FC-89E9-400F-9A13-05E9A6C784E7}"/>
    <cellStyle name="Output 3 2 3 5" xfId="36238" xr:uid="{736690DA-DDF8-486B-B810-C0939EF615B0}"/>
    <cellStyle name="Output 3 2 3 5 2" xfId="36239" xr:uid="{7B74206F-A322-4A26-9204-1B618961B6ED}"/>
    <cellStyle name="Output 3 2 3 5 3" xfId="36240" xr:uid="{04C4D261-3903-4DF3-8EB5-AE666C613279}"/>
    <cellStyle name="Output 3 2 3 6" xfId="36241" xr:uid="{467D1724-7926-4265-A785-3FBE505CE2F3}"/>
    <cellStyle name="Output 3 2 3 6 2" xfId="36242" xr:uid="{26770519-3EEB-444E-9EA7-D0029242E881}"/>
    <cellStyle name="Output 3 2 3 6 3" xfId="36243" xr:uid="{DEAC0BB2-5A29-4449-8E8F-AA5E6EA5AEC4}"/>
    <cellStyle name="Output 3 2 3 7" xfId="36244" xr:uid="{48559750-2FD1-4E77-902A-471E84D09A0F}"/>
    <cellStyle name="Output 3 2 3 7 2" xfId="36245" xr:uid="{4953C7E8-6FBB-4708-9B60-04E653233525}"/>
    <cellStyle name="Output 3 2 3 7 3" xfId="36246" xr:uid="{1EF2E62E-CCA9-4E05-9E73-F19524981AE4}"/>
    <cellStyle name="Output 3 2 3 8" xfId="45003" xr:uid="{245F3830-BC85-4AA6-8D28-CB5721C804E4}"/>
    <cellStyle name="Output 3 2 4" xfId="36247" xr:uid="{2360E65A-6E0E-4412-94C4-3219DC032940}"/>
    <cellStyle name="Output 3 2 4 2" xfId="36248" xr:uid="{E452EDBB-1607-4384-95F1-FA7EE3EE3115}"/>
    <cellStyle name="Output 3 2 4 3" xfId="36249" xr:uid="{B1C86021-BFE2-4F5C-879D-0F98BF37777A}"/>
    <cellStyle name="Output 3 2 5" xfId="36250" xr:uid="{B0104759-FF3E-4890-8A3A-CC115245DDEF}"/>
    <cellStyle name="Output 3 2 5 2" xfId="36251" xr:uid="{705AED64-54C6-41C8-9917-34EEEBBF7566}"/>
    <cellStyle name="Output 3 2 5 3" xfId="36252" xr:uid="{3146D3E1-85CA-4AB4-9CF8-DE1DCDE6173D}"/>
    <cellStyle name="Output 3 2 6" xfId="36253" xr:uid="{1B556113-05E9-41E0-AA40-A41776E8DB4F}"/>
    <cellStyle name="Output 3 2 6 2" xfId="36254" xr:uid="{FB31CB47-63DF-4E2D-8176-AD732E60C572}"/>
    <cellStyle name="Output 3 2 6 3" xfId="36255" xr:uid="{1DAAF83D-BC6D-4288-9208-E50015E236BE}"/>
    <cellStyle name="Output 3 2 7" xfId="36256" xr:uid="{396D731F-498E-4F09-8EC2-4E9A4296E872}"/>
    <cellStyle name="Output 3 2 7 2" xfId="36257" xr:uid="{3DE266BE-2862-460B-90FF-C6AD6C7E08BF}"/>
    <cellStyle name="Output 3 2 7 3" xfId="36258" xr:uid="{2C7301FD-A1A7-4704-934F-E39D20C4EAB3}"/>
    <cellStyle name="Output 3 2 8" xfId="36259" xr:uid="{062145A7-1D99-4F9E-8225-F3002279147C}"/>
    <cellStyle name="Output 3 2 8 2" xfId="36260" xr:uid="{78A038D5-0E14-4A8E-A501-A25810A07023}"/>
    <cellStyle name="Output 3 2 8 3" xfId="36261" xr:uid="{035DA383-5AD5-4490-A9EC-B3584A4F0E57}"/>
    <cellStyle name="Output 3 2 9" xfId="36262" xr:uid="{90CDDF29-5642-461B-A3FA-B3EA4AA3D581}"/>
    <cellStyle name="Output 3 3" xfId="2717" xr:uid="{19BDFD91-28C3-4152-A1F6-F317F87913E1}"/>
    <cellStyle name="Output 3 3 10" xfId="36263" xr:uid="{8BE35531-916C-4DC6-AE0A-60E55A3DCFC9}"/>
    <cellStyle name="Output 3 3 10 2" xfId="36264" xr:uid="{52A0637B-D49F-427F-A224-F97E695250F9}"/>
    <cellStyle name="Output 3 3 10 3" xfId="36265" xr:uid="{2773D33B-A0DD-465D-B831-FC6A48037AED}"/>
    <cellStyle name="Output 3 3 11" xfId="36266" xr:uid="{E371C9F1-2032-4927-9536-109F0E9D81C5}"/>
    <cellStyle name="Output 3 3 11 2" xfId="36267" xr:uid="{21E06BC9-D4DA-4AE9-A1CA-F3D6C76C06E0}"/>
    <cellStyle name="Output 3 3 11 3" xfId="36268" xr:uid="{BB6FE329-EE0F-42BB-A121-5926B4DE17E8}"/>
    <cellStyle name="Output 3 3 12" xfId="45004" xr:uid="{53B39140-7CC7-4A7B-9D7C-7EF7E63E3796}"/>
    <cellStyle name="Output 3 3 2" xfId="36269" xr:uid="{918A6E81-4DAD-477C-ADEA-C94ADCCAD790}"/>
    <cellStyle name="Output 3 3 2 2" xfId="36270" xr:uid="{6B35BB80-1FD3-447D-844B-8935EFD4AEF2}"/>
    <cellStyle name="Output 3 3 2 2 2" xfId="36271" xr:uid="{D9193FF0-CF3A-46C6-B92F-87B8C322D82B}"/>
    <cellStyle name="Output 3 3 2 2 3" xfId="36272" xr:uid="{1E652452-45C3-4473-8A18-AC615E2657AF}"/>
    <cellStyle name="Output 3 3 2 3" xfId="36273" xr:uid="{F53A6190-8047-4358-9D3A-9F64F8CEA8B8}"/>
    <cellStyle name="Output 3 3 2 3 2" xfId="36274" xr:uid="{3AA99B31-8A10-46E8-AAC3-3FED7FD9A8E3}"/>
    <cellStyle name="Output 3 3 2 3 3" xfId="36275" xr:uid="{678AB876-87CC-4A6E-ABA7-05BE79F77B9E}"/>
    <cellStyle name="Output 3 3 2 4" xfId="36276" xr:uid="{C6C5C845-5FCC-412B-8DDD-B2CF9FA341B0}"/>
    <cellStyle name="Output 3 3 2 4 2" xfId="36277" xr:uid="{1076F52C-B8AE-47A5-8F04-309C3CFA1019}"/>
    <cellStyle name="Output 3 3 2 4 3" xfId="36278" xr:uid="{A81DAC29-C4AE-41B3-ABA8-FC1929265539}"/>
    <cellStyle name="Output 3 3 2 5" xfId="36279" xr:uid="{4981AD5E-FFF6-4A8F-82FD-FAFAD3C5AF96}"/>
    <cellStyle name="Output 3 3 2 5 2" xfId="36280" xr:uid="{A6B1AD15-A8F4-4539-B04B-A7CAEB424326}"/>
    <cellStyle name="Output 3 3 2 5 3" xfId="36281" xr:uid="{B827A96D-C75F-4620-94A2-A4282FC64B31}"/>
    <cellStyle name="Output 3 3 2 6" xfId="36282" xr:uid="{4EE7B5F5-941D-4EF9-A03B-48846D16A9F4}"/>
    <cellStyle name="Output 3 3 2 6 2" xfId="36283" xr:uid="{3ADCF8F0-FA0A-4556-AD9B-5D79C2A87FA1}"/>
    <cellStyle name="Output 3 3 2 6 3" xfId="36284" xr:uid="{6166EE25-3117-47F7-AEE4-5EBC26BE3DF5}"/>
    <cellStyle name="Output 3 3 2 7" xfId="36285" xr:uid="{7A008731-6ECE-4395-967A-2E159F0E6F3D}"/>
    <cellStyle name="Output 3 3 2 7 2" xfId="36286" xr:uid="{F9C58D5D-F304-42DE-BCD0-1F5A87C1282D}"/>
    <cellStyle name="Output 3 3 2 7 3" xfId="36287" xr:uid="{98C239B9-CE3E-499B-A0BA-FF31BF09D026}"/>
    <cellStyle name="Output 3 3 2 8" xfId="45005" xr:uid="{59566CF7-396A-4C36-9E98-7B47B2765C25}"/>
    <cellStyle name="Output 3 3 3" xfId="36288" xr:uid="{541C702F-D85E-4F1F-9739-ACEA950119CA}"/>
    <cellStyle name="Output 3 3 3 2" xfId="36289" xr:uid="{84959A72-1458-46BC-B23D-CEDE4CE607F3}"/>
    <cellStyle name="Output 3 3 3 2 2" xfId="36290" xr:uid="{3FA57485-6461-4463-A1B1-27F1AD660731}"/>
    <cellStyle name="Output 3 3 3 2 3" xfId="36291" xr:uid="{38D76BA2-47BE-4D30-965A-AA0ADF706DE2}"/>
    <cellStyle name="Output 3 3 3 3" xfId="36292" xr:uid="{8D03104B-4BCA-4E74-BCD2-2BD71DC35BD8}"/>
    <cellStyle name="Output 3 3 3 3 2" xfId="36293" xr:uid="{72EAB594-561A-429E-9ACE-C421CAB46129}"/>
    <cellStyle name="Output 3 3 3 3 3" xfId="36294" xr:uid="{C7935BCC-37B2-40C7-BE3D-912CDF411237}"/>
    <cellStyle name="Output 3 3 3 4" xfId="36295" xr:uid="{EE26F949-F218-4235-A8F8-C3AC47CBAC94}"/>
    <cellStyle name="Output 3 3 3 4 2" xfId="36296" xr:uid="{71D190A6-3000-470F-97AC-5BD75C967EF7}"/>
    <cellStyle name="Output 3 3 3 4 3" xfId="36297" xr:uid="{DCA8FFA7-8576-4706-9C33-264D2B97872A}"/>
    <cellStyle name="Output 3 3 3 5" xfId="36298" xr:uid="{E2730E8C-03DB-43DC-A772-434DF1060EA0}"/>
    <cellStyle name="Output 3 3 3 5 2" xfId="36299" xr:uid="{799A28AD-9D79-441E-B7A9-A1F9B07FB93D}"/>
    <cellStyle name="Output 3 3 3 5 3" xfId="36300" xr:uid="{C91F703A-76C4-4261-B986-2682FB65C124}"/>
    <cellStyle name="Output 3 3 3 6" xfId="36301" xr:uid="{70F49BD5-D656-48CA-8C46-D2ACCAD67BE2}"/>
    <cellStyle name="Output 3 3 3 6 2" xfId="36302" xr:uid="{6DAFD410-7F08-4CDC-8381-1E3C00D69882}"/>
    <cellStyle name="Output 3 3 3 6 3" xfId="36303" xr:uid="{761F199D-480A-4BF8-B872-90F6716A54FE}"/>
    <cellStyle name="Output 3 3 3 7" xfId="36304" xr:uid="{FCBED837-F505-4CC4-86CF-2B011B8C872F}"/>
    <cellStyle name="Output 3 3 3 7 2" xfId="36305" xr:uid="{0F6BA80F-6BA5-47E2-9AA7-B692B099F377}"/>
    <cellStyle name="Output 3 3 3 7 3" xfId="36306" xr:uid="{47081DB5-567E-41D6-A47A-18A190D4B76F}"/>
    <cellStyle name="Output 3 3 3 8" xfId="45006" xr:uid="{654C18EC-76F7-42C8-B59B-A60A5D6123E7}"/>
    <cellStyle name="Output 3 3 4" xfId="36307" xr:uid="{D848B1A8-53E4-47DF-B218-3AFA7C1D626C}"/>
    <cellStyle name="Output 3 3 4 2" xfId="36308" xr:uid="{91FC8FCD-2321-4DB8-99AC-225D9CAC9F18}"/>
    <cellStyle name="Output 3 3 4 2 2" xfId="36309" xr:uid="{CF7AF2D2-4A00-41C5-9748-984335848F9C}"/>
    <cellStyle name="Output 3 3 4 2 3" xfId="36310" xr:uid="{13D0079B-C7D3-41F5-9093-8E0EEA96BECB}"/>
    <cellStyle name="Output 3 3 4 3" xfId="36311" xr:uid="{FDFF97CE-F014-44E5-AA58-7B0152A963D1}"/>
    <cellStyle name="Output 3 3 4 3 2" xfId="36312" xr:uid="{FC7DBD91-7553-4313-87C0-F2C33CA55D98}"/>
    <cellStyle name="Output 3 3 4 3 3" xfId="36313" xr:uid="{F51D69FB-F376-43D1-B30C-C4C0BED8C442}"/>
    <cellStyle name="Output 3 3 4 4" xfId="36314" xr:uid="{295DA79E-0E87-4383-8EB1-D768E22130C9}"/>
    <cellStyle name="Output 3 3 4 4 2" xfId="36315" xr:uid="{79DA5410-B125-4C89-9B81-B6A8436C8606}"/>
    <cellStyle name="Output 3 3 4 4 3" xfId="36316" xr:uid="{71AA864E-14AF-4F2A-A639-E104CAB047AF}"/>
    <cellStyle name="Output 3 3 4 5" xfId="36317" xr:uid="{BBFD58FF-B996-4D38-A26E-2E58A6A0926D}"/>
    <cellStyle name="Output 3 3 4 5 2" xfId="36318" xr:uid="{FD07DDA3-B5F9-4A92-8366-8EA8AA746689}"/>
    <cellStyle name="Output 3 3 4 5 3" xfId="36319" xr:uid="{0F09E3D7-7BFB-4170-BF1C-F1D0A725D3BC}"/>
    <cellStyle name="Output 3 3 4 6" xfId="36320" xr:uid="{B0B3E73D-7811-4100-84B7-D7A9A4FE1976}"/>
    <cellStyle name="Output 3 3 4 6 2" xfId="36321" xr:uid="{B79D6E28-3228-4549-A621-D444907BD8C7}"/>
    <cellStyle name="Output 3 3 4 6 3" xfId="36322" xr:uid="{F056EE0C-D59D-4A3A-BD8D-8B436572A74C}"/>
    <cellStyle name="Output 3 3 4 7" xfId="36323" xr:uid="{2EBD1147-ED28-42E7-99CA-39DAEB414F37}"/>
    <cellStyle name="Output 3 3 4 7 2" xfId="36324" xr:uid="{D0ED4F21-4D97-485D-9760-3B39818A9D92}"/>
    <cellStyle name="Output 3 3 4 7 3" xfId="36325" xr:uid="{19D5722F-6D60-450B-B7D7-1E9774E33769}"/>
    <cellStyle name="Output 3 3 4 8" xfId="45007" xr:uid="{7B18BA53-9CD1-45D6-8FFC-EAA27765872B}"/>
    <cellStyle name="Output 3 3 5" xfId="36326" xr:uid="{19A41CF5-2367-467C-BDEE-DE59C4EE3865}"/>
    <cellStyle name="Output 3 3 5 2" xfId="36327" xr:uid="{2EC4EF12-272B-4F3C-B78D-C3999704278B}"/>
    <cellStyle name="Output 3 3 5 2 2" xfId="36328" xr:uid="{E63BDDBD-39D9-4F2B-9247-F40C785606BD}"/>
    <cellStyle name="Output 3 3 5 2 3" xfId="36329" xr:uid="{8CC0BFA8-4FD1-4A92-A713-CA4DE2018992}"/>
    <cellStyle name="Output 3 3 5 3" xfId="36330" xr:uid="{772221D4-39FE-428B-AA2F-DAADDC0244F6}"/>
    <cellStyle name="Output 3 3 5 3 2" xfId="36331" xr:uid="{C0CB9472-68C7-4FFF-869D-5EBF8B0D0A3E}"/>
    <cellStyle name="Output 3 3 5 3 3" xfId="36332" xr:uid="{B8D4BF45-5BA3-4FF0-A9E8-37C5FEF1C475}"/>
    <cellStyle name="Output 3 3 5 4" xfId="36333" xr:uid="{1E11CA79-2071-48C0-BA43-AE9D4A6C53F5}"/>
    <cellStyle name="Output 3 3 5 4 2" xfId="36334" xr:uid="{92CD8942-44F0-41B6-BFAF-3D66C7E1CD20}"/>
    <cellStyle name="Output 3 3 5 4 3" xfId="36335" xr:uid="{0AB4001E-5CDA-4883-AAD8-A52B5B772D2C}"/>
    <cellStyle name="Output 3 3 5 5" xfId="36336" xr:uid="{6689D360-499F-4745-A8BC-9B8E6622C5E2}"/>
    <cellStyle name="Output 3 3 5 5 2" xfId="36337" xr:uid="{09B35ACE-C2A6-4C49-B48E-A8E4BF7075E3}"/>
    <cellStyle name="Output 3 3 5 5 3" xfId="36338" xr:uid="{457637B7-2596-487D-963F-1FCA4C540BF6}"/>
    <cellStyle name="Output 3 3 5 6" xfId="36339" xr:uid="{17F93921-18F5-4A15-9656-7A3B9B7EA4A7}"/>
    <cellStyle name="Output 3 3 5 6 2" xfId="36340" xr:uid="{1F906B7A-6637-4003-8AAE-DA09CC35D101}"/>
    <cellStyle name="Output 3 3 5 6 3" xfId="36341" xr:uid="{841AAEBB-31F8-4C9F-8C62-5AACE49E736A}"/>
    <cellStyle name="Output 3 3 5 7" xfId="36342" xr:uid="{17C26A66-0F75-45F0-9C74-E9D642722491}"/>
    <cellStyle name="Output 3 3 5 7 2" xfId="36343" xr:uid="{E5C5E6C4-0999-4371-A8C2-A3BE41802647}"/>
    <cellStyle name="Output 3 3 5 7 3" xfId="36344" xr:uid="{15BB12AC-3EBD-4552-B581-70D55F710D68}"/>
    <cellStyle name="Output 3 3 5 8" xfId="45008" xr:uid="{6DD63BEE-5E47-45D0-A049-FBAFA87D72D3}"/>
    <cellStyle name="Output 3 3 6" xfId="36345" xr:uid="{6D55575A-B504-49D8-B171-1136E8DDA94D}"/>
    <cellStyle name="Output 3 3 6 2" xfId="36346" xr:uid="{389DE0CF-CFBC-4F6F-AADB-8A9401C8B8E3}"/>
    <cellStyle name="Output 3 3 6 3" xfId="36347" xr:uid="{1CEC2A3C-D04E-4205-AE9C-A95935EF7CA1}"/>
    <cellStyle name="Output 3 3 7" xfId="36348" xr:uid="{9F4E1E1F-9FBA-418C-9A6C-C56FB412503A}"/>
    <cellStyle name="Output 3 3 7 2" xfId="36349" xr:uid="{2560DE91-4A57-407E-B1A5-F26A870B1312}"/>
    <cellStyle name="Output 3 3 7 3" xfId="36350" xr:uid="{03A7D66C-E3F5-44B7-BA5A-C59D17F98B2E}"/>
    <cellStyle name="Output 3 3 8" xfId="36351" xr:uid="{623E737C-78E7-4C41-8DFB-9B92A8FDE4EB}"/>
    <cellStyle name="Output 3 3 8 2" xfId="36352" xr:uid="{6C0B6C2E-8042-4F32-8F50-26C93EF35A88}"/>
    <cellStyle name="Output 3 3 8 3" xfId="36353" xr:uid="{C4BD0E02-D4BC-4FF9-B2D1-C5EC35EC5AE5}"/>
    <cellStyle name="Output 3 3 9" xfId="36354" xr:uid="{7F3166FA-2456-4A0C-B6AC-E74D25710283}"/>
    <cellStyle name="Output 3 3 9 2" xfId="36355" xr:uid="{C650AAC8-5E8A-435C-9EC3-A13487E95140}"/>
    <cellStyle name="Output 3 3 9 3" xfId="36356" xr:uid="{403FABE3-1B96-4212-9FA7-42A05980FE87}"/>
    <cellStyle name="Output 3 4" xfId="2718" xr:uid="{2BA9D1DB-1B4C-4753-B8F2-E8CFCD432F03}"/>
    <cellStyle name="Output 3 4 10" xfId="36357" xr:uid="{17EA0261-FE2D-4DB9-9AE0-D14EF18D7D35}"/>
    <cellStyle name="Output 3 4 10 2" xfId="36358" xr:uid="{2349159D-341A-4712-9F28-B258368B2536}"/>
    <cellStyle name="Output 3 4 10 3" xfId="36359" xr:uid="{7B0D830C-E84F-4987-9FB8-C3026BBE33B3}"/>
    <cellStyle name="Output 3 4 11" xfId="36360" xr:uid="{C4D0F355-29BC-4FDA-A451-4F203970365F}"/>
    <cellStyle name="Output 3 4 11 2" xfId="36361" xr:uid="{80A3AD60-226E-4E0B-9C73-4B7AF025F0FF}"/>
    <cellStyle name="Output 3 4 11 3" xfId="36362" xr:uid="{68DB079B-2BB2-46FD-86A8-83AA46555C6E}"/>
    <cellStyle name="Output 3 4 12" xfId="45009" xr:uid="{77CD2DE2-BC76-4881-9312-5645D796D450}"/>
    <cellStyle name="Output 3 4 2" xfId="36363" xr:uid="{6CD4313B-3513-47CD-BDBD-F6B51CA620AF}"/>
    <cellStyle name="Output 3 4 2 2" xfId="36364" xr:uid="{AA153BEC-9812-4EFF-A837-DF948239364E}"/>
    <cellStyle name="Output 3 4 2 2 2" xfId="36365" xr:uid="{9F975AD4-1462-4B0E-B113-4EE5FCE8EA2F}"/>
    <cellStyle name="Output 3 4 2 2 3" xfId="36366" xr:uid="{6C033417-352E-4A16-9BFE-F3314AC4A808}"/>
    <cellStyle name="Output 3 4 2 3" xfId="36367" xr:uid="{82ABE6B4-2B31-4666-87D5-4934FCE83E33}"/>
    <cellStyle name="Output 3 4 2 3 2" xfId="36368" xr:uid="{94662E56-069A-4DF0-9E85-C5ED376E53CC}"/>
    <cellStyle name="Output 3 4 2 3 3" xfId="36369" xr:uid="{8898B895-EAEC-413B-8C5A-14C95728F782}"/>
    <cellStyle name="Output 3 4 2 4" xfId="36370" xr:uid="{A743B77E-BD80-4951-8AA4-7A05EB0939F6}"/>
    <cellStyle name="Output 3 4 2 4 2" xfId="36371" xr:uid="{D4813B71-9563-4188-8183-F4BE265B411F}"/>
    <cellStyle name="Output 3 4 2 4 3" xfId="36372" xr:uid="{8132055B-365C-492F-893D-61289633306D}"/>
    <cellStyle name="Output 3 4 2 5" xfId="36373" xr:uid="{1D109FFF-B72E-4AF7-87BC-262E4D1A465A}"/>
    <cellStyle name="Output 3 4 2 5 2" xfId="36374" xr:uid="{59B66740-5559-4F73-8794-D466259B646E}"/>
    <cellStyle name="Output 3 4 2 5 3" xfId="36375" xr:uid="{23013460-8AE0-44C3-88E8-524CB97D3DB3}"/>
    <cellStyle name="Output 3 4 2 6" xfId="36376" xr:uid="{808CDBA8-9C4D-4086-9A1D-FCDC21E5F20B}"/>
    <cellStyle name="Output 3 4 2 6 2" xfId="36377" xr:uid="{D28EDA99-D3FB-4346-9EE6-A980FDE4DE95}"/>
    <cellStyle name="Output 3 4 2 6 3" xfId="36378" xr:uid="{640024F1-16EC-488C-9839-C891028199BE}"/>
    <cellStyle name="Output 3 4 2 7" xfId="36379" xr:uid="{21B12601-4145-429A-80B3-7194CBEB7795}"/>
    <cellStyle name="Output 3 4 2 7 2" xfId="36380" xr:uid="{B9B24101-A632-4F46-9B18-D0666C947CBA}"/>
    <cellStyle name="Output 3 4 2 7 3" xfId="36381" xr:uid="{89EF260C-1003-4DB1-8B1F-7A3C3651B6B2}"/>
    <cellStyle name="Output 3 4 2 8" xfId="45010" xr:uid="{61BC04B9-1402-42D9-9A17-8106D8D4D285}"/>
    <cellStyle name="Output 3 4 3" xfId="36382" xr:uid="{17AB32C4-DC7A-4D64-9503-11789B9744EA}"/>
    <cellStyle name="Output 3 4 3 2" xfId="36383" xr:uid="{9C75E661-CDC6-4445-8086-D8A12A28D912}"/>
    <cellStyle name="Output 3 4 3 2 2" xfId="36384" xr:uid="{D60A31FB-5279-4D2D-AB78-46E31BDB040C}"/>
    <cellStyle name="Output 3 4 3 2 3" xfId="36385" xr:uid="{7F70658C-3819-49AA-AA27-DE04DC8BED9E}"/>
    <cellStyle name="Output 3 4 3 3" xfId="36386" xr:uid="{E5296D7D-DFBC-469E-8F42-AB50570864FB}"/>
    <cellStyle name="Output 3 4 3 3 2" xfId="36387" xr:uid="{0FD89EEE-CDB6-489D-80EF-887793244E27}"/>
    <cellStyle name="Output 3 4 3 3 3" xfId="36388" xr:uid="{3B70C829-DBAB-4265-ABF6-412C496B0419}"/>
    <cellStyle name="Output 3 4 3 4" xfId="36389" xr:uid="{9E87B930-5616-45EB-94B4-CB04D9DAC03A}"/>
    <cellStyle name="Output 3 4 3 4 2" xfId="36390" xr:uid="{25BD6727-C4AF-45E2-9EF9-5EE2147C9345}"/>
    <cellStyle name="Output 3 4 3 4 3" xfId="36391" xr:uid="{5C444B0E-C8B2-43CB-A8DC-AEAB8F37FFDF}"/>
    <cellStyle name="Output 3 4 3 5" xfId="36392" xr:uid="{C5FDBBA2-7BF1-4F2B-BEA9-05CFCA18521A}"/>
    <cellStyle name="Output 3 4 3 5 2" xfId="36393" xr:uid="{D90F6368-A748-474A-9F20-2E92649E033A}"/>
    <cellStyle name="Output 3 4 3 5 3" xfId="36394" xr:uid="{6A7D504C-06D3-4061-B255-DB2A2AE1A641}"/>
    <cellStyle name="Output 3 4 3 6" xfId="36395" xr:uid="{2E2C5321-7C8E-4A1F-A8BA-B1413FE148A0}"/>
    <cellStyle name="Output 3 4 3 6 2" xfId="36396" xr:uid="{9BAE2D3E-B5FF-433A-B8CA-903B3D18F633}"/>
    <cellStyle name="Output 3 4 3 6 3" xfId="36397" xr:uid="{C21BBAD9-5185-4F4E-A63C-CDB88BF934BE}"/>
    <cellStyle name="Output 3 4 3 7" xfId="36398" xr:uid="{4DDAE039-AB7B-4488-A9C0-E9082425686F}"/>
    <cellStyle name="Output 3 4 3 7 2" xfId="36399" xr:uid="{F1EFE91D-A6C3-42F0-A171-F64AF1EDBC34}"/>
    <cellStyle name="Output 3 4 3 7 3" xfId="36400" xr:uid="{8E6B884A-9C3D-42F9-9634-19BD819D434F}"/>
    <cellStyle name="Output 3 4 3 8" xfId="45011" xr:uid="{9C1DBD79-AD68-44C1-A7CE-2371BD042F75}"/>
    <cellStyle name="Output 3 4 4" xfId="36401" xr:uid="{0FB63E69-C559-442A-89C0-3C91ED460C11}"/>
    <cellStyle name="Output 3 4 4 2" xfId="36402" xr:uid="{53C55EAD-27DC-458D-953D-8AA37CC1EC09}"/>
    <cellStyle name="Output 3 4 4 2 2" xfId="36403" xr:uid="{2A43C4A9-01ED-4866-BB10-DA1BE6903FFF}"/>
    <cellStyle name="Output 3 4 4 2 3" xfId="36404" xr:uid="{C4A74E19-2985-491B-BA59-1AE84C1A5EC3}"/>
    <cellStyle name="Output 3 4 4 3" xfId="36405" xr:uid="{D51B15E3-776A-4DE2-92F9-DF92BE513B9E}"/>
    <cellStyle name="Output 3 4 4 3 2" xfId="36406" xr:uid="{B9FDBF96-DE61-4EB5-8E13-6738040B9C55}"/>
    <cellStyle name="Output 3 4 4 3 3" xfId="36407" xr:uid="{2D82A9B3-6EEA-484B-B80A-BFF890C3EAF5}"/>
    <cellStyle name="Output 3 4 4 4" xfId="36408" xr:uid="{28ACBCB7-C63E-40D5-9BAC-8029227C657F}"/>
    <cellStyle name="Output 3 4 4 4 2" xfId="36409" xr:uid="{A60F0F06-78AA-461C-92DE-6318A914F7AC}"/>
    <cellStyle name="Output 3 4 4 4 3" xfId="36410" xr:uid="{6994FBB0-176C-43E6-8164-92453BBA4AAB}"/>
    <cellStyle name="Output 3 4 4 5" xfId="36411" xr:uid="{DDB672F0-5B21-4060-B0D6-D74DA6A0B65D}"/>
    <cellStyle name="Output 3 4 4 5 2" xfId="36412" xr:uid="{E06C81D4-292F-4D38-B9F8-FD19E3AF4BFB}"/>
    <cellStyle name="Output 3 4 4 5 3" xfId="36413" xr:uid="{7441A5D7-39AD-45C7-908E-6F0FFAFAD2A7}"/>
    <cellStyle name="Output 3 4 4 6" xfId="36414" xr:uid="{2A274CD1-2FD8-4C62-ADE6-D4433390D0D4}"/>
    <cellStyle name="Output 3 4 4 6 2" xfId="36415" xr:uid="{0374F241-D764-4C65-82F3-6710C247E9FB}"/>
    <cellStyle name="Output 3 4 4 6 3" xfId="36416" xr:uid="{0DE9DB6A-672B-442F-BEF6-39CCB304D969}"/>
    <cellStyle name="Output 3 4 4 7" xfId="36417" xr:uid="{B82590B1-1AD6-4962-A84A-E133FED6B839}"/>
    <cellStyle name="Output 3 4 4 7 2" xfId="36418" xr:uid="{C84A96F9-4E96-4EC8-81E3-CEBBAD12B553}"/>
    <cellStyle name="Output 3 4 4 7 3" xfId="36419" xr:uid="{D009EA20-7962-4202-9629-6FC6D5346B37}"/>
    <cellStyle name="Output 3 4 4 8" xfId="45012" xr:uid="{F64E931E-78FE-4D83-89E3-2CA1F4738341}"/>
    <cellStyle name="Output 3 4 5" xfId="36420" xr:uid="{F0CE1A43-E69F-4AF3-9ECD-97F0405D4DA2}"/>
    <cellStyle name="Output 3 4 5 2" xfId="36421" xr:uid="{2D8FE49E-BECB-48AD-B8A8-8D38BCAABFD5}"/>
    <cellStyle name="Output 3 4 5 2 2" xfId="36422" xr:uid="{B6EF9CFD-B41C-45FE-BBB2-03D1FFE2B88D}"/>
    <cellStyle name="Output 3 4 5 2 3" xfId="36423" xr:uid="{46D6AF42-494D-4324-AE31-AA1C2059CF38}"/>
    <cellStyle name="Output 3 4 5 3" xfId="36424" xr:uid="{BA7365DC-AEB5-461A-9D5D-EA517BA8D12B}"/>
    <cellStyle name="Output 3 4 5 3 2" xfId="36425" xr:uid="{1D35814B-1253-418C-B7B7-0705CF629D27}"/>
    <cellStyle name="Output 3 4 5 3 3" xfId="36426" xr:uid="{6B5B3A94-932D-403F-A6C9-71A32C76052D}"/>
    <cellStyle name="Output 3 4 5 4" xfId="36427" xr:uid="{36DA4FC3-6D9E-44A5-A309-3520D01BEDD0}"/>
    <cellStyle name="Output 3 4 5 4 2" xfId="36428" xr:uid="{97A4BAA1-3DEE-4EFE-9D33-7465E52F8993}"/>
    <cellStyle name="Output 3 4 5 4 3" xfId="36429" xr:uid="{A99FEA43-29EF-4F6C-9E76-2B6D1C094511}"/>
    <cellStyle name="Output 3 4 5 5" xfId="36430" xr:uid="{6067099B-A731-44CE-AFB5-161418E47A8F}"/>
    <cellStyle name="Output 3 4 5 5 2" xfId="36431" xr:uid="{8DEA28F0-73E4-46DF-859E-FDAE7AC58B5A}"/>
    <cellStyle name="Output 3 4 5 5 3" xfId="36432" xr:uid="{73C80F1C-813A-4E63-944B-D3B65C22AD7D}"/>
    <cellStyle name="Output 3 4 5 6" xfId="36433" xr:uid="{5ABB8CE0-699C-41A8-BD87-6137760CE2D3}"/>
    <cellStyle name="Output 3 4 5 6 2" xfId="36434" xr:uid="{EBD37B21-F0E0-46DF-AA91-C5A9D8C54FD2}"/>
    <cellStyle name="Output 3 4 5 6 3" xfId="36435" xr:uid="{14721C1E-13B5-48E0-B036-CB4306CE07FE}"/>
    <cellStyle name="Output 3 4 5 7" xfId="36436" xr:uid="{67B84795-494D-48A6-922D-64A5CA75FB79}"/>
    <cellStyle name="Output 3 4 5 7 2" xfId="36437" xr:uid="{0647094F-F586-4867-A4BD-F356A1547E82}"/>
    <cellStyle name="Output 3 4 5 7 3" xfId="36438" xr:uid="{2BC9A9F8-98CA-4885-B23D-7077A6426AC7}"/>
    <cellStyle name="Output 3 4 5 8" xfId="45013" xr:uid="{00F8E3F0-1D45-4076-9DB8-6F2D5B8C65D8}"/>
    <cellStyle name="Output 3 4 6" xfId="36439" xr:uid="{2AA5B0B5-5B08-4860-9F7E-64E452E9555C}"/>
    <cellStyle name="Output 3 4 6 2" xfId="36440" xr:uid="{A82B60FB-9B71-4045-93EF-4D8F448C5880}"/>
    <cellStyle name="Output 3 4 6 3" xfId="36441" xr:uid="{47038E32-D004-4E62-9161-9923C34FF1A4}"/>
    <cellStyle name="Output 3 4 7" xfId="36442" xr:uid="{467F2CF7-141E-4205-B479-9B1404AC4FB6}"/>
    <cellStyle name="Output 3 4 7 2" xfId="36443" xr:uid="{5FFE6DFF-E8A2-41E3-B17B-02A6B965F68A}"/>
    <cellStyle name="Output 3 4 7 3" xfId="36444" xr:uid="{23936991-5CEA-467B-BC2A-B6E9CC2A58E4}"/>
    <cellStyle name="Output 3 4 8" xfId="36445" xr:uid="{5E41B0F0-3EDB-4EEF-A66C-E04D22155B43}"/>
    <cellStyle name="Output 3 4 8 2" xfId="36446" xr:uid="{30DA46C9-E2C0-4663-B728-336FF8739B10}"/>
    <cellStyle name="Output 3 4 8 3" xfId="36447" xr:uid="{B2DAA3CF-F9B6-47A7-8DBE-189B6319BC2D}"/>
    <cellStyle name="Output 3 4 9" xfId="36448" xr:uid="{D8E34CB4-32FF-4175-B00E-F82E31FC1F9D}"/>
    <cellStyle name="Output 3 4 9 2" xfId="36449" xr:uid="{1BB6016A-02E4-4854-9EDD-195309BC3669}"/>
    <cellStyle name="Output 3 4 9 3" xfId="36450" xr:uid="{C61FDF87-AFCE-4524-8F16-2A249D8CF14F}"/>
    <cellStyle name="Output 3 5" xfId="36451" xr:uid="{0FFA2196-C43C-41D6-A95E-61BE9F842031}"/>
    <cellStyle name="Output 3 5 2" xfId="36452" xr:uid="{7D8BE1EC-88AE-4997-911E-7B94BF966FA2}"/>
    <cellStyle name="Output 3 5 2 2" xfId="36453" xr:uid="{66B170C0-18CC-4C84-8FC3-72ED6E9B51C0}"/>
    <cellStyle name="Output 3 5 2 3" xfId="36454" xr:uid="{785915FB-E288-419F-BF54-F790992DC432}"/>
    <cellStyle name="Output 3 5 3" xfId="36455" xr:uid="{E2C10E24-116F-4F63-A245-D99F604DBA1E}"/>
    <cellStyle name="Output 3 5 3 2" xfId="36456" xr:uid="{89F4782F-E399-456F-904B-F07E770EDDCD}"/>
    <cellStyle name="Output 3 5 3 3" xfId="36457" xr:uid="{CD921F0D-8C1D-4263-A0DE-4EA62D353135}"/>
    <cellStyle name="Output 3 5 4" xfId="36458" xr:uid="{22AC2322-3988-4051-83E0-B0B7951D4DCA}"/>
    <cellStyle name="Output 3 5 4 2" xfId="36459" xr:uid="{8ECF4E42-3151-4ACE-8360-1E40D09A108B}"/>
    <cellStyle name="Output 3 5 4 3" xfId="36460" xr:uid="{52B0105A-4629-4A2B-B410-E016FF7D0B48}"/>
    <cellStyle name="Output 3 5 5" xfId="36461" xr:uid="{1D40F5E1-1C20-4695-98E9-8743B09EB37A}"/>
    <cellStyle name="Output 3 5 5 2" xfId="36462" xr:uid="{60875F57-F7B5-4A42-ABEA-18D5A9DAD2AB}"/>
    <cellStyle name="Output 3 5 5 3" xfId="36463" xr:uid="{1A9F3991-413D-4122-9ABB-9D2C63E55775}"/>
    <cellStyle name="Output 3 5 6" xfId="36464" xr:uid="{06DAE7E6-3D8D-43CB-8EF4-365334535681}"/>
    <cellStyle name="Output 3 5 6 2" xfId="36465" xr:uid="{1834C9FA-8012-4686-98E9-192FBF47095F}"/>
    <cellStyle name="Output 3 5 6 3" xfId="36466" xr:uid="{CC77D6A2-51C4-473F-804D-BA76642372B0}"/>
    <cellStyle name="Output 3 5 7" xfId="36467" xr:uid="{BA1980CA-E814-4AD9-ACE5-E69668ABBE72}"/>
    <cellStyle name="Output 3 5 7 2" xfId="36468" xr:uid="{E5804524-4A3C-49C5-B336-BCD3354ACCB0}"/>
    <cellStyle name="Output 3 5 7 3" xfId="36469" xr:uid="{A647697A-B57C-4424-B44D-33BDF06AC8D2}"/>
    <cellStyle name="Output 3 5 8" xfId="45014" xr:uid="{03C46164-6054-4F67-95CA-A1BB97BD5394}"/>
    <cellStyle name="Output 3 6" xfId="36470" xr:uid="{9FF91CB3-EA81-4053-97C8-E8AA39E2DAEE}"/>
    <cellStyle name="Output 3 6 2" xfId="36471" xr:uid="{A5B084E7-2E73-49F7-8016-478861901962}"/>
    <cellStyle name="Output 3 6 2 2" xfId="36472" xr:uid="{229D5A57-CE0E-4D64-AE0C-860AD101C503}"/>
    <cellStyle name="Output 3 6 2 3" xfId="36473" xr:uid="{15E78158-DC1A-4E5F-8141-9FC0914A89F1}"/>
    <cellStyle name="Output 3 6 3" xfId="36474" xr:uid="{81432636-6CD3-4FCA-82AA-D052402E6924}"/>
    <cellStyle name="Output 3 6 3 2" xfId="36475" xr:uid="{B99046AF-B522-4DB3-8847-953543C10C0E}"/>
    <cellStyle name="Output 3 6 3 3" xfId="36476" xr:uid="{DE72901C-D227-4306-83F6-CD75C128887F}"/>
    <cellStyle name="Output 3 6 4" xfId="36477" xr:uid="{5C82E91A-3DA6-476E-905A-41EB27FCA4B9}"/>
    <cellStyle name="Output 3 6 4 2" xfId="36478" xr:uid="{13319E26-5F3F-4D26-BF5C-3B508E2B7729}"/>
    <cellStyle name="Output 3 6 4 3" xfId="36479" xr:uid="{78EC9C89-020D-4A04-B588-BD0CE164F09A}"/>
    <cellStyle name="Output 3 6 5" xfId="36480" xr:uid="{73A8FB22-5E9F-4026-8927-4D5D8A4696BF}"/>
    <cellStyle name="Output 3 6 5 2" xfId="36481" xr:uid="{BAC8AB59-4D90-4F19-96FA-86292C2E525F}"/>
    <cellStyle name="Output 3 6 5 3" xfId="36482" xr:uid="{5DBDDC26-616A-422F-92C3-7E8F49D9B098}"/>
    <cellStyle name="Output 3 6 6" xfId="36483" xr:uid="{E891824D-290B-443A-9F1A-C4B3237BA01A}"/>
    <cellStyle name="Output 3 6 6 2" xfId="36484" xr:uid="{81BA6138-C1ED-4B94-BE32-91A68050528C}"/>
    <cellStyle name="Output 3 6 6 3" xfId="36485" xr:uid="{E917B170-41F5-4246-B68B-7872921A3EFE}"/>
    <cellStyle name="Output 3 6 7" xfId="36486" xr:uid="{9D0CC5C8-422F-4EF8-B0CA-2CF3F0C27E4C}"/>
    <cellStyle name="Output 3 6 7 2" xfId="36487" xr:uid="{75DECBF5-E74E-40B7-9913-C7B121507702}"/>
    <cellStyle name="Output 3 6 7 3" xfId="36488" xr:uid="{CAA522B4-1F1F-4287-835E-F136E3F16373}"/>
    <cellStyle name="Output 3 6 8" xfId="45015" xr:uid="{7E02C297-C57F-4659-BAFD-8767F2CDA5E9}"/>
    <cellStyle name="Output 3 7" xfId="42400" xr:uid="{74C4DEBD-76B6-44A5-A52D-7FCE84D51415}"/>
    <cellStyle name="Output 3 8" xfId="42401" xr:uid="{CD17AF28-3B77-44EE-A08A-C817B949D7A9}"/>
    <cellStyle name="Output 4" xfId="1508" xr:uid="{6714E06E-8E3C-4EF0-9760-0BCF49E3C7CC}"/>
    <cellStyle name="Output 4 2" xfId="36489" xr:uid="{DD6B479A-55EA-4FED-9590-20B3F9E5C42C}"/>
    <cellStyle name="Output 4 3" xfId="36490" xr:uid="{302E4B24-F76B-43AA-9475-04496017E1DF}"/>
    <cellStyle name="Output 4 4" xfId="46365" xr:uid="{00DA4F77-9AF7-4D4F-A2AE-EEB348E9D1B9}"/>
    <cellStyle name="Output 4 5" xfId="46538" xr:uid="{CBB66472-1D09-4C44-956B-CD7D384EF50F}"/>
    <cellStyle name="Output 5" xfId="36491" xr:uid="{7C187B2A-930B-45F4-B16E-B56998079407}"/>
    <cellStyle name="Output 6" xfId="42402" xr:uid="{252830B8-7D8C-4A16-B062-AFDA0B641681}"/>
    <cellStyle name="Percent" xfId="119" builtinId="5"/>
    <cellStyle name="Percent 10" xfId="1088" xr:uid="{00000000-0005-0000-0000-000012050000}"/>
    <cellStyle name="Percent 10 2" xfId="1516" xr:uid="{8421F0D2-4AA4-4C25-AF1E-2FA63E4C66E3}"/>
    <cellStyle name="Percent 10 2 2" xfId="36492" xr:uid="{54774611-F08C-4CB6-BA32-4436494F323A}"/>
    <cellStyle name="Percent 10 2 2 2" xfId="36493" xr:uid="{14F1D253-8722-40C4-B4DF-32F83AAA0623}"/>
    <cellStyle name="Percent 10 2 2 3" xfId="45016" xr:uid="{12E09912-4FA3-4D4C-8D00-E0BCE5BB70A5}"/>
    <cellStyle name="Percent 10 2 3" xfId="42829" xr:uid="{1BAFC48D-CD82-4B09-9738-7E9F392C3B1E}"/>
    <cellStyle name="Percent 10 2 4" xfId="46366" xr:uid="{F45027CB-C625-4A31-BBD6-B6C4E37C7048}"/>
    <cellStyle name="Percent 10 2 5" xfId="46539" xr:uid="{65D970E0-2F2E-4992-974E-7CE4966F98D0}"/>
    <cellStyle name="Percent 10 3" xfId="2719" xr:uid="{D02437A3-9370-4206-A60B-6C8348C59C65}"/>
    <cellStyle name="Percent 10 3 2" xfId="42403" xr:uid="{9C16DEE8-5E82-4FA9-971E-809FCBE49096}"/>
    <cellStyle name="Percent 10 4" xfId="36494" xr:uid="{BA05A963-80CB-4A14-B840-52FCA5D92B44}"/>
    <cellStyle name="Percent 10 4 2" xfId="36495" xr:uid="{7D3919EB-CE48-4B43-92B3-E40C0AD3F45D}"/>
    <cellStyle name="Percent 10 4 3" xfId="45017" xr:uid="{6873E244-1941-462F-8017-CB90A8E36328}"/>
    <cellStyle name="Percent 10 5" xfId="42404" xr:uid="{72C33E02-FFF8-42EE-92A3-6AAE81CD0929}"/>
    <cellStyle name="Percent 10 6" xfId="42405" xr:uid="{DF1D25C1-4617-4DA8-812F-3FB445432F0E}"/>
    <cellStyle name="Percent 10 7" xfId="46367" xr:uid="{9067168B-53BA-4F15-9ECD-5461C60C20B4}"/>
    <cellStyle name="Percent 10 8" xfId="1448" xr:uid="{6988BAA2-C289-4A52-98E8-BD6394FCB014}"/>
    <cellStyle name="Percent 11" xfId="1353" xr:uid="{00000000-0005-0000-0000-000013050000}"/>
    <cellStyle name="Percent 11 2" xfId="36496" xr:uid="{0D7D22F8-230D-4AA2-8A5E-7FB1DE717AB8}"/>
    <cellStyle name="Percent 11 2 2" xfId="36497" xr:uid="{1D6602A7-1130-499E-ACA0-7AB665423450}"/>
    <cellStyle name="Percent 11 2 2 2" xfId="42406" xr:uid="{E54416CD-FF86-4E26-9234-A7C196C080D2}"/>
    <cellStyle name="Percent 11 2 3" xfId="36498" xr:uid="{72EAC44B-5367-4349-BD09-99E75C347258}"/>
    <cellStyle name="Percent 11 3" xfId="36499" xr:uid="{3DB4BF37-DDDD-4F20-9869-A2476EAB0496}"/>
    <cellStyle name="Percent 11 3 2" xfId="36500" xr:uid="{2CA496BD-4570-4F02-AC0A-501A4D52ADCD}"/>
    <cellStyle name="Percent 11 3 2 2" xfId="42407" xr:uid="{05F9C808-8729-4A0C-8050-0A13BD58466D}"/>
    <cellStyle name="Percent 11 3 3" xfId="36501" xr:uid="{D487FCC7-FA53-45CB-BCAC-00E2234D13BB}"/>
    <cellStyle name="Percent 11 4" xfId="36502" xr:uid="{BAADBA2C-793D-4B25-874E-BE6BFAA37696}"/>
    <cellStyle name="Percent 11 4 2" xfId="42408" xr:uid="{297B5F94-9935-4E7B-A8D2-3A2724C42107}"/>
    <cellStyle name="Percent 11 5" xfId="36503" xr:uid="{4923B57B-C702-4F10-B07E-EA7CD553A56F}"/>
    <cellStyle name="Percent 11 6" xfId="46368" xr:uid="{F4FB7A5E-4DEC-451F-9296-779AFB368B0D}"/>
    <cellStyle name="Percent 11 7" xfId="46576" xr:uid="{0CCFEC2F-A089-4EB2-8864-3FDC8EA75E9E}"/>
    <cellStyle name="Percent 11 8" xfId="2720" xr:uid="{FE93F3B3-F04E-4C54-B03C-EF725B8434C6}"/>
    <cellStyle name="Percent 12" xfId="1356" xr:uid="{00000000-0005-0000-0000-000014050000}"/>
    <cellStyle name="Percent 12 2" xfId="36504" xr:uid="{6248BD02-226C-406C-90BC-369A9EA99C31}"/>
    <cellStyle name="Percent 12 3" xfId="2721" xr:uid="{EA82676E-E341-49AB-BC06-A93DF5504329}"/>
    <cellStyle name="Percent 13" xfId="1364" xr:uid="{56BD7034-3DA9-4B5F-9DAE-1379AF976BC1}"/>
    <cellStyle name="Percent 13 2" xfId="42409" xr:uid="{A1AB7660-9EDE-4413-B21F-5EFB77929002}"/>
    <cellStyle name="Percent 13 3" xfId="2722" xr:uid="{68493EA5-7EE8-435A-BF8A-65A5E3583C5D}"/>
    <cellStyle name="Percent 14" xfId="2723" xr:uid="{567EBBFD-5C2A-4F18-8DD8-C9ACE860FDD8}"/>
    <cellStyle name="Percent 14 2" xfId="2724" xr:uid="{C4AB4C40-C016-4562-BFA0-BED235C5B59A}"/>
    <cellStyle name="Percent 14 2 2" xfId="36505" xr:uid="{99884148-EFFE-4481-A744-ED43724A50D5}"/>
    <cellStyle name="Percent 14 2 2 2" xfId="42410" xr:uid="{083A022A-700F-40C2-BD99-F6F831DD8563}"/>
    <cellStyle name="Percent 14 2 2 3" xfId="42863" xr:uid="{29AD3FC6-CDC3-46EF-B4D0-C790404FEAC3}"/>
    <cellStyle name="Percent 14 2 2 4" xfId="46369" xr:uid="{424ACAE1-6629-46B9-A515-67D5EB5070EC}"/>
    <cellStyle name="Percent 14 2 3" xfId="42411" xr:uid="{40FB9A1E-09AC-4F8E-B07D-0A2FFDE06DE0}"/>
    <cellStyle name="Percent 14 2 4" xfId="46370" xr:uid="{239F4F58-5E54-4251-BC81-78DD50B57A15}"/>
    <cellStyle name="Percent 14 3" xfId="42412" xr:uid="{6B31CD1E-7D54-4A0D-AF63-20590DDA3E8F}"/>
    <cellStyle name="Percent 14 3 2" xfId="42862" xr:uid="{A23EAEEC-599E-49D4-8ECB-17255336F7B9}"/>
    <cellStyle name="Percent 14 3 3" xfId="46371" xr:uid="{2A4BF1CC-B90C-474C-8016-ECFA70365D3D}"/>
    <cellStyle name="Percent 14 4" xfId="46372" xr:uid="{62218FDB-7D48-47C5-96C2-8D50874BBF90}"/>
    <cellStyle name="Percent 15" xfId="36506" xr:uid="{AB0FD379-8324-4F74-8F76-CD2C56A56FD8}"/>
    <cellStyle name="Percent 15 2" xfId="42790" xr:uid="{6363C470-9653-4AF4-AF21-9CC24FD7109F}"/>
    <cellStyle name="Percent 15 3" xfId="46373" xr:uid="{2299615D-49EF-4686-BD39-F237E69A8DDE}"/>
    <cellStyle name="Percent 16" xfId="36507" xr:uid="{35C1722C-EC0D-46E2-BFDB-D4A8B39A113D}"/>
    <cellStyle name="Percent 16 2" xfId="2725" xr:uid="{C7BB897C-FC59-448C-809D-B00FD4829299}"/>
    <cellStyle name="Percent 16 2 2" xfId="36508" xr:uid="{7A02CB2A-0A4B-4DE1-8A14-3D587EA86343}"/>
    <cellStyle name="Percent 16 2 2 2" xfId="42413" xr:uid="{98B334E9-BDA1-4566-A5A9-C2D6CFE9DFEC}"/>
    <cellStyle name="Percent 16 2 2 3" xfId="42864" xr:uid="{D9BE0EA1-FF9C-4011-AEC1-367B129D6E7F}"/>
    <cellStyle name="Percent 16 2 2 4" xfId="46374" xr:uid="{49B33299-C54F-42D1-9F32-ED32F517446C}"/>
    <cellStyle name="Percent 16 2 3" xfId="42414" xr:uid="{B8E89C0F-9FCC-4EDD-A1A3-A21F3DEBC8A3}"/>
    <cellStyle name="Percent 16 2 4" xfId="46375" xr:uid="{62C71C0B-EE73-4639-AE7F-DA9BBB3D9D1A}"/>
    <cellStyle name="Percent 17" xfId="36509" xr:uid="{CB70ECB8-2566-4B86-8CA4-44B84B3F2E20}"/>
    <cellStyle name="Percent 18" xfId="46376" xr:uid="{49ED4059-50EC-431C-B2A9-870ED4C99F25}"/>
    <cellStyle name="Percent 19" xfId="46377" xr:uid="{C418F57B-F0AE-4D95-B558-8A72C3B7FA44}"/>
    <cellStyle name="Percent 2" xfId="107" xr:uid="{00000000-0005-0000-0000-000015050000}"/>
    <cellStyle name="Percent 2 2" xfId="108" xr:uid="{00000000-0005-0000-0000-000016050000}"/>
    <cellStyle name="Percent 2 2 2" xfId="1326" xr:uid="{00000000-0005-0000-0000-000017050000}"/>
    <cellStyle name="Percent 2 2 2 2" xfId="42415" xr:uid="{DA2BE565-3645-43C3-B83F-F8011CC6CF63}"/>
    <cellStyle name="Percent 2 2 2 3" xfId="42416" xr:uid="{6826869A-F29C-420E-B7AC-AA6AB521B537}"/>
    <cellStyle name="Percent 2 2 3" xfId="1327" xr:uid="{00000000-0005-0000-0000-000018050000}"/>
    <cellStyle name="Percent 2 2 3 2" xfId="3026" xr:uid="{3883E939-5298-427A-8DEC-63A0CE820960}"/>
    <cellStyle name="Percent 2 2 3 2 2" xfId="42417" xr:uid="{51072C8E-03AF-4711-A3C5-3E2A958BB821}"/>
    <cellStyle name="Percent 2 2 3 2 3" xfId="42865" xr:uid="{AB9F8F21-8E89-45E9-84C8-E877E0FE4C04}"/>
    <cellStyle name="Percent 2 2 3 2 4" xfId="46378" xr:uid="{A6A77FD3-DF9D-4DB6-80C9-D716261B723F}"/>
    <cellStyle name="Percent 2 2 3 3" xfId="42418" xr:uid="{925F88C7-8C25-4830-AF03-62AD8860FEC8}"/>
    <cellStyle name="Percent 2 2 3 4" xfId="42419" xr:uid="{B6B07D25-6C2A-464E-860F-C36A7589B8F1}"/>
    <cellStyle name="Percent 2 2 3 5" xfId="46379" xr:uid="{6B625106-C01A-4960-913A-E5C9811F0555}"/>
    <cellStyle name="Percent 2 2 4" xfId="36510" xr:uid="{564A6510-B178-4AB2-882C-4E62A882CE5F}"/>
    <cellStyle name="Percent 2 2 4 2" xfId="36511" xr:uid="{7A63C7EF-A3C3-4242-AECB-7B29FB442BE6}"/>
    <cellStyle name="Percent 2 2 4 3" xfId="45018" xr:uid="{544019BE-1EF0-437A-AA45-9DB4B2F19E19}"/>
    <cellStyle name="Percent 2 2 5" xfId="36512" xr:uid="{FB0838FE-5F61-4DDA-A570-929C7FF999EE}"/>
    <cellStyle name="Percent 2 2 6" xfId="36513" xr:uid="{04B41B9A-4854-41FC-B315-E2281118C49D}"/>
    <cellStyle name="Percent 2 2 7" xfId="36514" xr:uid="{4AFC4BD5-AEE9-4E1B-984F-35A49923F1A1}"/>
    <cellStyle name="Percent 2 2 8" xfId="36515" xr:uid="{4AA220AE-E2FD-44EB-AFD0-BEA922E94CBD}"/>
    <cellStyle name="Percent 2 3" xfId="973" xr:uid="{00000000-0005-0000-0000-000019050000}"/>
    <cellStyle name="Percent 2 3 2" xfId="2726" xr:uid="{1B1CA4BF-34D2-4CC6-9C58-69FD142A32EF}"/>
    <cellStyle name="Percent 2 3 2 2" xfId="42420" xr:uid="{EC1A532B-B17F-4A29-AE4F-8B1ABC511144}"/>
    <cellStyle name="Percent 2 3 3" xfId="2727" xr:uid="{74EB46C3-2E97-4F9A-975F-862B853589CD}"/>
    <cellStyle name="Percent 2 3 3 2" xfId="42421" xr:uid="{2F3F6055-84CA-4553-ADEC-CE72CB40DFC7}"/>
    <cellStyle name="Percent 2 3 4" xfId="3027" xr:uid="{CBA13A81-B9F1-4855-9C72-F9562A0FADDB}"/>
    <cellStyle name="Percent 2 3 5" xfId="42422" xr:uid="{931B8931-5A1B-4269-892C-5721467DE289}"/>
    <cellStyle name="Percent 2 3 6" xfId="42791" xr:uid="{43799EF2-8DC9-412E-B405-D1807037812B}"/>
    <cellStyle name="Percent 2 3 7" xfId="46575" xr:uid="{C10B47C7-BC27-40E1-9D9E-15B10BA07501}"/>
    <cellStyle name="Percent 2 4" xfId="1328" xr:uid="{00000000-0005-0000-0000-00001A050000}"/>
    <cellStyle name="Percent 2 4 2" xfId="1514" xr:uid="{336848B9-99E3-40C1-A195-2490A9E4F2E7}"/>
    <cellStyle name="Percent 2 4 2 2" xfId="36516" xr:uid="{AE36E5C2-A440-4D7E-912B-7482E8DB5D9C}"/>
    <cellStyle name="Percent 2 4 3" xfId="3028" xr:uid="{73579A47-FF0A-4EDB-82C9-EDA5C38E8EB5}"/>
    <cellStyle name="Percent 2 4 3 2" xfId="42423" xr:uid="{DB899D2F-AC91-4FD1-BF66-08A712F26585}"/>
    <cellStyle name="Percent 2 4 3 3" xfId="42866" xr:uid="{FA537AAA-3688-43B5-9C4A-4432AE510D83}"/>
    <cellStyle name="Percent 2 4 3 4" xfId="46380" xr:uid="{007BC694-D595-49C9-AC47-EDD67970A161}"/>
    <cellStyle name="Percent 2 4 4" xfId="42424" xr:uid="{239AA281-4C78-4AFE-91B4-4E584CBC4CEF}"/>
    <cellStyle name="Percent 2 4 5" xfId="42425" xr:uid="{7733136D-D930-478E-BD4C-8EC1E85FA1D8}"/>
    <cellStyle name="Percent 2 4 6" xfId="46381" xr:uid="{4CD878EE-C477-4A1A-953E-71D4232D03CF}"/>
    <cellStyle name="Percent 2 5" xfId="2728" xr:uid="{76735961-387D-4716-BD58-3D827ABDD01C}"/>
    <cellStyle name="Percent 2 5 2" xfId="3029" xr:uid="{68C2DC78-80E7-4E92-A13B-D9B6FD9D34CA}"/>
    <cellStyle name="Percent 2 6" xfId="1329" xr:uid="{00000000-0005-0000-0000-00001B050000}"/>
    <cellStyle name="Percent 2 6 2" xfId="42426" xr:uid="{857CD3B6-0307-402B-8C75-1C7F53837C6D}"/>
    <cellStyle name="Percent 2 6 3" xfId="42427" xr:uid="{165F8D09-0BEF-4682-BD78-9354BF8A60F1}"/>
    <cellStyle name="Percent 2 7" xfId="2793" xr:uid="{D03ACE5F-B874-4313-A4A1-FEFD6E2FD69F}"/>
    <cellStyle name="Percent 2 7 2" xfId="36517" xr:uid="{776D195C-F9F0-4477-A106-50F83E1E8A59}"/>
    <cellStyle name="Percent 2 7 3" xfId="45019" xr:uid="{56F8F7D9-A25F-42FC-ACF1-3C36F015E382}"/>
    <cellStyle name="Percent 2 8" xfId="42428" xr:uid="{A87750AE-9EC8-410A-A293-070400EB2B8A}"/>
    <cellStyle name="Percent 2 9" xfId="42429" xr:uid="{099A4D2C-3439-4A49-AEE1-558A5948F855}"/>
    <cellStyle name="Percent 20" xfId="46422" xr:uid="{051B46BF-BE9D-45CF-9AD4-C3BC495C5B7C}"/>
    <cellStyle name="Percent 21" xfId="1366" xr:uid="{B7A032ED-3257-4286-BD99-8E513F57DF28}"/>
    <cellStyle name="Percent 3" xfId="109" xr:uid="{00000000-0005-0000-0000-00001C050000}"/>
    <cellStyle name="Percent 3 10" xfId="36518" xr:uid="{A65C3DA2-8CE8-4E43-8DC5-1248639ED4BA}"/>
    <cellStyle name="Percent 3 10 2" xfId="42430" xr:uid="{0C1A950B-0408-457B-A330-E432BE0FD2C4}"/>
    <cellStyle name="Percent 3 11" xfId="36519" xr:uid="{EBF54D7C-E503-49F9-B66A-355902034DBF}"/>
    <cellStyle name="Percent 3 12" xfId="42431" xr:uid="{BB6E6177-A718-4E9E-B9DC-B0EF028183A8}"/>
    <cellStyle name="Percent 3 13" xfId="42432" xr:uid="{080D0B51-DADB-4A5B-AF2C-61C63D2104A6}"/>
    <cellStyle name="Percent 3 2" xfId="1071" xr:uid="{00000000-0005-0000-0000-00001D050000}"/>
    <cellStyle name="Percent 3 2 10" xfId="42433" xr:uid="{EBDBDFC7-7197-403F-A23E-1CD7D62DA906}"/>
    <cellStyle name="Percent 3 2 11" xfId="1449" xr:uid="{3560E99B-79C7-4173-B30D-44668E62CBE1}"/>
    <cellStyle name="Percent 3 2 2" xfId="1072" xr:uid="{00000000-0005-0000-0000-00001E050000}"/>
    <cellStyle name="Percent 3 2 2 10" xfId="1450" xr:uid="{A9730FE5-EE5C-4366-8503-F32CA871653B}"/>
    <cellStyle name="Percent 3 2 2 2" xfId="1073" xr:uid="{00000000-0005-0000-0000-00001F050000}"/>
    <cellStyle name="Percent 3 2 2 2 2" xfId="2729" xr:uid="{BF341539-4106-4F11-BBD0-EEA296780F45}"/>
    <cellStyle name="Percent 3 2 2 2 2 2" xfId="36520" xr:uid="{3658C6FE-90AF-4468-A5F5-6A028AD3E362}"/>
    <cellStyle name="Percent 3 2 2 2 2 2 2" xfId="36521" xr:uid="{A4E1E6F2-25C5-4DF7-A79C-720C9BB7A966}"/>
    <cellStyle name="Percent 3 2 2 2 2 2 2 2" xfId="36522" xr:uid="{1963DF43-1F70-4BDD-9BF4-51BC98EDA62C}"/>
    <cellStyle name="Percent 3 2 2 2 2 2 2 2 2" xfId="42434" xr:uid="{955597F4-EA16-411C-A07D-BE14F4D2403B}"/>
    <cellStyle name="Percent 3 2 2 2 2 2 2 3" xfId="36523" xr:uid="{2640F72A-C63A-46BA-9964-D0143B1E994F}"/>
    <cellStyle name="Percent 3 2 2 2 2 2 3" xfId="36524" xr:uid="{613C8DE2-62FD-466C-B594-07FF21A565E8}"/>
    <cellStyle name="Percent 3 2 2 2 2 2 3 2" xfId="36525" xr:uid="{F0DE13BC-674C-419A-8EE9-F9D6AD635AC2}"/>
    <cellStyle name="Percent 3 2 2 2 2 2 3 2 2" xfId="42435" xr:uid="{560FD6BD-0BB4-4480-8AA1-120FAF859A4A}"/>
    <cellStyle name="Percent 3 2 2 2 2 2 3 3" xfId="36526" xr:uid="{9C740947-A6D0-4228-88C5-D24F8EAADF68}"/>
    <cellStyle name="Percent 3 2 2 2 2 2 4" xfId="36527" xr:uid="{DE79837D-0DF7-4E5E-9E80-D2F48D16458C}"/>
    <cellStyle name="Percent 3 2 2 2 2 2 4 2" xfId="42436" xr:uid="{350CB30F-36D5-4821-BD14-08D2F5448EA9}"/>
    <cellStyle name="Percent 3 2 2 2 2 2 5" xfId="36528" xr:uid="{2CFE10CF-5197-418C-B7A1-6C430CDA56F2}"/>
    <cellStyle name="Percent 3 2 2 2 2 3" xfId="36529" xr:uid="{FBABC566-AD34-43AD-81C1-6DD227FD9D03}"/>
    <cellStyle name="Percent 3 2 2 2 2 3 2" xfId="36530" xr:uid="{27CCF97F-667E-4410-BD47-EEEECAF8EDEF}"/>
    <cellStyle name="Percent 3 2 2 2 2 3 2 2" xfId="42437" xr:uid="{B32600B0-0FFD-43F5-BFAE-106DB4966C98}"/>
    <cellStyle name="Percent 3 2 2 2 2 3 3" xfId="36531" xr:uid="{C2164B4C-AF5E-4CC3-A146-463595400674}"/>
    <cellStyle name="Percent 3 2 2 2 2 4" xfId="36532" xr:uid="{B862D713-F6C6-4E42-A9F4-ED7B047C64B2}"/>
    <cellStyle name="Percent 3 2 2 2 2 4 2" xfId="36533" xr:uid="{E2283866-5C44-48D6-AC1D-11E34F932B2D}"/>
    <cellStyle name="Percent 3 2 2 2 2 4 2 2" xfId="42438" xr:uid="{4DAB043F-D167-4AFC-BCCB-82CD8E0959A7}"/>
    <cellStyle name="Percent 3 2 2 2 2 4 3" xfId="36534" xr:uid="{EBDE960B-8D22-472A-83EE-C8FE2657D045}"/>
    <cellStyle name="Percent 3 2 2 2 2 5" xfId="36535" xr:uid="{F88AF557-880B-402E-B87D-3FCB29041CB2}"/>
    <cellStyle name="Percent 3 2 2 2 2 5 2" xfId="42439" xr:uid="{5613A971-8390-43E9-AECE-D8C902F401C7}"/>
    <cellStyle name="Percent 3 2 2 2 2 6" xfId="36536" xr:uid="{E33195A1-38D7-4431-8900-E7359AE79CA9}"/>
    <cellStyle name="Percent 3 2 2 2 2 7" xfId="46382" xr:uid="{EF88EAF3-F46C-4055-85CE-B42E73E9ECCB}"/>
    <cellStyle name="Percent 3 2 2 2 3" xfId="36537" xr:uid="{9141E51B-4B90-4DBC-9DF2-1856E1E3E377}"/>
    <cellStyle name="Percent 3 2 2 2 3 2" xfId="36538" xr:uid="{37717AB2-5D13-4840-B183-36F9DAE19AD3}"/>
    <cellStyle name="Percent 3 2 2 2 3 2 2" xfId="36539" xr:uid="{A51A99BB-9C24-4D76-9CB6-2898FD334CE3}"/>
    <cellStyle name="Percent 3 2 2 2 3 2 2 2" xfId="42440" xr:uid="{9A9E3919-2926-4FCC-AA3F-CB430B583EF6}"/>
    <cellStyle name="Percent 3 2 2 2 3 2 3" xfId="36540" xr:uid="{104298B2-E69F-4006-81FF-7921DFE28857}"/>
    <cellStyle name="Percent 3 2 2 2 3 3" xfId="36541" xr:uid="{1D3FD726-2C5F-4C27-82B5-1DDCC34851F1}"/>
    <cellStyle name="Percent 3 2 2 2 3 3 2" xfId="36542" xr:uid="{3241DE4B-E1C0-475E-820F-1BE0C04BB709}"/>
    <cellStyle name="Percent 3 2 2 2 3 3 2 2" xfId="42441" xr:uid="{3F070DF8-55A1-4CE2-A810-0C4567173169}"/>
    <cellStyle name="Percent 3 2 2 2 3 3 3" xfId="36543" xr:uid="{723E353A-AA7D-4786-A509-53A667D06092}"/>
    <cellStyle name="Percent 3 2 2 2 3 4" xfId="36544" xr:uid="{30CAD20D-789C-4269-A100-50A6A26107E3}"/>
    <cellStyle name="Percent 3 2 2 2 3 4 2" xfId="42442" xr:uid="{77912534-5891-4DF7-92FD-B7F69AF452D3}"/>
    <cellStyle name="Percent 3 2 2 2 3 5" xfId="36545" xr:uid="{1A28628F-FB54-4724-9B89-2C94AA2D628C}"/>
    <cellStyle name="Percent 3 2 2 2 4" xfId="36546" xr:uid="{88EE792C-69FA-497A-99AA-CB908A310257}"/>
    <cellStyle name="Percent 3 2 2 2 4 2" xfId="36547" xr:uid="{0906D9BC-965F-4A77-91A0-A4E4AF828E0F}"/>
    <cellStyle name="Percent 3 2 2 2 4 2 2" xfId="42443" xr:uid="{FFCF247D-FFB6-47EF-AB2C-1B09463A5262}"/>
    <cellStyle name="Percent 3 2 2 2 4 3" xfId="36548" xr:uid="{8244181E-208B-422D-BAB7-82547985EF92}"/>
    <cellStyle name="Percent 3 2 2 2 5" xfId="36549" xr:uid="{DA72B0EF-8581-4A26-9F88-D8FA486BF415}"/>
    <cellStyle name="Percent 3 2 2 2 5 2" xfId="36550" xr:uid="{A0B5D4EE-055E-4F77-A07F-0DEC0DB0F9A1}"/>
    <cellStyle name="Percent 3 2 2 2 5 2 2" xfId="42444" xr:uid="{6D484107-03A0-42B8-9123-E4C7EAF7B78F}"/>
    <cellStyle name="Percent 3 2 2 2 5 3" xfId="36551" xr:uid="{AA33D896-DAB7-4C7F-8DFB-78575532DDCA}"/>
    <cellStyle name="Percent 3 2 2 2 6" xfId="36552" xr:uid="{C80F0061-FE8D-4A12-90BD-4DC9530B85AF}"/>
    <cellStyle name="Percent 3 2 2 2 6 2" xfId="42445" xr:uid="{F94D7A28-46BE-419E-861F-866365742B41}"/>
    <cellStyle name="Percent 3 2 2 2 7" xfId="36553" xr:uid="{BE177592-1BFE-436C-9146-701871A46FD4}"/>
    <cellStyle name="Percent 3 2 2 2 8" xfId="46383" xr:uid="{2ECB6045-5323-4B23-B239-BD512030D588}"/>
    <cellStyle name="Percent 3 2 2 3" xfId="2730" xr:uid="{76C5E9CC-2246-4095-9787-01C73C7AD062}"/>
    <cellStyle name="Percent 3 2 2 3 2" xfId="36554" xr:uid="{80D28FBE-419C-44DA-A274-724DF5A63FFD}"/>
    <cellStyle name="Percent 3 2 2 3 2 2" xfId="36555" xr:uid="{64D7322B-8DE2-4E1F-B7BD-E155C299DA86}"/>
    <cellStyle name="Percent 3 2 2 3 2 2 2" xfId="36556" xr:uid="{AD893A1F-94C2-4B96-8503-C7552B9AA264}"/>
    <cellStyle name="Percent 3 2 2 3 2 2 2 2" xfId="42446" xr:uid="{58934D71-2C32-4863-AE70-1B955948F257}"/>
    <cellStyle name="Percent 3 2 2 3 2 2 3" xfId="36557" xr:uid="{DFBB7EE3-FBE1-4070-984D-3D7E45F5050B}"/>
    <cellStyle name="Percent 3 2 2 3 2 3" xfId="36558" xr:uid="{7ACA50B1-D223-4B34-B7F9-C86916928DEA}"/>
    <cellStyle name="Percent 3 2 2 3 2 3 2" xfId="36559" xr:uid="{FC4F6167-8766-4700-998E-9D2105B580FD}"/>
    <cellStyle name="Percent 3 2 2 3 2 3 2 2" xfId="42447" xr:uid="{970CFDC4-F118-4CEA-8F35-1E2A4C9C2848}"/>
    <cellStyle name="Percent 3 2 2 3 2 3 3" xfId="36560" xr:uid="{5CEBC149-2EC5-4D39-B66D-113E7038428A}"/>
    <cellStyle name="Percent 3 2 2 3 2 4" xfId="36561" xr:uid="{D7DE7E8F-8BAB-4636-9137-A3AF47C60FE0}"/>
    <cellStyle name="Percent 3 2 2 3 2 4 2" xfId="42448" xr:uid="{BA78AA16-4982-4E96-8FFB-B3C294B80493}"/>
    <cellStyle name="Percent 3 2 2 3 2 5" xfId="36562" xr:uid="{6E0874F5-D7DA-4D24-931F-0DF4D326341C}"/>
    <cellStyle name="Percent 3 2 2 3 3" xfId="36563" xr:uid="{4454167F-CCAA-466D-A8C2-D1B6FD2F26ED}"/>
    <cellStyle name="Percent 3 2 2 3 3 2" xfId="36564" xr:uid="{DAE4D1EC-8710-4A05-9C94-5882375D47A5}"/>
    <cellStyle name="Percent 3 2 2 3 3 2 2" xfId="42449" xr:uid="{8592084A-61D7-4E48-82C0-6122EC3C1367}"/>
    <cellStyle name="Percent 3 2 2 3 3 3" xfId="36565" xr:uid="{2A33868C-B991-498F-A9F6-5F0996119691}"/>
    <cellStyle name="Percent 3 2 2 3 4" xfId="36566" xr:uid="{53716A1A-01D0-4AA5-B8CF-322FC650D7A8}"/>
    <cellStyle name="Percent 3 2 2 3 4 2" xfId="36567" xr:uid="{0A389F2F-1E80-4796-B610-6B6B4109544F}"/>
    <cellStyle name="Percent 3 2 2 3 4 2 2" xfId="42450" xr:uid="{E17395FD-55C1-4B95-BDD3-7D32D6EB5941}"/>
    <cellStyle name="Percent 3 2 2 3 4 3" xfId="36568" xr:uid="{6000729E-2A5E-45CA-8408-A2A70CD7CE6C}"/>
    <cellStyle name="Percent 3 2 2 3 5" xfId="36569" xr:uid="{1FB003EA-6A38-4D8A-8BD8-AB26CA7870F2}"/>
    <cellStyle name="Percent 3 2 2 3 5 2" xfId="42451" xr:uid="{004D4FA8-4A89-4A0E-8E90-49DBC6C5E0FC}"/>
    <cellStyle name="Percent 3 2 2 3 6" xfId="36570" xr:uid="{6A8ACCA0-BB71-4F2A-AB36-575BF3423D97}"/>
    <cellStyle name="Percent 3 2 2 3 7" xfId="46384" xr:uid="{64047BB5-EC44-4B7E-95B7-5AA3F2CEA5ED}"/>
    <cellStyle name="Percent 3 2 2 4" xfId="36571" xr:uid="{7FF8F24E-D8CF-4A76-9A4F-07D10570B1DA}"/>
    <cellStyle name="Percent 3 2 2 4 2" xfId="36572" xr:uid="{0B44A18C-6637-41BA-B287-28EFE9162811}"/>
    <cellStyle name="Percent 3 2 2 4 2 2" xfId="36573" xr:uid="{695C0680-FC24-4789-988B-1F852E1AC4E1}"/>
    <cellStyle name="Percent 3 2 2 4 2 2 2" xfId="42452" xr:uid="{B93EC453-DC37-403A-A2CD-713FD6C5CBD1}"/>
    <cellStyle name="Percent 3 2 2 4 2 3" xfId="36574" xr:uid="{6C675369-168E-4BFE-BEE0-AAA904AE71F2}"/>
    <cellStyle name="Percent 3 2 2 4 3" xfId="36575" xr:uid="{7BB1E33C-2612-46EE-85B3-D64E9A59C10C}"/>
    <cellStyle name="Percent 3 2 2 4 3 2" xfId="36576" xr:uid="{07219C5F-D345-4B69-95EE-D7DACB8CD30F}"/>
    <cellStyle name="Percent 3 2 2 4 3 2 2" xfId="42453" xr:uid="{5D467153-9463-4DE0-8B23-EE346E62576C}"/>
    <cellStyle name="Percent 3 2 2 4 3 3" xfId="36577" xr:uid="{AF744AD3-573D-4F7F-9669-084039E3ECAE}"/>
    <cellStyle name="Percent 3 2 2 4 4" xfId="36578" xr:uid="{5512FDA7-5274-4746-9651-068A40B5BB59}"/>
    <cellStyle name="Percent 3 2 2 4 4 2" xfId="42454" xr:uid="{F01CB300-487A-4021-94FC-096BF7CED8EA}"/>
    <cellStyle name="Percent 3 2 2 4 5" xfId="36579" xr:uid="{571EF5E3-4982-4ADD-B20B-A153C1EC97F4}"/>
    <cellStyle name="Percent 3 2 2 4 6" xfId="36580" xr:uid="{3920E128-AD06-4740-A33E-FD0C5D16DD67}"/>
    <cellStyle name="Percent 3 2 2 4 7" xfId="45020" xr:uid="{CFD0B8E6-FE26-4B9C-9827-D3E279BA907C}"/>
    <cellStyle name="Percent 3 2 2 5" xfId="36581" xr:uid="{173547A8-65CA-499C-8BC5-245F358A5EE5}"/>
    <cellStyle name="Percent 3 2 2 5 2" xfId="36582" xr:uid="{71E1A7F7-B98D-4619-ACA0-213BDFE9A0FA}"/>
    <cellStyle name="Percent 3 2 2 5 2 2" xfId="42455" xr:uid="{8C1AB06A-6A8C-44C5-9F86-CA89AD57ECBF}"/>
    <cellStyle name="Percent 3 2 2 5 3" xfId="36583" xr:uid="{72F87D3D-2C50-4A29-B4FB-711BA8896014}"/>
    <cellStyle name="Percent 3 2 2 6" xfId="36584" xr:uid="{9EA54C4B-F98F-43A9-B5A6-24B7976069FF}"/>
    <cellStyle name="Percent 3 2 2 6 2" xfId="36585" xr:uid="{3B7FE3E0-0C23-4973-8310-4819FDBA319C}"/>
    <cellStyle name="Percent 3 2 2 6 2 2" xfId="42456" xr:uid="{BD039AF0-781B-4060-8658-4B58D4DB4642}"/>
    <cellStyle name="Percent 3 2 2 6 3" xfId="36586" xr:uid="{0F7F4FA2-1EB3-408A-9CE0-5A4EC7BB6D8F}"/>
    <cellStyle name="Percent 3 2 2 7" xfId="36587" xr:uid="{BF35ADDC-D601-4C53-A8EC-D6E8BEE2EA35}"/>
    <cellStyle name="Percent 3 2 2 7 2" xfId="42457" xr:uid="{DF72924F-75E5-4D81-8619-2F1F945E18B8}"/>
    <cellStyle name="Percent 3 2 2 8" xfId="36588" xr:uid="{A2E24C37-0159-4FCD-8A33-C26BEE55591E}"/>
    <cellStyle name="Percent 3 2 2 9" xfId="42458" xr:uid="{49A60626-2820-458C-A62E-7B70DE4F8E13}"/>
    <cellStyle name="Percent 3 2 3" xfId="1074" xr:uid="{00000000-0005-0000-0000-000020050000}"/>
    <cellStyle name="Percent 3 2 3 2" xfId="2731" xr:uid="{DE069F50-3067-4E74-8980-D6AC4DD85A55}"/>
    <cellStyle name="Percent 3 2 3 2 2" xfId="36589" xr:uid="{87B8D8E4-E745-48A3-A0F7-891C89E65F01}"/>
    <cellStyle name="Percent 3 2 3 2 2 2" xfId="36590" xr:uid="{A8FAFEA6-4058-40F9-BD3B-7F1E625CE5B9}"/>
    <cellStyle name="Percent 3 2 3 2 2 2 2" xfId="36591" xr:uid="{B65F3A7F-905C-434E-B94C-57D854395096}"/>
    <cellStyle name="Percent 3 2 3 2 2 2 2 2" xfId="42459" xr:uid="{47EAFBA4-9721-433F-B193-BABFECE25153}"/>
    <cellStyle name="Percent 3 2 3 2 2 2 3" xfId="36592" xr:uid="{77395110-8A2B-413A-841A-00D28F75F875}"/>
    <cellStyle name="Percent 3 2 3 2 2 3" xfId="36593" xr:uid="{4E11F646-5DB9-404D-A81A-B4BB289D6CFD}"/>
    <cellStyle name="Percent 3 2 3 2 2 3 2" xfId="36594" xr:uid="{F98FFC46-AA62-4F19-A864-1118CB0B875A}"/>
    <cellStyle name="Percent 3 2 3 2 2 3 2 2" xfId="42460" xr:uid="{E3C8ED73-7EE6-4CEA-A8A4-54DEA2C2A5BF}"/>
    <cellStyle name="Percent 3 2 3 2 2 3 3" xfId="36595" xr:uid="{0981AC3E-8D2D-4F67-86C5-AD4F883278A1}"/>
    <cellStyle name="Percent 3 2 3 2 2 4" xfId="36596" xr:uid="{DFFF6B8E-A2BE-4223-A5EF-31120A6527D3}"/>
    <cellStyle name="Percent 3 2 3 2 2 4 2" xfId="42461" xr:uid="{86B681FA-9033-4241-A9A5-E4618256FA2C}"/>
    <cellStyle name="Percent 3 2 3 2 2 5" xfId="36597" xr:uid="{F99E7A26-C2D2-4A5B-8880-E9B3E5B517ED}"/>
    <cellStyle name="Percent 3 2 3 2 3" xfId="36598" xr:uid="{AFD50B5A-760B-4D3E-8532-0648E965A756}"/>
    <cellStyle name="Percent 3 2 3 2 3 2" xfId="36599" xr:uid="{C4632A36-F1A9-4614-AB9F-1D9D68C61789}"/>
    <cellStyle name="Percent 3 2 3 2 3 2 2" xfId="42462" xr:uid="{FA20A06E-9A0A-4835-AB3F-8F20CA78F710}"/>
    <cellStyle name="Percent 3 2 3 2 3 3" xfId="36600" xr:uid="{45684859-BE20-47C7-8591-2301BAE69345}"/>
    <cellStyle name="Percent 3 2 3 2 4" xfId="36601" xr:uid="{DD67AFE9-33D0-4734-90FC-A90FF78E15D0}"/>
    <cellStyle name="Percent 3 2 3 2 4 2" xfId="36602" xr:uid="{7A51503D-6DDA-4AC5-BD17-94ED5A3F7F43}"/>
    <cellStyle name="Percent 3 2 3 2 4 2 2" xfId="42463" xr:uid="{A841E1A6-1B79-403E-A3A5-BFC391BD5CFE}"/>
    <cellStyle name="Percent 3 2 3 2 4 3" xfId="36603" xr:uid="{A9692F25-180E-4397-B918-07AC51A239F1}"/>
    <cellStyle name="Percent 3 2 3 2 5" xfId="36604" xr:uid="{E48F3F54-0F39-4638-BC9E-E18B0E76A95B}"/>
    <cellStyle name="Percent 3 2 3 2 5 2" xfId="42464" xr:uid="{9ED6FEBB-F582-49CD-B68D-43CAB9BDD746}"/>
    <cellStyle name="Percent 3 2 3 2 6" xfId="36605" xr:uid="{F004F957-7E83-420A-9341-2FB3DAE7CEC5}"/>
    <cellStyle name="Percent 3 2 3 2 7" xfId="46385" xr:uid="{E0D73C5B-98DB-4F0C-883E-4A245AEDDDE8}"/>
    <cellStyle name="Percent 3 2 3 3" xfId="36606" xr:uid="{14F49DBB-7F34-4326-9691-E4E68A70B8BA}"/>
    <cellStyle name="Percent 3 2 3 3 2" xfId="36607" xr:uid="{D33F5655-DFE1-44A8-ABDE-B5125673BC40}"/>
    <cellStyle name="Percent 3 2 3 3 2 2" xfId="36608" xr:uid="{26E25776-F03E-4FDE-A8A5-48625130659C}"/>
    <cellStyle name="Percent 3 2 3 3 2 2 2" xfId="42465" xr:uid="{B372928E-69EE-413E-8FA0-B3F990818F5F}"/>
    <cellStyle name="Percent 3 2 3 3 2 3" xfId="36609" xr:uid="{819B07EF-9459-4129-B139-05A77A7F0531}"/>
    <cellStyle name="Percent 3 2 3 3 3" xfId="36610" xr:uid="{01ABB83A-4257-4A90-AB1F-454DBF7B285A}"/>
    <cellStyle name="Percent 3 2 3 3 3 2" xfId="36611" xr:uid="{3DF1229C-C9AA-430A-8CB7-9BF177676292}"/>
    <cellStyle name="Percent 3 2 3 3 3 2 2" xfId="42466" xr:uid="{4131F78C-8A97-4543-9212-32D7B14B0AA0}"/>
    <cellStyle name="Percent 3 2 3 3 3 3" xfId="36612" xr:uid="{7545C1F9-B5A3-4F8D-A548-CA50D58034F6}"/>
    <cellStyle name="Percent 3 2 3 3 4" xfId="36613" xr:uid="{93488AF1-CC41-4647-A5A7-5D6A695685CC}"/>
    <cellStyle name="Percent 3 2 3 3 4 2" xfId="42467" xr:uid="{3132E7F8-1450-4E49-9AFD-9BC49602F8C2}"/>
    <cellStyle name="Percent 3 2 3 3 5" xfId="36614" xr:uid="{FDBAAB0A-F183-46F1-B926-111A1ABC60F6}"/>
    <cellStyle name="Percent 3 2 3 4" xfId="36615" xr:uid="{8104DA87-512B-404C-9AB5-5781DE00B77C}"/>
    <cellStyle name="Percent 3 2 3 4 2" xfId="36616" xr:uid="{EDADF2E3-5CDF-4F56-84A7-C243E7EBE8AD}"/>
    <cellStyle name="Percent 3 2 3 4 2 2" xfId="42468" xr:uid="{DEF1616C-EC5B-4B7D-9FC2-249897699087}"/>
    <cellStyle name="Percent 3 2 3 4 3" xfId="36617" xr:uid="{77FE4BAD-3B3D-4688-A0EF-737E27F467DA}"/>
    <cellStyle name="Percent 3 2 3 5" xfId="36618" xr:uid="{04A6A163-B90F-4E57-B9BF-E97D8B75469B}"/>
    <cellStyle name="Percent 3 2 3 5 2" xfId="36619" xr:uid="{B72BE3F2-B5E4-4D84-972D-FB965B74EA88}"/>
    <cellStyle name="Percent 3 2 3 5 2 2" xfId="42469" xr:uid="{97D434AB-0B0C-4B63-8969-ECFC0D166E7F}"/>
    <cellStyle name="Percent 3 2 3 5 3" xfId="36620" xr:uid="{7FA94AA7-7468-4D35-9BEB-527952D5EE3C}"/>
    <cellStyle name="Percent 3 2 3 6" xfId="36621" xr:uid="{A3FCEC21-A645-43EB-8585-25CA21BBD68A}"/>
    <cellStyle name="Percent 3 2 3 6 2" xfId="42470" xr:uid="{065CF2B4-4C40-42C7-8AEA-7859EFEB8091}"/>
    <cellStyle name="Percent 3 2 3 7" xfId="36622" xr:uid="{E7E60481-9A00-4008-B4CB-2DC9BC1332C4}"/>
    <cellStyle name="Percent 3 2 3 8" xfId="46386" xr:uid="{C8086A48-F092-4A67-B8B1-82ABA78CE344}"/>
    <cellStyle name="Percent 3 2 4" xfId="2732" xr:uid="{F1A13AC6-2C4D-4B84-A7C4-13FE883ED6E3}"/>
    <cellStyle name="Percent 3 2 4 2" xfId="36623" xr:uid="{6297DEF0-0079-4753-A9FE-D1F1C3D4263E}"/>
    <cellStyle name="Percent 3 2 4 2 2" xfId="36624" xr:uid="{2A9404C9-E77E-46FB-BCAC-BB0CDC47CA73}"/>
    <cellStyle name="Percent 3 2 4 2 2 2" xfId="36625" xr:uid="{E30ED348-D2FD-408E-8B3D-C1BADC96524C}"/>
    <cellStyle name="Percent 3 2 4 2 2 2 2" xfId="42471" xr:uid="{25ED254B-B004-489F-9583-D4777C630198}"/>
    <cellStyle name="Percent 3 2 4 2 2 3" xfId="36626" xr:uid="{A50EA1D7-AB93-47B1-9DAA-AFEE598F3CA7}"/>
    <cellStyle name="Percent 3 2 4 2 3" xfId="36627" xr:uid="{651A2E47-A653-4E94-BA16-AEAE1528DCF6}"/>
    <cellStyle name="Percent 3 2 4 2 3 2" xfId="36628" xr:uid="{A06C4383-D00B-4061-A994-B4A4DEC2B614}"/>
    <cellStyle name="Percent 3 2 4 2 3 2 2" xfId="42472" xr:uid="{C9623D7E-3B20-4637-9773-BA9EADF86D5F}"/>
    <cellStyle name="Percent 3 2 4 2 3 3" xfId="36629" xr:uid="{0053CB69-956A-4C15-BBE1-031F871724E6}"/>
    <cellStyle name="Percent 3 2 4 2 4" xfId="36630" xr:uid="{D1E452B1-2F05-4FA2-9096-27970540F683}"/>
    <cellStyle name="Percent 3 2 4 2 4 2" xfId="42473" xr:uid="{122ED2E2-9AFC-4521-B588-921FBAAC4CBD}"/>
    <cellStyle name="Percent 3 2 4 2 5" xfId="36631" xr:uid="{EA8530AE-8474-4489-81BC-6FDAC09764AF}"/>
    <cellStyle name="Percent 3 2 4 3" xfId="36632" xr:uid="{DBEA71BE-2710-437B-BE5B-9DFB2285FA4D}"/>
    <cellStyle name="Percent 3 2 4 3 2" xfId="36633" xr:uid="{EC9D2C8C-C916-493B-888A-7026AA2919B0}"/>
    <cellStyle name="Percent 3 2 4 3 2 2" xfId="42474" xr:uid="{D31D3B1E-D8F3-4333-9079-7A58DAC7053D}"/>
    <cellStyle name="Percent 3 2 4 3 3" xfId="36634" xr:uid="{6D6CC4F0-3B37-41C3-94A8-E1580C501035}"/>
    <cellStyle name="Percent 3 2 4 4" xfId="36635" xr:uid="{79E7F76A-4240-46CE-B848-A31534F14721}"/>
    <cellStyle name="Percent 3 2 4 4 2" xfId="36636" xr:uid="{6AF34935-1DCA-4AEF-A334-870F9FEB77DB}"/>
    <cellStyle name="Percent 3 2 4 4 2 2" xfId="42475" xr:uid="{D071BCF1-0FD4-4802-AA9C-B77CB4CC2A96}"/>
    <cellStyle name="Percent 3 2 4 4 3" xfId="36637" xr:uid="{A191B79E-7C91-4034-B0BF-ADBCA7FCBDF8}"/>
    <cellStyle name="Percent 3 2 4 5" xfId="36638" xr:uid="{98D09F5A-ADC0-40EA-8507-9F924304C74B}"/>
    <cellStyle name="Percent 3 2 4 5 2" xfId="42476" xr:uid="{0B736D92-9324-4B87-B4DC-354F90DEDC41}"/>
    <cellStyle name="Percent 3 2 4 6" xfId="36639" xr:uid="{840F397C-9F45-4B19-B496-22B6A198B523}"/>
    <cellStyle name="Percent 3 2 4 7" xfId="46387" xr:uid="{67B9428C-A899-49D9-B7D2-2B2959261F14}"/>
    <cellStyle name="Percent 3 2 5" xfId="36640" xr:uid="{EF61FB82-5970-47C7-9E24-85AD9EA228CF}"/>
    <cellStyle name="Percent 3 2 5 2" xfId="36641" xr:uid="{6AA62F3C-C234-4863-99A4-7856EEA3F0A2}"/>
    <cellStyle name="Percent 3 2 5 2 2" xfId="36642" xr:uid="{8A1B9566-81DC-466C-99D2-37C56B7AD7D3}"/>
    <cellStyle name="Percent 3 2 5 2 2 2" xfId="42477" xr:uid="{5FFEB1A6-9313-4252-A3DC-99F7A2C0D3D3}"/>
    <cellStyle name="Percent 3 2 5 2 3" xfId="36643" xr:uid="{5D68877F-02DF-49CE-BBF4-FF3D846DA373}"/>
    <cellStyle name="Percent 3 2 5 3" xfId="36644" xr:uid="{B01DE454-4678-400D-B9F8-D334CA9BF8E8}"/>
    <cellStyle name="Percent 3 2 5 3 2" xfId="36645" xr:uid="{B72CFDA3-4BB5-41E9-97F3-BEB307527DFB}"/>
    <cellStyle name="Percent 3 2 5 3 2 2" xfId="42478" xr:uid="{28886D42-349E-4BB4-83EA-F78235EB22B5}"/>
    <cellStyle name="Percent 3 2 5 3 3" xfId="36646" xr:uid="{41B7FEC7-2CFC-4579-9EC0-837E8EE62587}"/>
    <cellStyle name="Percent 3 2 5 4" xfId="36647" xr:uid="{71D4EEDA-F10E-4754-8079-F0E3F4F74F8D}"/>
    <cellStyle name="Percent 3 2 5 4 2" xfId="42479" xr:uid="{52635A23-F384-458C-9E3F-807CD8AC9CC2}"/>
    <cellStyle name="Percent 3 2 5 5" xfId="36648" xr:uid="{C1C6F002-4B8E-4F82-B0B5-D83E94008DE2}"/>
    <cellStyle name="Percent 3 2 6" xfId="36649" xr:uid="{D060FC3B-D123-4C63-B99F-18FD40A8E392}"/>
    <cellStyle name="Percent 3 2 6 2" xfId="36650" xr:uid="{F0161916-C753-4F48-9B20-554BEB6BA1A1}"/>
    <cellStyle name="Percent 3 2 6 2 2" xfId="42480" xr:uid="{0B76C4CD-5DEA-493B-93B7-7716BC621A11}"/>
    <cellStyle name="Percent 3 2 6 3" xfId="36651" xr:uid="{9D542FEA-33B0-43FE-86D5-A4ABF98B1E90}"/>
    <cellStyle name="Percent 3 2 7" xfId="36652" xr:uid="{353C42FA-15F5-4CF7-98BE-8FB54C13CA83}"/>
    <cellStyle name="Percent 3 2 7 2" xfId="36653" xr:uid="{7E6B756B-377E-486A-A41A-05B54375E719}"/>
    <cellStyle name="Percent 3 2 7 2 2" xfId="42481" xr:uid="{5626687B-E95F-4056-9B03-3C4DA48458D9}"/>
    <cellStyle name="Percent 3 2 7 3" xfId="36654" xr:uid="{84776EEB-FAAD-4922-BF87-F858756F855C}"/>
    <cellStyle name="Percent 3 2 8" xfId="36655" xr:uid="{9A232982-63A0-4755-BBC2-4DEADB9FF6BB}"/>
    <cellStyle name="Percent 3 2 8 2" xfId="42482" xr:uid="{9E686124-C914-44DC-8FBC-6E526EBFD712}"/>
    <cellStyle name="Percent 3 2 9" xfId="36656" xr:uid="{5E8B763F-349A-45D7-A264-59CB5C465250}"/>
    <cellStyle name="Percent 3 3" xfId="1075" xr:uid="{00000000-0005-0000-0000-000021050000}"/>
    <cellStyle name="Percent 3 3 10" xfId="46388" xr:uid="{5AFDF6DD-6C21-4622-B2C4-D3C56D549F5A}"/>
    <cellStyle name="Percent 3 3 2" xfId="1076" xr:uid="{00000000-0005-0000-0000-000022050000}"/>
    <cellStyle name="Percent 3 3 2 2" xfId="2733" xr:uid="{12152AA6-CDE3-4D07-A2E0-AF1C54A29D94}"/>
    <cellStyle name="Percent 3 3 2 2 2" xfId="36657" xr:uid="{6196BE58-1F5E-437A-B59C-E8D54779837B}"/>
    <cellStyle name="Percent 3 3 2 2 2 2" xfId="36658" xr:uid="{93F92228-B6FA-4C8F-AEAA-376E6AAC971A}"/>
    <cellStyle name="Percent 3 3 2 2 2 2 2" xfId="36659" xr:uid="{EF97909E-BDC9-4A50-89A5-CFCCA72CF940}"/>
    <cellStyle name="Percent 3 3 2 2 2 2 2 2" xfId="42483" xr:uid="{A8320C14-5EBB-44B5-9785-6913FCE5FDCA}"/>
    <cellStyle name="Percent 3 3 2 2 2 2 3" xfId="36660" xr:uid="{03464B1C-4C23-4C24-8985-6F1F4B366F95}"/>
    <cellStyle name="Percent 3 3 2 2 2 3" xfId="36661" xr:uid="{61EDFD71-897E-4C39-B864-4DE8B764F1C1}"/>
    <cellStyle name="Percent 3 3 2 2 2 3 2" xfId="36662" xr:uid="{2C223E25-7DF8-4651-8563-9010012DC38A}"/>
    <cellStyle name="Percent 3 3 2 2 2 3 2 2" xfId="42484" xr:uid="{EBB76B06-441F-4470-BBD6-19B1CFEF0915}"/>
    <cellStyle name="Percent 3 3 2 2 2 3 3" xfId="36663" xr:uid="{35CECE57-9C4D-4888-999F-2043BFE8A7D2}"/>
    <cellStyle name="Percent 3 3 2 2 2 4" xfId="36664" xr:uid="{038B8072-64ED-425D-97A6-7964C11ADC62}"/>
    <cellStyle name="Percent 3 3 2 2 2 4 2" xfId="42485" xr:uid="{9DB82D43-4ED7-4421-835E-77EC3884DB6A}"/>
    <cellStyle name="Percent 3 3 2 2 2 5" xfId="36665" xr:uid="{0A68ADF4-711A-4AFF-9B12-29EDD7F44C63}"/>
    <cellStyle name="Percent 3 3 2 2 3" xfId="36666" xr:uid="{88E571A8-FF0D-49AA-8C3E-5CA85524FF6F}"/>
    <cellStyle name="Percent 3 3 2 2 3 2" xfId="36667" xr:uid="{8258BFD1-892D-484E-AA87-8212F30625B7}"/>
    <cellStyle name="Percent 3 3 2 2 3 2 2" xfId="42486" xr:uid="{7FDEFBC8-B2BE-4FD1-AFC1-0D8A204C3CA8}"/>
    <cellStyle name="Percent 3 3 2 2 3 3" xfId="36668" xr:uid="{40429B80-A0A6-4321-86C5-8ADFAF1AF0C5}"/>
    <cellStyle name="Percent 3 3 2 2 4" xfId="36669" xr:uid="{EFECCC2A-AD92-452A-BC83-693DFD907FD6}"/>
    <cellStyle name="Percent 3 3 2 2 4 2" xfId="36670" xr:uid="{3B241BC8-C003-443C-A6DA-ABD7E5A4546B}"/>
    <cellStyle name="Percent 3 3 2 2 4 2 2" xfId="42487" xr:uid="{8E611444-9223-4535-8243-13B8A33359BE}"/>
    <cellStyle name="Percent 3 3 2 2 4 3" xfId="36671" xr:uid="{B6C86F9A-2A90-4FF5-A0BA-554E37D16FDB}"/>
    <cellStyle name="Percent 3 3 2 2 5" xfId="36672" xr:uid="{E3210072-D3DC-4D06-B5BC-24AA48C2605E}"/>
    <cellStyle name="Percent 3 3 2 2 5 2" xfId="42488" xr:uid="{C77EFCC7-11DF-4707-8F8E-7A46780EB60A}"/>
    <cellStyle name="Percent 3 3 2 2 6" xfId="36673" xr:uid="{F3E9D9E6-1EAC-4A37-82A0-922ADB9DBB44}"/>
    <cellStyle name="Percent 3 3 2 2 7" xfId="46389" xr:uid="{D9211206-4443-4EC5-A438-6C78B10B6558}"/>
    <cellStyle name="Percent 3 3 2 3" xfId="36674" xr:uid="{011B1438-1E6A-47C7-BBC7-3B25932D4CD6}"/>
    <cellStyle name="Percent 3 3 2 3 2" xfId="36675" xr:uid="{A3C9E912-B66A-4C4C-8F42-214A16505789}"/>
    <cellStyle name="Percent 3 3 2 3 2 2" xfId="36676" xr:uid="{783E5276-B17D-4E3E-9CC7-111C8919A059}"/>
    <cellStyle name="Percent 3 3 2 3 2 2 2" xfId="42489" xr:uid="{A3150E33-E9A9-45CD-8FE7-B15855D1AA6C}"/>
    <cellStyle name="Percent 3 3 2 3 2 3" xfId="36677" xr:uid="{CD03447E-1B19-4C87-B82A-FD28358BCFFD}"/>
    <cellStyle name="Percent 3 3 2 3 3" xfId="36678" xr:uid="{72A51069-A3CF-4370-AD00-DA93DF92DCB5}"/>
    <cellStyle name="Percent 3 3 2 3 3 2" xfId="36679" xr:uid="{7F699D80-C978-4279-BF8E-0FE2E535D859}"/>
    <cellStyle name="Percent 3 3 2 3 3 2 2" xfId="42490" xr:uid="{E8DA7F5B-6FFE-45D5-8143-AFCA39040E21}"/>
    <cellStyle name="Percent 3 3 2 3 3 3" xfId="36680" xr:uid="{14D96A91-8D4C-4956-A928-F997276F975F}"/>
    <cellStyle name="Percent 3 3 2 3 4" xfId="36681" xr:uid="{1AAE8279-E3B8-4E09-B6C6-703816412E16}"/>
    <cellStyle name="Percent 3 3 2 3 4 2" xfId="42491" xr:uid="{D5EF439F-9DC9-4B6E-B40B-17AA6B349734}"/>
    <cellStyle name="Percent 3 3 2 3 5" xfId="36682" xr:uid="{69B9B31C-F740-4FA4-B53F-FE7CB101A5F3}"/>
    <cellStyle name="Percent 3 3 2 4" xfId="36683" xr:uid="{18F05E57-985D-43A7-B794-92F21F3536BB}"/>
    <cellStyle name="Percent 3 3 2 4 2" xfId="36684" xr:uid="{1F7B0118-0BD4-4E2E-BD68-04888DDE7AB2}"/>
    <cellStyle name="Percent 3 3 2 4 2 2" xfId="42492" xr:uid="{25EC0090-D759-4BD2-83A7-ACE6D008F091}"/>
    <cellStyle name="Percent 3 3 2 4 3" xfId="36685" xr:uid="{8337DDEF-EE98-400A-A49B-92F7EF1338CF}"/>
    <cellStyle name="Percent 3 3 2 5" xfId="36686" xr:uid="{80747A58-A8E4-489B-9DB7-9027A965B367}"/>
    <cellStyle name="Percent 3 3 2 5 2" xfId="36687" xr:uid="{C641CFE7-72AF-4253-BACF-ED93A8CCF826}"/>
    <cellStyle name="Percent 3 3 2 5 2 2" xfId="42493" xr:uid="{1E5C426D-8254-4C19-A6EA-F6EB184E909B}"/>
    <cellStyle name="Percent 3 3 2 5 3" xfId="36688" xr:uid="{AE56078D-20BE-4F5D-B1C2-C047C07B78AE}"/>
    <cellStyle name="Percent 3 3 2 6" xfId="36689" xr:uid="{0DCE5061-BED2-4C8E-BF03-2144EAE2CED8}"/>
    <cellStyle name="Percent 3 3 2 6 2" xfId="42494" xr:uid="{C6F7812A-BDF7-4E89-BAEA-ABF368181385}"/>
    <cellStyle name="Percent 3 3 2 7" xfId="36690" xr:uid="{1BC6348B-EE5C-4B8F-B758-16C625A75DC3}"/>
    <cellStyle name="Percent 3 3 2 8" xfId="46390" xr:uid="{327F0C07-1386-423E-8259-EC9F46667307}"/>
    <cellStyle name="Percent 3 3 3" xfId="2734" xr:uid="{BC7FE2ED-63DF-43F0-B2EC-3278DAC4B78B}"/>
    <cellStyle name="Percent 3 3 3 2" xfId="36691" xr:uid="{5F9DFB0B-747A-438D-8463-676C18B32D0A}"/>
    <cellStyle name="Percent 3 3 3 2 2" xfId="36692" xr:uid="{F7EA6BA3-61C3-407F-94E3-5482DE7D4355}"/>
    <cellStyle name="Percent 3 3 3 2 2 2" xfId="36693" xr:uid="{5F01E7C5-2545-43E9-94D8-388ECC462847}"/>
    <cellStyle name="Percent 3 3 3 2 2 2 2" xfId="42495" xr:uid="{0D4C2A27-C9CE-4AC9-86C8-E9621A01B7ED}"/>
    <cellStyle name="Percent 3 3 3 2 2 3" xfId="36694" xr:uid="{23A46111-073B-4658-8946-40C7AD628E41}"/>
    <cellStyle name="Percent 3 3 3 2 3" xfId="36695" xr:uid="{30486D89-E20A-4CD0-9C8C-24E140B309E8}"/>
    <cellStyle name="Percent 3 3 3 2 3 2" xfId="36696" xr:uid="{8E3C5DBE-E2FC-4B48-A45F-6A6D41B5F368}"/>
    <cellStyle name="Percent 3 3 3 2 3 2 2" xfId="42496" xr:uid="{B1552EBE-453D-4172-8DAD-CEDC0A016055}"/>
    <cellStyle name="Percent 3 3 3 2 3 3" xfId="36697" xr:uid="{5396B32A-FE61-43C4-B0E9-6A2BA73FC23E}"/>
    <cellStyle name="Percent 3 3 3 2 4" xfId="36698" xr:uid="{A9F9490B-5AD8-4F63-9BAB-FCE5220022C3}"/>
    <cellStyle name="Percent 3 3 3 2 4 2" xfId="42497" xr:uid="{3D5B8A7A-8EF5-454A-A455-67BDFEED359E}"/>
    <cellStyle name="Percent 3 3 3 2 5" xfId="36699" xr:uid="{E115BFAE-5B8C-4358-A62C-0F915B072852}"/>
    <cellStyle name="Percent 3 3 3 3" xfId="36700" xr:uid="{DA5EEB85-5CC8-49F0-B3C1-738AED25F9A7}"/>
    <cellStyle name="Percent 3 3 3 3 2" xfId="36701" xr:uid="{6500DF09-8FF1-4E2E-A72E-21AFA08DEB52}"/>
    <cellStyle name="Percent 3 3 3 3 2 2" xfId="42498" xr:uid="{3FA14159-B19E-4850-ADD7-1784A0939F70}"/>
    <cellStyle name="Percent 3 3 3 3 3" xfId="36702" xr:uid="{AF57E522-D98F-4F63-908C-1A3995E2E614}"/>
    <cellStyle name="Percent 3 3 3 4" xfId="36703" xr:uid="{FF913870-389E-4A5F-AEAB-1753453B6320}"/>
    <cellStyle name="Percent 3 3 3 4 2" xfId="36704" xr:uid="{DB555BFC-BBBB-4E09-A6C8-E2D2B5EBE253}"/>
    <cellStyle name="Percent 3 3 3 4 2 2" xfId="42499" xr:uid="{14B06FBA-8019-4B3F-86F4-633F81D8A86A}"/>
    <cellStyle name="Percent 3 3 3 4 3" xfId="36705" xr:uid="{30201E45-BFAA-4C32-9595-87C9C8A0517F}"/>
    <cellStyle name="Percent 3 3 3 5" xfId="36706" xr:uid="{4C1627F8-4B1D-45BE-B933-B28857BBB813}"/>
    <cellStyle name="Percent 3 3 3 5 2" xfId="42500" xr:uid="{309E220F-2B59-43D5-B8D9-A5BC088A310D}"/>
    <cellStyle name="Percent 3 3 3 6" xfId="36707" xr:uid="{1649D523-791D-4BBE-8304-B6BDA1BE1F39}"/>
    <cellStyle name="Percent 3 3 3 7" xfId="46391" xr:uid="{64514703-E22E-4925-A8F2-29A756F940BD}"/>
    <cellStyle name="Percent 3 3 4" xfId="36708" xr:uid="{C35B06E9-C4B7-4C63-96C5-E0687EEB84C3}"/>
    <cellStyle name="Percent 3 3 4 2" xfId="36709" xr:uid="{3FDBA1BB-00C9-4647-980E-3BFC1A311A4A}"/>
    <cellStyle name="Percent 3 3 4 2 2" xfId="36710" xr:uid="{6B862B96-F9CE-4221-82F2-DD029D031390}"/>
    <cellStyle name="Percent 3 3 4 2 2 2" xfId="42501" xr:uid="{FAFEF657-336E-430E-93BE-D466568800BD}"/>
    <cellStyle name="Percent 3 3 4 2 3" xfId="36711" xr:uid="{A08E64F7-B79B-4041-8D15-1E64B02532A8}"/>
    <cellStyle name="Percent 3 3 4 3" xfId="36712" xr:uid="{DD1D4082-EB8B-4E52-882A-947E41F2C121}"/>
    <cellStyle name="Percent 3 3 4 3 2" xfId="36713" xr:uid="{B51EE205-81D6-4883-9012-7DF6767D11AF}"/>
    <cellStyle name="Percent 3 3 4 3 2 2" xfId="42502" xr:uid="{7E6B8D91-E6C6-4A76-973C-6448C1B1B3F5}"/>
    <cellStyle name="Percent 3 3 4 3 3" xfId="36714" xr:uid="{69E67DC7-C0E8-4378-863F-8E8874E2030D}"/>
    <cellStyle name="Percent 3 3 4 4" xfId="36715" xr:uid="{E42C7A0B-B3B7-4E2A-94BF-07C1A38939F0}"/>
    <cellStyle name="Percent 3 3 4 4 2" xfId="42503" xr:uid="{19C8EFAD-CDE1-484A-A5AF-D174FDBE3540}"/>
    <cellStyle name="Percent 3 3 4 5" xfId="36716" xr:uid="{24AE0A2F-C73A-4AA0-9A0D-C3E503776F9C}"/>
    <cellStyle name="Percent 3 3 5" xfId="36717" xr:uid="{C062042A-27AB-4F9F-B506-2C5E1E505755}"/>
    <cellStyle name="Percent 3 3 5 2" xfId="36718" xr:uid="{1E1A3E30-97DE-4C69-B944-101DB37582B7}"/>
    <cellStyle name="Percent 3 3 5 2 2" xfId="42504" xr:uid="{6B58F36B-64EE-4731-B707-9BE2D625AC10}"/>
    <cellStyle name="Percent 3 3 5 3" xfId="36719" xr:uid="{697D1F41-D674-4C8B-B201-6E48ECB80EF6}"/>
    <cellStyle name="Percent 3 3 6" xfId="36720" xr:uid="{FCABA3E8-CA72-4CFB-B86D-8DCC20A1ED07}"/>
    <cellStyle name="Percent 3 3 6 2" xfId="36721" xr:uid="{558A72E7-CC68-40CD-BA36-C66D79C04119}"/>
    <cellStyle name="Percent 3 3 6 2 2" xfId="42505" xr:uid="{C5DA6357-4F99-4974-8494-FE6E93C96319}"/>
    <cellStyle name="Percent 3 3 6 3" xfId="36722" xr:uid="{FB0ECD9F-D612-4221-81E7-39E1B9E9BFE1}"/>
    <cellStyle name="Percent 3 3 7" xfId="36723" xr:uid="{7667E4D8-9D2B-4FEB-B2D7-970AF4DD1E1A}"/>
    <cellStyle name="Percent 3 3 7 2" xfId="42506" xr:uid="{68BD4BCE-CC76-4794-9C05-D6480E9624A1}"/>
    <cellStyle name="Percent 3 3 8" xfId="36724" xr:uid="{69381CAF-4140-478C-8E6A-0E9C65E4B7BA}"/>
    <cellStyle name="Percent 3 3 9" xfId="42507" xr:uid="{D2035CD0-6C10-4A53-A89E-28CACFF60509}"/>
    <cellStyle name="Percent 3 4" xfId="1077" xr:uid="{00000000-0005-0000-0000-000023050000}"/>
    <cellStyle name="Percent 3 4 2" xfId="2735" xr:uid="{492970E4-0A21-4897-AD4E-4A2F6F2571F9}"/>
    <cellStyle name="Percent 3 4 2 2" xfId="36725" xr:uid="{658DB627-5EF8-4CAC-A051-CFABBCF7BE4C}"/>
    <cellStyle name="Percent 3 4 2 2 2" xfId="36726" xr:uid="{3DDA8BA5-095A-4C63-B200-F6B9B1313E52}"/>
    <cellStyle name="Percent 3 4 2 2 2 2" xfId="36727" xr:uid="{DA2D64E8-4F92-4B34-8BEB-72319FAB553E}"/>
    <cellStyle name="Percent 3 4 2 2 2 2 2" xfId="36728" xr:uid="{8BBB0714-24E0-421C-B383-57AE9BAD2AFD}"/>
    <cellStyle name="Percent 3 4 2 2 2 2 2 2" xfId="42508" xr:uid="{8C4BA980-F370-467B-BC28-C4A904B16C31}"/>
    <cellStyle name="Percent 3 4 2 2 2 2 3" xfId="36729" xr:uid="{4ADAB912-F381-4B20-8BCF-89549B0F405A}"/>
    <cellStyle name="Percent 3 4 2 2 2 3" xfId="36730" xr:uid="{5089072A-E86B-4AFB-9580-9A32BBF194A9}"/>
    <cellStyle name="Percent 3 4 2 2 2 3 2" xfId="36731" xr:uid="{3E2E6A01-D0CA-4018-BFAE-B8D6CFA155F9}"/>
    <cellStyle name="Percent 3 4 2 2 2 3 2 2" xfId="42509" xr:uid="{74E1CA93-2549-4A6A-B0C6-7B9ED8995A0B}"/>
    <cellStyle name="Percent 3 4 2 2 2 3 3" xfId="36732" xr:uid="{71A9C020-6294-49DD-9FCA-FE7A632D635B}"/>
    <cellStyle name="Percent 3 4 2 2 2 4" xfId="36733" xr:uid="{46913160-0B76-4DCB-A1C9-041B29E369E6}"/>
    <cellStyle name="Percent 3 4 2 2 2 4 2" xfId="42510" xr:uid="{8A456567-3BAA-43DF-BDBD-C5C0DE224BAE}"/>
    <cellStyle name="Percent 3 4 2 2 2 5" xfId="36734" xr:uid="{5B1470B7-064B-490F-B59F-F0DB5D3DE94C}"/>
    <cellStyle name="Percent 3 4 2 2 3" xfId="36735" xr:uid="{E9E50B78-9991-49E5-878E-4A11A57DAA39}"/>
    <cellStyle name="Percent 3 4 2 2 3 2" xfId="36736" xr:uid="{2E30A899-06C7-486A-909E-EEFF6CC74C20}"/>
    <cellStyle name="Percent 3 4 2 2 3 2 2" xfId="42511" xr:uid="{DC30EA8D-D83C-4EB7-99C4-A5C53A53BB54}"/>
    <cellStyle name="Percent 3 4 2 2 3 3" xfId="36737" xr:uid="{D240BA44-4955-49A5-BCF6-2F52F05D8D50}"/>
    <cellStyle name="Percent 3 4 2 2 4" xfId="36738" xr:uid="{801B1235-39B7-4DDC-BFF1-431478EC84BC}"/>
    <cellStyle name="Percent 3 4 2 2 4 2" xfId="36739" xr:uid="{F5FC2743-D961-4535-94F0-7842B917744E}"/>
    <cellStyle name="Percent 3 4 2 2 4 2 2" xfId="42512" xr:uid="{44772252-4C0B-445A-B86C-A6F88D4722EF}"/>
    <cellStyle name="Percent 3 4 2 2 4 3" xfId="36740" xr:uid="{DAC596B9-3C08-43DE-ABF8-E8F81F34D055}"/>
    <cellStyle name="Percent 3 4 2 2 5" xfId="36741" xr:uid="{AD049348-813D-45B1-AD3A-1FB3F891E949}"/>
    <cellStyle name="Percent 3 4 2 2 5 2" xfId="42513" xr:uid="{91417A99-361F-41C1-8D39-01C05FE7E1EE}"/>
    <cellStyle name="Percent 3 4 2 2 6" xfId="36742" xr:uid="{C6B41BE0-0C24-4FA8-B97A-334B10D61899}"/>
    <cellStyle name="Percent 3 4 2 3" xfId="36743" xr:uid="{1707AC09-CD7F-4E4A-A9C7-D6BAEA4EBDD6}"/>
    <cellStyle name="Percent 3 4 2 3 2" xfId="36744" xr:uid="{D23B5783-DD82-4B87-844A-CCD9E46DBAAF}"/>
    <cellStyle name="Percent 3 4 2 3 2 2" xfId="36745" xr:uid="{A58853A3-8B80-40C9-902B-362D0863C1D9}"/>
    <cellStyle name="Percent 3 4 2 3 2 2 2" xfId="42514" xr:uid="{4111BF56-71C4-48E5-9EA7-5A3FBE896ED7}"/>
    <cellStyle name="Percent 3 4 2 3 2 3" xfId="36746" xr:uid="{61F49EB9-8649-4088-B46C-2C74781F390D}"/>
    <cellStyle name="Percent 3 4 2 3 3" xfId="36747" xr:uid="{F224FC7E-EF43-4D3D-B13D-65C122EA18B5}"/>
    <cellStyle name="Percent 3 4 2 3 3 2" xfId="36748" xr:uid="{360C858C-681E-4529-9489-CE2516482C2E}"/>
    <cellStyle name="Percent 3 4 2 3 3 2 2" xfId="42515" xr:uid="{2D0CFD5C-223B-4C76-AF15-08C068E7101C}"/>
    <cellStyle name="Percent 3 4 2 3 3 3" xfId="36749" xr:uid="{BA62F834-3816-45BA-AE91-3D5AF1357A6A}"/>
    <cellStyle name="Percent 3 4 2 3 4" xfId="36750" xr:uid="{B527A367-0516-4041-893C-DEF6F6AB8841}"/>
    <cellStyle name="Percent 3 4 2 3 4 2" xfId="42516" xr:uid="{0EBE9E75-DE13-4374-8CD0-7B7A352538F5}"/>
    <cellStyle name="Percent 3 4 2 3 5" xfId="36751" xr:uid="{FA302A58-0A17-4A48-9AC6-037BEED9FBF9}"/>
    <cellStyle name="Percent 3 4 2 4" xfId="36752" xr:uid="{FEA2795B-3D0F-45F8-9724-53C6D78CFDBC}"/>
    <cellStyle name="Percent 3 4 2 4 2" xfId="36753" xr:uid="{9CF4E8BD-58C1-4C6A-9142-94DF288CE6E2}"/>
    <cellStyle name="Percent 3 4 2 4 2 2" xfId="42517" xr:uid="{17FD62BE-F6D5-402B-BBE9-AAF8A90AD2DA}"/>
    <cellStyle name="Percent 3 4 2 4 3" xfId="36754" xr:uid="{B54E8A93-DAE9-453B-9E70-CCA6935F7EF7}"/>
    <cellStyle name="Percent 3 4 2 5" xfId="36755" xr:uid="{4C49D50E-D3EE-41CD-89E9-7B65235FEA9C}"/>
    <cellStyle name="Percent 3 4 2 5 2" xfId="36756" xr:uid="{4EF4406F-241F-4A19-BB5E-D49EE3935E23}"/>
    <cellStyle name="Percent 3 4 2 5 2 2" xfId="42518" xr:uid="{BF66E3CA-65FC-47E8-87B4-F9EC0ACD886E}"/>
    <cellStyle name="Percent 3 4 2 5 3" xfId="36757" xr:uid="{A02097BB-91E0-4DCB-81A1-81036DD3AC10}"/>
    <cellStyle name="Percent 3 4 2 6" xfId="36758" xr:uid="{82DA5C17-F136-47BE-9336-48AD93528EFD}"/>
    <cellStyle name="Percent 3 4 2 6 2" xfId="42519" xr:uid="{55A004E1-097A-46FB-90A2-FA068949FA19}"/>
    <cellStyle name="Percent 3 4 2 7" xfId="36759" xr:uid="{3DC7565B-4B86-4707-A770-26D6E487A37A}"/>
    <cellStyle name="Percent 3 4 2 8" xfId="46392" xr:uid="{158AB3E6-2840-4D5A-B20E-D413FBE9D344}"/>
    <cellStyle name="Percent 3 4 3" xfId="36760" xr:uid="{B165F262-2C27-4435-94C8-2D13942F56CC}"/>
    <cellStyle name="Percent 3 4 3 2" xfId="36761" xr:uid="{DBD9906D-676F-41C5-B447-7E73CC1A093F}"/>
    <cellStyle name="Percent 3 4 3 2 2" xfId="36762" xr:uid="{FF256AC6-7005-42DE-84FA-413D1D93134E}"/>
    <cellStyle name="Percent 3 4 3 2 2 2" xfId="36763" xr:uid="{F9F13DAB-D0EA-45C0-8798-8C3AD5ABE13A}"/>
    <cellStyle name="Percent 3 4 3 2 2 2 2" xfId="42520" xr:uid="{E8B33536-06A6-4432-A510-EACED71434D5}"/>
    <cellStyle name="Percent 3 4 3 2 2 3" xfId="36764" xr:uid="{535F7664-0AC0-4E71-9B1C-6E563FB8338F}"/>
    <cellStyle name="Percent 3 4 3 2 3" xfId="36765" xr:uid="{35492657-BB8A-4608-BB83-F1BE7601E97A}"/>
    <cellStyle name="Percent 3 4 3 2 3 2" xfId="36766" xr:uid="{8A0B3B84-0537-46EE-976F-776ADEBE1BB7}"/>
    <cellStyle name="Percent 3 4 3 2 3 2 2" xfId="42521" xr:uid="{8EC4CD36-396A-406C-BA6A-927E400AC471}"/>
    <cellStyle name="Percent 3 4 3 2 3 3" xfId="36767" xr:uid="{49E07E6C-C68D-42B0-9EB7-A59523107FF0}"/>
    <cellStyle name="Percent 3 4 3 2 4" xfId="36768" xr:uid="{1F30446D-837C-40C8-B1C3-692FD46BEE1A}"/>
    <cellStyle name="Percent 3 4 3 2 4 2" xfId="42522" xr:uid="{EB314457-421E-43E6-90A2-7481405F5784}"/>
    <cellStyle name="Percent 3 4 3 2 5" xfId="36769" xr:uid="{A6826DC7-E41A-4292-AFC9-D456B8971896}"/>
    <cellStyle name="Percent 3 4 3 3" xfId="36770" xr:uid="{99EEAFD4-64C2-4DDE-B686-880C16E5E5B1}"/>
    <cellStyle name="Percent 3 4 3 3 2" xfId="36771" xr:uid="{08A1FD24-DCBD-457A-AA3F-64855C323377}"/>
    <cellStyle name="Percent 3 4 3 3 2 2" xfId="42523" xr:uid="{4641FA42-117D-43AC-BE0E-6F1E38A8B8AF}"/>
    <cellStyle name="Percent 3 4 3 3 3" xfId="36772" xr:uid="{17D2C346-8820-4E73-9630-3EC84994615F}"/>
    <cellStyle name="Percent 3 4 3 4" xfId="36773" xr:uid="{8D9AF680-7651-49D0-B05C-ECE5AAE7014A}"/>
    <cellStyle name="Percent 3 4 3 4 2" xfId="36774" xr:uid="{FC231F10-08FB-4766-AC2C-5640C894F8E4}"/>
    <cellStyle name="Percent 3 4 3 4 2 2" xfId="42524" xr:uid="{9B2FF899-8B88-4190-BE09-92696E04950B}"/>
    <cellStyle name="Percent 3 4 3 4 3" xfId="36775" xr:uid="{7EC7282C-9E19-4126-806F-F12E530DA75B}"/>
    <cellStyle name="Percent 3 4 3 5" xfId="36776" xr:uid="{57D1B951-7B65-443A-8204-243738224C71}"/>
    <cellStyle name="Percent 3 4 3 5 2" xfId="42525" xr:uid="{1F85BF57-85C1-4D52-99B5-33A47776371F}"/>
    <cellStyle name="Percent 3 4 3 6" xfId="36777" xr:uid="{B634593D-662B-4299-8757-B2F79F4F937E}"/>
    <cellStyle name="Percent 3 4 4" xfId="36778" xr:uid="{ED81D5BC-98A7-4841-B434-509FB5108EDF}"/>
    <cellStyle name="Percent 3 4 4 2" xfId="36779" xr:uid="{E7B238FF-13F5-4D57-BEFC-07503B6E3EA2}"/>
    <cellStyle name="Percent 3 4 4 2 2" xfId="36780" xr:uid="{086E856C-8A76-4C56-A561-AC63B421E792}"/>
    <cellStyle name="Percent 3 4 4 2 2 2" xfId="42526" xr:uid="{1681821A-8377-4F9B-BBFB-DAD6A70CFEBC}"/>
    <cellStyle name="Percent 3 4 4 2 3" xfId="36781" xr:uid="{E0B51A46-7C03-495D-8071-CB32C8C56D86}"/>
    <cellStyle name="Percent 3 4 4 3" xfId="36782" xr:uid="{8EA68C3C-3A8D-4972-B550-1701F0811333}"/>
    <cellStyle name="Percent 3 4 4 3 2" xfId="36783" xr:uid="{BBBAE290-C154-4F2D-8C35-7DECB7C3D7F0}"/>
    <cellStyle name="Percent 3 4 4 3 2 2" xfId="42527" xr:uid="{8FA10B1C-A48F-4AEA-8D7B-6C18D325B121}"/>
    <cellStyle name="Percent 3 4 4 3 3" xfId="36784" xr:uid="{EBE62A6D-A62C-417D-AA8C-6723FCDB81BC}"/>
    <cellStyle name="Percent 3 4 4 4" xfId="36785" xr:uid="{32EB05A7-4042-4C4E-AE1E-8ED236E689BD}"/>
    <cellStyle name="Percent 3 4 4 4 2" xfId="42528" xr:uid="{AD617733-864B-4CE3-9898-056EF6741434}"/>
    <cellStyle name="Percent 3 4 4 5" xfId="36786" xr:uid="{06D38DCF-3C8D-467D-A3A9-D3F20EFC6C10}"/>
    <cellStyle name="Percent 3 4 5" xfId="36787" xr:uid="{6BF4BF20-B6B8-44EA-A45A-9E2C27179C89}"/>
    <cellStyle name="Percent 3 4 5 2" xfId="36788" xr:uid="{D169D1F2-EDC1-4C34-9FBC-3689CC7CA8D1}"/>
    <cellStyle name="Percent 3 4 5 2 2" xfId="42529" xr:uid="{E0A93D5B-AC84-4E9F-A4DF-40E9ABFFEB28}"/>
    <cellStyle name="Percent 3 4 5 3" xfId="36789" xr:uid="{D1B0B721-65FA-46FB-B831-ED01617E94A2}"/>
    <cellStyle name="Percent 3 4 6" xfId="36790" xr:uid="{EF6DFCEB-1B71-4734-BBEB-D07383242EE4}"/>
    <cellStyle name="Percent 3 4 6 2" xfId="36791" xr:uid="{AED8523C-B0B7-44B0-A806-A18EFDCB7239}"/>
    <cellStyle name="Percent 3 4 6 2 2" xfId="42530" xr:uid="{483B3008-DC73-489C-B76E-3038C9197360}"/>
    <cellStyle name="Percent 3 4 6 3" xfId="36792" xr:uid="{92AB1592-6555-4F17-8FD2-258D60EA3FD2}"/>
    <cellStyle name="Percent 3 4 7" xfId="36793" xr:uid="{02821E13-BB45-494B-8459-4612438C6A4F}"/>
    <cellStyle name="Percent 3 4 7 2" xfId="42531" xr:uid="{A044F7E5-FF12-4F26-A810-713DB70ACA47}"/>
    <cellStyle name="Percent 3 4 8" xfId="36794" xr:uid="{B4DB1EA3-05AB-4628-9662-2A563725E832}"/>
    <cellStyle name="Percent 3 4 9" xfId="46393" xr:uid="{C1CDC064-3F02-4E28-BF26-ADB5D435C438}"/>
    <cellStyle name="Percent 3 5" xfId="1006" xr:uid="{00000000-0005-0000-0000-000024050000}"/>
    <cellStyle name="Percent 3 5 2" xfId="2736" xr:uid="{0E51566B-659E-442F-8C2F-A6C2E6D4C90D}"/>
    <cellStyle name="Percent 3 5 2 2" xfId="42532" xr:uid="{11A0C1B2-A81A-4E1C-8209-67E8497E5AB5}"/>
    <cellStyle name="Percent 3 5 2 2 2" xfId="42867" xr:uid="{D7E08082-EFE1-4E1B-9DFE-DDDD5D4BC4FD}"/>
    <cellStyle name="Percent 3 5 2 2 3" xfId="46394" xr:uid="{93951BF3-3B2A-4D76-8788-2C50CB3C6B42}"/>
    <cellStyle name="Percent 3 5 2 3" xfId="46395" xr:uid="{D9B5DC95-5880-4099-A19D-FA5510947BC0}"/>
    <cellStyle name="Percent 3 5 3" xfId="36795" xr:uid="{1BD9C0FD-BC37-48C3-97C3-FE44A6F3030E}"/>
    <cellStyle name="Percent 3 5 4" xfId="46396" xr:uid="{4640044E-574D-41DE-9820-F5306DDD5229}"/>
    <cellStyle name="Percent 3 5 5" xfId="46540" xr:uid="{E5475A21-BC14-4076-99FB-1E6699E4C5F4}"/>
    <cellStyle name="Percent 3 6" xfId="2737" xr:uid="{BB034EB5-BE36-4627-837B-F111B58568FF}"/>
    <cellStyle name="Percent 3 6 2" xfId="36796" xr:uid="{0B9FFB49-AE78-40B0-AC61-EBB317483747}"/>
    <cellStyle name="Percent 3 6 2 2" xfId="36797" xr:uid="{AC3DADAF-0C2C-401C-B402-A7E7E33BE8E9}"/>
    <cellStyle name="Percent 3 6 2 2 2" xfId="36798" xr:uid="{6DBE4D7F-4E4E-4F2D-99FB-9889AD631239}"/>
    <cellStyle name="Percent 3 6 2 2 2 2" xfId="42533" xr:uid="{1BABB0B7-1BE8-4314-8676-5A313DCE5EEB}"/>
    <cellStyle name="Percent 3 6 2 2 3" xfId="36799" xr:uid="{832D5A38-AE77-4543-A2BD-EA0317A4BD3B}"/>
    <cellStyle name="Percent 3 6 2 3" xfId="36800" xr:uid="{0D2304F8-98BD-4611-BE7C-473A23D36753}"/>
    <cellStyle name="Percent 3 6 2 3 2" xfId="36801" xr:uid="{7D20E2A1-23C3-41EF-978E-AC301396F4A5}"/>
    <cellStyle name="Percent 3 6 2 3 2 2" xfId="42534" xr:uid="{715991FB-4010-49CF-B0A9-D338AD89A74A}"/>
    <cellStyle name="Percent 3 6 2 3 3" xfId="36802" xr:uid="{5B9E0D72-4038-4F08-BBF4-352C752BB0F4}"/>
    <cellStyle name="Percent 3 6 2 4" xfId="36803" xr:uid="{4A5951A8-1575-4814-9B05-9212648E5C13}"/>
    <cellStyle name="Percent 3 6 2 4 2" xfId="42535" xr:uid="{6C96D953-0123-48FE-BEC8-9AFD7999B140}"/>
    <cellStyle name="Percent 3 6 2 5" xfId="36804" xr:uid="{641F20D4-910A-4E54-99AB-BC7090DBFAB8}"/>
    <cellStyle name="Percent 3 6 3" xfId="36805" xr:uid="{928916F1-ECD0-4624-9222-92A77DA54A98}"/>
    <cellStyle name="Percent 3 6 3 2" xfId="36806" xr:uid="{484742E9-B972-4956-ACF3-CF1EABAFA8CB}"/>
    <cellStyle name="Percent 3 6 3 2 2" xfId="42536" xr:uid="{5CA9A892-AEDB-4400-B2F5-71D2B99437DA}"/>
    <cellStyle name="Percent 3 6 3 3" xfId="36807" xr:uid="{7DE45A18-2636-4735-A968-D6EF7EF0ABAA}"/>
    <cellStyle name="Percent 3 6 4" xfId="36808" xr:uid="{30B44A42-DA33-4C1B-82C3-59D1BCF7467E}"/>
    <cellStyle name="Percent 3 6 4 2" xfId="36809" xr:uid="{67157227-7A4D-4DA9-BE23-36341E0BF12B}"/>
    <cellStyle name="Percent 3 6 4 2 2" xfId="42537" xr:uid="{B4ADDB7B-91DC-44F6-8698-8C2476E421D8}"/>
    <cellStyle name="Percent 3 6 4 3" xfId="36810" xr:uid="{24B8A4B1-58A1-4524-AD00-ADFB7F3986B2}"/>
    <cellStyle name="Percent 3 6 5" xfId="36811" xr:uid="{F0D1FA7C-CA8F-46B9-B6F7-19D6E051FA0B}"/>
    <cellStyle name="Percent 3 6 5 2" xfId="42538" xr:uid="{CA7D04F8-3EE6-47BE-A6F3-665F03DE8D07}"/>
    <cellStyle name="Percent 3 6 6" xfId="36812" xr:uid="{B7C5863C-99BC-4A4B-BE8F-9D453AD301D7}"/>
    <cellStyle name="Percent 3 6 7" xfId="46397" xr:uid="{F23D5E32-4F0A-4257-8660-303BAE54E765}"/>
    <cellStyle name="Percent 3 7" xfId="36813" xr:uid="{A907CCE0-9856-4D63-934A-F4E9372C3BAA}"/>
    <cellStyle name="Percent 3 7 2" xfId="36814" xr:uid="{D5E5E303-3461-487D-BCFE-8C3DEE91B9DC}"/>
    <cellStyle name="Percent 3 7 2 2" xfId="36815" xr:uid="{70E0300B-4CC7-4AAA-AB64-83AFE1E33C3C}"/>
    <cellStyle name="Percent 3 7 2 2 2" xfId="42539" xr:uid="{5031C068-15F2-49DF-9106-486703822DA6}"/>
    <cellStyle name="Percent 3 7 2 3" xfId="36816" xr:uid="{3A3424A6-1D4A-47DF-A87E-77FC49D9990E}"/>
    <cellStyle name="Percent 3 7 3" xfId="36817" xr:uid="{43E7F596-92AA-4DC2-B0CB-2742BC1636D1}"/>
    <cellStyle name="Percent 3 7 3 2" xfId="36818" xr:uid="{7AB2E217-9E02-4E41-97DA-7A17FFA8D275}"/>
    <cellStyle name="Percent 3 7 3 2 2" xfId="42540" xr:uid="{4DE2880F-F85F-479E-8BD6-6142C078CDEC}"/>
    <cellStyle name="Percent 3 7 3 3" xfId="36819" xr:uid="{A1025B9A-2052-4811-AC62-1CAD06DE2B58}"/>
    <cellStyle name="Percent 3 7 4" xfId="36820" xr:uid="{AEDB9CCE-21FC-4593-92C9-3AE88F954B82}"/>
    <cellStyle name="Percent 3 7 4 2" xfId="42541" xr:uid="{B730F279-5E56-4C3B-AB2B-E19562EDCA13}"/>
    <cellStyle name="Percent 3 7 5" xfId="36821" xr:uid="{D8DE1797-4870-48D0-AFC0-E3603DB8C7A2}"/>
    <cellStyle name="Percent 3 7 6" xfId="36822" xr:uid="{17CEDC3A-0441-467D-82B0-9C609B957D2A}"/>
    <cellStyle name="Percent 3 7 7" xfId="45021" xr:uid="{7E4E1AA4-A1E7-4CCA-BAB2-C37DCBB67A77}"/>
    <cellStyle name="Percent 3 8" xfId="36823" xr:uid="{D1D74835-027A-4992-84FF-DFBF8ADCC1C8}"/>
    <cellStyle name="Percent 3 8 2" xfId="36824" xr:uid="{26D9F961-7DDA-4BE0-B4F9-C76DD8FA687C}"/>
    <cellStyle name="Percent 3 8 2 2" xfId="42542" xr:uid="{6B4A2F2C-5451-42EB-8781-E09A60270B22}"/>
    <cellStyle name="Percent 3 8 3" xfId="36825" xr:uid="{45E71054-41E0-493D-B5CF-63FFB3077023}"/>
    <cellStyle name="Percent 3 9" xfId="36826" xr:uid="{F3F3733D-0804-40F6-ADC1-2E165129F5F0}"/>
    <cellStyle name="Percent 3 9 2" xfId="36827" xr:uid="{452BAA43-C1A7-45A4-A588-5580DDD448DA}"/>
    <cellStyle name="Percent 3 9 2 2" xfId="42543" xr:uid="{8ABD8B6F-9E44-4C25-AE90-46D6B370E3BE}"/>
    <cellStyle name="Percent 3 9 3" xfId="36828" xr:uid="{4600A9AE-B0FE-4C9F-BBFB-E03102D2536D}"/>
    <cellStyle name="Percent 4" xfId="110" xr:uid="{00000000-0005-0000-0000-000025050000}"/>
    <cellStyle name="Percent 4 10" xfId="46398" xr:uid="{69AFC909-9C84-49C7-91DA-861D9F28E7DE}"/>
    <cellStyle name="Percent 4 11" xfId="46541" xr:uid="{2D9A4DDE-95FA-4DDC-ACFE-6882F3C9DF13}"/>
    <cellStyle name="Percent 4 12" xfId="46542" xr:uid="{C41BC426-94AA-4496-B98B-57133BE65852}"/>
    <cellStyle name="Percent 4 13" xfId="1372" xr:uid="{B7C44066-2188-4F4B-9CC4-4E0CD831B37F}"/>
    <cellStyle name="Percent 4 2" xfId="838" xr:uid="{00000000-0005-0000-0000-000026050000}"/>
    <cellStyle name="Percent 4 2 2" xfId="1466" xr:uid="{6159500C-5A21-417A-AE88-9CB49559C32F}"/>
    <cellStyle name="Percent 4 2 2 2" xfId="36829" xr:uid="{296FAEBF-B150-4AF2-83D1-C3FA5AF60F3B}"/>
    <cellStyle name="Percent 4 2 3" xfId="36830" xr:uid="{D3178E7A-96FA-4B6D-B4E9-2B4DEA1EBAD8}"/>
    <cellStyle name="Percent 4 2 4" xfId="42544" xr:uid="{8C78B644-1218-422E-98C9-4243CE75810F}"/>
    <cellStyle name="Percent 4 2 5" xfId="42793" xr:uid="{2DBF5FD7-2186-4C9E-A854-1387572C25BF}"/>
    <cellStyle name="Percent 4 2 6" xfId="46399" xr:uid="{7BCACD7A-B3F2-4AB9-8EF0-800E66B45DA9}"/>
    <cellStyle name="Percent 4 2 7" xfId="46543" xr:uid="{3255F0EE-69A3-4E7E-81A5-02B0643E8729}"/>
    <cellStyle name="Percent 4 2 8" xfId="1373" xr:uid="{1E447DA0-EBB6-4B98-872A-496933AFFAD0}"/>
    <cellStyle name="Percent 4 3" xfId="1330" xr:uid="{00000000-0005-0000-0000-000027050000}"/>
    <cellStyle name="Percent 4 3 2" xfId="2738" xr:uid="{2000E905-2AB1-44F3-A534-A24390BC30BB}"/>
    <cellStyle name="Percent 4 3 2 2" xfId="36831" xr:uid="{1415F6B1-679F-48AB-9673-0C3BE66A93B5}"/>
    <cellStyle name="Percent 4 3 3" xfId="36832" xr:uid="{0F10A989-4FB9-4B9D-824B-9C66A3E7D66B}"/>
    <cellStyle name="Percent 4 3 4" xfId="42545" xr:uid="{BA2764BD-9C3F-4E18-84EC-4A0E437995C8}"/>
    <cellStyle name="Percent 4 4" xfId="1331" xr:uid="{00000000-0005-0000-0000-000028050000}"/>
    <cellStyle name="Percent 4 4 2" xfId="1332" xr:uid="{00000000-0005-0000-0000-000029050000}"/>
    <cellStyle name="Percent 4 4 2 2" xfId="2739" xr:uid="{DA701808-58C9-455B-BBBB-E8EED03A36B9}"/>
    <cellStyle name="Percent 4 4 2 2 2" xfId="42546" xr:uid="{030C4A2D-95F2-4084-8EAA-4DB3A3461C82}"/>
    <cellStyle name="Percent 4 4 2 3" xfId="36833" xr:uid="{6E075A6E-B9D5-4405-BE14-9B9670CF5F64}"/>
    <cellStyle name="Percent 4 4 2 4" xfId="46544" xr:uid="{2E69EA8D-3D45-4670-88D2-E5D7AB4B9611}"/>
    <cellStyle name="Percent 4 4 3" xfId="36834" xr:uid="{35A9E4A9-9443-4FD8-9A0D-47AA2C30E240}"/>
    <cellStyle name="Percent 4 4 3 2" xfId="36835" xr:uid="{C7C11DEA-3EAB-4CA2-8FB7-6DC53FDB6FE5}"/>
    <cellStyle name="Percent 4 4 3 3" xfId="45022" xr:uid="{3BAD47E9-CCC9-428A-A1E3-0CD3F7D417AC}"/>
    <cellStyle name="Percent 4 4 4" xfId="42547" xr:uid="{1F432F45-4461-403C-A612-1501E28AFF5B}"/>
    <cellStyle name="Percent 4 4 5" xfId="42548" xr:uid="{81AC9F2B-9814-49DA-931B-A62C70EDD4E0}"/>
    <cellStyle name="Percent 4 4 6" xfId="45023" xr:uid="{C2089AD1-D3E3-4021-A896-C313381F7585}"/>
    <cellStyle name="Percent 4 4 7" xfId="1451" xr:uid="{138BEC52-9D9E-4E2D-8AF9-4B0F734ACD7A}"/>
    <cellStyle name="Percent 4 5" xfId="3030" xr:uid="{714D49D9-5F1B-403A-92AB-5C6FB3011621}"/>
    <cellStyle name="Percent 4 5 2" xfId="36836" xr:uid="{E7C0A20B-6CCF-436A-A3A6-FBA8959924D3}"/>
    <cellStyle name="Percent 4 5 3" xfId="42792" xr:uid="{0E8E52D2-B21E-4DF7-BB78-C085360359C7}"/>
    <cellStyle name="Percent 4 5 4" xfId="46400" xr:uid="{996925AA-52F5-46D5-9FBC-55CF0C28D86D}"/>
    <cellStyle name="Percent 4 6" xfId="36837" xr:uid="{F61A259E-EAE0-44C4-A2A1-C6F452491F20}"/>
    <cellStyle name="Percent 4 6 2" xfId="36838" xr:uid="{B0064F71-4400-4965-8101-4F2782ACA361}"/>
    <cellStyle name="Percent 4 6 3" xfId="45024" xr:uid="{E8F73EAC-A667-467E-9945-D8251B0B1F66}"/>
    <cellStyle name="Percent 4 7" xfId="36839" xr:uid="{B4606C04-6923-49FD-B090-32F98EE30CA6}"/>
    <cellStyle name="Percent 4 8" xfId="42549" xr:uid="{975FC4A1-136E-4810-AD55-EBCEF766063D}"/>
    <cellStyle name="Percent 4 9" xfId="44178" xr:uid="{2E49F276-93AA-4E60-B546-464E6CA8CAE5}"/>
    <cellStyle name="Percent 4_31000" xfId="36840" xr:uid="{1A7387EB-69E2-4346-B9FE-1D764C002496}"/>
    <cellStyle name="Percent 5" xfId="974" xr:uid="{00000000-0005-0000-0000-00002A050000}"/>
    <cellStyle name="Percent 5 10" xfId="42550" xr:uid="{402573B2-614F-441C-B85F-A66E8FA7D48C}"/>
    <cellStyle name="Percent 5 11" xfId="42551" xr:uid="{10C2D4D5-D68C-4973-91DB-EFE61F6A043A}"/>
    <cellStyle name="Percent 5 12" xfId="46401" xr:uid="{0EAE1282-EADC-4219-8406-6638CB1D54B8}"/>
    <cellStyle name="Percent 5 13" xfId="46545" xr:uid="{AF06DA90-3B2D-4BFF-8FB6-C6B3E63FCDB1}"/>
    <cellStyle name="Percent 5 14" xfId="46574" xr:uid="{75C0188C-2B3B-4170-B1B3-1AA397E62F9F}"/>
    <cellStyle name="Percent 5 2" xfId="1079" xr:uid="{00000000-0005-0000-0000-00002B050000}"/>
    <cellStyle name="Percent 5 2 10" xfId="42830" xr:uid="{9515EB69-8890-4D39-A176-AF6F90D7C65A}"/>
    <cellStyle name="Percent 5 2 2" xfId="1080" xr:uid="{00000000-0005-0000-0000-00002C050000}"/>
    <cellStyle name="Percent 5 2 2 2" xfId="2740" xr:uid="{B7DF5425-2000-419B-AADB-242B335DD893}"/>
    <cellStyle name="Percent 5 2 2 2 2" xfId="36841" xr:uid="{3AB53C00-2ABC-4453-97BE-4C33CF2E62EF}"/>
    <cellStyle name="Percent 5 2 2 2 2 2" xfId="36842" xr:uid="{0E0F0DDC-A995-4F8C-AD66-89F155B10D4D}"/>
    <cellStyle name="Percent 5 2 2 2 2 2 2" xfId="36843" xr:uid="{4EC7FCCE-F65A-48C3-B6DB-D50AF3629A7A}"/>
    <cellStyle name="Percent 5 2 2 2 2 2 2 2" xfId="42552" xr:uid="{D2C7CBD7-0326-4B3C-8B17-8CBCABF2E1E3}"/>
    <cellStyle name="Percent 5 2 2 2 2 2 3" xfId="36844" xr:uid="{60F7E0D8-829B-4174-8A6A-895AFAEB5C27}"/>
    <cellStyle name="Percent 5 2 2 2 2 3" xfId="36845" xr:uid="{88D30CD1-A622-4203-B23B-4F936F438121}"/>
    <cellStyle name="Percent 5 2 2 2 2 3 2" xfId="36846" xr:uid="{65228E02-A4BC-4071-AE6A-7DACFDC22111}"/>
    <cellStyle name="Percent 5 2 2 2 2 3 2 2" xfId="42553" xr:uid="{B328F4BE-9F08-49FB-85D6-A3C12AFF389A}"/>
    <cellStyle name="Percent 5 2 2 2 2 3 3" xfId="36847" xr:uid="{775EBD29-103E-437B-9F5D-14A3235AE5A7}"/>
    <cellStyle name="Percent 5 2 2 2 2 4" xfId="36848" xr:uid="{5D8F7C7E-621E-418A-90BB-576ABD7BABC1}"/>
    <cellStyle name="Percent 5 2 2 2 2 4 2" xfId="42554" xr:uid="{ACE38C0F-5E69-4890-A090-A8F9C6F2C776}"/>
    <cellStyle name="Percent 5 2 2 2 2 5" xfId="36849" xr:uid="{1243D4C6-46FC-497D-A40E-52C96210727F}"/>
    <cellStyle name="Percent 5 2 2 2 3" xfId="36850" xr:uid="{5027DD1F-2BFA-4DA1-B537-33381F6A76C0}"/>
    <cellStyle name="Percent 5 2 2 2 3 2" xfId="36851" xr:uid="{C953D630-F27B-4B51-9384-5BF1E159223D}"/>
    <cellStyle name="Percent 5 2 2 2 3 2 2" xfId="42555" xr:uid="{7214D51D-EB72-4274-90C6-9151F90247A2}"/>
    <cellStyle name="Percent 5 2 2 2 3 3" xfId="36852" xr:uid="{706BC7AB-8AF8-4149-B8C2-7EDD4D2DBE12}"/>
    <cellStyle name="Percent 5 2 2 2 4" xfId="36853" xr:uid="{82A03263-7428-4C0F-96BA-143BEB9B3C58}"/>
    <cellStyle name="Percent 5 2 2 2 4 2" xfId="36854" xr:uid="{AF67140C-5EA4-41D9-B685-3FEFD0FF355E}"/>
    <cellStyle name="Percent 5 2 2 2 4 2 2" xfId="42556" xr:uid="{EED36E63-65ED-4449-88BE-F542B39C6C3B}"/>
    <cellStyle name="Percent 5 2 2 2 4 3" xfId="36855" xr:uid="{6EC468C0-81E5-4662-9676-0E474C5378CA}"/>
    <cellStyle name="Percent 5 2 2 2 5" xfId="36856" xr:uid="{35BAA908-17FE-4840-85A3-449313BA7C68}"/>
    <cellStyle name="Percent 5 2 2 2 5 2" xfId="42557" xr:uid="{4BE5CF86-7E82-4798-9F9F-B170E08BBBEF}"/>
    <cellStyle name="Percent 5 2 2 2 6" xfId="36857" xr:uid="{01D2E22A-8BD3-4FFF-8F8F-7A9EF0304F13}"/>
    <cellStyle name="Percent 5 2 2 2 7" xfId="46402" xr:uid="{530B61AB-D47F-4459-83F6-E6F8C2A027B3}"/>
    <cellStyle name="Percent 5 2 2 3" xfId="36858" xr:uid="{509F0FD9-AE97-4D82-9012-E9156EB04313}"/>
    <cellStyle name="Percent 5 2 2 3 2" xfId="36859" xr:uid="{26958666-D816-4382-B95C-0EBEE4E20DB6}"/>
    <cellStyle name="Percent 5 2 2 3 2 2" xfId="36860" xr:uid="{C89289BD-8220-4D04-A0D5-2567236199C1}"/>
    <cellStyle name="Percent 5 2 2 3 2 2 2" xfId="42558" xr:uid="{AE96ED72-6B75-4B17-8D97-388D864FCE0F}"/>
    <cellStyle name="Percent 5 2 2 3 2 3" xfId="36861" xr:uid="{2B11995B-0F4A-4AC1-A7D6-E31307D9B78D}"/>
    <cellStyle name="Percent 5 2 2 3 3" xfId="36862" xr:uid="{734E9430-6D99-4ECE-A4AE-53C59C867DC6}"/>
    <cellStyle name="Percent 5 2 2 3 3 2" xfId="36863" xr:uid="{78E05C46-0EE7-4835-9B3B-EEED990E05E9}"/>
    <cellStyle name="Percent 5 2 2 3 3 2 2" xfId="42559" xr:uid="{2E5B4609-61A4-4F71-9455-1DF864E1BBB3}"/>
    <cellStyle name="Percent 5 2 2 3 3 3" xfId="36864" xr:uid="{4D4993C5-C183-4EE3-B103-EE8B40C4C0E9}"/>
    <cellStyle name="Percent 5 2 2 3 4" xfId="36865" xr:uid="{C2CEE3FC-66A5-49EE-994F-EB0FB9C0878E}"/>
    <cellStyle name="Percent 5 2 2 3 4 2" xfId="42560" xr:uid="{7E6B7149-5B2F-4F90-A8CB-30EEA7EB0E40}"/>
    <cellStyle name="Percent 5 2 2 3 5" xfId="36866" xr:uid="{8955274D-5F79-4A67-BFE2-AA27F608CD73}"/>
    <cellStyle name="Percent 5 2 2 4" xfId="36867" xr:uid="{80533FA6-98CA-47EA-9AAE-33D4EFA79CFE}"/>
    <cellStyle name="Percent 5 2 2 4 2" xfId="36868" xr:uid="{EA7E461F-B074-4402-B38D-83DA4A4E3EF9}"/>
    <cellStyle name="Percent 5 2 2 4 2 2" xfId="42561" xr:uid="{630E92E2-BE03-4941-82BC-8BED37C0DC13}"/>
    <cellStyle name="Percent 5 2 2 4 3" xfId="36869" xr:uid="{DF08E182-258E-4A0C-8EFC-700582FF5704}"/>
    <cellStyle name="Percent 5 2 2 5" xfId="36870" xr:uid="{9307BEE7-B707-4F8E-A047-6930B7E82599}"/>
    <cellStyle name="Percent 5 2 2 5 2" xfId="36871" xr:uid="{AD67EDEB-5327-4D0A-AD6B-70C2ED68619D}"/>
    <cellStyle name="Percent 5 2 2 5 2 2" xfId="42562" xr:uid="{B1F2E41D-B18E-43F3-A531-61D6CC7433F9}"/>
    <cellStyle name="Percent 5 2 2 5 3" xfId="36872" xr:uid="{41E66B8E-D625-4E30-890F-84C15BFCB542}"/>
    <cellStyle name="Percent 5 2 2 6" xfId="36873" xr:uid="{C03E9BAC-0C13-4876-A94B-2282CA61EDA6}"/>
    <cellStyle name="Percent 5 2 2 6 2" xfId="42563" xr:uid="{65426F04-A85C-489B-BEA9-B2E6B1D0BF6E}"/>
    <cellStyle name="Percent 5 2 2 7" xfId="36874" xr:uid="{3F1AEB2F-D3E5-40BF-90F7-B5A20132BD05}"/>
    <cellStyle name="Percent 5 2 2 8" xfId="46403" xr:uid="{6EBBEFBB-85A8-4602-99A2-E68EC98F05B2}"/>
    <cellStyle name="Percent 5 2 3" xfId="2741" xr:uid="{AD895772-045C-4E12-9072-F8EE631551E8}"/>
    <cellStyle name="Percent 5 2 3 2" xfId="36875" xr:uid="{531987EE-C6F2-4180-8868-EBB924A2BE5C}"/>
    <cellStyle name="Percent 5 2 3 2 2" xfId="36876" xr:uid="{158FA07E-9723-4A8E-A574-F7FF908BB335}"/>
    <cellStyle name="Percent 5 2 3 2 2 2" xfId="36877" xr:uid="{C1932053-84B9-4DD9-A0AB-8E166FAE2400}"/>
    <cellStyle name="Percent 5 2 3 2 2 2 2" xfId="42564" xr:uid="{DF7F15E6-0E6E-4134-9F06-16641B199F84}"/>
    <cellStyle name="Percent 5 2 3 2 2 3" xfId="36878" xr:uid="{489EA93E-4124-41A4-B709-2A0C0F8276F0}"/>
    <cellStyle name="Percent 5 2 3 2 3" xfId="36879" xr:uid="{2D307A41-F7C4-4D7F-A1EF-9502E520A11E}"/>
    <cellStyle name="Percent 5 2 3 2 3 2" xfId="36880" xr:uid="{F7AACD1E-8FAF-4C6E-BDA1-36D5B894E237}"/>
    <cellStyle name="Percent 5 2 3 2 3 2 2" xfId="42565" xr:uid="{CA223AEC-D6B9-4E91-BFEC-355AB87F508D}"/>
    <cellStyle name="Percent 5 2 3 2 3 3" xfId="36881" xr:uid="{16EB1E9C-F7B1-40B6-93F2-2EAA539FDE86}"/>
    <cellStyle name="Percent 5 2 3 2 4" xfId="36882" xr:uid="{D48B8278-E302-44D3-971E-7CA74B9C6066}"/>
    <cellStyle name="Percent 5 2 3 2 4 2" xfId="42566" xr:uid="{6DE7C581-9156-4761-AB0F-C08DF84C6403}"/>
    <cellStyle name="Percent 5 2 3 2 5" xfId="36883" xr:uid="{3B22DC12-3110-4A89-AE5F-DAE8AE6FF6B2}"/>
    <cellStyle name="Percent 5 2 3 3" xfId="36884" xr:uid="{10041F34-320A-4462-A1E1-7EAF233BB062}"/>
    <cellStyle name="Percent 5 2 3 3 2" xfId="36885" xr:uid="{AF516302-0A25-48B8-BCB7-D88D0C98EC84}"/>
    <cellStyle name="Percent 5 2 3 3 2 2" xfId="42567" xr:uid="{2EB49D31-8EDD-4467-A059-AE8F9C8DF2F8}"/>
    <cellStyle name="Percent 5 2 3 3 3" xfId="36886" xr:uid="{64A3E91F-0418-41BA-B380-9851DCD8CBAB}"/>
    <cellStyle name="Percent 5 2 3 4" xfId="36887" xr:uid="{867CE2C4-A83E-4758-AEB4-3CBDEFC1AF91}"/>
    <cellStyle name="Percent 5 2 3 4 2" xfId="36888" xr:uid="{78C35715-81CA-4E19-A3DC-EEED4308C5D6}"/>
    <cellStyle name="Percent 5 2 3 4 2 2" xfId="42568" xr:uid="{84D3EE70-7724-4EDA-80DD-D01B3D72BB9D}"/>
    <cellStyle name="Percent 5 2 3 4 3" xfId="36889" xr:uid="{AEA478D2-A2BB-4193-9F9F-BE9E9D0CBF65}"/>
    <cellStyle name="Percent 5 2 3 5" xfId="36890" xr:uid="{62589F43-166B-47FF-A50D-48B182B86FD2}"/>
    <cellStyle name="Percent 5 2 3 5 2" xfId="42569" xr:uid="{609A80A3-0E4E-40CA-B4CC-AA7E0D1DB805}"/>
    <cellStyle name="Percent 5 2 3 6" xfId="36891" xr:uid="{462F1EFA-4470-4379-A777-7BE990735E36}"/>
    <cellStyle name="Percent 5 2 3 7" xfId="46404" xr:uid="{2E29DE9F-1F39-459D-8B1B-DA3BFDFD8025}"/>
    <cellStyle name="Percent 5 2 4" xfId="36892" xr:uid="{85F3D193-FE55-4500-AEBF-AAE4C1F60B98}"/>
    <cellStyle name="Percent 5 2 4 2" xfId="36893" xr:uid="{BBB74FF0-3FF3-4625-B9BA-8D4F78F86C97}"/>
    <cellStyle name="Percent 5 2 4 2 2" xfId="36894" xr:uid="{4DEBD39A-5AA3-420B-A126-8709D3D816BA}"/>
    <cellStyle name="Percent 5 2 4 2 2 2" xfId="42570" xr:uid="{D44A75E3-30F9-42F6-93CE-556F05BF0DF9}"/>
    <cellStyle name="Percent 5 2 4 2 3" xfId="36895" xr:uid="{19B0EEBB-13BA-4E59-8879-B09D27CBA544}"/>
    <cellStyle name="Percent 5 2 4 3" xfId="36896" xr:uid="{897CF581-8A58-44F6-8938-28E5CDF95B71}"/>
    <cellStyle name="Percent 5 2 4 3 2" xfId="36897" xr:uid="{051DB182-8CA2-4B4E-A6C5-75E05FA63C20}"/>
    <cellStyle name="Percent 5 2 4 3 2 2" xfId="42571" xr:uid="{8AE55840-AECE-437C-8853-E9B48CD41E2D}"/>
    <cellStyle name="Percent 5 2 4 3 3" xfId="36898" xr:uid="{D006FE1C-B872-466A-9A44-8F352EDC7740}"/>
    <cellStyle name="Percent 5 2 4 4" xfId="36899" xr:uid="{F29885AD-9800-45D2-BCE4-709E37B5B6CF}"/>
    <cellStyle name="Percent 5 2 4 4 2" xfId="42572" xr:uid="{2AD2C86D-5974-4B48-A082-4C62675C4FA5}"/>
    <cellStyle name="Percent 5 2 4 5" xfId="36900" xr:uid="{380337F0-7EF1-4BDF-BD07-98EBE00C9209}"/>
    <cellStyle name="Percent 5 2 5" xfId="36901" xr:uid="{AD59927C-6F6E-4939-B21B-F3A1BE6D7D01}"/>
    <cellStyle name="Percent 5 2 5 2" xfId="36902" xr:uid="{8045CFCE-0811-4056-9368-D2C6F2ED053C}"/>
    <cellStyle name="Percent 5 2 5 2 2" xfId="42573" xr:uid="{45D5B2C1-62A8-41F8-A509-B1ED30B3BB1F}"/>
    <cellStyle name="Percent 5 2 5 3" xfId="36903" xr:uid="{E215E6EF-26EC-411C-81E5-1B6758E36BD4}"/>
    <cellStyle name="Percent 5 2 6" xfId="36904" xr:uid="{B4C0E3EA-F2AB-4D17-BD70-F12E0CD68A1F}"/>
    <cellStyle name="Percent 5 2 6 2" xfId="36905" xr:uid="{A1C81094-B57F-4BBA-90B2-BD76CF70551A}"/>
    <cellStyle name="Percent 5 2 6 2 2" xfId="42574" xr:uid="{92D3DFEB-C919-4BCD-998D-34B5FB63D920}"/>
    <cellStyle name="Percent 5 2 6 3" xfId="36906" xr:uid="{74A06BE3-C032-4DA8-BECE-F9EAB603F586}"/>
    <cellStyle name="Percent 5 2 7" xfId="36907" xr:uid="{BEF0E50B-04B1-49E0-AD9A-2ECFE982E49A}"/>
    <cellStyle name="Percent 5 2 7 2" xfId="42575" xr:uid="{EAA11EA6-F248-47EF-844D-A479B84097F3}"/>
    <cellStyle name="Percent 5 2 8" xfId="36908" xr:uid="{242171AD-DCD5-4486-B4A7-46DBC9AB6547}"/>
    <cellStyle name="Percent 5 2 9" xfId="42576" xr:uid="{2B3550E6-F230-4377-86DA-6FF5B051481E}"/>
    <cellStyle name="Percent 5 3" xfId="1081" xr:uid="{00000000-0005-0000-0000-00002D050000}"/>
    <cellStyle name="Percent 5 3 2" xfId="2742" xr:uid="{21A7C334-5870-4CB6-837A-CEFE15D7D43A}"/>
    <cellStyle name="Percent 5 3 2 2" xfId="36909" xr:uid="{ABDCAD39-6E12-49B2-B80D-F549337BBD76}"/>
    <cellStyle name="Percent 5 3 2 2 2" xfId="36910" xr:uid="{F8A60618-CBA2-4D98-BD5C-B59AE5F1EB78}"/>
    <cellStyle name="Percent 5 3 2 2 2 2" xfId="36911" xr:uid="{D424C8D0-CD69-4587-A21F-2FB9EEA20846}"/>
    <cellStyle name="Percent 5 3 2 2 2 2 2" xfId="42577" xr:uid="{72E1766A-AEE9-4480-8133-063F115C1FA6}"/>
    <cellStyle name="Percent 5 3 2 2 2 3" xfId="36912" xr:uid="{2D0A518B-B62C-45D1-B11D-FE5141ECB6F1}"/>
    <cellStyle name="Percent 5 3 2 2 3" xfId="36913" xr:uid="{B56E830C-7622-4069-BEB9-5774135D96AF}"/>
    <cellStyle name="Percent 5 3 2 2 3 2" xfId="36914" xr:uid="{43108168-38B1-4ED7-BBFB-4F70E0990222}"/>
    <cellStyle name="Percent 5 3 2 2 3 2 2" xfId="42578" xr:uid="{C572EE42-58E4-4ACA-BF3B-DD17E3277B2F}"/>
    <cellStyle name="Percent 5 3 2 2 3 3" xfId="36915" xr:uid="{55EC82C3-2659-4BF2-957C-EC25AD2E207B}"/>
    <cellStyle name="Percent 5 3 2 2 4" xfId="36916" xr:uid="{D251CDBA-AE11-4ED5-B023-CF562C798CD5}"/>
    <cellStyle name="Percent 5 3 2 2 4 2" xfId="42579" xr:uid="{2801B31A-FD6E-4AE8-9298-04AFEB1B338B}"/>
    <cellStyle name="Percent 5 3 2 2 5" xfId="36917" xr:uid="{BC339A6C-BD33-43C8-89EC-3624F38F7D28}"/>
    <cellStyle name="Percent 5 3 2 3" xfId="36918" xr:uid="{31528EFB-67B8-434C-BA20-2CACC3CE6987}"/>
    <cellStyle name="Percent 5 3 2 3 2" xfId="36919" xr:uid="{34223336-3238-4768-AC49-39C3CAB7709D}"/>
    <cellStyle name="Percent 5 3 2 3 2 2" xfId="42580" xr:uid="{0FCEBE28-1A09-4FA8-A692-DF01DBA36EEF}"/>
    <cellStyle name="Percent 5 3 2 3 3" xfId="36920" xr:uid="{6F9EF5F0-9436-4EBD-993D-5C3390D490EB}"/>
    <cellStyle name="Percent 5 3 2 4" xfId="36921" xr:uid="{93812D60-5D00-4FD0-B8BA-3D753B9EF2DB}"/>
    <cellStyle name="Percent 5 3 2 4 2" xfId="36922" xr:uid="{893C14AD-1D3A-452A-A891-82BC1BA5D328}"/>
    <cellStyle name="Percent 5 3 2 4 2 2" xfId="42581" xr:uid="{9CD0BAF4-D18B-40D8-BC7F-FD833A6028D7}"/>
    <cellStyle name="Percent 5 3 2 4 3" xfId="36923" xr:uid="{E02FFF59-7D3E-4ED1-B8D8-A6B085588394}"/>
    <cellStyle name="Percent 5 3 2 5" xfId="36924" xr:uid="{793D4535-4111-480D-8396-9B72955968F7}"/>
    <cellStyle name="Percent 5 3 2 5 2" xfId="42582" xr:uid="{9C076414-1CB5-43B6-8E04-85EEE3607D96}"/>
    <cellStyle name="Percent 5 3 2 6" xfId="36925" xr:uid="{F1B985AC-4834-4DFA-8807-81187AD67F41}"/>
    <cellStyle name="Percent 5 3 2 7" xfId="46405" xr:uid="{F4336C10-046C-4526-B3A5-FD5B10BCEDAE}"/>
    <cellStyle name="Percent 5 3 3" xfId="36926" xr:uid="{358130FD-D4AE-42CB-A2B6-F28853A9B68F}"/>
    <cellStyle name="Percent 5 3 3 2" xfId="36927" xr:uid="{A12E1B7A-0A96-47DB-AE4F-56544C819788}"/>
    <cellStyle name="Percent 5 3 3 2 2" xfId="36928" xr:uid="{7D206331-CDC0-47DF-8934-49007FB157C3}"/>
    <cellStyle name="Percent 5 3 3 2 2 2" xfId="42583" xr:uid="{A192AE26-7D98-4658-A4EB-5D82BD7C25E4}"/>
    <cellStyle name="Percent 5 3 3 2 3" xfId="36929" xr:uid="{EC76B198-B85C-41E6-9D86-BFD50FF7AFFA}"/>
    <cellStyle name="Percent 5 3 3 3" xfId="36930" xr:uid="{D5343F93-FFE6-4390-9D0C-F3D2441EE2B0}"/>
    <cellStyle name="Percent 5 3 3 3 2" xfId="36931" xr:uid="{877C26B5-5FFF-4190-9AE8-0C67BAAB6C2C}"/>
    <cellStyle name="Percent 5 3 3 3 2 2" xfId="42584" xr:uid="{6AB36A1F-24E1-492D-9E32-B0465490D85C}"/>
    <cellStyle name="Percent 5 3 3 3 3" xfId="36932" xr:uid="{F31BEDD3-64C4-40DE-8E70-1C93FBE9A837}"/>
    <cellStyle name="Percent 5 3 3 4" xfId="36933" xr:uid="{690806B6-1478-42A9-9C70-C3F2711A0799}"/>
    <cellStyle name="Percent 5 3 3 4 2" xfId="42585" xr:uid="{E82BEC90-A758-4D7E-B7BE-82DABAC04CBE}"/>
    <cellStyle name="Percent 5 3 3 5" xfId="36934" xr:uid="{072AF6F6-45B1-42F6-BD1C-7B7256DA5D08}"/>
    <cellStyle name="Percent 5 3 4" xfId="36935" xr:uid="{3ECDE6E5-0EFD-42DE-B2A5-76894CFD60B0}"/>
    <cellStyle name="Percent 5 3 4 2" xfId="36936" xr:uid="{06102E36-DBC5-4932-B36B-FB131EA27A32}"/>
    <cellStyle name="Percent 5 3 4 2 2" xfId="42586" xr:uid="{EFB3C0DB-0359-4CA5-8C3E-27A9497C5D31}"/>
    <cellStyle name="Percent 5 3 4 3" xfId="36937" xr:uid="{30F18835-E8F4-42D1-A91F-9BDBF460BEBF}"/>
    <cellStyle name="Percent 5 3 5" xfId="36938" xr:uid="{D72A6DC8-51EB-48C7-9B3B-CD467DCDAAEE}"/>
    <cellStyle name="Percent 5 3 5 2" xfId="36939" xr:uid="{D497FC08-BF59-45D7-83BF-8EBFE634F256}"/>
    <cellStyle name="Percent 5 3 5 2 2" xfId="42587" xr:uid="{1EF33C14-1DE7-4D5D-98A7-3BB4AD28817E}"/>
    <cellStyle name="Percent 5 3 5 3" xfId="36940" xr:uid="{1FAD0F23-336F-417A-B253-07E9EBDE15E8}"/>
    <cellStyle name="Percent 5 3 6" xfId="36941" xr:uid="{7443AAE7-080B-445F-BCE8-BDAC5C570BC1}"/>
    <cellStyle name="Percent 5 3 6 2" xfId="42588" xr:uid="{B2F98A9F-CE06-47C8-A1FC-B4409A503CF6}"/>
    <cellStyle name="Percent 5 3 7" xfId="36942" xr:uid="{B0D0B99F-19FA-4CA5-B4F0-0EDDC3B073F6}"/>
    <cellStyle name="Percent 5 3 8" xfId="46406" xr:uid="{0C5142B7-2164-4DA4-B19B-A5EA62F64308}"/>
    <cellStyle name="Percent 5 4" xfId="1078" xr:uid="{00000000-0005-0000-0000-00002E050000}"/>
    <cellStyle name="Percent 5 4 2" xfId="2743" xr:uid="{65587E73-5B60-4EEF-8E52-6EB8B2950623}"/>
    <cellStyle name="Percent 5 4 2 2" xfId="36943" xr:uid="{26628C94-4E1A-48FE-BDBE-99614041E5D8}"/>
    <cellStyle name="Percent 5 4 2 2 2" xfId="36944" xr:uid="{93350C1D-69CA-4489-A2F4-CA4406BF599A}"/>
    <cellStyle name="Percent 5 4 2 2 2 2" xfId="42589" xr:uid="{4649FA63-0AC5-4E67-89CC-EC617E144EF0}"/>
    <cellStyle name="Percent 5 4 2 2 3" xfId="36945" xr:uid="{7FB63354-A821-462E-9A42-D320F628536A}"/>
    <cellStyle name="Percent 5 4 2 3" xfId="36946" xr:uid="{FF544484-CCFA-4DD8-B68A-AEDD3C0E4EA3}"/>
    <cellStyle name="Percent 5 4 2 3 2" xfId="36947" xr:uid="{0E347F8D-D1DB-4C46-AF24-CCA072A4005C}"/>
    <cellStyle name="Percent 5 4 2 3 2 2" xfId="42590" xr:uid="{6793F18F-D8CB-444E-9647-5BD52B0C2DE5}"/>
    <cellStyle name="Percent 5 4 2 3 3" xfId="36948" xr:uid="{21B34FAD-1B4C-4A3D-B9D9-378236EF1E32}"/>
    <cellStyle name="Percent 5 4 2 4" xfId="36949" xr:uid="{9F7CD825-C837-489D-B8BE-DE79171E27DC}"/>
    <cellStyle name="Percent 5 4 2 4 2" xfId="42591" xr:uid="{8BC7562A-A0F1-4EDE-8838-263BF8710E9E}"/>
    <cellStyle name="Percent 5 4 2 5" xfId="36950" xr:uid="{39A8F553-2291-480C-888D-D121130E8E23}"/>
    <cellStyle name="Percent 5 4 2 6" xfId="46407" xr:uid="{A7CCD550-4E4C-4CE4-8C66-859A3F42AE69}"/>
    <cellStyle name="Percent 5 4 3" xfId="36951" xr:uid="{2626726A-FB47-4D48-944A-DDB41E0C0F5E}"/>
    <cellStyle name="Percent 5 4 3 2" xfId="36952" xr:uid="{37F7CB41-23E9-4358-ADD9-6B710C88154D}"/>
    <cellStyle name="Percent 5 4 3 2 2" xfId="42592" xr:uid="{2825B773-F8F4-4E25-96C2-67E9385C6D34}"/>
    <cellStyle name="Percent 5 4 3 3" xfId="36953" xr:uid="{BAEF3FFC-9A69-4654-B827-93356F2C3696}"/>
    <cellStyle name="Percent 5 4 3 4" xfId="36954" xr:uid="{463E1BD2-6296-49AB-BB43-E73169B3D30B}"/>
    <cellStyle name="Percent 5 4 3 5" xfId="45025" xr:uid="{00F96ED2-0C67-4893-A698-7F46673D741F}"/>
    <cellStyle name="Percent 5 4 4" xfId="36955" xr:uid="{7460CFD5-3976-4CC6-A7F3-72F27479F19D}"/>
    <cellStyle name="Percent 5 4 4 2" xfId="36956" xr:uid="{6E590C55-A7AD-448A-AD76-963B33202F2F}"/>
    <cellStyle name="Percent 5 4 4 2 2" xfId="42593" xr:uid="{44CB3386-0485-4436-AA05-40A13C2EB147}"/>
    <cellStyle name="Percent 5 4 4 3" xfId="36957" xr:uid="{3BD355A7-17C3-4C9B-B29F-079F027F6083}"/>
    <cellStyle name="Percent 5 4 5" xfId="36958" xr:uid="{F79914F6-562D-4586-B652-70A057A257F1}"/>
    <cellStyle name="Percent 5 4 5 2" xfId="42594" xr:uid="{0D098AC4-0E0C-4B40-8FA4-55742B709F5B}"/>
    <cellStyle name="Percent 5 4 6" xfId="36959" xr:uid="{F3F552A5-1710-4E18-A02A-2633E6366384}"/>
    <cellStyle name="Percent 5 4 7" xfId="1452" xr:uid="{3932B920-C424-44E1-A72F-9CA6EAD5388E}"/>
    <cellStyle name="Percent 5 5" xfId="1467" xr:uid="{EDD60B1C-65C8-471F-BB21-5C7D81E9DB94}"/>
    <cellStyle name="Percent 5 5 2" xfId="36960" xr:uid="{13B93484-B70E-4E9C-A20A-E6174AEAFC08}"/>
    <cellStyle name="Percent 5 5 2 2" xfId="36961" xr:uid="{58571D0B-B36F-4483-B19F-3F4F64332BEC}"/>
    <cellStyle name="Percent 5 5 2 2 2" xfId="42595" xr:uid="{A3052263-F0A0-4ACE-87D1-BFF232AEA92D}"/>
    <cellStyle name="Percent 5 5 2 3" xfId="36962" xr:uid="{2FD37DC4-E054-4DFD-B560-41B3FE1F4125}"/>
    <cellStyle name="Percent 5 5 2 4" xfId="36963" xr:uid="{40C74728-BA6B-4851-B8AF-713EF4076669}"/>
    <cellStyle name="Percent 5 5 2 5" xfId="45026" xr:uid="{5A11566D-392F-44DA-A571-4025F8D3E8E9}"/>
    <cellStyle name="Percent 5 5 3" xfId="36964" xr:uid="{47BF162D-7CCC-48FF-A0D1-ADBCD8FBDD2A}"/>
    <cellStyle name="Percent 5 5 3 2" xfId="36965" xr:uid="{B2654CA9-431B-45CB-A4E5-7A41FE625A3A}"/>
    <cellStyle name="Percent 5 5 3 2 2" xfId="42596" xr:uid="{FCD5846A-9F9C-4BE3-B1F6-D91F4F565E4D}"/>
    <cellStyle name="Percent 5 5 3 3" xfId="36966" xr:uid="{4E526DC5-0061-42B7-B3A7-1CBC4B9C65DE}"/>
    <cellStyle name="Percent 5 5 4" xfId="36967" xr:uid="{EEAA9A99-608E-43FE-82C3-C9A2ACAA0BA9}"/>
    <cellStyle name="Percent 5 5 4 2" xfId="42597" xr:uid="{E4E7B600-357F-4C33-9DDF-9FDF1E79E6BC}"/>
    <cellStyle name="Percent 5 5 5" xfId="36968" xr:uid="{E7BABB15-6154-413C-B543-9C681D340A73}"/>
    <cellStyle name="Percent 5 5 6" xfId="42794" xr:uid="{ABFB8CDD-4366-44F2-A837-5A1BE2A278AE}"/>
    <cellStyle name="Percent 5 5 7" xfId="46408" xr:uid="{0D9C8341-5FA6-451D-A44D-BB5F8187C901}"/>
    <cellStyle name="Percent 5 6" xfId="3031" xr:uid="{62BEEA2F-FB69-4D20-A484-033B47745598}"/>
    <cellStyle name="Percent 5 6 2" xfId="36969" xr:uid="{F23BD235-C73C-4E8F-8289-9D9BCA7E8CFB}"/>
    <cellStyle name="Percent 5 6 2 2" xfId="42598" xr:uid="{2BACA044-456E-4E5C-8781-F4092661E6B8}"/>
    <cellStyle name="Percent 5 6 3" xfId="36970" xr:uid="{5FBB601F-D722-408E-9FE2-D508628F11C8}"/>
    <cellStyle name="Percent 5 7" xfId="36971" xr:uid="{C5D13895-571F-4422-8B83-6995CC97F4AD}"/>
    <cellStyle name="Percent 5 7 2" xfId="36972" xr:uid="{76ECA37A-1801-46CB-9F5C-F4512EA66AFA}"/>
    <cellStyle name="Percent 5 7 2 2" xfId="42599" xr:uid="{58E788F0-4005-4B74-9DA3-6EBB9AA32228}"/>
    <cellStyle name="Percent 5 7 3" xfId="36973" xr:uid="{29431351-2E15-4EF9-8A7E-80167021354E}"/>
    <cellStyle name="Percent 5 8" xfId="36974" xr:uid="{7D6ECF15-2C1F-4185-9A37-901DF829DBD1}"/>
    <cellStyle name="Percent 5 8 2" xfId="42600" xr:uid="{81CC9263-3E8F-4844-A1D9-2E0C0158329B}"/>
    <cellStyle name="Percent 5 9" xfId="36975" xr:uid="{A7D9370A-B6FC-4990-BD71-A9619FC2B93A}"/>
    <cellStyle name="Percent 6" xfId="975" xr:uid="{00000000-0005-0000-0000-00002F050000}"/>
    <cellStyle name="Percent 6 10" xfId="46409" xr:uid="{B336A762-ED29-413A-8686-B1BCA491B989}"/>
    <cellStyle name="Percent 6 11" xfId="46546" xr:uid="{2A33A1FA-FAEB-42D4-AD4A-58BB7437ED2D}"/>
    <cellStyle name="Percent 6 12" xfId="46547" xr:uid="{6647A47C-6E08-45E8-996B-EF3151A1501B}"/>
    <cellStyle name="Percent 6 13" xfId="1374" xr:uid="{98C370D3-BA9A-46F3-970A-38CE9D633AAD}"/>
    <cellStyle name="Percent 6 2" xfId="1083" xr:uid="{00000000-0005-0000-0000-000030050000}"/>
    <cellStyle name="Percent 6 2 2" xfId="2744" xr:uid="{40F7B085-8695-4EE3-834B-C8E694CE6257}"/>
    <cellStyle name="Percent 6 2 2 2" xfId="36976" xr:uid="{39784717-66F1-4790-9317-9FD898B005D4}"/>
    <cellStyle name="Percent 6 2 2 2 2" xfId="36977" xr:uid="{353FE2C9-EC74-43EE-821A-B5AA583B9AE7}"/>
    <cellStyle name="Percent 6 2 2 2 2 2" xfId="36978" xr:uid="{F60884D1-E474-450B-8EC8-BB4367AD6BD0}"/>
    <cellStyle name="Percent 6 2 2 2 2 2 2" xfId="42601" xr:uid="{2D387BF9-57D5-4569-B5FF-BBCA1E88A906}"/>
    <cellStyle name="Percent 6 2 2 2 2 3" xfId="36979" xr:uid="{B6E4C074-CB41-4BD1-B2FC-F65BE3D01DDB}"/>
    <cellStyle name="Percent 6 2 2 2 3" xfId="36980" xr:uid="{EE0EAEBC-9EB9-4D0E-8E3E-EFEE6DD7D6C8}"/>
    <cellStyle name="Percent 6 2 2 2 3 2" xfId="36981" xr:uid="{E9AFA213-404D-4AB4-A5A7-3842FC6B5F31}"/>
    <cellStyle name="Percent 6 2 2 2 3 2 2" xfId="42602" xr:uid="{8E04E11B-12A0-4A46-9CD8-1A2BB7D49550}"/>
    <cellStyle name="Percent 6 2 2 2 3 3" xfId="36982" xr:uid="{E6D6C483-0E03-4550-8D15-A4E5ABF4DF1C}"/>
    <cellStyle name="Percent 6 2 2 2 4" xfId="36983" xr:uid="{73C86243-EA63-448D-80BA-1D91EBF118F1}"/>
    <cellStyle name="Percent 6 2 2 2 4 2" xfId="42603" xr:uid="{09A2B8DA-5B49-48C5-92C8-DB970FC92822}"/>
    <cellStyle name="Percent 6 2 2 2 5" xfId="36984" xr:uid="{8192432D-FCE2-432F-A380-91172ECB3BD6}"/>
    <cellStyle name="Percent 6 2 2 3" xfId="36985" xr:uid="{2CC41604-F336-4D1B-AF92-0B5B167453A8}"/>
    <cellStyle name="Percent 6 2 2 3 2" xfId="36986" xr:uid="{015757A3-3B56-41A3-9170-3835721E2116}"/>
    <cellStyle name="Percent 6 2 2 3 2 2" xfId="42604" xr:uid="{D09F2973-027D-4641-B25F-EEB66B6B9B34}"/>
    <cellStyle name="Percent 6 2 2 3 3" xfId="36987" xr:uid="{4277ADCB-2DB2-4196-8C04-BF4230FB4595}"/>
    <cellStyle name="Percent 6 2 2 4" xfId="36988" xr:uid="{62E918B3-422E-4881-8B98-7F5649C461C1}"/>
    <cellStyle name="Percent 6 2 2 4 2" xfId="36989" xr:uid="{8F265909-E5E4-4011-ADAA-9DF9D478BD00}"/>
    <cellStyle name="Percent 6 2 2 4 2 2" xfId="42605" xr:uid="{7B9B02DD-56C1-43E6-849D-B8867FC0A2F8}"/>
    <cellStyle name="Percent 6 2 2 4 3" xfId="36990" xr:uid="{E7E4C1E7-6935-4483-A87D-76468C9FCAAC}"/>
    <cellStyle name="Percent 6 2 2 5" xfId="36991" xr:uid="{71772605-9E9A-45DC-B56B-E18F8AAF7363}"/>
    <cellStyle name="Percent 6 2 2 5 2" xfId="42606" xr:uid="{E6C5143A-258E-42E0-81EC-F24C41BBE9EB}"/>
    <cellStyle name="Percent 6 2 2 6" xfId="36992" xr:uid="{46394E2D-319B-461A-880D-C84117763A7D}"/>
    <cellStyle name="Percent 6 2 2 7" xfId="46410" xr:uid="{018A02E8-AEC3-4AA7-A923-E2F1BA24A947}"/>
    <cellStyle name="Percent 6 2 3" xfId="36993" xr:uid="{98AEE413-7669-4E59-BB13-B37E8DB304BE}"/>
    <cellStyle name="Percent 6 2 3 2" xfId="36994" xr:uid="{508414DF-6687-4095-A9A9-F7178D83B084}"/>
    <cellStyle name="Percent 6 2 3 2 2" xfId="36995" xr:uid="{154C3B0C-CD33-4908-A4EA-0E3A5BF5046A}"/>
    <cellStyle name="Percent 6 2 3 2 2 2" xfId="42607" xr:uid="{A2000EA2-441D-4824-8733-2C69D4D576F4}"/>
    <cellStyle name="Percent 6 2 3 2 3" xfId="36996" xr:uid="{7C52EA43-2C55-4C9D-8FC9-043757CE29B7}"/>
    <cellStyle name="Percent 6 2 3 3" xfId="36997" xr:uid="{8D79D613-90C3-4244-9A43-70277307E3F4}"/>
    <cellStyle name="Percent 6 2 3 3 2" xfId="36998" xr:uid="{E06ED66B-1D08-48B1-AAB4-4321938F53CA}"/>
    <cellStyle name="Percent 6 2 3 3 2 2" xfId="42608" xr:uid="{A5383FF7-C168-49C1-9120-2FAC7170944D}"/>
    <cellStyle name="Percent 6 2 3 3 3" xfId="36999" xr:uid="{FCA18AF6-5A9B-4C2F-A880-52DC29DC6959}"/>
    <cellStyle name="Percent 6 2 3 4" xfId="37000" xr:uid="{98E3E632-FCF4-4F68-BB98-DA0C5D460925}"/>
    <cellStyle name="Percent 6 2 3 4 2" xfId="42609" xr:uid="{67F97941-6996-4182-BF86-808E9499EFF4}"/>
    <cellStyle name="Percent 6 2 3 5" xfId="37001" xr:uid="{626EC479-5098-4ADD-9032-49009113E066}"/>
    <cellStyle name="Percent 6 2 4" xfId="37002" xr:uid="{5BDF760C-F4FB-4B32-8AF1-AFEBA7658338}"/>
    <cellStyle name="Percent 6 2 4 2" xfId="37003" xr:uid="{F466728D-BD02-47E4-9E77-BC61612777C3}"/>
    <cellStyle name="Percent 6 2 4 2 2" xfId="42610" xr:uid="{A27EA649-9B75-47CC-9200-0C5668CA5438}"/>
    <cellStyle name="Percent 6 2 4 3" xfId="37004" xr:uid="{DED71E40-8C34-4A8F-87BD-5018602AB2D5}"/>
    <cellStyle name="Percent 6 2 5" xfId="37005" xr:uid="{B64A0F77-3316-4A79-9F30-927BCFB96CB5}"/>
    <cellStyle name="Percent 6 2 5 2" xfId="37006" xr:uid="{05A3B366-8704-4611-ADBC-4C248E978457}"/>
    <cellStyle name="Percent 6 2 5 2 2" xfId="42611" xr:uid="{B5932334-846C-4635-83D5-E261B3206007}"/>
    <cellStyle name="Percent 6 2 5 3" xfId="37007" xr:uid="{5238ECE4-E656-402D-8463-DA0DD01B51D7}"/>
    <cellStyle name="Percent 6 2 6" xfId="37008" xr:uid="{96DD5A38-C734-4E01-93AC-4C7B57F57211}"/>
    <cellStyle name="Percent 6 2 6 2" xfId="42612" xr:uid="{EA01D4D8-C640-49F0-B1CE-9FC763B9D7DD}"/>
    <cellStyle name="Percent 6 2 7" xfId="37009" xr:uid="{09C95A51-C1C1-4A6B-BBA0-B426CE887029}"/>
    <cellStyle name="Percent 6 2 8" xfId="42613" xr:uid="{A285644F-20A3-46E5-9BC3-023E47E833D4}"/>
    <cellStyle name="Percent 6 2 9" xfId="1453" xr:uid="{FB42BFD1-0129-4897-854D-F147A8E0ADED}"/>
    <cellStyle name="Percent 6 3" xfId="1082" xr:uid="{00000000-0005-0000-0000-000031050000}"/>
    <cellStyle name="Percent 6 3 2" xfId="37010" xr:uid="{049BB34E-1E1F-4355-BF65-4B0423AB127C}"/>
    <cellStyle name="Percent 6 3 2 2" xfId="37011" xr:uid="{DBCB95E1-543F-49CC-9358-109D1AEFBE25}"/>
    <cellStyle name="Percent 6 3 2 2 2" xfId="37012" xr:uid="{83AA41F3-C400-4B2D-A3FA-42B47C9C409B}"/>
    <cellStyle name="Percent 6 3 2 2 2 2" xfId="42614" xr:uid="{29502899-E009-4E40-B6B7-473E7E9818CE}"/>
    <cellStyle name="Percent 6 3 2 2 3" xfId="37013" xr:uid="{D56A96DF-4D85-40A2-9843-ECAAA2844669}"/>
    <cellStyle name="Percent 6 3 2 3" xfId="37014" xr:uid="{F28B5D43-F598-499B-BA89-88498B822D76}"/>
    <cellStyle name="Percent 6 3 2 3 2" xfId="37015" xr:uid="{980E32B9-B99C-4743-B6C9-D727B56CAD66}"/>
    <cellStyle name="Percent 6 3 2 3 2 2" xfId="42615" xr:uid="{E38A1477-A1F9-46BD-B7A4-CFEDF8E11CD1}"/>
    <cellStyle name="Percent 6 3 2 3 3" xfId="37016" xr:uid="{06414C4D-5627-43D6-BCBF-31D05B6199FD}"/>
    <cellStyle name="Percent 6 3 2 4" xfId="37017" xr:uid="{9482AD7E-703A-41D7-B4A1-CC949030811F}"/>
    <cellStyle name="Percent 6 3 2 4 2" xfId="42616" xr:uid="{755B3704-416B-4954-AFAE-E9AB01FC3F61}"/>
    <cellStyle name="Percent 6 3 2 5" xfId="37018" xr:uid="{618A4E39-2F69-4C03-A431-29E315363E85}"/>
    <cellStyle name="Percent 6 3 3" xfId="37019" xr:uid="{AA211E99-F24A-4C8F-BDC8-08DD9B6782B8}"/>
    <cellStyle name="Percent 6 3 3 2" xfId="37020" xr:uid="{6FF8F98D-A01F-44F5-B8D0-F5D76C8172ED}"/>
    <cellStyle name="Percent 6 3 3 2 2" xfId="42617" xr:uid="{BE2EB7E9-2956-45DB-8B9B-8C7E5EE69A57}"/>
    <cellStyle name="Percent 6 3 3 3" xfId="37021" xr:uid="{5948D631-C402-4089-8BD3-82A2B56CAD25}"/>
    <cellStyle name="Percent 6 3 4" xfId="37022" xr:uid="{C01C3AB1-8F3C-481C-9B26-BF671AD409E8}"/>
    <cellStyle name="Percent 6 3 4 2" xfId="37023" xr:uid="{4BEA21B7-7ED2-40A3-BDC1-5F44D8092B66}"/>
    <cellStyle name="Percent 6 3 4 2 2" xfId="42618" xr:uid="{0DEC13E1-B414-4613-90F4-242594F889F5}"/>
    <cellStyle name="Percent 6 3 4 3" xfId="37024" xr:uid="{721C847B-279A-46D2-8F36-6CE66AF7109D}"/>
    <cellStyle name="Percent 6 3 5" xfId="37025" xr:uid="{1CB56C18-9CD1-4147-9FBB-D32188124AD4}"/>
    <cellStyle name="Percent 6 3 5 2" xfId="42619" xr:uid="{25D9BD70-AFFB-4DE7-A16B-24331E742C23}"/>
    <cellStyle name="Percent 6 3 6" xfId="37026" xr:uid="{95EBA72E-A3EC-4C1F-BA32-E8288A71DA2B}"/>
    <cellStyle name="Percent 6 3 7" xfId="46411" xr:uid="{066E246B-B236-4891-BDF5-A1EA1267E8BD}"/>
    <cellStyle name="Percent 6 4" xfId="2745" xr:uid="{FBD813AA-50A3-4E5C-A00A-1F4BCF89FD89}"/>
    <cellStyle name="Percent 6 4 2" xfId="37027" xr:uid="{E621182B-0B68-4742-8C5E-CBA477516F2C}"/>
    <cellStyle name="Percent 6 4 2 2" xfId="37028" xr:uid="{F7E77BE4-7DF3-4E16-B7AB-200721294AB5}"/>
    <cellStyle name="Percent 6 4 2 2 2" xfId="42620" xr:uid="{893799D5-6397-47C8-8CA3-23807A8BBB38}"/>
    <cellStyle name="Percent 6 4 2 3" xfId="37029" xr:uid="{13C29293-63DA-4EA0-808B-EF3B1EC095AB}"/>
    <cellStyle name="Percent 6 4 3" xfId="37030" xr:uid="{5F4183B0-80BA-4465-9D6B-5AEB00D3E859}"/>
    <cellStyle name="Percent 6 4 3 2" xfId="37031" xr:uid="{EA97591A-9B16-4911-9851-CA89A7CB8A9D}"/>
    <cellStyle name="Percent 6 4 3 2 2" xfId="42621" xr:uid="{47224BE6-AE4A-4C9F-9C2F-F1DD7FE344F2}"/>
    <cellStyle name="Percent 6 4 3 3" xfId="37032" xr:uid="{4BB5FB0D-FB2F-4B7F-B310-7D047B20503E}"/>
    <cellStyle name="Percent 6 4 4" xfId="37033" xr:uid="{8970BEC6-FE3F-474C-BB0B-F4D69FEBAE04}"/>
    <cellStyle name="Percent 6 4 4 2" xfId="42622" xr:uid="{8D2A7767-0B2B-4098-8BB0-02D06896ED63}"/>
    <cellStyle name="Percent 6 4 5" xfId="37034" xr:uid="{9603A41C-3B9E-4154-B96A-A109E6D0C577}"/>
    <cellStyle name="Percent 6 5" xfId="2746" xr:uid="{7FF7D9F5-49DC-4766-8CD0-F55A6ED55579}"/>
    <cellStyle name="Percent 6 5 2" xfId="37035" xr:uid="{969413BC-2AB6-47A8-9C94-83D497E74215}"/>
    <cellStyle name="Percent 6 5 2 2" xfId="42623" xr:uid="{4C83E0BB-03F4-46F9-8B9A-266634557836}"/>
    <cellStyle name="Percent 6 5 3" xfId="37036" xr:uid="{CFD3C698-80CA-4EDE-A281-A026D2102AF9}"/>
    <cellStyle name="Percent 6 6" xfId="37037" xr:uid="{AA3A95C1-ADA1-4B00-9D66-6186B513BB2A}"/>
    <cellStyle name="Percent 6 6 2" xfId="37038" xr:uid="{59915339-5A83-4613-B184-CED42013352E}"/>
    <cellStyle name="Percent 6 6 2 2" xfId="42624" xr:uid="{2C96FE4E-2D26-48F4-A051-5DB5807B65D3}"/>
    <cellStyle name="Percent 6 6 3" xfId="37039" xr:uid="{17D2DAD0-B9C0-4A4A-8E83-B143C4D855AD}"/>
    <cellStyle name="Percent 6 6 4" xfId="46412" xr:uid="{7C49C4D1-8447-457B-BEF0-309F43BA838D}"/>
    <cellStyle name="Percent 6 7" xfId="37040" xr:uid="{DE494E60-7313-4049-B233-18411F3F96A3}"/>
    <cellStyle name="Percent 6 7 2" xfId="42625" xr:uid="{CFF3A0E7-64EE-4535-A73C-16ABBDBC1455}"/>
    <cellStyle name="Percent 6 8" xfId="37041" xr:uid="{CD27652A-DE28-40BF-9421-E4D8D08D9C46}"/>
    <cellStyle name="Percent 6 9" xfId="42626" xr:uid="{8A38876A-5118-416E-8DE3-0BF599B5FE3D}"/>
    <cellStyle name="Percent 7" xfId="976" xr:uid="{00000000-0005-0000-0000-000032050000}"/>
    <cellStyle name="Percent 7 10" xfId="1379" xr:uid="{33D017A7-0083-45C1-AE45-A6E3F9F53CB6}"/>
    <cellStyle name="Percent 7 2" xfId="1084" xr:uid="{00000000-0005-0000-0000-000033050000}"/>
    <cellStyle name="Percent 7 2 2" xfId="2747" xr:uid="{7C6B27B9-B6D8-4C09-8827-918A35637696}"/>
    <cellStyle name="Percent 7 2 2 2" xfId="37042" xr:uid="{F38C070E-EE95-4508-82CB-833CDF45B032}"/>
    <cellStyle name="Percent 7 2 2 2 2" xfId="37043" xr:uid="{A255078A-DEF4-4AF9-982A-F9B9534CA150}"/>
    <cellStyle name="Percent 7 2 2 2 2 2" xfId="37044" xr:uid="{6AF700B2-2744-4FBD-929D-EE4E72989E6B}"/>
    <cellStyle name="Percent 7 2 2 2 2 2 2" xfId="42627" xr:uid="{D2518FD1-67B1-446B-973D-138604B87F3F}"/>
    <cellStyle name="Percent 7 2 2 2 2 3" xfId="37045" xr:uid="{F8CB51E9-81A6-4B51-9D4F-DF536E9887C9}"/>
    <cellStyle name="Percent 7 2 2 2 3" xfId="37046" xr:uid="{37610251-2CBA-4DB9-B043-24E7C2DA5158}"/>
    <cellStyle name="Percent 7 2 2 2 3 2" xfId="37047" xr:uid="{B6E4B250-70E7-4531-A114-B6B37FBE915B}"/>
    <cellStyle name="Percent 7 2 2 2 3 2 2" xfId="42628" xr:uid="{098D7A37-884B-4733-8FB5-4645D9B17A68}"/>
    <cellStyle name="Percent 7 2 2 2 3 3" xfId="37048" xr:uid="{F1942D7A-C2C9-4439-84B2-11EE4F894EB0}"/>
    <cellStyle name="Percent 7 2 2 2 4" xfId="37049" xr:uid="{E97437B2-FD97-422A-B55C-AEA4A6D675B2}"/>
    <cellStyle name="Percent 7 2 2 2 4 2" xfId="42629" xr:uid="{7D211452-662F-4710-822A-04F9A156A50B}"/>
    <cellStyle name="Percent 7 2 2 2 5" xfId="37050" xr:uid="{D675B1BF-904B-4967-822E-8F111B027027}"/>
    <cellStyle name="Percent 7 2 2 3" xfId="37051" xr:uid="{D6222DF4-BC86-439E-9519-00EF487A3F77}"/>
    <cellStyle name="Percent 7 2 2 3 2" xfId="37052" xr:uid="{193EEA14-837F-43CA-9C2F-83EEEA47A3AD}"/>
    <cellStyle name="Percent 7 2 2 3 2 2" xfId="42630" xr:uid="{D92BC4F7-E702-4F3D-8E96-F6EDDC90405B}"/>
    <cellStyle name="Percent 7 2 2 3 3" xfId="37053" xr:uid="{89AA1C9F-CD38-4164-A230-B0C978350D14}"/>
    <cellStyle name="Percent 7 2 2 4" xfId="37054" xr:uid="{E15DE88D-21AA-4294-AA93-0037542E552C}"/>
    <cellStyle name="Percent 7 2 2 4 2" xfId="37055" xr:uid="{AE012F94-F8F0-4E14-B44C-BCDC7C8F8C3D}"/>
    <cellStyle name="Percent 7 2 2 4 2 2" xfId="42631" xr:uid="{086125A7-8FAA-4B53-9F65-BB8A8583F1D7}"/>
    <cellStyle name="Percent 7 2 2 4 3" xfId="37056" xr:uid="{9362A182-43EE-482C-83BD-77E6F291097C}"/>
    <cellStyle name="Percent 7 2 2 5" xfId="37057" xr:uid="{E73F09BF-2AE0-48A1-9164-71C78D36AEA0}"/>
    <cellStyle name="Percent 7 2 2 5 2" xfId="42632" xr:uid="{17417C2A-300E-4AA4-A237-0CFFA8861DDE}"/>
    <cellStyle name="Percent 7 2 2 6" xfId="37058" xr:uid="{B23162CA-5B7B-498E-A266-148DA43BB205}"/>
    <cellStyle name="Percent 7 2 2 7" xfId="46413" xr:uid="{81B5F357-43A0-49B0-AB04-CFD5ED63820D}"/>
    <cellStyle name="Percent 7 2 3" xfId="37059" xr:uid="{D2ED971A-A016-4373-95E3-5198E14BA9A3}"/>
    <cellStyle name="Percent 7 2 3 2" xfId="37060" xr:uid="{B00C30D9-717C-4A72-A71F-191E98837ECB}"/>
    <cellStyle name="Percent 7 2 3 2 2" xfId="37061" xr:uid="{F19D5DD3-5CFE-4878-8BAB-42F8AA8B4051}"/>
    <cellStyle name="Percent 7 2 3 2 2 2" xfId="42633" xr:uid="{1095AD31-AA89-467B-BD45-772F8D06D589}"/>
    <cellStyle name="Percent 7 2 3 2 3" xfId="37062" xr:uid="{E399F5E4-39AD-4A67-A440-4A2CFED40FF0}"/>
    <cellStyle name="Percent 7 2 3 3" xfId="37063" xr:uid="{8E85614A-3DAE-4CAF-BA16-8DD39F14D84F}"/>
    <cellStyle name="Percent 7 2 3 3 2" xfId="37064" xr:uid="{E2D62C8B-3713-49FA-BCFA-4DF23C15A122}"/>
    <cellStyle name="Percent 7 2 3 3 2 2" xfId="42634" xr:uid="{400B3C95-CE10-4751-B5D7-12CDE4CA8993}"/>
    <cellStyle name="Percent 7 2 3 3 3" xfId="37065" xr:uid="{93A850D3-3DDB-45C1-9096-58B4A2B932CE}"/>
    <cellStyle name="Percent 7 2 3 4" xfId="37066" xr:uid="{04804F0B-D9D2-4930-B39B-EA0CEC146408}"/>
    <cellStyle name="Percent 7 2 3 4 2" xfId="42635" xr:uid="{1C966401-DE5E-4984-935B-43537AECC386}"/>
    <cellStyle name="Percent 7 2 3 5" xfId="37067" xr:uid="{B3C2A2D2-3EE4-4C14-A5E3-D2401F3A7914}"/>
    <cellStyle name="Percent 7 2 4" xfId="37068" xr:uid="{60C0B6F3-67A5-4B55-8C83-7511A7D758B4}"/>
    <cellStyle name="Percent 7 2 4 2" xfId="37069" xr:uid="{76CA5560-D294-4397-98A9-EECA82F2C868}"/>
    <cellStyle name="Percent 7 2 4 2 2" xfId="42636" xr:uid="{E8A2E578-1DC5-404F-9E2A-2D91566F3AC7}"/>
    <cellStyle name="Percent 7 2 4 3" xfId="37070" xr:uid="{EBA26E42-B9C4-4441-A149-C78FAF832A4B}"/>
    <cellStyle name="Percent 7 2 5" xfId="37071" xr:uid="{D7AE71A9-83D4-4BEB-BB61-A017774F18BA}"/>
    <cellStyle name="Percent 7 2 5 2" xfId="37072" xr:uid="{C6D79611-24C2-4E19-8E68-67FBF3E92F3B}"/>
    <cellStyle name="Percent 7 2 5 2 2" xfId="42637" xr:uid="{ED60BACF-E05C-4198-9E6A-F0F32D604A89}"/>
    <cellStyle name="Percent 7 2 5 3" xfId="37073" xr:uid="{9B4C18CE-EB07-4CFD-987E-422E0378C4A8}"/>
    <cellStyle name="Percent 7 2 6" xfId="37074" xr:uid="{4BE240A4-8DB0-45A6-90AC-1D504451E78C}"/>
    <cellStyle name="Percent 7 2 6 2" xfId="42638" xr:uid="{A0BE41C3-B291-4208-B070-A219A0C9B36D}"/>
    <cellStyle name="Percent 7 2 7" xfId="37075" xr:uid="{613ED66B-CE21-4E49-8B9A-AB530D2F8CDA}"/>
    <cellStyle name="Percent 7 2 8" xfId="42639" xr:uid="{EA70DC36-D5A6-48A9-84F2-D44D3EDC4511}"/>
    <cellStyle name="Percent 7 2 9" xfId="1454" xr:uid="{D39435E2-AE3B-4036-9C13-F5EFFCC89452}"/>
    <cellStyle name="Percent 7 3" xfId="1333" xr:uid="{00000000-0005-0000-0000-000034050000}"/>
    <cellStyle name="Percent 7 3 2" xfId="37076" xr:uid="{E2DF5432-3D6D-4DB1-AF05-75DBC17DFB84}"/>
    <cellStyle name="Percent 7 3 2 2" xfId="37077" xr:uid="{ED2EC3AB-0B36-431F-BA7D-303970849E33}"/>
    <cellStyle name="Percent 7 3 2 2 2" xfId="37078" xr:uid="{BDE959CA-E4B8-4EB3-B546-80DD6C5BC995}"/>
    <cellStyle name="Percent 7 3 2 2 2 2" xfId="42640" xr:uid="{78B1061B-932D-47C6-A8E3-71E69FF62838}"/>
    <cellStyle name="Percent 7 3 2 2 3" xfId="37079" xr:uid="{29E296F2-ED0D-4FFA-BAB0-F437148AF3B3}"/>
    <cellStyle name="Percent 7 3 2 3" xfId="37080" xr:uid="{430A343B-07E1-4754-803E-1A4A97F424BB}"/>
    <cellStyle name="Percent 7 3 2 3 2" xfId="37081" xr:uid="{216AB6AA-F047-48B9-896F-995FAACD7C13}"/>
    <cellStyle name="Percent 7 3 2 3 2 2" xfId="42641" xr:uid="{FF3C6471-7349-4FB1-944B-5E8B065610F0}"/>
    <cellStyle name="Percent 7 3 2 3 3" xfId="37082" xr:uid="{EA971D39-5975-4450-B869-4FA3AEB5E178}"/>
    <cellStyle name="Percent 7 3 2 4" xfId="37083" xr:uid="{87846F4D-8804-4A9A-BEC5-E0D65DA60A47}"/>
    <cellStyle name="Percent 7 3 2 4 2" xfId="42642" xr:uid="{026F5131-B6B9-46FE-9481-F74D766AAA3C}"/>
    <cellStyle name="Percent 7 3 2 5" xfId="37084" xr:uid="{612DA612-B27A-45E5-B927-24BFF55BF8A5}"/>
    <cellStyle name="Percent 7 3 3" xfId="37085" xr:uid="{D15AA9EC-DC97-43E1-A6E6-8B6FE6F93888}"/>
    <cellStyle name="Percent 7 3 3 2" xfId="37086" xr:uid="{E71AC100-F82B-48ED-95D4-C5A1BA76CAE1}"/>
    <cellStyle name="Percent 7 3 3 2 2" xfId="42643" xr:uid="{D62F4F54-DD2A-4392-B37D-6A6ADD4A728F}"/>
    <cellStyle name="Percent 7 3 3 3" xfId="37087" xr:uid="{351B6E74-B5B3-4A2C-9BC3-A93870E569D4}"/>
    <cellStyle name="Percent 7 3 4" xfId="37088" xr:uid="{FA89F6C8-0D3D-4681-8532-441F531CA629}"/>
    <cellStyle name="Percent 7 3 4 2" xfId="37089" xr:uid="{FB8422DA-553D-448D-9362-92251AF3D8E1}"/>
    <cellStyle name="Percent 7 3 4 2 2" xfId="42644" xr:uid="{FA63C80F-C2D8-4815-994E-2DB11F875B8A}"/>
    <cellStyle name="Percent 7 3 4 3" xfId="37090" xr:uid="{863E1777-B98D-4E1F-86E2-86F94A749FEA}"/>
    <cellStyle name="Percent 7 3 5" xfId="37091" xr:uid="{5FC8A695-CEC0-4095-A661-4F433AD44728}"/>
    <cellStyle name="Percent 7 3 5 2" xfId="42645" xr:uid="{85E01834-4382-4001-8597-735DB657FE7B}"/>
    <cellStyle name="Percent 7 3 6" xfId="37092" xr:uid="{50C7621A-805F-423A-BCAC-B74FE6CBE848}"/>
    <cellStyle name="Percent 7 3 7" xfId="42646" xr:uid="{7C5C5846-C4DF-41CF-9017-4E9092215607}"/>
    <cellStyle name="Percent 7 4" xfId="2748" xr:uid="{FC916EAB-9B5A-4F5D-B6D4-407E0E2C07B0}"/>
    <cellStyle name="Percent 7 4 2" xfId="37093" xr:uid="{C467A04E-8EEE-4BC9-94B0-726FD7AF8F81}"/>
    <cellStyle name="Percent 7 4 2 2" xfId="37094" xr:uid="{092B5B6C-0931-4700-ABB4-D3C90015D66A}"/>
    <cellStyle name="Percent 7 4 2 2 2" xfId="42647" xr:uid="{9CDDDF1D-C3EC-4F0C-8016-75622807F1CE}"/>
    <cellStyle name="Percent 7 4 2 3" xfId="37095" xr:uid="{7F3E8CBC-D128-41BA-BEDC-01E26FEBAADE}"/>
    <cellStyle name="Percent 7 4 3" xfId="37096" xr:uid="{C9B95A10-526B-4228-995E-406F95CDD389}"/>
    <cellStyle name="Percent 7 4 3 2" xfId="37097" xr:uid="{7490A49F-6F6B-449B-8F2B-D0B4F3B4785B}"/>
    <cellStyle name="Percent 7 4 3 2 2" xfId="42648" xr:uid="{1894D7CC-92A5-4C60-B1FB-57832E863DAA}"/>
    <cellStyle name="Percent 7 4 3 3" xfId="37098" xr:uid="{66F848C8-69D5-49BA-9AC6-A71134EEF8D3}"/>
    <cellStyle name="Percent 7 4 4" xfId="37099" xr:uid="{72B2640E-F22F-4D84-8095-97657A44D272}"/>
    <cellStyle name="Percent 7 4 4 2" xfId="42649" xr:uid="{C28FACA2-CAF5-4ADD-8726-3E45F2216725}"/>
    <cellStyle name="Percent 7 4 5" xfId="37100" xr:uid="{740631F6-E8AC-485C-94BE-673EB1278E5B}"/>
    <cellStyle name="Percent 7 5" xfId="37101" xr:uid="{5EE57002-AAD1-4AE4-A177-86ED23937408}"/>
    <cellStyle name="Percent 7 5 2" xfId="37102" xr:uid="{C6354B42-36DB-4CA3-BF32-6AAB80CF053C}"/>
    <cellStyle name="Percent 7 5 2 2" xfId="42650" xr:uid="{37EE5B89-333B-40BB-8D55-FB882BCE7044}"/>
    <cellStyle name="Percent 7 5 3" xfId="37103" xr:uid="{E2EEF968-5718-499D-80F8-EEAF266EF666}"/>
    <cellStyle name="Percent 7 6" xfId="37104" xr:uid="{734D9369-C926-4D32-B5DE-E7DB7388E644}"/>
    <cellStyle name="Percent 7 6 2" xfId="37105" xr:uid="{A27D5B07-4984-437C-B2FF-580C14ED0725}"/>
    <cellStyle name="Percent 7 6 2 2" xfId="42651" xr:uid="{3BBC1DA1-627E-4F89-8B8B-F270940A41F4}"/>
    <cellStyle name="Percent 7 6 3" xfId="37106" xr:uid="{4B1DC51E-D505-4706-AD6B-02F5D22B499F}"/>
    <cellStyle name="Percent 7 7" xfId="37107" xr:uid="{87CC8FAE-BFB5-4B6E-B9A2-EDC949411072}"/>
    <cellStyle name="Percent 7 7 2" xfId="42652" xr:uid="{9063B6A2-A709-4C5E-A107-13985E6CA27B}"/>
    <cellStyle name="Percent 7 8" xfId="37108" xr:uid="{C13E2E5E-117C-4181-BC10-EF2451E68502}"/>
    <cellStyle name="Percent 7 9" xfId="42653" xr:uid="{1B94F0BA-D2CC-4516-8185-5694A6D693FF}"/>
    <cellStyle name="Percent 8" xfId="977" xr:uid="{00000000-0005-0000-0000-000035050000}"/>
    <cellStyle name="Percent 8 10" xfId="46414" xr:uid="{DAFE9C4B-9524-4914-B646-2895F05E5988}"/>
    <cellStyle name="Percent 8 2" xfId="2749" xr:uid="{FCF79855-314D-4A09-A9CD-557EBD7BD0A3}"/>
    <cellStyle name="Percent 8 2 2" xfId="37109" xr:uid="{0614DE16-25DB-4FCB-9078-E80A8C3050CF}"/>
    <cellStyle name="Percent 8 2 2 2" xfId="37110" xr:uid="{6BC392FC-D6E6-44CF-AD94-E3C6FEBF43C5}"/>
    <cellStyle name="Percent 8 2 2 2 2" xfId="37111" xr:uid="{E0E4C255-5804-4D6A-8291-0FEE6964CD11}"/>
    <cellStyle name="Percent 8 2 2 2 2 2" xfId="42654" xr:uid="{C2102F99-5E1C-4B8C-8D84-17EA6702115A}"/>
    <cellStyle name="Percent 8 2 2 2 3" xfId="37112" xr:uid="{BF571296-DA58-4016-9C85-9857FD3DA515}"/>
    <cellStyle name="Percent 8 2 2 3" xfId="37113" xr:uid="{39F57D2A-498C-4772-96E1-4F44919ED90E}"/>
    <cellStyle name="Percent 8 2 2 3 2" xfId="37114" xr:uid="{8CF0B728-D449-4E67-815A-3C329A79BE56}"/>
    <cellStyle name="Percent 8 2 2 3 2 2" xfId="42655" xr:uid="{221A410A-7F35-4396-A05F-1A3945FA8761}"/>
    <cellStyle name="Percent 8 2 2 3 3" xfId="37115" xr:uid="{C8C11AEA-9BC0-4577-BB63-ED9AF1CFDDFF}"/>
    <cellStyle name="Percent 8 2 2 4" xfId="37116" xr:uid="{6287A0B2-EFD8-4B09-98CA-ABE39029EE13}"/>
    <cellStyle name="Percent 8 2 2 4 2" xfId="42656" xr:uid="{CD9CF39E-D2E1-4CD6-B3B8-A7A85127292D}"/>
    <cellStyle name="Percent 8 2 2 5" xfId="37117" xr:uid="{D55F17A9-00D1-4FAB-9B95-D49D82CC32B8}"/>
    <cellStyle name="Percent 8 2 3" xfId="37118" xr:uid="{94D20CDD-20DD-4D9B-97E3-FB481DBA3268}"/>
    <cellStyle name="Percent 8 2 3 2" xfId="37119" xr:uid="{4DC51DB1-7B15-4C41-A6FF-CA4A95C19658}"/>
    <cellStyle name="Percent 8 2 3 2 2" xfId="42657" xr:uid="{F843B4A0-0C23-48D4-8706-F98B5924BEB1}"/>
    <cellStyle name="Percent 8 2 3 3" xfId="37120" xr:uid="{ABC50BAD-4C38-4575-8D46-265229C3E3AD}"/>
    <cellStyle name="Percent 8 2 4" xfId="37121" xr:uid="{92042821-5E9D-4934-A03C-77FC3998499D}"/>
    <cellStyle name="Percent 8 2 4 2" xfId="37122" xr:uid="{EDF04BA8-492C-467A-B83D-345F3A14C687}"/>
    <cellStyle name="Percent 8 2 4 2 2" xfId="42658" xr:uid="{F7953A6B-DCF0-4F82-A668-3550C2F26982}"/>
    <cellStyle name="Percent 8 2 4 3" xfId="37123" xr:uid="{D2F5C68A-C06A-493A-A17F-391D7ED87AD1}"/>
    <cellStyle name="Percent 8 2 5" xfId="37124" xr:uid="{8582CCF9-E2F1-40E5-AEAB-93939A40EB95}"/>
    <cellStyle name="Percent 8 2 5 2" xfId="42659" xr:uid="{E9BD3064-3922-4826-B812-D51F2313155E}"/>
    <cellStyle name="Percent 8 2 6" xfId="37125" xr:uid="{19A359A9-6868-4A64-8EC5-89C5E6221D72}"/>
    <cellStyle name="Percent 8 2 7" xfId="46415" xr:uid="{24272162-E027-4744-8430-6B8E45716841}"/>
    <cellStyle name="Percent 8 3" xfId="2750" xr:uid="{1B433BEB-A8CB-4830-A386-CA8B514653D3}"/>
    <cellStyle name="Percent 8 3 2" xfId="37126" xr:uid="{10DF7740-511F-4C3F-AB3B-34B6113962F5}"/>
    <cellStyle name="Percent 8 3 2 2" xfId="37127" xr:uid="{77D0710A-719C-49C8-9C68-37A341704E70}"/>
    <cellStyle name="Percent 8 3 2 2 2" xfId="42660" xr:uid="{CE92DD5A-6874-46C6-A25B-247594715BD8}"/>
    <cellStyle name="Percent 8 3 2 3" xfId="37128" xr:uid="{D5D8AB1F-9542-4CB1-A933-88DE80B7B866}"/>
    <cellStyle name="Percent 8 3 3" xfId="37129" xr:uid="{6618D65D-0D5D-4ABB-88DC-E912F2867BBA}"/>
    <cellStyle name="Percent 8 3 3 2" xfId="37130" xr:uid="{214F87E4-D6AB-4B2D-984D-EE6BFCE8C668}"/>
    <cellStyle name="Percent 8 3 3 2 2" xfId="42661" xr:uid="{621FE121-36FF-4EA3-9E62-6CA604CCDA06}"/>
    <cellStyle name="Percent 8 3 3 3" xfId="37131" xr:uid="{9C4206B4-C6B5-4B85-A5D7-CA2939AB3A6B}"/>
    <cellStyle name="Percent 8 3 4" xfId="37132" xr:uid="{0BD53C07-C8ED-46A6-8B02-9EB0C41D1BAC}"/>
    <cellStyle name="Percent 8 3 4 2" xfId="42662" xr:uid="{9E1B8DE7-82E2-4105-81F4-F45771C5F56A}"/>
    <cellStyle name="Percent 8 3 5" xfId="37133" xr:uid="{F07166C9-6008-4723-8BFC-2A9551575733}"/>
    <cellStyle name="Percent 8 4" xfId="2751" xr:uid="{774D9C8B-A4A5-42A0-BB60-006F54039AFB}"/>
    <cellStyle name="Percent 8 4 2" xfId="37134" xr:uid="{E3BF4D81-952E-45B9-BF43-0C23BAF44DD3}"/>
    <cellStyle name="Percent 8 4 2 2" xfId="42663" xr:uid="{D42F7230-9CA4-44A6-A60C-668EEBDF4BD4}"/>
    <cellStyle name="Percent 8 4 3" xfId="37135" xr:uid="{A6797074-91BE-49C0-BF40-37CBE3B0DCC5}"/>
    <cellStyle name="Percent 8 4 4" xfId="46416" xr:uid="{5226BFE5-165E-474D-9AAF-4D6695F97482}"/>
    <cellStyle name="Percent 8 5" xfId="37136" xr:uid="{5517F3C2-E793-493A-BA7A-FE4F831BCB72}"/>
    <cellStyle name="Percent 8 5 2" xfId="37137" xr:uid="{92B2CF33-05A0-4475-A4FD-27DF90EBFE06}"/>
    <cellStyle name="Percent 8 5 2 2" xfId="42664" xr:uid="{6A8F5AA4-F40D-46C8-8CED-7CA8C6A1A581}"/>
    <cellStyle name="Percent 8 5 3" xfId="37138" xr:uid="{ABAEC573-B46E-493D-B1B4-ACEF4E248766}"/>
    <cellStyle name="Percent 8 6" xfId="37139" xr:uid="{D70F602D-F8F1-4C54-9C6D-6AB66EBC185A}"/>
    <cellStyle name="Percent 8 6 2" xfId="42665" xr:uid="{C5B0312B-BB7A-48BE-A432-3BAA0A3D2C9E}"/>
    <cellStyle name="Percent 8 7" xfId="37140" xr:uid="{B542D841-5338-4726-971A-DFBBA9877830}"/>
    <cellStyle name="Percent 8 7 2" xfId="42666" xr:uid="{A3516FDD-590F-4385-BC78-7806ABD9D103}"/>
    <cellStyle name="Percent 8 8" xfId="42667" xr:uid="{9FBEBBA6-AA70-4BFF-B870-3FBCC82BA804}"/>
    <cellStyle name="Percent 8 9" xfId="42668" xr:uid="{16330FB9-79CA-4760-9FA0-CCCD3E1F03DC}"/>
    <cellStyle name="Percent 9" xfId="999" xr:uid="{00000000-0005-0000-0000-000036050000}"/>
    <cellStyle name="Percent 9 2" xfId="2752" xr:uid="{A9C776AD-8509-460C-9A59-A9B8B9C32FF6}"/>
    <cellStyle name="Percent 9 2 2" xfId="42669" xr:uid="{C5C92B5C-1734-4616-B4A4-7940829E7C31}"/>
    <cellStyle name="Percent 9 2 2 2" xfId="42868" xr:uid="{8EFAD32C-1D51-4AE6-9402-89F1DB145679}"/>
    <cellStyle name="Percent 9 2 2 3" xfId="46417" xr:uid="{1CE973C4-D4DE-48BC-A815-41E0FC3EED22}"/>
    <cellStyle name="Percent 9 2 3" xfId="46418" xr:uid="{713D1404-5488-41DC-B173-1717518AD5E9}"/>
    <cellStyle name="Percent 9 3" xfId="2753" xr:uid="{D8FAE0D5-BEA0-4EF0-861F-1C5AA559F3D1}"/>
    <cellStyle name="Percent 9 3 2" xfId="42670" xr:uid="{F15EE06A-FA65-4C13-9588-C7429054CE26}"/>
    <cellStyle name="Percent 9 4" xfId="37141" xr:uid="{EB369109-CB1A-4D4C-A76A-9A3656221E07}"/>
    <cellStyle name="Percent 9 4 2" xfId="42671" xr:uid="{03D3B9EA-52CE-4812-BC54-5B07C5A9B55F}"/>
    <cellStyle name="Percent 9 5" xfId="37142" xr:uid="{C31070B0-B344-4EAB-B32D-1F4BBBFC0EF0}"/>
    <cellStyle name="Percent 9 6" xfId="42672" xr:uid="{7F51EC2C-9C59-4BD3-83EA-EFAA4040B235}"/>
    <cellStyle name="Percent 9 7" xfId="1455" xr:uid="{6BFEC54D-4553-40BF-B88C-FE8F2A16BE8F}"/>
    <cellStyle name="Percent(1)" xfId="111" xr:uid="{00000000-0005-0000-0000-000037050000}"/>
    <cellStyle name="Percent(1) 2" xfId="37143" xr:uid="{961E2BA5-1471-4A84-8B50-2766404AF36E}"/>
    <cellStyle name="Percent(1) 3" xfId="42673" xr:uid="{BD523A69-36C0-497E-AB95-8D10ACD8BAF4}"/>
    <cellStyle name="Percent(2)" xfId="112" xr:uid="{00000000-0005-0000-0000-000038050000}"/>
    <cellStyle name="Percent(2) 2" xfId="37144" xr:uid="{4C77A289-E035-4886-9F35-26CC290E5CAA}"/>
    <cellStyle name="Percent(2) 3" xfId="42674" xr:uid="{46112CDE-7454-4A5D-82A7-1489420FF9CE}"/>
    <cellStyle name="Posting_Period" xfId="1334" xr:uid="{00000000-0005-0000-0000-000039050000}"/>
    <cellStyle name="PRM" xfId="113" xr:uid="{00000000-0005-0000-0000-00003A050000}"/>
    <cellStyle name="PRM 2" xfId="978" xr:uid="{00000000-0005-0000-0000-00003B050000}"/>
    <cellStyle name="PRM 2 2" xfId="42675" xr:uid="{0D21A5C2-7777-43FF-A9D1-01434E017ED2}"/>
    <cellStyle name="PRM 2 3" xfId="42676" xr:uid="{96785C8F-F57D-4D6C-AAD6-68FFE80508CC}"/>
    <cellStyle name="PRM 3" xfId="979" xr:uid="{00000000-0005-0000-0000-00003C050000}"/>
    <cellStyle name="PRM 3 2" xfId="42677" xr:uid="{52A427AA-25FD-4FA3-B015-E8901F0599A5}"/>
    <cellStyle name="PRM 3 3" xfId="42678" xr:uid="{73EA108A-9984-495B-9682-A5F87D331F5A}"/>
    <cellStyle name="PRM 4" xfId="37145" xr:uid="{EA68906C-FFE0-4B8B-A2E7-5C6BEAD019CC}"/>
    <cellStyle name="PRM 5" xfId="42679" xr:uid="{92F646BC-33DE-4703-8C95-16D4203936D1}"/>
    <cellStyle name="PRM_2011-11" xfId="980" xr:uid="{00000000-0005-0000-0000-00003D050000}"/>
    <cellStyle name="PS_Comma" xfId="1335" xr:uid="{00000000-0005-0000-0000-00003E050000}"/>
    <cellStyle name="PSChar" xfId="114" xr:uid="{00000000-0005-0000-0000-00003F050000}"/>
    <cellStyle name="PSChar 2" xfId="37146" xr:uid="{9D9738C6-11D9-4656-AF71-19CA80D46A5E}"/>
    <cellStyle name="PSChar 3" xfId="42680" xr:uid="{AF53C02C-8A6D-423C-B3F4-36F9A0AFBD78}"/>
    <cellStyle name="PSDate" xfId="1336" xr:uid="{00000000-0005-0000-0000-000040050000}"/>
    <cellStyle name="PSDate 2" xfId="42681" xr:uid="{48C1BACF-44E2-43B8-AE92-4AE8F2EA043F}"/>
    <cellStyle name="PSDate 3" xfId="42682" xr:uid="{F5A90C8D-554D-43C8-ABAA-61E2ACB4E046}"/>
    <cellStyle name="PSDec" xfId="1337" xr:uid="{00000000-0005-0000-0000-000041050000}"/>
    <cellStyle name="PSDec 2" xfId="42683" xr:uid="{D889D627-E0DB-4E13-B1C0-891DC51912C2}"/>
    <cellStyle name="PSDec 3" xfId="42684" xr:uid="{FCB292B5-8E74-4049-9045-E4A10BBD6A31}"/>
    <cellStyle name="PSHeading" xfId="115" xr:uid="{00000000-0005-0000-0000-000042050000}"/>
    <cellStyle name="PSHeading 2" xfId="2754" xr:uid="{D2AADDCB-8A1D-48E8-BD48-60DDF62D1E16}"/>
    <cellStyle name="PSHeading 2 2" xfId="37147" xr:uid="{D080FF42-692E-45DE-A910-B427C728005F}"/>
    <cellStyle name="PSHeading 2 2 2" xfId="37148" xr:uid="{8E5FC4E0-DE89-4533-A911-C1A0FBE4406F}"/>
    <cellStyle name="PSHeading 2 2 3" xfId="45027" xr:uid="{113BCFCF-65A6-4128-9027-A78DB7E6902F}"/>
    <cellStyle name="PSHeading 2 3" xfId="37149" xr:uid="{0089BCB6-C687-4781-A71D-EDFB931F2DD0}"/>
    <cellStyle name="PSHeading 2 4" xfId="46419" xr:uid="{0ADB4F07-3E75-470C-8514-54F10484ACD2}"/>
    <cellStyle name="PSHeading 3" xfId="37150" xr:uid="{7D50DD1C-E019-4FF1-A094-DE2A46629107}"/>
    <cellStyle name="PSHeading 4" xfId="42685" xr:uid="{AB7D9C98-9E85-40AC-BD20-E0C693D6CC0F}"/>
    <cellStyle name="PSInt" xfId="1338" xr:uid="{00000000-0005-0000-0000-000043050000}"/>
    <cellStyle name="PSInt 2" xfId="42686" xr:uid="{955438F2-5FAA-4E35-B42E-53A7F62779C1}"/>
    <cellStyle name="PSInt 3" xfId="42687" xr:uid="{A878424C-17A4-4DD6-90D1-B147418F9FAF}"/>
    <cellStyle name="PSSpacer" xfId="1339" xr:uid="{00000000-0005-0000-0000-000044050000}"/>
    <cellStyle name="PSSpacer 2" xfId="42688" xr:uid="{052FCA20-4828-4626-88CA-F3D64A6E3F91}"/>
    <cellStyle name="PSSpacer 3" xfId="42689" xr:uid="{053275C5-791D-4F6F-A639-EB46B8691CF6}"/>
    <cellStyle name="Reset  - Style4" xfId="2755" xr:uid="{79F1A63C-ABDD-4644-9E75-D58CF181E7DF}"/>
    <cellStyle name="Reset  - Style4 2" xfId="42690" xr:uid="{A7D047CD-39FD-457F-B839-C658EDEE2BB0}"/>
    <cellStyle name="Reset  - Style7" xfId="2756" xr:uid="{2E433743-052F-43DD-A2B1-EF8430C4B1F5}"/>
    <cellStyle name="Reset  - Style7 2" xfId="42691" xr:uid="{C27925AB-EAFD-4890-A520-8DBE6674E52E}"/>
    <cellStyle name="STYL0 - Style1" xfId="981" xr:uid="{00000000-0005-0000-0000-000045050000}"/>
    <cellStyle name="STYL0 - Style1 2" xfId="42692" xr:uid="{2C312BC9-88AD-426A-B4B1-3AE997E83559}"/>
    <cellStyle name="STYL0 - Style1 3" xfId="42693" xr:uid="{E35776CB-7DF7-4A90-A7BB-5C1AE111AC77}"/>
    <cellStyle name="STYL1 - Style2" xfId="982" xr:uid="{00000000-0005-0000-0000-000046050000}"/>
    <cellStyle name="STYL1 - Style2 2" xfId="42694" xr:uid="{E2969489-5964-4DEA-819C-23DCC04681B0}"/>
    <cellStyle name="STYL1 - Style2 3" xfId="42695" xr:uid="{A3EAF9F3-16F0-4C78-9EFF-54CFC9045ABC}"/>
    <cellStyle name="STYL2 - Style3" xfId="983" xr:uid="{00000000-0005-0000-0000-000047050000}"/>
    <cellStyle name="STYL2 - Style3 2" xfId="42696" xr:uid="{EB8BD848-B966-453F-B4E8-3F2593039784}"/>
    <cellStyle name="STYL2 - Style3 3" xfId="42697" xr:uid="{3F28EEBE-0892-4046-800E-B47C24FFED92}"/>
    <cellStyle name="STYL3 - Style4" xfId="984" xr:uid="{00000000-0005-0000-0000-000048050000}"/>
    <cellStyle name="STYL3 - Style4 2" xfId="42698" xr:uid="{3FFE3C2C-2F7A-4AF4-AC46-B7D122904569}"/>
    <cellStyle name="STYL3 - Style4 3" xfId="42699" xr:uid="{C2A4F09A-2657-48A1-972F-FE03D0F3F782}"/>
    <cellStyle name="STYL4 - Style5" xfId="985" xr:uid="{00000000-0005-0000-0000-000049050000}"/>
    <cellStyle name="STYL4 - Style5 2" xfId="42700" xr:uid="{B63C53EE-E60C-49B4-8879-C8BEC433658D}"/>
    <cellStyle name="STYL4 - Style5 3" xfId="42701" xr:uid="{281E2755-BD32-4868-8399-5051F4B789E9}"/>
    <cellStyle name="STYL5 - Style6" xfId="986" xr:uid="{00000000-0005-0000-0000-00004A050000}"/>
    <cellStyle name="STYL5 - Style6 2" xfId="42702" xr:uid="{07FB2D4E-115E-4549-B1C9-4BFCD976896B}"/>
    <cellStyle name="STYL5 - Style6 3" xfId="42703" xr:uid="{5A4BF60E-DA3A-4412-A0E9-3A85221FAB4E}"/>
    <cellStyle name="STYL6 - Style7" xfId="987" xr:uid="{00000000-0005-0000-0000-00004B050000}"/>
    <cellStyle name="STYL6 - Style7 2" xfId="42704" xr:uid="{50D96BD6-6D35-4C89-948F-681447E9AB69}"/>
    <cellStyle name="STYL6 - Style7 3" xfId="42705" xr:uid="{94BE6190-6C90-4B12-B987-75136D49A0D3}"/>
    <cellStyle name="STYL7 - Style8" xfId="988" xr:uid="{00000000-0005-0000-0000-00004C050000}"/>
    <cellStyle name="STYL7 - Style8 2" xfId="42706" xr:uid="{7969886A-0F58-40F1-9EC8-6B49C1ADD250}"/>
    <cellStyle name="STYL7 - Style8 3" xfId="42707" xr:uid="{E5FAD4EA-92FC-4B41-83B3-80360031FCDA}"/>
    <cellStyle name="Style 1" xfId="116" xr:uid="{00000000-0005-0000-0000-00004D050000}"/>
    <cellStyle name="Style 1 2" xfId="989" xr:uid="{00000000-0005-0000-0000-00004E050000}"/>
    <cellStyle name="Style 1 2 2" xfId="2757" xr:uid="{821315A5-1079-4531-B494-44236B81CE78}"/>
    <cellStyle name="Style 1 2 2 2" xfId="42708" xr:uid="{A1265332-E6F2-4F8B-B452-7B1068C98EAD}"/>
    <cellStyle name="Style 1 2 3" xfId="42709" xr:uid="{A3A981D3-5BF1-446D-BDCE-2F31A46FB162}"/>
    <cellStyle name="Style 1 2 4" xfId="42710" xr:uid="{66F48118-76C9-46F8-BADD-E07CEC3EB42B}"/>
    <cellStyle name="Style 1 3" xfId="2758" xr:uid="{6ABDA1FE-B8AD-48F6-A2B9-4BBED5A75DA9}"/>
    <cellStyle name="Style 1 3 2" xfId="37151" xr:uid="{3408C138-4A05-4844-9177-8579219CD8A7}"/>
    <cellStyle name="Style 1 4" xfId="2759" xr:uid="{65E7CE17-7B94-4F5A-9108-93793A37351A}"/>
    <cellStyle name="Style 1 4 2" xfId="42711" xr:uid="{72A736EB-F64B-40C0-84B7-AA748BEF8B45}"/>
    <cellStyle name="Style 1 5" xfId="37152" xr:uid="{07C05070-5B17-4D13-81C3-46240E0F7DA2}"/>
    <cellStyle name="Style 1 6" xfId="42712" xr:uid="{17AAE3F7-2DF4-4B8D-A2B8-ABB0DC0C8A29}"/>
    <cellStyle name="Style 1 7" xfId="42713" xr:uid="{0979BAB0-34EF-48DC-95D6-279DDE2DF1FA}"/>
    <cellStyle name="Style 1_Recycle Center Commodities MRF" xfId="37153" xr:uid="{906697E2-2C17-453D-AFC1-799423C9FCCB}"/>
    <cellStyle name="STYLE1" xfId="117" xr:uid="{00000000-0005-0000-0000-00004F050000}"/>
    <cellStyle name="STYLE1 2" xfId="1477" xr:uid="{C3730E90-E5D1-4F7A-B852-A41F03B85651}"/>
    <cellStyle name="STYLE1 2 2" xfId="42714" xr:uid="{338F1EE0-39AD-478E-B774-23FC48038AD5}"/>
    <cellStyle name="STYLE1 2 3" xfId="42715" xr:uid="{F919DFFD-E1E2-4830-B7A2-827A273349CD}"/>
    <cellStyle name="STYLE1 2 4" xfId="42716" xr:uid="{75FE5752-913F-44D6-86CB-7756CCC6AF8F}"/>
    <cellStyle name="STYLE1 3" xfId="37154" xr:uid="{35C1302D-0A9D-474A-A673-3C4A2F99CEE8}"/>
    <cellStyle name="STYLE1 3 2" xfId="37155" xr:uid="{F7D1061B-8828-4D07-A9C4-9F4B180DEB89}"/>
    <cellStyle name="STYLE1 3 3" xfId="45028" xr:uid="{5147DA8D-F005-4D93-AD8F-D62FABC15EEC}"/>
    <cellStyle name="STYLE1 4" xfId="42717" xr:uid="{CBD1FCAC-2174-4EE2-B8C0-F26F14C9B6A2}"/>
    <cellStyle name="STYLE1 5" xfId="42718" xr:uid="{9E95A025-CB17-4384-8E22-85298225F7F1}"/>
    <cellStyle name="sub heading" xfId="990" xr:uid="{00000000-0005-0000-0000-000050050000}"/>
    <cellStyle name="sub heading 2" xfId="42719" xr:uid="{FA842188-4C0E-4203-A6A0-F9D875B8C1BA}"/>
    <cellStyle name="sub heading 3" xfId="42720" xr:uid="{42A80221-037B-4E77-8CB8-945B4C4A2FFF}"/>
    <cellStyle name="Table  - Style5" xfId="2760" xr:uid="{E828F27C-65E7-4656-8731-05CA1C3BF209}"/>
    <cellStyle name="Table  - Style5 10" xfId="37156" xr:uid="{8C89CB35-7C14-4F08-B759-C67F7DD71C76}"/>
    <cellStyle name="Table  - Style5 10 2" xfId="37157" xr:uid="{6A9271E9-586F-4761-B3FE-2432930113BD}"/>
    <cellStyle name="Table  - Style5 10 3" xfId="37158" xr:uid="{8CB0CE5C-9F86-4430-9BBF-C9B3665BB587}"/>
    <cellStyle name="Table  - Style5 11" xfId="37159" xr:uid="{E631D8BE-1D82-4613-A82F-BCAB5154671B}"/>
    <cellStyle name="Table  - Style5 11 2" xfId="37160" xr:uid="{E17A3F19-0C47-4F31-A51B-B20DE0371058}"/>
    <cellStyle name="Table  - Style5 11 3" xfId="37161" xr:uid="{A0C1E9FD-FF97-415F-B237-344BC0F9B481}"/>
    <cellStyle name="Table  - Style5 12" xfId="45029" xr:uid="{E18482F3-71E9-43BF-9EFF-6FF83CA98572}"/>
    <cellStyle name="Table  - Style5 2" xfId="37162" xr:uid="{953E187D-0535-4989-96D5-8154F213172F}"/>
    <cellStyle name="Table  - Style5 2 2" xfId="37163" xr:uid="{27F98360-4D83-4415-8FA0-F0EA4D657BD7}"/>
    <cellStyle name="Table  - Style5 2 2 2" xfId="37164" xr:uid="{39B3A620-AC6B-4339-88DE-DA38BFE538C7}"/>
    <cellStyle name="Table  - Style5 2 2 3" xfId="37165" xr:uid="{5D5C563E-3364-417D-9B19-ACAAB71CC00F}"/>
    <cellStyle name="Table  - Style5 2 3" xfId="37166" xr:uid="{D9A75B6D-5B86-4713-B461-265E32983BA8}"/>
    <cellStyle name="Table  - Style5 2 3 2" xfId="37167" xr:uid="{EB844359-5372-426B-A2D8-76466F663F03}"/>
    <cellStyle name="Table  - Style5 2 3 3" xfId="37168" xr:uid="{642561F6-0D43-477D-8705-AC9B519BD5B4}"/>
    <cellStyle name="Table  - Style5 2 4" xfId="37169" xr:uid="{E0915674-C0E9-4C69-B88B-9E69EDDC51F5}"/>
    <cellStyle name="Table  - Style5 2 4 2" xfId="37170" xr:uid="{798D4B42-1EB1-461B-B9E1-8BF5401CE2E2}"/>
    <cellStyle name="Table  - Style5 2 4 3" xfId="37171" xr:uid="{8CD3025D-DE0F-47D6-BA87-6A847C78A159}"/>
    <cellStyle name="Table  - Style5 2 5" xfId="37172" xr:uid="{1F1D0EFB-A629-4ED6-84D9-4E4186A96366}"/>
    <cellStyle name="Table  - Style5 2 5 2" xfId="37173" xr:uid="{51F5D7C5-706D-4FFF-8060-D423D61799F1}"/>
    <cellStyle name="Table  - Style5 2 5 3" xfId="37174" xr:uid="{CD62E96C-4A92-4499-B398-A8A4153341B8}"/>
    <cellStyle name="Table  - Style5 2 6" xfId="37175" xr:uid="{5431F5B2-B16D-4FA6-A04D-2E46BD3C611C}"/>
    <cellStyle name="Table  - Style5 2 6 2" xfId="37176" xr:uid="{372658FF-F124-4F48-97F3-B8EE02AFB66B}"/>
    <cellStyle name="Table  - Style5 2 6 3" xfId="37177" xr:uid="{E448E9A2-F048-418B-B4A2-910A14A94B91}"/>
    <cellStyle name="Table  - Style5 2 7" xfId="37178" xr:uid="{E27CD514-ECFD-40B9-B4E3-ECA350EDEF88}"/>
    <cellStyle name="Table  - Style5 2 7 2" xfId="37179" xr:uid="{0AE19E1A-1FD2-46DB-B216-8A79FAA21280}"/>
    <cellStyle name="Table  - Style5 2 7 3" xfId="37180" xr:uid="{F9D8AD81-957F-490B-8B8E-7460909DA40A}"/>
    <cellStyle name="Table  - Style5 2 8" xfId="45030" xr:uid="{FDE855E1-CD93-4649-BD7D-9335A380FFF2}"/>
    <cellStyle name="Table  - Style5 3" xfId="37181" xr:uid="{5EB8E1B3-9778-4115-A67F-D383FE0385E8}"/>
    <cellStyle name="Table  - Style5 3 2" xfId="37182" xr:uid="{23D8A424-4C4F-4381-ACA4-C9A3DE474BE8}"/>
    <cellStyle name="Table  - Style5 3 2 2" xfId="37183" xr:uid="{6FD86920-AA31-44CF-B1C2-9732C35093B1}"/>
    <cellStyle name="Table  - Style5 3 2 3" xfId="37184" xr:uid="{4DD631BE-5284-4A27-A180-3ABBC4F1034F}"/>
    <cellStyle name="Table  - Style5 3 3" xfId="37185" xr:uid="{CEE1784A-FE3D-4409-AA06-968A375A16C3}"/>
    <cellStyle name="Table  - Style5 3 3 2" xfId="37186" xr:uid="{001070BC-4F4C-48D0-A78D-9032A5E5986F}"/>
    <cellStyle name="Table  - Style5 3 3 3" xfId="37187" xr:uid="{B3AC685A-3E27-4CAE-89B3-CF792CF64027}"/>
    <cellStyle name="Table  - Style5 3 4" xfId="37188" xr:uid="{8D3014D3-4690-41E5-BC8A-1C758FFD393C}"/>
    <cellStyle name="Table  - Style5 3 4 2" xfId="37189" xr:uid="{75E3CE1D-1B50-46D5-9959-EA9BDE170518}"/>
    <cellStyle name="Table  - Style5 3 4 3" xfId="37190" xr:uid="{14335042-8E56-427A-8914-4D547FF4A002}"/>
    <cellStyle name="Table  - Style5 3 5" xfId="37191" xr:uid="{3BD578C7-0694-4F04-89E7-A44EFD18C93F}"/>
    <cellStyle name="Table  - Style5 3 5 2" xfId="37192" xr:uid="{A6265CF7-5E1D-49FB-A4E0-FC1987119A5A}"/>
    <cellStyle name="Table  - Style5 3 5 3" xfId="37193" xr:uid="{31FCBF6B-2116-4403-ADD1-4B923E4BF1FB}"/>
    <cellStyle name="Table  - Style5 3 6" xfId="37194" xr:uid="{A8B1F562-0DCF-46F9-928D-ED3B89810010}"/>
    <cellStyle name="Table  - Style5 3 6 2" xfId="37195" xr:uid="{098A24AA-78ED-4CAF-ADBE-0E92294B66CD}"/>
    <cellStyle name="Table  - Style5 3 6 3" xfId="37196" xr:uid="{BEE9F967-C750-40CE-B78B-D5E723BAEC9F}"/>
    <cellStyle name="Table  - Style5 3 7" xfId="37197" xr:uid="{ACFF78A4-5D41-4732-8BD0-38CF6467D3AF}"/>
    <cellStyle name="Table  - Style5 3 7 2" xfId="37198" xr:uid="{DC6A0CB0-9530-4C69-A5A2-32D871A50F8F}"/>
    <cellStyle name="Table  - Style5 3 7 3" xfId="37199" xr:uid="{EBBD04AB-2E7C-4A1A-8E0E-24389CEAE97A}"/>
    <cellStyle name="Table  - Style5 3 8" xfId="45031" xr:uid="{988EC183-1627-4C75-90CB-53897CDEA0ED}"/>
    <cellStyle name="Table  - Style5 4" xfId="37200" xr:uid="{09167A8D-05F4-41FF-AF93-ECBD5AC5171A}"/>
    <cellStyle name="Table  - Style5 4 2" xfId="37201" xr:uid="{0DB632D3-111C-4EF8-A5C5-9A980007A719}"/>
    <cellStyle name="Table  - Style5 4 2 2" xfId="37202" xr:uid="{E6393C2C-C023-49E8-94A3-2BAA22A6BECC}"/>
    <cellStyle name="Table  - Style5 4 2 3" xfId="37203" xr:uid="{8B36EC70-54DB-4206-9A01-725DAE40B00F}"/>
    <cellStyle name="Table  - Style5 4 3" xfId="37204" xr:uid="{CC561E7A-DB0B-494E-9976-EE0D46DF8956}"/>
    <cellStyle name="Table  - Style5 4 3 2" xfId="37205" xr:uid="{959FC65C-DC63-47C2-AA69-0C016ED1A0B4}"/>
    <cellStyle name="Table  - Style5 4 3 3" xfId="37206" xr:uid="{19D0AACC-766B-4DB1-8DB6-65D0EC8682FB}"/>
    <cellStyle name="Table  - Style5 4 4" xfId="37207" xr:uid="{7D65339D-FC90-45B0-A9F4-74ECA5B5E9D7}"/>
    <cellStyle name="Table  - Style5 4 4 2" xfId="37208" xr:uid="{E9F77E89-03BD-4A85-9EC8-0F98A2C692DC}"/>
    <cellStyle name="Table  - Style5 4 4 3" xfId="37209" xr:uid="{7359711A-31A8-4F9F-B30C-1A9CF490B70D}"/>
    <cellStyle name="Table  - Style5 4 5" xfId="37210" xr:uid="{D78F8BB7-E940-4833-937E-2BE15973C1E1}"/>
    <cellStyle name="Table  - Style5 4 5 2" xfId="37211" xr:uid="{315695B4-1CD8-41AF-9C0B-B8C3CE3DC53D}"/>
    <cellStyle name="Table  - Style5 4 5 3" xfId="37212" xr:uid="{AC33C409-DEFA-4704-8E7D-C3D8244E7556}"/>
    <cellStyle name="Table  - Style5 4 6" xfId="37213" xr:uid="{0FF4B796-3278-4205-9FA0-1098BB5464B1}"/>
    <cellStyle name="Table  - Style5 4 6 2" xfId="37214" xr:uid="{7FF0226A-399D-4B9B-836C-A897506CF4DD}"/>
    <cellStyle name="Table  - Style5 4 6 3" xfId="37215" xr:uid="{78842E1A-08E0-470D-9D7A-A42769464E53}"/>
    <cellStyle name="Table  - Style5 4 7" xfId="37216" xr:uid="{6BEDE303-2368-4538-82B3-225A8CF8934E}"/>
    <cellStyle name="Table  - Style5 4 7 2" xfId="37217" xr:uid="{C8BBE070-19B2-4E0B-AFB4-078770254BA9}"/>
    <cellStyle name="Table  - Style5 4 7 3" xfId="37218" xr:uid="{407BB363-D246-4BFB-93DD-D7EF8E814526}"/>
    <cellStyle name="Table  - Style5 4 8" xfId="45032" xr:uid="{02F4032A-1D18-40C7-B10F-938C02B16BB4}"/>
    <cellStyle name="Table  - Style5 5" xfId="37219" xr:uid="{B9D1B9A3-3535-4AE6-9C28-282CA95F7507}"/>
    <cellStyle name="Table  - Style5 5 2" xfId="37220" xr:uid="{705C0286-BCE1-495E-B257-D42AC20534C4}"/>
    <cellStyle name="Table  - Style5 5 2 2" xfId="37221" xr:uid="{0124C25A-D533-4BB6-8CEA-46776F0BBC79}"/>
    <cellStyle name="Table  - Style5 5 2 3" xfId="37222" xr:uid="{9CFC95A5-3076-4464-9D75-BA24F649AB5F}"/>
    <cellStyle name="Table  - Style5 5 3" xfId="37223" xr:uid="{A4791CD0-F1AB-4B9C-AD56-306D9AF26949}"/>
    <cellStyle name="Table  - Style5 5 3 2" xfId="37224" xr:uid="{C5F16CBE-275E-4191-A021-CB10882DAF24}"/>
    <cellStyle name="Table  - Style5 5 3 3" xfId="37225" xr:uid="{B6362782-AEEE-4F28-B3BB-5BB648269D10}"/>
    <cellStyle name="Table  - Style5 5 4" xfId="37226" xr:uid="{A717B65E-F2CE-4B37-8A6A-1DDA01EC355D}"/>
    <cellStyle name="Table  - Style5 5 4 2" xfId="37227" xr:uid="{C2782BD9-F411-45C6-AF09-82750A18DC0F}"/>
    <cellStyle name="Table  - Style5 5 4 3" xfId="37228" xr:uid="{410931E4-A287-4E7B-B943-E99E86FF4BDF}"/>
    <cellStyle name="Table  - Style5 5 5" xfId="37229" xr:uid="{3F66D7E1-44DE-4F78-8D2C-8E37727BA17C}"/>
    <cellStyle name="Table  - Style5 5 5 2" xfId="37230" xr:uid="{E454182E-9E9F-482A-91FC-7906F8C18A25}"/>
    <cellStyle name="Table  - Style5 5 5 3" xfId="37231" xr:uid="{E118E61A-38DD-45D3-B702-7E3648CDE96E}"/>
    <cellStyle name="Table  - Style5 5 6" xfId="37232" xr:uid="{B55D51B9-E51A-4251-8538-45258041BE27}"/>
    <cellStyle name="Table  - Style5 5 6 2" xfId="37233" xr:uid="{04059CD8-09CA-4A89-AC4B-4EB62FB320BD}"/>
    <cellStyle name="Table  - Style5 5 6 3" xfId="37234" xr:uid="{1497E7A8-94D6-4AE1-96B9-5DD7F757F144}"/>
    <cellStyle name="Table  - Style5 5 7" xfId="37235" xr:uid="{828A8795-EB49-4C25-A01D-B300E5A74AE9}"/>
    <cellStyle name="Table  - Style5 5 7 2" xfId="37236" xr:uid="{725871B6-C85D-4569-8566-0E1E34E6C407}"/>
    <cellStyle name="Table  - Style5 5 7 3" xfId="37237" xr:uid="{05547F6E-CAAD-4D9A-BC50-5A921B367659}"/>
    <cellStyle name="Table  - Style5 5 8" xfId="45033" xr:uid="{21645651-BA42-4C29-A2DE-A0783F88AA73}"/>
    <cellStyle name="Table  - Style5 6" xfId="37238" xr:uid="{A862F368-1242-4625-A450-876BF9997EAB}"/>
    <cellStyle name="Table  - Style5 6 2" xfId="37239" xr:uid="{B8934E09-B67D-4611-BA52-FF2B5F1D1345}"/>
    <cellStyle name="Table  - Style5 7" xfId="37240" xr:uid="{7EA3D9AB-929F-405E-8E9D-B6F11E79EB98}"/>
    <cellStyle name="Table  - Style5 7 2" xfId="37241" xr:uid="{2B7101BD-25E7-4C0C-87C6-3FC1B76BEAB4}"/>
    <cellStyle name="Table  - Style5 7 3" xfId="37242" xr:uid="{09FBDCF2-1576-4DFE-ACDC-68C3D8DE2DA7}"/>
    <cellStyle name="Table  - Style5 8" xfId="37243" xr:uid="{3D54D863-F242-4676-BAE4-66896BF9AECD}"/>
    <cellStyle name="Table  - Style5 8 2" xfId="37244" xr:uid="{9B136A57-08FA-46BA-BBDF-648E631A0501}"/>
    <cellStyle name="Table  - Style5 8 3" xfId="37245" xr:uid="{6F92C8A8-43B4-4552-B7C9-F7D8BFB106BF}"/>
    <cellStyle name="Table  - Style5 9" xfId="37246" xr:uid="{19BE8E4B-AD62-4753-A596-631929AE555F}"/>
    <cellStyle name="Table  - Style5 9 2" xfId="37247" xr:uid="{D47A08EF-CADD-4D25-88FB-FD2DDA7FC2BB}"/>
    <cellStyle name="Table  - Style5 9 3" xfId="37248" xr:uid="{EE975C20-A00D-4BEF-8E33-7574C2928B34}"/>
    <cellStyle name="Table  - Style6" xfId="2761" xr:uid="{D9575418-30AD-4E77-9F7C-B0D7F8BBCC12}"/>
    <cellStyle name="Table  - Style6 10" xfId="37249" xr:uid="{22149BA7-164F-4B47-BC5D-F84443E73887}"/>
    <cellStyle name="Table  - Style6 10 2" xfId="37250" xr:uid="{8CFE00AB-3AEB-48B3-95C1-C95ABEAD3E3C}"/>
    <cellStyle name="Table  - Style6 10 3" xfId="37251" xr:uid="{A81754AF-1CCF-4B5B-A817-3A2FF03493E5}"/>
    <cellStyle name="Table  - Style6 11" xfId="37252" xr:uid="{79C15165-902C-4054-A133-7BF74FAEA50F}"/>
    <cellStyle name="Table  - Style6 11 2" xfId="37253" xr:uid="{235633FF-1FE5-4845-BDF7-2E2C6772CB24}"/>
    <cellStyle name="Table  - Style6 11 3" xfId="37254" xr:uid="{2A39810D-6D98-4FA4-99FE-2FE0C0CB9551}"/>
    <cellStyle name="Table  - Style6 12" xfId="45034" xr:uid="{7E672A39-7E36-4B34-8CC4-A3989D83521D}"/>
    <cellStyle name="Table  - Style6 2" xfId="37255" xr:uid="{A699D8A7-4286-4E17-84F4-A13B68809168}"/>
    <cellStyle name="Table  - Style6 2 2" xfId="37256" xr:uid="{17A48733-5F57-43ED-9A05-015BCD626BCE}"/>
    <cellStyle name="Table  - Style6 2 2 2" xfId="37257" xr:uid="{B92A657C-56ED-4502-88B7-23E7CD508A12}"/>
    <cellStyle name="Table  - Style6 2 2 3" xfId="37258" xr:uid="{B3016192-4519-4D30-9EA9-5DBDCE3D4F1D}"/>
    <cellStyle name="Table  - Style6 2 3" xfId="37259" xr:uid="{7A1F51AD-7154-4484-B168-746DB0F4E420}"/>
    <cellStyle name="Table  - Style6 2 3 2" xfId="37260" xr:uid="{9A6CE9FB-C288-4792-98B1-98C2D932DB3C}"/>
    <cellStyle name="Table  - Style6 2 3 3" xfId="37261" xr:uid="{1B81AED5-1F37-4DCA-B6A5-695B486F68D1}"/>
    <cellStyle name="Table  - Style6 2 4" xfId="37262" xr:uid="{2C8AF63D-EB2B-45B2-ACC2-B08F6CEA123B}"/>
    <cellStyle name="Table  - Style6 2 4 2" xfId="37263" xr:uid="{DD78DEFA-3E37-43E0-BE40-148504B1EFB4}"/>
    <cellStyle name="Table  - Style6 2 4 3" xfId="37264" xr:uid="{077B75AB-A5E6-4DA4-B872-784A0BE6FFEB}"/>
    <cellStyle name="Table  - Style6 2 5" xfId="37265" xr:uid="{7C05867B-ED5D-4FB5-8B6E-E8645015030B}"/>
    <cellStyle name="Table  - Style6 2 5 2" xfId="37266" xr:uid="{DECEDB15-75EC-4651-BFCC-9D4FEF2F60A2}"/>
    <cellStyle name="Table  - Style6 2 5 3" xfId="37267" xr:uid="{4369365E-316F-4CB0-A356-97CC362C0B3A}"/>
    <cellStyle name="Table  - Style6 2 6" xfId="37268" xr:uid="{9AC0B077-153C-40F8-957A-C0966D8808EE}"/>
    <cellStyle name="Table  - Style6 2 6 2" xfId="37269" xr:uid="{3B6E393C-0716-4311-8885-5A4398E7CAF1}"/>
    <cellStyle name="Table  - Style6 2 6 3" xfId="37270" xr:uid="{1BFB08FC-B3DC-4550-8AAF-2E2E04E2B1BE}"/>
    <cellStyle name="Table  - Style6 2 7" xfId="37271" xr:uid="{316CB4B9-2B7C-492E-AD5B-FBFBB2BD8B5B}"/>
    <cellStyle name="Table  - Style6 2 7 2" xfId="37272" xr:uid="{30B1C4FF-7CE7-4874-BCE1-DD1C2C28E4E2}"/>
    <cellStyle name="Table  - Style6 2 7 3" xfId="37273" xr:uid="{69A82CD4-466F-4B3A-9AC0-36732163BBAC}"/>
    <cellStyle name="Table  - Style6 2 8" xfId="45035" xr:uid="{61F49B46-BCA2-48DC-B893-116EB287B990}"/>
    <cellStyle name="Table  - Style6 3" xfId="37274" xr:uid="{C5020350-B1EB-4A94-8A93-A2DD0009FE76}"/>
    <cellStyle name="Table  - Style6 3 2" xfId="37275" xr:uid="{A13D0858-50FF-47DA-9966-9EE484F931A9}"/>
    <cellStyle name="Table  - Style6 3 2 2" xfId="37276" xr:uid="{E2C6C910-BB5B-428F-A14F-294C17BA15C7}"/>
    <cellStyle name="Table  - Style6 3 2 3" xfId="37277" xr:uid="{9AD0335E-F29D-4882-B411-63F06426FAB3}"/>
    <cellStyle name="Table  - Style6 3 3" xfId="37278" xr:uid="{9F0F9056-B01B-4FD1-BA89-416321E3EE7D}"/>
    <cellStyle name="Table  - Style6 3 3 2" xfId="37279" xr:uid="{A1025B69-C39C-465A-8DAF-0744A9AA6FDD}"/>
    <cellStyle name="Table  - Style6 3 3 3" xfId="37280" xr:uid="{CAC59A5F-95C9-46AD-83F5-C2A0952739BE}"/>
    <cellStyle name="Table  - Style6 3 4" xfId="37281" xr:uid="{7A6E07F2-B550-41FB-8EE0-7D1EB9DE5AE2}"/>
    <cellStyle name="Table  - Style6 3 4 2" xfId="37282" xr:uid="{C37077D2-5030-480F-ABB9-C222935501A5}"/>
    <cellStyle name="Table  - Style6 3 4 3" xfId="37283" xr:uid="{CF453747-A432-4F29-81E0-DCC78933B2BB}"/>
    <cellStyle name="Table  - Style6 3 5" xfId="37284" xr:uid="{62B2EC25-0BC2-4984-883B-F961C8EE5AAD}"/>
    <cellStyle name="Table  - Style6 3 5 2" xfId="37285" xr:uid="{3FB06109-9242-45BE-8A61-2B513B926C40}"/>
    <cellStyle name="Table  - Style6 3 5 3" xfId="37286" xr:uid="{BF2C06AA-ABA2-4846-BF10-3E0206079980}"/>
    <cellStyle name="Table  - Style6 3 6" xfId="37287" xr:uid="{B470DF25-221C-4826-B84F-EA22E714D04D}"/>
    <cellStyle name="Table  - Style6 3 6 2" xfId="37288" xr:uid="{DEC41215-F707-489F-BA60-01F1AA34C2C9}"/>
    <cellStyle name="Table  - Style6 3 6 3" xfId="37289" xr:uid="{927A3182-304B-4665-8B87-219D6981C6BF}"/>
    <cellStyle name="Table  - Style6 3 7" xfId="37290" xr:uid="{8A92EA2D-6DF3-476E-973D-3E8D3F0448A8}"/>
    <cellStyle name="Table  - Style6 3 7 2" xfId="37291" xr:uid="{B576DEF9-F280-4F97-9D92-D77BF83337C8}"/>
    <cellStyle name="Table  - Style6 3 7 3" xfId="37292" xr:uid="{C37F9C2B-C733-4372-A894-8FFDCB031676}"/>
    <cellStyle name="Table  - Style6 3 8" xfId="45036" xr:uid="{87CBCF7C-AC2C-4C0A-B4B8-1FAFEAE3AC78}"/>
    <cellStyle name="Table  - Style6 4" xfId="37293" xr:uid="{C4691E2D-945C-402F-A589-0742481A7022}"/>
    <cellStyle name="Table  - Style6 4 2" xfId="37294" xr:uid="{C0769B5B-2E1C-42E1-9674-3CFF101DADD7}"/>
    <cellStyle name="Table  - Style6 4 2 2" xfId="37295" xr:uid="{EFB33B14-A201-422C-A691-77809E3F2EE7}"/>
    <cellStyle name="Table  - Style6 4 2 3" xfId="37296" xr:uid="{732B5253-D092-4DAD-B83F-99EA750DAC93}"/>
    <cellStyle name="Table  - Style6 4 3" xfId="37297" xr:uid="{F1840F02-9A30-4D28-990E-BF045B6544BE}"/>
    <cellStyle name="Table  - Style6 4 3 2" xfId="37298" xr:uid="{60D119FF-6E88-463A-848A-D1AEB37A08C8}"/>
    <cellStyle name="Table  - Style6 4 3 3" xfId="37299" xr:uid="{DBE26138-77CF-455B-ABC9-F51521ED5E95}"/>
    <cellStyle name="Table  - Style6 4 4" xfId="37300" xr:uid="{253EE553-EAAD-4318-A030-12E71C9084F5}"/>
    <cellStyle name="Table  - Style6 4 4 2" xfId="37301" xr:uid="{1805520A-0F4C-457A-B480-59DBC46898F7}"/>
    <cellStyle name="Table  - Style6 4 4 3" xfId="37302" xr:uid="{4E7920E0-332C-4C8A-936F-A734379028F8}"/>
    <cellStyle name="Table  - Style6 4 5" xfId="37303" xr:uid="{9EFA8EA4-A060-40D7-A49B-D9169F2CEB9F}"/>
    <cellStyle name="Table  - Style6 4 5 2" xfId="37304" xr:uid="{FF501913-34C3-4D93-B43E-A36020C1A39C}"/>
    <cellStyle name="Table  - Style6 4 5 3" xfId="37305" xr:uid="{377138C4-5709-4807-A550-EF1D4232FA59}"/>
    <cellStyle name="Table  - Style6 4 6" xfId="37306" xr:uid="{49CB6140-C527-4712-9F3A-CD26FFF4EA38}"/>
    <cellStyle name="Table  - Style6 4 6 2" xfId="37307" xr:uid="{56C4A572-5BB1-4BE9-B346-D356C9A29FB3}"/>
    <cellStyle name="Table  - Style6 4 6 3" xfId="37308" xr:uid="{5694791E-E983-494D-83DC-24C2C1EE1405}"/>
    <cellStyle name="Table  - Style6 4 7" xfId="37309" xr:uid="{EEDA4477-2455-4BC8-8427-A6E9C265A097}"/>
    <cellStyle name="Table  - Style6 4 7 2" xfId="37310" xr:uid="{4FB07865-1399-4315-8CDF-20BA663E1808}"/>
    <cellStyle name="Table  - Style6 4 7 3" xfId="37311" xr:uid="{17E9D8AD-9F88-412E-857C-1AE710453249}"/>
    <cellStyle name="Table  - Style6 4 8" xfId="45037" xr:uid="{55481C56-0286-4BE7-BB00-22691C25C28F}"/>
    <cellStyle name="Table  - Style6 5" xfId="37312" xr:uid="{BBE26693-68AD-476A-8CD4-1CE96ED3F4D2}"/>
    <cellStyle name="Table  - Style6 5 2" xfId="37313" xr:uid="{3946AF29-8795-4426-B8DA-FE9BB80126C2}"/>
    <cellStyle name="Table  - Style6 5 2 2" xfId="37314" xr:uid="{EAD1C563-99BB-4014-9E0A-516FB70CCA4C}"/>
    <cellStyle name="Table  - Style6 5 2 3" xfId="37315" xr:uid="{30EF52E4-E879-4D24-A54A-386106256232}"/>
    <cellStyle name="Table  - Style6 5 3" xfId="37316" xr:uid="{E1DFD0C7-0D07-4599-9EAB-4A49CE05B34A}"/>
    <cellStyle name="Table  - Style6 5 3 2" xfId="37317" xr:uid="{B7905031-F14E-4279-BD78-9E71BECC5C24}"/>
    <cellStyle name="Table  - Style6 5 3 3" xfId="37318" xr:uid="{F7D9EA13-A876-4B37-B3F0-4BE8B56B6B96}"/>
    <cellStyle name="Table  - Style6 5 4" xfId="37319" xr:uid="{DF162EC7-47C0-4902-B116-A95F2A3C0366}"/>
    <cellStyle name="Table  - Style6 5 4 2" xfId="37320" xr:uid="{90AD45B6-3C42-4818-AD3D-F3FA7F4C7C59}"/>
    <cellStyle name="Table  - Style6 5 4 3" xfId="37321" xr:uid="{F59A977B-587C-4939-92F5-D61F0A4F88C1}"/>
    <cellStyle name="Table  - Style6 5 5" xfId="37322" xr:uid="{9927EA17-58C8-4BBF-A951-A5D7636B5144}"/>
    <cellStyle name="Table  - Style6 5 5 2" xfId="37323" xr:uid="{A156A423-8BD2-4B99-B9D2-0E3760085815}"/>
    <cellStyle name="Table  - Style6 5 5 3" xfId="37324" xr:uid="{BE47D5FE-B0D8-4F84-99B4-0BC3E9E53D21}"/>
    <cellStyle name="Table  - Style6 5 6" xfId="37325" xr:uid="{68F707B1-816D-4DC2-ABFB-A1C5D86FE8FE}"/>
    <cellStyle name="Table  - Style6 5 6 2" xfId="37326" xr:uid="{23192CF8-0A05-4390-843B-FED4900E2C18}"/>
    <cellStyle name="Table  - Style6 5 6 3" xfId="37327" xr:uid="{BA773D18-E945-41DD-8014-FF4A5E73E474}"/>
    <cellStyle name="Table  - Style6 5 7" xfId="37328" xr:uid="{0D1E37B4-ED8C-4747-8DB8-47D6C51EC512}"/>
    <cellStyle name="Table  - Style6 5 7 2" xfId="37329" xr:uid="{74478CE9-F89A-4680-B0D6-05E7772EE04E}"/>
    <cellStyle name="Table  - Style6 5 7 3" xfId="37330" xr:uid="{919AF915-C499-40BB-B986-5CE47ED17B7D}"/>
    <cellStyle name="Table  - Style6 5 8" xfId="45038" xr:uid="{45973D90-2ABD-451C-8A65-3749C11D1768}"/>
    <cellStyle name="Table  - Style6 6" xfId="37331" xr:uid="{CD1C5CEF-34B9-4C1B-8CBB-EBA97064F12F}"/>
    <cellStyle name="Table  - Style6 6 2" xfId="37332" xr:uid="{79E3CFCD-C480-4BF0-8C56-A161F92251D8}"/>
    <cellStyle name="Table  - Style6 7" xfId="37333" xr:uid="{CAD32DCB-7035-47F3-828B-EE1FEEB90C4C}"/>
    <cellStyle name="Table  - Style6 7 2" xfId="37334" xr:uid="{2BC9C3AE-1410-4040-B283-D79A77AFF893}"/>
    <cellStyle name="Table  - Style6 7 3" xfId="37335" xr:uid="{ACECF043-31A7-4A31-A5AC-7764C37B9A5D}"/>
    <cellStyle name="Table  - Style6 8" xfId="37336" xr:uid="{0207BF2C-6F0C-4749-B1D5-D93EF99783C8}"/>
    <cellStyle name="Table  - Style6 8 2" xfId="37337" xr:uid="{028480B3-DC1B-4016-B4CA-27C4E38E77B6}"/>
    <cellStyle name="Table  - Style6 8 3" xfId="37338" xr:uid="{D3CD7783-643C-41B5-A142-9FAFE4EF5C36}"/>
    <cellStyle name="Table  - Style6 9" xfId="37339" xr:uid="{436B6ABA-F70C-4DC6-AE49-A5587FEA8B6B}"/>
    <cellStyle name="Table  - Style6 9 2" xfId="37340" xr:uid="{0A982F48-D70F-4883-9F8F-73AD4FCA8822}"/>
    <cellStyle name="Table  - Style6 9 3" xfId="37341" xr:uid="{05E79621-5722-47C8-A9AA-809B87F6395E}"/>
    <cellStyle name="Tax_Rate" xfId="1340" xr:uid="{00000000-0005-0000-0000-000051050000}"/>
    <cellStyle name="Title  - Style1" xfId="2762" xr:uid="{2F64CFE4-707F-4A38-87E8-DB7270D956FF}"/>
    <cellStyle name="Title  - Style1 2" xfId="42721" xr:uid="{13ED35E4-6715-4369-8361-FAC87498F248}"/>
    <cellStyle name="Title  - Style6" xfId="2763" xr:uid="{E7A1F230-88D7-4DB5-8A0C-2ABE2F95C687}"/>
    <cellStyle name="Title  - Style6 2" xfId="42722" xr:uid="{401D9688-1D5B-4C4A-8716-3F73FD3F7CC9}"/>
    <cellStyle name="Title 10" xfId="2764" xr:uid="{AA10D8D3-65C8-481B-8463-E8A6D2A38DF4}"/>
    <cellStyle name="Title 10 2" xfId="42723" xr:uid="{45609D6B-FAD2-472B-9AA6-6FB30B1889F1}"/>
    <cellStyle name="Title 11" xfId="2765" xr:uid="{D8010727-1FFC-4E79-A2D5-5F350DD37326}"/>
    <cellStyle name="Title 11 2" xfId="42724" xr:uid="{ABDCB83A-8E52-4A06-A5BC-B606D4BD9D4E}"/>
    <cellStyle name="Title 12" xfId="2766" xr:uid="{1CC2D63B-3DE5-42F9-9D7C-25AB94C59E47}"/>
    <cellStyle name="Title 12 2" xfId="42725" xr:uid="{1E7D2422-F278-4EFB-B9D2-CC81313A1544}"/>
    <cellStyle name="Title 13" xfId="37342" xr:uid="{23B1EA51-20D2-4AF5-AE90-262025E07E60}"/>
    <cellStyle name="Title 14" xfId="37343" xr:uid="{347075F4-FEDD-4F7B-9C47-44C10E2FDC2E}"/>
    <cellStyle name="Title 15" xfId="37344" xr:uid="{F508951A-1E62-4273-8998-D07B739D3AA1}"/>
    <cellStyle name="Title 16" xfId="37345" xr:uid="{F63EBB07-A8DD-4877-8026-C5A951EFE4E5}"/>
    <cellStyle name="Title 17" xfId="37346" xr:uid="{F5F5F41E-62F3-4563-B3BC-DE3C8F1EBB5E}"/>
    <cellStyle name="Title 18" xfId="37347" xr:uid="{1043C9A4-9F9F-4F2E-B5DE-D29C71AC6595}"/>
    <cellStyle name="Title 19" xfId="37348" xr:uid="{8B453AFF-4548-4B23-AC61-C802AC732B34}"/>
    <cellStyle name="Title 2" xfId="991" xr:uid="{00000000-0005-0000-0000-000052050000}"/>
    <cellStyle name="Title 2 2" xfId="2767" xr:uid="{57111088-586F-4A4A-8D42-66DBEC75C2E7}"/>
    <cellStyle name="Title 2 2 2" xfId="2768" xr:uid="{7524F090-3585-4D52-8B18-E2DEA609E59A}"/>
    <cellStyle name="Title 2 2 2 2" xfId="37349" xr:uid="{803319A0-A948-41F8-8836-0D910E1E2601}"/>
    <cellStyle name="Title 2 2 3" xfId="42726" xr:uid="{EA277D64-2B64-4907-A81A-8B36285120E9}"/>
    <cellStyle name="Title 2 2 4" xfId="42727" xr:uid="{DAC161EE-4A5D-48CD-8586-4B5913E824CC}"/>
    <cellStyle name="Title 2 3" xfId="2769" xr:uid="{58BB685B-1CDA-40A8-B3C2-7E4CDA648E10}"/>
    <cellStyle name="Title 2 3 2" xfId="37350" xr:uid="{144ECC46-603D-46A6-9141-6CB621D97DB7}"/>
    <cellStyle name="Title 2 3 3" xfId="42728" xr:uid="{36CB71E4-BE48-4349-A5C0-7437CEFC87AC}"/>
    <cellStyle name="Title 2 4" xfId="3032" xr:uid="{CA73E40C-36A5-4450-9D3A-AF3CBA4DE427}"/>
    <cellStyle name="Title 2 5" xfId="42729" xr:uid="{7692A185-6CF8-45BA-A846-452A3070C499}"/>
    <cellStyle name="Title 2 6" xfId="42730" xr:uid="{DBC87DD8-CC8D-4955-8EE3-CDBCC62A0C69}"/>
    <cellStyle name="Title 2 7" xfId="46548" xr:uid="{22599B2C-2415-4401-AD3C-BB6E2566A914}"/>
    <cellStyle name="Title 20" xfId="37351" xr:uid="{6846E580-BD39-47C5-9C40-5320B99EB5F3}"/>
    <cellStyle name="Title 21" xfId="37352" xr:uid="{9550EC52-398C-44D3-A14E-FAB553AF3234}"/>
    <cellStyle name="Title 22" xfId="37353" xr:uid="{E2F30700-C2BA-4211-B9EE-C4BB10D6BBBE}"/>
    <cellStyle name="Title 23" xfId="37354" xr:uid="{07E3EBB5-4FD2-4B8A-9FEA-1AD8D08BAC29}"/>
    <cellStyle name="Title 24" xfId="37355" xr:uid="{F508B8B3-0F1B-446E-B7C7-6913BF88BA82}"/>
    <cellStyle name="Title 25" xfId="37356" xr:uid="{B0E908F5-68CD-45CE-92DA-51004890A715}"/>
    <cellStyle name="Title 3" xfId="1341" xr:uid="{00000000-0005-0000-0000-000053050000}"/>
    <cellStyle name="Title 3 2" xfId="1342" xr:uid="{00000000-0005-0000-0000-000054050000}"/>
    <cellStyle name="Title 3 2 2" xfId="37357" xr:uid="{09C86895-E857-456F-BDB0-4F0FD8096BAB}"/>
    <cellStyle name="Title 3 2 3" xfId="42731" xr:uid="{8D57DA52-7B29-41A3-80F8-2D9B17E9E1B3}"/>
    <cellStyle name="Title 3 3" xfId="37358" xr:uid="{977FF40F-0FEC-4F17-A511-563906A0E5B7}"/>
    <cellStyle name="Title 3 4" xfId="42732" xr:uid="{01BDF923-5ED8-4AEC-826C-59E20EE399BC}"/>
    <cellStyle name="Title 3 5" xfId="42733" xr:uid="{AF0FBF99-19F6-4AA3-8C9B-8E11CE2E0DD5}"/>
    <cellStyle name="Title 3 6" xfId="42734" xr:uid="{D695CA33-7805-4A18-85F3-AE3BB69E936D}"/>
    <cellStyle name="Title 4" xfId="1509" xr:uid="{F673D7DF-7E89-4A47-AAA2-A51BA079EEE4}"/>
    <cellStyle name="Title 4 2" xfId="37359" xr:uid="{78C160A2-B88E-44AC-A585-C4EB267F39B9}"/>
    <cellStyle name="Title 4 3" xfId="46420" xr:uid="{7AF1E292-F1D9-4302-9480-2085E833270B}"/>
    <cellStyle name="Title 4 4" xfId="46549" xr:uid="{C4135658-31C2-48C5-84B3-DCD24C49A81F}"/>
    <cellStyle name="Title 5" xfId="2770" xr:uid="{156241E6-F417-4C52-A223-967597D39666}"/>
    <cellStyle name="Title 5 2" xfId="42735" xr:uid="{5B75E5E1-BFBC-4C75-8C25-4AEEE7225789}"/>
    <cellStyle name="Title 6" xfId="2771" xr:uid="{9100EAE9-766F-4074-9A4B-1E45EA53D504}"/>
    <cellStyle name="Title 6 2" xfId="42736" xr:uid="{974FFE31-D00E-4B21-A266-BD831768C210}"/>
    <cellStyle name="Title 7" xfId="2772" xr:uid="{2B9D483B-1251-4732-B7A7-2B506BCF2272}"/>
    <cellStyle name="Title 7 2" xfId="42737" xr:uid="{C8C43EF0-49A6-4E49-866A-38DC8C59010E}"/>
    <cellStyle name="Title 8" xfId="2773" xr:uid="{6FE87185-45E7-43ED-9C91-2BF43D9E1E06}"/>
    <cellStyle name="Title 8 2" xfId="42738" xr:uid="{26D67D12-B4F7-4CA6-9782-DF1F26D4EA69}"/>
    <cellStyle name="Title 9" xfId="2774" xr:uid="{E43FDAFC-2952-48C9-9CD2-C9BA4B924339}"/>
    <cellStyle name="Title 9 2" xfId="42739" xr:uid="{9F346C4E-2CFB-499A-BAD5-D44984AC6BEB}"/>
    <cellStyle name="Total 2" xfId="118" xr:uid="{00000000-0005-0000-0000-000055050000}"/>
    <cellStyle name="Total 2 2" xfId="1343" xr:uid="{00000000-0005-0000-0000-000056050000}"/>
    <cellStyle name="Total 2 2 2" xfId="2775" xr:uid="{93A782E0-237C-46C6-BEEC-9FCCF8ABEB1D}"/>
    <cellStyle name="Total 2 2 2 10" xfId="37360" xr:uid="{002BF0C0-35C5-4196-BC76-81FC14258450}"/>
    <cellStyle name="Total 2 2 2 10 2" xfId="37361" xr:uid="{7C85B3C2-E0FB-40C6-89B0-D85BC5FD8A65}"/>
    <cellStyle name="Total 2 2 2 10 3" xfId="37362" xr:uid="{01A8F0E6-2708-4A5A-A019-97AEC6B8C79D}"/>
    <cellStyle name="Total 2 2 2 11" xfId="37363" xr:uid="{209F8AAA-68EC-4D2F-904B-6589DB9D9AC3}"/>
    <cellStyle name="Total 2 2 2 11 2" xfId="37364" xr:uid="{13D5925E-9278-49DB-A6D9-EE6C765C2D60}"/>
    <cellStyle name="Total 2 2 2 11 3" xfId="37365" xr:uid="{5C764F98-EE54-4DA7-B22E-BE8391E3C9D7}"/>
    <cellStyle name="Total 2 2 2 12" xfId="45039" xr:uid="{227E2EC5-C16D-4609-8DCE-9E7A04356C57}"/>
    <cellStyle name="Total 2 2 2 2" xfId="37366" xr:uid="{48C84C13-8409-4A27-BFF7-5528FEABECFE}"/>
    <cellStyle name="Total 2 2 2 2 2" xfId="37367" xr:uid="{C23D4410-E660-43AA-B687-BF1BA8A124B6}"/>
    <cellStyle name="Total 2 2 2 2 2 2" xfId="37368" xr:uid="{8383A329-350A-4BB1-A949-EE289B29E927}"/>
    <cellStyle name="Total 2 2 2 2 2 3" xfId="37369" xr:uid="{A5B7A93C-FA11-44B8-BDD8-25FF3A5A35A7}"/>
    <cellStyle name="Total 2 2 2 2 3" xfId="37370" xr:uid="{7BFB0B80-3471-496A-9ADB-067A906739C3}"/>
    <cellStyle name="Total 2 2 2 2 3 2" xfId="37371" xr:uid="{47F31A7D-F00E-41FE-94FA-D3D33F52E8FE}"/>
    <cellStyle name="Total 2 2 2 2 3 3" xfId="37372" xr:uid="{28F3F015-137E-46FB-909D-EB4ACFFDAEF5}"/>
    <cellStyle name="Total 2 2 2 2 4" xfId="37373" xr:uid="{AE717AAA-589B-473D-AE3D-A57D99F4606D}"/>
    <cellStyle name="Total 2 2 2 2 4 2" xfId="37374" xr:uid="{E343A28C-FB9A-418C-9280-ECF1874D478F}"/>
    <cellStyle name="Total 2 2 2 2 4 3" xfId="37375" xr:uid="{0CA8349A-04CF-4AA1-9D6B-135221F025F2}"/>
    <cellStyle name="Total 2 2 2 2 5" xfId="37376" xr:uid="{EE9AF1A5-4480-4259-A213-CA9E7759432E}"/>
    <cellStyle name="Total 2 2 2 2 5 2" xfId="37377" xr:uid="{CB45A762-C161-4CE6-9563-DC1A71AF59AB}"/>
    <cellStyle name="Total 2 2 2 2 5 3" xfId="37378" xr:uid="{784C3A34-D870-4DAA-A550-76082EAF2DE9}"/>
    <cellStyle name="Total 2 2 2 2 6" xfId="37379" xr:uid="{3549B3E0-2216-4919-AC72-D91B33DDB2A4}"/>
    <cellStyle name="Total 2 2 2 2 6 2" xfId="37380" xr:uid="{AA8141AC-8280-481A-8E1F-078F3E12041F}"/>
    <cellStyle name="Total 2 2 2 2 6 3" xfId="37381" xr:uid="{F72875B1-62E2-48D5-ADF5-FBFD66A257B5}"/>
    <cellStyle name="Total 2 2 2 2 7" xfId="37382" xr:uid="{A0E8DA80-FD1B-4E8C-A544-E44DBB428100}"/>
    <cellStyle name="Total 2 2 2 2 7 2" xfId="37383" xr:uid="{A2426E97-F70F-44CF-AF0D-D4DFE6E771E0}"/>
    <cellStyle name="Total 2 2 2 2 7 3" xfId="37384" xr:uid="{B2ECA9AF-10D6-4F13-A139-361832FD704D}"/>
    <cellStyle name="Total 2 2 2 2 8" xfId="45040" xr:uid="{B00D310A-0061-4C3F-A6F4-CA71BC130151}"/>
    <cellStyle name="Total 2 2 2 3" xfId="37385" xr:uid="{DAF41E6B-9777-4BC6-B140-8B2C475B6510}"/>
    <cellStyle name="Total 2 2 2 3 2" xfId="37386" xr:uid="{B438B75B-8347-460E-AC0F-421280F4B978}"/>
    <cellStyle name="Total 2 2 2 3 2 2" xfId="37387" xr:uid="{6C9611B0-18E2-4330-9729-FF445C62461F}"/>
    <cellStyle name="Total 2 2 2 3 2 3" xfId="37388" xr:uid="{4B4680B9-AFD5-4B29-8967-256B76D379EE}"/>
    <cellStyle name="Total 2 2 2 3 3" xfId="37389" xr:uid="{AF2FCDBD-2B84-4207-A64B-75FB3B27CEC6}"/>
    <cellStyle name="Total 2 2 2 3 3 2" xfId="37390" xr:uid="{25B8454D-E363-493D-92A5-D219E8053A2C}"/>
    <cellStyle name="Total 2 2 2 3 3 3" xfId="37391" xr:uid="{9D0E948D-DB81-40A2-AE85-D8DE94993B11}"/>
    <cellStyle name="Total 2 2 2 3 4" xfId="37392" xr:uid="{91E3E3BB-7BCD-4F1B-B7DF-3779806FB44F}"/>
    <cellStyle name="Total 2 2 2 3 4 2" xfId="37393" xr:uid="{1A556E6B-8EEF-4290-86BD-882DBA6423B5}"/>
    <cellStyle name="Total 2 2 2 3 4 3" xfId="37394" xr:uid="{073EB767-0CA0-4610-8735-974601F14908}"/>
    <cellStyle name="Total 2 2 2 3 5" xfId="37395" xr:uid="{A603C26D-C079-4039-9AA4-98F12FC16D11}"/>
    <cellStyle name="Total 2 2 2 3 5 2" xfId="37396" xr:uid="{C1ECB1BB-ECEF-42FB-A636-F0412CEA16C5}"/>
    <cellStyle name="Total 2 2 2 3 5 3" xfId="37397" xr:uid="{B10CFD5F-1F7C-4632-BE7F-D7A3D5AA0143}"/>
    <cellStyle name="Total 2 2 2 3 6" xfId="37398" xr:uid="{B9FE1589-AA37-4256-A335-DE5DA6FEF20D}"/>
    <cellStyle name="Total 2 2 2 3 6 2" xfId="37399" xr:uid="{C8A90874-9877-46FD-8619-BADD5774413D}"/>
    <cellStyle name="Total 2 2 2 3 6 3" xfId="37400" xr:uid="{C8FC1490-DB39-47F1-B988-F716D83DE034}"/>
    <cellStyle name="Total 2 2 2 3 7" xfId="37401" xr:uid="{11947E4D-CBE4-40BF-A7F3-38D2ECAC8D2F}"/>
    <cellStyle name="Total 2 2 2 3 7 2" xfId="37402" xr:uid="{BA73E3DB-77EA-42D3-BA46-CD6F465D54EA}"/>
    <cellStyle name="Total 2 2 2 3 7 3" xfId="37403" xr:uid="{6285A159-64F3-4FDE-BBEC-891D41DB8FDD}"/>
    <cellStyle name="Total 2 2 2 3 8" xfId="45041" xr:uid="{54085879-9074-40AF-9116-A36CBE4462FD}"/>
    <cellStyle name="Total 2 2 2 4" xfId="37404" xr:uid="{D07ADEE1-2F2F-4767-A205-7A9B0F96D40F}"/>
    <cellStyle name="Total 2 2 2 4 2" xfId="37405" xr:uid="{D84DA8B0-8094-4B3A-89E5-855439B93878}"/>
    <cellStyle name="Total 2 2 2 4 2 2" xfId="37406" xr:uid="{65B5F4B8-BBA0-4A6D-895B-C0F9155CBDA2}"/>
    <cellStyle name="Total 2 2 2 4 2 3" xfId="37407" xr:uid="{CC65F5FA-2065-455E-A7EB-21F0D4EEC0B9}"/>
    <cellStyle name="Total 2 2 2 4 3" xfId="37408" xr:uid="{254C2E68-C92C-4B4E-9DB8-328EC138A52B}"/>
    <cellStyle name="Total 2 2 2 4 3 2" xfId="37409" xr:uid="{59C10559-AEC0-4936-A4E5-AC2DF8DBE415}"/>
    <cellStyle name="Total 2 2 2 4 3 3" xfId="37410" xr:uid="{35A48100-2BD5-4001-A69C-4EA3D391293D}"/>
    <cellStyle name="Total 2 2 2 4 4" xfId="37411" xr:uid="{0DD49AC8-BA90-4ECD-801D-840D67BD8AD9}"/>
    <cellStyle name="Total 2 2 2 4 4 2" xfId="37412" xr:uid="{12CC1298-8B72-4B9D-9EA6-70E464D48830}"/>
    <cellStyle name="Total 2 2 2 4 4 3" xfId="37413" xr:uid="{6A340E30-8F09-4A91-B4CE-98CF940D5908}"/>
    <cellStyle name="Total 2 2 2 4 5" xfId="37414" xr:uid="{4507DE0E-7D0F-4E81-AB9B-DFAF0A0AD7C7}"/>
    <cellStyle name="Total 2 2 2 4 5 2" xfId="37415" xr:uid="{A8E0F6DB-2A98-4B87-AA04-3C32D1899D36}"/>
    <cellStyle name="Total 2 2 2 4 5 3" xfId="37416" xr:uid="{ECEB58FD-A748-42D4-BECC-A9CAB0D0A633}"/>
    <cellStyle name="Total 2 2 2 4 6" xfId="37417" xr:uid="{CFAEF3A2-EBA7-459C-8E26-1712082A071B}"/>
    <cellStyle name="Total 2 2 2 4 6 2" xfId="37418" xr:uid="{46D55841-8EEC-4526-93D2-4ABAC9BC04B9}"/>
    <cellStyle name="Total 2 2 2 4 6 3" xfId="37419" xr:uid="{665C15E9-2C0D-41EC-B9C7-0765CCD1FD06}"/>
    <cellStyle name="Total 2 2 2 4 7" xfId="37420" xr:uid="{5382F8C6-096F-41FE-A67C-A9877B71939E}"/>
    <cellStyle name="Total 2 2 2 4 7 2" xfId="37421" xr:uid="{DFE10A2B-5068-43F5-BCBC-E86C6B29B016}"/>
    <cellStyle name="Total 2 2 2 4 7 3" xfId="37422" xr:uid="{62F35D13-60B6-4D93-93C9-4FFEEF4D83DB}"/>
    <cellStyle name="Total 2 2 2 4 8" xfId="45042" xr:uid="{870B3159-EB71-4EC2-8379-C22AD0476A50}"/>
    <cellStyle name="Total 2 2 2 5" xfId="37423" xr:uid="{1EE4419A-5AEE-4288-8AB6-14F78DE784FF}"/>
    <cellStyle name="Total 2 2 2 5 2" xfId="37424" xr:uid="{BE27EF7A-0165-40E7-9FBB-A3D8C588C2CA}"/>
    <cellStyle name="Total 2 2 2 5 2 2" xfId="37425" xr:uid="{F3B63143-A9A8-492F-B416-91C5846581E1}"/>
    <cellStyle name="Total 2 2 2 5 2 3" xfId="37426" xr:uid="{08A07B48-B181-47A6-B19B-A7E32C4AFAF5}"/>
    <cellStyle name="Total 2 2 2 5 3" xfId="37427" xr:uid="{D53F6B8D-76CA-4F2E-8756-7741601915F4}"/>
    <cellStyle name="Total 2 2 2 5 3 2" xfId="37428" xr:uid="{985C1825-C4B5-410A-9ACD-0F12DC200381}"/>
    <cellStyle name="Total 2 2 2 5 3 3" xfId="37429" xr:uid="{B3050DEB-B874-4A0C-A79B-52B93DCCFE54}"/>
    <cellStyle name="Total 2 2 2 5 4" xfId="37430" xr:uid="{78EC0304-904F-416C-802A-1F0558B2AC0B}"/>
    <cellStyle name="Total 2 2 2 5 4 2" xfId="37431" xr:uid="{A9E2C5B2-06B5-4654-969F-19ECEDE7863E}"/>
    <cellStyle name="Total 2 2 2 5 4 3" xfId="37432" xr:uid="{7B8D5381-4B4C-47F9-AF6B-4D39FDAD5427}"/>
    <cellStyle name="Total 2 2 2 5 5" xfId="37433" xr:uid="{6B8B1025-30AB-406B-A273-18D673C205AF}"/>
    <cellStyle name="Total 2 2 2 5 5 2" xfId="37434" xr:uid="{602987E1-B525-4F61-B215-4EACD04B0D06}"/>
    <cellStyle name="Total 2 2 2 5 5 3" xfId="37435" xr:uid="{1AAB90B0-9323-4F0C-8883-4433C41BBE96}"/>
    <cellStyle name="Total 2 2 2 5 6" xfId="37436" xr:uid="{17BCE1F0-C8F8-4E99-9BA6-9B681174434A}"/>
    <cellStyle name="Total 2 2 2 5 6 2" xfId="37437" xr:uid="{84286637-03E2-494B-AD60-0BD2C52CF5A1}"/>
    <cellStyle name="Total 2 2 2 5 6 3" xfId="37438" xr:uid="{5BF6E47D-B5B9-44F3-9BD5-1B0B294F7C72}"/>
    <cellStyle name="Total 2 2 2 5 7" xfId="37439" xr:uid="{BE9CA40B-398B-40BB-B368-39753D8AF37C}"/>
    <cellStyle name="Total 2 2 2 5 7 2" xfId="37440" xr:uid="{6F0B3A16-467A-4563-9140-A083E2D001BA}"/>
    <cellStyle name="Total 2 2 2 5 7 3" xfId="37441" xr:uid="{BF8EE8A4-3E68-47F7-B8E9-58D4BCEFCC4A}"/>
    <cellStyle name="Total 2 2 2 5 8" xfId="45043" xr:uid="{1734E042-67AB-42A3-A6B0-0984FFFCD4C9}"/>
    <cellStyle name="Total 2 2 2 6" xfId="37442" xr:uid="{FFA5E5BB-39B3-448D-8312-2568F3AB038E}"/>
    <cellStyle name="Total 2 2 2 6 2" xfId="37443" xr:uid="{3FB148D6-F195-474C-870B-57651D2BB579}"/>
    <cellStyle name="Total 2 2 2 6 3" xfId="37444" xr:uid="{23A745E9-17CF-4A0E-A579-2B60EA76CC98}"/>
    <cellStyle name="Total 2 2 2 7" xfId="37445" xr:uid="{6416004B-BCDC-4F1C-A229-2AF2260B4EA9}"/>
    <cellStyle name="Total 2 2 2 7 2" xfId="37446" xr:uid="{59545C6D-8661-4302-A5FE-0FF63495BA11}"/>
    <cellStyle name="Total 2 2 2 7 3" xfId="37447" xr:uid="{ABECA49A-AC2A-40A8-A584-EE750FE18C91}"/>
    <cellStyle name="Total 2 2 2 8" xfId="37448" xr:uid="{73862657-F59C-4963-BA94-A8E9599B268F}"/>
    <cellStyle name="Total 2 2 2 8 2" xfId="37449" xr:uid="{CB2F35A9-4728-4143-BA05-6886B1472918}"/>
    <cellStyle name="Total 2 2 2 8 3" xfId="37450" xr:uid="{70AC429E-2F41-43CC-9F42-1018838C2726}"/>
    <cellStyle name="Total 2 2 2 9" xfId="37451" xr:uid="{F901F9F4-0A31-4650-8CDD-1DAE4F90C327}"/>
    <cellStyle name="Total 2 2 2 9 2" xfId="37452" xr:uid="{D405C8B9-AD7D-485C-8128-9D0647A75F18}"/>
    <cellStyle name="Total 2 2 2 9 3" xfId="37453" xr:uid="{3BC413A6-E488-492C-B351-ED8506CFD673}"/>
    <cellStyle name="Total 2 2 3" xfId="2776" xr:uid="{76CCFA8D-F814-4779-8B3E-DC9FE4AF3C43}"/>
    <cellStyle name="Total 2 2 3 10" xfId="37454" xr:uid="{4CE52D63-00EF-4BAC-B808-1E299AF9CADF}"/>
    <cellStyle name="Total 2 2 3 10 2" xfId="37455" xr:uid="{066752F4-25AA-4563-85F7-F84AC3BB15DE}"/>
    <cellStyle name="Total 2 2 3 10 3" xfId="37456" xr:uid="{642C2C0D-B705-4832-A2D9-15D09D0F7E4A}"/>
    <cellStyle name="Total 2 2 3 11" xfId="37457" xr:uid="{AC5E46F0-6A9B-4C6D-8802-EC326A8209C5}"/>
    <cellStyle name="Total 2 2 3 11 2" xfId="37458" xr:uid="{EFB867FE-A21D-4B97-B6DF-0EC92AB51BAA}"/>
    <cellStyle name="Total 2 2 3 11 3" xfId="37459" xr:uid="{ED6887F5-1C94-409F-A8D5-68129722FD6B}"/>
    <cellStyle name="Total 2 2 3 12" xfId="45044" xr:uid="{ED27883C-BDE5-4A09-90A6-66EA3DEF48EC}"/>
    <cellStyle name="Total 2 2 3 2" xfId="37460" xr:uid="{8C5582A8-03E4-4F16-87B7-FAE9DE4081F4}"/>
    <cellStyle name="Total 2 2 3 2 2" xfId="37461" xr:uid="{B16530AD-5926-4287-B994-DA5293B12575}"/>
    <cellStyle name="Total 2 2 3 2 2 2" xfId="37462" xr:uid="{DCAD7223-5B16-48AC-AF90-CAC501D1ACE5}"/>
    <cellStyle name="Total 2 2 3 2 2 3" xfId="37463" xr:uid="{F9BCF985-8B5B-4A4C-9592-0C3772402181}"/>
    <cellStyle name="Total 2 2 3 2 3" xfId="37464" xr:uid="{78E38CAD-DE26-4A89-B029-759C0CC0B5DB}"/>
    <cellStyle name="Total 2 2 3 2 3 2" xfId="37465" xr:uid="{6528C7B9-380A-41B5-A958-DF2DA1730DCC}"/>
    <cellStyle name="Total 2 2 3 2 3 3" xfId="37466" xr:uid="{A116D4E9-25DA-4D3D-8564-94550AF2BD1A}"/>
    <cellStyle name="Total 2 2 3 2 4" xfId="37467" xr:uid="{8CD59F5D-0982-4575-A2AB-9BB40FDA3146}"/>
    <cellStyle name="Total 2 2 3 2 4 2" xfId="37468" xr:uid="{5ED5B303-F750-4684-B76A-2A79D10624DD}"/>
    <cellStyle name="Total 2 2 3 2 4 3" xfId="37469" xr:uid="{EF252606-DB27-4891-949A-D6CB16CB84C9}"/>
    <cellStyle name="Total 2 2 3 2 5" xfId="37470" xr:uid="{4C976313-0BA8-401E-B9EA-D7C2ABA94CD4}"/>
    <cellStyle name="Total 2 2 3 2 5 2" xfId="37471" xr:uid="{45DFF5AD-D5DE-4260-AB08-F577BFC1D88A}"/>
    <cellStyle name="Total 2 2 3 2 5 3" xfId="37472" xr:uid="{4E47EEB8-C8B4-4876-8E8E-2EC32DC158D3}"/>
    <cellStyle name="Total 2 2 3 2 6" xfId="37473" xr:uid="{8EF4D6BD-9B52-4744-A92E-8BC520DFFBAE}"/>
    <cellStyle name="Total 2 2 3 2 6 2" xfId="37474" xr:uid="{D44533D2-1EFF-4BC0-8D5B-E8FA89C3B37C}"/>
    <cellStyle name="Total 2 2 3 2 6 3" xfId="37475" xr:uid="{A707537C-64FF-4A47-B1B5-4CC4D28B88B7}"/>
    <cellStyle name="Total 2 2 3 2 7" xfId="37476" xr:uid="{E305FA27-6018-4DA6-9109-9286CDF24E48}"/>
    <cellStyle name="Total 2 2 3 2 7 2" xfId="37477" xr:uid="{7E860D57-8B5B-4CDE-A944-CA5439320BAB}"/>
    <cellStyle name="Total 2 2 3 2 7 3" xfId="37478" xr:uid="{F8F03604-6202-4B77-B325-FE7A32227E68}"/>
    <cellStyle name="Total 2 2 3 2 8" xfId="45045" xr:uid="{1FDD944C-B856-4A1B-8B63-F3E26BF98043}"/>
    <cellStyle name="Total 2 2 3 3" xfId="37479" xr:uid="{DA894471-ED8B-47C2-A016-13C52CCDAB5B}"/>
    <cellStyle name="Total 2 2 3 3 2" xfId="37480" xr:uid="{01149094-71EE-4C11-8C05-5EEBB002E32B}"/>
    <cellStyle name="Total 2 2 3 3 2 2" xfId="37481" xr:uid="{74B21151-24A2-4986-9BDB-85B5AD669EDE}"/>
    <cellStyle name="Total 2 2 3 3 2 3" xfId="37482" xr:uid="{B20208AF-CC44-482B-88C9-C6F4D174CA38}"/>
    <cellStyle name="Total 2 2 3 3 3" xfId="37483" xr:uid="{05BB0D27-EA76-49BA-B577-A306DBA270DD}"/>
    <cellStyle name="Total 2 2 3 3 3 2" xfId="37484" xr:uid="{4C1DEB64-B334-440F-8543-51CC046A6DF3}"/>
    <cellStyle name="Total 2 2 3 3 3 3" xfId="37485" xr:uid="{56338C81-0B2F-44E2-BC42-A82DBF4F1E9F}"/>
    <cellStyle name="Total 2 2 3 3 4" xfId="37486" xr:uid="{DB29060B-5CD1-40F0-914E-5DD20A5FE15E}"/>
    <cellStyle name="Total 2 2 3 3 4 2" xfId="37487" xr:uid="{AFB53C46-70C8-4779-B865-43BD466EE9A1}"/>
    <cellStyle name="Total 2 2 3 3 4 3" xfId="37488" xr:uid="{FE8A2B2C-18A4-4F24-A970-001222964FD8}"/>
    <cellStyle name="Total 2 2 3 3 5" xfId="37489" xr:uid="{38BBB45E-4343-4066-B858-4EB6A98899F7}"/>
    <cellStyle name="Total 2 2 3 3 5 2" xfId="37490" xr:uid="{EA3D92A1-5F69-4037-8B6E-F29A7B62C5EF}"/>
    <cellStyle name="Total 2 2 3 3 5 3" xfId="37491" xr:uid="{98F7E3BF-88BE-48DA-8E9B-1E1A5A5B7010}"/>
    <cellStyle name="Total 2 2 3 3 6" xfId="37492" xr:uid="{4E8C47A0-D53B-4F95-B21B-4763545B7DF2}"/>
    <cellStyle name="Total 2 2 3 3 6 2" xfId="37493" xr:uid="{143ADAAC-7D5D-4A00-9B82-EAE71A9CE124}"/>
    <cellStyle name="Total 2 2 3 3 6 3" xfId="37494" xr:uid="{B65C5D5E-53D7-4F58-A398-438628A4D54F}"/>
    <cellStyle name="Total 2 2 3 3 7" xfId="37495" xr:uid="{79C4F99F-6B18-4B3A-9B48-0618968B5C01}"/>
    <cellStyle name="Total 2 2 3 3 7 2" xfId="37496" xr:uid="{095BF7D0-B2FE-43B1-ABA1-7BB1FA5D3812}"/>
    <cellStyle name="Total 2 2 3 3 7 3" xfId="37497" xr:uid="{88EB2E57-68E3-4236-B18C-A3C0C207C5BD}"/>
    <cellStyle name="Total 2 2 3 3 8" xfId="45046" xr:uid="{DB272F37-82CB-423B-B319-2A145522F291}"/>
    <cellStyle name="Total 2 2 3 4" xfId="37498" xr:uid="{0E8CC702-A119-49D4-BF15-F4DB0F073D3F}"/>
    <cellStyle name="Total 2 2 3 4 2" xfId="37499" xr:uid="{2F57D56C-0EDA-49E1-92A8-94B0E28231B6}"/>
    <cellStyle name="Total 2 2 3 4 2 2" xfId="37500" xr:uid="{9925C090-8B3B-4DE3-A3F0-0F5B2CC3A102}"/>
    <cellStyle name="Total 2 2 3 4 2 3" xfId="37501" xr:uid="{E752231A-5429-4235-88FD-B6E8AB04528A}"/>
    <cellStyle name="Total 2 2 3 4 3" xfId="37502" xr:uid="{3D08AC37-9653-4266-B5ED-A22916075519}"/>
    <cellStyle name="Total 2 2 3 4 3 2" xfId="37503" xr:uid="{980219B5-9A49-46E0-8E0E-83D05837474E}"/>
    <cellStyle name="Total 2 2 3 4 3 3" xfId="37504" xr:uid="{2B624B4E-3EFB-42D3-B7BB-3AD65D2E6EFE}"/>
    <cellStyle name="Total 2 2 3 4 4" xfId="37505" xr:uid="{58FFC621-4657-4F73-AFE3-51810C089748}"/>
    <cellStyle name="Total 2 2 3 4 4 2" xfId="37506" xr:uid="{126361B7-3307-4CE0-A179-AB09623537AB}"/>
    <cellStyle name="Total 2 2 3 4 4 3" xfId="37507" xr:uid="{DC2CE4A0-05B7-428A-9236-8407C60F8C61}"/>
    <cellStyle name="Total 2 2 3 4 5" xfId="37508" xr:uid="{31578930-69FA-4CB4-AB17-9557C59DE3AC}"/>
    <cellStyle name="Total 2 2 3 4 5 2" xfId="37509" xr:uid="{874EF97B-2433-44A6-8C27-E0AD62A279B3}"/>
    <cellStyle name="Total 2 2 3 4 5 3" xfId="37510" xr:uid="{4317CE33-ADA9-495E-A3BD-279D1D56A933}"/>
    <cellStyle name="Total 2 2 3 4 6" xfId="37511" xr:uid="{C0B2749A-8EA3-46CF-B83E-C974FDC34D71}"/>
    <cellStyle name="Total 2 2 3 4 6 2" xfId="37512" xr:uid="{EC6ADFEE-97E4-4D25-865A-49DE97AB2D4B}"/>
    <cellStyle name="Total 2 2 3 4 6 3" xfId="37513" xr:uid="{C97BE227-C1DD-4B41-8762-227ADB06CA3E}"/>
    <cellStyle name="Total 2 2 3 4 7" xfId="37514" xr:uid="{10EA3717-CB8B-4248-8824-4480E0CFDF3B}"/>
    <cellStyle name="Total 2 2 3 4 7 2" xfId="37515" xr:uid="{493B954B-6047-4E84-BEB0-2A5C92EF9A62}"/>
    <cellStyle name="Total 2 2 3 4 7 3" xfId="37516" xr:uid="{924B47B7-E68B-42E4-BB31-8323A0C5AC0A}"/>
    <cellStyle name="Total 2 2 3 4 8" xfId="45047" xr:uid="{86595683-32A4-4797-B614-265C847DC91A}"/>
    <cellStyle name="Total 2 2 3 5" xfId="37517" xr:uid="{117A19A4-BA0D-42FD-8795-C9345B78049A}"/>
    <cellStyle name="Total 2 2 3 5 2" xfId="37518" xr:uid="{BB08E6D2-C797-483C-B74F-2235DA9D3A60}"/>
    <cellStyle name="Total 2 2 3 5 2 2" xfId="37519" xr:uid="{E70F6FC2-C2FD-4A60-8493-6D6545538FAA}"/>
    <cellStyle name="Total 2 2 3 5 2 3" xfId="37520" xr:uid="{FCA5D707-7006-4B5B-BF06-75E556352496}"/>
    <cellStyle name="Total 2 2 3 5 3" xfId="37521" xr:uid="{03069C02-57DF-4ADA-99A9-D40A6E67AD32}"/>
    <cellStyle name="Total 2 2 3 5 3 2" xfId="37522" xr:uid="{793FF325-07D4-4634-A191-2636065173CC}"/>
    <cellStyle name="Total 2 2 3 5 3 3" xfId="37523" xr:uid="{E028E563-9AB7-42F0-BC94-5ED88344576E}"/>
    <cellStyle name="Total 2 2 3 5 4" xfId="37524" xr:uid="{799DBD16-BFDB-48F4-B3FB-AA94A6B22ED6}"/>
    <cellStyle name="Total 2 2 3 5 4 2" xfId="37525" xr:uid="{F776C4A7-92FB-4408-A1FD-ED318E76ED5C}"/>
    <cellStyle name="Total 2 2 3 5 4 3" xfId="37526" xr:uid="{503F3BD6-7F2C-474E-8A90-33661DB40C7A}"/>
    <cellStyle name="Total 2 2 3 5 5" xfId="37527" xr:uid="{C8DD8305-2BAC-436A-8FAB-70FA5303C8A5}"/>
    <cellStyle name="Total 2 2 3 5 5 2" xfId="37528" xr:uid="{CB8B04B4-3423-4B35-A63E-44CBEC24B4E7}"/>
    <cellStyle name="Total 2 2 3 5 5 3" xfId="37529" xr:uid="{EC7605B1-03A6-4010-94B0-77938E27531D}"/>
    <cellStyle name="Total 2 2 3 5 6" xfId="37530" xr:uid="{9E85CAA4-1B57-4764-BB8C-BD69F85B11AC}"/>
    <cellStyle name="Total 2 2 3 5 6 2" xfId="37531" xr:uid="{BC848E95-CA34-4CA8-8C10-45D38B169620}"/>
    <cellStyle name="Total 2 2 3 5 6 3" xfId="37532" xr:uid="{0FC9CB99-D946-4775-BD3A-7A37011B1FD4}"/>
    <cellStyle name="Total 2 2 3 5 7" xfId="37533" xr:uid="{6C970853-B9FB-48FC-A9DE-77265626FA19}"/>
    <cellStyle name="Total 2 2 3 5 7 2" xfId="37534" xr:uid="{3CB53C60-550A-4E10-87AC-5D2564DA7FD8}"/>
    <cellStyle name="Total 2 2 3 5 7 3" xfId="37535" xr:uid="{3E6023C1-C5C7-49FE-9604-08652FFF65B9}"/>
    <cellStyle name="Total 2 2 3 5 8" xfId="45048" xr:uid="{9A2B28D8-5BA1-4467-B4B1-993CD94B6C37}"/>
    <cellStyle name="Total 2 2 3 6" xfId="37536" xr:uid="{45B7D4C8-D3FE-474B-8498-5325E406C7D0}"/>
    <cellStyle name="Total 2 2 3 6 2" xfId="37537" xr:uid="{757AFA62-74E8-4485-8DD8-346A068B4389}"/>
    <cellStyle name="Total 2 2 3 6 3" xfId="37538" xr:uid="{49FE4E4C-7EB9-4F79-AE79-B4F5D7182D1A}"/>
    <cellStyle name="Total 2 2 3 7" xfId="37539" xr:uid="{CC0B6481-475B-43D7-8FC9-0CBCBFEB0D09}"/>
    <cellStyle name="Total 2 2 3 7 2" xfId="37540" xr:uid="{561A7781-53B7-41F5-938C-A092F7F45A5D}"/>
    <cellStyle name="Total 2 2 3 7 3" xfId="37541" xr:uid="{F4B13B9F-5BC0-4F67-9317-1CCA5B05AEBC}"/>
    <cellStyle name="Total 2 2 3 8" xfId="37542" xr:uid="{FAFFA219-A80F-4137-9B29-22A9478A785E}"/>
    <cellStyle name="Total 2 2 3 8 2" xfId="37543" xr:uid="{375D4BAB-B34D-4D93-8EF4-86C4CC9780FD}"/>
    <cellStyle name="Total 2 2 3 8 3" xfId="37544" xr:uid="{C69CFD06-9FE1-4202-8B3E-72958C6067B2}"/>
    <cellStyle name="Total 2 2 3 9" xfId="37545" xr:uid="{DC435B36-0E8F-4E80-B4C0-FF2360039A06}"/>
    <cellStyle name="Total 2 2 3 9 2" xfId="37546" xr:uid="{18E5B285-83C3-4050-A2AB-6AC29E8CB118}"/>
    <cellStyle name="Total 2 2 3 9 3" xfId="37547" xr:uid="{C17E6BD5-2E03-4260-A3D0-14D84F5FF740}"/>
    <cellStyle name="Total 2 2 4" xfId="37548" xr:uid="{08BD7159-0256-4238-B38B-95B7A538CF94}"/>
    <cellStyle name="Total 2 2 4 2" xfId="37549" xr:uid="{3B0387CB-1D39-436F-8A0A-1A1C8C9F554A}"/>
    <cellStyle name="Total 2 2 4 2 2" xfId="37550" xr:uid="{2A9BD7CE-D704-4F1F-A5D0-D7C09FE3965C}"/>
    <cellStyle name="Total 2 2 4 2 3" xfId="37551" xr:uid="{F24EBB4E-ECFE-4EBA-8F6D-505E3EA06262}"/>
    <cellStyle name="Total 2 2 4 3" xfId="37552" xr:uid="{05138B7A-DA2C-4730-B04E-E6E2A0C0C0EE}"/>
    <cellStyle name="Total 2 2 4 3 2" xfId="37553" xr:uid="{7650D522-1D4B-4034-B06F-67AF4D7EC79B}"/>
    <cellStyle name="Total 2 2 4 3 3" xfId="37554" xr:uid="{7ABB4D40-61B7-48E8-A3DB-0D8D43E27DE3}"/>
    <cellStyle name="Total 2 2 4 4" xfId="37555" xr:uid="{31D6B19A-AC3C-4B59-BF4A-7BC817D9EB89}"/>
    <cellStyle name="Total 2 2 4 4 2" xfId="37556" xr:uid="{90489C3D-E048-4B8E-8668-9CD18B24FDA5}"/>
    <cellStyle name="Total 2 2 4 4 3" xfId="37557" xr:uid="{A442C36D-F9CB-47E6-B147-A65A3852DA43}"/>
    <cellStyle name="Total 2 2 4 5" xfId="37558" xr:uid="{573DD5C5-15F9-40BB-9F4F-562E6C56102E}"/>
    <cellStyle name="Total 2 2 4 5 2" xfId="37559" xr:uid="{918E8116-8A60-4094-B4AC-BAC953CA1792}"/>
    <cellStyle name="Total 2 2 4 5 3" xfId="37560" xr:uid="{97DB3209-56BC-4B70-9EFA-9FCC5189DCE6}"/>
    <cellStyle name="Total 2 2 4 6" xfId="37561" xr:uid="{48C51186-2CA0-409E-98B6-D6586E9884CB}"/>
    <cellStyle name="Total 2 2 4 6 2" xfId="37562" xr:uid="{3084C5FA-CE6E-4120-84E9-647AC63F4085}"/>
    <cellStyle name="Total 2 2 4 6 3" xfId="37563" xr:uid="{E3786720-B37B-4B86-8561-A0FE9C73EBFE}"/>
    <cellStyle name="Total 2 2 4 7" xfId="37564" xr:uid="{F8CBD881-557E-4547-AB6D-9B6D3B6AA5A5}"/>
    <cellStyle name="Total 2 2 4 7 2" xfId="37565" xr:uid="{CBBC0851-D09D-43A8-A4B1-AE3BE83FF0A9}"/>
    <cellStyle name="Total 2 2 4 7 3" xfId="37566" xr:uid="{2BD384F3-0D78-43B2-9EC3-610272264B08}"/>
    <cellStyle name="Total 2 2 4 8" xfId="45049" xr:uid="{5216BC4B-4D08-432A-B494-C6930BE7D362}"/>
    <cellStyle name="Total 2 2 5" xfId="37567" xr:uid="{33958BEE-0F64-44C7-BC6A-58C5AA9C371D}"/>
    <cellStyle name="Total 2 2 5 2" xfId="37568" xr:uid="{D0908259-768C-495B-BC30-BDF6FF6ABE16}"/>
    <cellStyle name="Total 2 2 5 2 2" xfId="37569" xr:uid="{9618C3FB-B89F-4FB5-821C-AA5404EB919B}"/>
    <cellStyle name="Total 2 2 5 2 3" xfId="37570" xr:uid="{35B247AB-E794-4000-8F0D-197CD5790DFB}"/>
    <cellStyle name="Total 2 2 5 3" xfId="37571" xr:uid="{240FE478-E2BD-4171-85D2-172E479E6570}"/>
    <cellStyle name="Total 2 2 5 3 2" xfId="37572" xr:uid="{A5870B85-67BA-4DB2-81E6-3F6178397BE7}"/>
    <cellStyle name="Total 2 2 5 3 3" xfId="37573" xr:uid="{F29D32F0-0561-4F39-8ED6-366CAD8B6AAA}"/>
    <cellStyle name="Total 2 2 5 4" xfId="37574" xr:uid="{F314BC33-445F-4EFC-A350-3198CD652A39}"/>
    <cellStyle name="Total 2 2 5 4 2" xfId="37575" xr:uid="{52970C8F-24CD-4527-AE10-93893BF87366}"/>
    <cellStyle name="Total 2 2 5 4 3" xfId="37576" xr:uid="{E6FE4A2B-E3EE-4AB9-B0D8-34AEC38A1680}"/>
    <cellStyle name="Total 2 2 5 5" xfId="37577" xr:uid="{2888F90E-F73F-4986-9881-794258F9E9E7}"/>
    <cellStyle name="Total 2 2 5 5 2" xfId="37578" xr:uid="{8019F2EA-291F-463F-A546-5F6DA94EDA9F}"/>
    <cellStyle name="Total 2 2 5 5 3" xfId="37579" xr:uid="{D129124B-B4FD-4EF3-8E26-D020B62E1D7E}"/>
    <cellStyle name="Total 2 2 5 6" xfId="37580" xr:uid="{71A588AA-A4F7-458C-9A2A-89D298CFBD08}"/>
    <cellStyle name="Total 2 2 5 6 2" xfId="37581" xr:uid="{27C3C8D4-37D6-4FE4-BD01-10DA5367C0BA}"/>
    <cellStyle name="Total 2 2 5 6 3" xfId="37582" xr:uid="{789FF85A-8587-4955-9A72-6EC21439EDEC}"/>
    <cellStyle name="Total 2 2 5 7" xfId="37583" xr:uid="{9F2AF099-0CFB-41FA-838D-AF6CFE3D5304}"/>
    <cellStyle name="Total 2 2 5 7 2" xfId="37584" xr:uid="{66052E0B-E848-425C-B66B-8CDEC052E323}"/>
    <cellStyle name="Total 2 2 5 7 3" xfId="37585" xr:uid="{30DFC461-51B5-44BE-B275-B6DBDC7C4517}"/>
    <cellStyle name="Total 2 2 5 8" xfId="45050" xr:uid="{7475650A-0262-47C6-A94A-1853957A4A73}"/>
    <cellStyle name="Total 2 2 6" xfId="37586" xr:uid="{D9A607A0-8B76-4134-B0AE-10D7B76F2EFD}"/>
    <cellStyle name="Total 2 2 7" xfId="37587" xr:uid="{311808CF-18FF-4865-B973-0D90ABADCB40}"/>
    <cellStyle name="Total 2 3" xfId="1344" xr:uid="{00000000-0005-0000-0000-000057050000}"/>
    <cellStyle name="Total 2 3 10" xfId="37588" xr:uid="{A5E49E38-62CD-4D24-AD33-A5C85322424F}"/>
    <cellStyle name="Total 2 3 10 2" xfId="37589" xr:uid="{B41B6C17-3A75-4BFA-9052-72FDC2169903}"/>
    <cellStyle name="Total 2 3 10 3" xfId="37590" xr:uid="{6047CD3E-2A44-44FD-8BE0-D5D9E1893259}"/>
    <cellStyle name="Total 2 3 11" xfId="37591" xr:uid="{D8F5BA8E-0FC1-47DE-8AB8-E92A37DAD753}"/>
    <cellStyle name="Total 2 3 11 2" xfId="37592" xr:uid="{68196B69-4365-4682-947B-947A16140667}"/>
    <cellStyle name="Total 2 3 11 3" xfId="37593" xr:uid="{472F296A-3410-49EE-849A-F31BDB93F8E7}"/>
    <cellStyle name="Total 2 3 12" xfId="37594" xr:uid="{6C48E53D-4785-48D9-9700-FA87C19FD61A}"/>
    <cellStyle name="Total 2 3 12 2" xfId="37595" xr:uid="{A358302A-04FA-4AA9-BF33-53B6B9B79E16}"/>
    <cellStyle name="Total 2 3 12 3" xfId="37596" xr:uid="{6156532D-4459-434B-9EC8-0DD233D99D0A}"/>
    <cellStyle name="Total 2 3 13" xfId="37597" xr:uid="{849E349A-DFAF-438A-8E21-754927B77A40}"/>
    <cellStyle name="Total 2 3 14" xfId="37598" xr:uid="{08302C5B-5F5E-4703-814F-F91CDBB8D14C}"/>
    <cellStyle name="Total 2 3 2" xfId="37599" xr:uid="{F0621A72-BBB1-4567-976E-F266B878F540}"/>
    <cellStyle name="Total 2 3 2 10" xfId="37600" xr:uid="{D6F6EA2B-3BB2-4225-9402-92DE9F1054B9}"/>
    <cellStyle name="Total 2 3 2 10 2" xfId="37601" xr:uid="{68A735D6-4A1C-4B6A-A451-823100C91AC1}"/>
    <cellStyle name="Total 2 3 2 10 3" xfId="37602" xr:uid="{A4F72421-3EEB-4147-B58C-93A39FB1F8E9}"/>
    <cellStyle name="Total 2 3 2 11" xfId="37603" xr:uid="{B1C519C6-2940-47A5-9375-2447B56093EB}"/>
    <cellStyle name="Total 2 3 2 11 2" xfId="37604" xr:uid="{2DD7FC5A-42F8-4EC3-BA55-F40CA2E824FE}"/>
    <cellStyle name="Total 2 3 2 11 3" xfId="37605" xr:uid="{9031BD52-B171-4C4A-A08E-030F4ACD89D6}"/>
    <cellStyle name="Total 2 3 2 12" xfId="37606" xr:uid="{01E4E3B1-2E27-4950-8717-A15144CDE740}"/>
    <cellStyle name="Total 2 3 2 13" xfId="37607" xr:uid="{C1839E99-98AB-4E9C-94D6-718BC0BF0988}"/>
    <cellStyle name="Total 2 3 2 2" xfId="37608" xr:uid="{FEF537E3-18AD-46F1-910F-DC1BCE99CB75}"/>
    <cellStyle name="Total 2 3 2 2 2" xfId="37609" xr:uid="{451BB888-BA62-4228-87CE-86990ABBA527}"/>
    <cellStyle name="Total 2 3 2 2 2 2" xfId="37610" xr:uid="{F535C9E9-E735-4654-8E3F-C85EC8D89B52}"/>
    <cellStyle name="Total 2 3 2 2 2 3" xfId="37611" xr:uid="{CD79FD8F-B5A1-4D57-9CA0-4AB205C40F4C}"/>
    <cellStyle name="Total 2 3 2 2 3" xfId="37612" xr:uid="{AD3FB12B-56AA-49AA-B69C-2B5FAD77B726}"/>
    <cellStyle name="Total 2 3 2 2 3 2" xfId="37613" xr:uid="{183BAAF6-037C-4666-83CB-A0F4C3B49187}"/>
    <cellStyle name="Total 2 3 2 2 3 3" xfId="37614" xr:uid="{8AA99259-41D8-43A3-94CF-8EB0AB58CCA1}"/>
    <cellStyle name="Total 2 3 2 2 4" xfId="37615" xr:uid="{6F84A2F5-5E1F-4094-A43C-DB5DB1E39FAC}"/>
    <cellStyle name="Total 2 3 2 2 4 2" xfId="37616" xr:uid="{98B6580E-86EC-4B0D-93E0-2C27360BF643}"/>
    <cellStyle name="Total 2 3 2 2 4 3" xfId="37617" xr:uid="{7200BCBA-F0D0-46EE-AFDC-E3C845BD98B1}"/>
    <cellStyle name="Total 2 3 2 2 5" xfId="37618" xr:uid="{B8A51746-8786-4ADD-8B80-0EB2F4359B77}"/>
    <cellStyle name="Total 2 3 2 2 5 2" xfId="37619" xr:uid="{2BAC64E5-88AF-499B-85B0-8E1964E58A4C}"/>
    <cellStyle name="Total 2 3 2 2 5 3" xfId="37620" xr:uid="{A309953A-41C6-40D7-B8F5-6779209FC70C}"/>
    <cellStyle name="Total 2 3 2 2 6" xfId="37621" xr:uid="{13DE39C9-7B51-4DDC-863D-332507F92743}"/>
    <cellStyle name="Total 2 3 2 2 6 2" xfId="37622" xr:uid="{02F8BAD4-D140-445B-9E51-764F09CF7797}"/>
    <cellStyle name="Total 2 3 2 2 6 3" xfId="37623" xr:uid="{0B5346A4-D884-4368-9FD7-A5BB52075770}"/>
    <cellStyle name="Total 2 3 2 2 7" xfId="37624" xr:uid="{025166F5-C2F9-42D4-A107-1A7F0B4CCC15}"/>
    <cellStyle name="Total 2 3 2 2 7 2" xfId="37625" xr:uid="{D3059492-FE82-4A21-BA7E-95B686A5444C}"/>
    <cellStyle name="Total 2 3 2 2 7 3" xfId="37626" xr:uid="{99073C0D-C217-4CD5-8F0D-670E1F3CBB9D}"/>
    <cellStyle name="Total 2 3 2 2 8" xfId="37627" xr:uid="{419E5C05-D506-48CF-B93A-FC61DA9E0A49}"/>
    <cellStyle name="Total 2 3 2 2 9" xfId="37628" xr:uid="{54CAD8C2-4ADE-40D5-8F1C-A9297DBBC505}"/>
    <cellStyle name="Total 2 3 2 3" xfId="37629" xr:uid="{A0DD33F7-0E9B-4145-B28A-13D830B931A7}"/>
    <cellStyle name="Total 2 3 2 3 2" xfId="37630" xr:uid="{B5EFE2A7-8458-401E-A94E-AA2B1485BFFB}"/>
    <cellStyle name="Total 2 3 2 3 2 2" xfId="37631" xr:uid="{5CEB3847-21DC-4DE0-9C15-A9DE5A4DFB9E}"/>
    <cellStyle name="Total 2 3 2 3 2 3" xfId="37632" xr:uid="{62E06FF7-7372-49F8-9249-67D903CE6BAA}"/>
    <cellStyle name="Total 2 3 2 3 3" xfId="37633" xr:uid="{8DCAAC8F-1C71-443E-903C-C15E6354F37F}"/>
    <cellStyle name="Total 2 3 2 3 3 2" xfId="37634" xr:uid="{63178E0C-9DF8-4580-AC97-DE58B5A144F2}"/>
    <cellStyle name="Total 2 3 2 3 3 3" xfId="37635" xr:uid="{0122120F-6168-476E-A8CA-35D7C6CE9AA6}"/>
    <cellStyle name="Total 2 3 2 3 4" xfId="37636" xr:uid="{9BE2DD9F-7756-4461-B8C7-1AF327FE569C}"/>
    <cellStyle name="Total 2 3 2 3 4 2" xfId="37637" xr:uid="{C16ADFAB-7847-460D-B59A-BD885B43A509}"/>
    <cellStyle name="Total 2 3 2 3 4 3" xfId="37638" xr:uid="{92F664C3-EF2B-441E-AA33-46CA362B9AF8}"/>
    <cellStyle name="Total 2 3 2 3 5" xfId="37639" xr:uid="{930EF6B6-F9E9-49A8-80CB-CCFCCC4A2668}"/>
    <cellStyle name="Total 2 3 2 3 5 2" xfId="37640" xr:uid="{5E80ABDA-918D-46F6-A416-0762CA5FFB15}"/>
    <cellStyle name="Total 2 3 2 3 5 3" xfId="37641" xr:uid="{AF259F97-4091-4D4F-AD0F-1152381E8353}"/>
    <cellStyle name="Total 2 3 2 3 6" xfId="37642" xr:uid="{B027A982-17D4-4C6E-B9AD-1A4D574C56CA}"/>
    <cellStyle name="Total 2 3 2 3 6 2" xfId="37643" xr:uid="{EAF3E14B-559F-4330-A856-05ED43B69836}"/>
    <cellStyle name="Total 2 3 2 3 6 3" xfId="37644" xr:uid="{B11E45B0-1F36-44A3-8B8E-280F341160F8}"/>
    <cellStyle name="Total 2 3 2 3 7" xfId="37645" xr:uid="{E644F517-34E8-45C9-95A0-AF64D8205593}"/>
    <cellStyle name="Total 2 3 2 3 7 2" xfId="37646" xr:uid="{295D0120-7ABC-4580-83EA-9C6EE975C726}"/>
    <cellStyle name="Total 2 3 2 3 7 3" xfId="37647" xr:uid="{82A76136-A3F8-4C81-8C5A-3F82BAF140B3}"/>
    <cellStyle name="Total 2 3 2 3 8" xfId="37648" xr:uid="{D6825356-964E-4F43-B2A7-43F269B525D1}"/>
    <cellStyle name="Total 2 3 2 3 9" xfId="37649" xr:uid="{2C6C2B6F-1E55-4ECB-98A8-D77683741006}"/>
    <cellStyle name="Total 2 3 2 4" xfId="37650" xr:uid="{67EAF852-0818-4DB0-A258-01CD9907FA73}"/>
    <cellStyle name="Total 2 3 2 4 2" xfId="37651" xr:uid="{EC4AF150-E372-4BB0-A128-45A32EF50AD8}"/>
    <cellStyle name="Total 2 3 2 4 2 2" xfId="37652" xr:uid="{105063DD-37D5-432D-9234-E11BF20699C4}"/>
    <cellStyle name="Total 2 3 2 4 2 3" xfId="37653" xr:uid="{B198C795-AB0E-4638-B364-E4A10FCA4350}"/>
    <cellStyle name="Total 2 3 2 4 3" xfId="37654" xr:uid="{BA5AD76A-D383-4491-B0C1-1B24FC01B6E9}"/>
    <cellStyle name="Total 2 3 2 4 3 2" xfId="37655" xr:uid="{CF408B64-A381-4BF7-9741-558C99839F19}"/>
    <cellStyle name="Total 2 3 2 4 3 3" xfId="37656" xr:uid="{A9CBFD0D-F2C0-4BB7-9AA9-9B807193A185}"/>
    <cellStyle name="Total 2 3 2 4 4" xfId="37657" xr:uid="{13E1726D-303C-4B8B-8D9D-494204FA27DF}"/>
    <cellStyle name="Total 2 3 2 4 4 2" xfId="37658" xr:uid="{A9134A1A-FA62-4802-BA39-F12464B7087D}"/>
    <cellStyle name="Total 2 3 2 4 4 3" xfId="37659" xr:uid="{5BE36FF0-E837-4BF3-93EB-5178D93B9FE1}"/>
    <cellStyle name="Total 2 3 2 4 5" xfId="37660" xr:uid="{6114EF12-64D2-4DBE-842E-4255401F28CC}"/>
    <cellStyle name="Total 2 3 2 4 5 2" xfId="37661" xr:uid="{5195E465-8845-4360-AEA2-9C995A19B63D}"/>
    <cellStyle name="Total 2 3 2 4 5 3" xfId="37662" xr:uid="{5692DDCE-99F2-442A-9DDD-B2C908F07274}"/>
    <cellStyle name="Total 2 3 2 4 6" xfId="37663" xr:uid="{0B433475-4EB2-4F6E-B9CF-0D1D2E776C5C}"/>
    <cellStyle name="Total 2 3 2 4 6 2" xfId="37664" xr:uid="{315C84DD-A9FC-4CE1-881E-FDB39DA9EA02}"/>
    <cellStyle name="Total 2 3 2 4 6 3" xfId="37665" xr:uid="{AA8B5203-7B60-4D0D-AECA-A527A2FE05CD}"/>
    <cellStyle name="Total 2 3 2 4 7" xfId="37666" xr:uid="{63320280-C5DF-42DB-8824-5AAFCDEF4F47}"/>
    <cellStyle name="Total 2 3 2 4 7 2" xfId="37667" xr:uid="{851547B1-6AE1-4653-BA1E-432C1DE2642A}"/>
    <cellStyle name="Total 2 3 2 4 7 3" xfId="37668" xr:uid="{5F3D7F22-C8AD-4F5C-A104-E5F1E0428E7E}"/>
    <cellStyle name="Total 2 3 2 4 8" xfId="37669" xr:uid="{17A45AF0-A10D-4D9F-B85E-63D75913AE55}"/>
    <cellStyle name="Total 2 3 2 4 9" xfId="37670" xr:uid="{C73A3C9A-3313-4F17-AAEB-4D8E9DE94682}"/>
    <cellStyle name="Total 2 3 2 5" xfId="37671" xr:uid="{1C7A0FF7-C229-4367-86FA-34713470DCCC}"/>
    <cellStyle name="Total 2 3 2 5 2" xfId="37672" xr:uid="{C68591BE-791C-42A7-8318-D31B13FCD357}"/>
    <cellStyle name="Total 2 3 2 5 2 2" xfId="37673" xr:uid="{1E5F2F1C-FA5E-4057-B178-42CD39374DFF}"/>
    <cellStyle name="Total 2 3 2 5 2 3" xfId="37674" xr:uid="{6165209E-7643-46B4-9128-0CD5300A199D}"/>
    <cellStyle name="Total 2 3 2 5 3" xfId="37675" xr:uid="{00594D5F-73C7-4379-8862-26CD85481DF2}"/>
    <cellStyle name="Total 2 3 2 5 3 2" xfId="37676" xr:uid="{201065A2-87AF-4655-BE73-60926AD7C649}"/>
    <cellStyle name="Total 2 3 2 5 3 3" xfId="37677" xr:uid="{F038C294-9A97-4A6C-AFD8-BBA3A9056847}"/>
    <cellStyle name="Total 2 3 2 5 4" xfId="37678" xr:uid="{096A2663-69DB-4437-957C-1AEA3B5B449E}"/>
    <cellStyle name="Total 2 3 2 5 4 2" xfId="37679" xr:uid="{1EB75D5B-448A-4BC9-8BC5-668690181E96}"/>
    <cellStyle name="Total 2 3 2 5 4 3" xfId="37680" xr:uid="{1B1A0289-FCDD-45F5-B86E-BB87E363A824}"/>
    <cellStyle name="Total 2 3 2 5 5" xfId="37681" xr:uid="{8C86E0A3-7111-436E-9199-692E43B152E4}"/>
    <cellStyle name="Total 2 3 2 5 5 2" xfId="37682" xr:uid="{7F6667B7-48A4-4A5F-A8D7-B16384BCA4B4}"/>
    <cellStyle name="Total 2 3 2 5 5 3" xfId="37683" xr:uid="{0312998E-3982-43CB-BB70-165A39EA53E9}"/>
    <cellStyle name="Total 2 3 2 5 6" xfId="37684" xr:uid="{7834EB74-7108-4A90-BD91-C9BE04FAE38B}"/>
    <cellStyle name="Total 2 3 2 5 6 2" xfId="37685" xr:uid="{37D038E8-8FE2-4D73-996D-0BBF3EB3115A}"/>
    <cellStyle name="Total 2 3 2 5 6 3" xfId="37686" xr:uid="{250F8FB1-16FB-4B76-958E-3AD9F04A0F00}"/>
    <cellStyle name="Total 2 3 2 5 7" xfId="37687" xr:uid="{D364CFB5-9A96-4293-8C55-FF23BE2C9A7E}"/>
    <cellStyle name="Total 2 3 2 5 7 2" xfId="37688" xr:uid="{E7E27BA5-5C12-4399-895C-819A51B3AA61}"/>
    <cellStyle name="Total 2 3 2 5 7 3" xfId="37689" xr:uid="{0DED1C80-DF3D-4BC2-9BE3-A8181B319F35}"/>
    <cellStyle name="Total 2 3 2 5 8" xfId="37690" xr:uid="{A644B1F9-383E-47CB-9C1F-9F84F62D4690}"/>
    <cellStyle name="Total 2 3 2 5 9" xfId="37691" xr:uid="{AE73CB2C-A385-40BA-9BA6-0CDBBE1E00E1}"/>
    <cellStyle name="Total 2 3 2 6" xfId="37692" xr:uid="{755FA4EE-F434-4A70-B5BB-E8272B8BCA5C}"/>
    <cellStyle name="Total 2 3 2 6 2" xfId="37693" xr:uid="{44FD7E4C-D535-4C1C-BD52-5320ECEE62B1}"/>
    <cellStyle name="Total 2 3 2 6 3" xfId="37694" xr:uid="{00D9BFED-4C5D-4D40-9A26-46FFC0231E70}"/>
    <cellStyle name="Total 2 3 2 7" xfId="37695" xr:uid="{68ADC2A4-C690-467B-A255-BC63FAA43709}"/>
    <cellStyle name="Total 2 3 2 7 2" xfId="37696" xr:uid="{B62E5120-D949-456A-A09A-2F586319E2DA}"/>
    <cellStyle name="Total 2 3 2 7 3" xfId="37697" xr:uid="{59552F94-9BA3-473A-99E6-E6F5094110E8}"/>
    <cellStyle name="Total 2 3 2 8" xfId="37698" xr:uid="{8B6751B6-8F09-4101-89BF-FBE5A08BF4D0}"/>
    <cellStyle name="Total 2 3 2 8 2" xfId="37699" xr:uid="{9006DBB1-16E3-43CD-98EF-BA3D60789D04}"/>
    <cellStyle name="Total 2 3 2 8 3" xfId="37700" xr:uid="{BE4BE59D-6BBF-4AC4-99B1-6C6A9F2F0BDC}"/>
    <cellStyle name="Total 2 3 2 9" xfId="37701" xr:uid="{DDBFDE02-6DE3-4746-AD51-1052CE741BAA}"/>
    <cellStyle name="Total 2 3 2 9 2" xfId="37702" xr:uid="{EF8EA6FA-1383-4876-99B4-5AD2B06F8DD7}"/>
    <cellStyle name="Total 2 3 2 9 3" xfId="37703" xr:uid="{D7FD22E7-F18E-467E-AF52-011C3FD312C2}"/>
    <cellStyle name="Total 2 3 3" xfId="37704" xr:uid="{B1DDB74E-1E14-42BC-BC5F-62CBF3CB0E0C}"/>
    <cellStyle name="Total 2 3 3 2" xfId="37705" xr:uid="{1D2EC765-8A42-4DB4-BD48-1FF8A3ECDE1B}"/>
    <cellStyle name="Total 2 3 3 2 2" xfId="37706" xr:uid="{FED841AE-5605-4B6D-A443-2179A103303B}"/>
    <cellStyle name="Total 2 3 3 2 3" xfId="37707" xr:uid="{65414C9E-EC97-4D71-ABEE-6861C08C0222}"/>
    <cellStyle name="Total 2 3 3 3" xfId="37708" xr:uid="{A8534F00-E5B3-48DF-BE37-6890CBC27EFC}"/>
    <cellStyle name="Total 2 3 3 3 2" xfId="37709" xr:uid="{89CC29E6-2868-48BF-9540-5D267E79F63F}"/>
    <cellStyle name="Total 2 3 3 3 3" xfId="37710" xr:uid="{871E0345-FF84-4A3A-9628-820E5C63844C}"/>
    <cellStyle name="Total 2 3 3 4" xfId="37711" xr:uid="{CBF6BCB3-DBE8-4E29-ACD3-2E8143158766}"/>
    <cellStyle name="Total 2 3 3 4 2" xfId="37712" xr:uid="{DB456374-2489-49E8-B8AA-6A1631EF3C43}"/>
    <cellStyle name="Total 2 3 3 4 3" xfId="37713" xr:uid="{48062BE1-C8C0-4AD4-A13B-07DC0C8C23AE}"/>
    <cellStyle name="Total 2 3 3 5" xfId="37714" xr:uid="{CFBE420C-6328-4D0C-BFEB-FEE9215C1E91}"/>
    <cellStyle name="Total 2 3 3 5 2" xfId="37715" xr:uid="{08D85774-0220-4600-A396-D86C4CB03C4A}"/>
    <cellStyle name="Total 2 3 3 5 3" xfId="37716" xr:uid="{79C845D1-A57F-46CC-8ABC-FDB0E9F15FA3}"/>
    <cellStyle name="Total 2 3 3 6" xfId="37717" xr:uid="{97FC610D-1CB4-43A1-AB09-F1EBF241CDEF}"/>
    <cellStyle name="Total 2 3 3 6 2" xfId="37718" xr:uid="{B644B934-43E2-46D5-8544-DB431464B7E6}"/>
    <cellStyle name="Total 2 3 3 6 3" xfId="37719" xr:uid="{7523775D-6E81-4BEA-8D6A-4FCFD3AF4FE2}"/>
    <cellStyle name="Total 2 3 3 7" xfId="37720" xr:uid="{48CF75D9-E25D-498E-ADE5-06BD60ABCD09}"/>
    <cellStyle name="Total 2 3 3 7 2" xfId="37721" xr:uid="{A842DEAC-7698-4B78-B602-9D26E48D82AF}"/>
    <cellStyle name="Total 2 3 3 7 3" xfId="37722" xr:uid="{0414D25B-B2E5-4948-A9C0-35823C9CB2F1}"/>
    <cellStyle name="Total 2 3 3 8" xfId="37723" xr:uid="{EBD182D7-61E1-48AE-9E07-9F78A6C59C38}"/>
    <cellStyle name="Total 2 3 3 9" xfId="37724" xr:uid="{F3F12AD7-F61F-4A75-8288-264243457BE4}"/>
    <cellStyle name="Total 2 3 4" xfId="37725" xr:uid="{553CF93C-C70E-484A-ADD0-31C91625E59A}"/>
    <cellStyle name="Total 2 3 4 2" xfId="37726" xr:uid="{27FD2C47-4A67-42B8-9E8B-30195EB72ADB}"/>
    <cellStyle name="Total 2 3 4 2 2" xfId="37727" xr:uid="{BD1C393B-92CF-41BF-95F6-85B14AC1E765}"/>
    <cellStyle name="Total 2 3 4 2 3" xfId="37728" xr:uid="{43783C5E-0D59-401C-A6D8-0A94E7804BE3}"/>
    <cellStyle name="Total 2 3 4 3" xfId="37729" xr:uid="{B1AE1359-1CA6-4CC5-8BC3-0CE81521F317}"/>
    <cellStyle name="Total 2 3 4 3 2" xfId="37730" xr:uid="{A36D763D-BAEC-45D6-83EB-D3A0D3BBB379}"/>
    <cellStyle name="Total 2 3 4 3 3" xfId="37731" xr:uid="{FA939423-F67F-42E5-8181-A7F355BEB130}"/>
    <cellStyle name="Total 2 3 4 4" xfId="37732" xr:uid="{BD8D2FF5-03A3-4BD2-9B1B-DDF78118E974}"/>
    <cellStyle name="Total 2 3 4 4 2" xfId="37733" xr:uid="{43988865-609A-46D3-8717-EFAEE02F6773}"/>
    <cellStyle name="Total 2 3 4 4 3" xfId="37734" xr:uid="{4ECF0A40-1EC0-4118-A4CA-17877F4F4458}"/>
    <cellStyle name="Total 2 3 4 5" xfId="37735" xr:uid="{CA934052-3CEB-46D2-8F4D-6FEE12D63320}"/>
    <cellStyle name="Total 2 3 4 5 2" xfId="37736" xr:uid="{7CE3B913-7D4E-4D57-8BF7-F1A756DF05DF}"/>
    <cellStyle name="Total 2 3 4 5 3" xfId="37737" xr:uid="{E09302CC-98E6-464E-A0B7-7D71F8BF8474}"/>
    <cellStyle name="Total 2 3 4 6" xfId="37738" xr:uid="{1E6DF04E-2DCC-4C8A-9434-15416FD884F6}"/>
    <cellStyle name="Total 2 3 4 6 2" xfId="37739" xr:uid="{E0108714-79B9-4721-9E6C-65A740AE661D}"/>
    <cellStyle name="Total 2 3 4 6 3" xfId="37740" xr:uid="{7FE0A63A-96A1-420E-A9A6-89D0C9C683C2}"/>
    <cellStyle name="Total 2 3 4 7" xfId="37741" xr:uid="{47E3708A-E084-4481-91B6-C93921743F12}"/>
    <cellStyle name="Total 2 3 4 7 2" xfId="37742" xr:uid="{2AF0987C-99F2-4481-9F44-458BBEC97994}"/>
    <cellStyle name="Total 2 3 4 7 3" xfId="37743" xr:uid="{667BA997-2EAE-4EA6-9ACA-B8DC718F60AF}"/>
    <cellStyle name="Total 2 3 4 8" xfId="37744" xr:uid="{43AC1529-9E46-4F54-9239-A981F31E2F50}"/>
    <cellStyle name="Total 2 3 4 9" xfId="37745" xr:uid="{1389E5F9-A6ED-43F1-946D-FAE7AB4C0A88}"/>
    <cellStyle name="Total 2 3 5" xfId="37746" xr:uid="{EF362374-69A6-432C-8B0F-412AA31149B4}"/>
    <cellStyle name="Total 2 3 5 2" xfId="37747" xr:uid="{535F108B-3E80-4420-B4E0-AB7FF67DA26A}"/>
    <cellStyle name="Total 2 3 5 2 2" xfId="37748" xr:uid="{132807BC-4181-4323-8936-82AB05C60534}"/>
    <cellStyle name="Total 2 3 5 2 3" xfId="37749" xr:uid="{2D25C200-A5B7-4D42-853A-1FC84FC7CAE0}"/>
    <cellStyle name="Total 2 3 5 3" xfId="37750" xr:uid="{9620EFF8-FCAD-46D7-BAC0-D209273312EA}"/>
    <cellStyle name="Total 2 3 5 3 2" xfId="37751" xr:uid="{8A0DCC60-E527-4323-BE85-4ADFD8744C86}"/>
    <cellStyle name="Total 2 3 5 3 3" xfId="37752" xr:uid="{1AD4D436-8DA4-4985-A946-16FC3E610EE8}"/>
    <cellStyle name="Total 2 3 5 4" xfId="37753" xr:uid="{C082135F-E468-4F95-9FD8-1F750BA7E9E6}"/>
    <cellStyle name="Total 2 3 5 4 2" xfId="37754" xr:uid="{4E52E449-9BCB-4317-B6D5-D4BB5E29FF41}"/>
    <cellStyle name="Total 2 3 5 4 3" xfId="37755" xr:uid="{84782387-1CC8-40B1-A0E8-4525726E7FA2}"/>
    <cellStyle name="Total 2 3 5 5" xfId="37756" xr:uid="{1527B307-D1DF-43D7-8D16-777B5BA0BCCE}"/>
    <cellStyle name="Total 2 3 5 5 2" xfId="37757" xr:uid="{76D9B738-0AB0-4DAB-B74D-A68C0559EF71}"/>
    <cellStyle name="Total 2 3 5 5 3" xfId="37758" xr:uid="{7A0066D4-5A86-4E39-A990-32DDE82F1C78}"/>
    <cellStyle name="Total 2 3 5 6" xfId="37759" xr:uid="{18F48CFB-A8A6-4907-A00E-1A3D0966AE0B}"/>
    <cellStyle name="Total 2 3 5 6 2" xfId="37760" xr:uid="{C50A2D35-E306-4DE9-AF18-32CD76942A5A}"/>
    <cellStyle name="Total 2 3 5 6 3" xfId="37761" xr:uid="{A890F2AC-30EA-4BB9-BD20-96F50A4242AB}"/>
    <cellStyle name="Total 2 3 5 7" xfId="37762" xr:uid="{CB038356-D476-41D7-8498-7A7EE8A7E60E}"/>
    <cellStyle name="Total 2 3 5 7 2" xfId="37763" xr:uid="{D205DD20-EACD-40DD-86DA-13471237F22A}"/>
    <cellStyle name="Total 2 3 5 7 3" xfId="37764" xr:uid="{6B46C3A8-0AFB-4525-833A-0EC2FDD5663E}"/>
    <cellStyle name="Total 2 3 5 8" xfId="37765" xr:uid="{96DEBE99-1F83-44DE-BB33-9CF3019D4AC8}"/>
    <cellStyle name="Total 2 3 5 9" xfId="37766" xr:uid="{F28B4D1A-4140-43DC-8B3B-EFB7ACE14E27}"/>
    <cellStyle name="Total 2 3 6" xfId="37767" xr:uid="{35E5A901-55F3-44E9-9AC4-11F15AD719D2}"/>
    <cellStyle name="Total 2 3 6 2" xfId="37768" xr:uid="{04185C12-D687-4FD3-BD8A-222AD65E77E6}"/>
    <cellStyle name="Total 2 3 6 2 2" xfId="37769" xr:uid="{E1FB522C-BE1B-4F45-B89D-E69D99C5C37C}"/>
    <cellStyle name="Total 2 3 6 2 3" xfId="37770" xr:uid="{A1C0B6FF-031D-4A1E-8F12-D026C5F1711B}"/>
    <cellStyle name="Total 2 3 6 3" xfId="37771" xr:uid="{CAB076FC-B256-46E7-BD73-8F2C207E6E98}"/>
    <cellStyle name="Total 2 3 6 3 2" xfId="37772" xr:uid="{A7B3FD81-0525-4BC6-9537-26534399724C}"/>
    <cellStyle name="Total 2 3 6 3 3" xfId="37773" xr:uid="{B540C68A-4C76-464F-BD2D-704C1BCC43A1}"/>
    <cellStyle name="Total 2 3 6 4" xfId="37774" xr:uid="{605D4CC2-1535-49DB-A08A-66E572E3F246}"/>
    <cellStyle name="Total 2 3 6 4 2" xfId="37775" xr:uid="{263E6377-419D-4361-BE78-F5D5369CB0FF}"/>
    <cellStyle name="Total 2 3 6 4 3" xfId="37776" xr:uid="{B56B4F8E-7999-45EB-98F2-3231B950DFCD}"/>
    <cellStyle name="Total 2 3 6 5" xfId="37777" xr:uid="{826EFB65-B7CC-483F-A181-1F9206A1CD9B}"/>
    <cellStyle name="Total 2 3 6 5 2" xfId="37778" xr:uid="{385504B8-86DF-4C0B-AE76-14C3D49A6936}"/>
    <cellStyle name="Total 2 3 6 5 3" xfId="37779" xr:uid="{8B442096-3705-4BCF-BDEE-F40E47B3F69B}"/>
    <cellStyle name="Total 2 3 6 6" xfId="37780" xr:uid="{B04E2137-4DE4-4E6E-A164-4E85A364B07F}"/>
    <cellStyle name="Total 2 3 6 6 2" xfId="37781" xr:uid="{7893F6A6-89F4-43AC-95C9-5F2C03EE001E}"/>
    <cellStyle name="Total 2 3 6 6 3" xfId="37782" xr:uid="{C646BFBC-390E-4436-B6F5-F92A9C93577B}"/>
    <cellStyle name="Total 2 3 6 7" xfId="37783" xr:uid="{F46A8102-0FA7-4839-A346-828BE739A4AF}"/>
    <cellStyle name="Total 2 3 6 7 2" xfId="37784" xr:uid="{8ABADDFB-F3DC-4926-B247-7571B519AB2C}"/>
    <cellStyle name="Total 2 3 6 7 3" xfId="37785" xr:uid="{50D77A54-16D3-4AB7-AF51-7AAEDF398997}"/>
    <cellStyle name="Total 2 3 6 8" xfId="37786" xr:uid="{EE7EABBB-4A01-4CC5-B6A8-D18E23F248DF}"/>
    <cellStyle name="Total 2 3 6 9" xfId="37787" xr:uid="{753B6D57-C0B2-43AC-BB56-7CA6CE97FB1D}"/>
    <cellStyle name="Total 2 3 7" xfId="37788" xr:uid="{D8B16496-8FC3-4374-9824-E3C62A70F4FD}"/>
    <cellStyle name="Total 2 3 7 2" xfId="37789" xr:uid="{FEE7D647-18B5-4292-85B0-B72258F2B6F2}"/>
    <cellStyle name="Total 2 3 7 3" xfId="37790" xr:uid="{CDCD9C9D-5456-4C57-B84F-5C375E6CE0BD}"/>
    <cellStyle name="Total 2 3 8" xfId="37791" xr:uid="{0D052F84-E2D5-4A4F-B716-A12258BB13C9}"/>
    <cellStyle name="Total 2 3 8 2" xfId="37792" xr:uid="{D0151789-2B69-4FF8-B2E2-B9C508657B24}"/>
    <cellStyle name="Total 2 3 8 3" xfId="37793" xr:uid="{55CDEB56-D764-40F2-B790-D92B75CCF8AE}"/>
    <cellStyle name="Total 2 3 9" xfId="37794" xr:uid="{2D7CDCCD-7B78-4756-A6FD-E0AE4D5ADC98}"/>
    <cellStyle name="Total 2 3 9 2" xfId="37795" xr:uid="{B3DD33D9-BCB6-4FF9-A7C5-F62EBC56C022}"/>
    <cellStyle name="Total 2 3 9 3" xfId="37796" xr:uid="{21D09EE2-C05A-4000-ACE4-6EC8081F56D0}"/>
    <cellStyle name="Total 2 4" xfId="2777" xr:uid="{3664D12D-600B-47C5-B73D-8A6F0483A724}"/>
    <cellStyle name="Total 2 4 10" xfId="37797" xr:uid="{6E8BF5C9-ECE6-4881-8B28-780821F667EF}"/>
    <cellStyle name="Total 2 4 10 2" xfId="37798" xr:uid="{B28CDED7-FEA5-4CC2-81F5-A27C12A1C6C8}"/>
    <cellStyle name="Total 2 4 10 3" xfId="37799" xr:uid="{A5DBE756-E2E5-4AC7-A2B9-6CCDFAE2C424}"/>
    <cellStyle name="Total 2 4 11" xfId="37800" xr:uid="{FB4F5320-37D9-49DB-B561-7686D14BC03A}"/>
    <cellStyle name="Total 2 4 11 2" xfId="37801" xr:uid="{B06FB95C-4DB2-4AB5-A53A-B5C220D080C5}"/>
    <cellStyle name="Total 2 4 11 3" xfId="37802" xr:uid="{2D5FE727-73A1-4024-B4AA-FB5D13F72224}"/>
    <cellStyle name="Total 2 4 12" xfId="37803" xr:uid="{68344B7D-023E-4990-A120-A7CD18EC02F9}"/>
    <cellStyle name="Total 2 4 12 2" xfId="37804" xr:uid="{48A91C45-6E30-42E2-8DAE-C6CB02DEB7B5}"/>
    <cellStyle name="Total 2 4 12 3" xfId="37805" xr:uid="{3B54A6E2-60A4-4EF7-A148-28BDCA865D80}"/>
    <cellStyle name="Total 2 4 13" xfId="37806" xr:uid="{531E88A7-E499-4672-B1FC-A94594F190F6}"/>
    <cellStyle name="Total 2 4 14" xfId="37807" xr:uid="{5AF5944D-A3B3-4CA1-9EEA-503191EA437E}"/>
    <cellStyle name="Total 2 4 2" xfId="37808" xr:uid="{56D9C15D-79AE-437D-9292-0333997D9D47}"/>
    <cellStyle name="Total 2 4 2 10" xfId="37809" xr:uid="{EE46B257-127A-459D-ABB6-EECBB313A189}"/>
    <cellStyle name="Total 2 4 2 10 2" xfId="37810" xr:uid="{50C8040B-FFE4-4856-9FE2-024A26C87F6D}"/>
    <cellStyle name="Total 2 4 2 10 3" xfId="37811" xr:uid="{323095DA-27E8-47E5-833A-DB767E73091F}"/>
    <cellStyle name="Total 2 4 2 11" xfId="37812" xr:uid="{049BE11E-5C02-4D49-89C7-D814D68AC8C5}"/>
    <cellStyle name="Total 2 4 2 11 2" xfId="37813" xr:uid="{E19BBFD4-4AA6-472D-BA24-3DA8C0E0A1D0}"/>
    <cellStyle name="Total 2 4 2 11 3" xfId="37814" xr:uid="{EFDAF872-38DE-483F-AAB7-AD5BBC31F3CD}"/>
    <cellStyle name="Total 2 4 2 12" xfId="37815" xr:uid="{394EB568-CD5F-44B0-ACE1-9F229DCBFA3E}"/>
    <cellStyle name="Total 2 4 2 13" xfId="37816" xr:uid="{85E3D4E2-AD7F-450D-B535-60519945E145}"/>
    <cellStyle name="Total 2 4 2 2" xfId="37817" xr:uid="{25163421-EA79-4BF5-BDBF-BDE3BFC3F491}"/>
    <cellStyle name="Total 2 4 2 2 2" xfId="37818" xr:uid="{48A99C34-6E4B-4183-AA6E-10D11A39F047}"/>
    <cellStyle name="Total 2 4 2 2 2 2" xfId="37819" xr:uid="{2E908B7E-68E5-4A9E-8EBB-50501FB08812}"/>
    <cellStyle name="Total 2 4 2 2 2 3" xfId="37820" xr:uid="{885996D0-5186-4675-9109-A24943A25A9B}"/>
    <cellStyle name="Total 2 4 2 2 3" xfId="37821" xr:uid="{E0D57E48-D030-4E03-B9FB-D017A620A936}"/>
    <cellStyle name="Total 2 4 2 2 3 2" xfId="37822" xr:uid="{9BF271B5-843E-488E-B525-3BE92E4E49B9}"/>
    <cellStyle name="Total 2 4 2 2 3 3" xfId="37823" xr:uid="{0A3BD9AB-96FD-4ACA-AEA0-729436C3AD4F}"/>
    <cellStyle name="Total 2 4 2 2 4" xfId="37824" xr:uid="{6810C78D-4309-4BE4-B11C-23A431F0302F}"/>
    <cellStyle name="Total 2 4 2 2 4 2" xfId="37825" xr:uid="{960CCE36-B658-4CCF-9829-8E0DC8CE518B}"/>
    <cellStyle name="Total 2 4 2 2 4 3" xfId="37826" xr:uid="{70D27F03-29D5-40F6-8016-FB28E14836D8}"/>
    <cellStyle name="Total 2 4 2 2 5" xfId="37827" xr:uid="{A9FF4CCD-D832-4FC2-9065-7746A20C8072}"/>
    <cellStyle name="Total 2 4 2 2 5 2" xfId="37828" xr:uid="{D47EEEA5-D9F2-405E-87A9-047190EC0657}"/>
    <cellStyle name="Total 2 4 2 2 5 3" xfId="37829" xr:uid="{3EA0FDDC-4A44-4F8C-97F8-BCD1CC92BC0C}"/>
    <cellStyle name="Total 2 4 2 2 6" xfId="37830" xr:uid="{9FAABED5-AD56-49CD-A9B7-CF90BC03AF81}"/>
    <cellStyle name="Total 2 4 2 2 6 2" xfId="37831" xr:uid="{EE6417B1-0C18-430C-8EB4-27A44AC3C34A}"/>
    <cellStyle name="Total 2 4 2 2 6 3" xfId="37832" xr:uid="{BA28720A-93FE-48A4-8D42-C832B35DFF02}"/>
    <cellStyle name="Total 2 4 2 2 7" xfId="37833" xr:uid="{792C7A2E-B2E9-44E8-B835-3F3E2A07A381}"/>
    <cellStyle name="Total 2 4 2 2 7 2" xfId="37834" xr:uid="{2D1465DC-64E9-4D7A-AEFF-F56F899A084C}"/>
    <cellStyle name="Total 2 4 2 2 7 3" xfId="37835" xr:uid="{DC06FF87-A8C5-49AA-8C90-581CA0142857}"/>
    <cellStyle name="Total 2 4 2 2 8" xfId="37836" xr:uid="{507700C2-9A9A-4191-B3E5-2235713DAD66}"/>
    <cellStyle name="Total 2 4 2 2 9" xfId="37837" xr:uid="{A937D34F-4BAB-401B-9812-542ECB5E8C86}"/>
    <cellStyle name="Total 2 4 2 3" xfId="37838" xr:uid="{5315CDD1-4E5F-4EF1-80E7-A27183983293}"/>
    <cellStyle name="Total 2 4 2 3 2" xfId="37839" xr:uid="{B89694F3-3DFF-4C86-8048-FD5650F1E105}"/>
    <cellStyle name="Total 2 4 2 3 2 2" xfId="37840" xr:uid="{68B0FC15-6533-4F75-9BD4-AAC63AB74E7B}"/>
    <cellStyle name="Total 2 4 2 3 2 3" xfId="37841" xr:uid="{3815F8B7-CC7C-40E4-A10E-A8CA65E10A12}"/>
    <cellStyle name="Total 2 4 2 3 3" xfId="37842" xr:uid="{CB5987BE-FD4F-4910-A0B3-70FA5738682F}"/>
    <cellStyle name="Total 2 4 2 3 3 2" xfId="37843" xr:uid="{78ECB795-24A0-477C-9EE4-BE02604D8231}"/>
    <cellStyle name="Total 2 4 2 3 3 3" xfId="37844" xr:uid="{A787BEC5-4F91-4F8B-B631-4DB9F96A8F4D}"/>
    <cellStyle name="Total 2 4 2 3 4" xfId="37845" xr:uid="{0784F16D-F552-43D2-BFE1-15C370D3F6F9}"/>
    <cellStyle name="Total 2 4 2 3 4 2" xfId="37846" xr:uid="{8119AA1B-A9D1-44AC-952A-8952C0E0A4C2}"/>
    <cellStyle name="Total 2 4 2 3 4 3" xfId="37847" xr:uid="{B67208F8-C8F9-45F9-9971-2E410F8AA1CB}"/>
    <cellStyle name="Total 2 4 2 3 5" xfId="37848" xr:uid="{63EE86CB-EF75-4919-BF91-CA3718DBEF92}"/>
    <cellStyle name="Total 2 4 2 3 5 2" xfId="37849" xr:uid="{729E0FF7-8098-4684-AF5A-74A27C50BC93}"/>
    <cellStyle name="Total 2 4 2 3 5 3" xfId="37850" xr:uid="{10821DAB-8C25-44E6-8FB8-8D8118080E3C}"/>
    <cellStyle name="Total 2 4 2 3 6" xfId="37851" xr:uid="{2721EDF4-E96C-4DB4-ABFB-17D2B30BBEBB}"/>
    <cellStyle name="Total 2 4 2 3 6 2" xfId="37852" xr:uid="{746FBDC6-DD8F-49E0-8A9F-84F0AAB300BC}"/>
    <cellStyle name="Total 2 4 2 3 6 3" xfId="37853" xr:uid="{0090646B-711C-4B9B-8C72-FFC78CE42436}"/>
    <cellStyle name="Total 2 4 2 3 7" xfId="37854" xr:uid="{BA61BF88-804C-42D5-8C89-E85F6179FC70}"/>
    <cellStyle name="Total 2 4 2 3 7 2" xfId="37855" xr:uid="{BF899B5A-6B83-4870-AF90-2F59C56B421B}"/>
    <cellStyle name="Total 2 4 2 3 7 3" xfId="37856" xr:uid="{5AA5DFB7-477F-45E4-AAF2-2B99E7260709}"/>
    <cellStyle name="Total 2 4 2 3 8" xfId="37857" xr:uid="{615D9B9F-A50D-464A-899A-D9CBA807B5F7}"/>
    <cellStyle name="Total 2 4 2 3 9" xfId="37858" xr:uid="{F5104234-336F-44FD-8DB5-FF21F009C693}"/>
    <cellStyle name="Total 2 4 2 4" xfId="37859" xr:uid="{E246C50A-3181-428D-A57E-9E5C9A29673B}"/>
    <cellStyle name="Total 2 4 2 4 2" xfId="37860" xr:uid="{87A4667C-FB81-431E-AC42-292777EF9D37}"/>
    <cellStyle name="Total 2 4 2 4 2 2" xfId="37861" xr:uid="{1D5C4E94-84B5-44BB-8271-BD5AFBC0F192}"/>
    <cellStyle name="Total 2 4 2 4 2 3" xfId="37862" xr:uid="{C59B427A-FFBF-41E0-B6AE-F8163D04D816}"/>
    <cellStyle name="Total 2 4 2 4 3" xfId="37863" xr:uid="{E078DCC1-0AD4-425A-B94B-531040BA926C}"/>
    <cellStyle name="Total 2 4 2 4 3 2" xfId="37864" xr:uid="{35E93E70-FEBA-46FD-81BB-0B9DCA835FF5}"/>
    <cellStyle name="Total 2 4 2 4 3 3" xfId="37865" xr:uid="{A6EA11BF-44FF-4189-984D-ABFD4760D251}"/>
    <cellStyle name="Total 2 4 2 4 4" xfId="37866" xr:uid="{E12B0900-D934-4F31-94D2-959C78EB57B1}"/>
    <cellStyle name="Total 2 4 2 4 4 2" xfId="37867" xr:uid="{DE376CCE-8894-4504-874C-BE79B854ADBA}"/>
    <cellStyle name="Total 2 4 2 4 4 3" xfId="37868" xr:uid="{C8C36C64-1175-45F5-8205-CC31CEF595EB}"/>
    <cellStyle name="Total 2 4 2 4 5" xfId="37869" xr:uid="{E0E35F6B-DBF1-4897-97FA-9E43FE5D54EE}"/>
    <cellStyle name="Total 2 4 2 4 5 2" xfId="37870" xr:uid="{05E0ADAC-95D3-44B2-8B0A-43FA44AD62C0}"/>
    <cellStyle name="Total 2 4 2 4 5 3" xfId="37871" xr:uid="{73A23B15-F620-4666-BD36-572F7AD486B6}"/>
    <cellStyle name="Total 2 4 2 4 6" xfId="37872" xr:uid="{431B00D7-B403-4A64-89FD-DF508B358E40}"/>
    <cellStyle name="Total 2 4 2 4 6 2" xfId="37873" xr:uid="{28A863C5-8C68-48B4-8989-6BDFF4007C28}"/>
    <cellStyle name="Total 2 4 2 4 6 3" xfId="37874" xr:uid="{9DCBE58B-B37A-48A9-88A6-F9D9E2FE57CE}"/>
    <cellStyle name="Total 2 4 2 4 7" xfId="37875" xr:uid="{AA52FEA2-94B3-4235-90FD-C1E51E5F8BAA}"/>
    <cellStyle name="Total 2 4 2 4 7 2" xfId="37876" xr:uid="{96C6ECFD-3211-47D3-AA4D-BFE316D95F33}"/>
    <cellStyle name="Total 2 4 2 4 7 3" xfId="37877" xr:uid="{4D64F0F3-838D-4838-A4FA-29F82CC43039}"/>
    <cellStyle name="Total 2 4 2 4 8" xfId="37878" xr:uid="{A932019C-5181-4208-A45B-FC01F31A5A11}"/>
    <cellStyle name="Total 2 4 2 4 9" xfId="37879" xr:uid="{3A2AC67D-6BBB-47AE-B932-B535B8C7A857}"/>
    <cellStyle name="Total 2 4 2 5" xfId="37880" xr:uid="{006E5A5A-186E-470C-BE38-2EF2BDE7A1AD}"/>
    <cellStyle name="Total 2 4 2 5 2" xfId="37881" xr:uid="{78D8B2E6-9C9A-4186-8FC3-AE435173CD45}"/>
    <cellStyle name="Total 2 4 2 5 2 2" xfId="37882" xr:uid="{D257F817-E3E9-42E9-8941-C645C9F31DA7}"/>
    <cellStyle name="Total 2 4 2 5 2 3" xfId="37883" xr:uid="{20BAFEF7-D4C6-443D-8E84-B4C02161B01C}"/>
    <cellStyle name="Total 2 4 2 5 3" xfId="37884" xr:uid="{8EC0F7B2-87DE-4978-9317-8E1EA7AB38C9}"/>
    <cellStyle name="Total 2 4 2 5 3 2" xfId="37885" xr:uid="{0039BFFF-F3AC-415B-BB52-F9F39B5003C3}"/>
    <cellStyle name="Total 2 4 2 5 3 3" xfId="37886" xr:uid="{28506A23-AC4A-44D4-A218-26CB673094E3}"/>
    <cellStyle name="Total 2 4 2 5 4" xfId="37887" xr:uid="{C5694A23-301A-4030-B17E-2C0B1517C903}"/>
    <cellStyle name="Total 2 4 2 5 4 2" xfId="37888" xr:uid="{454A8B6B-9994-4E2D-BCCA-3A9F7314C7AB}"/>
    <cellStyle name="Total 2 4 2 5 4 3" xfId="37889" xr:uid="{295D535A-AFE1-4239-ADDC-14A3C5738FD0}"/>
    <cellStyle name="Total 2 4 2 5 5" xfId="37890" xr:uid="{4A72F9D0-6257-4716-A0FD-D4FCEEF1C631}"/>
    <cellStyle name="Total 2 4 2 5 5 2" xfId="37891" xr:uid="{B0429079-0537-44AE-ADD7-7857853AF56C}"/>
    <cellStyle name="Total 2 4 2 5 5 3" xfId="37892" xr:uid="{E0222720-581C-49F1-8CB0-40F1776A8233}"/>
    <cellStyle name="Total 2 4 2 5 6" xfId="37893" xr:uid="{328DB820-2258-4D2E-9F40-70414745071A}"/>
    <cellStyle name="Total 2 4 2 5 6 2" xfId="37894" xr:uid="{5948CCC7-8088-4DB8-B19D-9EA056AF38DE}"/>
    <cellStyle name="Total 2 4 2 5 6 3" xfId="37895" xr:uid="{7CF47D0F-8684-4AE8-A3B5-CFC54308ED9F}"/>
    <cellStyle name="Total 2 4 2 5 7" xfId="37896" xr:uid="{729D168E-CDAB-44E7-83C1-0BBE0EE769A3}"/>
    <cellStyle name="Total 2 4 2 5 7 2" xfId="37897" xr:uid="{22EC90EB-290D-48D8-B307-464840D773EC}"/>
    <cellStyle name="Total 2 4 2 5 7 3" xfId="37898" xr:uid="{94FF89ED-92CD-4139-BF3A-7F363E848AC0}"/>
    <cellStyle name="Total 2 4 2 5 8" xfId="37899" xr:uid="{59486170-12B9-4969-B2D6-150EB1C52294}"/>
    <cellStyle name="Total 2 4 2 5 9" xfId="37900" xr:uid="{C4341AE0-B869-4D81-9387-8164AF990998}"/>
    <cellStyle name="Total 2 4 2 6" xfId="37901" xr:uid="{0B8513BC-EA6C-43BD-9607-F328391658AF}"/>
    <cellStyle name="Total 2 4 2 6 2" xfId="37902" xr:uid="{5C1C5164-A31C-4562-BDF1-FAF7AC0B44B7}"/>
    <cellStyle name="Total 2 4 2 6 3" xfId="37903" xr:uid="{4CD40020-A355-4B38-BCC8-D17BB934F3EB}"/>
    <cellStyle name="Total 2 4 2 7" xfId="37904" xr:uid="{29B120CC-24CB-47E8-8EDF-33F4BA7F752D}"/>
    <cellStyle name="Total 2 4 2 7 2" xfId="37905" xr:uid="{32672081-877A-4C48-912D-D07F6987F502}"/>
    <cellStyle name="Total 2 4 2 7 3" xfId="37906" xr:uid="{A58A8835-6E2B-4ACA-AE0F-7F42D7E60F98}"/>
    <cellStyle name="Total 2 4 2 8" xfId="37907" xr:uid="{2A2641BC-05BF-4E8C-9876-6A62993E77DF}"/>
    <cellStyle name="Total 2 4 2 8 2" xfId="37908" xr:uid="{4BCDC250-7621-499A-ADA6-41C5BBA1247C}"/>
    <cellStyle name="Total 2 4 2 8 3" xfId="37909" xr:uid="{56006699-812C-41B7-B4F2-02086F07A19B}"/>
    <cellStyle name="Total 2 4 2 9" xfId="37910" xr:uid="{AB6E3309-6EB4-4E1A-9C0F-206E202E7AB5}"/>
    <cellStyle name="Total 2 4 2 9 2" xfId="37911" xr:uid="{76467734-5F4A-4D19-9751-B2735CAD0528}"/>
    <cellStyle name="Total 2 4 2 9 3" xfId="37912" xr:uid="{96983E19-F4B9-4198-A745-CCBB630E3ABE}"/>
    <cellStyle name="Total 2 4 3" xfId="37913" xr:uid="{F1BF14DA-7BC6-4295-B691-760B1CBF07A1}"/>
    <cellStyle name="Total 2 4 3 2" xfId="37914" xr:uid="{B83884B6-BF89-4DD4-8144-8196885366CB}"/>
    <cellStyle name="Total 2 4 3 2 2" xfId="37915" xr:uid="{52258115-99EA-47E0-ACBD-2C18FADABB51}"/>
    <cellStyle name="Total 2 4 3 2 3" xfId="37916" xr:uid="{FA1F7BC5-3194-47C4-9079-C11608D1DA08}"/>
    <cellStyle name="Total 2 4 3 3" xfId="37917" xr:uid="{E419C3DA-F1B3-482D-920F-C2224229545E}"/>
    <cellStyle name="Total 2 4 3 3 2" xfId="37918" xr:uid="{E9A980C6-912D-4F42-8CA4-04BA39A6DCE2}"/>
    <cellStyle name="Total 2 4 3 3 3" xfId="37919" xr:uid="{5851A652-B4B3-4B74-8996-45FB7768DC95}"/>
    <cellStyle name="Total 2 4 3 4" xfId="37920" xr:uid="{1F9F6094-FE53-47B1-9932-6CF42621C2BE}"/>
    <cellStyle name="Total 2 4 3 4 2" xfId="37921" xr:uid="{A54E68F3-4E42-44EF-A3D5-D562A2427B4F}"/>
    <cellStyle name="Total 2 4 3 4 3" xfId="37922" xr:uid="{84624281-A5DD-46D7-8652-D83983C513B4}"/>
    <cellStyle name="Total 2 4 3 5" xfId="37923" xr:uid="{CF2E5191-9B24-4342-B93B-A8D3CC1F446A}"/>
    <cellStyle name="Total 2 4 3 5 2" xfId="37924" xr:uid="{1AA378B1-DED3-42E3-BA78-906F471B768F}"/>
    <cellStyle name="Total 2 4 3 5 3" xfId="37925" xr:uid="{4525BDC3-C123-4C4F-8DEF-D182550D9CB8}"/>
    <cellStyle name="Total 2 4 3 6" xfId="37926" xr:uid="{06008A26-BDF0-4E74-BC38-EAA24C9EF180}"/>
    <cellStyle name="Total 2 4 3 6 2" xfId="37927" xr:uid="{E1D1640D-08EC-4991-9093-1BE53F5E03A4}"/>
    <cellStyle name="Total 2 4 3 6 3" xfId="37928" xr:uid="{1841AA1D-AE95-4CDF-88AB-ED932FF74438}"/>
    <cellStyle name="Total 2 4 3 7" xfId="37929" xr:uid="{53CEE6A2-48EB-49FF-9E93-E48C51D3E642}"/>
    <cellStyle name="Total 2 4 3 7 2" xfId="37930" xr:uid="{EE1B1914-7D0E-41EF-9BDE-F9B86798D658}"/>
    <cellStyle name="Total 2 4 3 7 3" xfId="37931" xr:uid="{980E4F85-EC5D-4C51-9BBC-112D60223FD1}"/>
    <cellStyle name="Total 2 4 3 8" xfId="37932" xr:uid="{E573ACAC-4E00-4276-8710-111444675FFF}"/>
    <cellStyle name="Total 2 4 3 9" xfId="37933" xr:uid="{BCBCD714-CC17-4F64-A487-3885A7DFBC71}"/>
    <cellStyle name="Total 2 4 4" xfId="37934" xr:uid="{1A65E9C4-6CC7-48DB-85F2-536934398801}"/>
    <cellStyle name="Total 2 4 4 2" xfId="37935" xr:uid="{B690FCDD-2E36-4C30-BBC5-87656473DB5C}"/>
    <cellStyle name="Total 2 4 4 2 2" xfId="37936" xr:uid="{A01E4CE7-A0C9-467D-821F-F5699F298C36}"/>
    <cellStyle name="Total 2 4 4 2 3" xfId="37937" xr:uid="{2F546133-8347-49F3-85F8-6A99D2995FD7}"/>
    <cellStyle name="Total 2 4 4 3" xfId="37938" xr:uid="{EFC676A2-F5B3-4102-A609-87DF1AEC1F74}"/>
    <cellStyle name="Total 2 4 4 3 2" xfId="37939" xr:uid="{56061BFE-91CA-4794-90BF-FFD76A968E11}"/>
    <cellStyle name="Total 2 4 4 3 3" xfId="37940" xr:uid="{7CE0E1BA-437F-4565-A0A0-136E13D89CE6}"/>
    <cellStyle name="Total 2 4 4 4" xfId="37941" xr:uid="{0B18C055-9204-42D0-B712-BFACC2B0FCC9}"/>
    <cellStyle name="Total 2 4 4 4 2" xfId="37942" xr:uid="{4C395E72-C5C5-4889-8A4E-AB42CB5B25A8}"/>
    <cellStyle name="Total 2 4 4 4 3" xfId="37943" xr:uid="{6C30C17A-BF17-4827-ABB8-297E32FEBB91}"/>
    <cellStyle name="Total 2 4 4 5" xfId="37944" xr:uid="{BDBFEF58-7300-48F6-8D5F-0ABC07133158}"/>
    <cellStyle name="Total 2 4 4 5 2" xfId="37945" xr:uid="{F671F176-554B-42A0-9053-38E43FD1DC67}"/>
    <cellStyle name="Total 2 4 4 5 3" xfId="37946" xr:uid="{9F82DD5D-F5C7-4CD6-83A5-B362EFD5D0FA}"/>
    <cellStyle name="Total 2 4 4 6" xfId="37947" xr:uid="{04138390-B099-483C-8E9A-3823283AE918}"/>
    <cellStyle name="Total 2 4 4 6 2" xfId="37948" xr:uid="{00ADE25C-6796-4FB4-ADCD-58B34123EBAC}"/>
    <cellStyle name="Total 2 4 4 6 3" xfId="37949" xr:uid="{C253DD7B-A889-4DAD-988F-7B3B77CCD35E}"/>
    <cellStyle name="Total 2 4 4 7" xfId="37950" xr:uid="{B385DCDD-16F7-4B5B-BEBB-8F89E2E60ADF}"/>
    <cellStyle name="Total 2 4 4 7 2" xfId="37951" xr:uid="{88AF8FD8-894D-4B27-89C3-FAAA2085F2A3}"/>
    <cellStyle name="Total 2 4 4 7 3" xfId="37952" xr:uid="{75443074-1DEF-4B0E-AFF9-2DC3A34EC937}"/>
    <cellStyle name="Total 2 4 4 8" xfId="37953" xr:uid="{621977B3-6535-448E-AB25-EDDFD85808B4}"/>
    <cellStyle name="Total 2 4 4 9" xfId="37954" xr:uid="{7046C662-6D3A-4EB3-AEF9-1B2F29A3B639}"/>
    <cellStyle name="Total 2 4 5" xfId="37955" xr:uid="{7341FFF9-FFE3-41CF-AB87-E39E0C10FEF0}"/>
    <cellStyle name="Total 2 4 5 2" xfId="37956" xr:uid="{59589899-9561-4CCB-AA80-17280A9B8B36}"/>
    <cellStyle name="Total 2 4 5 2 2" xfId="37957" xr:uid="{4E91E6DE-B0D3-4E67-B22D-E607BD02D6DB}"/>
    <cellStyle name="Total 2 4 5 2 3" xfId="37958" xr:uid="{C5D06267-899E-4BAF-BF88-A601B2719457}"/>
    <cellStyle name="Total 2 4 5 3" xfId="37959" xr:uid="{30659655-AE7B-4C48-914F-610DE4B2C6F8}"/>
    <cellStyle name="Total 2 4 5 3 2" xfId="37960" xr:uid="{D40924D4-7EF8-43C0-809A-452D8F303E9A}"/>
    <cellStyle name="Total 2 4 5 3 3" xfId="37961" xr:uid="{C7B57E48-BEA8-41A8-8A84-751452F5668A}"/>
    <cellStyle name="Total 2 4 5 4" xfId="37962" xr:uid="{15B0FB65-624F-40CD-819C-CCDCC8B7F384}"/>
    <cellStyle name="Total 2 4 5 4 2" xfId="37963" xr:uid="{6379E415-453D-413B-AB06-9EB318A47953}"/>
    <cellStyle name="Total 2 4 5 4 3" xfId="37964" xr:uid="{35DCA03B-9593-4BE0-9F80-103BE652E2A1}"/>
    <cellStyle name="Total 2 4 5 5" xfId="37965" xr:uid="{23EE54FB-6E40-4B49-BD1B-8944B955665F}"/>
    <cellStyle name="Total 2 4 5 5 2" xfId="37966" xr:uid="{EFB8E294-9296-4D4E-83B9-D9EB42AAE42D}"/>
    <cellStyle name="Total 2 4 5 5 3" xfId="37967" xr:uid="{07209897-975F-4661-8685-6110BE976766}"/>
    <cellStyle name="Total 2 4 5 6" xfId="37968" xr:uid="{B5184E0A-B25E-4434-A30B-B8435FBAB041}"/>
    <cellStyle name="Total 2 4 5 6 2" xfId="37969" xr:uid="{D167637B-89F2-449C-A119-9DA8EAA9F84E}"/>
    <cellStyle name="Total 2 4 5 6 3" xfId="37970" xr:uid="{CB2F3876-3E11-4E46-8139-8C3BB894BF72}"/>
    <cellStyle name="Total 2 4 5 7" xfId="37971" xr:uid="{7F38CA7E-A387-424F-87BD-220FAFB520A4}"/>
    <cellStyle name="Total 2 4 5 7 2" xfId="37972" xr:uid="{3F472F63-A578-45C9-BBA4-D513A07FF8A1}"/>
    <cellStyle name="Total 2 4 5 7 3" xfId="37973" xr:uid="{11076EAC-7667-4B35-8994-2509601FCA09}"/>
    <cellStyle name="Total 2 4 5 8" xfId="37974" xr:uid="{A97C3145-AB9D-419B-9699-3C43DFF08F8E}"/>
    <cellStyle name="Total 2 4 5 9" xfId="37975" xr:uid="{44A9BFE6-D2C3-47DC-93A1-0D1405902D1A}"/>
    <cellStyle name="Total 2 4 6" xfId="37976" xr:uid="{51310AA3-3982-4FF6-8AA3-89F1CD6ECCC1}"/>
    <cellStyle name="Total 2 4 6 2" xfId="37977" xr:uid="{CE6C3329-A3A5-48E6-98E3-76BB4D72276C}"/>
    <cellStyle name="Total 2 4 6 2 2" xfId="37978" xr:uid="{E6741DF4-4F5F-4216-BC89-689C313B118B}"/>
    <cellStyle name="Total 2 4 6 2 3" xfId="37979" xr:uid="{A18DD084-9CDB-46AF-9DEA-D8DE39AF6550}"/>
    <cellStyle name="Total 2 4 6 3" xfId="37980" xr:uid="{3E704572-A401-4ABD-AEC4-042C8A61879E}"/>
    <cellStyle name="Total 2 4 6 3 2" xfId="37981" xr:uid="{2ACDD1EE-C2A3-439C-9DE3-7D1A69535371}"/>
    <cellStyle name="Total 2 4 6 3 3" xfId="37982" xr:uid="{02C40CBE-F3EF-4713-87AD-2F2EFC8A065E}"/>
    <cellStyle name="Total 2 4 6 4" xfId="37983" xr:uid="{468D0476-BA6E-402C-96B0-A05E1FCC5CEE}"/>
    <cellStyle name="Total 2 4 6 4 2" xfId="37984" xr:uid="{A37EA5C9-69C9-4E55-8873-333688607301}"/>
    <cellStyle name="Total 2 4 6 4 3" xfId="37985" xr:uid="{D82C9C72-25D7-4770-92B2-53213C07EDD7}"/>
    <cellStyle name="Total 2 4 6 5" xfId="37986" xr:uid="{16F8A3CF-7174-4A58-AD45-95E4B12A0029}"/>
    <cellStyle name="Total 2 4 6 5 2" xfId="37987" xr:uid="{9986C5C1-6985-4307-81F7-094298DEB34C}"/>
    <cellStyle name="Total 2 4 6 5 3" xfId="37988" xr:uid="{6EEB4F18-D642-4D2A-9CDC-70CD08D6296C}"/>
    <cellStyle name="Total 2 4 6 6" xfId="37989" xr:uid="{0BB97479-FAF1-47B8-BC57-D75A821CBE5B}"/>
    <cellStyle name="Total 2 4 6 6 2" xfId="37990" xr:uid="{DC33188E-77B4-4C68-AAD7-D3F6DC6B72E2}"/>
    <cellStyle name="Total 2 4 6 6 3" xfId="37991" xr:uid="{E8C4530C-A13E-443A-B098-D1C52AF04865}"/>
    <cellStyle name="Total 2 4 6 7" xfId="37992" xr:uid="{3DB855F4-1BCA-41E8-B4A5-E8345FE2DE04}"/>
    <cellStyle name="Total 2 4 6 7 2" xfId="37993" xr:uid="{C8C264DB-148F-4DB0-8542-164171A958D2}"/>
    <cellStyle name="Total 2 4 6 7 3" xfId="37994" xr:uid="{0676ABB9-013C-4C08-937B-EB01368FFDF1}"/>
    <cellStyle name="Total 2 4 6 8" xfId="37995" xr:uid="{2BE33359-F84B-47B6-9846-F8653A213C6F}"/>
    <cellStyle name="Total 2 4 6 9" xfId="37996" xr:uid="{5928BE82-8CB8-4F65-9E95-2B7AE66AFB6B}"/>
    <cellStyle name="Total 2 4 7" xfId="37997" xr:uid="{0F74EB34-54FA-430D-8C39-D9319EA40B3D}"/>
    <cellStyle name="Total 2 4 7 2" xfId="37998" xr:uid="{73F221DC-41B3-479C-9919-E79AF8EB9205}"/>
    <cellStyle name="Total 2 4 7 3" xfId="37999" xr:uid="{B102E67C-AF7E-412F-8257-36F2B5FDA954}"/>
    <cellStyle name="Total 2 4 8" xfId="38000" xr:uid="{52DD8BB7-1712-401A-BE6D-B3AD132987FD}"/>
    <cellStyle name="Total 2 4 8 2" xfId="38001" xr:uid="{CD9590E7-EC65-4862-996D-BEB47634AB25}"/>
    <cellStyle name="Total 2 4 8 3" xfId="38002" xr:uid="{AE98C1DD-D901-41D0-991A-142BA45D3102}"/>
    <cellStyle name="Total 2 4 9" xfId="38003" xr:uid="{8928076C-C942-47F9-80F4-17B23B4F7430}"/>
    <cellStyle name="Total 2 4 9 2" xfId="38004" xr:uid="{83EC81DF-0F66-4830-8294-243561B20A49}"/>
    <cellStyle name="Total 2 4 9 3" xfId="38005" xr:uid="{E4A02CBB-15F3-40DF-9849-A78C061E43D9}"/>
    <cellStyle name="Total 2 5" xfId="2778" xr:uid="{86F1AB87-DAE9-4A55-A88E-6B857032E6AF}"/>
    <cellStyle name="Total 2 5 10" xfId="38006" xr:uid="{F4626583-18B2-42E2-9F86-8DDE2A066735}"/>
    <cellStyle name="Total 2 5 10 2" xfId="38007" xr:uid="{63764852-D228-489E-8586-41B70759B5CC}"/>
    <cellStyle name="Total 2 5 10 3" xfId="38008" xr:uid="{C2ED1408-4AEB-4DD4-9F98-D5927BE90F12}"/>
    <cellStyle name="Total 2 5 11" xfId="38009" xr:uid="{5B62DD79-6077-4F19-A0A7-AC33B91B505F}"/>
    <cellStyle name="Total 2 5 11 2" xfId="38010" xr:uid="{BB7B6FA8-982B-4710-A476-E6FC673C4487}"/>
    <cellStyle name="Total 2 5 11 3" xfId="38011" xr:uid="{17C8F5F4-2E31-4B42-9DF2-312C7F79FA8E}"/>
    <cellStyle name="Total 2 5 12" xfId="45051" xr:uid="{179EF9E4-A964-4564-BC77-B92C52D92FC7}"/>
    <cellStyle name="Total 2 5 2" xfId="38012" xr:uid="{457021D5-D662-40C9-9B4C-EE92EB4D5851}"/>
    <cellStyle name="Total 2 5 2 2" xfId="38013" xr:uid="{03D7351F-D1A0-4DDA-B17F-606445215D14}"/>
    <cellStyle name="Total 2 5 2 2 2" xfId="38014" xr:uid="{99E30BA7-88F0-4C8A-8619-08217E340AF9}"/>
    <cellStyle name="Total 2 5 2 2 3" xfId="38015" xr:uid="{0AB098CD-324E-4C22-83E1-89388E51146B}"/>
    <cellStyle name="Total 2 5 2 3" xfId="38016" xr:uid="{A358CE64-FEBE-44BA-830D-83186B2AED8C}"/>
    <cellStyle name="Total 2 5 2 3 2" xfId="38017" xr:uid="{E174866D-BF09-46EB-805E-10D621FFC664}"/>
    <cellStyle name="Total 2 5 2 3 3" xfId="38018" xr:uid="{7BDDD212-9D2F-461E-BDF1-E63EAE7FBB25}"/>
    <cellStyle name="Total 2 5 2 4" xfId="38019" xr:uid="{04981003-74EE-46B9-A5B9-835A5B9AEE3C}"/>
    <cellStyle name="Total 2 5 2 4 2" xfId="38020" xr:uid="{1090FC39-8E26-435A-90B1-D41F6A4AEC1A}"/>
    <cellStyle name="Total 2 5 2 4 3" xfId="38021" xr:uid="{29AA9E8C-ECBD-4A1B-BB30-62C273507852}"/>
    <cellStyle name="Total 2 5 2 5" xfId="38022" xr:uid="{E7B59E4E-51CF-4DA6-BE61-97F59CECCBF3}"/>
    <cellStyle name="Total 2 5 2 5 2" xfId="38023" xr:uid="{7D748596-5062-425E-8C6C-8B941F719294}"/>
    <cellStyle name="Total 2 5 2 5 3" xfId="38024" xr:uid="{9C93A9DF-7354-4E6E-91F5-F9EB13084DB8}"/>
    <cellStyle name="Total 2 5 2 6" xfId="38025" xr:uid="{0B0FE807-CBBD-4687-B8E3-BCB32B05E05E}"/>
    <cellStyle name="Total 2 5 2 6 2" xfId="38026" xr:uid="{2FF1AE2C-CA73-45E2-8E24-ED2C09E60AF3}"/>
    <cellStyle name="Total 2 5 2 6 3" xfId="38027" xr:uid="{9473E125-A92E-408C-99C0-04CB55E0E664}"/>
    <cellStyle name="Total 2 5 2 7" xfId="38028" xr:uid="{4A17B264-7CD9-4683-95F9-F2894921C483}"/>
    <cellStyle name="Total 2 5 2 7 2" xfId="38029" xr:uid="{4DCF85F9-5A2E-415F-B86E-91DE079351A5}"/>
    <cellStyle name="Total 2 5 2 7 3" xfId="38030" xr:uid="{F8B1D4EF-AA44-4E53-B4B7-6D354636B71E}"/>
    <cellStyle name="Total 2 5 2 8" xfId="45052" xr:uid="{AD7A3964-1353-468F-985B-70154377161C}"/>
    <cellStyle name="Total 2 5 3" xfId="38031" xr:uid="{D2D21DEA-F321-4865-8F53-0CAA93E69B4B}"/>
    <cellStyle name="Total 2 5 3 2" xfId="38032" xr:uid="{2BE86370-049D-410E-AEA8-8DF2026B435A}"/>
    <cellStyle name="Total 2 5 3 2 2" xfId="38033" xr:uid="{B70B58E8-2CEA-4E0D-8852-8AA3C6B69B07}"/>
    <cellStyle name="Total 2 5 3 2 3" xfId="38034" xr:uid="{B41D5868-4DA7-406A-9483-467D994BF298}"/>
    <cellStyle name="Total 2 5 3 3" xfId="38035" xr:uid="{EEDE0EE8-8B6B-40A8-BF54-6CAC4C4120B8}"/>
    <cellStyle name="Total 2 5 3 3 2" xfId="38036" xr:uid="{CB62F816-B5CA-4299-9479-97CE45C7FF82}"/>
    <cellStyle name="Total 2 5 3 3 3" xfId="38037" xr:uid="{CF983DB0-E7CB-4085-81CF-75392E0F8D1F}"/>
    <cellStyle name="Total 2 5 3 4" xfId="38038" xr:uid="{B26DF212-A85C-4055-898E-B1E89B2D574D}"/>
    <cellStyle name="Total 2 5 3 4 2" xfId="38039" xr:uid="{F49599EF-2FB5-4968-A275-5D0280A6B3D9}"/>
    <cellStyle name="Total 2 5 3 4 3" xfId="38040" xr:uid="{840BF2BD-A5AF-4B50-A010-685AE0278DB7}"/>
    <cellStyle name="Total 2 5 3 5" xfId="38041" xr:uid="{22072453-2FE0-4ADF-A34B-0332FC4C713E}"/>
    <cellStyle name="Total 2 5 3 5 2" xfId="38042" xr:uid="{42202EA6-64E7-4280-B3D5-B0406B9C1033}"/>
    <cellStyle name="Total 2 5 3 5 3" xfId="38043" xr:uid="{E5395F91-3E07-458A-9A5A-FF8FBDE0600C}"/>
    <cellStyle name="Total 2 5 3 6" xfId="38044" xr:uid="{B75AB626-1F30-4BB7-96A8-8721103F6105}"/>
    <cellStyle name="Total 2 5 3 6 2" xfId="38045" xr:uid="{64C076E5-5C80-4E78-83D8-431F8B25A5B9}"/>
    <cellStyle name="Total 2 5 3 6 3" xfId="38046" xr:uid="{C9F2D960-14C8-4AEB-AFC3-81145FCC0C6B}"/>
    <cellStyle name="Total 2 5 3 7" xfId="38047" xr:uid="{FDC20A63-F1D3-4CE6-BA5F-9EC7850DDD79}"/>
    <cellStyle name="Total 2 5 3 7 2" xfId="38048" xr:uid="{B4CF4E14-8F18-42E6-94BB-57B9C8AA2B05}"/>
    <cellStyle name="Total 2 5 3 7 3" xfId="38049" xr:uid="{731BBC8E-CF72-4343-AEA2-F089BA37C47E}"/>
    <cellStyle name="Total 2 5 3 8" xfId="45053" xr:uid="{C9586DA8-0DAC-4569-B070-55591120D9B0}"/>
    <cellStyle name="Total 2 5 4" xfId="38050" xr:uid="{9C6F408B-35C2-4643-A152-7F325FF77E09}"/>
    <cellStyle name="Total 2 5 4 2" xfId="38051" xr:uid="{A31C87D1-4426-4898-BA95-C2231A5A3FDB}"/>
    <cellStyle name="Total 2 5 4 2 2" xfId="38052" xr:uid="{882B958D-F82F-4537-9408-BA1878EFDD2F}"/>
    <cellStyle name="Total 2 5 4 2 3" xfId="38053" xr:uid="{B31CB9CD-C80C-4691-BB4C-D924FA6776D2}"/>
    <cellStyle name="Total 2 5 4 3" xfId="38054" xr:uid="{A2EE0CDF-1CE2-4DAE-8254-E6D332F38B6A}"/>
    <cellStyle name="Total 2 5 4 3 2" xfId="38055" xr:uid="{3F749749-2176-41F3-96B2-72E715D45D8D}"/>
    <cellStyle name="Total 2 5 4 3 3" xfId="38056" xr:uid="{6A2C6BFF-7C6E-477D-9FD4-A409C4E8B73D}"/>
    <cellStyle name="Total 2 5 4 4" xfId="38057" xr:uid="{B98A375E-848A-455A-BAAC-882D6309DEC7}"/>
    <cellStyle name="Total 2 5 4 4 2" xfId="38058" xr:uid="{52CAEEEE-897D-4782-A235-D1373C2F831D}"/>
    <cellStyle name="Total 2 5 4 4 3" xfId="38059" xr:uid="{41EC3910-DE33-4805-9C23-EC9E0D9DAC2B}"/>
    <cellStyle name="Total 2 5 4 5" xfId="38060" xr:uid="{6B70096E-BE63-4BCD-AAA9-3413D9316C4A}"/>
    <cellStyle name="Total 2 5 4 5 2" xfId="38061" xr:uid="{799CD842-50F2-4142-9DA9-ECB5AC73EBA4}"/>
    <cellStyle name="Total 2 5 4 5 3" xfId="38062" xr:uid="{5F69E2C3-5CB6-43CF-9EA3-AF44BC29149B}"/>
    <cellStyle name="Total 2 5 4 6" xfId="38063" xr:uid="{52CE9A48-A94A-419A-88F3-06DCD8A53434}"/>
    <cellStyle name="Total 2 5 4 6 2" xfId="38064" xr:uid="{312C4F6E-3408-440D-A85F-51FA1FC1561D}"/>
    <cellStyle name="Total 2 5 4 6 3" xfId="38065" xr:uid="{C87456C0-E4F5-4205-A09B-A3C65A2B42DE}"/>
    <cellStyle name="Total 2 5 4 7" xfId="38066" xr:uid="{36AD7FFF-FBF4-4C88-AFD6-F0C5743D0613}"/>
    <cellStyle name="Total 2 5 4 7 2" xfId="38067" xr:uid="{3874D419-F880-40D1-B7C3-B4876D8BC953}"/>
    <cellStyle name="Total 2 5 4 7 3" xfId="38068" xr:uid="{7B3EBB60-E6EC-4C52-A5B0-B262B4758E2C}"/>
    <cellStyle name="Total 2 5 4 8" xfId="45054" xr:uid="{E63FBD22-45F0-4B1B-8D73-023BB80E8FDF}"/>
    <cellStyle name="Total 2 5 5" xfId="38069" xr:uid="{3DC907BA-F144-400E-A8EB-10EB03833962}"/>
    <cellStyle name="Total 2 5 5 2" xfId="38070" xr:uid="{816F9A6C-4B1E-4D52-BF13-296838920820}"/>
    <cellStyle name="Total 2 5 5 2 2" xfId="38071" xr:uid="{6999FACD-34D8-482C-BB5D-58CD4FF261B9}"/>
    <cellStyle name="Total 2 5 5 2 3" xfId="38072" xr:uid="{32682147-BC47-4657-A2F4-70F0E1D98FD7}"/>
    <cellStyle name="Total 2 5 5 3" xfId="38073" xr:uid="{63666A26-0579-4495-8F7E-99FFAE16508A}"/>
    <cellStyle name="Total 2 5 5 3 2" xfId="38074" xr:uid="{B1938D2A-31F1-4B91-B2AA-607C7896F475}"/>
    <cellStyle name="Total 2 5 5 3 3" xfId="38075" xr:uid="{F60074A2-44AB-4F8C-A745-10D9CD74A0BB}"/>
    <cellStyle name="Total 2 5 5 4" xfId="38076" xr:uid="{8A52DF02-8E59-4347-A83D-8A1832927EFF}"/>
    <cellStyle name="Total 2 5 5 4 2" xfId="38077" xr:uid="{458E52D4-1EA3-48B3-8B70-4C7B7184492D}"/>
    <cellStyle name="Total 2 5 5 4 3" xfId="38078" xr:uid="{C91A8EBE-7208-4860-8158-9E9D90D2C96E}"/>
    <cellStyle name="Total 2 5 5 5" xfId="38079" xr:uid="{2D7142F9-FA42-4414-B69D-4D883BA34037}"/>
    <cellStyle name="Total 2 5 5 5 2" xfId="38080" xr:uid="{5E6667C1-51AE-466C-9122-71540ED065AF}"/>
    <cellStyle name="Total 2 5 5 5 3" xfId="38081" xr:uid="{C6C8687A-C067-4195-9EC3-F9FE73121134}"/>
    <cellStyle name="Total 2 5 5 6" xfId="38082" xr:uid="{1899B614-BABE-418F-A50F-D80A49B4EBF1}"/>
    <cellStyle name="Total 2 5 5 6 2" xfId="38083" xr:uid="{66AEA493-5628-40BA-A09D-EC497FBD549F}"/>
    <cellStyle name="Total 2 5 5 6 3" xfId="38084" xr:uid="{C9DC2A7A-32C8-4323-9ED2-4623B6F45ED5}"/>
    <cellStyle name="Total 2 5 5 7" xfId="38085" xr:uid="{41504190-27A4-4449-B86C-AFA49A6997FF}"/>
    <cellStyle name="Total 2 5 5 7 2" xfId="38086" xr:uid="{4891D88D-4EC3-4B01-B1D8-F879CC069FE3}"/>
    <cellStyle name="Total 2 5 5 7 3" xfId="38087" xr:uid="{E957FE6D-46E9-4441-A934-399832496A1E}"/>
    <cellStyle name="Total 2 5 5 8" xfId="45055" xr:uid="{1837665E-F9A1-4209-BEB0-C6B41F55DBFE}"/>
    <cellStyle name="Total 2 5 6" xfId="38088" xr:uid="{C9B14CF3-C8F6-4BE6-8092-D60B60B16A25}"/>
    <cellStyle name="Total 2 5 6 2" xfId="38089" xr:uid="{D81A1E5D-E244-4877-B887-7A0D40A96303}"/>
    <cellStyle name="Total 2 5 6 3" xfId="38090" xr:uid="{F63C63D0-8D90-4832-865D-7CF97E711A32}"/>
    <cellStyle name="Total 2 5 7" xfId="38091" xr:uid="{70710196-B833-4200-8FEB-22E80A8CA6FB}"/>
    <cellStyle name="Total 2 5 7 2" xfId="38092" xr:uid="{2856C25D-BE64-434F-983F-E986794485A1}"/>
    <cellStyle name="Total 2 5 7 3" xfId="38093" xr:uid="{EF19244A-5A46-4AB1-AC83-A7A1317BB995}"/>
    <cellStyle name="Total 2 5 8" xfId="38094" xr:uid="{B7ACC72C-8B39-4CC5-8709-A1F8FEAD53CF}"/>
    <cellStyle name="Total 2 5 8 2" xfId="38095" xr:uid="{14EA5C7D-AC5C-45DB-8B0D-7D127E219C0C}"/>
    <cellStyle name="Total 2 5 8 3" xfId="38096" xr:uid="{4CAD4C2F-F2C4-4016-8D0E-09223BF234FC}"/>
    <cellStyle name="Total 2 5 9" xfId="38097" xr:uid="{CFCCF609-33EE-40BC-A0AA-93504CBDC83F}"/>
    <cellStyle name="Total 2 5 9 2" xfId="38098" xr:uid="{F7AA27ED-568F-4469-A52A-0F8D5C599676}"/>
    <cellStyle name="Total 2 5 9 3" xfId="38099" xr:uid="{FBD9A687-CC72-4D30-A0AE-7E217AC0354F}"/>
    <cellStyle name="Total 2 6" xfId="3033" xr:uid="{8C6D284A-BA2B-41F8-9574-5E1ABD66DE25}"/>
    <cellStyle name="Total 2 6 2" xfId="38100" xr:uid="{12BFDE0A-B287-4914-84BE-33191DE44224}"/>
    <cellStyle name="Total 2 6 2 2" xfId="38101" xr:uid="{91BC724C-A5B0-41EC-945F-C9684CF6A8A3}"/>
    <cellStyle name="Total 2 6 2 3" xfId="38102" xr:uid="{24314737-1BE4-4DC8-A881-20DBB8CAC35A}"/>
    <cellStyle name="Total 2 6 3" xfId="38103" xr:uid="{8ADCA867-AD30-4965-91CC-AB1D59154CF3}"/>
    <cellStyle name="Total 2 6 3 2" xfId="38104" xr:uid="{6E9B5110-7BE5-44AF-A544-2C16C052C927}"/>
    <cellStyle name="Total 2 6 3 3" xfId="38105" xr:uid="{37287D63-9E3E-4820-AB93-CADC02D1D41E}"/>
    <cellStyle name="Total 2 6 4" xfId="38106" xr:uid="{ABE7A42C-874F-40AE-897B-A8AF426F3394}"/>
    <cellStyle name="Total 2 6 4 2" xfId="38107" xr:uid="{D0621FB1-FFC8-42AB-AA25-85BD7A9123F6}"/>
    <cellStyle name="Total 2 6 4 3" xfId="38108" xr:uid="{3FD680B1-669C-4D89-A4F0-A02CB831BBB5}"/>
    <cellStyle name="Total 2 6 5" xfId="38109" xr:uid="{E757DD17-7266-49B5-AF7F-0697B11C59E7}"/>
    <cellStyle name="Total 2 6 5 2" xfId="38110" xr:uid="{02C09EE5-FAC8-47F6-91E1-9F37B55AD91C}"/>
    <cellStyle name="Total 2 6 5 3" xfId="38111" xr:uid="{28A44B27-13DD-4E73-9259-A7DCDC91585E}"/>
    <cellStyle name="Total 2 6 6" xfId="38112" xr:uid="{392FA064-AF3F-4AB0-AE49-3D2FEFE5868C}"/>
    <cellStyle name="Total 2 6 6 2" xfId="38113" xr:uid="{883684FF-1A25-4B5D-B950-D0F9E585DDF9}"/>
    <cellStyle name="Total 2 6 6 3" xfId="38114" xr:uid="{AD637F39-FA47-4FE3-8134-5A7F2CE41918}"/>
    <cellStyle name="Total 2 6 7" xfId="38115" xr:uid="{AA5C2264-9592-43F2-BBBF-180B30FB5622}"/>
    <cellStyle name="Total 2 6 7 2" xfId="38116" xr:uid="{61BF38A2-2A16-4101-AA53-8517D89A7571}"/>
    <cellStyle name="Total 2 6 7 3" xfId="38117" xr:uid="{A95A69FC-989E-4E05-ADB4-7510E6610A09}"/>
    <cellStyle name="Total 2 6 8" xfId="45056" xr:uid="{A5C90965-DC9A-458E-814E-975D5FB92920}"/>
    <cellStyle name="Total 2 7" xfId="38118" xr:uid="{D37F2270-22C3-498B-B853-D393CE046475}"/>
    <cellStyle name="Total 2 7 2" xfId="38119" xr:uid="{F345227C-B650-4FFE-B73F-3220A305B412}"/>
    <cellStyle name="Total 2 7 3" xfId="38120" xr:uid="{DC17600E-0452-4F9A-ADD0-49AAAA5F80EC}"/>
    <cellStyle name="Total 2 7 4" xfId="38121" xr:uid="{32519C43-E0C1-40A9-B792-BEC46866ABC3}"/>
    <cellStyle name="Total 2 8" xfId="38122" xr:uid="{01047CEC-1250-43AC-91E6-4997930A796C}"/>
    <cellStyle name="Total 2 8 2" xfId="38123" xr:uid="{73259F34-419F-4C19-BD02-839C0F60A3CA}"/>
    <cellStyle name="Total 2 8 2 2" xfId="38124" xr:uid="{55EE20EF-8D70-460D-BCE4-1581D0BED282}"/>
    <cellStyle name="Total 2 8 2 3" xfId="38125" xr:uid="{9D4811EE-FFA9-4E4E-9A36-9093C5E47139}"/>
    <cellStyle name="Total 2 8 3" xfId="38126" xr:uid="{1B33B265-9C6F-4847-A35D-7ABBA52F002D}"/>
    <cellStyle name="Total 2 8 3 2" xfId="38127" xr:uid="{2C28509F-8653-4E38-B005-063793836C2E}"/>
    <cellStyle name="Total 2 8 3 3" xfId="38128" xr:uid="{A4410431-67C2-48E0-9D95-CD0D207D14C0}"/>
    <cellStyle name="Total 2 8 4" xfId="38129" xr:uid="{ABA0781C-2DF4-43F9-8F5B-F6795EE20C69}"/>
    <cellStyle name="Total 2 8 4 2" xfId="38130" xr:uid="{AE6E2834-27FB-413F-9444-E030AA38B7EC}"/>
    <cellStyle name="Total 2 8 4 3" xfId="38131" xr:uid="{C4D59A25-E47C-4E81-812E-EB037A6CCA9B}"/>
    <cellStyle name="Total 2 8 5" xfId="38132" xr:uid="{E6813270-3C04-42E0-A9E0-5D77C88ACF3C}"/>
    <cellStyle name="Total 2 8 5 2" xfId="38133" xr:uid="{47D81847-876F-4B3B-9020-12CE84F34298}"/>
    <cellStyle name="Total 2 8 5 3" xfId="38134" xr:uid="{89288868-6463-447C-B052-78A892D965E7}"/>
    <cellStyle name="Total 2 8 6" xfId="38135" xr:uid="{F9C63F80-3981-4778-BDBA-1A7AA2A2EBD2}"/>
    <cellStyle name="Total 2 8 6 2" xfId="38136" xr:uid="{0287D77F-C40D-4C4E-A848-B2F25FFDA666}"/>
    <cellStyle name="Total 2 8 6 3" xfId="38137" xr:uid="{5BB20EB3-00F3-46F3-9621-E10D63B59719}"/>
    <cellStyle name="Total 2 8 7" xfId="38138" xr:uid="{00D3B8FD-0B0A-4E86-BAAF-F4D5C1785EA3}"/>
    <cellStyle name="Total 2 8 7 2" xfId="38139" xr:uid="{8C50CEA5-EDCF-4A4E-B50E-25A36D1F486D}"/>
    <cellStyle name="Total 2 8 7 3" xfId="38140" xr:uid="{F98C78C4-E5BB-4318-BF47-5AAF279F3F14}"/>
    <cellStyle name="Total 2 8 8" xfId="38141" xr:uid="{1ED78E78-D65A-455B-A278-97CD8D92F6B9}"/>
    <cellStyle name="Total 2 8 9" xfId="38142" xr:uid="{D78EBA34-52D2-41D1-A6E5-910927F45746}"/>
    <cellStyle name="Total 2 9" xfId="42740" xr:uid="{E847780C-5FA4-4BC2-990B-C6506851DDD9}"/>
    <cellStyle name="Total 3" xfId="992" xr:uid="{00000000-0005-0000-0000-000058050000}"/>
    <cellStyle name="Total 3 2" xfId="1345" xr:uid="{00000000-0005-0000-0000-000059050000}"/>
    <cellStyle name="Total 3 2 2" xfId="2779" xr:uid="{29ADC748-3ACB-4527-8E7F-54CEC229F124}"/>
    <cellStyle name="Total 3 2 2 10" xfId="38143" xr:uid="{B25BFC75-91E5-4E62-BB38-DB3FE688789E}"/>
    <cellStyle name="Total 3 2 2 10 2" xfId="38144" xr:uid="{CD3AA28C-8BB5-4ECB-8954-9F34BEDD9AAC}"/>
    <cellStyle name="Total 3 2 2 10 3" xfId="38145" xr:uid="{D8335C24-F851-41BA-A613-B8607B021397}"/>
    <cellStyle name="Total 3 2 2 11" xfId="38146" xr:uid="{632027C3-07FB-4E1C-8CB6-D28BCC515E2A}"/>
    <cellStyle name="Total 3 2 2 11 2" xfId="38147" xr:uid="{9052C288-20D4-4137-BC18-78A52F9078E6}"/>
    <cellStyle name="Total 3 2 2 11 3" xfId="38148" xr:uid="{14C94B7A-543C-4BF3-9077-6123FDD374E6}"/>
    <cellStyle name="Total 3 2 2 12" xfId="45057" xr:uid="{181710AA-CADA-4358-9209-6FE8E18173F4}"/>
    <cellStyle name="Total 3 2 2 2" xfId="38149" xr:uid="{52997AA5-447D-4C1D-BE65-3F72D130F76E}"/>
    <cellStyle name="Total 3 2 2 2 2" xfId="38150" xr:uid="{DF5DD1AF-14E1-4697-A0F0-261EFE967C7A}"/>
    <cellStyle name="Total 3 2 2 2 2 2" xfId="38151" xr:uid="{85C9649B-D8FB-4F25-87A5-E05BDE95231D}"/>
    <cellStyle name="Total 3 2 2 2 2 3" xfId="38152" xr:uid="{1364F027-8E98-4C7B-8A16-238865E27A6F}"/>
    <cellStyle name="Total 3 2 2 2 3" xfId="38153" xr:uid="{EECC62FA-7254-4250-9863-7DEC1E1A5945}"/>
    <cellStyle name="Total 3 2 2 2 3 2" xfId="38154" xr:uid="{06E368EC-5A8C-474D-8ED3-A64293F6B700}"/>
    <cellStyle name="Total 3 2 2 2 3 3" xfId="38155" xr:uid="{6467A460-F11C-4325-9B11-A09EEFB0A46C}"/>
    <cellStyle name="Total 3 2 2 2 4" xfId="38156" xr:uid="{DF57483E-DB11-4CEF-893C-4F5F240F750E}"/>
    <cellStyle name="Total 3 2 2 2 4 2" xfId="38157" xr:uid="{1D00FFD6-D106-42E9-AF3E-CE8391E9FE42}"/>
    <cellStyle name="Total 3 2 2 2 4 3" xfId="38158" xr:uid="{D9C84DBF-9701-4FAB-BF88-EA65F09EC516}"/>
    <cellStyle name="Total 3 2 2 2 5" xfId="38159" xr:uid="{6243F35F-AB0D-437A-9643-4ED3773CC8BA}"/>
    <cellStyle name="Total 3 2 2 2 5 2" xfId="38160" xr:uid="{C1F1B055-B47E-41A0-9BBF-4C6FFA301F46}"/>
    <cellStyle name="Total 3 2 2 2 5 3" xfId="38161" xr:uid="{43A67887-A532-4D02-B1B8-61475CF36BB3}"/>
    <cellStyle name="Total 3 2 2 2 6" xfId="38162" xr:uid="{14BE5BB3-F80A-461F-84BA-FB16ECA7AB47}"/>
    <cellStyle name="Total 3 2 2 2 6 2" xfId="38163" xr:uid="{0138B314-ECA4-41C2-B1B2-C41DDF34A0E2}"/>
    <cellStyle name="Total 3 2 2 2 6 3" xfId="38164" xr:uid="{A6B89A46-5AFC-4093-93F9-ED2A48BDF900}"/>
    <cellStyle name="Total 3 2 2 2 7" xfId="38165" xr:uid="{80CC0359-A8A9-4B67-A070-E8518D86B742}"/>
    <cellStyle name="Total 3 2 2 2 7 2" xfId="38166" xr:uid="{38F53881-E2D2-4032-90BB-7EA37A63B316}"/>
    <cellStyle name="Total 3 2 2 2 7 3" xfId="38167" xr:uid="{D1E0EE3F-5E3A-4A05-99EE-840CECE80B27}"/>
    <cellStyle name="Total 3 2 2 2 8" xfId="45058" xr:uid="{3E35A180-1A58-49B5-BD48-C2B034208554}"/>
    <cellStyle name="Total 3 2 2 3" xfId="38168" xr:uid="{0D84DDDE-4C33-4A91-8966-E9AC68754B02}"/>
    <cellStyle name="Total 3 2 2 3 2" xfId="38169" xr:uid="{69379B75-BB9A-4278-B230-C8E163BE45FD}"/>
    <cellStyle name="Total 3 2 2 3 2 2" xfId="38170" xr:uid="{2A8A65ED-8174-4BF9-BC43-D620C8E1B736}"/>
    <cellStyle name="Total 3 2 2 3 2 3" xfId="38171" xr:uid="{07C25763-53E3-4EDB-B01D-00D1BBC1DFB0}"/>
    <cellStyle name="Total 3 2 2 3 3" xfId="38172" xr:uid="{F7D7761E-B09E-4CEB-B2C3-312A24E8ED93}"/>
    <cellStyle name="Total 3 2 2 3 3 2" xfId="38173" xr:uid="{ADE5E678-F79D-4122-8C22-9823889CEA26}"/>
    <cellStyle name="Total 3 2 2 3 3 3" xfId="38174" xr:uid="{C673C174-D3E7-4365-8CE9-73A211865567}"/>
    <cellStyle name="Total 3 2 2 3 4" xfId="38175" xr:uid="{B4D22989-5C30-4E9B-8C00-F900DAE4AB7E}"/>
    <cellStyle name="Total 3 2 2 3 4 2" xfId="38176" xr:uid="{6B9458DB-D186-4EF3-8840-C4141F1051EB}"/>
    <cellStyle name="Total 3 2 2 3 4 3" xfId="38177" xr:uid="{563B194C-639C-42EB-8171-5BC67F5BD57B}"/>
    <cellStyle name="Total 3 2 2 3 5" xfId="38178" xr:uid="{32E235FA-EE8B-4EB7-BAB5-6138AAB76A89}"/>
    <cellStyle name="Total 3 2 2 3 5 2" xfId="38179" xr:uid="{41978319-4530-4185-92C1-17FE9E9F7F20}"/>
    <cellStyle name="Total 3 2 2 3 5 3" xfId="38180" xr:uid="{1FF07307-D420-4F52-9FD6-0D72DCCE2C8B}"/>
    <cellStyle name="Total 3 2 2 3 6" xfId="38181" xr:uid="{E29D242D-3979-4B64-ACD4-44EF387237A2}"/>
    <cellStyle name="Total 3 2 2 3 6 2" xfId="38182" xr:uid="{9D13BE4A-5114-4C3C-B26D-121549847EB5}"/>
    <cellStyle name="Total 3 2 2 3 6 3" xfId="38183" xr:uid="{51891352-DC0B-4A6A-9EEF-49C56069581B}"/>
    <cellStyle name="Total 3 2 2 3 7" xfId="38184" xr:uid="{18BD015D-BEDD-404E-89E5-916279B67CF4}"/>
    <cellStyle name="Total 3 2 2 3 7 2" xfId="38185" xr:uid="{70FEDD4D-50A9-4C6B-B4BF-C67206D1A3EC}"/>
    <cellStyle name="Total 3 2 2 3 7 3" xfId="38186" xr:uid="{55C67CCB-CECA-4831-8A71-4E17CD6E209E}"/>
    <cellStyle name="Total 3 2 2 3 8" xfId="45059" xr:uid="{7539C269-4B09-426B-BA76-5DFBB8DF588C}"/>
    <cellStyle name="Total 3 2 2 4" xfId="38187" xr:uid="{4670B1A0-D180-49ED-81BA-CBF42E20965F}"/>
    <cellStyle name="Total 3 2 2 4 2" xfId="38188" xr:uid="{11AB7E79-938D-4B21-B43C-B10D6CA435B7}"/>
    <cellStyle name="Total 3 2 2 4 2 2" xfId="38189" xr:uid="{8143349A-7577-4310-82A8-027EC59BCABC}"/>
    <cellStyle name="Total 3 2 2 4 2 3" xfId="38190" xr:uid="{AF780B0C-9356-4D1C-B46E-43B4650EBB29}"/>
    <cellStyle name="Total 3 2 2 4 3" xfId="38191" xr:uid="{6854E8B2-7D25-42EC-8B45-37CC2121CF28}"/>
    <cellStyle name="Total 3 2 2 4 3 2" xfId="38192" xr:uid="{474F35E8-7D67-4499-8FBF-3399F3B602C8}"/>
    <cellStyle name="Total 3 2 2 4 3 3" xfId="38193" xr:uid="{F047BB64-52A7-4F42-9065-00AE0FB3DF25}"/>
    <cellStyle name="Total 3 2 2 4 4" xfId="38194" xr:uid="{8ED88CB8-99F8-45DF-8222-6C2A46DA5AB2}"/>
    <cellStyle name="Total 3 2 2 4 4 2" xfId="38195" xr:uid="{44C4D568-276A-4D65-AB14-9EE7212F9F64}"/>
    <cellStyle name="Total 3 2 2 4 4 3" xfId="38196" xr:uid="{E31E11FF-539A-4B3D-B704-FAE35EEF88A5}"/>
    <cellStyle name="Total 3 2 2 4 5" xfId="38197" xr:uid="{F8FE4D5D-D179-40AE-B8B1-BFF49C0F03AD}"/>
    <cellStyle name="Total 3 2 2 4 5 2" xfId="38198" xr:uid="{03A9AF11-E0C1-4A89-BA76-3FED6D53E614}"/>
    <cellStyle name="Total 3 2 2 4 5 3" xfId="38199" xr:uid="{292B5512-B292-4172-9984-E94912D13F7C}"/>
    <cellStyle name="Total 3 2 2 4 6" xfId="38200" xr:uid="{6C0111B6-864D-4146-BF78-9DFDB7852938}"/>
    <cellStyle name="Total 3 2 2 4 6 2" xfId="38201" xr:uid="{ACC5B550-7950-4D60-BC11-D788549D8C85}"/>
    <cellStyle name="Total 3 2 2 4 6 3" xfId="38202" xr:uid="{AF65FB13-840A-44C2-9CB2-D10C7E02F995}"/>
    <cellStyle name="Total 3 2 2 4 7" xfId="38203" xr:uid="{7709D1C6-ED80-4BFC-8C25-FA36FC39862A}"/>
    <cellStyle name="Total 3 2 2 4 7 2" xfId="38204" xr:uid="{F456607F-5D3D-4537-A9EE-F122E6DE3939}"/>
    <cellStyle name="Total 3 2 2 4 7 3" xfId="38205" xr:uid="{C3584E39-ED30-4AF8-8482-4A25325168B3}"/>
    <cellStyle name="Total 3 2 2 4 8" xfId="45060" xr:uid="{FA26260E-1E3D-4538-B854-43DED9EEC0B8}"/>
    <cellStyle name="Total 3 2 2 5" xfId="38206" xr:uid="{2B02044F-88B0-45F3-B786-0DD0BC43A2A6}"/>
    <cellStyle name="Total 3 2 2 5 2" xfId="38207" xr:uid="{09E3A0D7-5EAD-40B6-8DE4-3C11D94EA4F1}"/>
    <cellStyle name="Total 3 2 2 5 2 2" xfId="38208" xr:uid="{857CBC1F-8488-4A72-9C15-CBEC99FD0178}"/>
    <cellStyle name="Total 3 2 2 5 2 3" xfId="38209" xr:uid="{73907FCC-3645-49A9-A713-F19804FD3273}"/>
    <cellStyle name="Total 3 2 2 5 3" xfId="38210" xr:uid="{151ACD8A-C6DD-44A1-8549-A0A517B28298}"/>
    <cellStyle name="Total 3 2 2 5 3 2" xfId="38211" xr:uid="{1AF84F4B-A12C-41F2-8BA2-411FA88F1139}"/>
    <cellStyle name="Total 3 2 2 5 3 3" xfId="38212" xr:uid="{064BFB3C-52AE-4C77-9742-5E4EF38DE422}"/>
    <cellStyle name="Total 3 2 2 5 4" xfId="38213" xr:uid="{2B8D149B-9FC1-418D-AB09-923C5771FD31}"/>
    <cellStyle name="Total 3 2 2 5 4 2" xfId="38214" xr:uid="{8B7DE4CE-1546-4CEA-A1EB-8FBD68FD9F2C}"/>
    <cellStyle name="Total 3 2 2 5 4 3" xfId="38215" xr:uid="{46C99F79-9B1B-4FB8-8127-0CE2C8F26D74}"/>
    <cellStyle name="Total 3 2 2 5 5" xfId="38216" xr:uid="{CF498AB0-9713-4E60-9663-9160C88D37D8}"/>
    <cellStyle name="Total 3 2 2 5 5 2" xfId="38217" xr:uid="{308D1D49-755A-475B-904E-6012E85BA5FA}"/>
    <cellStyle name="Total 3 2 2 5 5 3" xfId="38218" xr:uid="{7A7F42C0-5AD7-4B01-9A1B-CA3ACD0ACA99}"/>
    <cellStyle name="Total 3 2 2 5 6" xfId="38219" xr:uid="{A501DC69-55F0-45B2-9318-60FA3915C7C8}"/>
    <cellStyle name="Total 3 2 2 5 6 2" xfId="38220" xr:uid="{A1EC28B4-E29E-43D5-B54F-DBC08C1FC9B8}"/>
    <cellStyle name="Total 3 2 2 5 6 3" xfId="38221" xr:uid="{BDBCEC28-07A3-40FD-8FBA-FA466504345A}"/>
    <cellStyle name="Total 3 2 2 5 7" xfId="38222" xr:uid="{F20D602C-C10F-4FB0-B63A-1F20F90A1B83}"/>
    <cellStyle name="Total 3 2 2 5 7 2" xfId="38223" xr:uid="{58B9E31E-8272-41A9-8658-4287AA5DC274}"/>
    <cellStyle name="Total 3 2 2 5 7 3" xfId="38224" xr:uid="{41CB91C2-121C-4994-A9E1-29FA3DAA2497}"/>
    <cellStyle name="Total 3 2 2 5 8" xfId="45061" xr:uid="{05BF07FC-A66A-42D7-8187-FEFF4C27D661}"/>
    <cellStyle name="Total 3 2 2 6" xfId="38225" xr:uid="{AA9036CC-E906-46D9-8AE4-AE3D08781786}"/>
    <cellStyle name="Total 3 2 2 6 2" xfId="38226" xr:uid="{683C2CCA-786F-420C-82B5-75D1D22BCE12}"/>
    <cellStyle name="Total 3 2 2 6 3" xfId="38227" xr:uid="{AE700BBE-AFA7-4AED-9996-DE5B8F58E173}"/>
    <cellStyle name="Total 3 2 2 7" xfId="38228" xr:uid="{5508F51A-D95D-40D9-BED7-29F76CDB221B}"/>
    <cellStyle name="Total 3 2 2 7 2" xfId="38229" xr:uid="{67F0D9DC-0FE7-407E-8C22-7059C636A1B8}"/>
    <cellStyle name="Total 3 2 2 7 3" xfId="38230" xr:uid="{182E0859-CBB8-4CB2-9A6A-77DD47D474E2}"/>
    <cellStyle name="Total 3 2 2 8" xfId="38231" xr:uid="{B51E78E9-A9C4-4404-B699-4AE3D16E32B8}"/>
    <cellStyle name="Total 3 2 2 8 2" xfId="38232" xr:uid="{CFF12CC4-6703-4F28-BC1B-67BDAF6382B8}"/>
    <cellStyle name="Total 3 2 2 8 3" xfId="38233" xr:uid="{193CA07D-89F9-49E7-A50E-0CB4BA27154B}"/>
    <cellStyle name="Total 3 2 2 9" xfId="38234" xr:uid="{8AD270AE-327D-4E46-A14D-7DE4BB341E88}"/>
    <cellStyle name="Total 3 2 2 9 2" xfId="38235" xr:uid="{67FDD6DB-8CFF-40F6-9300-0314B9048225}"/>
    <cellStyle name="Total 3 2 2 9 3" xfId="38236" xr:uid="{F81CB874-E721-4DC7-8771-A297A1E5693F}"/>
    <cellStyle name="Total 3 2 3" xfId="2780" xr:uid="{8F014F59-12CA-4F77-98FF-04BD74E5609C}"/>
    <cellStyle name="Total 3 2 3 10" xfId="38237" xr:uid="{BD1B637F-AF96-4F53-963E-97FCF46CEC16}"/>
    <cellStyle name="Total 3 2 3 10 2" xfId="38238" xr:uid="{3A0055D8-9D3D-49C9-BA13-BB0E912AA9D8}"/>
    <cellStyle name="Total 3 2 3 10 3" xfId="38239" xr:uid="{5FF4F7F9-12F0-490D-8F20-B4C4CDCE3CD2}"/>
    <cellStyle name="Total 3 2 3 11" xfId="38240" xr:uid="{AB9E1081-B094-4EE3-BD58-8E2C40CD943C}"/>
    <cellStyle name="Total 3 2 3 11 2" xfId="38241" xr:uid="{8218407D-B273-4BA9-84FC-5182FBA96868}"/>
    <cellStyle name="Total 3 2 3 11 3" xfId="38242" xr:uid="{13B78D69-37B9-452A-9548-F2B627044447}"/>
    <cellStyle name="Total 3 2 3 12" xfId="45062" xr:uid="{729E4675-0151-45C4-96A9-18002B7BD15D}"/>
    <cellStyle name="Total 3 2 3 2" xfId="38243" xr:uid="{3311B088-158A-4113-AF73-66D93EBBBC14}"/>
    <cellStyle name="Total 3 2 3 2 2" xfId="38244" xr:uid="{67B43971-0252-4ED1-9705-8546D51F98E2}"/>
    <cellStyle name="Total 3 2 3 2 2 2" xfId="38245" xr:uid="{AE49D673-6C41-4462-AE64-C1EC1C5836ED}"/>
    <cellStyle name="Total 3 2 3 2 2 3" xfId="38246" xr:uid="{1DEC4DF8-A74F-436B-A566-3D2A50F8597C}"/>
    <cellStyle name="Total 3 2 3 2 3" xfId="38247" xr:uid="{E0E76F6E-C785-46FD-AC45-23D2EA409D12}"/>
    <cellStyle name="Total 3 2 3 2 3 2" xfId="38248" xr:uid="{C51990D1-7DB0-4CDB-93D3-80A7797CE956}"/>
    <cellStyle name="Total 3 2 3 2 3 3" xfId="38249" xr:uid="{8499637A-BA3D-4E16-B6BA-F7076D4D27F0}"/>
    <cellStyle name="Total 3 2 3 2 4" xfId="38250" xr:uid="{F3C50BDB-4356-4040-A062-A05128F944DD}"/>
    <cellStyle name="Total 3 2 3 2 4 2" xfId="38251" xr:uid="{AB0AFCDF-5EF8-4C46-960E-E6ACC4F291A3}"/>
    <cellStyle name="Total 3 2 3 2 4 3" xfId="38252" xr:uid="{FFDD5D60-B181-4F8B-898E-1A726E5B9B4A}"/>
    <cellStyle name="Total 3 2 3 2 5" xfId="38253" xr:uid="{280E55A4-6BB4-4B57-BA4C-E5F4715DB55E}"/>
    <cellStyle name="Total 3 2 3 2 5 2" xfId="38254" xr:uid="{064DED3C-1199-4E73-BEDA-B0B4E2ACCFB9}"/>
    <cellStyle name="Total 3 2 3 2 5 3" xfId="38255" xr:uid="{EFA1E6FD-4A48-42EC-A224-49AE68BF8974}"/>
    <cellStyle name="Total 3 2 3 2 6" xfId="38256" xr:uid="{DEE77FF2-BC9A-4539-9800-46966B30DE4A}"/>
    <cellStyle name="Total 3 2 3 2 6 2" xfId="38257" xr:uid="{04F861E8-60F9-451E-BF1F-407AB92DD62A}"/>
    <cellStyle name="Total 3 2 3 2 6 3" xfId="38258" xr:uid="{8DC8E140-9D59-45BD-8558-0F19BFDBDF24}"/>
    <cellStyle name="Total 3 2 3 2 7" xfId="38259" xr:uid="{292A4316-4C97-46DE-B338-90BDBBB4A291}"/>
    <cellStyle name="Total 3 2 3 2 7 2" xfId="38260" xr:uid="{7815E347-72BC-418A-A7BB-60715016F81E}"/>
    <cellStyle name="Total 3 2 3 2 7 3" xfId="38261" xr:uid="{655CD94E-BCEB-4DF9-9FB0-E3FCA3DE45B1}"/>
    <cellStyle name="Total 3 2 3 2 8" xfId="45063" xr:uid="{695E60A4-CDF0-4657-B8E5-B12AE1651C85}"/>
    <cellStyle name="Total 3 2 3 3" xfId="38262" xr:uid="{FA3DED46-1F45-458C-92F1-299B5F9031A3}"/>
    <cellStyle name="Total 3 2 3 3 2" xfId="38263" xr:uid="{A317F82F-0820-4D6E-A0B4-2764EE1CD583}"/>
    <cellStyle name="Total 3 2 3 3 2 2" xfId="38264" xr:uid="{84FAB2DE-FBFA-49BB-8FD4-36177DD43394}"/>
    <cellStyle name="Total 3 2 3 3 2 3" xfId="38265" xr:uid="{CAE846D1-C841-4089-A188-52EC743A7AD8}"/>
    <cellStyle name="Total 3 2 3 3 3" xfId="38266" xr:uid="{F7366735-893C-429E-B796-70165CF063F9}"/>
    <cellStyle name="Total 3 2 3 3 3 2" xfId="38267" xr:uid="{979784A5-9DB0-4C7C-954A-41110CD3FB71}"/>
    <cellStyle name="Total 3 2 3 3 3 3" xfId="38268" xr:uid="{1C095082-8CC6-4049-9B34-364AA52E363C}"/>
    <cellStyle name="Total 3 2 3 3 4" xfId="38269" xr:uid="{65988852-5677-4592-A2F9-A739A324EE2A}"/>
    <cellStyle name="Total 3 2 3 3 4 2" xfId="38270" xr:uid="{AF12AA66-E64B-46B9-A14B-BDB6AC10EADA}"/>
    <cellStyle name="Total 3 2 3 3 4 3" xfId="38271" xr:uid="{23412D2E-A377-4318-99CB-0CFB1E5DE9E1}"/>
    <cellStyle name="Total 3 2 3 3 5" xfId="38272" xr:uid="{722200AE-C3BB-4EE6-8C95-369B380D6264}"/>
    <cellStyle name="Total 3 2 3 3 5 2" xfId="38273" xr:uid="{9E1C56AC-5013-4FEA-9BDF-E2B9BEF8E88D}"/>
    <cellStyle name="Total 3 2 3 3 5 3" xfId="38274" xr:uid="{ECA0BFEC-E871-42E8-82FD-EDF6BF51A022}"/>
    <cellStyle name="Total 3 2 3 3 6" xfId="38275" xr:uid="{5AB47A43-E8CA-4EFC-ADDD-C21D1F2416BC}"/>
    <cellStyle name="Total 3 2 3 3 6 2" xfId="38276" xr:uid="{4D59A104-064A-45C9-8985-9398C5EBF4FC}"/>
    <cellStyle name="Total 3 2 3 3 6 3" xfId="38277" xr:uid="{1BAFDA77-3331-4689-A7B2-95C7DD32E5D4}"/>
    <cellStyle name="Total 3 2 3 3 7" xfId="38278" xr:uid="{4F94E449-8627-4D40-8AF3-EDF21D3189B9}"/>
    <cellStyle name="Total 3 2 3 3 7 2" xfId="38279" xr:uid="{BF93B745-E781-4C41-B46F-90BE20C32815}"/>
    <cellStyle name="Total 3 2 3 3 7 3" xfId="38280" xr:uid="{86089BC3-18C8-4083-9B51-6090F9947CF8}"/>
    <cellStyle name="Total 3 2 3 3 8" xfId="45064" xr:uid="{F378CD46-1F28-4B86-A007-1182AEC52E67}"/>
    <cellStyle name="Total 3 2 3 4" xfId="38281" xr:uid="{0337BAD7-F13F-44DE-AA5E-733DB0BF4894}"/>
    <cellStyle name="Total 3 2 3 4 2" xfId="38282" xr:uid="{11DD42D6-EB3B-4913-8DFC-6FB416ABDF84}"/>
    <cellStyle name="Total 3 2 3 4 2 2" xfId="38283" xr:uid="{7B35D629-F233-4088-9DF8-A0025DAF8D9A}"/>
    <cellStyle name="Total 3 2 3 4 2 3" xfId="38284" xr:uid="{CBF19B4F-D040-4AA1-9ECC-6EBD78914C4D}"/>
    <cellStyle name="Total 3 2 3 4 3" xfId="38285" xr:uid="{477E2183-E434-46FE-BBDF-FD4AF9848B30}"/>
    <cellStyle name="Total 3 2 3 4 3 2" xfId="38286" xr:uid="{3E6898AB-777A-4AF4-8E58-E397796891A6}"/>
    <cellStyle name="Total 3 2 3 4 3 3" xfId="38287" xr:uid="{48597D8D-2D91-4217-BEA9-046A760EF1BA}"/>
    <cellStyle name="Total 3 2 3 4 4" xfId="38288" xr:uid="{7FB100B1-7116-4CB0-ADCA-D6DE4A42D7E7}"/>
    <cellStyle name="Total 3 2 3 4 4 2" xfId="38289" xr:uid="{FD9A7162-66AB-4FA9-84AD-4CC2E39D3566}"/>
    <cellStyle name="Total 3 2 3 4 4 3" xfId="38290" xr:uid="{6AB68303-50DF-41F0-978E-9A0BA8ECD31D}"/>
    <cellStyle name="Total 3 2 3 4 5" xfId="38291" xr:uid="{2D1FC8C5-7E9F-4357-A71B-A01D0C82673E}"/>
    <cellStyle name="Total 3 2 3 4 5 2" xfId="38292" xr:uid="{1926E9AC-B182-47B4-98FE-3A301D3931FD}"/>
    <cellStyle name="Total 3 2 3 4 5 3" xfId="38293" xr:uid="{A806742C-2C62-490E-B72D-858F27A892E8}"/>
    <cellStyle name="Total 3 2 3 4 6" xfId="38294" xr:uid="{890BD9FA-8156-4724-996D-C5E372014C65}"/>
    <cellStyle name="Total 3 2 3 4 6 2" xfId="38295" xr:uid="{C6139CE5-3E00-4F5D-BB0C-48616A597C91}"/>
    <cellStyle name="Total 3 2 3 4 6 3" xfId="38296" xr:uid="{2F9D47B2-E2BE-4D06-9E08-E96BBF2966EE}"/>
    <cellStyle name="Total 3 2 3 4 7" xfId="38297" xr:uid="{37264209-84C4-446B-AD51-E7F4FB9B829A}"/>
    <cellStyle name="Total 3 2 3 4 7 2" xfId="38298" xr:uid="{03C12E70-8B6C-41F8-98DD-5AE871400A6B}"/>
    <cellStyle name="Total 3 2 3 4 7 3" xfId="38299" xr:uid="{C19845E7-F915-4B05-824B-A0ED539B0B93}"/>
    <cellStyle name="Total 3 2 3 4 8" xfId="45065" xr:uid="{4135429B-C841-4882-94C5-1DC6C8FF6EB7}"/>
    <cellStyle name="Total 3 2 3 5" xfId="38300" xr:uid="{0649FD05-5174-44E4-9953-025974B63BC2}"/>
    <cellStyle name="Total 3 2 3 5 2" xfId="38301" xr:uid="{4E9BBF33-4078-4D15-B8EF-8AFA9DAECAFC}"/>
    <cellStyle name="Total 3 2 3 5 2 2" xfId="38302" xr:uid="{19BDC702-E058-44F1-93BC-9CF5F7918A34}"/>
    <cellStyle name="Total 3 2 3 5 2 3" xfId="38303" xr:uid="{E4777A09-192C-4BEA-94D3-50574FFDDD61}"/>
    <cellStyle name="Total 3 2 3 5 3" xfId="38304" xr:uid="{88B58537-FCFF-4CE9-A394-BAA12EF13A18}"/>
    <cellStyle name="Total 3 2 3 5 3 2" xfId="38305" xr:uid="{E3DB3A44-947D-48DD-9062-C13E8EBC4AD8}"/>
    <cellStyle name="Total 3 2 3 5 3 3" xfId="38306" xr:uid="{8974F421-014A-4DA7-A595-63A9D0FAA771}"/>
    <cellStyle name="Total 3 2 3 5 4" xfId="38307" xr:uid="{DCFC2814-B5BB-4AF9-A1BC-10B1E8604DB2}"/>
    <cellStyle name="Total 3 2 3 5 4 2" xfId="38308" xr:uid="{06F7BAF7-D358-4676-A384-B39A8B91940C}"/>
    <cellStyle name="Total 3 2 3 5 4 3" xfId="38309" xr:uid="{0C7B715B-5714-4C5D-B8FE-B4A1E220EAAF}"/>
    <cellStyle name="Total 3 2 3 5 5" xfId="38310" xr:uid="{30DC110F-D1A9-43F5-BDCB-D491A7ABC012}"/>
    <cellStyle name="Total 3 2 3 5 5 2" xfId="38311" xr:uid="{39961934-A30E-47ED-AF54-DFAFAC3482E6}"/>
    <cellStyle name="Total 3 2 3 5 5 3" xfId="38312" xr:uid="{E310A466-27BD-4BF7-90A1-0897BEAE947F}"/>
    <cellStyle name="Total 3 2 3 5 6" xfId="38313" xr:uid="{E3D7126C-2695-4B25-A025-22C4E94E1FF3}"/>
    <cellStyle name="Total 3 2 3 5 6 2" xfId="38314" xr:uid="{B8E95062-6F13-4910-AC0B-B97CA061F490}"/>
    <cellStyle name="Total 3 2 3 5 6 3" xfId="38315" xr:uid="{8C6A6483-616B-4BEA-8EC4-D564C0330042}"/>
    <cellStyle name="Total 3 2 3 5 7" xfId="38316" xr:uid="{9440FA55-7397-44FB-B1DF-F7AAF5451E6D}"/>
    <cellStyle name="Total 3 2 3 5 7 2" xfId="38317" xr:uid="{184C7AB6-CDEB-4F6C-BD10-F4548C96054A}"/>
    <cellStyle name="Total 3 2 3 5 7 3" xfId="38318" xr:uid="{1BAEE38D-C1EF-4F3C-B757-A845264C379F}"/>
    <cellStyle name="Total 3 2 3 5 8" xfId="45066" xr:uid="{9336896E-5027-4DAC-A9C7-9F57CF756337}"/>
    <cellStyle name="Total 3 2 3 6" xfId="38319" xr:uid="{B3B62B60-357F-470D-B80D-ED840AB6AF40}"/>
    <cellStyle name="Total 3 2 3 6 2" xfId="38320" xr:uid="{048FFBAE-BA82-4A65-BB12-D2F01CD37835}"/>
    <cellStyle name="Total 3 2 3 6 3" xfId="38321" xr:uid="{1D88B800-EB0D-47E5-9FA1-DEC3EA5A6A90}"/>
    <cellStyle name="Total 3 2 3 7" xfId="38322" xr:uid="{A797CC12-B54B-4D3E-AE7B-5FC730256AB9}"/>
    <cellStyle name="Total 3 2 3 7 2" xfId="38323" xr:uid="{0AB8E27A-9252-425F-8F15-467137366B54}"/>
    <cellStyle name="Total 3 2 3 7 3" xfId="38324" xr:uid="{62A849B6-011F-4AC0-8156-F22FEF4FA53B}"/>
    <cellStyle name="Total 3 2 3 8" xfId="38325" xr:uid="{7B6F9576-82E6-4AC1-B75A-D068EE05C915}"/>
    <cellStyle name="Total 3 2 3 8 2" xfId="38326" xr:uid="{7B9EFCCA-7AF0-4609-9A50-59F6DE58A788}"/>
    <cellStyle name="Total 3 2 3 8 3" xfId="38327" xr:uid="{CDAD8E33-EA20-4C09-B3FB-49917C0D0288}"/>
    <cellStyle name="Total 3 2 3 9" xfId="38328" xr:uid="{A46A9B11-3791-4244-993B-9C62CF1968E2}"/>
    <cellStyle name="Total 3 2 3 9 2" xfId="38329" xr:uid="{41E756F3-27F5-4799-9542-F6A2A9D971EB}"/>
    <cellStyle name="Total 3 2 3 9 3" xfId="38330" xr:uid="{2726BC5D-322A-4D96-A9A4-B641EF8B75E9}"/>
    <cellStyle name="Total 3 2 4" xfId="38331" xr:uid="{4A2CFF1E-136E-42BC-B85F-6E8ED392F1D2}"/>
    <cellStyle name="Total 3 2 4 2" xfId="38332" xr:uid="{0A4ABEB6-1A56-4BF3-9933-546498662984}"/>
    <cellStyle name="Total 3 2 4 2 2" xfId="38333" xr:uid="{4B9BF87E-3A19-4883-92D5-D3BFEDD1A741}"/>
    <cellStyle name="Total 3 2 4 2 3" xfId="38334" xr:uid="{04DB1116-FFD0-4CB5-AFC3-90970ADE4751}"/>
    <cellStyle name="Total 3 2 4 3" xfId="38335" xr:uid="{AFA1DD4D-32F0-400C-A269-0FDE4D585110}"/>
    <cellStyle name="Total 3 2 4 3 2" xfId="38336" xr:uid="{FE542E70-6EC8-47E1-A325-8B4D5BE0613D}"/>
    <cellStyle name="Total 3 2 4 3 3" xfId="38337" xr:uid="{5C6D15A6-E01A-41AA-939E-1ADC0153702B}"/>
    <cellStyle name="Total 3 2 4 4" xfId="38338" xr:uid="{D66EC5D5-1E0C-4448-9287-186FA6E913BC}"/>
    <cellStyle name="Total 3 2 4 4 2" xfId="38339" xr:uid="{B0034FC4-C1C9-433F-AD8D-CC940E3ED1EE}"/>
    <cellStyle name="Total 3 2 4 4 3" xfId="38340" xr:uid="{3552614A-59AF-436E-A8BD-AB8DD277F7F5}"/>
    <cellStyle name="Total 3 2 4 5" xfId="38341" xr:uid="{B512C144-F8A1-4E2C-B030-1181894AF505}"/>
    <cellStyle name="Total 3 2 4 5 2" xfId="38342" xr:uid="{D577FDDA-02A2-4928-93CC-D437FFE44B14}"/>
    <cellStyle name="Total 3 2 4 5 3" xfId="38343" xr:uid="{95330196-FE04-480B-8B22-D0F67DC088E4}"/>
    <cellStyle name="Total 3 2 4 6" xfId="38344" xr:uid="{6170A992-1321-492A-A0E0-77117C46E2A3}"/>
    <cellStyle name="Total 3 2 4 6 2" xfId="38345" xr:uid="{1BADDA2B-32AA-412A-ABD8-BF80FEE4D7BC}"/>
    <cellStyle name="Total 3 2 4 6 3" xfId="38346" xr:uid="{2232C87B-ACCF-41DC-9EFD-28D4EC1368D5}"/>
    <cellStyle name="Total 3 2 4 7" xfId="38347" xr:uid="{4C0B4178-A863-41A0-ADB3-2FF389A3A48C}"/>
    <cellStyle name="Total 3 2 4 7 2" xfId="38348" xr:uid="{508DA523-7037-4AAC-80C6-81917D4C7300}"/>
    <cellStyle name="Total 3 2 4 7 3" xfId="38349" xr:uid="{B2931830-6538-4A55-8980-B0EDFC32A319}"/>
    <cellStyle name="Total 3 2 4 8" xfId="45067" xr:uid="{AC017DD0-C29D-40B0-B9AA-8A57BCA81690}"/>
    <cellStyle name="Total 3 2 5" xfId="38350" xr:uid="{6849DF1B-72AD-4EEA-B33C-576C1FD06685}"/>
    <cellStyle name="Total 3 2 5 2" xfId="38351" xr:uid="{39C583EC-EEA5-4612-B79B-86E32BB3DC32}"/>
    <cellStyle name="Total 3 2 5 2 2" xfId="38352" xr:uid="{8F0F4D44-B087-4AEE-917B-C5E1579E2E29}"/>
    <cellStyle name="Total 3 2 5 2 3" xfId="38353" xr:uid="{6BA179A6-AEA9-4D5B-A3E9-1BD81D4BE080}"/>
    <cellStyle name="Total 3 2 5 3" xfId="38354" xr:uid="{DD18C1FF-FE9F-45C2-9727-C469783B8F10}"/>
    <cellStyle name="Total 3 2 5 3 2" xfId="38355" xr:uid="{7B22DFB4-6E9D-4D91-AA9F-3B2B6A7898D6}"/>
    <cellStyle name="Total 3 2 5 3 3" xfId="38356" xr:uid="{0B2FAEE4-2D17-4369-8BD2-2E15B68165C2}"/>
    <cellStyle name="Total 3 2 5 4" xfId="38357" xr:uid="{99256C83-1A91-4A0D-B5A0-5DD3F693B6EE}"/>
    <cellStyle name="Total 3 2 5 4 2" xfId="38358" xr:uid="{0EFAF1E2-6F53-41AA-8462-249D58181E62}"/>
    <cellStyle name="Total 3 2 5 4 3" xfId="38359" xr:uid="{F0362A77-F63C-4B07-895A-FB24DC6FD309}"/>
    <cellStyle name="Total 3 2 5 5" xfId="38360" xr:uid="{41E8DF01-E1D2-463D-8423-7E3CAA504BE9}"/>
    <cellStyle name="Total 3 2 5 5 2" xfId="38361" xr:uid="{9886E205-E17C-485B-9FE0-BC9B10321010}"/>
    <cellStyle name="Total 3 2 5 5 3" xfId="38362" xr:uid="{619E912E-E992-4793-9C1B-9B26BDAF5C31}"/>
    <cellStyle name="Total 3 2 5 6" xfId="38363" xr:uid="{C998B019-D86D-417B-8058-13842322B81B}"/>
    <cellStyle name="Total 3 2 5 6 2" xfId="38364" xr:uid="{A53DB1D2-1F93-4F24-90E3-F1A0D529FC95}"/>
    <cellStyle name="Total 3 2 5 6 3" xfId="38365" xr:uid="{2EB4CA3A-041E-4983-8F1E-E70FCE56B809}"/>
    <cellStyle name="Total 3 2 5 7" xfId="38366" xr:uid="{2DE78D08-2E41-4ADA-9531-8C32422DDA28}"/>
    <cellStyle name="Total 3 2 5 7 2" xfId="38367" xr:uid="{459DBA01-7BE8-4181-85EF-B8FC554B9F3C}"/>
    <cellStyle name="Total 3 2 5 7 3" xfId="38368" xr:uid="{55280A5F-BDC4-4F71-A7FC-35684E03D818}"/>
    <cellStyle name="Total 3 2 5 8" xfId="45068" xr:uid="{A54544B8-76F8-4AE6-9DB0-CA23709F6336}"/>
    <cellStyle name="Total 3 3" xfId="1346" xr:uid="{00000000-0005-0000-0000-00005A050000}"/>
    <cellStyle name="Total 3 3 10" xfId="38369" xr:uid="{40F73B61-9F83-406C-A9CA-CE91411B8E8F}"/>
    <cellStyle name="Total 3 3 10 2" xfId="38370" xr:uid="{713E75B9-856B-4ADD-A7B5-646E7DCFA87F}"/>
    <cellStyle name="Total 3 3 10 3" xfId="38371" xr:uid="{63A8303E-4547-4A53-BECA-6C85706EBA63}"/>
    <cellStyle name="Total 3 3 11" xfId="38372" xr:uid="{4E96DAD0-2993-41F9-A5E9-D5FF849144D6}"/>
    <cellStyle name="Total 3 3 11 2" xfId="38373" xr:uid="{9B03C205-DD14-4829-803F-4B382E17704F}"/>
    <cellStyle name="Total 3 3 11 3" xfId="38374" xr:uid="{B2DBA0BF-871E-448A-8C8E-939B9FA0C359}"/>
    <cellStyle name="Total 3 3 12" xfId="38375" xr:uid="{EDE0F268-221D-4815-AB75-CBEA7F23B0B0}"/>
    <cellStyle name="Total 3 3 12 2" xfId="38376" xr:uid="{25DA5587-6C2C-4A53-9623-B728D4ECAE97}"/>
    <cellStyle name="Total 3 3 12 3" xfId="38377" xr:uid="{5E65564D-0BCB-4D5A-AF27-79E7A85ACAA5}"/>
    <cellStyle name="Total 3 3 13" xfId="38378" xr:uid="{F96FDF54-2D17-4DB2-A20D-A2914428BD29}"/>
    <cellStyle name="Total 3 3 14" xfId="38379" xr:uid="{ECC3A789-2A4A-4109-B19C-D5B989EB944D}"/>
    <cellStyle name="Total 3 3 2" xfId="38380" xr:uid="{9B668B61-0CF1-49F4-98B0-09B6CA8F107B}"/>
    <cellStyle name="Total 3 3 2 10" xfId="38381" xr:uid="{01C18930-F6B9-4E19-A8B0-EB28DDD4C985}"/>
    <cellStyle name="Total 3 3 2 10 2" xfId="38382" xr:uid="{12E6B8C5-741C-4E79-892F-20FB602417BA}"/>
    <cellStyle name="Total 3 3 2 10 3" xfId="38383" xr:uid="{AED19BA5-BC4F-4050-B8E1-6CF589E38E96}"/>
    <cellStyle name="Total 3 3 2 11" xfId="38384" xr:uid="{7F626F31-F59D-4945-B0E2-0585B0A1D591}"/>
    <cellStyle name="Total 3 3 2 11 2" xfId="38385" xr:uid="{B3C0EC0C-D714-45B9-A09B-5175E22CDE0A}"/>
    <cellStyle name="Total 3 3 2 11 3" xfId="38386" xr:uid="{D2DA4645-8A2B-44C0-B532-DB820BF1B9F5}"/>
    <cellStyle name="Total 3 3 2 12" xfId="38387" xr:uid="{D1E98462-B936-4590-AAD2-867F602FCC8C}"/>
    <cellStyle name="Total 3 3 2 13" xfId="38388" xr:uid="{FED99EC0-A345-4EB8-BC52-54E9454FC967}"/>
    <cellStyle name="Total 3 3 2 2" xfId="38389" xr:uid="{A1185947-B217-4075-AB06-A7343E159806}"/>
    <cellStyle name="Total 3 3 2 2 2" xfId="38390" xr:uid="{10269B4A-4634-46C3-BE51-8665351FA7A2}"/>
    <cellStyle name="Total 3 3 2 2 2 2" xfId="38391" xr:uid="{D897DE2D-1D3E-4E30-81D7-2FC09A30318E}"/>
    <cellStyle name="Total 3 3 2 2 2 3" xfId="38392" xr:uid="{D104BEB1-0FF0-4BFB-8A81-F148777476E2}"/>
    <cellStyle name="Total 3 3 2 2 3" xfId="38393" xr:uid="{BD42F28D-6CB4-47EF-8ACE-5398741385B7}"/>
    <cellStyle name="Total 3 3 2 2 3 2" xfId="38394" xr:uid="{ED713D5C-2140-4837-B630-3E23837FD2A1}"/>
    <cellStyle name="Total 3 3 2 2 3 3" xfId="38395" xr:uid="{0FBED211-AA69-4FF8-B6B4-AAAC8E87A5B9}"/>
    <cellStyle name="Total 3 3 2 2 4" xfId="38396" xr:uid="{24018134-4801-4AF2-80AD-F0575FA6AAEF}"/>
    <cellStyle name="Total 3 3 2 2 4 2" xfId="38397" xr:uid="{B7C26B7C-6FA3-4D98-A4F2-83B6332F35D4}"/>
    <cellStyle name="Total 3 3 2 2 4 3" xfId="38398" xr:uid="{DDB9CDF6-7354-4606-A329-1A23DD52F7A8}"/>
    <cellStyle name="Total 3 3 2 2 5" xfId="38399" xr:uid="{DA314F86-DBAD-4E4A-AE4F-8C1D3555A3DF}"/>
    <cellStyle name="Total 3 3 2 2 5 2" xfId="38400" xr:uid="{58E935A4-33A7-4C93-9251-608D97B11E14}"/>
    <cellStyle name="Total 3 3 2 2 5 3" xfId="38401" xr:uid="{707722B9-9125-4DF0-B3DE-FA540855F4C8}"/>
    <cellStyle name="Total 3 3 2 2 6" xfId="38402" xr:uid="{E72D31DE-6002-4E06-BEAF-9DF0EE3FC86B}"/>
    <cellStyle name="Total 3 3 2 2 6 2" xfId="38403" xr:uid="{2B50673C-0D30-4075-8948-F3D9B5CC3B69}"/>
    <cellStyle name="Total 3 3 2 2 6 3" xfId="38404" xr:uid="{43390C72-680D-4052-85D8-83706C16E2A3}"/>
    <cellStyle name="Total 3 3 2 2 7" xfId="38405" xr:uid="{D9324F32-4CB5-46D7-99CD-AC722627406C}"/>
    <cellStyle name="Total 3 3 2 2 7 2" xfId="38406" xr:uid="{F4C6C23B-B8B9-49EF-BD55-7CAECB96163F}"/>
    <cellStyle name="Total 3 3 2 2 7 3" xfId="38407" xr:uid="{10BF8FF7-0B68-4C6D-A154-6ED270F608E9}"/>
    <cellStyle name="Total 3 3 2 2 8" xfId="38408" xr:uid="{C054594E-D168-489D-A227-ECA1D3EF99D5}"/>
    <cellStyle name="Total 3 3 2 2 9" xfId="38409" xr:uid="{9E632CCD-AA19-4258-A9AA-C5A90B4DA533}"/>
    <cellStyle name="Total 3 3 2 3" xfId="38410" xr:uid="{25A53DAA-9C60-4356-9911-E25CF23398B0}"/>
    <cellStyle name="Total 3 3 2 3 2" xfId="38411" xr:uid="{57E5C340-9708-44AA-A1B0-43C9CCFAD4FB}"/>
    <cellStyle name="Total 3 3 2 3 2 2" xfId="38412" xr:uid="{07B30A0B-D76F-4A51-97F9-09704A8CE40C}"/>
    <cellStyle name="Total 3 3 2 3 2 3" xfId="38413" xr:uid="{2A24E884-81A3-4AB2-A64D-A3A6A224B57D}"/>
    <cellStyle name="Total 3 3 2 3 3" xfId="38414" xr:uid="{C019887D-2E17-47EF-A65B-C4765FEF885C}"/>
    <cellStyle name="Total 3 3 2 3 3 2" xfId="38415" xr:uid="{1EFFCFA7-FAB0-4375-ABF8-A736BD6F1ED8}"/>
    <cellStyle name="Total 3 3 2 3 3 3" xfId="38416" xr:uid="{8869325E-8F14-4683-B92E-5CF2439510BB}"/>
    <cellStyle name="Total 3 3 2 3 4" xfId="38417" xr:uid="{77211932-DC05-4A02-AFAD-7732B95E7247}"/>
    <cellStyle name="Total 3 3 2 3 4 2" xfId="38418" xr:uid="{35880EBE-4F65-42AE-A23C-815B4AFE7E88}"/>
    <cellStyle name="Total 3 3 2 3 4 3" xfId="38419" xr:uid="{84DF2361-31D3-4018-80F3-79C38C2713E3}"/>
    <cellStyle name="Total 3 3 2 3 5" xfId="38420" xr:uid="{AF4657CD-CBD6-4A75-820D-005E83F1F6AA}"/>
    <cellStyle name="Total 3 3 2 3 5 2" xfId="38421" xr:uid="{2556EB8A-640C-468B-8F60-868021EA00F3}"/>
    <cellStyle name="Total 3 3 2 3 5 3" xfId="38422" xr:uid="{F68E8256-D90F-4399-AEB8-E008E83645C9}"/>
    <cellStyle name="Total 3 3 2 3 6" xfId="38423" xr:uid="{33A27FE2-F448-433E-B9CE-01A64A9157E4}"/>
    <cellStyle name="Total 3 3 2 3 6 2" xfId="38424" xr:uid="{51A83343-F513-4D94-9C3D-6E8C3130FF7F}"/>
    <cellStyle name="Total 3 3 2 3 6 3" xfId="38425" xr:uid="{F23A08A4-A629-4165-B5BE-05A961194C7A}"/>
    <cellStyle name="Total 3 3 2 3 7" xfId="38426" xr:uid="{7BD7EC57-9973-4A3D-895B-86A9DE36EC0E}"/>
    <cellStyle name="Total 3 3 2 3 7 2" xfId="38427" xr:uid="{C862D131-393A-4811-B486-5ECCA46AF37F}"/>
    <cellStyle name="Total 3 3 2 3 7 3" xfId="38428" xr:uid="{A3754C70-D3D1-4598-8BF5-32A8E2F7A46F}"/>
    <cellStyle name="Total 3 3 2 3 8" xfId="38429" xr:uid="{72B41F3C-2A36-4270-A03A-A5F6C60012E4}"/>
    <cellStyle name="Total 3 3 2 3 9" xfId="38430" xr:uid="{F38EC53A-EC2F-4246-A95D-D54637504019}"/>
    <cellStyle name="Total 3 3 2 4" xfId="38431" xr:uid="{F41816A1-8B48-4474-8D70-57EED768C483}"/>
    <cellStyle name="Total 3 3 2 4 2" xfId="38432" xr:uid="{6DF609C6-292C-4972-8ACC-3BE8E2A393C6}"/>
    <cellStyle name="Total 3 3 2 4 2 2" xfId="38433" xr:uid="{A8EF3EB0-E1CE-46CA-9968-48F3319BED9A}"/>
    <cellStyle name="Total 3 3 2 4 2 3" xfId="38434" xr:uid="{BBD77107-1B9B-4791-9EBD-DAF4748C2F1A}"/>
    <cellStyle name="Total 3 3 2 4 3" xfId="38435" xr:uid="{51447915-8924-4907-A3D2-C5A268ACFF9F}"/>
    <cellStyle name="Total 3 3 2 4 3 2" xfId="38436" xr:uid="{55F03357-1835-4930-9C50-4652F597206E}"/>
    <cellStyle name="Total 3 3 2 4 3 3" xfId="38437" xr:uid="{2BF33B6F-3AB6-4CF6-94F9-F9426ECE18FF}"/>
    <cellStyle name="Total 3 3 2 4 4" xfId="38438" xr:uid="{5D5055D7-6206-40EC-BF20-801EED477380}"/>
    <cellStyle name="Total 3 3 2 4 4 2" xfId="38439" xr:uid="{6F953DA5-776C-48E7-AE35-AD44F888F8EA}"/>
    <cellStyle name="Total 3 3 2 4 4 3" xfId="38440" xr:uid="{80846476-364F-4103-A8EF-DBFEB4E73009}"/>
    <cellStyle name="Total 3 3 2 4 5" xfId="38441" xr:uid="{408B26A7-8E8F-40E1-878E-0723286F5FD2}"/>
    <cellStyle name="Total 3 3 2 4 5 2" xfId="38442" xr:uid="{B73C6E30-8513-4708-9BFF-3E499A5E0BA5}"/>
    <cellStyle name="Total 3 3 2 4 5 3" xfId="38443" xr:uid="{829C476B-8891-470A-9E63-9000D04E32A9}"/>
    <cellStyle name="Total 3 3 2 4 6" xfId="38444" xr:uid="{21BA2DA1-85BA-48B8-81A5-EAE068B705DF}"/>
    <cellStyle name="Total 3 3 2 4 6 2" xfId="38445" xr:uid="{C6DCB304-C32C-4EF8-835E-4A3B96A5B635}"/>
    <cellStyle name="Total 3 3 2 4 6 3" xfId="38446" xr:uid="{0E867056-6523-4352-AE1A-DFA0E9FF111B}"/>
    <cellStyle name="Total 3 3 2 4 7" xfId="38447" xr:uid="{A4DFC25B-E3F3-4649-82EB-22C129B00F2E}"/>
    <cellStyle name="Total 3 3 2 4 7 2" xfId="38448" xr:uid="{3130F0A3-0CD4-4BB5-A24C-42865F9A40D1}"/>
    <cellStyle name="Total 3 3 2 4 7 3" xfId="38449" xr:uid="{47E3E350-799B-42F9-8876-2D30FD6E38C9}"/>
    <cellStyle name="Total 3 3 2 4 8" xfId="38450" xr:uid="{CB94BA85-4BCE-4333-936E-18B05CC12565}"/>
    <cellStyle name="Total 3 3 2 4 9" xfId="38451" xr:uid="{6AC0A446-9482-444E-9602-2C500FCB8935}"/>
    <cellStyle name="Total 3 3 2 5" xfId="38452" xr:uid="{095BDD23-D2C6-499C-B454-E4FFDF991ED4}"/>
    <cellStyle name="Total 3 3 2 5 2" xfId="38453" xr:uid="{A277D4FB-8482-4E25-AE55-F32E5AA22019}"/>
    <cellStyle name="Total 3 3 2 5 2 2" xfId="38454" xr:uid="{98E5B9B9-19C5-4888-9354-DA6A5B00AAA2}"/>
    <cellStyle name="Total 3 3 2 5 2 3" xfId="38455" xr:uid="{E1677559-6186-40D7-BB3E-32BFC445E154}"/>
    <cellStyle name="Total 3 3 2 5 3" xfId="38456" xr:uid="{50DBDD82-E74D-4480-9F54-638DAA3941E0}"/>
    <cellStyle name="Total 3 3 2 5 3 2" xfId="38457" xr:uid="{13F60924-76D3-46BF-A82A-14DC3A572ECC}"/>
    <cellStyle name="Total 3 3 2 5 3 3" xfId="38458" xr:uid="{96EBAC6E-E0FF-45C6-9DF3-902D6D69DBDE}"/>
    <cellStyle name="Total 3 3 2 5 4" xfId="38459" xr:uid="{9D2EB5DE-E87B-45F7-BAC8-0AB75818675C}"/>
    <cellStyle name="Total 3 3 2 5 4 2" xfId="38460" xr:uid="{E7F75FC8-3070-48D0-B188-7462C546621D}"/>
    <cellStyle name="Total 3 3 2 5 4 3" xfId="38461" xr:uid="{F0DEFBCE-2E9A-40FC-AB34-09438CD0013E}"/>
    <cellStyle name="Total 3 3 2 5 5" xfId="38462" xr:uid="{A24253CD-A950-4AA3-A212-F9096056503D}"/>
    <cellStyle name="Total 3 3 2 5 5 2" xfId="38463" xr:uid="{97A3E4CA-88CF-4D7B-BD56-6F6FF4EE28B6}"/>
    <cellStyle name="Total 3 3 2 5 5 3" xfId="38464" xr:uid="{DE31228B-4EE7-42FB-AD1A-470EBF1A5DB8}"/>
    <cellStyle name="Total 3 3 2 5 6" xfId="38465" xr:uid="{70D1A69A-6173-4776-B7B4-DF19853BB9D5}"/>
    <cellStyle name="Total 3 3 2 5 6 2" xfId="38466" xr:uid="{157FEE0F-2DE8-4CAE-AD53-A475390F5A4D}"/>
    <cellStyle name="Total 3 3 2 5 6 3" xfId="38467" xr:uid="{BDC95F3A-67E1-4D45-8E33-DE87805E4B8C}"/>
    <cellStyle name="Total 3 3 2 5 7" xfId="38468" xr:uid="{C421325F-5389-4FCC-BF1E-09CB51C397FF}"/>
    <cellStyle name="Total 3 3 2 5 7 2" xfId="38469" xr:uid="{2C861D05-E4B5-40E5-A866-D2DE00C23918}"/>
    <cellStyle name="Total 3 3 2 5 7 3" xfId="38470" xr:uid="{0257F023-CF30-4202-B6D3-27F5D84A5D99}"/>
    <cellStyle name="Total 3 3 2 5 8" xfId="38471" xr:uid="{77C7F91C-5EB1-469F-9E58-904F985999EE}"/>
    <cellStyle name="Total 3 3 2 5 9" xfId="38472" xr:uid="{58A8E217-FFF5-4CFC-BE7D-EE925BF1549B}"/>
    <cellStyle name="Total 3 3 2 6" xfId="38473" xr:uid="{23BD3D6B-045C-4182-B7C5-6B9BC0161FE6}"/>
    <cellStyle name="Total 3 3 2 6 2" xfId="38474" xr:uid="{A62559DF-48F6-40F1-A247-03C3FA5A8873}"/>
    <cellStyle name="Total 3 3 2 6 3" xfId="38475" xr:uid="{BA7C00B8-DA08-4669-A213-E717CD2FA500}"/>
    <cellStyle name="Total 3 3 2 7" xfId="38476" xr:uid="{524AEC78-753C-4C48-88FC-12C310026517}"/>
    <cellStyle name="Total 3 3 2 7 2" xfId="38477" xr:uid="{5F0915A4-608C-4D15-B18A-055CBFB6467B}"/>
    <cellStyle name="Total 3 3 2 7 3" xfId="38478" xr:uid="{FBFE1476-48B9-4DDB-BC3D-B8DEAA0C832F}"/>
    <cellStyle name="Total 3 3 2 8" xfId="38479" xr:uid="{F31012D7-563B-4807-8448-1FFF7B3D3E24}"/>
    <cellStyle name="Total 3 3 2 8 2" xfId="38480" xr:uid="{B113AD1E-52B1-4BD0-A1F9-1A086C63275F}"/>
    <cellStyle name="Total 3 3 2 8 3" xfId="38481" xr:uid="{29A43666-2F37-49D5-BB94-71D8BC10B114}"/>
    <cellStyle name="Total 3 3 2 9" xfId="38482" xr:uid="{BC21FE77-2F8E-4767-AD03-ACACBEA7ED3E}"/>
    <cellStyle name="Total 3 3 2 9 2" xfId="38483" xr:uid="{24BF5F55-1DBE-4344-A78D-175AD81F2905}"/>
    <cellStyle name="Total 3 3 2 9 3" xfId="38484" xr:uid="{A07C18F6-9D82-4A79-95DA-C8C721E3A3E0}"/>
    <cellStyle name="Total 3 3 3" xfId="38485" xr:uid="{BF7C15C6-3997-4A33-819B-F2D6CF8E252B}"/>
    <cellStyle name="Total 3 3 3 2" xfId="38486" xr:uid="{930334EE-A0D8-4763-A842-CF3B88545B66}"/>
    <cellStyle name="Total 3 3 3 2 2" xfId="38487" xr:uid="{84236DC0-656E-475F-9525-E1FEFF3DC969}"/>
    <cellStyle name="Total 3 3 3 2 3" xfId="38488" xr:uid="{46B31B31-5596-4CE4-827A-15C84318CEBE}"/>
    <cellStyle name="Total 3 3 3 3" xfId="38489" xr:uid="{5B3E5E70-5B7E-4A8C-BC39-C71342B6B223}"/>
    <cellStyle name="Total 3 3 3 3 2" xfId="38490" xr:uid="{734E2B08-B6F0-478B-AF0B-BAB945F71294}"/>
    <cellStyle name="Total 3 3 3 3 3" xfId="38491" xr:uid="{33BBB384-BD3C-4E20-938E-537382C470C0}"/>
    <cellStyle name="Total 3 3 3 4" xfId="38492" xr:uid="{C26BE97D-AF90-4EA4-A057-1EC9B20845B5}"/>
    <cellStyle name="Total 3 3 3 4 2" xfId="38493" xr:uid="{E2BC946A-70FA-4887-AA20-EFAA9C4657D8}"/>
    <cellStyle name="Total 3 3 3 4 3" xfId="38494" xr:uid="{3AB8C83B-685C-4282-AB68-9C2F4F1E2C76}"/>
    <cellStyle name="Total 3 3 3 5" xfId="38495" xr:uid="{A77FFD35-7F28-44B9-9862-03B6DCB19A2B}"/>
    <cellStyle name="Total 3 3 3 5 2" xfId="38496" xr:uid="{AF462E43-E313-4B13-BBDF-6CD48615503A}"/>
    <cellStyle name="Total 3 3 3 5 3" xfId="38497" xr:uid="{BB8635C9-EE11-46F6-98AF-A001DD139D75}"/>
    <cellStyle name="Total 3 3 3 6" xfId="38498" xr:uid="{EDB614CF-1F7C-4348-B633-5EF11B377D48}"/>
    <cellStyle name="Total 3 3 3 6 2" xfId="38499" xr:uid="{02A2CB4B-C669-43EB-9F5A-3B35E574387C}"/>
    <cellStyle name="Total 3 3 3 6 3" xfId="38500" xr:uid="{A70714A9-73F9-448F-AE20-5FE2D1194FE2}"/>
    <cellStyle name="Total 3 3 3 7" xfId="38501" xr:uid="{84ACEC0C-1678-44C4-B04B-338DAB0348C2}"/>
    <cellStyle name="Total 3 3 3 7 2" xfId="38502" xr:uid="{BBCFCCD8-093A-4C07-B31D-1E9592F9B9C1}"/>
    <cellStyle name="Total 3 3 3 7 3" xfId="38503" xr:uid="{DF7CB838-8CC6-4250-9E1E-D345B8D73EAD}"/>
    <cellStyle name="Total 3 3 3 8" xfId="38504" xr:uid="{813DC27B-A122-4A79-93D4-0CF0526FE340}"/>
    <cellStyle name="Total 3 3 3 9" xfId="38505" xr:uid="{6AA60D10-1FFA-4C7D-8AC8-8FA56506D2BB}"/>
    <cellStyle name="Total 3 3 4" xfId="38506" xr:uid="{86690E16-AEF8-4A2F-9EF2-6465EB9AB0C0}"/>
    <cellStyle name="Total 3 3 4 2" xfId="38507" xr:uid="{767138EC-E13C-46E3-B768-34EC46454660}"/>
    <cellStyle name="Total 3 3 4 2 2" xfId="38508" xr:uid="{CE98CAF3-A013-49E1-8D0E-F134F276898A}"/>
    <cellStyle name="Total 3 3 4 2 3" xfId="38509" xr:uid="{0150658F-E0E6-4936-AA0F-AD1B87D98C66}"/>
    <cellStyle name="Total 3 3 4 3" xfId="38510" xr:uid="{73592DE3-96DC-4DB7-9223-CFC5F91766FD}"/>
    <cellStyle name="Total 3 3 4 3 2" xfId="38511" xr:uid="{16C82394-7442-4E89-8907-A2B12E93142A}"/>
    <cellStyle name="Total 3 3 4 3 3" xfId="38512" xr:uid="{71E9F450-46BD-47BA-86F3-D99C730D52DD}"/>
    <cellStyle name="Total 3 3 4 4" xfId="38513" xr:uid="{7FB8E22A-E48A-4A01-89C8-A5DA0DDE0D38}"/>
    <cellStyle name="Total 3 3 4 4 2" xfId="38514" xr:uid="{F5ACD989-0896-40BF-A551-CA4C5BBAD22C}"/>
    <cellStyle name="Total 3 3 4 4 3" xfId="38515" xr:uid="{194916E0-81E3-49EA-8CF5-C4FB648BEEB6}"/>
    <cellStyle name="Total 3 3 4 5" xfId="38516" xr:uid="{57B71A4F-E0BE-46D6-9D32-031253DB79E8}"/>
    <cellStyle name="Total 3 3 4 5 2" xfId="38517" xr:uid="{8196D0F1-B2CE-4BC8-A6FC-F9206F7D8253}"/>
    <cellStyle name="Total 3 3 4 5 3" xfId="38518" xr:uid="{6B9E5B33-2348-4406-9351-AE1CAC4E08F0}"/>
    <cellStyle name="Total 3 3 4 6" xfId="38519" xr:uid="{2091D3FA-6358-4382-B8DC-A0ECB5107C15}"/>
    <cellStyle name="Total 3 3 4 6 2" xfId="38520" xr:uid="{2DCA6AA7-6C09-438C-A8C8-D74F5852DA57}"/>
    <cellStyle name="Total 3 3 4 6 3" xfId="38521" xr:uid="{30E4D561-00E4-4BD2-88B8-375A5FDAFF68}"/>
    <cellStyle name="Total 3 3 4 7" xfId="38522" xr:uid="{BC20C357-C8DF-413E-BA9A-D52CE1EF1E6C}"/>
    <cellStyle name="Total 3 3 4 7 2" xfId="38523" xr:uid="{12870DE8-247A-4E0F-AEAC-17DAA2D3C0B1}"/>
    <cellStyle name="Total 3 3 4 7 3" xfId="38524" xr:uid="{F9A15F71-6B9D-4384-BF4D-BA4BAAE9276F}"/>
    <cellStyle name="Total 3 3 4 8" xfId="38525" xr:uid="{C23D16C8-012D-4C60-A88F-D2BD6FA4E0D0}"/>
    <cellStyle name="Total 3 3 4 9" xfId="38526" xr:uid="{A45FF430-FB73-4ACD-BF7B-06CC7C68A110}"/>
    <cellStyle name="Total 3 3 5" xfId="38527" xr:uid="{23B5A25F-1CCD-430E-AD30-C23C28622A8D}"/>
    <cellStyle name="Total 3 3 5 2" xfId="38528" xr:uid="{82E449EB-27CC-412D-A067-C99153775018}"/>
    <cellStyle name="Total 3 3 5 2 2" xfId="38529" xr:uid="{5D1AAF3F-F7BE-4093-BCB9-2020BD5ED086}"/>
    <cellStyle name="Total 3 3 5 2 3" xfId="38530" xr:uid="{899555B9-BFF7-48A4-9286-37FF21427E5A}"/>
    <cellStyle name="Total 3 3 5 3" xfId="38531" xr:uid="{8AE4F615-3035-42BE-B96E-19A2A9E13B56}"/>
    <cellStyle name="Total 3 3 5 3 2" xfId="38532" xr:uid="{8F580157-0D0B-42B1-A869-7BE0B14CF536}"/>
    <cellStyle name="Total 3 3 5 3 3" xfId="38533" xr:uid="{B2023BB8-D1F1-4E98-9780-C2209AC8CD2D}"/>
    <cellStyle name="Total 3 3 5 4" xfId="38534" xr:uid="{802CB70E-1AC6-4F58-82E1-9D82074B4CA0}"/>
    <cellStyle name="Total 3 3 5 4 2" xfId="38535" xr:uid="{ABFBCD50-21DA-4747-938D-87F5BD6A5739}"/>
    <cellStyle name="Total 3 3 5 4 3" xfId="38536" xr:uid="{E8F046F5-B170-47EA-B167-55652FF50291}"/>
    <cellStyle name="Total 3 3 5 5" xfId="38537" xr:uid="{251BB869-7C89-413C-9A0C-DF8B641AAE74}"/>
    <cellStyle name="Total 3 3 5 5 2" xfId="38538" xr:uid="{8E32C70F-3978-42FC-B552-3025D9E7AD6E}"/>
    <cellStyle name="Total 3 3 5 5 3" xfId="38539" xr:uid="{FE1C4A65-24CD-4F21-9275-D6D0821C9641}"/>
    <cellStyle name="Total 3 3 5 6" xfId="38540" xr:uid="{12A86CCF-688C-4AE2-9ED7-BB884A109CB3}"/>
    <cellStyle name="Total 3 3 5 6 2" xfId="38541" xr:uid="{C1685C83-FDD6-4AD2-8A40-CAEF7DCB2E53}"/>
    <cellStyle name="Total 3 3 5 6 3" xfId="38542" xr:uid="{70BC29FA-B709-48D7-B9BE-B65B4EBE5530}"/>
    <cellStyle name="Total 3 3 5 7" xfId="38543" xr:uid="{8532FFA4-07BC-4823-90BC-1ABC52F057D9}"/>
    <cellStyle name="Total 3 3 5 7 2" xfId="38544" xr:uid="{9AFF8B04-9877-43F1-8AEC-7FF757ECEC50}"/>
    <cellStyle name="Total 3 3 5 7 3" xfId="38545" xr:uid="{4195FAE6-A1ED-4ACE-94D8-5613C986363B}"/>
    <cellStyle name="Total 3 3 5 8" xfId="38546" xr:uid="{AEFE2B31-50BF-4DF0-A71C-FDB2E4979884}"/>
    <cellStyle name="Total 3 3 5 9" xfId="38547" xr:uid="{F74E7CE4-6290-4452-BF98-6A9143697675}"/>
    <cellStyle name="Total 3 3 6" xfId="38548" xr:uid="{0AA6E5D6-4D39-4DF7-9DBE-92225FF75713}"/>
    <cellStyle name="Total 3 3 6 2" xfId="38549" xr:uid="{F2BAF120-BEB4-4295-BEE0-F1E37B8BD01B}"/>
    <cellStyle name="Total 3 3 6 2 2" xfId="38550" xr:uid="{9433EB8A-E9E2-41B0-8A48-C508B6F7ABC0}"/>
    <cellStyle name="Total 3 3 6 2 3" xfId="38551" xr:uid="{8EF0F737-CA58-44AE-A949-D9585478B8CE}"/>
    <cellStyle name="Total 3 3 6 3" xfId="38552" xr:uid="{91049846-AF18-416E-8799-4AD327F116D3}"/>
    <cellStyle name="Total 3 3 6 3 2" xfId="38553" xr:uid="{101793B0-5B0C-4D03-8E65-B19D9E2B4462}"/>
    <cellStyle name="Total 3 3 6 3 3" xfId="38554" xr:uid="{3E492CE4-D683-4538-92F0-80818D0F4335}"/>
    <cellStyle name="Total 3 3 6 4" xfId="38555" xr:uid="{0E923E4C-723A-4BB6-A02F-C6CC94497B54}"/>
    <cellStyle name="Total 3 3 6 4 2" xfId="38556" xr:uid="{4F2A68CC-8CB9-404E-ACA7-CE3E8CDFC36F}"/>
    <cellStyle name="Total 3 3 6 4 3" xfId="38557" xr:uid="{18C2CC82-14A0-4B60-A912-C304A24E91B0}"/>
    <cellStyle name="Total 3 3 6 5" xfId="38558" xr:uid="{AE08AE24-A7EF-413F-9113-4920196F7FE2}"/>
    <cellStyle name="Total 3 3 6 5 2" xfId="38559" xr:uid="{B6D68230-EA79-449B-8BBB-3601F6581065}"/>
    <cellStyle name="Total 3 3 6 5 3" xfId="38560" xr:uid="{6438C437-6F64-48C8-A7C6-ADB23A2C51A2}"/>
    <cellStyle name="Total 3 3 6 6" xfId="38561" xr:uid="{A436D0F5-2253-4E6E-9012-C1B6D13BDEF2}"/>
    <cellStyle name="Total 3 3 6 6 2" xfId="38562" xr:uid="{B7E9BB9D-750A-4A7A-9EA2-43FBA9496CF8}"/>
    <cellStyle name="Total 3 3 6 6 3" xfId="38563" xr:uid="{B7CA584D-730A-4923-B65F-F82951A16677}"/>
    <cellStyle name="Total 3 3 6 7" xfId="38564" xr:uid="{AA483A21-26DB-4224-B99B-39A4B07B0A1E}"/>
    <cellStyle name="Total 3 3 6 7 2" xfId="38565" xr:uid="{7DA8A2FC-D598-47AC-A2A1-5D800D3589E6}"/>
    <cellStyle name="Total 3 3 6 7 3" xfId="38566" xr:uid="{13FA2E86-3220-429E-8880-6878A1182316}"/>
    <cellStyle name="Total 3 3 6 8" xfId="38567" xr:uid="{10514A3C-2D43-4D37-8B9D-91ECCE596D36}"/>
    <cellStyle name="Total 3 3 6 9" xfId="38568" xr:uid="{045DC934-9158-4843-A365-6FEEC509CE09}"/>
    <cellStyle name="Total 3 3 7" xfId="38569" xr:uid="{DFFE7534-FADE-4235-A28E-EC53AE7C4F30}"/>
    <cellStyle name="Total 3 3 7 2" xfId="38570" xr:uid="{09E9C9EB-F1E8-4A0E-B879-5ABA5F27D112}"/>
    <cellStyle name="Total 3 3 7 3" xfId="38571" xr:uid="{B2E53B32-E34F-440A-89C1-5E794E957191}"/>
    <cellStyle name="Total 3 3 8" xfId="38572" xr:uid="{A5834AB2-9A46-4B81-BB36-C4B9EB122EE7}"/>
    <cellStyle name="Total 3 3 8 2" xfId="38573" xr:uid="{A1765892-0743-4B46-ACF8-3C5006BF55DD}"/>
    <cellStyle name="Total 3 3 8 3" xfId="38574" xr:uid="{D3367970-A40E-48D6-897F-20FDA4434704}"/>
    <cellStyle name="Total 3 3 9" xfId="38575" xr:uid="{EB793E3C-FB3B-4727-83F0-F3103F18680A}"/>
    <cellStyle name="Total 3 3 9 2" xfId="38576" xr:uid="{6A4A00AB-C4AF-4D03-A809-CB073DE4B87B}"/>
    <cellStyle name="Total 3 3 9 3" xfId="38577" xr:uid="{4F2B9991-A366-4EEA-A73B-85F4CDA77707}"/>
    <cellStyle name="Total 3 4" xfId="2781" xr:uid="{1F09FEA3-EEF2-4B1B-8946-76903E613029}"/>
    <cellStyle name="Total 3 4 10" xfId="38578" xr:uid="{152F9521-7940-4FD4-B17B-75FD279FE3FF}"/>
    <cellStyle name="Total 3 4 10 2" xfId="38579" xr:uid="{165B0842-20FC-4949-9193-CB86A2B1E016}"/>
    <cellStyle name="Total 3 4 10 3" xfId="38580" xr:uid="{44C716BE-0BC8-4CA4-BBBA-A28F7DA37A24}"/>
    <cellStyle name="Total 3 4 11" xfId="38581" xr:uid="{33434FB4-EBA5-41AD-AFAA-1FF18E3DDB9B}"/>
    <cellStyle name="Total 3 4 11 2" xfId="38582" xr:uid="{2EE8052E-47C0-4BBC-8C3A-B0B9E6E04F5D}"/>
    <cellStyle name="Total 3 4 11 3" xfId="38583" xr:uid="{FB8A09F9-80C5-4717-84AA-DC4E2DF2DB05}"/>
    <cellStyle name="Total 3 4 12" xfId="45069" xr:uid="{79A183E3-B6B9-4FA5-8611-CE47B7B6BF58}"/>
    <cellStyle name="Total 3 4 2" xfId="38584" xr:uid="{20DE257B-0280-4ED9-A28C-50B0F351439E}"/>
    <cellStyle name="Total 3 4 2 2" xfId="38585" xr:uid="{92E0D573-BC88-4CF6-93DD-CD3926B37E71}"/>
    <cellStyle name="Total 3 4 2 2 2" xfId="38586" xr:uid="{A4736212-AD75-49D4-84E3-32B714AAB363}"/>
    <cellStyle name="Total 3 4 2 2 3" xfId="38587" xr:uid="{C5CF57D2-307B-44C0-B155-0C02232FE130}"/>
    <cellStyle name="Total 3 4 2 3" xfId="38588" xr:uid="{13287781-680D-4380-B64B-724D92575770}"/>
    <cellStyle name="Total 3 4 2 3 2" xfId="38589" xr:uid="{42467056-97EC-4098-AA19-F4CD23518E1F}"/>
    <cellStyle name="Total 3 4 2 3 3" xfId="38590" xr:uid="{3B795A64-0AA5-4B76-8E44-89B6957EDE52}"/>
    <cellStyle name="Total 3 4 2 4" xfId="38591" xr:uid="{3ED37281-6BEA-4E6B-B27F-C0EE3DFD4814}"/>
    <cellStyle name="Total 3 4 2 4 2" xfId="38592" xr:uid="{9573A662-B32F-41D7-9577-3E088F929C8E}"/>
    <cellStyle name="Total 3 4 2 4 3" xfId="38593" xr:uid="{70680299-C8EB-4622-AB89-A7F8AD6690EC}"/>
    <cellStyle name="Total 3 4 2 5" xfId="38594" xr:uid="{9C000E4A-6698-4C37-8875-E648EA100CF2}"/>
    <cellStyle name="Total 3 4 2 5 2" xfId="38595" xr:uid="{8EF17441-ACA0-464E-BB1D-2851BC1861CF}"/>
    <cellStyle name="Total 3 4 2 5 3" xfId="38596" xr:uid="{ED73E79F-8E3D-49BF-A784-196E3D7851CE}"/>
    <cellStyle name="Total 3 4 2 6" xfId="38597" xr:uid="{26000399-E40E-4872-B5CC-016357A84CA2}"/>
    <cellStyle name="Total 3 4 2 6 2" xfId="38598" xr:uid="{3488828B-FFCA-43CC-A491-F65B98154220}"/>
    <cellStyle name="Total 3 4 2 6 3" xfId="38599" xr:uid="{9C8C6255-61F5-46E3-B494-EB0BDD160611}"/>
    <cellStyle name="Total 3 4 2 7" xfId="38600" xr:uid="{7E567BD5-9CE3-4CDC-B492-4005A403384B}"/>
    <cellStyle name="Total 3 4 2 7 2" xfId="38601" xr:uid="{2B010457-B646-4359-93F5-0B9E203A7B92}"/>
    <cellStyle name="Total 3 4 2 7 3" xfId="38602" xr:uid="{7BC33F8D-3E97-4DA2-8652-B53986F1AD0E}"/>
    <cellStyle name="Total 3 4 2 8" xfId="45070" xr:uid="{B5CAFA3B-C6C4-4690-8BDE-D3D303BB57B6}"/>
    <cellStyle name="Total 3 4 3" xfId="38603" xr:uid="{46142EA2-744D-4549-94A8-6A4633543E48}"/>
    <cellStyle name="Total 3 4 3 2" xfId="38604" xr:uid="{6FA0ECB5-303B-4F21-A317-4D8487C5E5F8}"/>
    <cellStyle name="Total 3 4 3 2 2" xfId="38605" xr:uid="{FE2FC552-A907-40A3-B816-8BF626C81A5F}"/>
    <cellStyle name="Total 3 4 3 2 3" xfId="38606" xr:uid="{C9B75D21-DAB2-4483-951A-6E82312E4300}"/>
    <cellStyle name="Total 3 4 3 3" xfId="38607" xr:uid="{4C26230F-5201-41AD-9650-2123F88CE8B7}"/>
    <cellStyle name="Total 3 4 3 3 2" xfId="38608" xr:uid="{8C9120A6-7CF7-49CD-A73B-F51A79A4D04A}"/>
    <cellStyle name="Total 3 4 3 3 3" xfId="38609" xr:uid="{4634F6A8-E84E-4B0F-B160-1606B3B1C275}"/>
    <cellStyle name="Total 3 4 3 4" xfId="38610" xr:uid="{7990556A-6A58-4D08-B6C1-1F718FEE673D}"/>
    <cellStyle name="Total 3 4 3 4 2" xfId="38611" xr:uid="{AFA64CCA-AE0B-47C4-9805-D00066DF35D4}"/>
    <cellStyle name="Total 3 4 3 4 3" xfId="38612" xr:uid="{137718EA-CDB5-4795-AE06-9F8062711605}"/>
    <cellStyle name="Total 3 4 3 5" xfId="38613" xr:uid="{093184BB-CEA9-4FBD-9AC4-46A64984953B}"/>
    <cellStyle name="Total 3 4 3 5 2" xfId="38614" xr:uid="{75799200-DBE4-46CF-ABF7-8750C1B8FBC6}"/>
    <cellStyle name="Total 3 4 3 5 3" xfId="38615" xr:uid="{EA271A22-2632-482B-9C19-F45DD5E62F84}"/>
    <cellStyle name="Total 3 4 3 6" xfId="38616" xr:uid="{3D0AB89D-1692-457E-BC01-D52E10EEDF1E}"/>
    <cellStyle name="Total 3 4 3 6 2" xfId="38617" xr:uid="{CFF1E599-6CD8-49EF-9E32-BD4E6A889619}"/>
    <cellStyle name="Total 3 4 3 6 3" xfId="38618" xr:uid="{3E4B06F9-45E9-4ABD-80EF-696C13BC8DC7}"/>
    <cellStyle name="Total 3 4 3 7" xfId="38619" xr:uid="{CB5AAD29-9C11-4CBD-91EF-494C48BD2895}"/>
    <cellStyle name="Total 3 4 3 7 2" xfId="38620" xr:uid="{675D8977-A217-4E3D-A1BA-67B1BA25E38C}"/>
    <cellStyle name="Total 3 4 3 7 3" xfId="38621" xr:uid="{B5BD97FA-E01F-46A3-990C-D9A383C3E2D3}"/>
    <cellStyle name="Total 3 4 3 8" xfId="45071" xr:uid="{62EACC83-38E8-4AF8-AB5B-60EEF583A0D4}"/>
    <cellStyle name="Total 3 4 4" xfId="38622" xr:uid="{2F1C4DA7-9229-46C1-B6B3-30466A4C0631}"/>
    <cellStyle name="Total 3 4 4 2" xfId="38623" xr:uid="{028B8696-4EC2-42DB-86F4-08CAF4BE8E5B}"/>
    <cellStyle name="Total 3 4 4 2 2" xfId="38624" xr:uid="{3933CFAF-5AB7-4A88-B18D-BC2C4A3A1DC2}"/>
    <cellStyle name="Total 3 4 4 2 3" xfId="38625" xr:uid="{24FE71AB-8394-470E-89F4-27FC3A24ECFE}"/>
    <cellStyle name="Total 3 4 4 3" xfId="38626" xr:uid="{94E0F0F1-1AA7-486E-8C08-9202F4478E2D}"/>
    <cellStyle name="Total 3 4 4 3 2" xfId="38627" xr:uid="{BEBD70C0-29A5-4082-8676-76A573404BC7}"/>
    <cellStyle name="Total 3 4 4 3 3" xfId="38628" xr:uid="{3DD04476-A709-44CD-A70F-3154DB0521B4}"/>
    <cellStyle name="Total 3 4 4 4" xfId="38629" xr:uid="{9B68DC42-0B61-4EA0-869B-3B0A47B3A478}"/>
    <cellStyle name="Total 3 4 4 4 2" xfId="38630" xr:uid="{857CCAA6-5E3A-49F2-A71C-798E47A47AFB}"/>
    <cellStyle name="Total 3 4 4 4 3" xfId="38631" xr:uid="{AACA170B-AAEB-4A8E-895B-12E0143BFC42}"/>
    <cellStyle name="Total 3 4 4 5" xfId="38632" xr:uid="{F69089A7-F667-4CD1-91CB-94B96193D6A8}"/>
    <cellStyle name="Total 3 4 4 5 2" xfId="38633" xr:uid="{75C2CF27-1710-406E-804E-4C1C4AF186BB}"/>
    <cellStyle name="Total 3 4 4 5 3" xfId="38634" xr:uid="{431F6D8C-7BFA-4C7B-8FB2-DB9F88D7C4E1}"/>
    <cellStyle name="Total 3 4 4 6" xfId="38635" xr:uid="{17F087A8-EB68-4FB5-9356-048311F88CA5}"/>
    <cellStyle name="Total 3 4 4 6 2" xfId="38636" xr:uid="{54BE8A60-127F-48EA-AD83-AD2F21CFF6BA}"/>
    <cellStyle name="Total 3 4 4 6 3" xfId="38637" xr:uid="{71479C6F-4751-4747-BA4D-453D2AFE32CD}"/>
    <cellStyle name="Total 3 4 4 7" xfId="38638" xr:uid="{B5A93299-A99D-440E-9F39-A21FE4ADD929}"/>
    <cellStyle name="Total 3 4 4 7 2" xfId="38639" xr:uid="{707DF68C-338B-4832-90E6-99711B611DEA}"/>
    <cellStyle name="Total 3 4 4 7 3" xfId="38640" xr:uid="{CE7411DC-6A3F-49D4-9415-CDC7DFE58A67}"/>
    <cellStyle name="Total 3 4 4 8" xfId="45072" xr:uid="{119B5A72-60CE-4372-8564-1AC15560ED78}"/>
    <cellStyle name="Total 3 4 5" xfId="38641" xr:uid="{1C93A606-1B4D-4836-B68E-5256D0D5C1EF}"/>
    <cellStyle name="Total 3 4 5 2" xfId="38642" xr:uid="{B36940DE-EBE7-4C66-B715-3E3E161D835E}"/>
    <cellStyle name="Total 3 4 5 2 2" xfId="38643" xr:uid="{3AFF321E-3663-4B33-A0C0-A314705D20F2}"/>
    <cellStyle name="Total 3 4 5 2 3" xfId="38644" xr:uid="{820AA0AF-932C-4CDE-B3AA-31B1DE9A56EC}"/>
    <cellStyle name="Total 3 4 5 3" xfId="38645" xr:uid="{C910F479-2A01-4E76-A9DE-9CB24B82F7A4}"/>
    <cellStyle name="Total 3 4 5 3 2" xfId="38646" xr:uid="{E06D9106-571A-4D30-9671-706168C9E0CB}"/>
    <cellStyle name="Total 3 4 5 3 3" xfId="38647" xr:uid="{E7ECAFF7-2DAF-45A0-82EC-9BC6D24C1413}"/>
    <cellStyle name="Total 3 4 5 4" xfId="38648" xr:uid="{6D561420-2646-4208-B547-9F9412D17F54}"/>
    <cellStyle name="Total 3 4 5 4 2" xfId="38649" xr:uid="{4355B7CD-E134-4FB5-9023-21866DD7E3F0}"/>
    <cellStyle name="Total 3 4 5 4 3" xfId="38650" xr:uid="{21E9C2B5-66DB-4DA8-B72A-96B2D3CDE404}"/>
    <cellStyle name="Total 3 4 5 5" xfId="38651" xr:uid="{E6918C39-51BB-46C4-ABE4-3ACA134584D0}"/>
    <cellStyle name="Total 3 4 5 5 2" xfId="38652" xr:uid="{ED7872BB-C27D-45BC-B2AE-8EC50EB08A2C}"/>
    <cellStyle name="Total 3 4 5 5 3" xfId="38653" xr:uid="{277377D3-4064-4A05-AB8F-020EF89B9C85}"/>
    <cellStyle name="Total 3 4 5 6" xfId="38654" xr:uid="{44AB28CD-C4DA-4296-83AF-DCB77381FE66}"/>
    <cellStyle name="Total 3 4 5 6 2" xfId="38655" xr:uid="{A9D51118-F95D-4640-BB34-B9DFDA8975A6}"/>
    <cellStyle name="Total 3 4 5 6 3" xfId="38656" xr:uid="{C504A791-4DE0-42E4-8EE6-5AA2361787BA}"/>
    <cellStyle name="Total 3 4 5 7" xfId="38657" xr:uid="{A456853F-4894-4EA6-92B2-A905C5CC7CE0}"/>
    <cellStyle name="Total 3 4 5 7 2" xfId="38658" xr:uid="{E0BED685-0A77-4CD4-80A4-745A83363782}"/>
    <cellStyle name="Total 3 4 5 7 3" xfId="38659" xr:uid="{A9360320-D8B9-4A3E-964B-4EF1ECC7362D}"/>
    <cellStyle name="Total 3 4 5 8" xfId="45073" xr:uid="{67DBD438-A3FE-415A-8D89-A349A96B0711}"/>
    <cellStyle name="Total 3 4 6" xfId="38660" xr:uid="{9D1CF325-3F9F-45A5-AB96-8C6239F6CD3B}"/>
    <cellStyle name="Total 3 4 6 2" xfId="38661" xr:uid="{653DBBD7-B480-4111-A69C-8F7AD270FA1F}"/>
    <cellStyle name="Total 3 4 6 3" xfId="38662" xr:uid="{0F67FA68-DB80-409C-B1A6-574D31A1F104}"/>
    <cellStyle name="Total 3 4 7" xfId="38663" xr:uid="{6E4AC3AC-8498-4101-86FD-AE1F2B20FBBB}"/>
    <cellStyle name="Total 3 4 7 2" xfId="38664" xr:uid="{D10E8F54-45EF-4622-A7D8-A8CAADC015DF}"/>
    <cellStyle name="Total 3 4 7 3" xfId="38665" xr:uid="{0FF143F9-A0ED-446D-8CC1-0C42BCAD8CBA}"/>
    <cellStyle name="Total 3 4 8" xfId="38666" xr:uid="{1764C251-BEB7-4A39-B264-CF2497386504}"/>
    <cellStyle name="Total 3 4 8 2" xfId="38667" xr:uid="{E306FE69-A638-45D2-AA0C-8C78F819178F}"/>
    <cellStyle name="Total 3 4 8 3" xfId="38668" xr:uid="{4C63A477-9E23-46B5-8E98-3C3DF722147A}"/>
    <cellStyle name="Total 3 4 9" xfId="38669" xr:uid="{979591C8-D3AC-4486-A238-D24E0E4DD83C}"/>
    <cellStyle name="Total 3 4 9 2" xfId="38670" xr:uid="{7710104C-FE16-411A-9CDF-670AA3048757}"/>
    <cellStyle name="Total 3 4 9 3" xfId="38671" xr:uid="{2FBE013E-0B6E-4D8A-8F81-0F7190CD7C7F}"/>
    <cellStyle name="Total 3 5" xfId="2782" xr:uid="{F903096B-D961-4623-8CF4-30884B7E2F61}"/>
    <cellStyle name="Total 3 5 10" xfId="38672" xr:uid="{A62CE61F-C64C-4CBA-80E3-D381723EE277}"/>
    <cellStyle name="Total 3 5 10 2" xfId="38673" xr:uid="{D0350136-D3B2-4C22-A553-6F095F5646F5}"/>
    <cellStyle name="Total 3 5 10 3" xfId="38674" xr:uid="{99839676-92C1-476A-AB7F-702982904465}"/>
    <cellStyle name="Total 3 5 11" xfId="38675" xr:uid="{56953D57-3BE9-4139-A40B-46D18BBB69F0}"/>
    <cellStyle name="Total 3 5 11 2" xfId="38676" xr:uid="{6805146A-9227-4ABF-BE55-5B1CECD11CFA}"/>
    <cellStyle name="Total 3 5 11 3" xfId="38677" xr:uid="{5371D820-2556-4634-BAB2-0D659E25256E}"/>
    <cellStyle name="Total 3 5 12" xfId="45074" xr:uid="{BA9797A7-6B94-414E-AE14-AEE3E7846FDF}"/>
    <cellStyle name="Total 3 5 2" xfId="38678" xr:uid="{17E4C186-45FE-47DD-B272-CF166AE47FA5}"/>
    <cellStyle name="Total 3 5 2 2" xfId="38679" xr:uid="{10B19A61-3864-4A78-BBAE-2751DE9542C9}"/>
    <cellStyle name="Total 3 5 2 2 2" xfId="38680" xr:uid="{2C70FC6B-C532-49EE-9403-8FEE0C4802B2}"/>
    <cellStyle name="Total 3 5 2 2 3" xfId="38681" xr:uid="{8424AA0A-5479-4C62-A2F9-9312C6CAB5D1}"/>
    <cellStyle name="Total 3 5 2 3" xfId="38682" xr:uid="{1F257351-A9D2-4190-8810-FAD87DC598E5}"/>
    <cellStyle name="Total 3 5 2 3 2" xfId="38683" xr:uid="{BA290FF2-11D8-4096-9A7A-608CEBB091FF}"/>
    <cellStyle name="Total 3 5 2 3 3" xfId="38684" xr:uid="{3381CE20-3531-4934-B2EF-0F5BB489620F}"/>
    <cellStyle name="Total 3 5 2 4" xfId="38685" xr:uid="{886B34AF-FE39-42EE-AC34-76F3D2408213}"/>
    <cellStyle name="Total 3 5 2 4 2" xfId="38686" xr:uid="{0E27826B-53AC-4056-B6EA-DD97CE62A3B4}"/>
    <cellStyle name="Total 3 5 2 4 3" xfId="38687" xr:uid="{94177360-DFE9-422D-9A55-43E57674E2F4}"/>
    <cellStyle name="Total 3 5 2 5" xfId="38688" xr:uid="{8FEE3A81-4B5B-4AF5-AC41-077A9F1BE334}"/>
    <cellStyle name="Total 3 5 2 5 2" xfId="38689" xr:uid="{F3911FAD-AA93-42F7-AB33-7F92023CE8D7}"/>
    <cellStyle name="Total 3 5 2 5 3" xfId="38690" xr:uid="{DE47E69B-9568-465C-9C26-28344F30741D}"/>
    <cellStyle name="Total 3 5 2 6" xfId="38691" xr:uid="{BC45CFF1-5DF9-406D-9E8E-F92D9F59D763}"/>
    <cellStyle name="Total 3 5 2 6 2" xfId="38692" xr:uid="{78606F27-7871-4550-A355-24745B9D4FC5}"/>
    <cellStyle name="Total 3 5 2 6 3" xfId="38693" xr:uid="{42950D71-D6BA-48B5-8016-0008D564A140}"/>
    <cellStyle name="Total 3 5 2 7" xfId="38694" xr:uid="{862689DE-023C-4407-A8EA-1321B8860E82}"/>
    <cellStyle name="Total 3 5 2 7 2" xfId="38695" xr:uid="{B2C41B33-45D5-440D-8651-E7F87A26AC9C}"/>
    <cellStyle name="Total 3 5 2 7 3" xfId="38696" xr:uid="{B675F2EA-5F78-4F17-BE0B-053C60A2DCBD}"/>
    <cellStyle name="Total 3 5 2 8" xfId="45075" xr:uid="{2A0C773D-C7F2-42B1-A010-BECCAAB6F67B}"/>
    <cellStyle name="Total 3 5 3" xfId="38697" xr:uid="{4185DBF6-12A3-4A5B-A03B-A5A6D5AE8A73}"/>
    <cellStyle name="Total 3 5 3 2" xfId="38698" xr:uid="{9B22CDDA-7B9A-46D4-8EB4-38902D7A14D0}"/>
    <cellStyle name="Total 3 5 3 2 2" xfId="38699" xr:uid="{96937847-8697-429A-B444-F8E70B6D7B56}"/>
    <cellStyle name="Total 3 5 3 2 3" xfId="38700" xr:uid="{C126AEEB-390B-4BE7-BE59-6DC80CBA8CFF}"/>
    <cellStyle name="Total 3 5 3 3" xfId="38701" xr:uid="{386EEA00-B6B5-46C9-8EE5-64F0AE3EE18F}"/>
    <cellStyle name="Total 3 5 3 3 2" xfId="38702" xr:uid="{CC8D0E5F-AACE-4996-B5F0-C6988A063DA9}"/>
    <cellStyle name="Total 3 5 3 3 3" xfId="38703" xr:uid="{D5AAF664-2747-4DC2-896B-C0BF993E3228}"/>
    <cellStyle name="Total 3 5 3 4" xfId="38704" xr:uid="{096DD24A-F8DD-4D22-B52C-367106F29830}"/>
    <cellStyle name="Total 3 5 3 4 2" xfId="38705" xr:uid="{993C413C-1A6B-4D2C-BB4A-2A57F90F1E87}"/>
    <cellStyle name="Total 3 5 3 4 3" xfId="38706" xr:uid="{844DF35B-7082-40BF-B306-C1994D4EE009}"/>
    <cellStyle name="Total 3 5 3 5" xfId="38707" xr:uid="{F460AF3B-97A7-4106-B8D6-9B891906A45B}"/>
    <cellStyle name="Total 3 5 3 5 2" xfId="38708" xr:uid="{4ED5B1CA-BD22-4A64-9142-DBB291D042BC}"/>
    <cellStyle name="Total 3 5 3 5 3" xfId="38709" xr:uid="{4E125535-5A5D-4389-BE48-966BB5DDA110}"/>
    <cellStyle name="Total 3 5 3 6" xfId="38710" xr:uid="{7F5CA896-B381-4BCC-B03B-098DB9E1AE22}"/>
    <cellStyle name="Total 3 5 3 6 2" xfId="38711" xr:uid="{0CCADBAA-4C22-45E4-B780-71BDD219DBA2}"/>
    <cellStyle name="Total 3 5 3 6 3" xfId="38712" xr:uid="{A5F702F7-CE31-48A9-924E-57993B40A47D}"/>
    <cellStyle name="Total 3 5 3 7" xfId="38713" xr:uid="{CE46AA47-9C08-434D-BD11-00CC4CAAFF71}"/>
    <cellStyle name="Total 3 5 3 7 2" xfId="38714" xr:uid="{FA9505E9-A63E-40E2-9C3C-B9BFCB3AB4F1}"/>
    <cellStyle name="Total 3 5 3 7 3" xfId="38715" xr:uid="{0623D37D-0DF5-4005-9AF3-15BEA4F4E5B6}"/>
    <cellStyle name="Total 3 5 3 8" xfId="45076" xr:uid="{A66A644F-D5A4-48E8-B30D-A0F16218A89E}"/>
    <cellStyle name="Total 3 5 4" xfId="38716" xr:uid="{3CA74437-57E2-4FE7-A9CE-97C411410B99}"/>
    <cellStyle name="Total 3 5 4 2" xfId="38717" xr:uid="{A35736C4-5D5B-4641-B7D7-9CE1245B5B15}"/>
    <cellStyle name="Total 3 5 4 2 2" xfId="38718" xr:uid="{A83A0A7B-4854-4E25-A6D4-444C3C50AA27}"/>
    <cellStyle name="Total 3 5 4 2 3" xfId="38719" xr:uid="{61B8A7DE-DCFD-4513-AFCD-C774AF35DA50}"/>
    <cellStyle name="Total 3 5 4 3" xfId="38720" xr:uid="{4B83928A-AABF-4B62-9445-45FE8B7CE8F4}"/>
    <cellStyle name="Total 3 5 4 3 2" xfId="38721" xr:uid="{F8614AC8-C905-419D-A24F-5508FB7B1D3E}"/>
    <cellStyle name="Total 3 5 4 3 3" xfId="38722" xr:uid="{1ECDD810-06A7-468B-8D33-230426B270C3}"/>
    <cellStyle name="Total 3 5 4 4" xfId="38723" xr:uid="{418D8EC9-C097-4FC0-BC7A-0577BCBCC6A8}"/>
    <cellStyle name="Total 3 5 4 4 2" xfId="38724" xr:uid="{A9C7340F-CC75-4FE8-B183-CDB4B7DF2849}"/>
    <cellStyle name="Total 3 5 4 4 3" xfId="38725" xr:uid="{E1201F45-668F-4499-BAEB-7E56BFF24E6B}"/>
    <cellStyle name="Total 3 5 4 5" xfId="38726" xr:uid="{3DAFEC88-56A6-4C41-ADAC-ECC897C81546}"/>
    <cellStyle name="Total 3 5 4 5 2" xfId="38727" xr:uid="{4C822F0C-9D25-48FE-890D-38A3FAF0A148}"/>
    <cellStyle name="Total 3 5 4 5 3" xfId="38728" xr:uid="{0EADE863-5613-4245-A8CD-6D18CD592D2A}"/>
    <cellStyle name="Total 3 5 4 6" xfId="38729" xr:uid="{CD483EB6-C6F2-49C8-8900-013A040394EE}"/>
    <cellStyle name="Total 3 5 4 6 2" xfId="38730" xr:uid="{D4CFB510-9890-44AB-96AE-1136BCCAEB76}"/>
    <cellStyle name="Total 3 5 4 6 3" xfId="38731" xr:uid="{24A48B0C-6020-4624-8097-ED02A1A762EC}"/>
    <cellStyle name="Total 3 5 4 7" xfId="38732" xr:uid="{9964E560-18ED-4CA5-AEE2-6685BCBE6298}"/>
    <cellStyle name="Total 3 5 4 7 2" xfId="38733" xr:uid="{DE9A7D06-13A8-4310-A38C-2C6EF278BCD2}"/>
    <cellStyle name="Total 3 5 4 7 3" xfId="38734" xr:uid="{8AF34DD9-4C71-4F4B-AA2F-FC3A34F466D5}"/>
    <cellStyle name="Total 3 5 4 8" xfId="45077" xr:uid="{96C430F0-6561-4C0C-A3D6-C20DB2FE6B91}"/>
    <cellStyle name="Total 3 5 5" xfId="38735" xr:uid="{2DE408FD-5677-45F1-B56D-A1D27FE8B5FA}"/>
    <cellStyle name="Total 3 5 5 2" xfId="38736" xr:uid="{824C5E38-1707-49FC-9F6E-E7BEEDBB5494}"/>
    <cellStyle name="Total 3 5 5 2 2" xfId="38737" xr:uid="{F65EDE81-CE38-40A9-A6B4-E7D92EFB8165}"/>
    <cellStyle name="Total 3 5 5 2 3" xfId="38738" xr:uid="{E985890C-3B7E-411A-A7ED-D9803D1BFDF2}"/>
    <cellStyle name="Total 3 5 5 3" xfId="38739" xr:uid="{630691D7-F30D-47F1-8AAB-2F0C8E4F8FC9}"/>
    <cellStyle name="Total 3 5 5 3 2" xfId="38740" xr:uid="{87FEAC14-CE46-477A-9831-4EA4F5140E7D}"/>
    <cellStyle name="Total 3 5 5 3 3" xfId="38741" xr:uid="{4FAACEE3-C92B-4751-9246-B5FE8CE6106A}"/>
    <cellStyle name="Total 3 5 5 4" xfId="38742" xr:uid="{20956157-0987-4244-BBA9-43735CEC1D00}"/>
    <cellStyle name="Total 3 5 5 4 2" xfId="38743" xr:uid="{A20F86E8-BD3D-4A48-B211-1A9F9079B320}"/>
    <cellStyle name="Total 3 5 5 4 3" xfId="38744" xr:uid="{5D56FADB-0592-4D3B-B6F7-A9D074BF6016}"/>
    <cellStyle name="Total 3 5 5 5" xfId="38745" xr:uid="{2D081775-7970-448F-A6A2-97452E99864B}"/>
    <cellStyle name="Total 3 5 5 5 2" xfId="38746" xr:uid="{B7BE1F5F-8D10-4583-B281-621A50026CB4}"/>
    <cellStyle name="Total 3 5 5 5 3" xfId="38747" xr:uid="{1BA384B5-82CB-463D-97A4-5CD5F7377FC9}"/>
    <cellStyle name="Total 3 5 5 6" xfId="38748" xr:uid="{A29567DE-3D74-4927-A384-BB7C03399685}"/>
    <cellStyle name="Total 3 5 5 6 2" xfId="38749" xr:uid="{12CF9CC0-C704-4840-B286-CD165A4F8409}"/>
    <cellStyle name="Total 3 5 5 6 3" xfId="38750" xr:uid="{DD8D11DA-F61A-4E9C-816E-4AFD6BEFE1B1}"/>
    <cellStyle name="Total 3 5 5 7" xfId="38751" xr:uid="{985E47A1-C0CD-4DE1-B800-986E49A50568}"/>
    <cellStyle name="Total 3 5 5 7 2" xfId="38752" xr:uid="{E4EE664F-6183-4370-B8A8-1E8451FAB560}"/>
    <cellStyle name="Total 3 5 5 7 3" xfId="38753" xr:uid="{C3747B42-DE18-402D-AC81-9A11EFF4A421}"/>
    <cellStyle name="Total 3 5 5 8" xfId="45078" xr:uid="{A69E78D7-1F0D-42DA-AE9A-E74334CC5D8F}"/>
    <cellStyle name="Total 3 5 6" xfId="38754" xr:uid="{44CD9B6A-4C1D-4F4B-B813-648D41B2F141}"/>
    <cellStyle name="Total 3 5 6 2" xfId="38755" xr:uid="{A0862F96-F95A-48AF-AE3F-562242365BB0}"/>
    <cellStyle name="Total 3 5 6 3" xfId="38756" xr:uid="{0DBE7A29-F90B-4BA3-B75A-FAD89A07CBFE}"/>
    <cellStyle name="Total 3 5 7" xfId="38757" xr:uid="{9487FEEE-E7EE-4C37-87EC-26237E51666A}"/>
    <cellStyle name="Total 3 5 7 2" xfId="38758" xr:uid="{9777CF74-AFA6-4CDD-85C4-763DF974175D}"/>
    <cellStyle name="Total 3 5 7 3" xfId="38759" xr:uid="{2FB23B1D-E148-4459-B119-C34772D15591}"/>
    <cellStyle name="Total 3 5 8" xfId="38760" xr:uid="{401995CF-B4D6-4D9B-99B2-5A02BD604EC7}"/>
    <cellStyle name="Total 3 5 8 2" xfId="38761" xr:uid="{3B9E9EA2-A240-44DD-983E-7396B68E78B5}"/>
    <cellStyle name="Total 3 5 8 3" xfId="38762" xr:uid="{A14927AB-03CE-4507-ADFA-B37187531972}"/>
    <cellStyle name="Total 3 5 9" xfId="38763" xr:uid="{57E9465C-9BE3-4B12-B247-DFCE0D5F1DF7}"/>
    <cellStyle name="Total 3 5 9 2" xfId="38764" xr:uid="{C5B0D84E-13FE-444B-BF6E-3F6936DEC78B}"/>
    <cellStyle name="Total 3 5 9 3" xfId="38765" xr:uid="{6C5A485E-A5E9-48C0-A8C0-F47FE300BDAB}"/>
    <cellStyle name="Total 3 6" xfId="38766" xr:uid="{FFB95107-C26A-4494-9D6A-43BCB0878C95}"/>
    <cellStyle name="Total 3 6 2" xfId="38767" xr:uid="{C2196CE7-A008-4BC8-8B19-EFC0A93C0854}"/>
    <cellStyle name="Total 3 6 2 2" xfId="38768" xr:uid="{57C25CA4-61F8-4089-8DE3-FA9AECED0B7E}"/>
    <cellStyle name="Total 3 6 2 3" xfId="38769" xr:uid="{D517C88C-A497-49CE-A9E4-A83059052C1B}"/>
    <cellStyle name="Total 3 6 3" xfId="38770" xr:uid="{EB5BDF5C-4CDA-4E7D-971C-955BA9C28981}"/>
    <cellStyle name="Total 3 6 3 2" xfId="38771" xr:uid="{64917CE7-0C97-44C1-8989-20C883F07555}"/>
    <cellStyle name="Total 3 6 3 3" xfId="38772" xr:uid="{4214AC07-D7E3-4770-BE62-772010ACD838}"/>
    <cellStyle name="Total 3 6 4" xfId="38773" xr:uid="{55594F6F-66AC-4F51-99DB-AAFBA5B5DA0A}"/>
    <cellStyle name="Total 3 6 4 2" xfId="38774" xr:uid="{3F94EE2F-664B-4885-A703-6983CF5A2B54}"/>
    <cellStyle name="Total 3 6 4 3" xfId="38775" xr:uid="{5EE3FE9E-C9F1-4E46-91AD-C88A652981F2}"/>
    <cellStyle name="Total 3 6 5" xfId="38776" xr:uid="{E091670D-572F-45CA-9AFC-F393B6A83DD1}"/>
    <cellStyle name="Total 3 6 5 2" xfId="38777" xr:uid="{CF538A41-652D-4EF1-A47D-E6DE9F19CB79}"/>
    <cellStyle name="Total 3 6 5 3" xfId="38778" xr:uid="{8000A83B-966C-48DD-82C3-B35F3B66AD61}"/>
    <cellStyle name="Total 3 6 6" xfId="38779" xr:uid="{F64E6506-4253-4BA4-88F9-9518D146A6E5}"/>
    <cellStyle name="Total 3 6 6 2" xfId="38780" xr:uid="{AAECD0DB-5F4C-4E63-9F37-7B047984F904}"/>
    <cellStyle name="Total 3 6 6 3" xfId="38781" xr:uid="{B1AF6B8F-9432-49A4-B8C7-9572D94636E3}"/>
    <cellStyle name="Total 3 6 7" xfId="38782" xr:uid="{B12429C7-951E-4F1F-9A22-F3778377010B}"/>
    <cellStyle name="Total 3 6 7 2" xfId="38783" xr:uid="{47FF0326-2823-43E1-AC65-14F49357C5B3}"/>
    <cellStyle name="Total 3 6 7 3" xfId="38784" xr:uid="{2D5799EA-C341-457B-BEE9-9F8B6DED3865}"/>
    <cellStyle name="Total 3 6 8" xfId="45079" xr:uid="{8D107005-681A-495F-A334-7E72C491D065}"/>
    <cellStyle name="Total 3 7" xfId="38785" xr:uid="{A72CD571-20E4-4D02-AE37-F0DAEE93BDBF}"/>
    <cellStyle name="Total 3 7 2" xfId="38786" xr:uid="{24CA3E8F-CB67-482D-8A30-8D29F9292A41}"/>
    <cellStyle name="Total 3 7 2 2" xfId="38787" xr:uid="{26AFE063-D48E-4DD9-A019-3B7DFD2A6C4E}"/>
    <cellStyle name="Total 3 7 2 3" xfId="38788" xr:uid="{6BC19205-447A-4D6C-85D0-B051FC77CD45}"/>
    <cellStyle name="Total 3 7 3" xfId="38789" xr:uid="{F4506E25-6B79-4354-A3AC-A64DDD62060F}"/>
    <cellStyle name="Total 3 7 3 2" xfId="38790" xr:uid="{01B46D46-8FAC-4569-AADB-AED5022C7DE4}"/>
    <cellStyle name="Total 3 7 3 3" xfId="38791" xr:uid="{08737B08-4E55-4383-AFE0-EDBAC1ED4EF8}"/>
    <cellStyle name="Total 3 7 4" xfId="38792" xr:uid="{65C8DB8A-9843-43CD-8C68-3171CA1BBD6A}"/>
    <cellStyle name="Total 3 7 4 2" xfId="38793" xr:uid="{A5F12B4E-FDF7-46AC-AD3D-3D43608A7742}"/>
    <cellStyle name="Total 3 7 4 3" xfId="38794" xr:uid="{266197AC-7721-439E-AC53-528D58077E77}"/>
    <cellStyle name="Total 3 7 5" xfId="38795" xr:uid="{FF693D94-BBDA-4BE2-A4B2-24008F1A8392}"/>
    <cellStyle name="Total 3 7 5 2" xfId="38796" xr:uid="{17FBE16A-12F9-471E-A3F6-3D29AD453272}"/>
    <cellStyle name="Total 3 7 5 3" xfId="38797" xr:uid="{B21EDDE1-D442-4507-8AB7-7D587D3FCF0C}"/>
    <cellStyle name="Total 3 7 6" xfId="38798" xr:uid="{728E66A7-1ACA-4DD3-8AEA-AF5A18852D8F}"/>
    <cellStyle name="Total 3 7 6 2" xfId="38799" xr:uid="{4B3ED9DF-FD58-41E1-97EE-BC5321DA1053}"/>
    <cellStyle name="Total 3 7 6 3" xfId="38800" xr:uid="{A2346BF0-D915-4872-B16B-D926E9653CCE}"/>
    <cellStyle name="Total 3 7 7" xfId="38801" xr:uid="{4A36C495-9B7C-4B56-A478-2C44D44070AE}"/>
    <cellStyle name="Total 3 7 7 2" xfId="38802" xr:uid="{728A31B1-3E5B-446B-9437-47EE8DAB288B}"/>
    <cellStyle name="Total 3 7 7 3" xfId="38803" xr:uid="{C228A6E4-6138-45A1-AEBC-971BC24D402E}"/>
    <cellStyle name="Total 3 7 8" xfId="45080" xr:uid="{BB65881A-CF60-4951-B29B-23298C8CAE56}"/>
    <cellStyle name="Total 3 8" xfId="38804" xr:uid="{D4E20271-193E-411A-B681-EF12E1E047B3}"/>
    <cellStyle name="Total 3 9" xfId="38805" xr:uid="{C635E427-5E49-4DDB-9D5D-870A8A0A62B7}"/>
    <cellStyle name="Total 4" xfId="1347" xr:uid="{00000000-0005-0000-0000-00005B050000}"/>
    <cellStyle name="Total 4 10" xfId="38806" xr:uid="{616E0B18-3847-4EF2-A2CE-5FAFD921ECEC}"/>
    <cellStyle name="Total 4 10 2" xfId="38807" xr:uid="{4BAFCAF5-7002-40E0-87F6-F68279CD7499}"/>
    <cellStyle name="Total 4 10 3" xfId="38808" xr:uid="{2EF8FD67-FFB7-48AB-A54F-462AF10A7306}"/>
    <cellStyle name="Total 4 11" xfId="38809" xr:uid="{0FF4A431-8ED5-4E9E-BD88-AE8ADE2AEF91}"/>
    <cellStyle name="Total 4 11 2" xfId="38810" xr:uid="{AF8BECD0-86DB-4B5A-89ED-6A444F42DD74}"/>
    <cellStyle name="Total 4 11 3" xfId="38811" xr:uid="{F0841F7D-7A00-4134-A42C-7F7721017AA5}"/>
    <cellStyle name="Total 4 12" xfId="38812" xr:uid="{373C8027-BC6D-464C-A37B-D8BE280D0B70}"/>
    <cellStyle name="Total 4 12 2" xfId="38813" xr:uid="{3301AC87-E5C1-4530-B0B0-5B138DE5D882}"/>
    <cellStyle name="Total 4 12 3" xfId="38814" xr:uid="{C180BC7F-081F-4543-B2AF-1F40C631BC10}"/>
    <cellStyle name="Total 4 13" xfId="38815" xr:uid="{D315297B-4DF9-4CB0-88AE-77383D23F2BB}"/>
    <cellStyle name="Total 4 13 2" xfId="38816" xr:uid="{2CC2A3E8-E960-4E69-BCC5-32687168902A}"/>
    <cellStyle name="Total 4 13 3" xfId="38817" xr:uid="{CCBC454C-7675-46FE-BBCA-1686D6A80691}"/>
    <cellStyle name="Total 4 14" xfId="38818" xr:uid="{A8D16F45-0EFD-407A-B34F-74B7071ED5E0}"/>
    <cellStyle name="Total 4 15" xfId="38819" xr:uid="{A66B8404-318B-418F-B1C3-A9D84BCAAA7C}"/>
    <cellStyle name="Total 4 2" xfId="2783" xr:uid="{E5CF5749-D59B-449F-8D57-21C401BA599A}"/>
    <cellStyle name="Total 4 2 2" xfId="42741" xr:uid="{618E0292-BFC3-40EB-B7F6-79C33A011BF8}"/>
    <cellStyle name="Total 4 3" xfId="38820" xr:uid="{5D401D92-E8FD-46AB-A5FD-2CF214AFC23B}"/>
    <cellStyle name="Total 4 3 10" xfId="38821" xr:uid="{42E8A0E5-552B-441B-BA33-420A1F75CD9F}"/>
    <cellStyle name="Total 4 3 10 2" xfId="38822" xr:uid="{7172894C-3A5E-4FF4-A44E-1996494515A6}"/>
    <cellStyle name="Total 4 3 10 3" xfId="38823" xr:uid="{316B883A-76B7-4B6A-A350-9E566E876E25}"/>
    <cellStyle name="Total 4 3 11" xfId="38824" xr:uid="{ED6DA449-363E-4C54-9377-62C85734B9EB}"/>
    <cellStyle name="Total 4 3 11 2" xfId="38825" xr:uid="{BDCAFB36-9823-4805-9747-ED78696B17AF}"/>
    <cellStyle name="Total 4 3 11 3" xfId="38826" xr:uid="{232AE886-21B5-40A0-939E-8C79E3C8DD88}"/>
    <cellStyle name="Total 4 3 12" xfId="38827" xr:uid="{39E60844-1502-46E2-998C-20404C779EF0}"/>
    <cellStyle name="Total 4 3 13" xfId="38828" xr:uid="{1DB87A16-10BA-423F-A8A9-3FCF35C31EB3}"/>
    <cellStyle name="Total 4 3 2" xfId="38829" xr:uid="{A45777DA-469E-4342-A579-E783194E682D}"/>
    <cellStyle name="Total 4 3 2 2" xfId="38830" xr:uid="{B170B589-75EE-493D-8637-AD68F0E62B77}"/>
    <cellStyle name="Total 4 3 2 2 2" xfId="38831" xr:uid="{82A80DEE-487E-4A70-AA49-2993CF756F8D}"/>
    <cellStyle name="Total 4 3 2 2 3" xfId="38832" xr:uid="{9B9BC7FF-375B-4CCF-B914-6E926E18DDB7}"/>
    <cellStyle name="Total 4 3 2 3" xfId="38833" xr:uid="{096C3D8C-F2D0-4EBE-904A-AAA6B393DA0C}"/>
    <cellStyle name="Total 4 3 2 3 2" xfId="38834" xr:uid="{5DB7CDEC-F7DB-4734-BC1B-81808D38F1B3}"/>
    <cellStyle name="Total 4 3 2 3 3" xfId="38835" xr:uid="{E70852CB-6340-4B80-A418-8B307A354D7D}"/>
    <cellStyle name="Total 4 3 2 4" xfId="38836" xr:uid="{67CF12C3-6EBB-4C0C-A9DD-9F457149F38E}"/>
    <cellStyle name="Total 4 3 2 4 2" xfId="38837" xr:uid="{8B97C5DD-3EFB-4DB5-9741-B6AD9AD3E2C0}"/>
    <cellStyle name="Total 4 3 2 4 3" xfId="38838" xr:uid="{F9777DE6-FBDB-4613-B4A9-88026C0D51EB}"/>
    <cellStyle name="Total 4 3 2 5" xfId="38839" xr:uid="{5C4B59CA-4334-4A05-A216-2A6EC207D5F2}"/>
    <cellStyle name="Total 4 3 2 5 2" xfId="38840" xr:uid="{D2EADB69-BB94-482F-944D-9587A4BBB9CE}"/>
    <cellStyle name="Total 4 3 2 5 3" xfId="38841" xr:uid="{DA3E7C96-1CCA-4846-A672-9AEA04922002}"/>
    <cellStyle name="Total 4 3 2 6" xfId="38842" xr:uid="{AF141CC5-1590-40ED-B220-EA739DD468B2}"/>
    <cellStyle name="Total 4 3 2 6 2" xfId="38843" xr:uid="{B2432D33-B590-4F0B-8ACC-022336979D51}"/>
    <cellStyle name="Total 4 3 2 6 3" xfId="38844" xr:uid="{95E5F439-4846-408E-93EA-4C1A6642DE81}"/>
    <cellStyle name="Total 4 3 2 7" xfId="38845" xr:uid="{56FFA90F-966F-4001-8DF7-D94530382F75}"/>
    <cellStyle name="Total 4 3 2 7 2" xfId="38846" xr:uid="{F380607B-9A81-4F3A-B21A-CC85273E86E3}"/>
    <cellStyle name="Total 4 3 2 7 3" xfId="38847" xr:uid="{8F4787F5-7745-4ADC-AEFF-8DEDDFD737B7}"/>
    <cellStyle name="Total 4 3 2 8" xfId="38848" xr:uid="{D2957B63-444F-4074-A858-3773A8E85CE4}"/>
    <cellStyle name="Total 4 3 2 9" xfId="38849" xr:uid="{A0EFA088-CD37-4DF3-9A95-1C9796EF692E}"/>
    <cellStyle name="Total 4 3 3" xfId="38850" xr:uid="{545AF839-E931-4A86-B3EE-EE22A353C3E2}"/>
    <cellStyle name="Total 4 3 3 2" xfId="38851" xr:uid="{919AC539-6788-436C-B346-BEE56CA6807C}"/>
    <cellStyle name="Total 4 3 3 2 2" xfId="38852" xr:uid="{85476225-FE05-49BE-A886-B09F73157ADB}"/>
    <cellStyle name="Total 4 3 3 2 3" xfId="38853" xr:uid="{B368CE91-BD9E-4FAF-B50A-EF3C86397B6E}"/>
    <cellStyle name="Total 4 3 3 3" xfId="38854" xr:uid="{257B539A-ED92-4B53-AD13-2056CDF61CA0}"/>
    <cellStyle name="Total 4 3 3 3 2" xfId="38855" xr:uid="{9EC4BCE4-C6B8-4FED-9B30-456E408D4CB6}"/>
    <cellStyle name="Total 4 3 3 3 3" xfId="38856" xr:uid="{B0D077B5-8BD8-4287-A261-94BA33E02F2E}"/>
    <cellStyle name="Total 4 3 3 4" xfId="38857" xr:uid="{F1A15543-0D4A-438E-9A61-56FEE3B69E64}"/>
    <cellStyle name="Total 4 3 3 4 2" xfId="38858" xr:uid="{4A471836-6689-47DA-8538-D98E526238C4}"/>
    <cellStyle name="Total 4 3 3 4 3" xfId="38859" xr:uid="{988FB655-35BC-4D04-86D7-6CE1C4265ACD}"/>
    <cellStyle name="Total 4 3 3 5" xfId="38860" xr:uid="{79C0BE8E-ED25-4310-A4B4-BD58E5917FE0}"/>
    <cellStyle name="Total 4 3 3 5 2" xfId="38861" xr:uid="{BF325B65-E563-410B-9581-E558C204F4BE}"/>
    <cellStyle name="Total 4 3 3 5 3" xfId="38862" xr:uid="{85849D02-885B-4717-AB19-D052DA4733AE}"/>
    <cellStyle name="Total 4 3 3 6" xfId="38863" xr:uid="{11313EBD-8F48-4663-8414-9EF649B3FD48}"/>
    <cellStyle name="Total 4 3 3 6 2" xfId="38864" xr:uid="{42789047-85EE-43AD-9C75-4621B8D44834}"/>
    <cellStyle name="Total 4 3 3 6 3" xfId="38865" xr:uid="{C5CBA40B-4682-4958-9A02-E2713E938276}"/>
    <cellStyle name="Total 4 3 3 7" xfId="38866" xr:uid="{471CB6E8-0510-434F-AB37-E245B5863A46}"/>
    <cellStyle name="Total 4 3 3 7 2" xfId="38867" xr:uid="{03052422-B4F4-4E91-B735-C7EA4A0C322B}"/>
    <cellStyle name="Total 4 3 3 7 3" xfId="38868" xr:uid="{B62B60E6-38AC-409C-A344-D998AE01991E}"/>
    <cellStyle name="Total 4 3 3 8" xfId="38869" xr:uid="{A1B92FFE-AE39-4FB2-9FB3-B17DFC7E8778}"/>
    <cellStyle name="Total 4 3 3 9" xfId="38870" xr:uid="{22A389E0-17B5-4BC7-95DE-A6E0A07BF44F}"/>
    <cellStyle name="Total 4 3 4" xfId="38871" xr:uid="{F4774490-7760-4B0D-AA5D-5DA9C7807538}"/>
    <cellStyle name="Total 4 3 4 2" xfId="38872" xr:uid="{A12FC7F4-8CF7-4D47-AF1B-7096C74F691E}"/>
    <cellStyle name="Total 4 3 4 2 2" xfId="38873" xr:uid="{3D756686-5FC1-4498-B015-6A419BC72A9C}"/>
    <cellStyle name="Total 4 3 4 2 3" xfId="38874" xr:uid="{8C0AA986-5EB4-4CB5-9FF7-50C85854FF34}"/>
    <cellStyle name="Total 4 3 4 3" xfId="38875" xr:uid="{1A5F4F12-A7CB-4687-8A13-8AB0B60EFE13}"/>
    <cellStyle name="Total 4 3 4 3 2" xfId="38876" xr:uid="{55798727-310B-489E-9258-D7B79B3E2D09}"/>
    <cellStyle name="Total 4 3 4 3 3" xfId="38877" xr:uid="{942E57A1-CD04-44A7-9EF9-1E1EB23404A6}"/>
    <cellStyle name="Total 4 3 4 4" xfId="38878" xr:uid="{49306591-1D8B-4239-97D2-E3D03D610E34}"/>
    <cellStyle name="Total 4 3 4 4 2" xfId="38879" xr:uid="{00F258FC-8875-456E-8C85-4440B7498FA5}"/>
    <cellStyle name="Total 4 3 4 4 3" xfId="38880" xr:uid="{778167E6-0A58-40C7-8843-16B83F00987E}"/>
    <cellStyle name="Total 4 3 4 5" xfId="38881" xr:uid="{FBAD1A9D-DC1F-4419-A4F1-50FE4A51F967}"/>
    <cellStyle name="Total 4 3 4 5 2" xfId="38882" xr:uid="{346BACB8-DEF7-415B-BCEE-E91CA602514D}"/>
    <cellStyle name="Total 4 3 4 5 3" xfId="38883" xr:uid="{F1D3911C-B79D-4760-8709-31B4D5E2D7B8}"/>
    <cellStyle name="Total 4 3 4 6" xfId="38884" xr:uid="{53AAE409-EECE-4869-A2E1-3A89C5FE011E}"/>
    <cellStyle name="Total 4 3 4 6 2" xfId="38885" xr:uid="{83C3E4D3-FAE1-4A95-9783-642955624BB1}"/>
    <cellStyle name="Total 4 3 4 6 3" xfId="38886" xr:uid="{F997DD4B-8A4D-4BA6-BC7F-0021ADB4CD17}"/>
    <cellStyle name="Total 4 3 4 7" xfId="38887" xr:uid="{DCA5F636-A67E-4CA9-A4FF-02050F828769}"/>
    <cellStyle name="Total 4 3 4 7 2" xfId="38888" xr:uid="{3F2DC202-DC71-4A4C-B969-F23E845A0C1A}"/>
    <cellStyle name="Total 4 3 4 7 3" xfId="38889" xr:uid="{31B0A97C-8313-45B9-A5BF-4BD37F1F2B85}"/>
    <cellStyle name="Total 4 3 4 8" xfId="38890" xr:uid="{DDD9F938-CA25-4B72-89DC-07D12D753DF0}"/>
    <cellStyle name="Total 4 3 4 9" xfId="38891" xr:uid="{BAF316AD-218D-468B-9A51-9ADE0FDFCBE9}"/>
    <cellStyle name="Total 4 3 5" xfId="38892" xr:uid="{9DC28CE1-41A6-45B3-A84C-112A78B23423}"/>
    <cellStyle name="Total 4 3 5 2" xfId="38893" xr:uid="{BD8A0505-AEEF-47D1-9522-1E403F008765}"/>
    <cellStyle name="Total 4 3 5 2 2" xfId="38894" xr:uid="{2CE0C8FD-8158-4120-82FC-85E6FFD27A61}"/>
    <cellStyle name="Total 4 3 5 2 3" xfId="38895" xr:uid="{FDDFB7C3-7DFB-437B-99A0-E4885D6790E2}"/>
    <cellStyle name="Total 4 3 5 3" xfId="38896" xr:uid="{C4F4DADE-3298-435F-A1DB-9E246BFBE9B9}"/>
    <cellStyle name="Total 4 3 5 3 2" xfId="38897" xr:uid="{3EA15512-FE7E-4D79-B9DB-28DA5AEA0D73}"/>
    <cellStyle name="Total 4 3 5 3 3" xfId="38898" xr:uid="{3BBA78F7-E598-4499-B0EE-2FBDDD2C2090}"/>
    <cellStyle name="Total 4 3 5 4" xfId="38899" xr:uid="{95B42A18-3F98-4312-AA99-573A7FDB0A55}"/>
    <cellStyle name="Total 4 3 5 4 2" xfId="38900" xr:uid="{B25D0C85-CF73-4F33-A768-763776E65EA4}"/>
    <cellStyle name="Total 4 3 5 4 3" xfId="38901" xr:uid="{25DAE319-F0A9-45EB-8297-C3D44EBB3258}"/>
    <cellStyle name="Total 4 3 5 5" xfId="38902" xr:uid="{0F00B665-66AD-4992-B6BF-1D1BAF13DC4B}"/>
    <cellStyle name="Total 4 3 5 5 2" xfId="38903" xr:uid="{A509056D-3EFD-4797-898C-0B7BEC27AABB}"/>
    <cellStyle name="Total 4 3 5 5 3" xfId="38904" xr:uid="{659416A4-26AD-404F-A01F-D52373616AE4}"/>
    <cellStyle name="Total 4 3 5 6" xfId="38905" xr:uid="{2DB56614-9D1A-4B48-B44B-FE7635EC5F7A}"/>
    <cellStyle name="Total 4 3 5 6 2" xfId="38906" xr:uid="{E1F91ACA-0390-49B5-B09F-F18BF46D664B}"/>
    <cellStyle name="Total 4 3 5 6 3" xfId="38907" xr:uid="{58ECE7A5-ACD0-416A-ABD1-95A9021C4714}"/>
    <cellStyle name="Total 4 3 5 7" xfId="38908" xr:uid="{854DAFF1-F048-437A-9D0C-E912DCB359D8}"/>
    <cellStyle name="Total 4 3 5 7 2" xfId="38909" xr:uid="{65297AD1-8787-4AF0-94C7-024A94BF3DCD}"/>
    <cellStyle name="Total 4 3 5 7 3" xfId="38910" xr:uid="{F1C1D75A-0BE0-4377-A4F5-7CAF3DE21FD9}"/>
    <cellStyle name="Total 4 3 5 8" xfId="38911" xr:uid="{F0B539F9-15F7-49DA-9AF4-AF627F437D45}"/>
    <cellStyle name="Total 4 3 5 9" xfId="38912" xr:uid="{D1D03932-C830-429C-BBD7-0FDABF176737}"/>
    <cellStyle name="Total 4 3 6" xfId="38913" xr:uid="{6755D9B0-3667-4867-94A3-437E4629A313}"/>
    <cellStyle name="Total 4 3 6 2" xfId="38914" xr:uid="{36322BEF-CA1A-4EE9-83B6-AC31894AC843}"/>
    <cellStyle name="Total 4 3 6 3" xfId="38915" xr:uid="{5D8AF036-315D-4EFE-8315-3CC6C4A9B8EC}"/>
    <cellStyle name="Total 4 3 7" xfId="38916" xr:uid="{54E75239-DEF8-4CC0-A8C3-40F36FA5A4AE}"/>
    <cellStyle name="Total 4 3 7 2" xfId="38917" xr:uid="{12E69315-A9CC-4166-8A3B-24AE7D17BE65}"/>
    <cellStyle name="Total 4 3 7 3" xfId="38918" xr:uid="{CCACD999-4A74-4F64-AF19-E14852FD2D27}"/>
    <cellStyle name="Total 4 3 8" xfId="38919" xr:uid="{7475F01C-9DAB-4B34-BF43-96E05B8E1FB5}"/>
    <cellStyle name="Total 4 3 8 2" xfId="38920" xr:uid="{D3DFD6EF-7540-47EB-B004-11FF50EC5752}"/>
    <cellStyle name="Total 4 3 8 3" xfId="38921" xr:uid="{538FC279-68BB-4EA4-BFDF-078F307E8457}"/>
    <cellStyle name="Total 4 3 9" xfId="38922" xr:uid="{2ABDB36E-5D22-4304-8BB0-CE8F99A25972}"/>
    <cellStyle name="Total 4 3 9 2" xfId="38923" xr:uid="{4ECB9E71-71A8-4B11-9DBA-77541D8290A2}"/>
    <cellStyle name="Total 4 3 9 3" xfId="38924" xr:uid="{365B0990-727A-48E5-8325-4B376B473551}"/>
    <cellStyle name="Total 4 4" xfId="38925" xr:uid="{82EDCA33-B8FB-4952-B3BD-EA8FC61029F2}"/>
    <cellStyle name="Total 4 4 2" xfId="38926" xr:uid="{A76F2B26-5C47-43B7-A45A-786E94497784}"/>
    <cellStyle name="Total 4 4 2 2" xfId="38927" xr:uid="{658CAF8F-2852-4D10-9498-770E229BD80D}"/>
    <cellStyle name="Total 4 4 2 3" xfId="38928" xr:uid="{0E1E5126-8A71-49CA-BE2C-1349C94EC0BC}"/>
    <cellStyle name="Total 4 4 3" xfId="38929" xr:uid="{50FAE6A1-F8DA-4E69-A9DB-5F75C5BA6C61}"/>
    <cellStyle name="Total 4 4 3 2" xfId="38930" xr:uid="{59D7D251-32E6-43C0-8935-4F270E2BC623}"/>
    <cellStyle name="Total 4 4 3 3" xfId="38931" xr:uid="{3AE744BA-62EB-4711-8129-EF229F4FBB91}"/>
    <cellStyle name="Total 4 4 4" xfId="38932" xr:uid="{D2E246A4-6EE0-4168-A148-AD3A817ABFB1}"/>
    <cellStyle name="Total 4 4 4 2" xfId="38933" xr:uid="{EE4FBF80-2350-4DF2-B8DB-264F71EECD54}"/>
    <cellStyle name="Total 4 4 4 3" xfId="38934" xr:uid="{7C4F78CC-13EA-4265-812C-ED4DE32B28E4}"/>
    <cellStyle name="Total 4 4 5" xfId="38935" xr:uid="{78F100CD-701F-4BA1-B64D-3ABC8A28EEFF}"/>
    <cellStyle name="Total 4 4 5 2" xfId="38936" xr:uid="{B2AEBA71-DE25-455A-9EDC-2F45C4A4081F}"/>
    <cellStyle name="Total 4 4 5 3" xfId="38937" xr:uid="{708AC4A4-1D16-453D-97CA-0CB382DEE8D0}"/>
    <cellStyle name="Total 4 4 6" xfId="38938" xr:uid="{043DA849-9C68-4C26-9DBF-EC9595F3F9DE}"/>
    <cellStyle name="Total 4 4 6 2" xfId="38939" xr:uid="{F4DDDFBF-EB14-450E-B684-CA8B93305DFC}"/>
    <cellStyle name="Total 4 4 6 3" xfId="38940" xr:uid="{350C41D1-254C-498C-B3EC-48ED7899540B}"/>
    <cellStyle name="Total 4 4 7" xfId="38941" xr:uid="{CED837D9-6B88-4E77-9375-319B514C38B8}"/>
    <cellStyle name="Total 4 4 7 2" xfId="38942" xr:uid="{4B2CD08C-FD90-4AA9-BCD3-C6A91ACF5FED}"/>
    <cellStyle name="Total 4 4 7 3" xfId="38943" xr:uid="{5BA7E466-C249-44F5-9164-DE6F223C0059}"/>
    <cellStyle name="Total 4 4 8" xfId="38944" xr:uid="{C3B66833-494B-4EBD-A779-E1836A4E426C}"/>
    <cellStyle name="Total 4 4 9" xfId="38945" xr:uid="{664BA457-92C1-4E03-B20E-649D18752B69}"/>
    <cellStyle name="Total 4 5" xfId="38946" xr:uid="{B7998B8F-1D32-4FA2-9900-BB2D01806900}"/>
    <cellStyle name="Total 4 5 2" xfId="38947" xr:uid="{DA622516-309F-41D1-98BD-A3EB08A07F56}"/>
    <cellStyle name="Total 4 5 2 2" xfId="38948" xr:uid="{42B5B818-96C2-40D9-865B-BF6CFB2813BC}"/>
    <cellStyle name="Total 4 5 2 3" xfId="38949" xr:uid="{F0155C72-9A44-476B-9488-52D5A415C578}"/>
    <cellStyle name="Total 4 5 3" xfId="38950" xr:uid="{0C7D832D-1D6D-42FC-A94E-784B45387542}"/>
    <cellStyle name="Total 4 5 3 2" xfId="38951" xr:uid="{E4A89DCF-33A2-4232-8BF2-8F1568F98B34}"/>
    <cellStyle name="Total 4 5 3 3" xfId="38952" xr:uid="{2D6AC077-C878-490E-8995-B8796333073C}"/>
    <cellStyle name="Total 4 5 4" xfId="38953" xr:uid="{8779B675-1D74-4226-9D09-F2465269D7D0}"/>
    <cellStyle name="Total 4 5 4 2" xfId="38954" xr:uid="{B943A965-4BC2-4F6A-8CF9-0BEBAE26B55D}"/>
    <cellStyle name="Total 4 5 4 3" xfId="38955" xr:uid="{2931F40B-A786-4C91-B2EA-85E2BD3E6A9D}"/>
    <cellStyle name="Total 4 5 5" xfId="38956" xr:uid="{79F1BC49-650C-4A3A-BDBE-A10DB8C47F5B}"/>
    <cellStyle name="Total 4 5 5 2" xfId="38957" xr:uid="{5BF59617-AAF3-42FA-A3F2-71655C509ECD}"/>
    <cellStyle name="Total 4 5 5 3" xfId="38958" xr:uid="{2543E391-13E7-4437-B623-3E836874C78F}"/>
    <cellStyle name="Total 4 5 6" xfId="38959" xr:uid="{10DBB774-9EFF-42FB-A75E-877711060AD7}"/>
    <cellStyle name="Total 4 5 6 2" xfId="38960" xr:uid="{352ACC43-5A71-47BC-A17C-A36B9C717848}"/>
    <cellStyle name="Total 4 5 6 3" xfId="38961" xr:uid="{6D75D4DB-D8A3-44C0-8BDA-4FEFC8D0BD86}"/>
    <cellStyle name="Total 4 5 7" xfId="38962" xr:uid="{EA5B2263-E51D-402E-980B-9D2212308F6C}"/>
    <cellStyle name="Total 4 5 7 2" xfId="38963" xr:uid="{0817FD22-D266-4EAB-A9F9-50132396936A}"/>
    <cellStyle name="Total 4 5 7 3" xfId="38964" xr:uid="{1FA0FD8D-D258-463F-9B6A-34176E5355F9}"/>
    <cellStyle name="Total 4 5 8" xfId="38965" xr:uid="{FCF12F7D-A823-47F0-A8CC-BBB79F76AE67}"/>
    <cellStyle name="Total 4 5 9" xfId="38966" xr:uid="{D50E8905-C508-42CB-87F4-064B44C25EDA}"/>
    <cellStyle name="Total 4 6" xfId="38967" xr:uid="{EEA427BC-5873-4FDD-9567-E6C3A97FD3C4}"/>
    <cellStyle name="Total 4 6 2" xfId="38968" xr:uid="{9F833B52-D724-49A4-A610-FE95B1239D0B}"/>
    <cellStyle name="Total 4 6 2 2" xfId="38969" xr:uid="{1FD25735-DEFA-435E-8852-0D8480BA47B0}"/>
    <cellStyle name="Total 4 6 2 3" xfId="38970" xr:uid="{2C5346FD-DAF5-4EBE-A290-526609CA2570}"/>
    <cellStyle name="Total 4 6 3" xfId="38971" xr:uid="{ADB7320F-3C54-43FC-B4CD-9137F24347FD}"/>
    <cellStyle name="Total 4 6 3 2" xfId="38972" xr:uid="{853462E6-0871-42B8-A459-E0E49E9258EA}"/>
    <cellStyle name="Total 4 6 3 3" xfId="38973" xr:uid="{692B1C53-9420-4B66-94B1-3D0349E83DB5}"/>
    <cellStyle name="Total 4 6 4" xfId="38974" xr:uid="{3CD118F4-9DC6-4AAC-9B79-7895ED5F8D2B}"/>
    <cellStyle name="Total 4 6 4 2" xfId="38975" xr:uid="{E55BF43D-3233-4CA1-951B-F7FA6B43C7A1}"/>
    <cellStyle name="Total 4 6 4 3" xfId="38976" xr:uid="{431E3144-8730-41DE-BDE7-EE05C373D178}"/>
    <cellStyle name="Total 4 6 5" xfId="38977" xr:uid="{49662343-192F-485D-B404-1B7DD1002CE5}"/>
    <cellStyle name="Total 4 6 5 2" xfId="38978" xr:uid="{E9F4D2EA-BCFD-4C3E-99AF-C785503D1482}"/>
    <cellStyle name="Total 4 6 5 3" xfId="38979" xr:uid="{3E854721-A8FB-48F1-9B39-107DFD96022E}"/>
    <cellStyle name="Total 4 6 6" xfId="38980" xr:uid="{58E99899-49D7-4291-8CB2-635EE6C66F9E}"/>
    <cellStyle name="Total 4 6 6 2" xfId="38981" xr:uid="{7ACCD0C9-36A0-4686-989D-899C90BD9726}"/>
    <cellStyle name="Total 4 6 6 3" xfId="38982" xr:uid="{9ABF817A-4943-4853-8D26-32D0B7D85DB0}"/>
    <cellStyle name="Total 4 6 7" xfId="38983" xr:uid="{9E4655DE-793C-4C63-82C8-7C58E8C80F40}"/>
    <cellStyle name="Total 4 6 7 2" xfId="38984" xr:uid="{F0C2E4E7-CC54-4903-91EF-B0D239BFB829}"/>
    <cellStyle name="Total 4 6 7 3" xfId="38985" xr:uid="{1D6B7255-98D0-4755-8D0B-CCC1EE02540D}"/>
    <cellStyle name="Total 4 6 8" xfId="38986" xr:uid="{62DDAC48-DF8E-445C-BC8F-48BD3A3E3114}"/>
    <cellStyle name="Total 4 6 9" xfId="38987" xr:uid="{BA3670A8-0ED7-4C7E-BDA4-C6C3B9442488}"/>
    <cellStyle name="Total 4 7" xfId="38988" xr:uid="{60BB4FB2-3FC7-4115-B1A7-BFC1D9DACC27}"/>
    <cellStyle name="Total 4 7 2" xfId="38989" xr:uid="{55FC6903-10E4-4B99-88FA-6461F6C56743}"/>
    <cellStyle name="Total 4 7 2 2" xfId="38990" xr:uid="{49E05063-3306-4AE1-A243-58E32832537F}"/>
    <cellStyle name="Total 4 7 2 3" xfId="38991" xr:uid="{5304CC37-D402-4C9A-9345-384024FEEB95}"/>
    <cellStyle name="Total 4 7 3" xfId="38992" xr:uid="{D4561600-9F9F-4ABB-A799-2B7D3D506E46}"/>
    <cellStyle name="Total 4 7 3 2" xfId="38993" xr:uid="{C46DCA9A-8FBA-4D74-BF6E-6AEF378D9549}"/>
    <cellStyle name="Total 4 7 3 3" xfId="38994" xr:uid="{20807956-FD88-4836-B967-6ABDE0EB84AE}"/>
    <cellStyle name="Total 4 7 4" xfId="38995" xr:uid="{67000EC4-D09C-420D-BF15-DF412EF63DBC}"/>
    <cellStyle name="Total 4 7 4 2" xfId="38996" xr:uid="{55BA0595-48A6-46DE-A61A-62D936B6C83C}"/>
    <cellStyle name="Total 4 7 4 3" xfId="38997" xr:uid="{C778BFF1-C865-49B5-B7E6-F722CAC7C078}"/>
    <cellStyle name="Total 4 7 5" xfId="38998" xr:uid="{CCF2658A-4A88-4045-8250-B932D93208F0}"/>
    <cellStyle name="Total 4 7 5 2" xfId="38999" xr:uid="{5BAC8B9F-FA5B-41FC-B8BE-A28B49D7989A}"/>
    <cellStyle name="Total 4 7 5 3" xfId="39000" xr:uid="{B730B0B4-5E9A-4CDB-86FE-EFF25DE14BA1}"/>
    <cellStyle name="Total 4 7 6" xfId="39001" xr:uid="{8D9E002F-C6D3-4903-A679-3FF69747B3A2}"/>
    <cellStyle name="Total 4 7 6 2" xfId="39002" xr:uid="{7FA87BAE-431B-45EC-BD1A-71931DAA4CE2}"/>
    <cellStyle name="Total 4 7 6 3" xfId="39003" xr:uid="{5CA914B3-C755-4E9C-A33E-945CF04E914D}"/>
    <cellStyle name="Total 4 7 7" xfId="39004" xr:uid="{34E772C3-5D8B-4EF1-86FA-77AED9B3EB6D}"/>
    <cellStyle name="Total 4 7 7 2" xfId="39005" xr:uid="{FB573E69-92A7-43AC-8D38-D26ED6D2D0EF}"/>
    <cellStyle name="Total 4 7 7 3" xfId="39006" xr:uid="{D504D818-4B68-47F1-BDFB-826BD72111CD}"/>
    <cellStyle name="Total 4 7 8" xfId="39007" xr:uid="{71B091F4-A084-4E41-969C-338463C3A139}"/>
    <cellStyle name="Total 4 7 9" xfId="39008" xr:uid="{7B547565-F2BD-479D-A0B8-A2B450C126C4}"/>
    <cellStyle name="Total 4 8" xfId="39009" xr:uid="{A26A1C86-32F2-4CD6-8951-504D8C164E92}"/>
    <cellStyle name="Total 4 8 2" xfId="39010" xr:uid="{CAE302FF-B058-4E14-9B81-BA38F3BB0E8F}"/>
    <cellStyle name="Total 4 8 3" xfId="39011" xr:uid="{7269E23B-C226-4DDB-B19D-F281E92D72EB}"/>
    <cellStyle name="Total 4 9" xfId="39012" xr:uid="{2B1A960D-35F1-4528-8F29-189AECAFF49E}"/>
    <cellStyle name="Total 4 9 2" xfId="39013" xr:uid="{D10CD35D-EE6E-486B-A29E-474F0A5517FB}"/>
    <cellStyle name="Total 4 9 3" xfId="39014" xr:uid="{B292CB31-05BA-4E1F-80BA-71BD03F81D5A}"/>
    <cellStyle name="Total 5" xfId="39015" xr:uid="{376194E7-5317-4CFE-9BD5-52258868BF9D}"/>
    <cellStyle name="Total 6" xfId="42742" xr:uid="{E35A99BB-B922-4579-A743-B517DCEF778A}"/>
    <cellStyle name="TotCol - Style5" xfId="2784" xr:uid="{FA664AB2-AC47-4047-A965-A40C97052283}"/>
    <cellStyle name="TotCol - Style5 2" xfId="42743" xr:uid="{429E59C5-E227-4FE0-9991-FC52F2EA9086}"/>
    <cellStyle name="TotCol - Style7" xfId="2785" xr:uid="{DEFC181D-EDAC-401A-84FB-8AA587D30F77}"/>
    <cellStyle name="TotCol - Style7 2" xfId="42744" xr:uid="{ECF29626-78C9-4569-8804-857646BBCAA0}"/>
    <cellStyle name="TotRow - Style4" xfId="2786" xr:uid="{22742E43-FD0D-4664-9A92-D69616C2332D}"/>
    <cellStyle name="TotRow - Style4 10" xfId="39016" xr:uid="{EC1E1162-1633-45EB-BDCD-AF2887C5D809}"/>
    <cellStyle name="TotRow - Style4 10 2" xfId="39017" xr:uid="{D4B543EF-435D-4267-85E3-3F731B1A84E4}"/>
    <cellStyle name="TotRow - Style4 10 3" xfId="39018" xr:uid="{A349182C-EC36-4D73-B93A-0869BD6AC5F3}"/>
    <cellStyle name="TotRow - Style4 11" xfId="39019" xr:uid="{E92C4E20-8BF8-48B4-BE8A-FC981D8B0E62}"/>
    <cellStyle name="TotRow - Style4 11 2" xfId="39020" xr:uid="{2744F0E5-0A49-44F0-9A3C-A30C8C968B79}"/>
    <cellStyle name="TotRow - Style4 11 3" xfId="39021" xr:uid="{43C8B383-D961-4CDC-BFBC-578D494820F8}"/>
    <cellStyle name="TotRow - Style4 12" xfId="45081" xr:uid="{042BD2F5-CFC5-40B6-BBF3-C891F7377D9F}"/>
    <cellStyle name="TotRow - Style4 2" xfId="39022" xr:uid="{6E4FD063-653C-424C-B470-A1DD317EC1BF}"/>
    <cellStyle name="TotRow - Style4 2 2" xfId="39023" xr:uid="{764D3322-D7D2-4AFC-A11D-A70B207C9064}"/>
    <cellStyle name="TotRow - Style4 2 2 2" xfId="39024" xr:uid="{9B79EB75-7C78-4AEB-A718-ABBB18C20527}"/>
    <cellStyle name="TotRow - Style4 2 2 3" xfId="39025" xr:uid="{FA079A72-0F5E-4A70-9FDD-87A5A39CF616}"/>
    <cellStyle name="TotRow - Style4 2 3" xfId="39026" xr:uid="{1A8B9614-9B59-4849-9AF4-E3F3B7EF71D1}"/>
    <cellStyle name="TotRow - Style4 2 3 2" xfId="39027" xr:uid="{42974434-54B9-4D7F-9D59-6FB115202624}"/>
    <cellStyle name="TotRow - Style4 2 3 3" xfId="39028" xr:uid="{AEC06752-6289-4E10-BEE8-D65A73BCF9D4}"/>
    <cellStyle name="TotRow - Style4 2 4" xfId="39029" xr:uid="{11B9D499-021F-4ADD-9CF1-D977C5F83B72}"/>
    <cellStyle name="TotRow - Style4 2 4 2" xfId="39030" xr:uid="{B999C2B7-E327-4C30-AB08-271CE97B4F99}"/>
    <cellStyle name="TotRow - Style4 2 4 3" xfId="39031" xr:uid="{7554CB46-6B54-4C4E-A5AB-9AADA13B5E8F}"/>
    <cellStyle name="TotRow - Style4 2 5" xfId="39032" xr:uid="{FF5A4693-D04E-4A14-A041-772DDEC46ECF}"/>
    <cellStyle name="TotRow - Style4 2 5 2" xfId="39033" xr:uid="{BC1E4FEC-B446-4088-83FC-EB433F468C68}"/>
    <cellStyle name="TotRow - Style4 2 5 3" xfId="39034" xr:uid="{BB492447-C3C0-4E21-9CC3-1CFF35918F24}"/>
    <cellStyle name="TotRow - Style4 2 6" xfId="39035" xr:uid="{367C7417-F668-4F75-8D49-C87A522DB011}"/>
    <cellStyle name="TotRow - Style4 2 6 2" xfId="39036" xr:uid="{1DAFDEBF-A604-4705-B2A2-F3C9D064E4C3}"/>
    <cellStyle name="TotRow - Style4 2 6 3" xfId="39037" xr:uid="{B4B3735D-2D9D-4C55-84FB-D9CECDE812D4}"/>
    <cellStyle name="TotRow - Style4 2 7" xfId="39038" xr:uid="{61C3D369-44F7-4C4B-96FD-2FF61AA69884}"/>
    <cellStyle name="TotRow - Style4 2 7 2" xfId="39039" xr:uid="{C8C9B5AB-F2A5-4C93-BC27-A44521CB47F6}"/>
    <cellStyle name="TotRow - Style4 2 7 3" xfId="39040" xr:uid="{04878A40-9455-4EE2-A468-0CC079BA18B3}"/>
    <cellStyle name="TotRow - Style4 2 8" xfId="45082" xr:uid="{11081600-B774-422C-A2C6-29115FF05ADB}"/>
    <cellStyle name="TotRow - Style4 3" xfId="39041" xr:uid="{FDF40B8F-1265-4FB8-99E7-4B45E1D57738}"/>
    <cellStyle name="TotRow - Style4 3 2" xfId="39042" xr:uid="{2B5DCC26-A686-4292-A963-E210C4E6212D}"/>
    <cellStyle name="TotRow - Style4 3 2 2" xfId="39043" xr:uid="{6552F9D6-E01D-4D82-9095-489974792731}"/>
    <cellStyle name="TotRow - Style4 3 2 3" xfId="39044" xr:uid="{5BBF165A-F198-4A29-AD8E-25C04F17A861}"/>
    <cellStyle name="TotRow - Style4 3 3" xfId="39045" xr:uid="{2425AC68-9789-4033-8D8B-9CB2417DB3B3}"/>
    <cellStyle name="TotRow - Style4 3 3 2" xfId="39046" xr:uid="{88325F92-2D4A-4279-ACA4-D077E03972B4}"/>
    <cellStyle name="TotRow - Style4 3 3 3" xfId="39047" xr:uid="{281B76E5-3D32-481B-95BA-613702512D70}"/>
    <cellStyle name="TotRow - Style4 3 4" xfId="39048" xr:uid="{6A8BC4AE-5612-459A-880D-1F7EA9267FE0}"/>
    <cellStyle name="TotRow - Style4 3 4 2" xfId="39049" xr:uid="{AE94968E-FD55-4E0C-B1C6-E62544891559}"/>
    <cellStyle name="TotRow - Style4 3 4 3" xfId="39050" xr:uid="{EA0B343E-1EA3-4E62-A893-259EA01B1E03}"/>
    <cellStyle name="TotRow - Style4 3 5" xfId="39051" xr:uid="{0EE6C929-1214-4E2C-8759-60BC961CBAD4}"/>
    <cellStyle name="TotRow - Style4 3 5 2" xfId="39052" xr:uid="{494DCE7B-9A0B-465B-B75E-BB3A4E96B674}"/>
    <cellStyle name="TotRow - Style4 3 5 3" xfId="39053" xr:uid="{DB9477D8-EBB3-4A7D-9844-5EED24662E96}"/>
    <cellStyle name="TotRow - Style4 3 6" xfId="39054" xr:uid="{F9BFB6DD-CA9B-46FE-999E-E0FC70D36242}"/>
    <cellStyle name="TotRow - Style4 3 6 2" xfId="39055" xr:uid="{0F96C012-83F0-4480-8935-AF3D0758F1EC}"/>
    <cellStyle name="TotRow - Style4 3 6 3" xfId="39056" xr:uid="{0526EAC7-C39C-4307-BDDB-815934DBCF2B}"/>
    <cellStyle name="TotRow - Style4 3 7" xfId="39057" xr:uid="{8FD49D74-798C-478C-B936-DF4E36DF8CF1}"/>
    <cellStyle name="TotRow - Style4 3 7 2" xfId="39058" xr:uid="{7E2E1947-723B-4787-9E1C-523917B5F745}"/>
    <cellStyle name="TotRow - Style4 3 7 3" xfId="39059" xr:uid="{625940E1-F8FF-4466-9F4F-E5E25676AF1E}"/>
    <cellStyle name="TotRow - Style4 3 8" xfId="45083" xr:uid="{84C57E1B-E2D2-488D-9A5A-4A56B553CE26}"/>
    <cellStyle name="TotRow - Style4 4" xfId="39060" xr:uid="{570D57E8-EDE5-438E-B91C-84C05C58AEA0}"/>
    <cellStyle name="TotRow - Style4 4 2" xfId="39061" xr:uid="{9F82505B-CFA8-4E1C-9939-FE321FC5B1D5}"/>
    <cellStyle name="TotRow - Style4 4 2 2" xfId="39062" xr:uid="{4FA85015-9E13-4DE0-9F9F-93926C40D17D}"/>
    <cellStyle name="TotRow - Style4 4 2 3" xfId="39063" xr:uid="{3771CA7F-FE32-4B38-A89C-0380693D1456}"/>
    <cellStyle name="TotRow - Style4 4 3" xfId="39064" xr:uid="{375459D9-E42F-4068-B9C2-C679831B136E}"/>
    <cellStyle name="TotRow - Style4 4 3 2" xfId="39065" xr:uid="{A575AB15-5EBA-4FEE-B9B5-AA66F002D86C}"/>
    <cellStyle name="TotRow - Style4 4 3 3" xfId="39066" xr:uid="{F531A021-4714-4529-AF94-0556611AEB84}"/>
    <cellStyle name="TotRow - Style4 4 4" xfId="39067" xr:uid="{ADCDB125-4D98-44D3-B001-CAC32C4FDD2B}"/>
    <cellStyle name="TotRow - Style4 4 4 2" xfId="39068" xr:uid="{437BD4D4-A7F2-4157-BEF9-BEC1C1D7DF9C}"/>
    <cellStyle name="TotRow - Style4 4 4 3" xfId="39069" xr:uid="{0462B0B8-71DE-4941-89E9-11DAE9C57BC9}"/>
    <cellStyle name="TotRow - Style4 4 5" xfId="39070" xr:uid="{313B3398-2068-47E9-BECA-83244ACE4CE9}"/>
    <cellStyle name="TotRow - Style4 4 5 2" xfId="39071" xr:uid="{2AADCDBD-FD3D-4755-B748-CA9AD748D2D8}"/>
    <cellStyle name="TotRow - Style4 4 5 3" xfId="39072" xr:uid="{7DD2BACD-ED7E-409F-809D-9EDDFB026BF5}"/>
    <cellStyle name="TotRow - Style4 4 6" xfId="39073" xr:uid="{4CA18EF4-0F0B-4776-80CD-2665F4EA1D88}"/>
    <cellStyle name="TotRow - Style4 4 6 2" xfId="39074" xr:uid="{ECD1EDB7-23E4-40EB-AEDA-850EB03C8BE1}"/>
    <cellStyle name="TotRow - Style4 4 6 3" xfId="39075" xr:uid="{9756BD16-E058-4EE3-9714-2855B32D7FC6}"/>
    <cellStyle name="TotRow - Style4 4 7" xfId="39076" xr:uid="{DACCB2B3-491B-4648-A891-5A5B66D9E78A}"/>
    <cellStyle name="TotRow - Style4 4 7 2" xfId="39077" xr:uid="{1F651091-C378-496E-B71B-6AC91542AAD1}"/>
    <cellStyle name="TotRow - Style4 4 7 3" xfId="39078" xr:uid="{026B7060-0318-4CE2-856C-45E0B52037E3}"/>
    <cellStyle name="TotRow - Style4 4 8" xfId="45084" xr:uid="{70AF33E0-A176-4FC7-95B6-E8C074C15F43}"/>
    <cellStyle name="TotRow - Style4 5" xfId="39079" xr:uid="{0654C24B-619D-4BA5-8FA6-5B6E38DCD8BB}"/>
    <cellStyle name="TotRow - Style4 5 2" xfId="39080" xr:uid="{827418ED-6D4F-47C4-AC6A-3BDEDD8440EA}"/>
    <cellStyle name="TotRow - Style4 5 2 2" xfId="39081" xr:uid="{B0DF425B-4492-47F8-8E13-241D128123E0}"/>
    <cellStyle name="TotRow - Style4 5 2 3" xfId="39082" xr:uid="{C820F10F-90DF-46F7-A755-B0E53BB7CE27}"/>
    <cellStyle name="TotRow - Style4 5 3" xfId="39083" xr:uid="{259498CF-82F1-4FE4-BCFA-87F41D4785D2}"/>
    <cellStyle name="TotRow - Style4 5 3 2" xfId="39084" xr:uid="{22DA4989-FBB0-47DB-A4D1-33350725C60B}"/>
    <cellStyle name="TotRow - Style4 5 3 3" xfId="39085" xr:uid="{EB54749B-DFCF-468B-9E7A-525C597252FA}"/>
    <cellStyle name="TotRow - Style4 5 4" xfId="39086" xr:uid="{599DBBA4-2D2D-4593-821F-FAD3E715F192}"/>
    <cellStyle name="TotRow - Style4 5 4 2" xfId="39087" xr:uid="{D9918CC3-9EF4-4269-BB43-F1D0784D8C2B}"/>
    <cellStyle name="TotRow - Style4 5 4 3" xfId="39088" xr:uid="{986556B5-B3AF-4846-AA2B-8993ECB77BCE}"/>
    <cellStyle name="TotRow - Style4 5 5" xfId="39089" xr:uid="{D88F6000-657D-4D98-9A9B-E180E5A28DDF}"/>
    <cellStyle name="TotRow - Style4 5 5 2" xfId="39090" xr:uid="{DE055B6F-69EA-419F-AA26-38F169F4BEA3}"/>
    <cellStyle name="TotRow - Style4 5 5 3" xfId="39091" xr:uid="{FC6BC5D4-D053-4BBA-BCF9-76975179092C}"/>
    <cellStyle name="TotRow - Style4 5 6" xfId="39092" xr:uid="{2120F7E3-8F15-40C9-9DBC-BB7AA10E9749}"/>
    <cellStyle name="TotRow - Style4 5 6 2" xfId="39093" xr:uid="{D9A0312B-5EBC-41FF-9839-4BB25BAB5B95}"/>
    <cellStyle name="TotRow - Style4 5 6 3" xfId="39094" xr:uid="{1F6AE157-B233-4F78-AEB0-4450330F0E11}"/>
    <cellStyle name="TotRow - Style4 5 7" xfId="39095" xr:uid="{7C5063C0-3954-4639-95CE-03D2DA2E2AA4}"/>
    <cellStyle name="TotRow - Style4 5 7 2" xfId="39096" xr:uid="{18B3D079-DDCF-41B7-9E4F-EC322DE71B3F}"/>
    <cellStyle name="TotRow - Style4 5 7 3" xfId="39097" xr:uid="{8708178D-4B4A-44E2-8F20-60E8F98D56D6}"/>
    <cellStyle name="TotRow - Style4 5 8" xfId="45085" xr:uid="{C28839C1-6346-41CB-8A6B-D0C7EEA17E1C}"/>
    <cellStyle name="TotRow - Style4 6" xfId="39098" xr:uid="{A206BB4F-49A3-4F85-9C5B-622B020F158E}"/>
    <cellStyle name="TotRow - Style4 6 2" xfId="39099" xr:uid="{A21ED8B1-B773-469E-AADB-B573203B783E}"/>
    <cellStyle name="TotRow - Style4 7" xfId="39100" xr:uid="{7F1AA920-B250-4184-BAE8-0FF6F30EE315}"/>
    <cellStyle name="TotRow - Style4 7 2" xfId="39101" xr:uid="{B0FCD39A-C421-434B-8076-20E04444F93B}"/>
    <cellStyle name="TotRow - Style4 7 3" xfId="39102" xr:uid="{6C68896B-34A1-4C35-9452-46C2DFE601BA}"/>
    <cellStyle name="TotRow - Style4 8" xfId="39103" xr:uid="{AED3961A-6AF6-48FA-8189-3CBC668A1575}"/>
    <cellStyle name="TotRow - Style4 8 2" xfId="39104" xr:uid="{4601B4EE-9491-4A0B-96FA-EB26F39173DB}"/>
    <cellStyle name="TotRow - Style4 8 3" xfId="39105" xr:uid="{582B626B-7828-4562-88EB-699C874FE70C}"/>
    <cellStyle name="TotRow - Style4 9" xfId="39106" xr:uid="{1AA3EACC-6F37-4807-B337-280F00E02BB5}"/>
    <cellStyle name="TotRow - Style4 9 2" xfId="39107" xr:uid="{BEB3CA76-0611-4735-AA22-16B9F4162DD3}"/>
    <cellStyle name="TotRow - Style4 9 3" xfId="39108" xr:uid="{1E5FADED-3F02-4FEC-9769-5262D869B47F}"/>
    <cellStyle name="TotRow - Style8" xfId="2787" xr:uid="{D9094E64-FB57-4DB6-8085-B37B7C47629A}"/>
    <cellStyle name="TotRow - Style8 10" xfId="39109" xr:uid="{0E9D894D-E3BD-495E-8218-076C6DCB06DB}"/>
    <cellStyle name="TotRow - Style8 10 2" xfId="39110" xr:uid="{47A417E1-92ED-4A7F-BDF2-F007D2F5E673}"/>
    <cellStyle name="TotRow - Style8 10 3" xfId="39111" xr:uid="{CFB111DD-1E6D-488F-8E40-DF8AC1E1B31E}"/>
    <cellStyle name="TotRow - Style8 11" xfId="39112" xr:uid="{1D5118FA-73A1-4FEE-ACFE-28FF2B5FB94A}"/>
    <cellStyle name="TotRow - Style8 11 2" xfId="39113" xr:uid="{27307C11-5158-48FE-9EDB-10889DD8E635}"/>
    <cellStyle name="TotRow - Style8 11 3" xfId="39114" xr:uid="{70890966-BEE3-42A3-B078-9342760D7944}"/>
    <cellStyle name="TotRow - Style8 12" xfId="45086" xr:uid="{3817A160-2985-4EC2-B8C5-ECCF490B9AFA}"/>
    <cellStyle name="TotRow - Style8 2" xfId="39115" xr:uid="{710DA10F-0EEA-4BEE-BFA4-019F1642E387}"/>
    <cellStyle name="TotRow - Style8 2 2" xfId="39116" xr:uid="{3C813B6F-B419-4CE9-B9C5-E26AA983BD4B}"/>
    <cellStyle name="TotRow - Style8 2 2 2" xfId="39117" xr:uid="{CD544DB4-521A-4DCF-BBC4-722E927DCA7E}"/>
    <cellStyle name="TotRow - Style8 2 2 3" xfId="39118" xr:uid="{22E7EC6F-B216-414A-8B13-6366E02CF7B3}"/>
    <cellStyle name="TotRow - Style8 2 3" xfId="39119" xr:uid="{2199F471-C371-48BD-B70A-64FD656276B9}"/>
    <cellStyle name="TotRow - Style8 2 3 2" xfId="39120" xr:uid="{AA6BB48B-F7E5-4ED9-92CC-5D79FD50C605}"/>
    <cellStyle name="TotRow - Style8 2 3 3" xfId="39121" xr:uid="{EFFB0EAF-29E1-4E49-BEEF-07BCEE59753D}"/>
    <cellStyle name="TotRow - Style8 2 4" xfId="39122" xr:uid="{391BCCDC-3C05-4726-A6BC-202079C3E2EE}"/>
    <cellStyle name="TotRow - Style8 2 4 2" xfId="39123" xr:uid="{3741A007-2725-4B22-B4D8-FC2784C327DC}"/>
    <cellStyle name="TotRow - Style8 2 4 3" xfId="39124" xr:uid="{27C2B46B-0300-4FB6-B0E5-591D6FBF1AE1}"/>
    <cellStyle name="TotRow - Style8 2 5" xfId="39125" xr:uid="{F6A5B1A7-0F06-49A3-87C1-7DFD4350C491}"/>
    <cellStyle name="TotRow - Style8 2 5 2" xfId="39126" xr:uid="{AB59FC31-F043-4064-A3DF-C2B5F5EEFC1C}"/>
    <cellStyle name="TotRow - Style8 2 5 3" xfId="39127" xr:uid="{067E9827-8131-4334-8F77-38F431A31384}"/>
    <cellStyle name="TotRow - Style8 2 6" xfId="39128" xr:uid="{8273DE55-73CB-427A-9FCA-66845F210360}"/>
    <cellStyle name="TotRow - Style8 2 6 2" xfId="39129" xr:uid="{C282E454-C9CA-4248-AF7B-87E1588DD558}"/>
    <cellStyle name="TotRow - Style8 2 6 3" xfId="39130" xr:uid="{AD1E1871-F39A-4809-AFCD-F370CF6DB93F}"/>
    <cellStyle name="TotRow - Style8 2 7" xfId="39131" xr:uid="{D95CE289-58B7-4084-83C7-8CDEAFE898CB}"/>
    <cellStyle name="TotRow - Style8 2 7 2" xfId="39132" xr:uid="{468BBAEC-96E4-424A-B334-1793B5D604BC}"/>
    <cellStyle name="TotRow - Style8 2 7 3" xfId="39133" xr:uid="{2AE7477D-8EBB-4E1C-91A9-AB00E394E6CB}"/>
    <cellStyle name="TotRow - Style8 2 8" xfId="45087" xr:uid="{A138FF85-F860-4246-B408-7FD5A0FF34C2}"/>
    <cellStyle name="TotRow - Style8 3" xfId="39134" xr:uid="{C6E244CF-E02C-4F13-9043-9176379311B9}"/>
    <cellStyle name="TotRow - Style8 3 2" xfId="39135" xr:uid="{0E43FD3D-E8D2-4ACE-91AB-4F5AEA950F65}"/>
    <cellStyle name="TotRow - Style8 3 2 2" xfId="39136" xr:uid="{481A01F8-3FEE-4E86-80C8-97BF29C2FD5D}"/>
    <cellStyle name="TotRow - Style8 3 2 3" xfId="39137" xr:uid="{CDB29AE5-4057-4EC6-83DE-AE914C867C4A}"/>
    <cellStyle name="TotRow - Style8 3 3" xfId="39138" xr:uid="{DBCEFED4-C424-4A64-B477-647FBA70C19E}"/>
    <cellStyle name="TotRow - Style8 3 3 2" xfId="39139" xr:uid="{85B6E0CB-9D88-40AD-B753-1E091D637068}"/>
    <cellStyle name="TotRow - Style8 3 3 3" xfId="39140" xr:uid="{830EA04B-C092-473D-B39D-8D8F4DD46128}"/>
    <cellStyle name="TotRow - Style8 3 4" xfId="39141" xr:uid="{B54D3E5C-5792-4386-8F3D-E3928EB667AA}"/>
    <cellStyle name="TotRow - Style8 3 4 2" xfId="39142" xr:uid="{71E849DF-6085-4DC3-BB52-C067735C87FA}"/>
    <cellStyle name="TotRow - Style8 3 4 3" xfId="39143" xr:uid="{9EB941E4-FBB3-42E4-9E1C-6B984DCD53E9}"/>
    <cellStyle name="TotRow - Style8 3 5" xfId="39144" xr:uid="{6F4FCDDA-6414-49B1-89EF-085D80AE0B4D}"/>
    <cellStyle name="TotRow - Style8 3 5 2" xfId="39145" xr:uid="{8CD01718-46E8-47D7-B08C-6E435C22E729}"/>
    <cellStyle name="TotRow - Style8 3 5 3" xfId="39146" xr:uid="{6579C291-A8FA-4157-8A84-D90D47F8B70E}"/>
    <cellStyle name="TotRow - Style8 3 6" xfId="39147" xr:uid="{B68DFE3A-8845-4B55-A185-125F16028E4F}"/>
    <cellStyle name="TotRow - Style8 3 6 2" xfId="39148" xr:uid="{B3EDFBC8-2C78-4C0C-ADD6-89E9928138D7}"/>
    <cellStyle name="TotRow - Style8 3 6 3" xfId="39149" xr:uid="{52802567-0302-4C11-AA68-A4CA9891838A}"/>
    <cellStyle name="TotRow - Style8 3 7" xfId="39150" xr:uid="{0FCF4A2A-963E-4255-9B73-D61CD747D338}"/>
    <cellStyle name="TotRow - Style8 3 7 2" xfId="39151" xr:uid="{24E541B7-E996-450C-9880-66A3910D482E}"/>
    <cellStyle name="TotRow - Style8 3 7 3" xfId="39152" xr:uid="{4AD32FC2-E2FC-45E0-8A6D-C1AA1C3390E6}"/>
    <cellStyle name="TotRow - Style8 3 8" xfId="45088" xr:uid="{CB305EE1-1993-4EC3-91AC-2D93492A2432}"/>
    <cellStyle name="TotRow - Style8 4" xfId="39153" xr:uid="{EAD58369-7FBE-426E-A35A-19654493F22C}"/>
    <cellStyle name="TotRow - Style8 4 2" xfId="39154" xr:uid="{DC4E1070-1BE6-4109-B48C-76E004058A85}"/>
    <cellStyle name="TotRow - Style8 4 2 2" xfId="39155" xr:uid="{EEB451A8-69DD-4BA6-81F8-A69ACC5415DD}"/>
    <cellStyle name="TotRow - Style8 4 2 3" xfId="39156" xr:uid="{10B863F9-7E74-48B3-A6F7-BA81185622AC}"/>
    <cellStyle name="TotRow - Style8 4 3" xfId="39157" xr:uid="{4485C4EE-6100-48EA-A20E-489E881EB206}"/>
    <cellStyle name="TotRow - Style8 4 3 2" xfId="39158" xr:uid="{CF5F64BC-D6D2-4245-B1FE-EC0D0A8D6200}"/>
    <cellStyle name="TotRow - Style8 4 3 3" xfId="39159" xr:uid="{0E6BAE1C-3CA8-4127-9D89-40B307DB6754}"/>
    <cellStyle name="TotRow - Style8 4 4" xfId="39160" xr:uid="{D3A158BB-F410-443A-A2B0-06B5EEBBFA8D}"/>
    <cellStyle name="TotRow - Style8 4 4 2" xfId="39161" xr:uid="{99889ACF-2DCF-487E-8CE2-6BF4EF96C396}"/>
    <cellStyle name="TotRow - Style8 4 4 3" xfId="39162" xr:uid="{8DF12A51-43B1-4F14-89E1-29F77DA6CDD4}"/>
    <cellStyle name="TotRow - Style8 4 5" xfId="39163" xr:uid="{76CF9229-0870-4E21-9A91-F6AFFF5827DE}"/>
    <cellStyle name="TotRow - Style8 4 5 2" xfId="39164" xr:uid="{6E9EA79E-A3C2-4704-A9FE-26992DC31919}"/>
    <cellStyle name="TotRow - Style8 4 5 3" xfId="39165" xr:uid="{91528EEE-47A4-4C63-9EAC-8F4634C780F4}"/>
    <cellStyle name="TotRow - Style8 4 6" xfId="39166" xr:uid="{B0CB33B4-219A-4D0C-99C3-E0FB8F7BD816}"/>
    <cellStyle name="TotRow - Style8 4 6 2" xfId="39167" xr:uid="{A7783C53-A2FC-475A-8342-CCB53213998A}"/>
    <cellStyle name="TotRow - Style8 4 6 3" xfId="39168" xr:uid="{54EC551D-E898-4468-BC71-3CEFD9897885}"/>
    <cellStyle name="TotRow - Style8 4 7" xfId="39169" xr:uid="{6D380FCB-CAEF-48BC-863B-C78221D6F904}"/>
    <cellStyle name="TotRow - Style8 4 7 2" xfId="39170" xr:uid="{A9F3E618-47BE-47CC-9781-AFB3B7CF5D78}"/>
    <cellStyle name="TotRow - Style8 4 7 3" xfId="39171" xr:uid="{F9620582-7352-4C9D-85BC-9A258142B9E8}"/>
    <cellStyle name="TotRow - Style8 4 8" xfId="45089" xr:uid="{3C9AA53A-396F-4AC3-830D-44481E9BA70F}"/>
    <cellStyle name="TotRow - Style8 5" xfId="39172" xr:uid="{BA99EC75-0471-4396-A7FB-AAD2554472D2}"/>
    <cellStyle name="TotRow - Style8 5 2" xfId="39173" xr:uid="{57F335C8-8A0B-44D2-BA14-1ECBEEE8208E}"/>
    <cellStyle name="TotRow - Style8 5 2 2" xfId="39174" xr:uid="{1F576E26-BA8D-4841-932A-810175BCCDC6}"/>
    <cellStyle name="TotRow - Style8 5 2 3" xfId="39175" xr:uid="{FAE567FC-81FE-45A8-B9DA-C0C056296486}"/>
    <cellStyle name="TotRow - Style8 5 3" xfId="39176" xr:uid="{DC3DAC4C-6A84-4684-B9A9-B8A70F97151E}"/>
    <cellStyle name="TotRow - Style8 5 3 2" xfId="39177" xr:uid="{3554E08E-AC7E-4769-BF75-ED02F80B17E1}"/>
    <cellStyle name="TotRow - Style8 5 3 3" xfId="39178" xr:uid="{1B0CD883-3422-4782-B0B4-AD41A6F947DF}"/>
    <cellStyle name="TotRow - Style8 5 4" xfId="39179" xr:uid="{D45BA280-8E8A-42E1-8F66-4D5DB57B368D}"/>
    <cellStyle name="TotRow - Style8 5 4 2" xfId="39180" xr:uid="{74D6878D-5186-4269-A830-160198AE5FAA}"/>
    <cellStyle name="TotRow - Style8 5 4 3" xfId="39181" xr:uid="{638B75C4-2BEC-4B70-9C3C-AC41E7C57F78}"/>
    <cellStyle name="TotRow - Style8 5 5" xfId="39182" xr:uid="{F144CE76-1FEF-47B2-B89A-174A0A2D60D2}"/>
    <cellStyle name="TotRow - Style8 5 5 2" xfId="39183" xr:uid="{610B83F0-10D1-4069-8B67-8027D9CB5B29}"/>
    <cellStyle name="TotRow - Style8 5 5 3" xfId="39184" xr:uid="{D7E2CBFE-90E2-4410-ACC1-A3C09155046F}"/>
    <cellStyle name="TotRow - Style8 5 6" xfId="39185" xr:uid="{B7FB08A8-ED77-408B-AF2F-2D454269151A}"/>
    <cellStyle name="TotRow - Style8 5 6 2" xfId="39186" xr:uid="{14FF9C2B-6900-4D16-A1D0-C1849CADDD90}"/>
    <cellStyle name="TotRow - Style8 5 6 3" xfId="39187" xr:uid="{11BBA81B-417D-4E87-A77D-E1D38881DDFC}"/>
    <cellStyle name="TotRow - Style8 5 7" xfId="39188" xr:uid="{CD1A3997-8D08-4D71-AC5C-575C42F707CA}"/>
    <cellStyle name="TotRow - Style8 5 7 2" xfId="39189" xr:uid="{053FE573-E53B-4A4E-B231-6B02EA6A921E}"/>
    <cellStyle name="TotRow - Style8 5 7 3" xfId="39190" xr:uid="{5CE4641C-E5E4-4E88-B0A9-A99F47FED7FC}"/>
    <cellStyle name="TotRow - Style8 5 8" xfId="45090" xr:uid="{340B30D8-EF6A-459A-8E29-8A0E075BF83B}"/>
    <cellStyle name="TotRow - Style8 6" xfId="39191" xr:uid="{8357421E-4067-4DFD-8351-973753E0AA58}"/>
    <cellStyle name="TotRow - Style8 6 2" xfId="39192" xr:uid="{C9187F1E-A721-41C7-BE13-17AF7238DFF9}"/>
    <cellStyle name="TotRow - Style8 7" xfId="39193" xr:uid="{A9648773-67DE-40ED-A2C3-FC3E9278ED11}"/>
    <cellStyle name="TotRow - Style8 7 2" xfId="39194" xr:uid="{1E131E11-0AFB-474F-A4BE-8E6436359941}"/>
    <cellStyle name="TotRow - Style8 7 3" xfId="39195" xr:uid="{600AD743-63DB-413F-917B-7718D500387C}"/>
    <cellStyle name="TotRow - Style8 8" xfId="39196" xr:uid="{50AB4E8D-0692-4BB0-A003-ACF6A2EAE853}"/>
    <cellStyle name="TotRow - Style8 8 2" xfId="39197" xr:uid="{556524A2-E034-4E8F-BDE7-EF66A1BE7854}"/>
    <cellStyle name="TotRow - Style8 8 3" xfId="39198" xr:uid="{1D14F5DF-2F2B-4BD3-96F5-B7413DE74A23}"/>
    <cellStyle name="TotRow - Style8 9" xfId="39199" xr:uid="{C5B8FD26-8374-4E1B-A073-19B97AB7E76B}"/>
    <cellStyle name="TotRow - Style8 9 2" xfId="39200" xr:uid="{E297E818-BC03-4BCA-BDFE-37274831E7AC}"/>
    <cellStyle name="TotRow - Style8 9 3" xfId="39201" xr:uid="{C66B2636-E6A6-4A42-AEDC-E1DAEA8C8DF8}"/>
    <cellStyle name="Transcript_Date" xfId="1348" xr:uid="{00000000-0005-0000-0000-00005C050000}"/>
    <cellStyle name="Warning Text 2" xfId="993" xr:uid="{00000000-0005-0000-0000-00005D050000}"/>
    <cellStyle name="Warning Text 2 2" xfId="42745" xr:uid="{5BE07E00-3613-4308-8E71-3CF7CE6293EE}"/>
    <cellStyle name="Warning Text 2 3" xfId="42746" xr:uid="{F4DBB690-5469-4304-9A60-DE1EA7C3B799}"/>
    <cellStyle name="Warning Text 2 4" xfId="42747" xr:uid="{814ABBBB-39C5-47DA-A54E-C832EAA91605}"/>
    <cellStyle name="Warning Text 3" xfId="1349" xr:uid="{00000000-0005-0000-0000-00005E050000}"/>
    <cellStyle name="Warning Text 3 2" xfId="42748" xr:uid="{D78DF994-6A37-4CE1-831B-6F9A0486C82E}"/>
    <cellStyle name="Warning Text 3 3" xfId="42749" xr:uid="{7A0492EE-2D45-4C18-8C62-0947D2128AC7}"/>
    <cellStyle name="Warning Text 3 4" xfId="42750" xr:uid="{3F80D58E-4708-4D5D-958A-64A56275D056}"/>
    <cellStyle name="Warning Text 4" xfId="2788" xr:uid="{B0D5F062-BA05-420C-91AD-55C7A53FF582}"/>
    <cellStyle name="Warning Text 4 2" xfId="42751" xr:uid="{199CAB1B-DDEE-44F9-B430-BCBD2BB63A8E}"/>
    <cellStyle name="Warning Text 5" xfId="39202" xr:uid="{8A20CDBD-5151-437E-B93E-1755EF21B2C6}"/>
    <cellStyle name="Warning Text 6" xfId="42752" xr:uid="{12A4CE51-65FE-4D41-AD8D-11E9974419D7}"/>
    <cellStyle name="WM_STANDARD" xfId="1350" xr:uid="{00000000-0005-0000-0000-00005F05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customXml" Target="../customXml/item2.xml"/><Relationship Id="rId21" Type="http://schemas.openxmlformats.org/officeDocument/2006/relationships/externalLink" Target="externalLinks/externalLink12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theme" Target="theme/theme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microsoft.com/office/2017/10/relationships/person" Target="persons/perso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styles" Target="styles.xml"/><Relationship Id="rId38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JeffHons\AppData\Local\Interject\FileCache\YYYY-MM_DDDD_BSReconBook_v2.0.3_Blank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CNX%20Stuff\Excel\Financials\Excel%20Financials\ExcelFinancial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Vashon\Rate%20Incr%201-1-2012\Vashon%20Pro%20Form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teofwa-my.sharepoint.com/Western%20Region/ControllerDir/JoeW/My%20Local%20Documents/OPF/Rate%20Reviews/2016/2016%20OPF%20Master%20DCR%20V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CHMUCKER\AppData\Local\Interject\FileCache\MM001Tool_v2j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WUTC\WUTC-Murrey%20%202111\General%20Rate%20Filings\Rate%20Filing%201-1-2019\Fuel%20Stat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s\2180%20LeMay\2009\LeMay%20Annual%20Report%200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Master%20Truck%20Schedule\South_LeMay%20Master%20Truck%20Schedule-Shar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vandenburg\AppData\Local\Interject\FileCache\Capital%20-%20Budget%20Input%20v1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teofwa-my.sharepoint.com/Western%20Region/2000%20Western%20Region%20Office/WUTC/WUTC-Olympic%202112/General%20Rate%20Filing/2023/Audit/Final/Interim/Copy%20of%20230778-GRC-Murrys%20Olympic-Staff%20Wkbk-10-12-2023%20Interim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IP%20Files/WUTC%20Scorecard/2149%20Mason/2023/2023%20Mason%20County%20Price%20Ou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eMay\2183-1%20Pacific%20Disp,%20Butlers%20Cove\Filing%20Possibly%202012\Filing\Audit\Final%20Outcome%208-14-2012\Pro%20Forma%20Pacific%20Disposal_Staf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son\Rate%20Increase%201-1-2013\1%20Filing%2011-14-2012\Revised%202-21-2013\staff%20Mason%20Proforma%209-30-2012-Linked%20Cust%20Count%20Fix%2012-2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stern%20Region\ControllerDir\JoeW\My%20Local%20Documents\OPF\Rate%20Reviews\2010\Clackamas%20County\Clackamas%20DCR%20WCI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_opf_joew\JoeW%20C%20Drive\Documents%20and%20Settings\joew\My%20Documents\OPF\Rate%20Reviews\2001\Gresham\Arrow\Gresham%202001%20DCR%202nd%20submi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picor"/>
      <sheetName val="Blank Recon"/>
      <sheetName val="Consolidated"/>
      <sheetName val="2140"/>
      <sheetName val="2150"/>
      <sheetName val="2150 Sales Tax"/>
      <sheetName val="2150 Sales Tax(OLD)"/>
      <sheetName val="2160"/>
      <sheetName val="2160 Sales Tax"/>
      <sheetName val="2140 Sales Tax"/>
      <sheetName val="Sales Tax"/>
      <sheetName val="Sales Tax Report"/>
      <sheetName val="Table for Reporting"/>
      <sheetName val="Sales Tax for DOR input"/>
      <sheetName val="Tax Exempt Mthly"/>
      <sheetName val="Interject_LastPulledValues"/>
      <sheetName val="2140_P&amp;L"/>
      <sheetName val="2150_P&amp;L"/>
      <sheetName val="2160_P&amp;L"/>
      <sheetName val="State &amp;Local Tax JE 2020-08"/>
      <sheetName val="Sheet1"/>
    </sheetNames>
    <sheetDataSet>
      <sheetData sheetId="0">
        <row r="8">
          <cell r="J8" t="str">
            <v>ReconBook</v>
          </cell>
        </row>
        <row r="21">
          <cell r="U21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>
        <row r="2">
          <cell r="X2" t="str">
            <v>P&amp;L Close Report</v>
          </cell>
          <cell r="Z2" t="str">
            <v>Consolidated</v>
          </cell>
        </row>
        <row r="3">
          <cell r="X3" t="str">
            <v>BS Close Report</v>
          </cell>
          <cell r="Z3" t="str">
            <v>Region</v>
          </cell>
        </row>
        <row r="4">
          <cell r="X4" t="str">
            <v>P&amp;L Tranx Report</v>
          </cell>
          <cell r="Z4" t="str">
            <v>District</v>
          </cell>
        </row>
        <row r="5">
          <cell r="X5" t="str">
            <v>P&amp;L Close by Day</v>
          </cell>
          <cell r="Z5" t="str">
            <v>Multiple Districts</v>
          </cell>
        </row>
        <row r="6">
          <cell r="X6" t="str">
            <v>JE Review Report</v>
          </cell>
        </row>
        <row r="7">
          <cell r="X7" t="str">
            <v>IS200 Report</v>
          </cell>
        </row>
        <row r="8">
          <cell r="X8" t="str">
            <v>IS210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Sum"/>
      <sheetName val="Cust Count"/>
      <sheetName val="Disposal"/>
      <sheetName val="Taxes &amp; Fees"/>
      <sheetName val="Ton Alloc"/>
      <sheetName val="2011_IS210 170306"/>
      <sheetName val="Sorted Master"/>
      <sheetName val="EBITDA by Area"/>
      <sheetName val="Vital Metrics"/>
      <sheetName val="Gresham"/>
      <sheetName val="Clackamas Rural"/>
      <sheetName val="Clackamas Dist Rural"/>
      <sheetName val="PDX Arrow"/>
      <sheetName val="All Areas"/>
      <sheetName val="Interject_LastPulledValues"/>
      <sheetName val="Debt"/>
      <sheetName val="Capex"/>
      <sheetName val="3rd Party Disposal-39"/>
      <sheetName val="TRF Disposal-39"/>
      <sheetName val="Interco Disposal-39"/>
      <sheetName val="Rent-43"/>
      <sheetName val="Co Op &amp; Sub-54"/>
      <sheetName val="Advertising-69"/>
      <sheetName val="Dues-78"/>
      <sheetName val="Contributions-70"/>
      <sheetName val="Prof Fees-71"/>
      <sheetName val="Misc Exp-86"/>
      <sheetName val="Travel-87"/>
      <sheetName val="Shop Allocation"/>
      <sheetName val="Mgmt Reclasses"/>
      <sheetName val="Proceeds- 35518"/>
      <sheetName val="Estacada-not used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Z8">
            <v>22770.134694115299</v>
          </cell>
          <cell r="AD8">
            <v>16658.304514730477</v>
          </cell>
        </row>
        <row r="9">
          <cell r="K9">
            <v>78561.19</v>
          </cell>
          <cell r="Z9">
            <v>1372.6699999999998</v>
          </cell>
        </row>
      </sheetData>
      <sheetData sheetId="7"/>
      <sheetData sheetId="8"/>
      <sheetData sheetId="9">
        <row r="12">
          <cell r="E12" t="str">
            <v>Rate Code</v>
          </cell>
          <cell r="F12" t="str">
            <v>Base</v>
          </cell>
          <cell r="G12" t="str">
            <v>Franchise Percent of Total Company</v>
          </cell>
          <cell r="H12" t="str">
            <v>Reverse Mt View Sanitary</v>
          </cell>
          <cell r="I12" t="str">
            <v xml:space="preserve">Adjust In/Out </v>
          </cell>
          <cell r="J12" t="str">
            <v>Same Line Reclass</v>
          </cell>
          <cell r="K12"/>
          <cell r="L12" t="str">
            <v>Base Allocation</v>
          </cell>
          <cell r="M12" t="str">
            <v>Adjust</v>
          </cell>
          <cell r="N12" t="str">
            <v>Descrip</v>
          </cell>
          <cell r="O12" t="str">
            <v>Res SW Adjusted</v>
          </cell>
          <cell r="P12" t="str">
            <v>Base Allocation</v>
          </cell>
          <cell r="Q12" t="str">
            <v>Adjust</v>
          </cell>
          <cell r="R12" t="str">
            <v>Descrip</v>
          </cell>
          <cell r="S12" t="str">
            <v>FEL SW Adjusted</v>
          </cell>
          <cell r="T12" t="str">
            <v>Base Allocation</v>
          </cell>
          <cell r="U12" t="str">
            <v>Adjust</v>
          </cell>
          <cell r="V12" t="str">
            <v>Descrip</v>
          </cell>
          <cell r="W12" t="str">
            <v>Res Rec Adjusted</v>
          </cell>
          <cell r="X12" t="str">
            <v>Base Allocation</v>
          </cell>
          <cell r="Y12" t="str">
            <v>Adjust</v>
          </cell>
          <cell r="Z12" t="str">
            <v>Descrip</v>
          </cell>
          <cell r="AA12" t="str">
            <v>Com Rec Adjusted</v>
          </cell>
          <cell r="AB12" t="str">
            <v>Base Allocation</v>
          </cell>
          <cell r="AC12" t="str">
            <v>Adjust</v>
          </cell>
          <cell r="AD12" t="str">
            <v>Descrip</v>
          </cell>
          <cell r="AE12" t="str">
            <v>Debris Adjusted</v>
          </cell>
          <cell r="AF12" t="str">
            <v>Base Allocation</v>
          </cell>
          <cell r="AG12" t="str">
            <v>Adjust</v>
          </cell>
          <cell r="AH12" t="str">
            <v>Descrip</v>
          </cell>
          <cell r="AI12" t="str">
            <v>Drop Box Adjusted</v>
          </cell>
        </row>
        <row r="13">
          <cell r="E13">
            <v>18</v>
          </cell>
          <cell r="F13" t="str">
            <v>ACT</v>
          </cell>
          <cell r="G13">
            <v>3.7309466339435216E-2</v>
          </cell>
          <cell r="H13"/>
          <cell r="I13"/>
          <cell r="J13"/>
          <cell r="K13"/>
          <cell r="L13">
            <v>0</v>
          </cell>
          <cell r="M13"/>
          <cell r="N13"/>
          <cell r="O13">
            <v>0</v>
          </cell>
          <cell r="P13">
            <v>0</v>
          </cell>
          <cell r="Q13"/>
          <cell r="R13"/>
          <cell r="S13">
            <v>0</v>
          </cell>
          <cell r="T13">
            <v>0</v>
          </cell>
          <cell r="U13"/>
          <cell r="V13"/>
          <cell r="W13">
            <v>0</v>
          </cell>
          <cell r="X13">
            <v>0</v>
          </cell>
          <cell r="Y13"/>
          <cell r="Z13"/>
          <cell r="AA13">
            <v>0</v>
          </cell>
          <cell r="AB13">
            <v>0</v>
          </cell>
          <cell r="AC13"/>
          <cell r="AD13"/>
          <cell r="AE13">
            <v>0</v>
          </cell>
          <cell r="AF13">
            <v>0</v>
          </cell>
          <cell r="AG13">
            <v>132534.08000000002</v>
          </cell>
          <cell r="AH13"/>
          <cell r="AI13">
            <v>132534.08000000002</v>
          </cell>
        </row>
        <row r="14">
          <cell r="E14">
            <v>18</v>
          </cell>
          <cell r="F14" t="str">
            <v>ACT</v>
          </cell>
          <cell r="G14">
            <v>0</v>
          </cell>
          <cell r="H14"/>
          <cell r="I14"/>
          <cell r="J14"/>
          <cell r="K14"/>
          <cell r="L14">
            <v>0</v>
          </cell>
          <cell r="M14"/>
          <cell r="N14"/>
          <cell r="O14">
            <v>0</v>
          </cell>
          <cell r="P14">
            <v>0</v>
          </cell>
          <cell r="Q14"/>
          <cell r="R14"/>
          <cell r="S14">
            <v>0</v>
          </cell>
          <cell r="T14">
            <v>0</v>
          </cell>
          <cell r="U14"/>
          <cell r="V14"/>
          <cell r="W14">
            <v>0</v>
          </cell>
          <cell r="X14">
            <v>0</v>
          </cell>
          <cell r="Y14"/>
          <cell r="Z14"/>
          <cell r="AA14">
            <v>0</v>
          </cell>
          <cell r="AB14">
            <v>0</v>
          </cell>
          <cell r="AC14"/>
          <cell r="AD14"/>
          <cell r="AE14">
            <v>0</v>
          </cell>
          <cell r="AF14">
            <v>0</v>
          </cell>
          <cell r="AG14"/>
          <cell r="AH14"/>
          <cell r="AI14">
            <v>0</v>
          </cell>
        </row>
        <row r="15">
          <cell r="E15">
            <v>18</v>
          </cell>
          <cell r="F15" t="str">
            <v>ACT</v>
          </cell>
          <cell r="G15">
            <v>0</v>
          </cell>
          <cell r="H15"/>
          <cell r="I15"/>
          <cell r="J15"/>
          <cell r="K15"/>
          <cell r="L15">
            <v>0</v>
          </cell>
          <cell r="M15"/>
          <cell r="N15"/>
          <cell r="O15">
            <v>0</v>
          </cell>
          <cell r="P15">
            <v>0</v>
          </cell>
          <cell r="Q15"/>
          <cell r="R15"/>
          <cell r="S15">
            <v>0</v>
          </cell>
          <cell r="T15">
            <v>0</v>
          </cell>
          <cell r="U15"/>
          <cell r="V15"/>
          <cell r="W15">
            <v>0</v>
          </cell>
          <cell r="X15">
            <v>0</v>
          </cell>
          <cell r="Y15"/>
          <cell r="Z15"/>
          <cell r="AA15">
            <v>0</v>
          </cell>
          <cell r="AB15">
            <v>0</v>
          </cell>
          <cell r="AC15"/>
          <cell r="AD15"/>
          <cell r="AE15">
            <v>0</v>
          </cell>
          <cell r="AF15">
            <v>0</v>
          </cell>
          <cell r="AG15"/>
          <cell r="AH15"/>
          <cell r="AI15">
            <v>0</v>
          </cell>
        </row>
        <row r="16">
          <cell r="E16">
            <v>18</v>
          </cell>
          <cell r="F16" t="str">
            <v>ACT</v>
          </cell>
          <cell r="G16">
            <v>0</v>
          </cell>
          <cell r="H16"/>
          <cell r="I16"/>
          <cell r="J16"/>
          <cell r="K16"/>
          <cell r="L16">
            <v>0</v>
          </cell>
          <cell r="M16"/>
          <cell r="N16"/>
          <cell r="O16">
            <v>0</v>
          </cell>
          <cell r="P16">
            <v>0</v>
          </cell>
          <cell r="Q16"/>
          <cell r="R16"/>
          <cell r="S16">
            <v>0</v>
          </cell>
          <cell r="T16">
            <v>0</v>
          </cell>
          <cell r="U16"/>
          <cell r="V16"/>
          <cell r="W16">
            <v>0</v>
          </cell>
          <cell r="X16">
            <v>0</v>
          </cell>
          <cell r="Y16"/>
          <cell r="Z16"/>
          <cell r="AA16">
            <v>0</v>
          </cell>
          <cell r="AB16">
            <v>0</v>
          </cell>
          <cell r="AC16"/>
          <cell r="AD16"/>
          <cell r="AE16">
            <v>0</v>
          </cell>
          <cell r="AF16">
            <v>0</v>
          </cell>
          <cell r="AG16"/>
          <cell r="AH16"/>
          <cell r="AI16">
            <v>0</v>
          </cell>
        </row>
        <row r="17">
          <cell r="E17">
            <v>18</v>
          </cell>
          <cell r="F17" t="str">
            <v>ACT</v>
          </cell>
          <cell r="G17">
            <v>0</v>
          </cell>
          <cell r="H17"/>
          <cell r="I17"/>
          <cell r="J17"/>
          <cell r="K17"/>
          <cell r="L17">
            <v>0</v>
          </cell>
          <cell r="M17"/>
          <cell r="N17"/>
          <cell r="O17">
            <v>0</v>
          </cell>
          <cell r="P17">
            <v>0</v>
          </cell>
          <cell r="Q17"/>
          <cell r="R17"/>
          <cell r="S17">
            <v>0</v>
          </cell>
          <cell r="T17">
            <v>0</v>
          </cell>
          <cell r="U17"/>
          <cell r="V17"/>
          <cell r="W17">
            <v>0</v>
          </cell>
          <cell r="X17">
            <v>0</v>
          </cell>
          <cell r="Y17"/>
          <cell r="Z17"/>
          <cell r="AA17">
            <v>0</v>
          </cell>
          <cell r="AB17">
            <v>0</v>
          </cell>
          <cell r="AC17"/>
          <cell r="AD17"/>
          <cell r="AE17">
            <v>0</v>
          </cell>
          <cell r="AF17">
            <v>0</v>
          </cell>
          <cell r="AG17"/>
          <cell r="AH17"/>
          <cell r="AI17">
            <v>0</v>
          </cell>
        </row>
        <row r="18">
          <cell r="E18">
            <v>18</v>
          </cell>
          <cell r="F18" t="str">
            <v>ACT</v>
          </cell>
          <cell r="G18">
            <v>0</v>
          </cell>
          <cell r="H18"/>
          <cell r="I18"/>
          <cell r="J18"/>
          <cell r="K18"/>
          <cell r="L18">
            <v>0</v>
          </cell>
          <cell r="M18"/>
          <cell r="N18"/>
          <cell r="O18">
            <v>0</v>
          </cell>
          <cell r="P18">
            <v>0</v>
          </cell>
          <cell r="Q18"/>
          <cell r="R18"/>
          <cell r="S18">
            <v>0</v>
          </cell>
          <cell r="T18">
            <v>0</v>
          </cell>
          <cell r="U18"/>
          <cell r="V18"/>
          <cell r="W18">
            <v>0</v>
          </cell>
          <cell r="X18">
            <v>0</v>
          </cell>
          <cell r="Y18"/>
          <cell r="Z18"/>
          <cell r="AA18">
            <v>0</v>
          </cell>
          <cell r="AB18">
            <v>0</v>
          </cell>
          <cell r="AC18"/>
          <cell r="AD18"/>
          <cell r="AE18">
            <v>0</v>
          </cell>
          <cell r="AF18">
            <v>0</v>
          </cell>
          <cell r="AG18"/>
          <cell r="AH18"/>
          <cell r="AI18">
            <v>0</v>
          </cell>
        </row>
        <row r="19">
          <cell r="E19">
            <v>18</v>
          </cell>
          <cell r="F19" t="str">
            <v>ACT</v>
          </cell>
          <cell r="G19">
            <v>0.18043182976003175</v>
          </cell>
          <cell r="H19"/>
          <cell r="I19"/>
          <cell r="J19"/>
          <cell r="K19"/>
          <cell r="L19">
            <v>0</v>
          </cell>
          <cell r="M19">
            <v>1853120.12</v>
          </cell>
          <cell r="N19" t="str">
            <v>Res Can</v>
          </cell>
          <cell r="O19">
            <v>1853120.12</v>
          </cell>
          <cell r="P19">
            <v>0</v>
          </cell>
          <cell r="Q19">
            <v>27865.999999999996</v>
          </cell>
          <cell r="R19" t="str">
            <v>Res Cont</v>
          </cell>
          <cell r="S19">
            <v>27865.999999999996</v>
          </cell>
          <cell r="T19">
            <v>0</v>
          </cell>
          <cell r="U19">
            <v>1448.5700000000002</v>
          </cell>
          <cell r="V19" t="str">
            <v>Res Rec Can</v>
          </cell>
          <cell r="W19">
            <v>1448.5700000000002</v>
          </cell>
          <cell r="X19">
            <v>0</v>
          </cell>
          <cell r="Y19">
            <v>537.6</v>
          </cell>
          <cell r="Z19" t="str">
            <v>Comm Rec Can</v>
          </cell>
          <cell r="AA19">
            <v>537.6</v>
          </cell>
          <cell r="AB19">
            <v>0</v>
          </cell>
          <cell r="AC19">
            <v>5464.8999999999987</v>
          </cell>
          <cell r="AD19" t="str">
            <v>Res Can</v>
          </cell>
          <cell r="AE19">
            <v>5464.8999999999987</v>
          </cell>
          <cell r="AF19">
            <v>0</v>
          </cell>
          <cell r="AG19"/>
          <cell r="AH19"/>
          <cell r="AI19">
            <v>0</v>
          </cell>
        </row>
        <row r="20">
          <cell r="E20">
            <v>18</v>
          </cell>
          <cell r="F20" t="str">
            <v>ACT</v>
          </cell>
          <cell r="G20">
            <v>0</v>
          </cell>
          <cell r="H20"/>
          <cell r="I20"/>
          <cell r="J20"/>
          <cell r="K20"/>
          <cell r="L20">
            <v>0</v>
          </cell>
          <cell r="M20"/>
          <cell r="N20"/>
          <cell r="O20">
            <v>0</v>
          </cell>
          <cell r="P20">
            <v>0</v>
          </cell>
          <cell r="Q20"/>
          <cell r="R20"/>
          <cell r="S20">
            <v>0</v>
          </cell>
          <cell r="T20">
            <v>0</v>
          </cell>
          <cell r="U20"/>
          <cell r="V20"/>
          <cell r="W20">
            <v>0</v>
          </cell>
          <cell r="X20">
            <v>0</v>
          </cell>
          <cell r="Y20"/>
          <cell r="Z20"/>
          <cell r="AA20">
            <v>0</v>
          </cell>
          <cell r="AB20">
            <v>0</v>
          </cell>
          <cell r="AC20">
            <v>10975.320000000002</v>
          </cell>
          <cell r="AD20" t="str">
            <v>Comm Can</v>
          </cell>
          <cell r="AE20">
            <v>10975.320000000002</v>
          </cell>
          <cell r="AF20">
            <v>0</v>
          </cell>
          <cell r="AG20"/>
          <cell r="AH20"/>
          <cell r="AI20">
            <v>0</v>
          </cell>
        </row>
        <row r="21">
          <cell r="E21">
            <v>18</v>
          </cell>
          <cell r="F21" t="str">
            <v>ACT</v>
          </cell>
          <cell r="G21">
            <v>7.9848082741454565E-2</v>
          </cell>
          <cell r="H21"/>
          <cell r="I21"/>
          <cell r="J21"/>
          <cell r="K21"/>
          <cell r="L21">
            <v>0</v>
          </cell>
          <cell r="M21">
            <v>57863.759999999995</v>
          </cell>
          <cell r="N21" t="str">
            <v>Comm Can</v>
          </cell>
          <cell r="O21">
            <v>57863.759999999995</v>
          </cell>
          <cell r="P21">
            <v>0</v>
          </cell>
          <cell r="Q21">
            <v>617570.07999999984</v>
          </cell>
          <cell r="R21" t="str">
            <v>Comm Cont</v>
          </cell>
          <cell r="S21">
            <v>617570.07999999984</v>
          </cell>
          <cell r="T21">
            <v>0</v>
          </cell>
          <cell r="U21">
            <v>0</v>
          </cell>
          <cell r="V21" t="str">
            <v>Res Rec Cont</v>
          </cell>
          <cell r="W21">
            <v>0</v>
          </cell>
          <cell r="X21">
            <v>0</v>
          </cell>
          <cell r="Y21">
            <v>5536.83</v>
          </cell>
          <cell r="Z21" t="str">
            <v>Comm Rec Cont</v>
          </cell>
          <cell r="AA21">
            <v>5536.83</v>
          </cell>
          <cell r="AB21">
            <v>0</v>
          </cell>
          <cell r="AC21">
            <v>1230.4000000000001</v>
          </cell>
          <cell r="AD21" t="str">
            <v>Comm Cont</v>
          </cell>
          <cell r="AE21">
            <v>1230.4000000000001</v>
          </cell>
          <cell r="AF21">
            <v>0</v>
          </cell>
          <cell r="AG21"/>
          <cell r="AH21"/>
          <cell r="AI21">
            <v>0</v>
          </cell>
        </row>
        <row r="22">
          <cell r="E22">
            <v>18</v>
          </cell>
          <cell r="F22" t="str">
            <v>ACT</v>
          </cell>
          <cell r="G22">
            <v>0</v>
          </cell>
          <cell r="H22"/>
          <cell r="I22"/>
          <cell r="J22"/>
          <cell r="K22"/>
          <cell r="L22">
            <v>0</v>
          </cell>
          <cell r="M22"/>
          <cell r="N22"/>
          <cell r="O22">
            <v>0</v>
          </cell>
          <cell r="P22">
            <v>0</v>
          </cell>
          <cell r="Q22"/>
          <cell r="R22"/>
          <cell r="S22">
            <v>0</v>
          </cell>
          <cell r="T22">
            <v>0</v>
          </cell>
          <cell r="U22"/>
          <cell r="V22"/>
          <cell r="W22">
            <v>0</v>
          </cell>
          <cell r="X22">
            <v>0</v>
          </cell>
          <cell r="Y22">
            <v>1602.7800000000002</v>
          </cell>
          <cell r="Z22" t="str">
            <v>Food Cont</v>
          </cell>
          <cell r="AA22">
            <v>1602.7800000000002</v>
          </cell>
          <cell r="AB22">
            <v>0</v>
          </cell>
          <cell r="AC22"/>
          <cell r="AD22"/>
          <cell r="AE22">
            <v>0</v>
          </cell>
          <cell r="AF22">
            <v>0</v>
          </cell>
          <cell r="AG22"/>
          <cell r="AH22"/>
          <cell r="AI22">
            <v>0</v>
          </cell>
        </row>
        <row r="23">
          <cell r="E23">
            <v>18</v>
          </cell>
          <cell r="F23" t="str">
            <v>ACT</v>
          </cell>
          <cell r="G23">
            <v>0</v>
          </cell>
          <cell r="H23"/>
          <cell r="I23"/>
          <cell r="J23"/>
          <cell r="K23"/>
          <cell r="L23">
            <v>0</v>
          </cell>
          <cell r="O23">
            <v>0</v>
          </cell>
          <cell r="P23">
            <v>0</v>
          </cell>
          <cell r="Q23"/>
          <cell r="S23">
            <v>0</v>
          </cell>
          <cell r="T23">
            <v>0</v>
          </cell>
          <cell r="U23"/>
          <cell r="W23">
            <v>0</v>
          </cell>
          <cell r="X23">
            <v>0</v>
          </cell>
          <cell r="Y23">
            <v>3007.32</v>
          </cell>
          <cell r="Z23" t="str">
            <v>Food Can</v>
          </cell>
          <cell r="AA23">
            <v>3007.32</v>
          </cell>
          <cell r="AB23">
            <v>0</v>
          </cell>
          <cell r="AE23">
            <v>0</v>
          </cell>
          <cell r="AF23">
            <v>0</v>
          </cell>
          <cell r="AG23"/>
          <cell r="AI23">
            <v>0</v>
          </cell>
        </row>
        <row r="24">
          <cell r="E24">
            <v>19</v>
          </cell>
          <cell r="F24" t="str">
            <v>ACT</v>
          </cell>
          <cell r="G24">
            <v>1.3062872838081262E-2</v>
          </cell>
          <cell r="H24"/>
          <cell r="I24"/>
          <cell r="J24"/>
          <cell r="K24"/>
          <cell r="L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10336.727432729604</v>
          </cell>
          <cell r="W24">
            <v>10336.727432729604</v>
          </cell>
          <cell r="X24">
            <v>0</v>
          </cell>
          <cell r="Y24">
            <v>120.21500674709182</v>
          </cell>
          <cell r="AA24">
            <v>120.21500674709182</v>
          </cell>
          <cell r="AB24">
            <v>0</v>
          </cell>
          <cell r="AC24"/>
          <cell r="AE24">
            <v>0</v>
          </cell>
          <cell r="AF24">
            <v>0</v>
          </cell>
          <cell r="AG24">
            <v>0</v>
          </cell>
          <cell r="AI24">
            <v>0</v>
          </cell>
        </row>
        <row r="25">
          <cell r="E25">
            <v>19</v>
          </cell>
          <cell r="F25" t="str">
            <v>ACT</v>
          </cell>
          <cell r="G25">
            <v>0</v>
          </cell>
          <cell r="H25"/>
          <cell r="I25"/>
          <cell r="J25"/>
          <cell r="K25"/>
          <cell r="L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/>
          <cell r="W25">
            <v>0</v>
          </cell>
          <cell r="X25">
            <v>0</v>
          </cell>
          <cell r="Y25"/>
          <cell r="AA25">
            <v>0</v>
          </cell>
          <cell r="AB25">
            <v>0</v>
          </cell>
          <cell r="AE25">
            <v>0</v>
          </cell>
          <cell r="AF25">
            <v>0</v>
          </cell>
          <cell r="AG25"/>
          <cell r="AI25">
            <v>0</v>
          </cell>
        </row>
        <row r="26">
          <cell r="E26">
            <v>19</v>
          </cell>
          <cell r="F26" t="str">
            <v>ACT</v>
          </cell>
          <cell r="G26">
            <v>0</v>
          </cell>
          <cell r="H26"/>
          <cell r="I26"/>
          <cell r="J26"/>
          <cell r="K26"/>
          <cell r="L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/>
          <cell r="W26">
            <v>0</v>
          </cell>
          <cell r="X26">
            <v>0</v>
          </cell>
          <cell r="Y26"/>
          <cell r="AA26">
            <v>0</v>
          </cell>
          <cell r="AB26">
            <v>0</v>
          </cell>
          <cell r="AE26">
            <v>0</v>
          </cell>
          <cell r="AF26">
            <v>0</v>
          </cell>
          <cell r="AG26"/>
          <cell r="AI26">
            <v>0</v>
          </cell>
        </row>
        <row r="27">
          <cell r="E27">
            <v>19</v>
          </cell>
          <cell r="F27" t="str">
            <v>ACT</v>
          </cell>
          <cell r="G27">
            <v>0</v>
          </cell>
          <cell r="H27"/>
          <cell r="I27"/>
          <cell r="J27"/>
          <cell r="K27"/>
          <cell r="L27">
            <v>0</v>
          </cell>
          <cell r="O27">
            <v>0</v>
          </cell>
          <cell r="P27">
            <v>0</v>
          </cell>
          <cell r="S27">
            <v>0</v>
          </cell>
          <cell r="T27">
            <v>0</v>
          </cell>
          <cell r="U27"/>
          <cell r="W27">
            <v>0</v>
          </cell>
          <cell r="X27">
            <v>0</v>
          </cell>
          <cell r="Y27"/>
          <cell r="AA27">
            <v>0</v>
          </cell>
          <cell r="AB27">
            <v>0</v>
          </cell>
          <cell r="AE27">
            <v>0</v>
          </cell>
          <cell r="AF27">
            <v>0</v>
          </cell>
          <cell r="AG27"/>
          <cell r="AI27">
            <v>0</v>
          </cell>
        </row>
        <row r="28">
          <cell r="E28">
            <v>19</v>
          </cell>
          <cell r="F28" t="str">
            <v>ACT</v>
          </cell>
          <cell r="G28">
            <v>0</v>
          </cell>
          <cell r="H28"/>
          <cell r="I28"/>
          <cell r="J28"/>
          <cell r="K28"/>
          <cell r="L28">
            <v>0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U28"/>
          <cell r="W28">
            <v>0</v>
          </cell>
          <cell r="X28">
            <v>0</v>
          </cell>
          <cell r="Y28"/>
          <cell r="AA28">
            <v>0</v>
          </cell>
          <cell r="AB28">
            <v>0</v>
          </cell>
          <cell r="AE28">
            <v>0</v>
          </cell>
          <cell r="AF28">
            <v>0</v>
          </cell>
          <cell r="AG28"/>
          <cell r="AI28">
            <v>0</v>
          </cell>
        </row>
        <row r="29">
          <cell r="E29">
            <v>19</v>
          </cell>
          <cell r="F29" t="str">
            <v>ACT</v>
          </cell>
          <cell r="G29">
            <v>0</v>
          </cell>
          <cell r="H29"/>
          <cell r="I29"/>
          <cell r="J29"/>
          <cell r="K29"/>
          <cell r="L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/>
          <cell r="W29">
            <v>0</v>
          </cell>
          <cell r="X29">
            <v>0</v>
          </cell>
          <cell r="Y29"/>
          <cell r="AA29">
            <v>0</v>
          </cell>
          <cell r="AB29">
            <v>0</v>
          </cell>
          <cell r="AE29">
            <v>0</v>
          </cell>
          <cell r="AF29">
            <v>0</v>
          </cell>
          <cell r="AG29"/>
          <cell r="AI29">
            <v>0</v>
          </cell>
        </row>
        <row r="30">
          <cell r="E30">
            <v>19</v>
          </cell>
          <cell r="F30" t="str">
            <v>ACT</v>
          </cell>
          <cell r="G30">
            <v>0</v>
          </cell>
          <cell r="H30"/>
          <cell r="I30"/>
          <cell r="K30"/>
          <cell r="L30">
            <v>0</v>
          </cell>
          <cell r="O30">
            <v>0</v>
          </cell>
          <cell r="P30">
            <v>0</v>
          </cell>
          <cell r="S30">
            <v>0</v>
          </cell>
          <cell r="T30">
            <v>0</v>
          </cell>
          <cell r="U30"/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E30">
            <v>0</v>
          </cell>
          <cell r="AF30">
            <v>0</v>
          </cell>
          <cell r="AI30">
            <v>0</v>
          </cell>
        </row>
        <row r="31">
          <cell r="E31">
            <v>19</v>
          </cell>
          <cell r="F31" t="str">
            <v>ACT</v>
          </cell>
          <cell r="G31">
            <v>0</v>
          </cell>
          <cell r="H31"/>
          <cell r="I31"/>
          <cell r="K31"/>
          <cell r="L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/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</row>
        <row r="32">
          <cell r="E32">
            <v>19</v>
          </cell>
          <cell r="F32" t="str">
            <v>ACT</v>
          </cell>
          <cell r="G32">
            <v>0</v>
          </cell>
          <cell r="H32"/>
          <cell r="I32"/>
          <cell r="K32"/>
          <cell r="L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/>
          <cell r="W32">
            <v>0</v>
          </cell>
          <cell r="X32">
            <v>0</v>
          </cell>
          <cell r="AA32">
            <v>0</v>
          </cell>
          <cell r="AB32">
            <v>0</v>
          </cell>
          <cell r="AE32">
            <v>0</v>
          </cell>
          <cell r="AF32">
            <v>0</v>
          </cell>
          <cell r="AI32">
            <v>0</v>
          </cell>
        </row>
        <row r="33">
          <cell r="E33">
            <v>19</v>
          </cell>
          <cell r="F33" t="str">
            <v>ACT</v>
          </cell>
          <cell r="G33">
            <v>0</v>
          </cell>
          <cell r="H33"/>
          <cell r="I33"/>
          <cell r="J33"/>
          <cell r="K33"/>
          <cell r="L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/>
          <cell r="W33">
            <v>0</v>
          </cell>
          <cell r="X33">
            <v>0</v>
          </cell>
          <cell r="Y33"/>
          <cell r="AA33">
            <v>0</v>
          </cell>
          <cell r="AB33">
            <v>0</v>
          </cell>
          <cell r="AE33">
            <v>0</v>
          </cell>
          <cell r="AF33">
            <v>0</v>
          </cell>
          <cell r="AG33"/>
          <cell r="AI33">
            <v>0</v>
          </cell>
        </row>
        <row r="34">
          <cell r="E34">
            <v>20</v>
          </cell>
          <cell r="F34" t="str">
            <v>ACT</v>
          </cell>
          <cell r="G34">
            <v>0</v>
          </cell>
          <cell r="H34"/>
          <cell r="I34"/>
          <cell r="K34"/>
          <cell r="L34">
            <v>0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0</v>
          </cell>
          <cell r="X34">
            <v>0</v>
          </cell>
          <cell r="AA34">
            <v>0</v>
          </cell>
          <cell r="AB34">
            <v>0</v>
          </cell>
          <cell r="AC34"/>
          <cell r="AD34"/>
          <cell r="AE34">
            <v>0</v>
          </cell>
          <cell r="AF34">
            <v>0</v>
          </cell>
          <cell r="AI34">
            <v>0</v>
          </cell>
        </row>
        <row r="35">
          <cell r="E35">
            <v>20</v>
          </cell>
          <cell r="F35" t="str">
            <v>REV</v>
          </cell>
          <cell r="G35">
            <v>0.12050036179656672</v>
          </cell>
          <cell r="H35"/>
          <cell r="I35"/>
          <cell r="K35"/>
          <cell r="L35">
            <v>669.859631661192</v>
          </cell>
          <cell r="O35">
            <v>669.859631661192</v>
          </cell>
          <cell r="P35">
            <v>226.2455373562039</v>
          </cell>
          <cell r="S35">
            <v>226.2455373562039</v>
          </cell>
          <cell r="T35">
            <v>0.50776910092797478</v>
          </cell>
          <cell r="W35">
            <v>0.50776910092797478</v>
          </cell>
          <cell r="X35">
            <v>3.7452620114581792</v>
          </cell>
          <cell r="AA35">
            <v>3.7452620114581792</v>
          </cell>
          <cell r="AB35">
            <v>6.1941051038195543</v>
          </cell>
          <cell r="AC35"/>
          <cell r="AD35"/>
          <cell r="AE35">
            <v>6.1941051038195543</v>
          </cell>
          <cell r="AF35">
            <v>46.457341132231299</v>
          </cell>
          <cell r="AI35">
            <v>46.457341132231299</v>
          </cell>
        </row>
        <row r="36">
          <cell r="E36">
            <v>20</v>
          </cell>
          <cell r="F36" t="str">
            <v>REV</v>
          </cell>
          <cell r="G36">
            <v>0.12050036179656672</v>
          </cell>
          <cell r="H36"/>
          <cell r="I36"/>
          <cell r="K36"/>
          <cell r="L36">
            <v>4496.2719671540799</v>
          </cell>
          <cell r="O36">
            <v>4496.2719671540799</v>
          </cell>
          <cell r="P36">
            <v>1518.6188556932343</v>
          </cell>
          <cell r="S36">
            <v>1518.6188556932343</v>
          </cell>
          <cell r="T36">
            <v>3.4082781919962537</v>
          </cell>
          <cell r="W36">
            <v>3.4082781919962537</v>
          </cell>
          <cell r="X36">
            <v>25.139172142685357</v>
          </cell>
          <cell r="AA36">
            <v>25.139172142685357</v>
          </cell>
          <cell r="AB36">
            <v>41.576443516746068</v>
          </cell>
          <cell r="AC36"/>
          <cell r="AD36"/>
          <cell r="AE36">
            <v>41.576443516746068</v>
          </cell>
          <cell r="AF36">
            <v>311.8337495324954</v>
          </cell>
          <cell r="AI36">
            <v>311.8337495324954</v>
          </cell>
        </row>
        <row r="37">
          <cell r="E37">
            <v>20</v>
          </cell>
          <cell r="F37" t="str">
            <v>REV</v>
          </cell>
          <cell r="G37">
            <v>0.1205003617965667</v>
          </cell>
          <cell r="H37"/>
          <cell r="I37"/>
          <cell r="K37"/>
          <cell r="L37">
            <v>48.701541226408828</v>
          </cell>
          <cell r="O37">
            <v>48.701541226408828</v>
          </cell>
          <cell r="P37">
            <v>16.44897803069469</v>
          </cell>
          <cell r="S37">
            <v>16.44897803069469</v>
          </cell>
          <cell r="T37">
            <v>3.6916895172521835E-2</v>
          </cell>
          <cell r="W37">
            <v>3.6916895172521835E-2</v>
          </cell>
          <cell r="X37">
            <v>0.27229590145982913</v>
          </cell>
          <cell r="AA37">
            <v>0.27229590145982913</v>
          </cell>
          <cell r="AB37">
            <v>0.45033683299631211</v>
          </cell>
          <cell r="AC37"/>
          <cell r="AD37"/>
          <cell r="AE37">
            <v>0.45033683299631211</v>
          </cell>
          <cell r="AF37">
            <v>3.3776391462936703</v>
          </cell>
          <cell r="AI37">
            <v>3.3776391462936703</v>
          </cell>
        </row>
        <row r="38">
          <cell r="E38">
            <v>20</v>
          </cell>
          <cell r="F38" t="str">
            <v>REV</v>
          </cell>
          <cell r="G38">
            <v>0</v>
          </cell>
          <cell r="H38"/>
          <cell r="I38"/>
          <cell r="K38"/>
          <cell r="L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0</v>
          </cell>
          <cell r="X38">
            <v>0</v>
          </cell>
          <cell r="AA38">
            <v>0</v>
          </cell>
          <cell r="AB38">
            <v>0</v>
          </cell>
          <cell r="AC38"/>
          <cell r="AD38"/>
          <cell r="AE38">
            <v>0</v>
          </cell>
          <cell r="AF38">
            <v>0</v>
          </cell>
          <cell r="AI38">
            <v>0</v>
          </cell>
        </row>
        <row r="39">
          <cell r="E39">
            <v>20</v>
          </cell>
          <cell r="F39" t="str">
            <v>REV</v>
          </cell>
          <cell r="G39">
            <v>0</v>
          </cell>
          <cell r="H39"/>
          <cell r="I39"/>
          <cell r="K39"/>
          <cell r="L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0</v>
          </cell>
          <cell r="X39">
            <v>0</v>
          </cell>
          <cell r="AA39">
            <v>0</v>
          </cell>
          <cell r="AB39">
            <v>0</v>
          </cell>
          <cell r="AC39"/>
          <cell r="AD39"/>
          <cell r="AE39">
            <v>0</v>
          </cell>
          <cell r="AF39">
            <v>0</v>
          </cell>
          <cell r="AI39">
            <v>0</v>
          </cell>
        </row>
        <row r="40">
          <cell r="E40"/>
          <cell r="F40"/>
          <cell r="G40"/>
          <cell r="H40"/>
          <cell r="I40"/>
          <cell r="K40"/>
          <cell r="L40"/>
          <cell r="O40"/>
          <cell r="P40"/>
          <cell r="S40"/>
          <cell r="T40"/>
          <cell r="W40"/>
          <cell r="X40"/>
          <cell r="AA40"/>
          <cell r="AB40"/>
          <cell r="AC40"/>
          <cell r="AD40"/>
          <cell r="AE40"/>
          <cell r="AF40"/>
          <cell r="AI40"/>
        </row>
        <row r="41">
          <cell r="E41"/>
          <cell r="F41"/>
          <cell r="G41">
            <v>0.11682876518931071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5214.833140041681</v>
          </cell>
          <cell r="M41">
            <v>1910983.8800000001</v>
          </cell>
          <cell r="N41">
            <v>0</v>
          </cell>
          <cell r="O41">
            <v>1916198.7131400416</v>
          </cell>
          <cell r="P41">
            <v>1761.3133710801328</v>
          </cell>
          <cell r="Q41">
            <v>645436.07999999984</v>
          </cell>
          <cell r="R41">
            <v>0</v>
          </cell>
          <cell r="S41">
            <v>647197.39337108005</v>
          </cell>
          <cell r="T41">
            <v>3.9529641880967503</v>
          </cell>
          <cell r="U41">
            <v>11785.297432729603</v>
          </cell>
          <cell r="V41"/>
          <cell r="W41">
            <v>11789.250396917701</v>
          </cell>
          <cell r="X41">
            <v>29.156730055603365</v>
          </cell>
          <cell r="Y41">
            <v>10804.745006747093</v>
          </cell>
          <cell r="Z41">
            <v>0</v>
          </cell>
          <cell r="AA41">
            <v>10833.901736802696</v>
          </cell>
          <cell r="AB41">
            <v>48.220885453561934</v>
          </cell>
          <cell r="AC41">
            <v>17670.620000000003</v>
          </cell>
          <cell r="AD41">
            <v>0</v>
          </cell>
          <cell r="AE41">
            <v>17718.840885453566</v>
          </cell>
          <cell r="AF41">
            <v>361.6687298110204</v>
          </cell>
          <cell r="AG41">
            <v>132534.08000000002</v>
          </cell>
          <cell r="AH41">
            <v>0</v>
          </cell>
          <cell r="AI41">
            <v>132895.74872981102</v>
          </cell>
        </row>
        <row r="42">
          <cell r="E42"/>
          <cell r="F42"/>
          <cell r="G42"/>
          <cell r="H42"/>
          <cell r="I42"/>
          <cell r="K42"/>
        </row>
        <row r="43">
          <cell r="E43"/>
          <cell r="F43"/>
          <cell r="G43"/>
          <cell r="H43"/>
          <cell r="I43"/>
          <cell r="J43"/>
          <cell r="K43"/>
        </row>
        <row r="44">
          <cell r="E44"/>
          <cell r="F44"/>
          <cell r="G44"/>
          <cell r="H44"/>
          <cell r="I44"/>
          <cell r="J44"/>
          <cell r="K44"/>
        </row>
        <row r="45">
          <cell r="E45"/>
          <cell r="F45"/>
          <cell r="G45"/>
          <cell r="H45"/>
          <cell r="I45"/>
          <cell r="J45"/>
          <cell r="K45"/>
          <cell r="M45" t="str">
            <v>NEED TO CHECK PERCENTS AGAINST THE BLACK BOX!</v>
          </cell>
          <cell r="N45"/>
          <cell r="O45"/>
          <cell r="P45"/>
          <cell r="Q45" t="str">
            <v>NEED TO CHECK PERCENTS AGAINST THE BLACK BOX!</v>
          </cell>
        </row>
        <row r="46">
          <cell r="E46">
            <v>39</v>
          </cell>
          <cell r="F46" t="str">
            <v>Act</v>
          </cell>
          <cell r="G46">
            <v>9.5772165128849479E-2</v>
          </cell>
          <cell r="H46"/>
          <cell r="I46"/>
          <cell r="J46"/>
          <cell r="K46"/>
          <cell r="L46">
            <v>0</v>
          </cell>
          <cell r="M46">
            <v>295020.6315689031</v>
          </cell>
          <cell r="N46"/>
          <cell r="O46">
            <v>295020.6315689031</v>
          </cell>
          <cell r="P46">
            <v>0</v>
          </cell>
          <cell r="Q46">
            <v>263307.58865990676</v>
          </cell>
          <cell r="S46">
            <v>263307.58865990676</v>
          </cell>
          <cell r="T46">
            <v>0</v>
          </cell>
          <cell r="W46">
            <v>0</v>
          </cell>
          <cell r="X46">
            <v>0</v>
          </cell>
          <cell r="Y46">
            <v>3874.1574784596964</v>
          </cell>
          <cell r="Z46" t="str">
            <v>Food Waste</v>
          </cell>
          <cell r="AA46">
            <v>3874.1574784596964</v>
          </cell>
          <cell r="AB46">
            <v>0</v>
          </cell>
          <cell r="AC46">
            <v>55800.366266949328</v>
          </cell>
          <cell r="AD46" t="str">
            <v>Yard Deb</v>
          </cell>
          <cell r="AE46">
            <v>55800.366266949328</v>
          </cell>
          <cell r="AF46">
            <v>0</v>
          </cell>
          <cell r="AG46">
            <v>73418.010941884408</v>
          </cell>
          <cell r="AI46">
            <v>73418.010941884408</v>
          </cell>
        </row>
        <row r="47">
          <cell r="E47">
            <v>39</v>
          </cell>
          <cell r="F47" t="str">
            <v>Act</v>
          </cell>
          <cell r="G47">
            <v>0</v>
          </cell>
          <cell r="H47"/>
          <cell r="I47"/>
          <cell r="J47"/>
          <cell r="K47"/>
          <cell r="L47">
            <v>0</v>
          </cell>
          <cell r="M47"/>
          <cell r="N47"/>
          <cell r="O47">
            <v>0</v>
          </cell>
          <cell r="P47">
            <v>0</v>
          </cell>
          <cell r="Q47"/>
          <cell r="S47">
            <v>0</v>
          </cell>
          <cell r="T47">
            <v>0</v>
          </cell>
          <cell r="W47">
            <v>0</v>
          </cell>
          <cell r="X47">
            <v>0</v>
          </cell>
          <cell r="AA47">
            <v>0</v>
          </cell>
          <cell r="AB47">
            <v>0</v>
          </cell>
          <cell r="AD47"/>
          <cell r="AE47">
            <v>0</v>
          </cell>
          <cell r="AF47">
            <v>0</v>
          </cell>
          <cell r="AG47"/>
          <cell r="AI47">
            <v>0</v>
          </cell>
        </row>
        <row r="48">
          <cell r="E48">
            <v>54</v>
          </cell>
          <cell r="F48" t="str">
            <v>Act</v>
          </cell>
          <cell r="G48">
            <v>0</v>
          </cell>
          <cell r="H48"/>
          <cell r="I48"/>
          <cell r="J48"/>
          <cell r="K48"/>
          <cell r="L48">
            <v>0</v>
          </cell>
          <cell r="M48"/>
          <cell r="N48"/>
          <cell r="O48">
            <v>0</v>
          </cell>
          <cell r="P48">
            <v>0</v>
          </cell>
          <cell r="Q48"/>
          <cell r="S48">
            <v>0</v>
          </cell>
          <cell r="T48">
            <v>0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D48"/>
          <cell r="AE48">
            <v>0</v>
          </cell>
          <cell r="AF48">
            <v>0</v>
          </cell>
          <cell r="AG48"/>
          <cell r="AI48">
            <v>0</v>
          </cell>
        </row>
        <row r="49">
          <cell r="E49">
            <v>39</v>
          </cell>
          <cell r="F49" t="str">
            <v>Act</v>
          </cell>
          <cell r="G49">
            <v>0</v>
          </cell>
          <cell r="H49"/>
          <cell r="I49"/>
          <cell r="J49"/>
          <cell r="K49"/>
          <cell r="L49">
            <v>0</v>
          </cell>
          <cell r="M49"/>
          <cell r="N49"/>
          <cell r="O49">
            <v>0</v>
          </cell>
          <cell r="P49">
            <v>0</v>
          </cell>
          <cell r="Q49"/>
          <cell r="S49">
            <v>0</v>
          </cell>
          <cell r="T49">
            <v>0</v>
          </cell>
          <cell r="W49">
            <v>0</v>
          </cell>
          <cell r="X49">
            <v>0</v>
          </cell>
          <cell r="AA49">
            <v>0</v>
          </cell>
          <cell r="AB49">
            <v>0</v>
          </cell>
          <cell r="AD49"/>
          <cell r="AE49">
            <v>0</v>
          </cell>
          <cell r="AF49">
            <v>0</v>
          </cell>
          <cell r="AG49"/>
          <cell r="AI49">
            <v>0</v>
          </cell>
        </row>
        <row r="50">
          <cell r="E50">
            <v>39</v>
          </cell>
          <cell r="F50" t="str">
            <v>Act</v>
          </cell>
          <cell r="G50">
            <v>0</v>
          </cell>
          <cell r="H50"/>
          <cell r="I50"/>
          <cell r="J50"/>
          <cell r="K50"/>
          <cell r="L50">
            <v>0</v>
          </cell>
          <cell r="M50"/>
          <cell r="N50"/>
          <cell r="O50">
            <v>0</v>
          </cell>
          <cell r="P50">
            <v>0</v>
          </cell>
          <cell r="Q50"/>
          <cell r="S50">
            <v>0</v>
          </cell>
          <cell r="T50">
            <v>0</v>
          </cell>
          <cell r="W50">
            <v>0</v>
          </cell>
          <cell r="X50">
            <v>0</v>
          </cell>
          <cell r="AA50">
            <v>0</v>
          </cell>
          <cell r="AB50">
            <v>0</v>
          </cell>
          <cell r="AD50"/>
          <cell r="AE50">
            <v>0</v>
          </cell>
          <cell r="AF50">
            <v>0</v>
          </cell>
          <cell r="AG50"/>
          <cell r="AI50">
            <v>0</v>
          </cell>
        </row>
        <row r="51">
          <cell r="E51">
            <v>54</v>
          </cell>
          <cell r="F51" t="str">
            <v>Act</v>
          </cell>
          <cell r="G51">
            <v>0</v>
          </cell>
          <cell r="H51"/>
          <cell r="J51"/>
          <cell r="K51"/>
          <cell r="L51">
            <v>0</v>
          </cell>
          <cell r="M51"/>
          <cell r="N51"/>
          <cell r="O51">
            <v>0</v>
          </cell>
          <cell r="P51">
            <v>0</v>
          </cell>
          <cell r="S51">
            <v>0</v>
          </cell>
          <cell r="T51">
            <v>0</v>
          </cell>
          <cell r="W51">
            <v>0</v>
          </cell>
          <cell r="X51">
            <v>0</v>
          </cell>
          <cell r="AA51">
            <v>0</v>
          </cell>
          <cell r="AB51">
            <v>0</v>
          </cell>
          <cell r="AC51"/>
          <cell r="AD51"/>
          <cell r="AE51">
            <v>0</v>
          </cell>
          <cell r="AF51">
            <v>0</v>
          </cell>
          <cell r="AI51">
            <v>0</v>
          </cell>
        </row>
        <row r="52">
          <cell r="E52">
            <v>54</v>
          </cell>
          <cell r="F52" t="str">
            <v>Act</v>
          </cell>
          <cell r="G52">
            <v>0</v>
          </cell>
          <cell r="H52"/>
          <cell r="I52"/>
          <cell r="J52"/>
          <cell r="K52"/>
          <cell r="L52">
            <v>0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U52"/>
          <cell r="W52">
            <v>0</v>
          </cell>
          <cell r="X52">
            <v>0</v>
          </cell>
          <cell r="Y52"/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G52"/>
          <cell r="AI52">
            <v>0</v>
          </cell>
        </row>
        <row r="53">
          <cell r="E53">
            <v>48</v>
          </cell>
          <cell r="F53" t="str">
            <v>Act</v>
          </cell>
          <cell r="G53">
            <v>0.21335384186549883</v>
          </cell>
          <cell r="H53"/>
          <cell r="I53"/>
          <cell r="J53"/>
          <cell r="K53"/>
          <cell r="L53">
            <v>0</v>
          </cell>
          <cell r="M53">
            <v>164934.89010562061</v>
          </cell>
          <cell r="O53">
            <v>164934.89010562061</v>
          </cell>
          <cell r="P53">
            <v>0</v>
          </cell>
          <cell r="Q53">
            <v>60225.333011235838</v>
          </cell>
          <cell r="R53"/>
          <cell r="S53">
            <v>60225.333011235838</v>
          </cell>
          <cell r="T53">
            <v>0</v>
          </cell>
          <cell r="U53"/>
          <cell r="W53">
            <v>0</v>
          </cell>
          <cell r="X53">
            <v>0</v>
          </cell>
          <cell r="AA53">
            <v>0</v>
          </cell>
          <cell r="AB53">
            <v>0</v>
          </cell>
          <cell r="AC53"/>
          <cell r="AE53">
            <v>0</v>
          </cell>
          <cell r="AF53">
            <v>0</v>
          </cell>
          <cell r="AG53">
            <v>7481.8268831435735</v>
          </cell>
          <cell r="AI53">
            <v>7481.8268831435735</v>
          </cell>
        </row>
        <row r="54">
          <cell r="E54">
            <v>54</v>
          </cell>
          <cell r="F54" t="str">
            <v>Act</v>
          </cell>
          <cell r="G54">
            <v>0</v>
          </cell>
          <cell r="H54"/>
          <cell r="I54"/>
          <cell r="J54"/>
          <cell r="K54"/>
          <cell r="L54">
            <v>0</v>
          </cell>
          <cell r="O54">
            <v>0</v>
          </cell>
          <cell r="P54">
            <v>0</v>
          </cell>
          <cell r="R54"/>
          <cell r="S54">
            <v>0</v>
          </cell>
          <cell r="T54">
            <v>0</v>
          </cell>
          <cell r="W54">
            <v>0</v>
          </cell>
          <cell r="X54">
            <v>0</v>
          </cell>
          <cell r="AA54">
            <v>0</v>
          </cell>
          <cell r="AB54">
            <v>0</v>
          </cell>
          <cell r="AC54"/>
          <cell r="AD54"/>
          <cell r="AE54">
            <v>0</v>
          </cell>
          <cell r="AF54">
            <v>0</v>
          </cell>
          <cell r="AI54">
            <v>0</v>
          </cell>
        </row>
        <row r="55">
          <cell r="E55">
            <v>39</v>
          </cell>
          <cell r="F55" t="str">
            <v>Act</v>
          </cell>
          <cell r="G55">
            <v>5.5405754530033581E-2</v>
          </cell>
          <cell r="H55"/>
          <cell r="I55"/>
          <cell r="J55"/>
          <cell r="K55"/>
          <cell r="L55">
            <v>0</v>
          </cell>
          <cell r="O55">
            <v>0</v>
          </cell>
          <cell r="P55">
            <v>0</v>
          </cell>
          <cell r="R55"/>
          <cell r="S55">
            <v>0</v>
          </cell>
          <cell r="T55">
            <v>0</v>
          </cell>
          <cell r="U55">
            <v>6302.445557525336</v>
          </cell>
          <cell r="W55">
            <v>6302.445557525336</v>
          </cell>
          <cell r="X55">
            <v>0</v>
          </cell>
          <cell r="Y55">
            <v>4359.7126272290916</v>
          </cell>
          <cell r="AA55">
            <v>4359.7126272290916</v>
          </cell>
          <cell r="AB55">
            <v>0</v>
          </cell>
          <cell r="AC55"/>
          <cell r="AD55"/>
          <cell r="AE55">
            <v>0</v>
          </cell>
          <cell r="AF55">
            <v>0</v>
          </cell>
          <cell r="AG55">
            <v>0</v>
          </cell>
          <cell r="AI55">
            <v>0</v>
          </cell>
        </row>
        <row r="56">
          <cell r="E56">
            <v>54</v>
          </cell>
          <cell r="F56" t="str">
            <v>Act</v>
          </cell>
          <cell r="G56">
            <v>0</v>
          </cell>
          <cell r="H56"/>
          <cell r="I56"/>
          <cell r="J56"/>
          <cell r="K56"/>
          <cell r="L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W56">
            <v>0</v>
          </cell>
          <cell r="X56">
            <v>0</v>
          </cell>
          <cell r="AA56">
            <v>0</v>
          </cell>
          <cell r="AB56">
            <v>0</v>
          </cell>
          <cell r="AC56"/>
          <cell r="AD56"/>
          <cell r="AE56">
            <v>0</v>
          </cell>
          <cell r="AF56">
            <v>0</v>
          </cell>
          <cell r="AI56">
            <v>0</v>
          </cell>
        </row>
        <row r="57">
          <cell r="E57">
            <v>54</v>
          </cell>
          <cell r="F57" t="str">
            <v>Act</v>
          </cell>
          <cell r="G57">
            <v>0</v>
          </cell>
          <cell r="H57"/>
          <cell r="I57"/>
          <cell r="J57"/>
          <cell r="K57"/>
          <cell r="L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0</v>
          </cell>
          <cell r="X57">
            <v>0</v>
          </cell>
          <cell r="AA57">
            <v>0</v>
          </cell>
          <cell r="AB57">
            <v>0</v>
          </cell>
          <cell r="AC57"/>
          <cell r="AD57"/>
          <cell r="AE57">
            <v>0</v>
          </cell>
          <cell r="AF57">
            <v>0</v>
          </cell>
          <cell r="AI57">
            <v>0</v>
          </cell>
        </row>
        <row r="58">
          <cell r="E58">
            <v>54</v>
          </cell>
          <cell r="F58" t="str">
            <v>Act</v>
          </cell>
          <cell r="G58">
            <v>0</v>
          </cell>
          <cell r="H58"/>
          <cell r="I58"/>
          <cell r="J58"/>
          <cell r="K58"/>
          <cell r="L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0</v>
          </cell>
          <cell r="X58">
            <v>0</v>
          </cell>
          <cell r="AA58">
            <v>0</v>
          </cell>
          <cell r="AB58">
            <v>0</v>
          </cell>
          <cell r="AC58"/>
          <cell r="AD58"/>
          <cell r="AE58">
            <v>0</v>
          </cell>
          <cell r="AF58">
            <v>0</v>
          </cell>
          <cell r="AI58">
            <v>0</v>
          </cell>
        </row>
        <row r="59">
          <cell r="E59">
            <v>22</v>
          </cell>
          <cell r="F59" t="str">
            <v>DH</v>
          </cell>
          <cell r="G59">
            <v>0.10951493477640761</v>
          </cell>
          <cell r="H59"/>
          <cell r="I59">
            <v>0</v>
          </cell>
          <cell r="J59"/>
          <cell r="K59"/>
          <cell r="L59">
            <v>109907.81996125523</v>
          </cell>
          <cell r="M59"/>
          <cell r="O59">
            <v>109907.81996125523</v>
          </cell>
          <cell r="P59">
            <v>48391.065282337433</v>
          </cell>
          <cell r="S59">
            <v>48391.065282337433</v>
          </cell>
          <cell r="T59">
            <v>89980.477135606416</v>
          </cell>
          <cell r="W59">
            <v>89980.477135606416</v>
          </cell>
          <cell r="X59">
            <v>41326.49360727099</v>
          </cell>
          <cell r="AA59">
            <v>41326.49360727099</v>
          </cell>
          <cell r="AB59">
            <v>87632.456329744018</v>
          </cell>
          <cell r="AC59"/>
          <cell r="AD59"/>
          <cell r="AE59">
            <v>87632.456329744018</v>
          </cell>
          <cell r="AF59">
            <v>19743.786478955604</v>
          </cell>
          <cell r="AI59">
            <v>19743.786478955604</v>
          </cell>
        </row>
        <row r="60">
          <cell r="E60">
            <v>22</v>
          </cell>
          <cell r="F60" t="str">
            <v>DH</v>
          </cell>
          <cell r="G60">
            <v>0</v>
          </cell>
          <cell r="H60"/>
          <cell r="I60"/>
          <cell r="J60"/>
          <cell r="K60"/>
          <cell r="L60">
            <v>0</v>
          </cell>
          <cell r="O60">
            <v>0</v>
          </cell>
          <cell r="P60">
            <v>0</v>
          </cell>
          <cell r="S60">
            <v>0</v>
          </cell>
          <cell r="T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/>
          <cell r="AD60"/>
          <cell r="AE60">
            <v>0</v>
          </cell>
          <cell r="AF60">
            <v>0</v>
          </cell>
          <cell r="AI60">
            <v>0</v>
          </cell>
        </row>
        <row r="61">
          <cell r="E61">
            <v>22</v>
          </cell>
          <cell r="F61" t="str">
            <v>DH</v>
          </cell>
          <cell r="G61">
            <v>0.11021083809358594</v>
          </cell>
          <cell r="H61"/>
          <cell r="I61"/>
          <cell r="J61"/>
          <cell r="K61"/>
          <cell r="L61">
            <v>1482.5598048577583</v>
          </cell>
          <cell r="O61">
            <v>1482.5598048577583</v>
          </cell>
          <cell r="P61">
            <v>652.44766278053555</v>
          </cell>
          <cell r="S61">
            <v>652.44766278053555</v>
          </cell>
          <cell r="T61">
            <v>1292.9312994140553</v>
          </cell>
          <cell r="W61">
            <v>1292.9312994140553</v>
          </cell>
          <cell r="X61">
            <v>567.20793216437187</v>
          </cell>
          <cell r="AA61">
            <v>567.20793216437187</v>
          </cell>
          <cell r="AB61">
            <v>1216.6125299274947</v>
          </cell>
          <cell r="AC61"/>
          <cell r="AD61"/>
          <cell r="AE61">
            <v>1216.6125299274947</v>
          </cell>
          <cell r="AF61">
            <v>265.35352412453517</v>
          </cell>
          <cell r="AI61">
            <v>265.35352412453517</v>
          </cell>
        </row>
        <row r="62">
          <cell r="E62">
            <v>22</v>
          </cell>
          <cell r="F62" t="str">
            <v>DH</v>
          </cell>
          <cell r="G62">
            <v>0.11021083809358595</v>
          </cell>
          <cell r="H62"/>
          <cell r="I62"/>
          <cell r="J62"/>
          <cell r="K62"/>
          <cell r="L62">
            <v>177.50141133982515</v>
          </cell>
          <cell r="O62">
            <v>177.50141133982515</v>
          </cell>
          <cell r="P62">
            <v>78.115149614505171</v>
          </cell>
          <cell r="S62">
            <v>78.115149614505171</v>
          </cell>
          <cell r="T62">
            <v>154.79789055352649</v>
          </cell>
          <cell r="W62">
            <v>154.79789055352649</v>
          </cell>
          <cell r="X62">
            <v>67.909711400802081</v>
          </cell>
          <cell r="AA62">
            <v>67.909711400802081</v>
          </cell>
          <cell r="AB62">
            <v>145.66052607676394</v>
          </cell>
          <cell r="AC62"/>
          <cell r="AD62"/>
          <cell r="AE62">
            <v>145.66052607676394</v>
          </cell>
          <cell r="AF62">
            <v>31.769797671413549</v>
          </cell>
          <cell r="AI62">
            <v>31.769797671413549</v>
          </cell>
        </row>
        <row r="63">
          <cell r="E63">
            <v>22</v>
          </cell>
          <cell r="F63" t="str">
            <v>DH</v>
          </cell>
          <cell r="G63">
            <v>0.11021083809358595</v>
          </cell>
          <cell r="H63"/>
          <cell r="I63"/>
          <cell r="J63"/>
          <cell r="K63"/>
          <cell r="L63">
            <v>596.78927877276556</v>
          </cell>
          <cell r="O63">
            <v>596.78927877276556</v>
          </cell>
          <cell r="P63">
            <v>262.63613031457453</v>
          </cell>
          <cell r="S63">
            <v>262.63613031457453</v>
          </cell>
          <cell r="T63">
            <v>520.45626432862798</v>
          </cell>
          <cell r="W63">
            <v>520.45626432862798</v>
          </cell>
          <cell r="X63">
            <v>228.32374899240193</v>
          </cell>
          <cell r="AA63">
            <v>228.32374899240193</v>
          </cell>
          <cell r="AB63">
            <v>489.73492462315869</v>
          </cell>
          <cell r="AC63"/>
          <cell r="AD63"/>
          <cell r="AE63">
            <v>489.73492462315869</v>
          </cell>
          <cell r="AF63">
            <v>106.81534583846792</v>
          </cell>
          <cell r="AI63">
            <v>106.81534583846792</v>
          </cell>
        </row>
        <row r="64">
          <cell r="E64">
            <v>24</v>
          </cell>
          <cell r="F64" t="str">
            <v>DH</v>
          </cell>
          <cell r="G64">
            <v>0.1095159744420213</v>
          </cell>
          <cell r="H64"/>
          <cell r="I64"/>
          <cell r="J64"/>
          <cell r="K64"/>
          <cell r="L64">
            <v>10652.264468431229</v>
          </cell>
          <cell r="O64">
            <v>10652.264468431229</v>
          </cell>
          <cell r="P64">
            <v>4690.0581883060158</v>
          </cell>
          <cell r="S64">
            <v>4690.0581883060158</v>
          </cell>
          <cell r="T64">
            <v>8721.7428828797492</v>
          </cell>
          <cell r="W64">
            <v>8721.7428828797492</v>
          </cell>
          <cell r="X64">
            <v>4005.4661946963706</v>
          </cell>
          <cell r="AA64">
            <v>4005.4661946963706</v>
          </cell>
          <cell r="AB64">
            <v>8493.7011938091073</v>
          </cell>
          <cell r="AC64"/>
          <cell r="AD64"/>
          <cell r="AE64">
            <v>8493.7011938091073</v>
          </cell>
          <cell r="AF64">
            <v>1913.5572520630421</v>
          </cell>
          <cell r="AI64">
            <v>1913.5572520630421</v>
          </cell>
        </row>
        <row r="65">
          <cell r="E65">
            <v>25</v>
          </cell>
          <cell r="F65" t="str">
            <v>DH</v>
          </cell>
          <cell r="G65">
            <v>0</v>
          </cell>
          <cell r="H65"/>
          <cell r="I65"/>
          <cell r="J65"/>
          <cell r="K65"/>
          <cell r="L65">
            <v>0</v>
          </cell>
          <cell r="O65">
            <v>0</v>
          </cell>
          <cell r="P65">
            <v>0</v>
          </cell>
          <cell r="S65">
            <v>0</v>
          </cell>
          <cell r="T65">
            <v>0</v>
          </cell>
          <cell r="W65">
            <v>0</v>
          </cell>
          <cell r="X65">
            <v>0</v>
          </cell>
          <cell r="AA65">
            <v>0</v>
          </cell>
          <cell r="AB65">
            <v>0</v>
          </cell>
          <cell r="AC65"/>
          <cell r="AD65"/>
          <cell r="AE65">
            <v>0</v>
          </cell>
          <cell r="AF65">
            <v>0</v>
          </cell>
          <cell r="AI65">
            <v>0</v>
          </cell>
        </row>
        <row r="66">
          <cell r="E66">
            <v>22</v>
          </cell>
          <cell r="F66" t="str">
            <v>DH</v>
          </cell>
          <cell r="G66">
            <v>0</v>
          </cell>
          <cell r="H66"/>
          <cell r="I66"/>
          <cell r="J66"/>
          <cell r="K66"/>
          <cell r="L66">
            <v>0</v>
          </cell>
          <cell r="O66">
            <v>0</v>
          </cell>
          <cell r="P66">
            <v>0</v>
          </cell>
          <cell r="S66">
            <v>0</v>
          </cell>
          <cell r="T66">
            <v>0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/>
          <cell r="AD66"/>
          <cell r="AE66">
            <v>0</v>
          </cell>
          <cell r="AF66">
            <v>0</v>
          </cell>
          <cell r="AI66">
            <v>0</v>
          </cell>
        </row>
        <row r="67">
          <cell r="E67">
            <v>22</v>
          </cell>
          <cell r="F67" t="str">
            <v>DH</v>
          </cell>
          <cell r="G67">
            <v>0</v>
          </cell>
          <cell r="H67"/>
          <cell r="I67"/>
          <cell r="J67"/>
          <cell r="K67"/>
          <cell r="L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/>
          <cell r="AD67"/>
          <cell r="AE67">
            <v>0</v>
          </cell>
          <cell r="AF67">
            <v>0</v>
          </cell>
          <cell r="AI67">
            <v>0</v>
          </cell>
        </row>
        <row r="68">
          <cell r="E68">
            <v>29</v>
          </cell>
          <cell r="F68" t="str">
            <v>DH</v>
          </cell>
          <cell r="G68">
            <v>0.11021083809358595</v>
          </cell>
          <cell r="H68"/>
          <cell r="I68"/>
          <cell r="J68"/>
          <cell r="K68"/>
          <cell r="L68">
            <v>1335.5098793396542</v>
          </cell>
          <cell r="O68">
            <v>1335.5098793396542</v>
          </cell>
          <cell r="P68">
            <v>587.73365940477038</v>
          </cell>
          <cell r="S68">
            <v>587.73365940477038</v>
          </cell>
          <cell r="T68">
            <v>1164.6899626019435</v>
          </cell>
          <cell r="W68">
            <v>1164.6899626019435</v>
          </cell>
          <cell r="X68">
            <v>510.94855975676012</v>
          </cell>
          <cell r="AA68">
            <v>510.94855975676012</v>
          </cell>
          <cell r="AB68">
            <v>1095.9409851277253</v>
          </cell>
          <cell r="AC68"/>
          <cell r="AD68"/>
          <cell r="AE68">
            <v>1095.9409851277253</v>
          </cell>
          <cell r="AF68">
            <v>239.03403547346988</v>
          </cell>
          <cell r="AI68">
            <v>239.03403547346988</v>
          </cell>
        </row>
        <row r="69">
          <cell r="E69">
            <v>29</v>
          </cell>
          <cell r="F69" t="str">
            <v>DH</v>
          </cell>
          <cell r="G69">
            <v>0</v>
          </cell>
          <cell r="H69"/>
          <cell r="I69"/>
          <cell r="J69"/>
          <cell r="K69"/>
          <cell r="L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W69">
            <v>0</v>
          </cell>
          <cell r="X69">
            <v>0</v>
          </cell>
          <cell r="AA69">
            <v>0</v>
          </cell>
          <cell r="AB69">
            <v>0</v>
          </cell>
          <cell r="AC69"/>
          <cell r="AD69"/>
          <cell r="AE69">
            <v>0</v>
          </cell>
          <cell r="AF69">
            <v>0</v>
          </cell>
          <cell r="AI69">
            <v>0</v>
          </cell>
        </row>
        <row r="70">
          <cell r="E70">
            <v>28</v>
          </cell>
          <cell r="F70" t="str">
            <v>DH</v>
          </cell>
          <cell r="G70">
            <v>0.11021083809358598</v>
          </cell>
          <cell r="H70"/>
          <cell r="I70"/>
          <cell r="J70"/>
          <cell r="K70"/>
          <cell r="L70">
            <v>1591.4138132291298</v>
          </cell>
          <cell r="O70">
            <v>1591.4138132291298</v>
          </cell>
          <cell r="P70">
            <v>700.35233624698526</v>
          </cell>
          <cell r="S70">
            <v>700.35233624698526</v>
          </cell>
          <cell r="T70">
            <v>1387.8622114952236</v>
          </cell>
          <cell r="W70">
            <v>1387.8622114952236</v>
          </cell>
          <cell r="X70">
            <v>608.85404775028087</v>
          </cell>
          <cell r="AA70">
            <v>608.85404775028087</v>
          </cell>
          <cell r="AB70">
            <v>1305.9398879763992</v>
          </cell>
          <cell r="AC70"/>
          <cell r="AD70"/>
          <cell r="AE70">
            <v>1305.9398879763992</v>
          </cell>
          <cell r="AF70">
            <v>284.83657947365572</v>
          </cell>
          <cell r="AI70">
            <v>284.83657947365572</v>
          </cell>
        </row>
        <row r="71">
          <cell r="E71">
            <v>26</v>
          </cell>
          <cell r="F71" t="str">
            <v>DH</v>
          </cell>
          <cell r="G71">
            <v>0</v>
          </cell>
          <cell r="H71"/>
          <cell r="I71"/>
          <cell r="J71"/>
          <cell r="K71"/>
          <cell r="L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W71">
            <v>0</v>
          </cell>
          <cell r="X71">
            <v>0</v>
          </cell>
          <cell r="AA71">
            <v>0</v>
          </cell>
          <cell r="AB71">
            <v>0</v>
          </cell>
          <cell r="AC71"/>
          <cell r="AD71"/>
          <cell r="AE71">
            <v>0</v>
          </cell>
          <cell r="AF71">
            <v>0</v>
          </cell>
          <cell r="AI71">
            <v>0</v>
          </cell>
        </row>
        <row r="72">
          <cell r="E72">
            <v>25</v>
          </cell>
          <cell r="F72" t="str">
            <v>DH</v>
          </cell>
          <cell r="G72">
            <v>0.11021083809358592</v>
          </cell>
          <cell r="H72"/>
          <cell r="I72"/>
          <cell r="J72"/>
          <cell r="K72"/>
          <cell r="L72">
            <v>25651.866155037507</v>
          </cell>
          <cell r="O72">
            <v>25651.866155037507</v>
          </cell>
          <cell r="P72">
            <v>11288.920732893537</v>
          </cell>
          <cell r="S72">
            <v>11288.920732893537</v>
          </cell>
          <cell r="T72">
            <v>22370.834911047743</v>
          </cell>
          <cell r="W72">
            <v>22370.834911047743</v>
          </cell>
          <cell r="X72">
            <v>9814.0674732187472</v>
          </cell>
          <cell r="AA72">
            <v>9814.0674732187472</v>
          </cell>
          <cell r="AB72">
            <v>21050.335829950476</v>
          </cell>
          <cell r="AC72"/>
          <cell r="AD72"/>
          <cell r="AE72">
            <v>21050.335829950476</v>
          </cell>
          <cell r="AF72">
            <v>4591.2570017795406</v>
          </cell>
          <cell r="AI72">
            <v>4591.2570017795406</v>
          </cell>
        </row>
        <row r="73">
          <cell r="E73">
            <v>26</v>
          </cell>
          <cell r="F73" t="str">
            <v>DH</v>
          </cell>
          <cell r="G73">
            <v>0.11021083809358595</v>
          </cell>
          <cell r="H73"/>
          <cell r="I73"/>
          <cell r="J73"/>
          <cell r="K73"/>
          <cell r="L73">
            <v>9433.5493730845938</v>
          </cell>
          <cell r="O73">
            <v>9433.5493730845938</v>
          </cell>
          <cell r="P73">
            <v>4151.5338673196738</v>
          </cell>
          <cell r="S73">
            <v>4151.5338673196738</v>
          </cell>
          <cell r="T73">
            <v>8226.9404640975845</v>
          </cell>
          <cell r="W73">
            <v>8226.9404640975845</v>
          </cell>
          <cell r="X73">
            <v>3609.1522347668065</v>
          </cell>
          <cell r="AA73">
            <v>3609.1522347668065</v>
          </cell>
          <cell r="AB73">
            <v>7741.3230355894602</v>
          </cell>
          <cell r="AC73"/>
          <cell r="AD73"/>
          <cell r="AE73">
            <v>7741.3230355894602</v>
          </cell>
          <cell r="AF73">
            <v>1688.4482925739135</v>
          </cell>
          <cell r="AI73">
            <v>1688.4482925739135</v>
          </cell>
        </row>
        <row r="74">
          <cell r="E74">
            <v>22</v>
          </cell>
          <cell r="F74" t="str">
            <v>DH</v>
          </cell>
          <cell r="G74">
            <v>0</v>
          </cell>
          <cell r="H74"/>
          <cell r="I74"/>
          <cell r="J74"/>
          <cell r="K74"/>
          <cell r="L74">
            <v>0</v>
          </cell>
          <cell r="O74">
            <v>0</v>
          </cell>
          <cell r="P74">
            <v>0</v>
          </cell>
          <cell r="S74">
            <v>0</v>
          </cell>
          <cell r="T74">
            <v>0</v>
          </cell>
          <cell r="W74">
            <v>0</v>
          </cell>
          <cell r="X74">
            <v>0</v>
          </cell>
          <cell r="AA74">
            <v>0</v>
          </cell>
          <cell r="AB74">
            <v>0</v>
          </cell>
          <cell r="AC74"/>
          <cell r="AD74"/>
          <cell r="AE74">
            <v>0</v>
          </cell>
          <cell r="AF74">
            <v>0</v>
          </cell>
          <cell r="AI74">
            <v>0</v>
          </cell>
        </row>
        <row r="75">
          <cell r="E75">
            <v>22</v>
          </cell>
          <cell r="F75" t="str">
            <v>DH</v>
          </cell>
          <cell r="G75">
            <v>0</v>
          </cell>
          <cell r="H75"/>
          <cell r="I75"/>
          <cell r="J75"/>
          <cell r="K75"/>
          <cell r="L75">
            <v>0</v>
          </cell>
          <cell r="O75">
            <v>0</v>
          </cell>
          <cell r="P75">
            <v>0</v>
          </cell>
          <cell r="S75">
            <v>0</v>
          </cell>
          <cell r="T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/>
          <cell r="AD75"/>
          <cell r="AE75">
            <v>0</v>
          </cell>
          <cell r="AF75">
            <v>0</v>
          </cell>
          <cell r="AI75">
            <v>0</v>
          </cell>
        </row>
        <row r="76">
          <cell r="E76">
            <v>54</v>
          </cell>
          <cell r="F76" t="str">
            <v>DH</v>
          </cell>
          <cell r="G76">
            <v>0</v>
          </cell>
          <cell r="H76"/>
          <cell r="I76"/>
          <cell r="J76"/>
          <cell r="K76"/>
          <cell r="L76">
            <v>0</v>
          </cell>
          <cell r="O76">
            <v>0</v>
          </cell>
          <cell r="P76">
            <v>0</v>
          </cell>
          <cell r="Q76"/>
          <cell r="R76"/>
          <cell r="S76">
            <v>0</v>
          </cell>
          <cell r="T76">
            <v>0</v>
          </cell>
          <cell r="W76">
            <v>0</v>
          </cell>
          <cell r="X76">
            <v>0</v>
          </cell>
          <cell r="AA76">
            <v>0</v>
          </cell>
          <cell r="AB76">
            <v>0</v>
          </cell>
          <cell r="AC76"/>
          <cell r="AD76"/>
          <cell r="AE76">
            <v>0</v>
          </cell>
          <cell r="AF76">
            <v>0</v>
          </cell>
          <cell r="AI76">
            <v>0</v>
          </cell>
        </row>
        <row r="77">
          <cell r="E77">
            <v>35</v>
          </cell>
          <cell r="F77" t="str">
            <v>TH</v>
          </cell>
          <cell r="G77">
            <v>0.12882804907631315</v>
          </cell>
          <cell r="H77"/>
          <cell r="I77"/>
          <cell r="J77"/>
          <cell r="K77"/>
          <cell r="L77">
            <v>28308.571266994888</v>
          </cell>
          <cell r="O77">
            <v>28308.571266994888</v>
          </cell>
          <cell r="P77">
            <v>17720.604324025688</v>
          </cell>
          <cell r="Q77"/>
          <cell r="R77"/>
          <cell r="S77">
            <v>17720.604324025688</v>
          </cell>
          <cell r="T77">
            <v>62453.897148033037</v>
          </cell>
          <cell r="W77">
            <v>62453.897148033037</v>
          </cell>
          <cell r="X77">
            <v>3554.3353707004512</v>
          </cell>
          <cell r="AA77">
            <v>3554.3353707004512</v>
          </cell>
          <cell r="AB77">
            <v>17887.560807564998</v>
          </cell>
          <cell r="AC77"/>
          <cell r="AD77"/>
          <cell r="AE77">
            <v>17887.560807564998</v>
          </cell>
          <cell r="AF77">
            <v>3805.7526649593115</v>
          </cell>
          <cell r="AI77">
            <v>3805.7526649593115</v>
          </cell>
        </row>
        <row r="78">
          <cell r="E78">
            <v>47</v>
          </cell>
          <cell r="F78" t="str">
            <v>TH</v>
          </cell>
          <cell r="G78">
            <v>0.10792364863995128</v>
          </cell>
          <cell r="H78"/>
          <cell r="I78"/>
          <cell r="J78"/>
          <cell r="K78"/>
          <cell r="L78">
            <v>1693.6444886329532</v>
          </cell>
          <cell r="O78">
            <v>1693.6444886329532</v>
          </cell>
          <cell r="P78">
            <v>857.52611642594184</v>
          </cell>
          <cell r="Q78"/>
          <cell r="R78"/>
          <cell r="S78">
            <v>857.52611642594184</v>
          </cell>
          <cell r="T78">
            <v>1536.5797541106647</v>
          </cell>
          <cell r="W78">
            <v>1536.5797541106647</v>
          </cell>
          <cell r="X78">
            <v>738.44928901078606</v>
          </cell>
          <cell r="AA78">
            <v>738.44928901078606</v>
          </cell>
          <cell r="AB78">
            <v>1376.0454654445682</v>
          </cell>
          <cell r="AC78"/>
          <cell r="AD78"/>
          <cell r="AE78">
            <v>1376.0454654445682</v>
          </cell>
          <cell r="AF78">
            <v>370.68929673727695</v>
          </cell>
          <cell r="AI78">
            <v>370.68929673727695</v>
          </cell>
        </row>
        <row r="79">
          <cell r="E79">
            <v>23</v>
          </cell>
          <cell r="F79" t="str">
            <v>TH</v>
          </cell>
          <cell r="G79">
            <v>0</v>
          </cell>
          <cell r="H79"/>
          <cell r="I79"/>
          <cell r="J79"/>
          <cell r="K79"/>
          <cell r="L79">
            <v>0</v>
          </cell>
          <cell r="O79">
            <v>0</v>
          </cell>
          <cell r="P79">
            <v>0</v>
          </cell>
          <cell r="Q79"/>
          <cell r="R79"/>
          <cell r="S79">
            <v>0</v>
          </cell>
          <cell r="T79">
            <v>0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/>
          <cell r="AD79"/>
          <cell r="AE79">
            <v>0</v>
          </cell>
          <cell r="AF79">
            <v>0</v>
          </cell>
          <cell r="AI79">
            <v>0</v>
          </cell>
        </row>
        <row r="80">
          <cell r="E80">
            <v>23</v>
          </cell>
          <cell r="F80" t="str">
            <v>TH</v>
          </cell>
          <cell r="G80">
            <v>0.10792364863995127</v>
          </cell>
          <cell r="H80"/>
          <cell r="I80"/>
          <cell r="J80"/>
          <cell r="K80"/>
          <cell r="L80">
            <v>8534.5623532853224</v>
          </cell>
          <cell r="O80">
            <v>8534.5623532853224</v>
          </cell>
          <cell r="P80">
            <v>4321.219806947277</v>
          </cell>
          <cell r="Q80"/>
          <cell r="R80"/>
          <cell r="S80">
            <v>4321.219806947277</v>
          </cell>
          <cell r="T80">
            <v>7743.0864684231665</v>
          </cell>
          <cell r="W80">
            <v>7743.0864684231665</v>
          </cell>
          <cell r="X80">
            <v>3721.1714407011009</v>
          </cell>
          <cell r="AA80">
            <v>3721.1714407011009</v>
          </cell>
          <cell r="AB80">
            <v>6934.1269107021772</v>
          </cell>
          <cell r="AC80"/>
          <cell r="AD80"/>
          <cell r="AE80">
            <v>6934.1269107021772</v>
          </cell>
          <cell r="AF80">
            <v>1867.9663518129312</v>
          </cell>
          <cell r="AI80">
            <v>1867.9663518129312</v>
          </cell>
        </row>
        <row r="81">
          <cell r="E81">
            <v>23</v>
          </cell>
          <cell r="F81" t="str">
            <v>TH</v>
          </cell>
          <cell r="G81">
            <v>0.10792364863995128</v>
          </cell>
          <cell r="H81"/>
          <cell r="I81"/>
          <cell r="J81"/>
          <cell r="K81"/>
          <cell r="L81">
            <v>1395.9778677125855</v>
          </cell>
          <cell r="O81">
            <v>1395.9778677125855</v>
          </cell>
          <cell r="P81">
            <v>706.81154607740905</v>
          </cell>
          <cell r="Q81"/>
          <cell r="R81"/>
          <cell r="S81">
            <v>706.81154607740905</v>
          </cell>
          <cell r="T81">
            <v>1266.5180580164872</v>
          </cell>
          <cell r="W81">
            <v>1266.5180580164872</v>
          </cell>
          <cell r="X81">
            <v>608.66307587327401</v>
          </cell>
          <cell r="AA81">
            <v>608.66307587327401</v>
          </cell>
          <cell r="AB81">
            <v>1134.1984859392674</v>
          </cell>
          <cell r="AC81"/>
          <cell r="AD81"/>
          <cell r="AE81">
            <v>1134.1984859392674</v>
          </cell>
          <cell r="AF81">
            <v>305.53877009977901</v>
          </cell>
          <cell r="AI81">
            <v>305.53877009977901</v>
          </cell>
        </row>
        <row r="82">
          <cell r="E82">
            <v>23</v>
          </cell>
          <cell r="F82" t="str">
            <v>TH</v>
          </cell>
          <cell r="G82">
            <v>0.10792364863995128</v>
          </cell>
          <cell r="H82"/>
          <cell r="I82"/>
          <cell r="J82"/>
          <cell r="K82"/>
          <cell r="L82">
            <v>161.71473786331126</v>
          </cell>
          <cell r="O82">
            <v>161.71473786331126</v>
          </cell>
          <cell r="P82">
            <v>81.879409793195435</v>
          </cell>
          <cell r="S82">
            <v>81.879409793195435</v>
          </cell>
          <cell r="T82">
            <v>146.71768119568429</v>
          </cell>
          <cell r="W82">
            <v>146.71768119568429</v>
          </cell>
          <cell r="X82">
            <v>70.509563252036259</v>
          </cell>
          <cell r="AA82">
            <v>70.509563252036259</v>
          </cell>
          <cell r="AB82">
            <v>131.38934010406268</v>
          </cell>
          <cell r="AC82"/>
          <cell r="AD82"/>
          <cell r="AE82">
            <v>131.38934010406268</v>
          </cell>
          <cell r="AF82">
            <v>35.394631431174815</v>
          </cell>
          <cell r="AI82">
            <v>35.394631431174815</v>
          </cell>
        </row>
        <row r="83">
          <cell r="E83">
            <v>23</v>
          </cell>
          <cell r="F83" t="str">
            <v>TH</v>
          </cell>
          <cell r="G83">
            <v>0.10792364863995126</v>
          </cell>
          <cell r="H83"/>
          <cell r="I83"/>
          <cell r="J83"/>
          <cell r="K83"/>
          <cell r="L83">
            <v>8.3425886202692592</v>
          </cell>
          <cell r="O83">
            <v>8.3425886202692592</v>
          </cell>
          <cell r="P83">
            <v>4.2240196620326067</v>
          </cell>
          <cell r="S83">
            <v>4.2240196620326067</v>
          </cell>
          <cell r="T83">
            <v>7.5689159424046704</v>
          </cell>
          <cell r="W83">
            <v>7.5689159424046704</v>
          </cell>
          <cell r="X83">
            <v>3.6374685930220796</v>
          </cell>
          <cell r="AA83">
            <v>3.6374685930220796</v>
          </cell>
          <cell r="AB83">
            <v>6.7781528638616599</v>
          </cell>
          <cell r="AC83"/>
          <cell r="AD83"/>
          <cell r="AE83">
            <v>6.7781528638616599</v>
          </cell>
          <cell r="AF83">
            <v>1.8259489103951079</v>
          </cell>
          <cell r="AI83">
            <v>1.8259489103951079</v>
          </cell>
        </row>
        <row r="84">
          <cell r="E84">
            <v>23</v>
          </cell>
          <cell r="F84" t="str">
            <v>TH</v>
          </cell>
          <cell r="G84">
            <v>0.10792364863995128</v>
          </cell>
          <cell r="H84"/>
          <cell r="I84"/>
          <cell r="J84"/>
          <cell r="K84"/>
          <cell r="L84">
            <v>-26.362580040050855</v>
          </cell>
          <cell r="O84">
            <v>-26.362580040050855</v>
          </cell>
          <cell r="P84">
            <v>-13.347902132023036</v>
          </cell>
          <cell r="S84">
            <v>-13.347902132023036</v>
          </cell>
          <cell r="T84">
            <v>-23.917774377998761</v>
          </cell>
          <cell r="W84">
            <v>-23.917774377998761</v>
          </cell>
          <cell r="X84">
            <v>-11.494400753949771</v>
          </cell>
          <cell r="AA84">
            <v>-11.494400753949771</v>
          </cell>
          <cell r="AB84">
            <v>-21.418963049802848</v>
          </cell>
          <cell r="AC84"/>
          <cell r="AD84"/>
          <cell r="AE84">
            <v>-21.418963049802848</v>
          </cell>
          <cell r="AF84">
            <v>-5.7699985568485408</v>
          </cell>
          <cell r="AI84">
            <v>-5.7699985568485408</v>
          </cell>
        </row>
        <row r="85">
          <cell r="E85">
            <v>24</v>
          </cell>
          <cell r="F85" t="str">
            <v>TH</v>
          </cell>
          <cell r="G85">
            <v>0.10792364863995127</v>
          </cell>
          <cell r="H85"/>
          <cell r="I85"/>
          <cell r="J85"/>
          <cell r="K85"/>
          <cell r="L85">
            <v>934.41212542913149</v>
          </cell>
          <cell r="O85">
            <v>934.41212542913149</v>
          </cell>
          <cell r="P85">
            <v>473.11156883185015</v>
          </cell>
          <cell r="S85">
            <v>473.11156883185015</v>
          </cell>
          <cell r="T85">
            <v>847.75687198016487</v>
          </cell>
          <cell r="W85">
            <v>847.75687198016487</v>
          </cell>
          <cell r="X85">
            <v>407.41488210619377</v>
          </cell>
          <cell r="AA85">
            <v>407.41488210619377</v>
          </cell>
          <cell r="AB85">
            <v>759.18740720552387</v>
          </cell>
          <cell r="AC85"/>
          <cell r="AD85"/>
          <cell r="AE85">
            <v>759.18740720552387</v>
          </cell>
          <cell r="AF85">
            <v>204.51551430234994</v>
          </cell>
          <cell r="AI85">
            <v>204.51551430234994</v>
          </cell>
        </row>
        <row r="86">
          <cell r="E86">
            <v>25</v>
          </cell>
          <cell r="F86" t="str">
            <v>TH</v>
          </cell>
          <cell r="G86">
            <v>0.10792364863995127</v>
          </cell>
          <cell r="H86"/>
          <cell r="I86"/>
          <cell r="J86"/>
          <cell r="K86"/>
          <cell r="L86">
            <v>1984.9132433137609</v>
          </cell>
          <cell r="O86">
            <v>1984.9132433137609</v>
          </cell>
          <cell r="P86">
            <v>1005.001318992957</v>
          </cell>
          <cell r="S86">
            <v>1005.001318992957</v>
          </cell>
          <cell r="T86">
            <v>1800.836907516458</v>
          </cell>
          <cell r="W86">
            <v>1800.836907516458</v>
          </cell>
          <cell r="X86">
            <v>865.44595581345709</v>
          </cell>
          <cell r="AA86">
            <v>865.44595581345709</v>
          </cell>
          <cell r="AB86">
            <v>1612.6943323078385</v>
          </cell>
          <cell r="AC86"/>
          <cell r="AD86"/>
          <cell r="AE86">
            <v>1612.6943323078385</v>
          </cell>
          <cell r="AF86">
            <v>434.43951737615521</v>
          </cell>
          <cell r="AI86">
            <v>434.43951737615521</v>
          </cell>
        </row>
        <row r="87">
          <cell r="E87">
            <v>23</v>
          </cell>
          <cell r="F87" t="str">
            <v>TH</v>
          </cell>
          <cell r="G87">
            <v>0.10792364863995127</v>
          </cell>
          <cell r="H87"/>
          <cell r="I87"/>
          <cell r="J87"/>
          <cell r="K87"/>
          <cell r="L87">
            <v>602.61659979251829</v>
          </cell>
          <cell r="O87">
            <v>602.61659979251829</v>
          </cell>
          <cell r="P87">
            <v>305.11685066267552</v>
          </cell>
          <cell r="S87">
            <v>305.11685066267552</v>
          </cell>
          <cell r="T87">
            <v>546.73130810327245</v>
          </cell>
          <cell r="W87">
            <v>546.73130810327245</v>
          </cell>
          <cell r="X87">
            <v>262.74805760568518</v>
          </cell>
          <cell r="AA87">
            <v>262.74805760568518</v>
          </cell>
          <cell r="AB87">
            <v>489.61151239918161</v>
          </cell>
          <cell r="AC87"/>
          <cell r="AD87"/>
          <cell r="AE87">
            <v>489.61151239918161</v>
          </cell>
          <cell r="AF87">
            <v>131.89516753873448</v>
          </cell>
          <cell r="AI87">
            <v>131.89516753873448</v>
          </cell>
        </row>
        <row r="88">
          <cell r="E88">
            <v>23</v>
          </cell>
          <cell r="F88" t="str">
            <v>TH</v>
          </cell>
          <cell r="G88">
            <v>0.10792364863995128</v>
          </cell>
          <cell r="H88"/>
          <cell r="I88"/>
          <cell r="J88"/>
          <cell r="K88"/>
          <cell r="L88">
            <v>212.52160528932521</v>
          </cell>
          <cell r="O88">
            <v>212.52160528932521</v>
          </cell>
          <cell r="P88">
            <v>107.60394407651722</v>
          </cell>
          <cell r="S88">
            <v>107.60394407651722</v>
          </cell>
          <cell r="T88">
            <v>192.81283539159932</v>
          </cell>
          <cell r="W88">
            <v>192.81283539159932</v>
          </cell>
          <cell r="X88">
            <v>92.661966179222361</v>
          </cell>
          <cell r="AA88">
            <v>92.661966179222361</v>
          </cell>
          <cell r="AB88">
            <v>172.66869949987108</v>
          </cell>
          <cell r="AC88"/>
          <cell r="AD88"/>
          <cell r="AE88">
            <v>172.66869949987108</v>
          </cell>
          <cell r="AF88">
            <v>46.514770328078093</v>
          </cell>
          <cell r="AI88">
            <v>46.514770328078093</v>
          </cell>
        </row>
        <row r="89">
          <cell r="E89">
            <v>29</v>
          </cell>
          <cell r="F89" t="str">
            <v>TH</v>
          </cell>
          <cell r="G89">
            <v>0.10792364863995128</v>
          </cell>
          <cell r="H89"/>
          <cell r="I89"/>
          <cell r="J89"/>
          <cell r="K89"/>
          <cell r="L89">
            <v>7.6540469728097031</v>
          </cell>
          <cell r="O89">
            <v>7.6540469728097031</v>
          </cell>
          <cell r="P89">
            <v>3.8753972392595157</v>
          </cell>
          <cell r="S89">
            <v>3.8753972392595157</v>
          </cell>
          <cell r="T89">
            <v>6.9442280799582052</v>
          </cell>
          <cell r="W89">
            <v>6.9442280799582052</v>
          </cell>
          <cell r="X89">
            <v>3.3372561851446574</v>
          </cell>
          <cell r="AA89">
            <v>3.3372561851446574</v>
          </cell>
          <cell r="AB89">
            <v>6.2187293141642783</v>
          </cell>
          <cell r="AC89"/>
          <cell r="AD89"/>
          <cell r="AE89">
            <v>6.2187293141642783</v>
          </cell>
          <cell r="AF89">
            <v>1.6752472603238318</v>
          </cell>
          <cell r="AI89">
            <v>1.6752472603238318</v>
          </cell>
        </row>
        <row r="90">
          <cell r="E90">
            <v>28</v>
          </cell>
          <cell r="F90" t="str">
            <v>TH</v>
          </cell>
          <cell r="G90">
            <v>0.10792364863995128</v>
          </cell>
          <cell r="H90"/>
          <cell r="I90"/>
          <cell r="J90"/>
          <cell r="K90"/>
          <cell r="L90">
            <v>72.904491521096347</v>
          </cell>
          <cell r="O90">
            <v>72.904491521096347</v>
          </cell>
          <cell r="P90">
            <v>36.913003823225942</v>
          </cell>
          <cell r="S90">
            <v>36.913003823225942</v>
          </cell>
          <cell r="T90">
            <v>66.143494934684014</v>
          </cell>
          <cell r="W90">
            <v>66.143494934684014</v>
          </cell>
          <cell r="X90">
            <v>31.787231789654452</v>
          </cell>
          <cell r="AA90">
            <v>31.787231789654452</v>
          </cell>
          <cell r="AB90">
            <v>59.233148185143065</v>
          </cell>
          <cell r="AC90"/>
          <cell r="AD90"/>
          <cell r="AE90">
            <v>59.233148185143065</v>
          </cell>
          <cell r="AF90">
            <v>15.956663203124448</v>
          </cell>
          <cell r="AI90">
            <v>15.956663203124448</v>
          </cell>
        </row>
        <row r="91">
          <cell r="E91">
            <v>26</v>
          </cell>
          <cell r="F91" t="str">
            <v>TH</v>
          </cell>
          <cell r="G91">
            <v>0.10792364863995127</v>
          </cell>
          <cell r="H91"/>
          <cell r="I91"/>
          <cell r="J91"/>
          <cell r="K91"/>
          <cell r="L91">
            <v>207.04720204629956</v>
          </cell>
          <cell r="O91">
            <v>207.04720204629956</v>
          </cell>
          <cell r="P91">
            <v>104.83214410063768</v>
          </cell>
          <cell r="S91">
            <v>104.83214410063768</v>
          </cell>
          <cell r="T91">
            <v>187.84611584359033</v>
          </cell>
          <cell r="W91">
            <v>187.84611584359033</v>
          </cell>
          <cell r="X91">
            <v>90.275060775105572</v>
          </cell>
          <cell r="AA91">
            <v>90.275060775105572</v>
          </cell>
          <cell r="AB91">
            <v>168.22087836081911</v>
          </cell>
          <cell r="AC91"/>
          <cell r="AD91"/>
          <cell r="AE91">
            <v>168.22087836081911</v>
          </cell>
          <cell r="AF91">
            <v>45.316583399337567</v>
          </cell>
          <cell r="AI91">
            <v>45.316583399337567</v>
          </cell>
        </row>
        <row r="92">
          <cell r="E92">
            <v>31</v>
          </cell>
          <cell r="F92" t="str">
            <v>TH</v>
          </cell>
          <cell r="G92">
            <v>0.10792364863995128</v>
          </cell>
          <cell r="H92"/>
          <cell r="I92"/>
          <cell r="J92"/>
          <cell r="K92"/>
          <cell r="L92">
            <v>9337.6753495451612</v>
          </cell>
          <cell r="O92">
            <v>9337.6753495451612</v>
          </cell>
          <cell r="P92">
            <v>4727.8519976792213</v>
          </cell>
          <cell r="S92">
            <v>4727.8519976792213</v>
          </cell>
          <cell r="T92">
            <v>8471.7205935884194</v>
          </cell>
          <cell r="W92">
            <v>8471.7205935884194</v>
          </cell>
          <cell r="X92">
            <v>4071.3383293626612</v>
          </cell>
          <cell r="AA92">
            <v>4071.3383293626612</v>
          </cell>
          <cell r="AB92">
            <v>7586.636929280493</v>
          </cell>
          <cell r="AC92"/>
          <cell r="AD92"/>
          <cell r="AE92">
            <v>7586.636929280493</v>
          </cell>
          <cell r="AF92">
            <v>2043.7443227992885</v>
          </cell>
          <cell r="AI92">
            <v>2043.7443227992885</v>
          </cell>
        </row>
        <row r="93">
          <cell r="E93">
            <v>31</v>
          </cell>
          <cell r="F93" t="str">
            <v>TH</v>
          </cell>
          <cell r="G93">
            <v>0.10792364863995128</v>
          </cell>
          <cell r="H93"/>
          <cell r="I93"/>
          <cell r="J93"/>
          <cell r="K93"/>
          <cell r="L93">
            <v>228.49349120283068</v>
          </cell>
          <cell r="O93">
            <v>228.49349120283068</v>
          </cell>
          <cell r="P93">
            <v>115.69082971947864</v>
          </cell>
          <cell r="S93">
            <v>115.69082971947864</v>
          </cell>
          <cell r="T93">
            <v>207.30352496333305</v>
          </cell>
          <cell r="W93">
            <v>207.30352496333305</v>
          </cell>
          <cell r="X93">
            <v>99.625899800563133</v>
          </cell>
          <cell r="AA93">
            <v>99.625899800563133</v>
          </cell>
          <cell r="AB93">
            <v>185.64547315773422</v>
          </cell>
          <cell r="AC93"/>
          <cell r="AD93"/>
          <cell r="AE93">
            <v>185.64547315773422</v>
          </cell>
          <cell r="AF93">
            <v>50.010549517029531</v>
          </cell>
          <cell r="AI93">
            <v>50.010549517029531</v>
          </cell>
        </row>
        <row r="94">
          <cell r="E94">
            <v>31</v>
          </cell>
          <cell r="F94" t="str">
            <v>TH</v>
          </cell>
          <cell r="G94">
            <v>0.10792364863995128</v>
          </cell>
          <cell r="H94"/>
          <cell r="I94"/>
          <cell r="J94"/>
          <cell r="K94"/>
          <cell r="L94">
            <v>871.74294695665776</v>
          </cell>
          <cell r="O94">
            <v>871.74294695665776</v>
          </cell>
          <cell r="P94">
            <v>441.38090894673934</v>
          </cell>
          <cell r="S94">
            <v>441.38090894673934</v>
          </cell>
          <cell r="T94">
            <v>790.89949046128561</v>
          </cell>
          <cell r="W94">
            <v>790.89949046128561</v>
          </cell>
          <cell r="X94">
            <v>380.09036943751545</v>
          </cell>
          <cell r="AA94">
            <v>380.09036943751545</v>
          </cell>
          <cell r="AB94">
            <v>708.27020501878269</v>
          </cell>
          <cell r="AC94"/>
          <cell r="AD94"/>
          <cell r="AE94">
            <v>708.27020501878269</v>
          </cell>
          <cell r="AF94">
            <v>190.79906208880706</v>
          </cell>
          <cell r="AI94">
            <v>190.79906208880706</v>
          </cell>
        </row>
        <row r="95">
          <cell r="E95">
            <v>31</v>
          </cell>
          <cell r="F95" t="str">
            <v>TH</v>
          </cell>
          <cell r="G95">
            <v>0.10792364863995126</v>
          </cell>
          <cell r="H95"/>
          <cell r="I95"/>
          <cell r="J95"/>
          <cell r="K95"/>
          <cell r="L95">
            <v>4167.2386997200292</v>
          </cell>
          <cell r="O95">
            <v>4167.2386997200292</v>
          </cell>
          <cell r="P95">
            <v>2109.9563942579339</v>
          </cell>
          <cell r="S95">
            <v>2109.9563942579339</v>
          </cell>
          <cell r="T95">
            <v>3780.7784688655347</v>
          </cell>
          <cell r="W95">
            <v>3780.7784688655347</v>
          </cell>
          <cell r="X95">
            <v>1816.9660017790186</v>
          </cell>
          <cell r="AA95">
            <v>1816.9660017790186</v>
          </cell>
          <cell r="AB95">
            <v>3385.7813458852779</v>
          </cell>
          <cell r="AC95"/>
          <cell r="AD95"/>
          <cell r="AE95">
            <v>3385.7813458852779</v>
          </cell>
          <cell r="AF95">
            <v>912.08680056724722</v>
          </cell>
          <cell r="AI95">
            <v>912.08680056724722</v>
          </cell>
        </row>
        <row r="96">
          <cell r="E96">
            <v>30</v>
          </cell>
          <cell r="F96" t="str">
            <v>TH</v>
          </cell>
          <cell r="G96">
            <v>0.10792364863995128</v>
          </cell>
          <cell r="H96"/>
          <cell r="I96"/>
          <cell r="J96"/>
          <cell r="K96"/>
          <cell r="L96">
            <v>18913.777154390733</v>
          </cell>
          <cell r="O96">
            <v>18913.777154390733</v>
          </cell>
          <cell r="P96">
            <v>9576.4240836881909</v>
          </cell>
          <cell r="S96">
            <v>9576.4240836881909</v>
          </cell>
          <cell r="T96">
            <v>17159.756515758396</v>
          </cell>
          <cell r="W96">
            <v>17159.756515758396</v>
          </cell>
          <cell r="X96">
            <v>8246.6334498816905</v>
          </cell>
          <cell r="AA96">
            <v>8246.6334498816905</v>
          </cell>
          <cell r="AB96">
            <v>15366.989626456862</v>
          </cell>
          <cell r="AC96"/>
          <cell r="AD96"/>
          <cell r="AE96">
            <v>15366.989626456862</v>
          </cell>
          <cell r="AF96">
            <v>4139.6732307532857</v>
          </cell>
          <cell r="AI96">
            <v>4139.6732307532857</v>
          </cell>
        </row>
        <row r="97">
          <cell r="E97">
            <v>30</v>
          </cell>
          <cell r="F97" t="str">
            <v>TH</v>
          </cell>
          <cell r="G97">
            <v>0</v>
          </cell>
          <cell r="H97"/>
          <cell r="I97"/>
          <cell r="J97"/>
          <cell r="K97"/>
          <cell r="L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W97">
            <v>0</v>
          </cell>
          <cell r="X97">
            <v>0</v>
          </cell>
          <cell r="AA97">
            <v>0</v>
          </cell>
          <cell r="AB97">
            <v>0</v>
          </cell>
          <cell r="AC97"/>
          <cell r="AD97"/>
          <cell r="AE97">
            <v>0</v>
          </cell>
          <cell r="AF97">
            <v>0</v>
          </cell>
          <cell r="AI97">
            <v>0</v>
          </cell>
        </row>
        <row r="98">
          <cell r="E98">
            <v>30</v>
          </cell>
          <cell r="F98" t="str">
            <v>TH</v>
          </cell>
          <cell r="G98">
            <v>0.10792364863995126</v>
          </cell>
          <cell r="H98"/>
          <cell r="I98"/>
          <cell r="J98"/>
          <cell r="K98"/>
          <cell r="L98">
            <v>1778.0136435223112</v>
          </cell>
          <cell r="O98">
            <v>1778.0136435223112</v>
          </cell>
          <cell r="P98">
            <v>900.24390886938852</v>
          </cell>
          <cell r="S98">
            <v>900.24390886938852</v>
          </cell>
          <cell r="T98">
            <v>1613.1247056305992</v>
          </cell>
          <cell r="W98">
            <v>1613.1247056305992</v>
          </cell>
          <cell r="X98">
            <v>775.23525138992454</v>
          </cell>
          <cell r="AA98">
            <v>775.23525138992454</v>
          </cell>
          <cell r="AB98">
            <v>1444.5933772336587</v>
          </cell>
          <cell r="AC98"/>
          <cell r="AD98"/>
          <cell r="AE98">
            <v>1444.5933772336587</v>
          </cell>
          <cell r="AF98">
            <v>389.15523979803004</v>
          </cell>
          <cell r="AI98">
            <v>389.15523979803004</v>
          </cell>
        </row>
        <row r="99">
          <cell r="E99">
            <v>31</v>
          </cell>
          <cell r="F99" t="str">
            <v>TH</v>
          </cell>
          <cell r="G99">
            <v>0.10792364863995127</v>
          </cell>
          <cell r="H99"/>
          <cell r="I99"/>
          <cell r="J99"/>
          <cell r="K99"/>
          <cell r="L99">
            <v>969.17659562535721</v>
          </cell>
          <cell r="O99">
            <v>969.17659562535721</v>
          </cell>
          <cell r="P99">
            <v>490.71351618092899</v>
          </cell>
          <cell r="S99">
            <v>490.71351618092899</v>
          </cell>
          <cell r="T99">
            <v>879.29736434702579</v>
          </cell>
          <cell r="W99">
            <v>879.29736434702579</v>
          </cell>
          <cell r="X99">
            <v>422.57260763332658</v>
          </cell>
          <cell r="AA99">
            <v>422.57260763332658</v>
          </cell>
          <cell r="AB99">
            <v>787.43270419268072</v>
          </cell>
          <cell r="AC99"/>
          <cell r="AD99"/>
          <cell r="AE99">
            <v>787.43270419268072</v>
          </cell>
          <cell r="AF99">
            <v>212.1244411432389</v>
          </cell>
          <cell r="AI99">
            <v>212.1244411432389</v>
          </cell>
        </row>
        <row r="100">
          <cell r="E100">
            <v>23</v>
          </cell>
          <cell r="F100" t="str">
            <v>TH</v>
          </cell>
          <cell r="G100">
            <v>0</v>
          </cell>
          <cell r="H100"/>
          <cell r="I100"/>
          <cell r="J100"/>
          <cell r="K100"/>
          <cell r="L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W100">
            <v>0</v>
          </cell>
          <cell r="X100">
            <v>0</v>
          </cell>
          <cell r="AA100">
            <v>0</v>
          </cell>
          <cell r="AB100">
            <v>0</v>
          </cell>
          <cell r="AC100"/>
          <cell r="AD100"/>
          <cell r="AE100">
            <v>0</v>
          </cell>
          <cell r="AF100">
            <v>0</v>
          </cell>
          <cell r="AI100">
            <v>0</v>
          </cell>
        </row>
        <row r="101">
          <cell r="E101">
            <v>31</v>
          </cell>
          <cell r="F101" t="str">
            <v>TH</v>
          </cell>
          <cell r="G101">
            <v>0</v>
          </cell>
          <cell r="H101"/>
          <cell r="I101"/>
          <cell r="J101"/>
          <cell r="K101"/>
          <cell r="L101">
            <v>0</v>
          </cell>
          <cell r="O101">
            <v>0</v>
          </cell>
          <cell r="P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0</v>
          </cell>
          <cell r="AA101">
            <v>0</v>
          </cell>
          <cell r="AB101">
            <v>0</v>
          </cell>
          <cell r="AC101"/>
          <cell r="AD101"/>
          <cell r="AE101">
            <v>0</v>
          </cell>
          <cell r="AF101">
            <v>0</v>
          </cell>
          <cell r="AI101">
            <v>0</v>
          </cell>
        </row>
        <row r="102">
          <cell r="E102">
            <v>31</v>
          </cell>
          <cell r="F102" t="str">
            <v>TH</v>
          </cell>
          <cell r="G102">
            <v>0.10792364863995127</v>
          </cell>
          <cell r="H102"/>
          <cell r="I102"/>
          <cell r="J102"/>
          <cell r="K102"/>
          <cell r="L102">
            <v>18.392627044820294</v>
          </cell>
          <cell r="O102">
            <v>18.392627044820294</v>
          </cell>
          <cell r="P102">
            <v>9.3125553482278853</v>
          </cell>
          <cell r="S102">
            <v>9.3125553482278853</v>
          </cell>
          <cell r="T102">
            <v>16.686936681021496</v>
          </cell>
          <cell r="W102">
            <v>16.686936681021496</v>
          </cell>
          <cell r="X102">
            <v>8.0194057580826783</v>
          </cell>
          <cell r="AA102">
            <v>8.0194057580826783</v>
          </cell>
          <cell r="AB102">
            <v>14.943567680527005</v>
          </cell>
          <cell r="AC102"/>
          <cell r="AD102"/>
          <cell r="AE102">
            <v>14.943567680527005</v>
          </cell>
          <cell r="AF102">
            <v>4.0256086977844143</v>
          </cell>
          <cell r="AI102">
            <v>4.0256086977844143</v>
          </cell>
        </row>
        <row r="103">
          <cell r="E103">
            <v>31</v>
          </cell>
          <cell r="F103" t="str">
            <v>TH</v>
          </cell>
          <cell r="G103">
            <v>0.10792364863995128</v>
          </cell>
          <cell r="H103"/>
          <cell r="I103"/>
          <cell r="J103"/>
          <cell r="K103"/>
          <cell r="L103">
            <v>1.9466040113961602</v>
          </cell>
          <cell r="O103">
            <v>1.9466040113961602</v>
          </cell>
          <cell r="P103">
            <v>0.98560458780760818</v>
          </cell>
          <cell r="S103">
            <v>0.98560458780760818</v>
          </cell>
          <cell r="T103">
            <v>1.7660803865610899</v>
          </cell>
          <cell r="W103">
            <v>1.7660803865610899</v>
          </cell>
          <cell r="X103">
            <v>0.84874267170515183</v>
          </cell>
          <cell r="AA103">
            <v>0.84874267170515183</v>
          </cell>
          <cell r="AB103">
            <v>1.5815690015677206</v>
          </cell>
          <cell r="AC103"/>
          <cell r="AD103"/>
          <cell r="AE103">
            <v>1.5815690015677206</v>
          </cell>
          <cell r="AF103">
            <v>0.42605474575885854</v>
          </cell>
          <cell r="AI103">
            <v>0.42605474575885854</v>
          </cell>
        </row>
        <row r="104">
          <cell r="E104">
            <v>31</v>
          </cell>
          <cell r="F104" t="str">
            <v>TH</v>
          </cell>
          <cell r="G104">
            <v>0.10792364863995127</v>
          </cell>
          <cell r="H104"/>
          <cell r="I104"/>
          <cell r="J104"/>
          <cell r="K104"/>
          <cell r="L104">
            <v>165.74498898176279</v>
          </cell>
          <cell r="O104">
            <v>165.74498898176279</v>
          </cell>
          <cell r="P104">
            <v>83.920006632155804</v>
          </cell>
          <cell r="S104">
            <v>83.920006632155804</v>
          </cell>
          <cell r="T104">
            <v>150.3741759997344</v>
          </cell>
          <cell r="W104">
            <v>150.3741759997344</v>
          </cell>
          <cell r="X104">
            <v>72.266801027100655</v>
          </cell>
          <cell r="AA104">
            <v>72.266801027100655</v>
          </cell>
          <cell r="AB104">
            <v>134.66382233062754</v>
          </cell>
          <cell r="AC104"/>
          <cell r="AD104"/>
          <cell r="AE104">
            <v>134.66382233062754</v>
          </cell>
          <cell r="AF104">
            <v>36.276735652456409</v>
          </cell>
          <cell r="AI104">
            <v>36.276735652456409</v>
          </cell>
        </row>
        <row r="105">
          <cell r="E105">
            <v>31</v>
          </cell>
          <cell r="F105" t="str">
            <v>TH</v>
          </cell>
          <cell r="G105">
            <v>0</v>
          </cell>
          <cell r="H105"/>
          <cell r="I105"/>
          <cell r="J105"/>
          <cell r="K105"/>
          <cell r="L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W105">
            <v>0</v>
          </cell>
          <cell r="X105">
            <v>0</v>
          </cell>
          <cell r="AA105">
            <v>0</v>
          </cell>
          <cell r="AB105">
            <v>0</v>
          </cell>
          <cell r="AC105"/>
          <cell r="AD105"/>
          <cell r="AE105">
            <v>0</v>
          </cell>
          <cell r="AF105">
            <v>0</v>
          </cell>
          <cell r="AI105">
            <v>0</v>
          </cell>
        </row>
        <row r="106">
          <cell r="E106">
            <v>31</v>
          </cell>
          <cell r="F106" t="str">
            <v>TH</v>
          </cell>
          <cell r="G106">
            <v>0.10792364863995128</v>
          </cell>
          <cell r="H106"/>
          <cell r="I106"/>
          <cell r="J106"/>
          <cell r="K106"/>
          <cell r="L106">
            <v>16.608147338944701</v>
          </cell>
          <cell r="O106">
            <v>16.608147338944701</v>
          </cell>
          <cell r="P106">
            <v>8.409037542519112</v>
          </cell>
          <cell r="S106">
            <v>8.409037542519112</v>
          </cell>
          <cell r="T106">
            <v>15.067945560941139</v>
          </cell>
          <cell r="W106">
            <v>15.067945560941139</v>
          </cell>
          <cell r="X106">
            <v>7.2413512260352562</v>
          </cell>
          <cell r="AA106">
            <v>7.2413512260352562</v>
          </cell>
          <cell r="AB106">
            <v>13.493720782946996</v>
          </cell>
          <cell r="AC106"/>
          <cell r="AD106"/>
          <cell r="AE106">
            <v>13.493720782946996</v>
          </cell>
          <cell r="AF106">
            <v>3.6350382258509009</v>
          </cell>
          <cell r="AI106">
            <v>3.6350382258509009</v>
          </cell>
        </row>
        <row r="107">
          <cell r="E107">
            <v>31</v>
          </cell>
          <cell r="F107" t="str">
            <v>TH</v>
          </cell>
          <cell r="G107">
            <v>0</v>
          </cell>
          <cell r="H107"/>
          <cell r="I107"/>
          <cell r="J107"/>
          <cell r="K107"/>
          <cell r="L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/>
          <cell r="AD107"/>
          <cell r="AE107">
            <v>0</v>
          </cell>
          <cell r="AF107">
            <v>0</v>
          </cell>
          <cell r="AI107">
            <v>0</v>
          </cell>
        </row>
        <row r="108">
          <cell r="E108">
            <v>23</v>
          </cell>
          <cell r="F108" t="str">
            <v>TH</v>
          </cell>
          <cell r="G108">
            <v>0</v>
          </cell>
          <cell r="H108"/>
          <cell r="I108"/>
          <cell r="J108"/>
          <cell r="K108"/>
          <cell r="L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W108">
            <v>0</v>
          </cell>
          <cell r="X108">
            <v>0</v>
          </cell>
          <cell r="AA108">
            <v>0</v>
          </cell>
          <cell r="AB108">
            <v>0</v>
          </cell>
          <cell r="AC108"/>
          <cell r="AD108"/>
          <cell r="AE108">
            <v>0</v>
          </cell>
          <cell r="AF108">
            <v>0</v>
          </cell>
          <cell r="AI108">
            <v>0</v>
          </cell>
        </row>
        <row r="109">
          <cell r="E109">
            <v>23</v>
          </cell>
          <cell r="F109" t="str">
            <v>TH</v>
          </cell>
          <cell r="G109">
            <v>0</v>
          </cell>
          <cell r="H109"/>
          <cell r="I109"/>
          <cell r="J109"/>
          <cell r="K109"/>
          <cell r="L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W109">
            <v>0</v>
          </cell>
          <cell r="X109">
            <v>0</v>
          </cell>
          <cell r="AA109">
            <v>0</v>
          </cell>
          <cell r="AB109">
            <v>0</v>
          </cell>
          <cell r="AC109"/>
          <cell r="AD109"/>
          <cell r="AE109">
            <v>0</v>
          </cell>
          <cell r="AF109">
            <v>0</v>
          </cell>
          <cell r="AI109">
            <v>0</v>
          </cell>
        </row>
        <row r="110">
          <cell r="E110">
            <v>36</v>
          </cell>
          <cell r="F110" t="str">
            <v>Act</v>
          </cell>
          <cell r="G110">
            <v>0.20338583504660807</v>
          </cell>
          <cell r="H110"/>
          <cell r="I110"/>
          <cell r="J110"/>
          <cell r="K110"/>
          <cell r="L110">
            <v>0</v>
          </cell>
          <cell r="M110">
            <v>14716.164445392491</v>
          </cell>
          <cell r="O110">
            <v>14716.164445392491</v>
          </cell>
          <cell r="P110">
            <v>0</v>
          </cell>
          <cell r="Q110">
            <v>3719.6306371549163</v>
          </cell>
          <cell r="S110">
            <v>3719.6306371549163</v>
          </cell>
          <cell r="T110">
            <v>0</v>
          </cell>
          <cell r="U110">
            <v>5720.5636080203649</v>
          </cell>
          <cell r="W110">
            <v>5720.5636080203649</v>
          </cell>
          <cell r="X110">
            <v>0</v>
          </cell>
          <cell r="Y110">
            <v>1761.9498309671424</v>
          </cell>
          <cell r="AA110">
            <v>1761.9498309671424</v>
          </cell>
          <cell r="AB110">
            <v>0</v>
          </cell>
          <cell r="AC110">
            <v>21102.903194076753</v>
          </cell>
          <cell r="AD110"/>
          <cell r="AE110">
            <v>21102.903194076753</v>
          </cell>
          <cell r="AF110">
            <v>0</v>
          </cell>
          <cell r="AG110">
            <v>899.90180182292522</v>
          </cell>
          <cell r="AI110">
            <v>899.90180182292522</v>
          </cell>
        </row>
        <row r="111">
          <cell r="E111">
            <v>36</v>
          </cell>
          <cell r="F111" t="str">
            <v>Cont</v>
          </cell>
          <cell r="G111">
            <v>0</v>
          </cell>
          <cell r="H111"/>
          <cell r="I111"/>
          <cell r="J111"/>
          <cell r="K111"/>
          <cell r="L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/>
          <cell r="AD111"/>
          <cell r="AE111">
            <v>0</v>
          </cell>
          <cell r="AF111">
            <v>0</v>
          </cell>
          <cell r="AI111">
            <v>0</v>
          </cell>
        </row>
        <row r="112">
          <cell r="E112">
            <v>23</v>
          </cell>
          <cell r="F112" t="str">
            <v>Cont</v>
          </cell>
          <cell r="G112">
            <v>8.1252907606838676E-2</v>
          </cell>
          <cell r="H112"/>
          <cell r="I112"/>
          <cell r="J112"/>
          <cell r="K112"/>
          <cell r="L112">
            <v>879.94748755281762</v>
          </cell>
          <cell r="O112">
            <v>879.94748755281762</v>
          </cell>
          <cell r="P112">
            <v>2912.3787952388561</v>
          </cell>
          <cell r="S112">
            <v>2912.3787952388561</v>
          </cell>
          <cell r="T112">
            <v>1365.6390202525579</v>
          </cell>
          <cell r="W112">
            <v>1365.6390202525579</v>
          </cell>
          <cell r="X112">
            <v>1379.5631412231742</v>
          </cell>
          <cell r="AA112">
            <v>1379.5631412231742</v>
          </cell>
          <cell r="AB112">
            <v>576.59697146760948</v>
          </cell>
          <cell r="AC112"/>
          <cell r="AD112"/>
          <cell r="AE112">
            <v>576.59697146760948</v>
          </cell>
          <cell r="AF112">
            <v>205.47804824864178</v>
          </cell>
          <cell r="AI112">
            <v>205.47804824864178</v>
          </cell>
        </row>
        <row r="113">
          <cell r="E113">
            <v>23</v>
          </cell>
          <cell r="F113" t="str">
            <v>Cont</v>
          </cell>
          <cell r="G113">
            <v>8.1252907606838648E-2</v>
          </cell>
          <cell r="H113"/>
          <cell r="I113"/>
          <cell r="J113"/>
          <cell r="K113"/>
          <cell r="L113">
            <v>334.80517711295226</v>
          </cell>
          <cell r="O113">
            <v>334.80517711295226</v>
          </cell>
          <cell r="P113">
            <v>1108.1110090690772</v>
          </cell>
          <cell r="S113">
            <v>1108.1110090690772</v>
          </cell>
          <cell r="T113">
            <v>519.60261324181806</v>
          </cell>
          <cell r="W113">
            <v>519.60261324181806</v>
          </cell>
          <cell r="X113">
            <v>524.90050641573271</v>
          </cell>
          <cell r="AA113">
            <v>524.90050641573271</v>
          </cell>
          <cell r="AB113">
            <v>219.38542229591567</v>
          </cell>
          <cell r="AC113"/>
          <cell r="AD113"/>
          <cell r="AE113">
            <v>219.38542229591567</v>
          </cell>
          <cell r="AF113">
            <v>78.180931600854123</v>
          </cell>
          <cell r="AI113">
            <v>78.180931600854123</v>
          </cell>
        </row>
        <row r="114">
          <cell r="E114">
            <v>23</v>
          </cell>
          <cell r="F114" t="str">
            <v>Cont</v>
          </cell>
          <cell r="G114">
            <v>8.1252907606838662E-2</v>
          </cell>
          <cell r="H114"/>
          <cell r="I114"/>
          <cell r="J114"/>
          <cell r="K114"/>
          <cell r="L114">
            <v>34.84133338277492</v>
          </cell>
          <cell r="O114">
            <v>34.84133338277492</v>
          </cell>
          <cell r="P114">
            <v>115.31501819959536</v>
          </cell>
          <cell r="S114">
            <v>115.31501819959536</v>
          </cell>
          <cell r="T114">
            <v>54.072186190871442</v>
          </cell>
          <cell r="W114">
            <v>54.072186190871442</v>
          </cell>
          <cell r="X114">
            <v>54.623508795528814</v>
          </cell>
          <cell r="AA114">
            <v>54.623508795528814</v>
          </cell>
          <cell r="AB114">
            <v>22.830234297584155</v>
          </cell>
          <cell r="AC114"/>
          <cell r="AD114"/>
          <cell r="AE114">
            <v>22.830234297584155</v>
          </cell>
          <cell r="AF114">
            <v>8.1358595633732325</v>
          </cell>
          <cell r="AI114">
            <v>8.1358595633732325</v>
          </cell>
        </row>
        <row r="115">
          <cell r="E115">
            <v>23</v>
          </cell>
          <cell r="F115" t="str">
            <v>Cont</v>
          </cell>
          <cell r="G115">
            <v>0</v>
          </cell>
          <cell r="H115"/>
          <cell r="I115"/>
          <cell r="J115"/>
          <cell r="K115"/>
          <cell r="L115">
            <v>0</v>
          </cell>
          <cell r="O115">
            <v>0</v>
          </cell>
          <cell r="P115">
            <v>0</v>
          </cell>
          <cell r="S115">
            <v>0</v>
          </cell>
          <cell r="T115">
            <v>0</v>
          </cell>
          <cell r="W115">
            <v>0</v>
          </cell>
          <cell r="X115">
            <v>0</v>
          </cell>
          <cell r="AA115">
            <v>0</v>
          </cell>
          <cell r="AB115">
            <v>0</v>
          </cell>
          <cell r="AC115"/>
          <cell r="AD115"/>
          <cell r="AE115">
            <v>0</v>
          </cell>
          <cell r="AF115">
            <v>0</v>
          </cell>
          <cell r="AI115">
            <v>0</v>
          </cell>
        </row>
        <row r="116">
          <cell r="E116">
            <v>23</v>
          </cell>
          <cell r="F116" t="str">
            <v>Cont</v>
          </cell>
          <cell r="G116">
            <v>8.5711859435757487E-2</v>
          </cell>
          <cell r="H116"/>
          <cell r="I116"/>
          <cell r="J116"/>
          <cell r="K116"/>
          <cell r="L116">
            <v>307.99026612627989</v>
          </cell>
          <cell r="O116">
            <v>307.99026612627989</v>
          </cell>
          <cell r="P116">
            <v>754.23319948014591</v>
          </cell>
          <cell r="S116">
            <v>754.23319948014591</v>
          </cell>
          <cell r="T116">
            <v>477.98707448979593</v>
          </cell>
          <cell r="W116">
            <v>477.98707448979593</v>
          </cell>
          <cell r="X116">
            <v>357.2723175950394</v>
          </cell>
          <cell r="AA116">
            <v>357.2723175950394</v>
          </cell>
          <cell r="AB116">
            <v>201.81460507807483</v>
          </cell>
          <cell r="AC116"/>
          <cell r="AD116"/>
          <cell r="AE116">
            <v>201.81460507807483</v>
          </cell>
          <cell r="AF116">
            <v>47.749474234020788</v>
          </cell>
          <cell r="AI116">
            <v>47.749474234020788</v>
          </cell>
        </row>
        <row r="117">
          <cell r="E117">
            <v>24</v>
          </cell>
          <cell r="F117" t="str">
            <v>Cont</v>
          </cell>
          <cell r="G117">
            <v>8.1252907606838676E-2</v>
          </cell>
          <cell r="H117"/>
          <cell r="I117"/>
          <cell r="J117"/>
          <cell r="K117"/>
          <cell r="L117">
            <v>136.02235317814308</v>
          </cell>
          <cell r="O117">
            <v>136.02235317814308</v>
          </cell>
          <cell r="P117">
            <v>450.19574767606389</v>
          </cell>
          <cell r="S117">
            <v>450.19574767606389</v>
          </cell>
          <cell r="T117">
            <v>211.10058924453364</v>
          </cell>
          <cell r="W117">
            <v>211.10058924453364</v>
          </cell>
          <cell r="X117">
            <v>213.2529809805765</v>
          </cell>
          <cell r="AA117">
            <v>213.2529809805765</v>
          </cell>
          <cell r="AB117">
            <v>89.130406079723272</v>
          </cell>
          <cell r="AC117"/>
          <cell r="AD117"/>
          <cell r="AE117">
            <v>89.130406079723272</v>
          </cell>
          <cell r="AF117">
            <v>31.762813173047036</v>
          </cell>
          <cell r="AI117">
            <v>31.762813173047036</v>
          </cell>
        </row>
        <row r="118">
          <cell r="E118">
            <v>25</v>
          </cell>
          <cell r="F118" t="str">
            <v>Cont</v>
          </cell>
          <cell r="G118">
            <v>8.1252907606838662E-2</v>
          </cell>
          <cell r="H118"/>
          <cell r="I118"/>
          <cell r="J118"/>
          <cell r="K118"/>
          <cell r="L118">
            <v>278.94010834588977</v>
          </cell>
          <cell r="O118">
            <v>278.94010834588977</v>
          </cell>
          <cell r="P118">
            <v>923.21333736342604</v>
          </cell>
          <cell r="S118">
            <v>923.21333736342604</v>
          </cell>
          <cell r="T118">
            <v>432.90253300229847</v>
          </cell>
          <cell r="W118">
            <v>432.90253300229847</v>
          </cell>
          <cell r="X118">
            <v>437.31642799842666</v>
          </cell>
          <cell r="AA118">
            <v>437.31642799842666</v>
          </cell>
          <cell r="AB118">
            <v>182.77911349048878</v>
          </cell>
          <cell r="AC118"/>
          <cell r="AD118"/>
          <cell r="AE118">
            <v>182.77911349048878</v>
          </cell>
          <cell r="AF118">
            <v>65.13578350064644</v>
          </cell>
          <cell r="AI118">
            <v>65.13578350064644</v>
          </cell>
        </row>
        <row r="119">
          <cell r="E119">
            <v>23</v>
          </cell>
          <cell r="F119" t="str">
            <v>Cont</v>
          </cell>
          <cell r="G119">
            <v>8.1252907606838676E-2</v>
          </cell>
          <cell r="H119"/>
          <cell r="I119"/>
          <cell r="J119"/>
          <cell r="K119"/>
          <cell r="L119">
            <v>90.012239490130867</v>
          </cell>
          <cell r="O119">
            <v>90.012239490130867</v>
          </cell>
          <cell r="P119">
            <v>297.915206658606</v>
          </cell>
          <cell r="S119">
            <v>297.915206658606</v>
          </cell>
          <cell r="T119">
            <v>139.69495712738492</v>
          </cell>
          <cell r="W119">
            <v>139.69495712738492</v>
          </cell>
          <cell r="X119">
            <v>141.11929361248846</v>
          </cell>
          <cell r="AA119">
            <v>141.11929361248846</v>
          </cell>
          <cell r="AB119">
            <v>58.981684042721191</v>
          </cell>
          <cell r="AC119"/>
          <cell r="AD119"/>
          <cell r="AE119">
            <v>58.981684042721191</v>
          </cell>
          <cell r="AF119">
            <v>21.018912549382375</v>
          </cell>
          <cell r="AI119">
            <v>21.018912549382375</v>
          </cell>
        </row>
        <row r="120">
          <cell r="E120">
            <v>23</v>
          </cell>
          <cell r="F120" t="str">
            <v>Cont</v>
          </cell>
          <cell r="G120">
            <v>8.1252907606838662E-2</v>
          </cell>
          <cell r="H120"/>
          <cell r="I120"/>
          <cell r="J120"/>
          <cell r="K120"/>
          <cell r="L120">
            <v>37.953583769665173</v>
          </cell>
          <cell r="O120">
            <v>37.953583769665173</v>
          </cell>
          <cell r="P120">
            <v>125.61569200168863</v>
          </cell>
          <cell r="S120">
            <v>125.61569200168863</v>
          </cell>
          <cell r="T120">
            <v>58.902259154604209</v>
          </cell>
          <cell r="W120">
            <v>58.902259154604209</v>
          </cell>
          <cell r="X120">
            <v>59.502829414935242</v>
          </cell>
          <cell r="AA120">
            <v>59.502829414935242</v>
          </cell>
          <cell r="AB120">
            <v>24.869576613931301</v>
          </cell>
          <cell r="AC120"/>
          <cell r="AD120"/>
          <cell r="AE120">
            <v>24.869576613931301</v>
          </cell>
          <cell r="AF120">
            <v>8.8626064933948978</v>
          </cell>
          <cell r="AI120">
            <v>8.8626064933948978</v>
          </cell>
        </row>
        <row r="121">
          <cell r="E121">
            <v>29</v>
          </cell>
          <cell r="F121" t="str">
            <v>Cont</v>
          </cell>
          <cell r="G121">
            <v>0</v>
          </cell>
          <cell r="H121"/>
          <cell r="I121"/>
          <cell r="J121"/>
          <cell r="K121"/>
          <cell r="L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W121">
            <v>0</v>
          </cell>
          <cell r="X121">
            <v>0</v>
          </cell>
          <cell r="AA121">
            <v>0</v>
          </cell>
          <cell r="AB121">
            <v>0</v>
          </cell>
          <cell r="AC121"/>
          <cell r="AD121"/>
          <cell r="AE121">
            <v>0</v>
          </cell>
          <cell r="AF121">
            <v>0</v>
          </cell>
          <cell r="AI121">
            <v>0</v>
          </cell>
        </row>
        <row r="122">
          <cell r="E122">
            <v>28</v>
          </cell>
          <cell r="F122" t="str">
            <v>Cont</v>
          </cell>
          <cell r="G122">
            <v>0</v>
          </cell>
          <cell r="H122"/>
          <cell r="I122"/>
          <cell r="J122"/>
          <cell r="K122"/>
          <cell r="L122">
            <v>0</v>
          </cell>
          <cell r="O122">
            <v>0</v>
          </cell>
          <cell r="P122">
            <v>0</v>
          </cell>
          <cell r="S122">
            <v>0</v>
          </cell>
          <cell r="T122">
            <v>0</v>
          </cell>
          <cell r="W122">
            <v>0</v>
          </cell>
          <cell r="X122">
            <v>0</v>
          </cell>
          <cell r="AA122">
            <v>0</v>
          </cell>
          <cell r="AB122">
            <v>0</v>
          </cell>
          <cell r="AC122"/>
          <cell r="AD122"/>
          <cell r="AE122">
            <v>0</v>
          </cell>
          <cell r="AF122">
            <v>0</v>
          </cell>
          <cell r="AI122">
            <v>0</v>
          </cell>
        </row>
        <row r="123">
          <cell r="E123">
            <v>26</v>
          </cell>
          <cell r="F123" t="str">
            <v>Cont</v>
          </cell>
          <cell r="G123">
            <v>8.1252907606838662E-2</v>
          </cell>
          <cell r="H123"/>
          <cell r="I123"/>
          <cell r="J123"/>
          <cell r="K123"/>
          <cell r="L123">
            <v>13.204311180016864</v>
          </cell>
          <cell r="O123">
            <v>13.204311180016864</v>
          </cell>
          <cell r="P123">
            <v>43.702557743945164</v>
          </cell>
          <cell r="S123">
            <v>43.702557743945164</v>
          </cell>
          <cell r="T123">
            <v>20.492498516175107</v>
          </cell>
          <cell r="W123">
            <v>20.492498516175107</v>
          </cell>
          <cell r="X123">
            <v>20.701441014227505</v>
          </cell>
          <cell r="AA123">
            <v>20.701441014227505</v>
          </cell>
          <cell r="AB123">
            <v>8.6522956703784306</v>
          </cell>
          <cell r="AC123"/>
          <cell r="AD123"/>
          <cell r="AE123">
            <v>8.6522956703784306</v>
          </cell>
          <cell r="AF123">
            <v>3.0833613688506949</v>
          </cell>
          <cell r="AI123">
            <v>3.0833613688506949</v>
          </cell>
        </row>
        <row r="124">
          <cell r="E124">
            <v>32</v>
          </cell>
          <cell r="F124" t="str">
            <v>Cont</v>
          </cell>
          <cell r="G124">
            <v>6.3544208719584716E-2</v>
          </cell>
          <cell r="H124"/>
          <cell r="I124"/>
          <cell r="J124"/>
          <cell r="K124"/>
          <cell r="L124">
            <v>0</v>
          </cell>
          <cell r="O124">
            <v>0</v>
          </cell>
          <cell r="P124">
            <v>1535.0979023714008</v>
          </cell>
          <cell r="S124">
            <v>1535.0979023714008</v>
          </cell>
          <cell r="T124">
            <v>0</v>
          </cell>
          <cell r="W124">
            <v>0</v>
          </cell>
          <cell r="X124">
            <v>727.15969768173943</v>
          </cell>
          <cell r="AA124">
            <v>727.15969768173943</v>
          </cell>
          <cell r="AB124">
            <v>0</v>
          </cell>
          <cell r="AC124"/>
          <cell r="AD124"/>
          <cell r="AE124">
            <v>0</v>
          </cell>
          <cell r="AF124">
            <v>144.38907242474826</v>
          </cell>
          <cell r="AI124">
            <v>144.38907242474826</v>
          </cell>
        </row>
        <row r="125">
          <cell r="E125">
            <v>32</v>
          </cell>
          <cell r="F125" t="str">
            <v>Cont</v>
          </cell>
          <cell r="G125">
            <v>6.3544208719584716E-2</v>
          </cell>
          <cell r="H125"/>
          <cell r="I125"/>
          <cell r="J125"/>
          <cell r="K125"/>
          <cell r="L125">
            <v>0</v>
          </cell>
          <cell r="O125">
            <v>0</v>
          </cell>
          <cell r="P125">
            <v>1736.4174798253289</v>
          </cell>
          <cell r="S125">
            <v>1736.4174798253289</v>
          </cell>
          <cell r="T125">
            <v>0</v>
          </cell>
          <cell r="W125">
            <v>0</v>
          </cell>
          <cell r="X125">
            <v>822.52265977859975</v>
          </cell>
          <cell r="AA125">
            <v>822.52265977859975</v>
          </cell>
          <cell r="AB125">
            <v>0</v>
          </cell>
          <cell r="AC125"/>
          <cell r="AD125"/>
          <cell r="AE125">
            <v>0</v>
          </cell>
          <cell r="AF125">
            <v>163.32489860535242</v>
          </cell>
          <cell r="AI125">
            <v>163.32489860535242</v>
          </cell>
        </row>
        <row r="126">
          <cell r="E126">
            <v>32</v>
          </cell>
          <cell r="F126" t="str">
            <v>Cont</v>
          </cell>
          <cell r="G126">
            <v>6.3544208719584716E-2</v>
          </cell>
          <cell r="H126"/>
          <cell r="I126"/>
          <cell r="J126"/>
          <cell r="K126"/>
          <cell r="L126">
            <v>0</v>
          </cell>
          <cell r="O126">
            <v>0</v>
          </cell>
          <cell r="P126">
            <v>32.369791469194311</v>
          </cell>
          <cell r="S126">
            <v>32.369791469194311</v>
          </cell>
          <cell r="T126">
            <v>0</v>
          </cell>
          <cell r="W126">
            <v>0</v>
          </cell>
          <cell r="X126">
            <v>15.333229067930489</v>
          </cell>
          <cell r="AA126">
            <v>15.333229067930489</v>
          </cell>
          <cell r="AB126">
            <v>0</v>
          </cell>
          <cell r="AC126"/>
          <cell r="AD126"/>
          <cell r="AE126">
            <v>0</v>
          </cell>
          <cell r="AF126">
            <v>3.0446554305099349</v>
          </cell>
          <cell r="AI126">
            <v>3.0446554305099349</v>
          </cell>
        </row>
        <row r="127">
          <cell r="E127">
            <v>32</v>
          </cell>
          <cell r="F127" t="str">
            <v>Cont</v>
          </cell>
          <cell r="G127">
            <v>0</v>
          </cell>
          <cell r="H127"/>
          <cell r="I127"/>
          <cell r="J127"/>
          <cell r="K127"/>
          <cell r="L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C127"/>
          <cell r="AD127"/>
          <cell r="AE127">
            <v>0</v>
          </cell>
          <cell r="AF127">
            <v>0</v>
          </cell>
          <cell r="AI127">
            <v>0</v>
          </cell>
        </row>
        <row r="128">
          <cell r="E128">
            <v>32</v>
          </cell>
          <cell r="F128" t="str">
            <v>Cont</v>
          </cell>
          <cell r="G128">
            <v>6.3544208719584702E-2</v>
          </cell>
          <cell r="H128"/>
          <cell r="I128"/>
          <cell r="J128"/>
          <cell r="K128"/>
          <cell r="L128">
            <v>0</v>
          </cell>
          <cell r="O128">
            <v>0</v>
          </cell>
          <cell r="P128">
            <v>2.371131202509162</v>
          </cell>
          <cell r="S128">
            <v>2.371131202509162</v>
          </cell>
          <cell r="T128">
            <v>0</v>
          </cell>
          <cell r="W128">
            <v>0</v>
          </cell>
          <cell r="X128">
            <v>1.1231798608523873</v>
          </cell>
          <cell r="AA128">
            <v>1.1231798608523873</v>
          </cell>
          <cell r="AB128">
            <v>0</v>
          </cell>
          <cell r="AC128"/>
          <cell r="AD128"/>
          <cell r="AE128">
            <v>0</v>
          </cell>
          <cell r="AF128">
            <v>0.22302514673415544</v>
          </cell>
          <cell r="AI128">
            <v>0.22302514673415544</v>
          </cell>
        </row>
        <row r="129">
          <cell r="E129">
            <v>32</v>
          </cell>
          <cell r="F129" t="str">
            <v>Cont</v>
          </cell>
          <cell r="G129">
            <v>0</v>
          </cell>
          <cell r="H129"/>
          <cell r="I129"/>
          <cell r="J129"/>
          <cell r="K129"/>
          <cell r="L129">
            <v>0</v>
          </cell>
          <cell r="O129">
            <v>0</v>
          </cell>
          <cell r="P129">
            <v>0</v>
          </cell>
          <cell r="S129">
            <v>0</v>
          </cell>
          <cell r="T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/>
          <cell r="AD129"/>
          <cell r="AE129">
            <v>0</v>
          </cell>
          <cell r="AF129">
            <v>0</v>
          </cell>
          <cell r="AI129">
            <v>0</v>
          </cell>
        </row>
        <row r="130">
          <cell r="E130">
            <v>32</v>
          </cell>
          <cell r="F130" t="str">
            <v>ACT</v>
          </cell>
          <cell r="G130">
            <v>0</v>
          </cell>
          <cell r="H130"/>
          <cell r="I130"/>
          <cell r="J130"/>
          <cell r="K130"/>
          <cell r="L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W130">
            <v>0</v>
          </cell>
          <cell r="X130">
            <v>0</v>
          </cell>
          <cell r="AA130">
            <v>0</v>
          </cell>
          <cell r="AB130">
            <v>0</v>
          </cell>
          <cell r="AC130"/>
          <cell r="AD130"/>
          <cell r="AE130">
            <v>0</v>
          </cell>
          <cell r="AF130">
            <v>0</v>
          </cell>
          <cell r="AI130">
            <v>0</v>
          </cell>
        </row>
        <row r="131">
          <cell r="E131">
            <v>32</v>
          </cell>
          <cell r="F131" t="str">
            <v>Cont</v>
          </cell>
          <cell r="G131">
            <v>6.3544208719584716E-2</v>
          </cell>
          <cell r="H131"/>
          <cell r="I131"/>
          <cell r="J131"/>
          <cell r="K131"/>
          <cell r="L131">
            <v>0</v>
          </cell>
          <cell r="O131">
            <v>0</v>
          </cell>
          <cell r="P131">
            <v>10.43662518519802</v>
          </cell>
          <cell r="S131">
            <v>10.43662518519802</v>
          </cell>
          <cell r="T131">
            <v>0</v>
          </cell>
          <cell r="W131">
            <v>0</v>
          </cell>
          <cell r="X131">
            <v>4.9437193567671995</v>
          </cell>
          <cell r="AA131">
            <v>4.9437193567671995</v>
          </cell>
          <cell r="AB131">
            <v>0</v>
          </cell>
          <cell r="AC131"/>
          <cell r="AD131"/>
          <cell r="AE131">
            <v>0</v>
          </cell>
          <cell r="AF131">
            <v>0.98165376124064407</v>
          </cell>
          <cell r="AI131">
            <v>0.98165376124064407</v>
          </cell>
        </row>
        <row r="132">
          <cell r="E132">
            <v>56</v>
          </cell>
          <cell r="F132" t="str">
            <v>DH</v>
          </cell>
          <cell r="G132">
            <v>0.11021083809358596</v>
          </cell>
          <cell r="H132"/>
          <cell r="I132"/>
          <cell r="J132"/>
          <cell r="K132"/>
          <cell r="L132">
            <v>18008.821526107193</v>
          </cell>
          <cell r="O132">
            <v>18008.821526107193</v>
          </cell>
          <cell r="P132">
            <v>7925.3555071714309</v>
          </cell>
          <cell r="S132">
            <v>7925.3555071714309</v>
          </cell>
          <cell r="T132">
            <v>15705.382636418868</v>
          </cell>
          <cell r="W132">
            <v>15705.382636418868</v>
          </cell>
          <cell r="X132">
            <v>6889.9388645711497</v>
          </cell>
          <cell r="AA132">
            <v>6889.9388645711497</v>
          </cell>
          <cell r="AB132">
            <v>14778.329917012754</v>
          </cell>
          <cell r="AC132"/>
          <cell r="AD132"/>
          <cell r="AE132">
            <v>14778.329917012754</v>
          </cell>
          <cell r="AF132">
            <v>3223.2792509444957</v>
          </cell>
          <cell r="AI132">
            <v>3223.2792509444957</v>
          </cell>
        </row>
        <row r="133">
          <cell r="E133">
            <v>62</v>
          </cell>
          <cell r="F133" t="str">
            <v>CUST</v>
          </cell>
          <cell r="G133">
            <v>0</v>
          </cell>
          <cell r="H133"/>
          <cell r="I133"/>
          <cell r="J133"/>
          <cell r="K133"/>
          <cell r="L133">
            <v>0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0</v>
          </cell>
          <cell r="X133">
            <v>0</v>
          </cell>
          <cell r="AA133">
            <v>0</v>
          </cell>
          <cell r="AB133">
            <v>0</v>
          </cell>
          <cell r="AC133"/>
          <cell r="AD133"/>
          <cell r="AE133">
            <v>0</v>
          </cell>
          <cell r="AF133">
            <v>0</v>
          </cell>
          <cell r="AI133">
            <v>0</v>
          </cell>
        </row>
        <row r="134">
          <cell r="E134">
            <v>62</v>
          </cell>
          <cell r="F134" t="str">
            <v>CUST</v>
          </cell>
          <cell r="G134">
            <v>0</v>
          </cell>
          <cell r="H134"/>
          <cell r="I134"/>
          <cell r="J134"/>
          <cell r="K134"/>
          <cell r="L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/>
          <cell r="AD134"/>
          <cell r="AE134">
            <v>0</v>
          </cell>
          <cell r="AF134">
            <v>0</v>
          </cell>
          <cell r="AI134">
            <v>0</v>
          </cell>
        </row>
        <row r="135">
          <cell r="E135">
            <v>62</v>
          </cell>
          <cell r="F135" t="str">
            <v>CUST</v>
          </cell>
          <cell r="G135">
            <v>0.1683087563617382</v>
          </cell>
          <cell r="H135"/>
          <cell r="I135"/>
          <cell r="J135"/>
          <cell r="K135"/>
          <cell r="L135">
            <v>196.05898473182825</v>
          </cell>
          <cell r="O135">
            <v>196.05898473182825</v>
          </cell>
          <cell r="P135">
            <v>5.7940754273783117</v>
          </cell>
          <cell r="S135">
            <v>5.7940754273783117</v>
          </cell>
          <cell r="T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/>
          <cell r="AD135"/>
          <cell r="AE135">
            <v>0</v>
          </cell>
          <cell r="AF135">
            <v>0.1174474748792901</v>
          </cell>
          <cell r="AI135">
            <v>0.1174474748792901</v>
          </cell>
        </row>
        <row r="136">
          <cell r="E136">
            <v>56</v>
          </cell>
          <cell r="F136" t="str">
            <v>DH</v>
          </cell>
          <cell r="G136">
            <v>0.11021083809358595</v>
          </cell>
          <cell r="H136"/>
          <cell r="I136"/>
          <cell r="J136"/>
          <cell r="K136"/>
          <cell r="L136">
            <v>1028.8183552539012</v>
          </cell>
          <cell r="O136">
            <v>1028.8183552539012</v>
          </cell>
          <cell r="P136">
            <v>452.76428587346237</v>
          </cell>
          <cell r="S136">
            <v>452.76428587346237</v>
          </cell>
          <cell r="T136">
            <v>897.22616825368539</v>
          </cell>
          <cell r="W136">
            <v>897.22616825368539</v>
          </cell>
          <cell r="X136">
            <v>393.6124060184564</v>
          </cell>
          <cell r="AA136">
            <v>393.6124060184564</v>
          </cell>
          <cell r="AB136">
            <v>844.26496517716021</v>
          </cell>
          <cell r="AC136"/>
          <cell r="AD136"/>
          <cell r="AE136">
            <v>844.26496517716021</v>
          </cell>
          <cell r="AF136">
            <v>184.14135831560822</v>
          </cell>
          <cell r="AI136">
            <v>184.14135831560822</v>
          </cell>
        </row>
        <row r="137">
          <cell r="E137">
            <v>57</v>
          </cell>
          <cell r="F137" t="str">
            <v>DH</v>
          </cell>
          <cell r="G137">
            <v>0.11021083809358595</v>
          </cell>
          <cell r="H137"/>
          <cell r="I137"/>
          <cell r="J137"/>
          <cell r="K137"/>
          <cell r="L137">
            <v>1208.5194496403387</v>
          </cell>
          <cell r="O137">
            <v>1208.5194496403387</v>
          </cell>
          <cell r="P137">
            <v>531.8474760742007</v>
          </cell>
          <cell r="S137">
            <v>531.8474760742007</v>
          </cell>
          <cell r="T137">
            <v>1053.9423888809374</v>
          </cell>
          <cell r="W137">
            <v>1053.9423888809374</v>
          </cell>
          <cell r="X137">
            <v>462.36368729603367</v>
          </cell>
          <cell r="AA137">
            <v>462.36368729603367</v>
          </cell>
          <cell r="AB137">
            <v>991.73058670276146</v>
          </cell>
          <cell r="AC137"/>
          <cell r="AD137"/>
          <cell r="AE137">
            <v>991.73058670276146</v>
          </cell>
          <cell r="AF137">
            <v>216.30486263309641</v>
          </cell>
          <cell r="AI137">
            <v>216.30486263309641</v>
          </cell>
        </row>
        <row r="138">
          <cell r="E138">
            <v>58</v>
          </cell>
          <cell r="F138" t="str">
            <v>DH</v>
          </cell>
          <cell r="G138">
            <v>0.11021083809358594</v>
          </cell>
          <cell r="H138"/>
          <cell r="I138"/>
          <cell r="J138"/>
          <cell r="K138"/>
          <cell r="L138">
            <v>1295.4175311477331</v>
          </cell>
          <cell r="O138">
            <v>1295.4175311477331</v>
          </cell>
          <cell r="P138">
            <v>570.08974461125422</v>
          </cell>
          <cell r="S138">
            <v>570.08974461125422</v>
          </cell>
          <cell r="T138">
            <v>1129.7256720050361</v>
          </cell>
          <cell r="W138">
            <v>1129.7256720050361</v>
          </cell>
          <cell r="X138">
            <v>495.60975329577207</v>
          </cell>
          <cell r="AA138">
            <v>495.60975329577207</v>
          </cell>
          <cell r="AB138">
            <v>1063.0405564201044</v>
          </cell>
          <cell r="AC138"/>
          <cell r="AD138"/>
          <cell r="AE138">
            <v>1063.0405564201044</v>
          </cell>
          <cell r="AF138">
            <v>231.85817258531148</v>
          </cell>
          <cell r="AI138">
            <v>231.85817258531148</v>
          </cell>
        </row>
        <row r="139">
          <cell r="E139">
            <v>56</v>
          </cell>
          <cell r="F139" t="str">
            <v>DH</v>
          </cell>
          <cell r="G139">
            <v>0.11021083809358596</v>
          </cell>
          <cell r="H139"/>
          <cell r="I139"/>
          <cell r="J139"/>
          <cell r="K139"/>
          <cell r="L139">
            <v>240.69967014099589</v>
          </cell>
          <cell r="O139">
            <v>240.69967014099589</v>
          </cell>
          <cell r="P139">
            <v>105.92755631237821</v>
          </cell>
          <cell r="S139">
            <v>105.92755631237821</v>
          </cell>
          <cell r="T139">
            <v>209.91270386815236</v>
          </cell>
          <cell r="W139">
            <v>209.91270386815236</v>
          </cell>
          <cell r="X139">
            <v>92.088536142674869</v>
          </cell>
          <cell r="AA139">
            <v>92.088536142674869</v>
          </cell>
          <cell r="AB139">
            <v>197.52203835787006</v>
          </cell>
          <cell r="AC139"/>
          <cell r="AD139"/>
          <cell r="AE139">
            <v>197.52203835787006</v>
          </cell>
          <cell r="AF139">
            <v>43.081233902503087</v>
          </cell>
          <cell r="AI139">
            <v>43.081233902503087</v>
          </cell>
        </row>
        <row r="140">
          <cell r="E140">
            <v>56</v>
          </cell>
          <cell r="F140" t="str">
            <v>DH</v>
          </cell>
          <cell r="G140">
            <v>0.11021083809358598</v>
          </cell>
          <cell r="H140"/>
          <cell r="I140"/>
          <cell r="J140"/>
          <cell r="K140"/>
          <cell r="L140">
            <v>10.548655302481038</v>
          </cell>
          <cell r="O140">
            <v>10.548655302481038</v>
          </cell>
          <cell r="P140">
            <v>4.6422717485191649</v>
          </cell>
          <cell r="S140">
            <v>4.6422717485191649</v>
          </cell>
          <cell r="T140">
            <v>9.1994174957524333</v>
          </cell>
          <cell r="W140">
            <v>9.1994174957524333</v>
          </cell>
          <cell r="X140">
            <v>4.0357771346762377</v>
          </cell>
          <cell r="AA140">
            <v>4.0357771346762377</v>
          </cell>
          <cell r="AB140">
            <v>8.6563969782762591</v>
          </cell>
          <cell r="AC140"/>
          <cell r="AD140"/>
          <cell r="AE140">
            <v>8.6563969782762591</v>
          </cell>
          <cell r="AF140">
            <v>1.8880336901868624</v>
          </cell>
          <cell r="AI140">
            <v>1.8880336901868624</v>
          </cell>
        </row>
        <row r="141">
          <cell r="E141">
            <v>29</v>
          </cell>
          <cell r="F141" t="str">
            <v>DH</v>
          </cell>
          <cell r="G141">
            <v>0</v>
          </cell>
          <cell r="H141"/>
          <cell r="I141"/>
          <cell r="J141"/>
          <cell r="K141"/>
          <cell r="L141">
            <v>0</v>
          </cell>
          <cell r="O141">
            <v>0</v>
          </cell>
          <cell r="P141">
            <v>0</v>
          </cell>
          <cell r="S141">
            <v>0</v>
          </cell>
          <cell r="T141">
            <v>0</v>
          </cell>
          <cell r="W141">
            <v>0</v>
          </cell>
          <cell r="X141">
            <v>0</v>
          </cell>
          <cell r="AA141">
            <v>0</v>
          </cell>
          <cell r="AB141">
            <v>0</v>
          </cell>
          <cell r="AC141"/>
          <cell r="AD141"/>
          <cell r="AE141">
            <v>0</v>
          </cell>
          <cell r="AF141">
            <v>0</v>
          </cell>
          <cell r="AI141">
            <v>0</v>
          </cell>
        </row>
        <row r="142">
          <cell r="E142">
            <v>28</v>
          </cell>
          <cell r="F142" t="str">
            <v>DH</v>
          </cell>
          <cell r="G142">
            <v>0.11021083809358598</v>
          </cell>
          <cell r="H142"/>
          <cell r="I142"/>
          <cell r="J142"/>
          <cell r="K142"/>
          <cell r="L142">
            <v>48.120185131677005</v>
          </cell>
          <cell r="O142">
            <v>48.120185131677005</v>
          </cell>
          <cell r="P142">
            <v>21.176820131543742</v>
          </cell>
          <cell r="S142">
            <v>21.176820131543742</v>
          </cell>
          <cell r="T142">
            <v>41.965317882278129</v>
          </cell>
          <cell r="W142">
            <v>41.965317882278129</v>
          </cell>
          <cell r="X142">
            <v>18.41015155980433</v>
          </cell>
          <cell r="AA142">
            <v>18.41015155980433</v>
          </cell>
          <cell r="AB142">
            <v>39.488201408000428</v>
          </cell>
          <cell r="AC142"/>
          <cell r="AD142"/>
          <cell r="AE142">
            <v>39.488201408000428</v>
          </cell>
          <cell r="AF142">
            <v>8.6127120567933098</v>
          </cell>
          <cell r="AI142">
            <v>8.6127120567933098</v>
          </cell>
        </row>
        <row r="143">
          <cell r="E143">
            <v>86</v>
          </cell>
          <cell r="F143" t="str">
            <v>DH</v>
          </cell>
          <cell r="G143">
            <v>0</v>
          </cell>
          <cell r="H143"/>
          <cell r="I143"/>
          <cell r="J143"/>
          <cell r="K143"/>
          <cell r="L143">
            <v>0</v>
          </cell>
          <cell r="O143">
            <v>0</v>
          </cell>
          <cell r="P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0</v>
          </cell>
          <cell r="AA143">
            <v>0</v>
          </cell>
          <cell r="AB143">
            <v>0</v>
          </cell>
          <cell r="AC143"/>
          <cell r="AD143"/>
          <cell r="AE143">
            <v>0</v>
          </cell>
          <cell r="AF143">
            <v>0</v>
          </cell>
          <cell r="AI143">
            <v>0</v>
          </cell>
        </row>
        <row r="144">
          <cell r="E144">
            <v>60</v>
          </cell>
          <cell r="F144" t="str">
            <v>DH</v>
          </cell>
          <cell r="G144">
            <v>0.11021083809358595</v>
          </cell>
          <cell r="H144"/>
          <cell r="I144"/>
          <cell r="J144"/>
          <cell r="K144"/>
          <cell r="L144">
            <v>266.00779153765819</v>
          </cell>
          <cell r="O144">
            <v>266.00779153765819</v>
          </cell>
          <cell r="P144">
            <v>117.06520121581779</v>
          </cell>
          <cell r="S144">
            <v>117.06520121581779</v>
          </cell>
          <cell r="T144">
            <v>231.98376108682194</v>
          </cell>
          <cell r="W144">
            <v>231.98376108682194</v>
          </cell>
          <cell r="X144">
            <v>101.77109138080436</v>
          </cell>
          <cell r="AA144">
            <v>101.77109138080436</v>
          </cell>
          <cell r="AB144">
            <v>218.29029168513438</v>
          </cell>
          <cell r="AC144"/>
          <cell r="AD144"/>
          <cell r="AE144">
            <v>218.29029168513438</v>
          </cell>
          <cell r="AF144">
            <v>47.610966315031433</v>
          </cell>
          <cell r="AI144">
            <v>47.610966315031433</v>
          </cell>
        </row>
        <row r="145">
          <cell r="E145">
            <v>84</v>
          </cell>
          <cell r="F145" t="str">
            <v>CUST</v>
          </cell>
          <cell r="G145">
            <v>0</v>
          </cell>
          <cell r="H145"/>
          <cell r="I145"/>
          <cell r="J145"/>
          <cell r="K145"/>
          <cell r="L145">
            <v>0</v>
          </cell>
          <cell r="O145">
            <v>0</v>
          </cell>
          <cell r="P145">
            <v>0</v>
          </cell>
          <cell r="S145">
            <v>0</v>
          </cell>
          <cell r="T145">
            <v>0</v>
          </cell>
          <cell r="W145">
            <v>0</v>
          </cell>
          <cell r="X145">
            <v>0</v>
          </cell>
          <cell r="AA145">
            <v>0</v>
          </cell>
          <cell r="AB145">
            <v>0</v>
          </cell>
          <cell r="AC145"/>
          <cell r="AD145"/>
          <cell r="AE145">
            <v>0</v>
          </cell>
          <cell r="AF145">
            <v>0</v>
          </cell>
          <cell r="AI145">
            <v>0</v>
          </cell>
        </row>
        <row r="146">
          <cell r="E146">
            <v>30</v>
          </cell>
          <cell r="F146" t="str">
            <v>TH</v>
          </cell>
          <cell r="G146">
            <v>0.10792364863995128</v>
          </cell>
          <cell r="H146"/>
          <cell r="I146"/>
          <cell r="J146"/>
          <cell r="K146"/>
          <cell r="L146">
            <v>2.0122323752089453</v>
          </cell>
          <cell r="O146">
            <v>2.0122323752089453</v>
          </cell>
          <cell r="P146">
            <v>1.0188335424822648</v>
          </cell>
          <cell r="S146">
            <v>1.0188335424822648</v>
          </cell>
          <cell r="T146">
            <v>1.8256225253080067</v>
          </cell>
          <cell r="W146">
            <v>1.8256225253080067</v>
          </cell>
          <cell r="X146">
            <v>0.87735742463692556</v>
          </cell>
          <cell r="AA146">
            <v>0.87735742463692556</v>
          </cell>
          <cell r="AB146">
            <v>1.6348904707634324</v>
          </cell>
          <cell r="AC146"/>
          <cell r="AD146"/>
          <cell r="AE146">
            <v>1.6348904707634324</v>
          </cell>
          <cell r="AF146">
            <v>0.4404188771873</v>
          </cell>
          <cell r="AI146">
            <v>0.4404188771873</v>
          </cell>
        </row>
        <row r="147">
          <cell r="E147">
            <v>74</v>
          </cell>
          <cell r="F147" t="str">
            <v>CUST</v>
          </cell>
          <cell r="G147">
            <v>0</v>
          </cell>
          <cell r="H147"/>
          <cell r="I147"/>
          <cell r="J147"/>
          <cell r="K147"/>
          <cell r="L147">
            <v>0</v>
          </cell>
          <cell r="O147">
            <v>0</v>
          </cell>
          <cell r="P147">
            <v>0</v>
          </cell>
          <cell r="S147">
            <v>0</v>
          </cell>
          <cell r="T147">
            <v>0</v>
          </cell>
          <cell r="W147">
            <v>0</v>
          </cell>
          <cell r="X147">
            <v>0</v>
          </cell>
          <cell r="AA147">
            <v>0</v>
          </cell>
          <cell r="AB147">
            <v>0</v>
          </cell>
          <cell r="AC147"/>
          <cell r="AD147"/>
          <cell r="AE147">
            <v>0</v>
          </cell>
          <cell r="AF147">
            <v>0</v>
          </cell>
          <cell r="AI147">
            <v>0</v>
          </cell>
        </row>
        <row r="148">
          <cell r="E148">
            <v>87</v>
          </cell>
          <cell r="F148" t="str">
            <v>REV</v>
          </cell>
          <cell r="G148">
            <v>0</v>
          </cell>
          <cell r="H148"/>
          <cell r="I148"/>
          <cell r="J148"/>
          <cell r="K148"/>
          <cell r="L148">
            <v>0</v>
          </cell>
          <cell r="O148">
            <v>0</v>
          </cell>
          <cell r="P148">
            <v>0</v>
          </cell>
          <cell r="S148">
            <v>0</v>
          </cell>
          <cell r="T148">
            <v>0</v>
          </cell>
          <cell r="W148">
            <v>0</v>
          </cell>
          <cell r="X148">
            <v>0</v>
          </cell>
          <cell r="AA148">
            <v>0</v>
          </cell>
          <cell r="AB148">
            <v>0</v>
          </cell>
          <cell r="AC148"/>
          <cell r="AD148"/>
          <cell r="AE148">
            <v>0</v>
          </cell>
          <cell r="AF148">
            <v>0</v>
          </cell>
          <cell r="AI148">
            <v>0</v>
          </cell>
        </row>
        <row r="149">
          <cell r="E149">
            <v>87</v>
          </cell>
          <cell r="F149" t="str">
            <v>REV</v>
          </cell>
          <cell r="G149">
            <v>0</v>
          </cell>
          <cell r="H149"/>
          <cell r="I149"/>
          <cell r="J149"/>
          <cell r="K149"/>
          <cell r="L149">
            <v>0</v>
          </cell>
          <cell r="O149">
            <v>0</v>
          </cell>
          <cell r="P149">
            <v>0</v>
          </cell>
          <cell r="S149">
            <v>0</v>
          </cell>
          <cell r="T149">
            <v>0</v>
          </cell>
          <cell r="W149">
            <v>0</v>
          </cell>
          <cell r="X149">
            <v>0</v>
          </cell>
          <cell r="AA149">
            <v>0</v>
          </cell>
          <cell r="AB149">
            <v>0</v>
          </cell>
          <cell r="AC149"/>
          <cell r="AD149"/>
          <cell r="AE149">
            <v>0</v>
          </cell>
          <cell r="AF149">
            <v>0</v>
          </cell>
          <cell r="AI149">
            <v>0</v>
          </cell>
        </row>
        <row r="150">
          <cell r="E150">
            <v>56</v>
          </cell>
          <cell r="F150" t="str">
            <v>DH</v>
          </cell>
          <cell r="G150">
            <v>0</v>
          </cell>
          <cell r="H150"/>
          <cell r="I150"/>
          <cell r="J150"/>
          <cell r="K150"/>
          <cell r="L150">
            <v>0</v>
          </cell>
          <cell r="O150">
            <v>0</v>
          </cell>
          <cell r="P150">
            <v>0</v>
          </cell>
          <cell r="S150">
            <v>0</v>
          </cell>
          <cell r="T150">
            <v>0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C150"/>
          <cell r="AD150"/>
          <cell r="AE150">
            <v>0</v>
          </cell>
          <cell r="AF150">
            <v>0</v>
          </cell>
          <cell r="AI150">
            <v>0</v>
          </cell>
        </row>
        <row r="151">
          <cell r="E151">
            <v>42</v>
          </cell>
          <cell r="F151" t="str">
            <v>DH</v>
          </cell>
          <cell r="G151">
            <v>0.11021083809358594</v>
          </cell>
          <cell r="H151"/>
          <cell r="I151"/>
          <cell r="J151"/>
          <cell r="K151"/>
          <cell r="L151">
            <v>486.50451952948498</v>
          </cell>
          <cell r="O151">
            <v>486.50451952948498</v>
          </cell>
          <cell r="P151">
            <v>214.1018093564422</v>
          </cell>
          <cell r="S151">
            <v>214.1018093564422</v>
          </cell>
          <cell r="T151">
            <v>424.27760320024169</v>
          </cell>
          <cell r="W151">
            <v>424.27760320024169</v>
          </cell>
          <cell r="X151">
            <v>186.1302468924118</v>
          </cell>
          <cell r="AA151">
            <v>186.1302468924118</v>
          </cell>
          <cell r="AB151">
            <v>399.23346929179331</v>
          </cell>
          <cell r="AC151"/>
          <cell r="AD151"/>
          <cell r="AE151">
            <v>399.23346929179331</v>
          </cell>
          <cell r="AF151">
            <v>87.076209901730365</v>
          </cell>
          <cell r="AI151">
            <v>87.076209901730365</v>
          </cell>
        </row>
        <row r="152">
          <cell r="E152">
            <v>42</v>
          </cell>
          <cell r="F152" t="str">
            <v>DH</v>
          </cell>
          <cell r="G152">
            <v>0</v>
          </cell>
          <cell r="H152"/>
          <cell r="I152"/>
          <cell r="J152"/>
          <cell r="K152"/>
          <cell r="L152">
            <v>0</v>
          </cell>
          <cell r="O152">
            <v>0</v>
          </cell>
          <cell r="P152">
            <v>0</v>
          </cell>
          <cell r="S152">
            <v>0</v>
          </cell>
          <cell r="T152">
            <v>0</v>
          </cell>
          <cell r="W152">
            <v>0</v>
          </cell>
          <cell r="X152">
            <v>0</v>
          </cell>
          <cell r="AA152">
            <v>0</v>
          </cell>
          <cell r="AB152">
            <v>0</v>
          </cell>
          <cell r="AC152"/>
          <cell r="AD152"/>
          <cell r="AE152">
            <v>0</v>
          </cell>
          <cell r="AF152">
            <v>0</v>
          </cell>
          <cell r="AI152">
            <v>0</v>
          </cell>
        </row>
        <row r="153">
          <cell r="E153">
            <v>34</v>
          </cell>
          <cell r="F153" t="str">
            <v>DH</v>
          </cell>
          <cell r="G153">
            <v>0.11021083809358596</v>
          </cell>
          <cell r="H153"/>
          <cell r="I153"/>
          <cell r="J153"/>
          <cell r="K153"/>
          <cell r="L153">
            <v>1018.4556651176597</v>
          </cell>
          <cell r="O153">
            <v>1018.4556651176597</v>
          </cell>
          <cell r="P153">
            <v>448.20385401947829</v>
          </cell>
          <cell r="S153">
            <v>448.20385401947829</v>
          </cell>
          <cell r="T153">
            <v>888.18892983714693</v>
          </cell>
          <cell r="W153">
            <v>888.18892983714693</v>
          </cell>
          <cell r="X153">
            <v>389.64777671677257</v>
          </cell>
          <cell r="AA153">
            <v>389.64777671677257</v>
          </cell>
          <cell r="AB153">
            <v>835.76117421898209</v>
          </cell>
          <cell r="AC153"/>
          <cell r="AD153"/>
          <cell r="AE153">
            <v>835.76117421898209</v>
          </cell>
          <cell r="AF153">
            <v>182.28660929431925</v>
          </cell>
          <cell r="AI153">
            <v>182.28660929431925</v>
          </cell>
        </row>
        <row r="154">
          <cell r="E154">
            <v>75</v>
          </cell>
          <cell r="F154" t="str">
            <v>CUST</v>
          </cell>
          <cell r="G154">
            <v>0.1683087563617382</v>
          </cell>
          <cell r="H154"/>
          <cell r="I154"/>
          <cell r="J154"/>
          <cell r="K154"/>
          <cell r="L154">
            <v>4784.3163043194572</v>
          </cell>
          <cell r="O154">
            <v>4784.3163043194572</v>
          </cell>
          <cell r="P154">
            <v>141.38953934490408</v>
          </cell>
          <cell r="S154">
            <v>141.38953934490408</v>
          </cell>
          <cell r="T154">
            <v>0</v>
          </cell>
          <cell r="W154">
            <v>0</v>
          </cell>
          <cell r="X154">
            <v>0</v>
          </cell>
          <cell r="AA154">
            <v>0</v>
          </cell>
          <cell r="AB154">
            <v>0</v>
          </cell>
          <cell r="AC154"/>
          <cell r="AD154"/>
          <cell r="AE154">
            <v>0</v>
          </cell>
          <cell r="AF154">
            <v>2.8660041759102182</v>
          </cell>
          <cell r="AI154">
            <v>2.8660041759102182</v>
          </cell>
        </row>
        <row r="155">
          <cell r="E155">
            <v>75</v>
          </cell>
          <cell r="F155" t="str">
            <v>CUST</v>
          </cell>
          <cell r="G155">
            <v>0.1683087563617382</v>
          </cell>
          <cell r="H155"/>
          <cell r="I155"/>
          <cell r="J155"/>
          <cell r="K155"/>
          <cell r="L155">
            <v>369.60059506720597</v>
          </cell>
          <cell r="O155">
            <v>369.60059506720597</v>
          </cell>
          <cell r="P155">
            <v>10.922701291922222</v>
          </cell>
          <cell r="S155">
            <v>10.922701291922222</v>
          </cell>
          <cell r="T155">
            <v>0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/>
          <cell r="AD155"/>
          <cell r="AE155">
            <v>0</v>
          </cell>
          <cell r="AF155">
            <v>0.22140610726869375</v>
          </cell>
          <cell r="AI155">
            <v>0.22140610726869375</v>
          </cell>
        </row>
        <row r="156">
          <cell r="E156">
            <v>43</v>
          </cell>
          <cell r="F156" t="str">
            <v>DH</v>
          </cell>
          <cell r="G156">
            <v>0.11021083809358594</v>
          </cell>
          <cell r="H156"/>
          <cell r="I156"/>
          <cell r="J156"/>
          <cell r="K156"/>
          <cell r="L156">
            <v>8224.6681056296711</v>
          </cell>
          <cell r="O156">
            <v>8224.6681056296711</v>
          </cell>
          <cell r="P156">
            <v>3619.5271617919948</v>
          </cell>
          <cell r="S156">
            <v>3619.5271617919948</v>
          </cell>
          <cell r="T156">
            <v>7172.6825361229621</v>
          </cell>
          <cell r="W156">
            <v>7172.6825361229621</v>
          </cell>
          <cell r="X156">
            <v>3146.6501207214724</v>
          </cell>
          <cell r="AA156">
            <v>3146.6501207214724</v>
          </cell>
          <cell r="AB156">
            <v>6749.2955353420784</v>
          </cell>
          <cell r="AC156"/>
          <cell r="AD156"/>
          <cell r="AE156">
            <v>6749.2955353420784</v>
          </cell>
          <cell r="AF156">
            <v>1472.0786705753762</v>
          </cell>
          <cell r="AI156">
            <v>1472.0786705753762</v>
          </cell>
        </row>
        <row r="157">
          <cell r="E157">
            <v>43</v>
          </cell>
          <cell r="F157" t="str">
            <v>DH</v>
          </cell>
          <cell r="G157">
            <v>0.11021083809358596</v>
          </cell>
          <cell r="H157"/>
          <cell r="I157"/>
          <cell r="J157"/>
          <cell r="K157"/>
          <cell r="L157">
            <v>51.609654053428152</v>
          </cell>
          <cell r="O157">
            <v>51.609654053428152</v>
          </cell>
          <cell r="P157">
            <v>22.712472072788898</v>
          </cell>
          <cell r="S157">
            <v>22.712472072788898</v>
          </cell>
          <cell r="T157">
            <v>45.008462295395098</v>
          </cell>
          <cell r="W157">
            <v>45.008462295395098</v>
          </cell>
          <cell r="X157">
            <v>19.745176592165983</v>
          </cell>
          <cell r="AA157">
            <v>19.745176592165983</v>
          </cell>
          <cell r="AB157">
            <v>42.351715985344811</v>
          </cell>
          <cell r="AC157"/>
          <cell r="AD157"/>
          <cell r="AE157">
            <v>42.351715985344811</v>
          </cell>
          <cell r="AF157">
            <v>9.2372689027807464</v>
          </cell>
          <cell r="AI157">
            <v>9.2372689027807464</v>
          </cell>
        </row>
        <row r="158">
          <cell r="E158">
            <v>85</v>
          </cell>
          <cell r="F158" t="str">
            <v>DH</v>
          </cell>
          <cell r="G158">
            <v>0</v>
          </cell>
          <cell r="H158"/>
          <cell r="I158"/>
          <cell r="J158"/>
          <cell r="K158"/>
          <cell r="L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/>
          <cell r="AD158"/>
          <cell r="AE158">
            <v>0</v>
          </cell>
          <cell r="AF158">
            <v>0</v>
          </cell>
          <cell r="AI158">
            <v>0</v>
          </cell>
        </row>
        <row r="159">
          <cell r="E159">
            <v>54</v>
          </cell>
          <cell r="F159" t="str">
            <v>DH</v>
          </cell>
          <cell r="G159">
            <v>0</v>
          </cell>
          <cell r="H159"/>
          <cell r="I159"/>
          <cell r="J159"/>
          <cell r="K159"/>
          <cell r="L159">
            <v>0</v>
          </cell>
          <cell r="O159">
            <v>0</v>
          </cell>
          <cell r="P159">
            <v>0</v>
          </cell>
          <cell r="S159">
            <v>0</v>
          </cell>
          <cell r="T159">
            <v>0</v>
          </cell>
          <cell r="W159">
            <v>0</v>
          </cell>
          <cell r="X159">
            <v>0</v>
          </cell>
          <cell r="AA159">
            <v>0</v>
          </cell>
          <cell r="AB159">
            <v>0</v>
          </cell>
          <cell r="AC159"/>
          <cell r="AD159"/>
          <cell r="AE159">
            <v>0</v>
          </cell>
          <cell r="AF159">
            <v>0</v>
          </cell>
          <cell r="AI159">
            <v>0</v>
          </cell>
        </row>
        <row r="160">
          <cell r="E160">
            <v>54</v>
          </cell>
          <cell r="F160" t="str">
            <v>DH</v>
          </cell>
          <cell r="G160">
            <v>0.11021083809358595</v>
          </cell>
          <cell r="H160"/>
          <cell r="I160"/>
          <cell r="J160"/>
          <cell r="K160"/>
          <cell r="L160">
            <v>1415.8347869223701</v>
          </cell>
          <cell r="O160">
            <v>1415.8347869223701</v>
          </cell>
          <cell r="P160">
            <v>623.08319339570005</v>
          </cell>
          <cell r="S160">
            <v>623.08319339570005</v>
          </cell>
          <cell r="T160">
            <v>1234.7408211210702</v>
          </cell>
          <cell r="W160">
            <v>1234.7408211210702</v>
          </cell>
          <cell r="X160">
            <v>541.67981564404477</v>
          </cell>
          <cell r="AA160">
            <v>541.67981564404477</v>
          </cell>
          <cell r="AB160">
            <v>1161.8569021181877</v>
          </cell>
          <cell r="AC160"/>
          <cell r="AD160"/>
          <cell r="AE160">
            <v>1161.8569021181877</v>
          </cell>
          <cell r="AF160">
            <v>253.41085672021629</v>
          </cell>
          <cell r="AI160">
            <v>253.41085672021629</v>
          </cell>
        </row>
        <row r="161">
          <cell r="E161">
            <v>54</v>
          </cell>
          <cell r="F161" t="str">
            <v>DH</v>
          </cell>
          <cell r="G161">
            <v>0.11021083809358598</v>
          </cell>
          <cell r="H161"/>
          <cell r="I161"/>
          <cell r="J161"/>
          <cell r="K161"/>
          <cell r="L161">
            <v>205.44132677151256</v>
          </cell>
          <cell r="O161">
            <v>205.44132677151256</v>
          </cell>
          <cell r="P161">
            <v>90.410999307691228</v>
          </cell>
          <cell r="S161">
            <v>90.410999307691228</v>
          </cell>
          <cell r="T161">
            <v>179.16411918473932</v>
          </cell>
          <cell r="W161">
            <v>179.16411918473932</v>
          </cell>
          <cell r="X161">
            <v>78.599156511163287</v>
          </cell>
          <cell r="AA161">
            <v>78.599156511163287</v>
          </cell>
          <cell r="AB161">
            <v>168.58847211167401</v>
          </cell>
          <cell r="AC161"/>
          <cell r="AD161"/>
          <cell r="AE161">
            <v>168.58847211167401</v>
          </cell>
          <cell r="AF161">
            <v>36.770577403365778</v>
          </cell>
          <cell r="AI161">
            <v>36.770577403365778</v>
          </cell>
        </row>
        <row r="162">
          <cell r="E162">
            <v>37</v>
          </cell>
          <cell r="F162" t="str">
            <v>DH</v>
          </cell>
          <cell r="G162">
            <v>0</v>
          </cell>
          <cell r="H162"/>
          <cell r="I162"/>
          <cell r="J162"/>
          <cell r="K162"/>
          <cell r="L162">
            <v>0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0</v>
          </cell>
          <cell r="X162">
            <v>0</v>
          </cell>
          <cell r="AA162">
            <v>0</v>
          </cell>
          <cell r="AB162">
            <v>0</v>
          </cell>
          <cell r="AC162"/>
          <cell r="AD162"/>
          <cell r="AE162">
            <v>0</v>
          </cell>
          <cell r="AF162">
            <v>0</v>
          </cell>
          <cell r="AI162">
            <v>0</v>
          </cell>
        </row>
        <row r="163">
          <cell r="E163">
            <v>54</v>
          </cell>
          <cell r="F163" t="str">
            <v>DH</v>
          </cell>
          <cell r="G163">
            <v>0.11021083809358596</v>
          </cell>
          <cell r="H163"/>
          <cell r="I163"/>
          <cell r="J163"/>
          <cell r="K163"/>
          <cell r="L163">
            <v>2003.17770907316</v>
          </cell>
          <cell r="O163">
            <v>2003.17770907316</v>
          </cell>
          <cell r="P163">
            <v>881.56215360515989</v>
          </cell>
          <cell r="S163">
            <v>881.56215360515989</v>
          </cell>
          <cell r="T163">
            <v>1746.9589758625095</v>
          </cell>
          <cell r="W163">
            <v>1746.9589758625095</v>
          </cell>
          <cell r="X163">
            <v>766.38951251626793</v>
          </cell>
          <cell r="AA163">
            <v>766.38951251626793</v>
          </cell>
          <cell r="AB163">
            <v>1643.8399938703874</v>
          </cell>
          <cell r="AC163"/>
          <cell r="AD163"/>
          <cell r="AE163">
            <v>1643.8399938703874</v>
          </cell>
          <cell r="AF163">
            <v>358.53546198176775</v>
          </cell>
          <cell r="AI163">
            <v>358.53546198176775</v>
          </cell>
        </row>
        <row r="164">
          <cell r="E164">
            <v>47</v>
          </cell>
          <cell r="F164" t="str">
            <v>TH</v>
          </cell>
          <cell r="G164">
            <v>0.10792364863995126</v>
          </cell>
          <cell r="H164"/>
          <cell r="I164"/>
          <cell r="J164"/>
          <cell r="K164"/>
          <cell r="L164">
            <v>2816.2960719836683</v>
          </cell>
          <cell r="O164">
            <v>2816.2960719836683</v>
          </cell>
          <cell r="P164">
            <v>1425.9470919207643</v>
          </cell>
          <cell r="S164">
            <v>1425.9470919207643</v>
          </cell>
          <cell r="T164">
            <v>2555.1191851865342</v>
          </cell>
          <cell r="W164">
            <v>2555.1191851865342</v>
          </cell>
          <cell r="X164">
            <v>1227.9388301135493</v>
          </cell>
          <cell r="AA164">
            <v>1227.9388301135493</v>
          </cell>
          <cell r="AB164">
            <v>2288.1729106741373</v>
          </cell>
          <cell r="AC164"/>
          <cell r="AD164"/>
          <cell r="AE164">
            <v>2288.1729106741373</v>
          </cell>
          <cell r="AF164">
            <v>616.40492874052677</v>
          </cell>
          <cell r="AI164">
            <v>616.40492874052677</v>
          </cell>
        </row>
        <row r="165">
          <cell r="E165">
            <v>86</v>
          </cell>
          <cell r="F165" t="str">
            <v>REV</v>
          </cell>
          <cell r="G165">
            <v>0</v>
          </cell>
          <cell r="H165"/>
          <cell r="I165"/>
          <cell r="J165"/>
          <cell r="K165"/>
          <cell r="L165">
            <v>0</v>
          </cell>
          <cell r="O165">
            <v>0</v>
          </cell>
          <cell r="P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0</v>
          </cell>
          <cell r="AA165">
            <v>0</v>
          </cell>
          <cell r="AB165">
            <v>0</v>
          </cell>
          <cell r="AC165"/>
          <cell r="AD165"/>
          <cell r="AE165">
            <v>0</v>
          </cell>
          <cell r="AF165">
            <v>0</v>
          </cell>
          <cell r="AI165">
            <v>0</v>
          </cell>
        </row>
        <row r="166">
          <cell r="E166">
            <v>54</v>
          </cell>
          <cell r="F166" t="str">
            <v>DH</v>
          </cell>
          <cell r="G166">
            <v>0.11021083809358595</v>
          </cell>
          <cell r="H166"/>
          <cell r="I166"/>
          <cell r="J166"/>
          <cell r="K166"/>
          <cell r="L166">
            <v>156.0043496572238</v>
          </cell>
          <cell r="O166">
            <v>156.0043496572238</v>
          </cell>
          <cell r="P166">
            <v>68.654682923377024</v>
          </cell>
          <cell r="S166">
            <v>68.654682923377024</v>
          </cell>
          <cell r="T166">
            <v>136.05043510262377</v>
          </cell>
          <cell r="W166">
            <v>136.05043510262377</v>
          </cell>
          <cell r="X166">
            <v>59.685217613336867</v>
          </cell>
          <cell r="AA166">
            <v>59.685217613336867</v>
          </cell>
          <cell r="AB166">
            <v>128.01968992703016</v>
          </cell>
          <cell r="AC166"/>
          <cell r="AD166"/>
          <cell r="AE166">
            <v>128.01968992703016</v>
          </cell>
          <cell r="AF166">
            <v>27.922181503006723</v>
          </cell>
          <cell r="AI166">
            <v>27.922181503006723</v>
          </cell>
        </row>
        <row r="167">
          <cell r="E167">
            <v>34</v>
          </cell>
          <cell r="F167" t="str">
            <v>DH</v>
          </cell>
          <cell r="G167">
            <v>0.11021083809358595</v>
          </cell>
          <cell r="H167"/>
          <cell r="I167"/>
          <cell r="J167"/>
          <cell r="K167"/>
          <cell r="L167">
            <v>45.065967569833091</v>
          </cell>
          <cell r="O167">
            <v>45.065967569833091</v>
          </cell>
          <cell r="P167">
            <v>19.832714414311301</v>
          </cell>
          <cell r="S167">
            <v>19.832714414311301</v>
          </cell>
          <cell r="T167">
            <v>39.301753506669719</v>
          </cell>
          <cell r="W167">
            <v>39.301753506669719</v>
          </cell>
          <cell r="X167">
            <v>17.241647987835574</v>
          </cell>
          <cell r="AA167">
            <v>17.241647987835574</v>
          </cell>
          <cell r="AB167">
            <v>36.981861129052682</v>
          </cell>
          <cell r="AC167"/>
          <cell r="AD167"/>
          <cell r="AE167">
            <v>36.981861129052682</v>
          </cell>
          <cell r="AF167">
            <v>8.066057958373257</v>
          </cell>
          <cell r="AI167">
            <v>8.066057958373257</v>
          </cell>
        </row>
        <row r="168">
          <cell r="E168">
            <v>47</v>
          </cell>
          <cell r="F168" t="str">
            <v>TH</v>
          </cell>
          <cell r="G168">
            <v>0.10792364863995128</v>
          </cell>
          <cell r="H168"/>
          <cell r="I168"/>
          <cell r="J168"/>
          <cell r="K168"/>
          <cell r="L168">
            <v>226.53631991251552</v>
          </cell>
          <cell r="O168">
            <v>226.53631991251552</v>
          </cell>
          <cell r="P168">
            <v>114.69987470676581</v>
          </cell>
          <cell r="S168">
            <v>114.69987470676581</v>
          </cell>
          <cell r="T168">
            <v>205.52785728324491</v>
          </cell>
          <cell r="W168">
            <v>205.52785728324491</v>
          </cell>
          <cell r="X168">
            <v>98.772549668640167</v>
          </cell>
          <cell r="AA168">
            <v>98.772549668640167</v>
          </cell>
          <cell r="AB168">
            <v>184.05531849587229</v>
          </cell>
          <cell r="AC168"/>
          <cell r="AD168"/>
          <cell r="AE168">
            <v>184.05531849587229</v>
          </cell>
          <cell r="AF168">
            <v>49.582181902650838</v>
          </cell>
          <cell r="AI168">
            <v>49.582181902650838</v>
          </cell>
        </row>
        <row r="169">
          <cell r="E169">
            <v>46</v>
          </cell>
          <cell r="F169" t="str">
            <v>DH</v>
          </cell>
          <cell r="G169">
            <v>0.11021083809358598</v>
          </cell>
          <cell r="H169"/>
          <cell r="I169"/>
          <cell r="J169"/>
          <cell r="K169"/>
          <cell r="L169">
            <v>4.6239863458273778</v>
          </cell>
          <cell r="O169">
            <v>4.6239863458273778</v>
          </cell>
          <cell r="P169">
            <v>2.0349324689492945</v>
          </cell>
          <cell r="S169">
            <v>2.0349324689492945</v>
          </cell>
          <cell r="T169">
            <v>4.0325500900498499</v>
          </cell>
          <cell r="W169">
            <v>4.0325500900498499</v>
          </cell>
          <cell r="X169">
            <v>1.7690765154830794</v>
          </cell>
          <cell r="AA169">
            <v>1.7690765154830794</v>
          </cell>
          <cell r="AB169">
            <v>3.7945179062014138</v>
          </cell>
          <cell r="AC169"/>
          <cell r="AD169"/>
          <cell r="AE169">
            <v>3.7945179062014138</v>
          </cell>
          <cell r="AF169">
            <v>0.8276165779948067</v>
          </cell>
          <cell r="AI169">
            <v>0.8276165779948067</v>
          </cell>
        </row>
        <row r="170">
          <cell r="E170">
            <v>46</v>
          </cell>
          <cell r="F170" t="str">
            <v>DH</v>
          </cell>
          <cell r="G170">
            <v>0.11021083809358595</v>
          </cell>
          <cell r="H170"/>
          <cell r="I170"/>
          <cell r="J170"/>
          <cell r="K170"/>
          <cell r="L170">
            <v>2571.5103792303044</v>
          </cell>
          <cell r="O170">
            <v>2571.5103792303044</v>
          </cell>
          <cell r="P170">
            <v>1131.675046933889</v>
          </cell>
          <cell r="S170">
            <v>1131.675046933889</v>
          </cell>
          <cell r="T170">
            <v>2242.5984066079268</v>
          </cell>
          <cell r="W170">
            <v>2242.5984066079268</v>
          </cell>
          <cell r="X170">
            <v>983.82613636444955</v>
          </cell>
          <cell r="AA170">
            <v>983.82613636444955</v>
          </cell>
          <cell r="AB170">
            <v>2110.2229656835689</v>
          </cell>
          <cell r="AC170"/>
          <cell r="AD170"/>
          <cell r="AE170">
            <v>2110.2229656835689</v>
          </cell>
          <cell r="AF170">
            <v>460.2575486100198</v>
          </cell>
          <cell r="AI170">
            <v>460.2575486100198</v>
          </cell>
        </row>
        <row r="171">
          <cell r="E171">
            <v>46</v>
          </cell>
          <cell r="F171" t="str">
            <v>DH</v>
          </cell>
          <cell r="G171">
            <v>0.11021083809358595</v>
          </cell>
          <cell r="H171"/>
          <cell r="I171"/>
          <cell r="J171"/>
          <cell r="K171"/>
          <cell r="L171">
            <v>1554.1307604835738</v>
          </cell>
          <cell r="O171">
            <v>1554.1307604835738</v>
          </cell>
          <cell r="P171">
            <v>683.94474139283</v>
          </cell>
          <cell r="S171">
            <v>683.94474139283</v>
          </cell>
          <cell r="T171">
            <v>1355.3478902014128</v>
          </cell>
          <cell r="W171">
            <v>1355.3478902014128</v>
          </cell>
          <cell r="X171">
            <v>594.59004087292521</v>
          </cell>
          <cell r="AA171">
            <v>594.59004087292521</v>
          </cell>
          <cell r="AB171">
            <v>1275.3448125025009</v>
          </cell>
          <cell r="AC171"/>
          <cell r="AD171"/>
          <cell r="AE171">
            <v>1275.3448125025009</v>
          </cell>
          <cell r="AF171">
            <v>278.16353370259259</v>
          </cell>
          <cell r="AI171">
            <v>278.16353370259259</v>
          </cell>
        </row>
        <row r="172">
          <cell r="E172">
            <v>46</v>
          </cell>
          <cell r="F172" t="str">
            <v>DH</v>
          </cell>
          <cell r="G172">
            <v>0.11021083809358595</v>
          </cell>
          <cell r="H172"/>
          <cell r="I172"/>
          <cell r="J172"/>
          <cell r="K172"/>
          <cell r="L172">
            <v>274.96579553717464</v>
          </cell>
          <cell r="O172">
            <v>274.96579553717464</v>
          </cell>
          <cell r="P172">
            <v>121.00745619501841</v>
          </cell>
          <cell r="S172">
            <v>121.00745619501841</v>
          </cell>
          <cell r="T172">
            <v>239.79598135159725</v>
          </cell>
          <cell r="W172">
            <v>239.79598135159725</v>
          </cell>
          <cell r="X172">
            <v>105.19830619415443</v>
          </cell>
          <cell r="AA172">
            <v>105.19830619415443</v>
          </cell>
          <cell r="AB172">
            <v>225.64137450367735</v>
          </cell>
          <cell r="AC172"/>
          <cell r="AD172"/>
          <cell r="AE172">
            <v>225.64137450367735</v>
          </cell>
          <cell r="AF172">
            <v>49.214299902388085</v>
          </cell>
          <cell r="AI172">
            <v>49.214299902388085</v>
          </cell>
        </row>
        <row r="173">
          <cell r="E173">
            <v>27</v>
          </cell>
          <cell r="F173" t="str">
            <v>DH</v>
          </cell>
          <cell r="G173">
            <v>0.11021083809358596</v>
          </cell>
          <cell r="H173"/>
          <cell r="I173"/>
          <cell r="J173"/>
          <cell r="K173"/>
          <cell r="L173">
            <v>746.50470867796435</v>
          </cell>
          <cell r="O173">
            <v>746.50470867796435</v>
          </cell>
          <cell r="P173">
            <v>328.52317379421476</v>
          </cell>
          <cell r="S173">
            <v>328.52317379421476</v>
          </cell>
          <cell r="T173">
            <v>651.02217114426207</v>
          </cell>
          <cell r="W173">
            <v>651.02217114426207</v>
          </cell>
          <cell r="X173">
            <v>285.60290841071304</v>
          </cell>
          <cell r="AA173">
            <v>285.60290841071304</v>
          </cell>
          <cell r="AB173">
            <v>612.59382539014814</v>
          </cell>
          <cell r="AC173"/>
          <cell r="AD173"/>
          <cell r="AE173">
            <v>612.59382539014814</v>
          </cell>
          <cell r="AF173">
            <v>133.61191540078377</v>
          </cell>
          <cell r="AI173">
            <v>133.61191540078377</v>
          </cell>
        </row>
        <row r="174">
          <cell r="E174">
            <v>27</v>
          </cell>
          <cell r="F174" t="str">
            <v>DH</v>
          </cell>
          <cell r="G174">
            <v>0.11021083809358595</v>
          </cell>
          <cell r="H174"/>
          <cell r="I174"/>
          <cell r="J174"/>
          <cell r="K174"/>
          <cell r="L174">
            <v>551.57773021346384</v>
          </cell>
          <cell r="O174">
            <v>551.57773021346384</v>
          </cell>
          <cell r="P174">
            <v>242.73934834898273</v>
          </cell>
          <cell r="S174">
            <v>242.73934834898273</v>
          </cell>
          <cell r="T174">
            <v>481.0275505352522</v>
          </cell>
          <cell r="W174">
            <v>481.0275505352522</v>
          </cell>
          <cell r="X174">
            <v>211.02640362782083</v>
          </cell>
          <cell r="AA174">
            <v>211.02640362782083</v>
          </cell>
          <cell r="AB174">
            <v>452.63359738196243</v>
          </cell>
          <cell r="AC174"/>
          <cell r="AD174"/>
          <cell r="AE174">
            <v>452.63359738196243</v>
          </cell>
          <cell r="AF174">
            <v>98.723231306542317</v>
          </cell>
          <cell r="AI174">
            <v>98.723231306542317</v>
          </cell>
        </row>
        <row r="175">
          <cell r="E175">
            <v>46</v>
          </cell>
          <cell r="F175" t="str">
            <v>DH</v>
          </cell>
          <cell r="G175">
            <v>0.11021083809358595</v>
          </cell>
          <cell r="H175"/>
          <cell r="I175"/>
          <cell r="J175"/>
          <cell r="K175"/>
          <cell r="L175">
            <v>1033.0987857489456</v>
          </cell>
          <cell r="O175">
            <v>1033.0987857489456</v>
          </cell>
          <cell r="P175">
            <v>454.64802564776056</v>
          </cell>
          <cell r="S175">
            <v>454.64802564776056</v>
          </cell>
          <cell r="T175">
            <v>900.95910539650799</v>
          </cell>
          <cell r="W175">
            <v>900.95910539650799</v>
          </cell>
          <cell r="X175">
            <v>395.25004257241682</v>
          </cell>
          <cell r="AA175">
            <v>395.25004257241682</v>
          </cell>
          <cell r="AB175">
            <v>847.7775556012981</v>
          </cell>
          <cell r="AC175"/>
          <cell r="AD175"/>
          <cell r="AE175">
            <v>847.7775556012981</v>
          </cell>
          <cell r="AF175">
            <v>184.90748411566602</v>
          </cell>
          <cell r="AI175">
            <v>184.90748411566602</v>
          </cell>
        </row>
        <row r="176">
          <cell r="E176">
            <v>46</v>
          </cell>
          <cell r="F176" t="str">
            <v>DH</v>
          </cell>
          <cell r="G176">
            <v>0.11021083809358596</v>
          </cell>
          <cell r="H176"/>
          <cell r="I176"/>
          <cell r="J176"/>
          <cell r="K176"/>
          <cell r="L176">
            <v>-391.0451554760262</v>
          </cell>
          <cell r="O176">
            <v>-391.0451554760262</v>
          </cell>
          <cell r="P176">
            <v>-172.09187575165853</v>
          </cell>
          <cell r="S176">
            <v>-172.09187575165853</v>
          </cell>
          <cell r="T176">
            <v>-341.02807815412092</v>
          </cell>
          <cell r="W176">
            <v>-341.02807815412092</v>
          </cell>
          <cell r="X176">
            <v>-149.60874650296668</v>
          </cell>
          <cell r="AA176">
            <v>-149.60874650296668</v>
          </cell>
          <cell r="AB176">
            <v>-320.89797279053022</v>
          </cell>
          <cell r="AC176"/>
          <cell r="AD176"/>
          <cell r="AE176">
            <v>-320.89797279053022</v>
          </cell>
          <cell r="AF176">
            <v>-69.990572897897977</v>
          </cell>
          <cell r="AI176">
            <v>-69.990572897897977</v>
          </cell>
        </row>
        <row r="177">
          <cell r="E177">
            <v>62</v>
          </cell>
          <cell r="F177" t="str">
            <v>CUST</v>
          </cell>
          <cell r="G177">
            <v>3.3286414346783443E-2</v>
          </cell>
          <cell r="H177"/>
          <cell r="I177"/>
          <cell r="J177"/>
          <cell r="K177"/>
          <cell r="L177">
            <v>0</v>
          </cell>
          <cell r="O177">
            <v>0</v>
          </cell>
          <cell r="P177">
            <v>4665.9718695652173</v>
          </cell>
          <cell r="S177">
            <v>4665.9718695652173</v>
          </cell>
          <cell r="T177">
            <v>0</v>
          </cell>
          <cell r="W177">
            <v>0</v>
          </cell>
          <cell r="X177">
            <v>0</v>
          </cell>
          <cell r="AA177">
            <v>0</v>
          </cell>
          <cell r="AB177">
            <v>0</v>
          </cell>
          <cell r="AC177"/>
          <cell r="AD177"/>
          <cell r="AE177">
            <v>0</v>
          </cell>
          <cell r="AF177">
            <v>1126.8009064748203</v>
          </cell>
          <cell r="AI177">
            <v>1126.8009064748203</v>
          </cell>
        </row>
        <row r="178">
          <cell r="E178">
            <v>62</v>
          </cell>
          <cell r="F178" t="str">
            <v>CUST</v>
          </cell>
          <cell r="G178">
            <v>0.16830875636173823</v>
          </cell>
          <cell r="H178"/>
          <cell r="I178"/>
          <cell r="J178"/>
          <cell r="K178"/>
          <cell r="L178">
            <v>81.691243638261781</v>
          </cell>
          <cell r="O178">
            <v>81.691243638261781</v>
          </cell>
          <cell r="P178">
            <v>2.4141980947409629</v>
          </cell>
          <cell r="S178">
            <v>2.4141980947409629</v>
          </cell>
          <cell r="T178">
            <v>0</v>
          </cell>
          <cell r="W178">
            <v>0</v>
          </cell>
          <cell r="X178">
            <v>0</v>
          </cell>
          <cell r="AA178">
            <v>0</v>
          </cell>
          <cell r="AB178">
            <v>0</v>
          </cell>
          <cell r="AC178"/>
          <cell r="AD178"/>
          <cell r="AE178">
            <v>0</v>
          </cell>
          <cell r="AF178">
            <v>4.8936447866370879E-2</v>
          </cell>
          <cell r="AI178">
            <v>4.8936447866370879E-2</v>
          </cell>
        </row>
        <row r="179">
          <cell r="E179">
            <v>62</v>
          </cell>
          <cell r="F179" t="str">
            <v>CUST</v>
          </cell>
          <cell r="G179">
            <v>0</v>
          </cell>
          <cell r="H179"/>
          <cell r="I179"/>
          <cell r="J179"/>
          <cell r="K179"/>
          <cell r="L179">
            <v>0</v>
          </cell>
          <cell r="O179">
            <v>0</v>
          </cell>
          <cell r="P179">
            <v>0</v>
          </cell>
          <cell r="S179">
            <v>0</v>
          </cell>
          <cell r="T179">
            <v>0</v>
          </cell>
          <cell r="W179">
            <v>0</v>
          </cell>
          <cell r="X179">
            <v>0</v>
          </cell>
          <cell r="AA179">
            <v>0</v>
          </cell>
          <cell r="AB179">
            <v>0</v>
          </cell>
          <cell r="AC179"/>
          <cell r="AD179"/>
          <cell r="AE179">
            <v>0</v>
          </cell>
          <cell r="AF179">
            <v>0</v>
          </cell>
          <cell r="AI179">
            <v>0</v>
          </cell>
        </row>
        <row r="180">
          <cell r="E180">
            <v>62</v>
          </cell>
          <cell r="F180" t="str">
            <v>CUST</v>
          </cell>
          <cell r="G180">
            <v>3.3286414346783449E-2</v>
          </cell>
          <cell r="H180"/>
          <cell r="I180"/>
          <cell r="J180"/>
          <cell r="K180"/>
          <cell r="L180">
            <v>0</v>
          </cell>
          <cell r="O180">
            <v>0</v>
          </cell>
          <cell r="P180">
            <v>2300.8289130434782</v>
          </cell>
          <cell r="S180">
            <v>2300.8289130434782</v>
          </cell>
          <cell r="T180">
            <v>0</v>
          </cell>
          <cell r="W180">
            <v>0</v>
          </cell>
          <cell r="X180">
            <v>0</v>
          </cell>
          <cell r="AA180">
            <v>0</v>
          </cell>
          <cell r="AB180">
            <v>0</v>
          </cell>
          <cell r="AC180"/>
          <cell r="AD180"/>
          <cell r="AE180">
            <v>0</v>
          </cell>
          <cell r="AF180">
            <v>555.63474820143892</v>
          </cell>
          <cell r="AI180">
            <v>555.63474820143892</v>
          </cell>
        </row>
        <row r="181">
          <cell r="E181">
            <v>63</v>
          </cell>
          <cell r="F181" t="str">
            <v>CUST</v>
          </cell>
          <cell r="G181">
            <v>3.3286414346783443E-2</v>
          </cell>
          <cell r="H181"/>
          <cell r="I181"/>
          <cell r="J181"/>
          <cell r="K181"/>
          <cell r="L181">
            <v>0</v>
          </cell>
          <cell r="O181">
            <v>0</v>
          </cell>
          <cell r="P181">
            <v>620.02481884057966</v>
          </cell>
          <cell r="S181">
            <v>620.02481884057966</v>
          </cell>
          <cell r="T181">
            <v>0</v>
          </cell>
          <cell r="W181">
            <v>0</v>
          </cell>
          <cell r="X181">
            <v>0</v>
          </cell>
          <cell r="AA181">
            <v>0</v>
          </cell>
          <cell r="AB181">
            <v>0</v>
          </cell>
          <cell r="AC181"/>
          <cell r="AD181"/>
          <cell r="AE181">
            <v>0</v>
          </cell>
          <cell r="AF181">
            <v>149.73183453237411</v>
          </cell>
          <cell r="AI181">
            <v>149.73183453237411</v>
          </cell>
        </row>
        <row r="182">
          <cell r="E182">
            <v>64</v>
          </cell>
          <cell r="F182" t="str">
            <v>CUST</v>
          </cell>
          <cell r="G182">
            <v>3.3286414346783443E-2</v>
          </cell>
          <cell r="H182"/>
          <cell r="I182"/>
          <cell r="J182"/>
          <cell r="K182"/>
          <cell r="L182">
            <v>0</v>
          </cell>
          <cell r="O182">
            <v>0</v>
          </cell>
          <cell r="P182">
            <v>797.544384057971</v>
          </cell>
          <cell r="S182">
            <v>797.544384057971</v>
          </cell>
          <cell r="T182">
            <v>0</v>
          </cell>
          <cell r="W182">
            <v>0</v>
          </cell>
          <cell r="X182">
            <v>0</v>
          </cell>
          <cell r="AA182">
            <v>0</v>
          </cell>
          <cell r="AB182">
            <v>0</v>
          </cell>
          <cell r="AC182"/>
          <cell r="AD182"/>
          <cell r="AE182">
            <v>0</v>
          </cell>
          <cell r="AF182">
            <v>192.60161870503597</v>
          </cell>
          <cell r="AI182">
            <v>192.60161870503597</v>
          </cell>
        </row>
        <row r="183">
          <cell r="E183">
            <v>62</v>
          </cell>
          <cell r="F183" t="str">
            <v>CUST</v>
          </cell>
          <cell r="G183">
            <v>3.3286414346783443E-2</v>
          </cell>
          <cell r="H183"/>
          <cell r="I183"/>
          <cell r="J183"/>
          <cell r="K183"/>
          <cell r="L183">
            <v>0</v>
          </cell>
          <cell r="O183">
            <v>0</v>
          </cell>
          <cell r="P183">
            <v>-46.133637681159421</v>
          </cell>
          <cell r="S183">
            <v>-46.133637681159421</v>
          </cell>
          <cell r="T183">
            <v>0</v>
          </cell>
          <cell r="W183">
            <v>0</v>
          </cell>
          <cell r="X183">
            <v>0</v>
          </cell>
          <cell r="AA183">
            <v>0</v>
          </cell>
          <cell r="AB183">
            <v>0</v>
          </cell>
          <cell r="AC183"/>
          <cell r="AD183"/>
          <cell r="AE183">
            <v>0</v>
          </cell>
          <cell r="AF183">
            <v>-11.140964028776979</v>
          </cell>
          <cell r="AI183">
            <v>-11.140964028776979</v>
          </cell>
        </row>
        <row r="184">
          <cell r="E184">
            <v>62</v>
          </cell>
          <cell r="F184" t="str">
            <v>CUST</v>
          </cell>
          <cell r="G184">
            <v>0</v>
          </cell>
          <cell r="H184"/>
          <cell r="I184"/>
          <cell r="J184"/>
          <cell r="K184"/>
          <cell r="L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C184"/>
          <cell r="AD184"/>
          <cell r="AE184">
            <v>0</v>
          </cell>
          <cell r="AF184">
            <v>0</v>
          </cell>
          <cell r="AI184">
            <v>0</v>
          </cell>
        </row>
        <row r="185">
          <cell r="E185">
            <v>86</v>
          </cell>
          <cell r="F185" t="str">
            <v>CUST</v>
          </cell>
          <cell r="G185">
            <v>0</v>
          </cell>
          <cell r="H185"/>
          <cell r="I185"/>
          <cell r="J185"/>
          <cell r="K185"/>
          <cell r="L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W185">
            <v>0</v>
          </cell>
          <cell r="X185">
            <v>0</v>
          </cell>
          <cell r="AA185">
            <v>0</v>
          </cell>
          <cell r="AB185">
            <v>0</v>
          </cell>
          <cell r="AC185"/>
          <cell r="AD185"/>
          <cell r="AE185">
            <v>0</v>
          </cell>
          <cell r="AF185">
            <v>0</v>
          </cell>
          <cell r="AI185">
            <v>0</v>
          </cell>
        </row>
        <row r="186">
          <cell r="E186">
            <v>66</v>
          </cell>
          <cell r="F186" t="str">
            <v>CUST</v>
          </cell>
          <cell r="G186">
            <v>3.3286414346783443E-2</v>
          </cell>
          <cell r="H186"/>
          <cell r="I186"/>
          <cell r="J186"/>
          <cell r="K186"/>
          <cell r="L186">
            <v>0</v>
          </cell>
          <cell r="O186">
            <v>0</v>
          </cell>
          <cell r="P186">
            <v>71.94569565217391</v>
          </cell>
          <cell r="S186">
            <v>71.94569565217391</v>
          </cell>
          <cell r="T186">
            <v>0</v>
          </cell>
          <cell r="W186">
            <v>0</v>
          </cell>
          <cell r="X186">
            <v>0</v>
          </cell>
          <cell r="AA186">
            <v>0</v>
          </cell>
          <cell r="AB186">
            <v>0</v>
          </cell>
          <cell r="AC186"/>
          <cell r="AD186"/>
          <cell r="AE186">
            <v>0</v>
          </cell>
          <cell r="AF186">
            <v>17.374402877697843</v>
          </cell>
          <cell r="AI186">
            <v>17.374402877697843</v>
          </cell>
        </row>
        <row r="187">
          <cell r="E187">
            <v>62</v>
          </cell>
          <cell r="F187" t="str">
            <v>CUST</v>
          </cell>
          <cell r="G187">
            <v>0</v>
          </cell>
          <cell r="H187"/>
          <cell r="I187"/>
          <cell r="J187"/>
          <cell r="K187"/>
          <cell r="L187">
            <v>0</v>
          </cell>
          <cell r="O187">
            <v>0</v>
          </cell>
          <cell r="P187">
            <v>0</v>
          </cell>
          <cell r="S187">
            <v>0</v>
          </cell>
          <cell r="T187">
            <v>0</v>
          </cell>
          <cell r="W187">
            <v>0</v>
          </cell>
          <cell r="X187">
            <v>0</v>
          </cell>
          <cell r="AA187">
            <v>0</v>
          </cell>
          <cell r="AB187">
            <v>0</v>
          </cell>
          <cell r="AC187"/>
          <cell r="AD187"/>
          <cell r="AE187">
            <v>0</v>
          </cell>
          <cell r="AF187">
            <v>0</v>
          </cell>
          <cell r="AI187">
            <v>0</v>
          </cell>
        </row>
        <row r="188">
          <cell r="E188">
            <v>74</v>
          </cell>
          <cell r="F188" t="str">
            <v>CUST</v>
          </cell>
          <cell r="G188">
            <v>0</v>
          </cell>
          <cell r="H188"/>
          <cell r="I188"/>
          <cell r="J188"/>
          <cell r="K188"/>
          <cell r="L188">
            <v>0</v>
          </cell>
          <cell r="O188">
            <v>0</v>
          </cell>
          <cell r="P188">
            <v>0</v>
          </cell>
          <cell r="S188">
            <v>0</v>
          </cell>
          <cell r="T188">
            <v>0</v>
          </cell>
          <cell r="W188">
            <v>0</v>
          </cell>
          <cell r="X188">
            <v>0</v>
          </cell>
          <cell r="AA188">
            <v>0</v>
          </cell>
          <cell r="AB188">
            <v>0</v>
          </cell>
          <cell r="AC188"/>
          <cell r="AD188"/>
          <cell r="AE188">
            <v>0</v>
          </cell>
          <cell r="AF188">
            <v>0</v>
          </cell>
          <cell r="AI188">
            <v>0</v>
          </cell>
        </row>
        <row r="189">
          <cell r="E189">
            <v>78</v>
          </cell>
          <cell r="F189" t="str">
            <v>CUST</v>
          </cell>
          <cell r="G189">
            <v>3.3286414346783443E-2</v>
          </cell>
          <cell r="H189"/>
          <cell r="I189"/>
          <cell r="J189"/>
          <cell r="K189"/>
          <cell r="L189">
            <v>0</v>
          </cell>
          <cell r="O189">
            <v>0</v>
          </cell>
          <cell r="P189">
            <v>168.53768115942029</v>
          </cell>
          <cell r="S189">
            <v>168.53768115942029</v>
          </cell>
          <cell r="T189">
            <v>0</v>
          </cell>
          <cell r="W189">
            <v>0</v>
          </cell>
          <cell r="X189">
            <v>0</v>
          </cell>
          <cell r="AA189">
            <v>0</v>
          </cell>
          <cell r="AB189">
            <v>0</v>
          </cell>
          <cell r="AC189"/>
          <cell r="AD189"/>
          <cell r="AE189">
            <v>0</v>
          </cell>
          <cell r="AF189">
            <v>40.700719424460431</v>
          </cell>
          <cell r="AI189">
            <v>40.700719424460431</v>
          </cell>
        </row>
        <row r="190">
          <cell r="E190">
            <v>87</v>
          </cell>
          <cell r="F190" t="str">
            <v>ACT</v>
          </cell>
          <cell r="G190">
            <v>0</v>
          </cell>
          <cell r="H190"/>
          <cell r="I190"/>
          <cell r="J190"/>
          <cell r="K190"/>
          <cell r="L190">
            <v>0</v>
          </cell>
          <cell r="O190">
            <v>0</v>
          </cell>
          <cell r="P190">
            <v>0</v>
          </cell>
          <cell r="S190">
            <v>0</v>
          </cell>
          <cell r="T190">
            <v>0</v>
          </cell>
          <cell r="W190">
            <v>0</v>
          </cell>
          <cell r="X190">
            <v>0</v>
          </cell>
          <cell r="AA190">
            <v>0</v>
          </cell>
          <cell r="AB190">
            <v>0</v>
          </cell>
          <cell r="AC190"/>
          <cell r="AD190"/>
          <cell r="AE190">
            <v>0</v>
          </cell>
          <cell r="AF190">
            <v>0</v>
          </cell>
          <cell r="AI190">
            <v>0</v>
          </cell>
        </row>
        <row r="191">
          <cell r="E191">
            <v>87</v>
          </cell>
          <cell r="F191" t="str">
            <v>ACT</v>
          </cell>
          <cell r="G191">
            <v>0</v>
          </cell>
          <cell r="H191"/>
          <cell r="I191"/>
          <cell r="J191"/>
          <cell r="K191"/>
          <cell r="L191">
            <v>0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W191">
            <v>0</v>
          </cell>
          <cell r="X191">
            <v>0</v>
          </cell>
          <cell r="AA191">
            <v>0</v>
          </cell>
          <cell r="AB191">
            <v>0</v>
          </cell>
          <cell r="AC191"/>
          <cell r="AD191"/>
          <cell r="AE191">
            <v>0</v>
          </cell>
          <cell r="AF191">
            <v>0</v>
          </cell>
          <cell r="AI191">
            <v>0</v>
          </cell>
        </row>
        <row r="192">
          <cell r="E192">
            <v>87</v>
          </cell>
          <cell r="F192" t="str">
            <v>ACT</v>
          </cell>
          <cell r="G192">
            <v>0</v>
          </cell>
          <cell r="H192"/>
          <cell r="I192"/>
          <cell r="J192"/>
          <cell r="K192"/>
          <cell r="L192">
            <v>0</v>
          </cell>
          <cell r="O192">
            <v>0</v>
          </cell>
          <cell r="P192">
            <v>0</v>
          </cell>
          <cell r="S192">
            <v>0</v>
          </cell>
          <cell r="T192">
            <v>0</v>
          </cell>
          <cell r="W192">
            <v>0</v>
          </cell>
          <cell r="X192">
            <v>0</v>
          </cell>
          <cell r="AA192">
            <v>0</v>
          </cell>
          <cell r="AB192">
            <v>0</v>
          </cell>
          <cell r="AC192"/>
          <cell r="AD192"/>
          <cell r="AE192">
            <v>0</v>
          </cell>
          <cell r="AF192">
            <v>0</v>
          </cell>
          <cell r="AI192">
            <v>0</v>
          </cell>
        </row>
        <row r="193">
          <cell r="E193">
            <v>87</v>
          </cell>
          <cell r="F193" t="str">
            <v>ACT</v>
          </cell>
          <cell r="G193">
            <v>0</v>
          </cell>
          <cell r="H193"/>
          <cell r="I193"/>
          <cell r="J193"/>
          <cell r="K193"/>
          <cell r="L193">
            <v>0</v>
          </cell>
          <cell r="O193">
            <v>0</v>
          </cell>
          <cell r="P193">
            <v>0</v>
          </cell>
          <cell r="S193">
            <v>0</v>
          </cell>
          <cell r="T193">
            <v>0</v>
          </cell>
          <cell r="W193">
            <v>0</v>
          </cell>
          <cell r="X193">
            <v>0</v>
          </cell>
          <cell r="AA193">
            <v>0</v>
          </cell>
          <cell r="AB193">
            <v>0</v>
          </cell>
          <cell r="AC193"/>
          <cell r="AD193"/>
          <cell r="AE193">
            <v>0</v>
          </cell>
          <cell r="AF193">
            <v>0</v>
          </cell>
          <cell r="AI193">
            <v>0</v>
          </cell>
        </row>
        <row r="194">
          <cell r="E194">
            <v>84</v>
          </cell>
          <cell r="F194" t="str">
            <v>CUST</v>
          </cell>
          <cell r="G194">
            <v>3.3286414346783443E-2</v>
          </cell>
          <cell r="H194"/>
          <cell r="I194"/>
          <cell r="J194"/>
          <cell r="K194"/>
          <cell r="L194">
            <v>0</v>
          </cell>
          <cell r="O194">
            <v>0</v>
          </cell>
          <cell r="P194">
            <v>9.3162246376811595</v>
          </cell>
          <cell r="S194">
            <v>9.3162246376811595</v>
          </cell>
          <cell r="T194">
            <v>0</v>
          </cell>
          <cell r="W194">
            <v>0</v>
          </cell>
          <cell r="X194">
            <v>0</v>
          </cell>
          <cell r="AA194">
            <v>0</v>
          </cell>
          <cell r="AB194">
            <v>0</v>
          </cell>
          <cell r="AC194"/>
          <cell r="AD194"/>
          <cell r="AE194">
            <v>0</v>
          </cell>
          <cell r="AF194">
            <v>2.2498057553956836</v>
          </cell>
          <cell r="AI194">
            <v>2.2498057553956836</v>
          </cell>
        </row>
        <row r="195">
          <cell r="E195">
            <v>69</v>
          </cell>
          <cell r="F195" t="str">
            <v>ACT</v>
          </cell>
          <cell r="G195">
            <v>0</v>
          </cell>
          <cell r="H195"/>
          <cell r="I195"/>
          <cell r="J195"/>
          <cell r="K195"/>
          <cell r="L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W195">
            <v>0</v>
          </cell>
          <cell r="X195">
            <v>0</v>
          </cell>
          <cell r="AA195">
            <v>0</v>
          </cell>
          <cell r="AB195">
            <v>0</v>
          </cell>
          <cell r="AC195"/>
          <cell r="AD195"/>
          <cell r="AE195">
            <v>0</v>
          </cell>
          <cell r="AF195">
            <v>0</v>
          </cell>
          <cell r="AI195">
            <v>0</v>
          </cell>
        </row>
        <row r="196">
          <cell r="E196">
            <v>71</v>
          </cell>
          <cell r="F196" t="str">
            <v>ACT</v>
          </cell>
          <cell r="G196">
            <v>0</v>
          </cell>
          <cell r="H196"/>
          <cell r="I196"/>
          <cell r="J196"/>
          <cell r="K196"/>
          <cell r="L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W196">
            <v>0</v>
          </cell>
          <cell r="X196">
            <v>0</v>
          </cell>
          <cell r="AA196">
            <v>0</v>
          </cell>
          <cell r="AB196">
            <v>0</v>
          </cell>
          <cell r="AC196"/>
          <cell r="AD196"/>
          <cell r="AE196">
            <v>0</v>
          </cell>
          <cell r="AF196">
            <v>0</v>
          </cell>
          <cell r="AI196">
            <v>0</v>
          </cell>
        </row>
        <row r="197">
          <cell r="E197">
            <v>62</v>
          </cell>
          <cell r="F197" t="str">
            <v>CUST</v>
          </cell>
          <cell r="G197">
            <v>0.16830875636173823</v>
          </cell>
          <cell r="H197"/>
          <cell r="I197"/>
          <cell r="J197"/>
          <cell r="K197"/>
          <cell r="L197">
            <v>43522.800839869538</v>
          </cell>
          <cell r="O197">
            <v>43522.800839869538</v>
          </cell>
          <cell r="P197">
            <v>1286.2169577277739</v>
          </cell>
          <cell r="S197">
            <v>1286.2169577277739</v>
          </cell>
          <cell r="T197">
            <v>0</v>
          </cell>
          <cell r="W197">
            <v>0</v>
          </cell>
          <cell r="X197">
            <v>0</v>
          </cell>
          <cell r="AA197">
            <v>0</v>
          </cell>
          <cell r="AB197">
            <v>0</v>
          </cell>
          <cell r="AC197"/>
          <cell r="AD197"/>
          <cell r="AE197">
            <v>0</v>
          </cell>
          <cell r="AF197">
            <v>26.07196535934677</v>
          </cell>
          <cell r="AI197">
            <v>26.07196535934677</v>
          </cell>
        </row>
        <row r="198">
          <cell r="E198">
            <v>62</v>
          </cell>
          <cell r="F198" t="str">
            <v>CUST</v>
          </cell>
          <cell r="G198">
            <v>0.16830875636173823</v>
          </cell>
          <cell r="H198"/>
          <cell r="I198"/>
          <cell r="J198"/>
          <cell r="K198"/>
          <cell r="L198">
            <v>61031.334698520157</v>
          </cell>
          <cell r="O198">
            <v>61031.334698520157</v>
          </cell>
          <cell r="P198">
            <v>1803.6416803875766</v>
          </cell>
          <cell r="S198">
            <v>1803.6416803875766</v>
          </cell>
          <cell r="T198">
            <v>0</v>
          </cell>
          <cell r="W198">
            <v>0</v>
          </cell>
          <cell r="X198">
            <v>0</v>
          </cell>
          <cell r="AA198">
            <v>0</v>
          </cell>
          <cell r="AB198">
            <v>0</v>
          </cell>
          <cell r="AC198"/>
          <cell r="AD198"/>
          <cell r="AE198">
            <v>0</v>
          </cell>
          <cell r="AF198">
            <v>36.560304332180607</v>
          </cell>
          <cell r="AI198">
            <v>36.560304332180607</v>
          </cell>
        </row>
        <row r="199">
          <cell r="E199">
            <v>62</v>
          </cell>
          <cell r="F199" t="str">
            <v>CUST</v>
          </cell>
          <cell r="G199">
            <v>0.1683087563617382</v>
          </cell>
          <cell r="H199"/>
          <cell r="I199"/>
          <cell r="J199"/>
          <cell r="K199"/>
          <cell r="L199">
            <v>5873.4321336291268</v>
          </cell>
          <cell r="O199">
            <v>5873.4321336291268</v>
          </cell>
          <cell r="P199">
            <v>173.57586976380009</v>
          </cell>
          <cell r="S199">
            <v>173.57586976380009</v>
          </cell>
          <cell r="T199">
            <v>0</v>
          </cell>
          <cell r="W199">
            <v>0</v>
          </cell>
          <cell r="X199">
            <v>0</v>
          </cell>
          <cell r="AA199">
            <v>0</v>
          </cell>
          <cell r="AB199">
            <v>0</v>
          </cell>
          <cell r="AC199"/>
          <cell r="AD199"/>
          <cell r="AE199">
            <v>0</v>
          </cell>
          <cell r="AF199">
            <v>3.5184297925094619</v>
          </cell>
          <cell r="AI199">
            <v>3.5184297925094619</v>
          </cell>
        </row>
        <row r="200">
          <cell r="E200">
            <v>62</v>
          </cell>
          <cell r="F200" t="str">
            <v>CUST</v>
          </cell>
          <cell r="G200">
            <v>0.1683087563617382</v>
          </cell>
          <cell r="H200"/>
          <cell r="I200"/>
          <cell r="J200"/>
          <cell r="K200"/>
          <cell r="L200">
            <v>102.22515463917526</v>
          </cell>
          <cell r="O200">
            <v>102.22515463917526</v>
          </cell>
          <cell r="P200">
            <v>3.0210309278350511</v>
          </cell>
          <cell r="S200">
            <v>3.0210309278350511</v>
          </cell>
          <cell r="T200">
            <v>0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/>
          <cell r="AD200"/>
          <cell r="AE200">
            <v>0</v>
          </cell>
          <cell r="AF200">
            <v>6.1237113402061859E-2</v>
          </cell>
          <cell r="AI200">
            <v>6.1237113402061859E-2</v>
          </cell>
        </row>
        <row r="201">
          <cell r="E201">
            <v>62</v>
          </cell>
          <cell r="F201" t="str">
            <v>DH</v>
          </cell>
          <cell r="G201">
            <v>0.11021083809358594</v>
          </cell>
          <cell r="H201"/>
          <cell r="I201"/>
          <cell r="J201"/>
          <cell r="K201"/>
          <cell r="L201">
            <v>573.97095028205649</v>
          </cell>
          <cell r="O201">
            <v>573.97095028205649</v>
          </cell>
          <cell r="P201">
            <v>252.59419808118983</v>
          </cell>
          <cell r="S201">
            <v>252.59419808118983</v>
          </cell>
          <cell r="T201">
            <v>500.55654021005876</v>
          </cell>
          <cell r="W201">
            <v>500.55654021005876</v>
          </cell>
          <cell r="X201">
            <v>219.59375585738351</v>
          </cell>
          <cell r="AA201">
            <v>219.59375585738351</v>
          </cell>
          <cell r="AB201">
            <v>471.0098355826787</v>
          </cell>
          <cell r="AC201"/>
          <cell r="AD201"/>
          <cell r="AE201">
            <v>471.0098355826787</v>
          </cell>
          <cell r="AF201">
            <v>102.73124490722633</v>
          </cell>
          <cell r="AI201">
            <v>102.73124490722633</v>
          </cell>
        </row>
        <row r="202">
          <cell r="E202">
            <v>62</v>
          </cell>
          <cell r="F202" t="str">
            <v>CUST</v>
          </cell>
          <cell r="G202">
            <v>0.1683087563617382</v>
          </cell>
          <cell r="H202"/>
          <cell r="I202"/>
          <cell r="J202"/>
          <cell r="K202"/>
          <cell r="L202">
            <v>5629.3305285136366</v>
          </cell>
          <cell r="O202">
            <v>5629.3305285136366</v>
          </cell>
          <cell r="P202">
            <v>166.36200443690458</v>
          </cell>
          <cell r="S202">
            <v>166.36200443690458</v>
          </cell>
          <cell r="T202">
            <v>0</v>
          </cell>
          <cell r="W202">
            <v>0</v>
          </cell>
          <cell r="X202">
            <v>0</v>
          </cell>
          <cell r="AA202">
            <v>0</v>
          </cell>
          <cell r="AB202">
            <v>0</v>
          </cell>
          <cell r="AC202"/>
          <cell r="AD202"/>
          <cell r="AE202">
            <v>0</v>
          </cell>
          <cell r="AF202">
            <v>3.3722027926399587</v>
          </cell>
          <cell r="AI202">
            <v>3.3722027926399587</v>
          </cell>
        </row>
        <row r="203">
          <cell r="E203">
            <v>63</v>
          </cell>
          <cell r="F203" t="str">
            <v>CUST</v>
          </cell>
          <cell r="G203">
            <v>0.16830875636173823</v>
          </cell>
          <cell r="H203"/>
          <cell r="I203"/>
          <cell r="J203"/>
          <cell r="K203"/>
          <cell r="L203">
            <v>11430.114914663713</v>
          </cell>
          <cell r="O203">
            <v>11430.114914663713</v>
          </cell>
          <cell r="P203">
            <v>337.79093597648352</v>
          </cell>
          <cell r="S203">
            <v>337.79093597648352</v>
          </cell>
          <cell r="T203">
            <v>0</v>
          </cell>
          <cell r="W203">
            <v>0</v>
          </cell>
          <cell r="X203">
            <v>0</v>
          </cell>
          <cell r="AA203">
            <v>0</v>
          </cell>
          <cell r="AB203">
            <v>0</v>
          </cell>
          <cell r="AC203"/>
          <cell r="AD203"/>
          <cell r="AE203">
            <v>0</v>
          </cell>
          <cell r="AF203">
            <v>6.8471135670908829</v>
          </cell>
          <cell r="AI203">
            <v>6.8471135670908829</v>
          </cell>
        </row>
        <row r="204">
          <cell r="E204">
            <v>64</v>
          </cell>
          <cell r="F204" t="str">
            <v>CUST</v>
          </cell>
          <cell r="G204">
            <v>0.1683087563617382</v>
          </cell>
          <cell r="H204"/>
          <cell r="I204"/>
          <cell r="J204"/>
          <cell r="K204"/>
          <cell r="L204">
            <v>28572.386558788989</v>
          </cell>
          <cell r="O204">
            <v>28572.386558788989</v>
          </cell>
          <cell r="P204">
            <v>844.39161555526562</v>
          </cell>
          <cell r="S204">
            <v>844.39161555526562</v>
          </cell>
          <cell r="T204">
            <v>0</v>
          </cell>
          <cell r="W204">
            <v>0</v>
          </cell>
          <cell r="X204">
            <v>0</v>
          </cell>
          <cell r="AA204">
            <v>0</v>
          </cell>
          <cell r="AB204">
            <v>0</v>
          </cell>
          <cell r="AC204"/>
          <cell r="AD204"/>
          <cell r="AE204">
            <v>0</v>
          </cell>
          <cell r="AF204">
            <v>17.116046261255384</v>
          </cell>
          <cell r="AI204">
            <v>17.116046261255384</v>
          </cell>
        </row>
        <row r="205">
          <cell r="E205">
            <v>62</v>
          </cell>
          <cell r="F205" t="str">
            <v>CUST</v>
          </cell>
          <cell r="G205">
            <v>0.16830875636173823</v>
          </cell>
          <cell r="H205"/>
          <cell r="I205"/>
          <cell r="J205"/>
          <cell r="K205"/>
          <cell r="L205">
            <v>4352.948959937361</v>
          </cell>
          <cell r="O205">
            <v>4352.948959937361</v>
          </cell>
          <cell r="P205">
            <v>128.64146287354822</v>
          </cell>
          <cell r="S205">
            <v>128.64146287354822</v>
          </cell>
          <cell r="T205">
            <v>0</v>
          </cell>
          <cell r="W205">
            <v>0</v>
          </cell>
          <cell r="X205">
            <v>0</v>
          </cell>
          <cell r="AA205">
            <v>0</v>
          </cell>
          <cell r="AB205">
            <v>0</v>
          </cell>
          <cell r="AC205"/>
          <cell r="AD205"/>
          <cell r="AE205">
            <v>0</v>
          </cell>
          <cell r="AF205">
            <v>2.6075972204097613</v>
          </cell>
          <cell r="AI205">
            <v>2.6075972204097613</v>
          </cell>
        </row>
        <row r="206">
          <cell r="E206">
            <v>62</v>
          </cell>
          <cell r="F206" t="str">
            <v>CUST</v>
          </cell>
          <cell r="G206">
            <v>0.16830875636173825</v>
          </cell>
          <cell r="H206"/>
          <cell r="I206"/>
          <cell r="J206"/>
          <cell r="K206"/>
          <cell r="L206">
            <v>1099.4530392796555</v>
          </cell>
          <cell r="O206">
            <v>1099.4530392796555</v>
          </cell>
          <cell r="P206">
            <v>32.491823045804516</v>
          </cell>
          <cell r="S206">
            <v>32.491823045804516</v>
          </cell>
          <cell r="T206">
            <v>0</v>
          </cell>
          <cell r="W206">
            <v>0</v>
          </cell>
          <cell r="X206">
            <v>0</v>
          </cell>
          <cell r="AA206">
            <v>0</v>
          </cell>
          <cell r="AB206">
            <v>0</v>
          </cell>
          <cell r="AC206"/>
          <cell r="AD206"/>
          <cell r="AE206">
            <v>0</v>
          </cell>
          <cell r="AF206">
            <v>0.65861803471225377</v>
          </cell>
          <cell r="AI206">
            <v>0.65861803471225377</v>
          </cell>
        </row>
        <row r="207">
          <cell r="E207">
            <v>72</v>
          </cell>
          <cell r="F207" t="str">
            <v>DH</v>
          </cell>
          <cell r="G207">
            <v>0.11021083809358594</v>
          </cell>
          <cell r="H207"/>
          <cell r="I207"/>
          <cell r="J207"/>
          <cell r="K207"/>
          <cell r="L207">
            <v>67.182046779375838</v>
          </cell>
          <cell r="O207">
            <v>67.182046779375838</v>
          </cell>
          <cell r="P207">
            <v>29.565599484347167</v>
          </cell>
          <cell r="S207">
            <v>29.565599484347167</v>
          </cell>
          <cell r="T207">
            <v>58.589050340595236</v>
          </cell>
          <cell r="W207">
            <v>58.589050340595236</v>
          </cell>
          <cell r="X207">
            <v>25.70296976043803</v>
          </cell>
          <cell r="AA207">
            <v>25.70296976043803</v>
          </cell>
          <cell r="AB207">
            <v>55.130673063003762</v>
          </cell>
          <cell r="AC207"/>
          <cell r="AD207"/>
          <cell r="AE207">
            <v>55.130673063003762</v>
          </cell>
          <cell r="AF207">
            <v>12.024467958995515</v>
          </cell>
          <cell r="AI207">
            <v>12.024467958995515</v>
          </cell>
        </row>
        <row r="208">
          <cell r="E208">
            <v>86</v>
          </cell>
          <cell r="F208" t="str">
            <v>CUST</v>
          </cell>
          <cell r="G208">
            <v>0.16830875636173823</v>
          </cell>
          <cell r="H208"/>
          <cell r="I208"/>
          <cell r="J208"/>
          <cell r="K208"/>
          <cell r="L208">
            <v>10420.773576928095</v>
          </cell>
          <cell r="O208">
            <v>10420.773576928095</v>
          </cell>
          <cell r="P208">
            <v>307.96215842359391</v>
          </cell>
          <cell r="S208">
            <v>307.96215842359391</v>
          </cell>
          <cell r="T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/>
          <cell r="AD208"/>
          <cell r="AE208">
            <v>0</v>
          </cell>
          <cell r="AF208">
            <v>6.2424761842620384</v>
          </cell>
          <cell r="AI208">
            <v>6.2424761842620384</v>
          </cell>
        </row>
        <row r="209">
          <cell r="E209">
            <v>61</v>
          </cell>
          <cell r="F209" t="str">
            <v>CUST</v>
          </cell>
          <cell r="G209">
            <v>0.16830875636173823</v>
          </cell>
          <cell r="H209"/>
          <cell r="I209"/>
          <cell r="J209"/>
          <cell r="K209"/>
          <cell r="L209">
            <v>3586.7651520292316</v>
          </cell>
          <cell r="O209">
            <v>3586.7651520292316</v>
          </cell>
          <cell r="P209">
            <v>105.99865065901082</v>
          </cell>
          <cell r="S209">
            <v>105.99865065901082</v>
          </cell>
          <cell r="T209">
            <v>0</v>
          </cell>
          <cell r="W209">
            <v>0</v>
          </cell>
          <cell r="X209">
            <v>0</v>
          </cell>
          <cell r="AA209">
            <v>0</v>
          </cell>
          <cell r="AB209">
            <v>0</v>
          </cell>
          <cell r="AC209"/>
          <cell r="AD209"/>
          <cell r="AE209">
            <v>0</v>
          </cell>
          <cell r="AF209">
            <v>2.1486212971421117</v>
          </cell>
          <cell r="AI209">
            <v>2.1486212971421117</v>
          </cell>
        </row>
        <row r="210">
          <cell r="E210">
            <v>61</v>
          </cell>
          <cell r="F210" t="str">
            <v>CUST</v>
          </cell>
          <cell r="G210">
            <v>0</v>
          </cell>
          <cell r="H210"/>
          <cell r="I210"/>
          <cell r="J210"/>
          <cell r="K210"/>
          <cell r="L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W210">
            <v>0</v>
          </cell>
          <cell r="X210">
            <v>0</v>
          </cell>
          <cell r="AA210">
            <v>0</v>
          </cell>
          <cell r="AB210">
            <v>0</v>
          </cell>
          <cell r="AC210"/>
          <cell r="AD210"/>
          <cell r="AE210">
            <v>0</v>
          </cell>
          <cell r="AF210">
            <v>0</v>
          </cell>
          <cell r="AI210">
            <v>0</v>
          </cell>
        </row>
        <row r="211">
          <cell r="E211">
            <v>70</v>
          </cell>
          <cell r="F211" t="str">
            <v>REV</v>
          </cell>
          <cell r="G211">
            <v>0.12050036179656672</v>
          </cell>
          <cell r="H211"/>
          <cell r="I211"/>
          <cell r="J211"/>
          <cell r="K211"/>
          <cell r="L211">
            <v>897.68374755168111</v>
          </cell>
          <cell r="O211">
            <v>897.68374755168111</v>
          </cell>
          <cell r="P211">
            <v>303.19328444542742</v>
          </cell>
          <cell r="S211">
            <v>303.19328444542742</v>
          </cell>
          <cell r="T211">
            <v>0.68046505247911293</v>
          </cell>
          <cell r="W211">
            <v>0.68046505247911293</v>
          </cell>
          <cell r="X211">
            <v>5.0190527673254701</v>
          </cell>
          <cell r="AA211">
            <v>5.0190527673254701</v>
          </cell>
          <cell r="AB211">
            <v>8.3007651446864585</v>
          </cell>
          <cell r="AC211"/>
          <cell r="AD211"/>
          <cell r="AE211">
            <v>8.3007651446864585</v>
          </cell>
          <cell r="AF211">
            <v>62.257819575492341</v>
          </cell>
          <cell r="AI211">
            <v>62.257819575492341</v>
          </cell>
        </row>
        <row r="212">
          <cell r="E212">
            <v>70</v>
          </cell>
          <cell r="F212" t="str">
            <v>REV</v>
          </cell>
          <cell r="G212">
            <v>0</v>
          </cell>
          <cell r="H212"/>
          <cell r="I212"/>
          <cell r="J212"/>
          <cell r="K212"/>
          <cell r="L212">
            <v>0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W212">
            <v>0</v>
          </cell>
          <cell r="X212">
            <v>0</v>
          </cell>
          <cell r="AA212">
            <v>0</v>
          </cell>
          <cell r="AB212">
            <v>0</v>
          </cell>
          <cell r="AC212"/>
          <cell r="AD212"/>
          <cell r="AE212">
            <v>0</v>
          </cell>
          <cell r="AF212">
            <v>0</v>
          </cell>
          <cell r="AI212">
            <v>0</v>
          </cell>
        </row>
        <row r="213">
          <cell r="E213">
            <v>66</v>
          </cell>
          <cell r="F213" t="str">
            <v>CUST</v>
          </cell>
          <cell r="G213">
            <v>0.1683087563617382</v>
          </cell>
          <cell r="H213"/>
          <cell r="I213"/>
          <cell r="J213"/>
          <cell r="K213"/>
          <cell r="L213">
            <v>1633.9996920266215</v>
          </cell>
          <cell r="O213">
            <v>1633.9996920266215</v>
          </cell>
          <cell r="P213">
            <v>48.289128278742005</v>
          </cell>
          <cell r="S213">
            <v>48.289128278742005</v>
          </cell>
          <cell r="T213">
            <v>0</v>
          </cell>
          <cell r="W213">
            <v>0</v>
          </cell>
          <cell r="X213">
            <v>0</v>
          </cell>
          <cell r="AA213">
            <v>0</v>
          </cell>
          <cell r="AB213">
            <v>0</v>
          </cell>
          <cell r="AC213"/>
          <cell r="AD213"/>
          <cell r="AE213">
            <v>0</v>
          </cell>
          <cell r="AF213">
            <v>0.97883368132585158</v>
          </cell>
          <cell r="AI213">
            <v>0.97883368132585158</v>
          </cell>
        </row>
        <row r="214">
          <cell r="E214">
            <v>81</v>
          </cell>
          <cell r="F214" t="str">
            <v>CUST</v>
          </cell>
          <cell r="G214">
            <v>0.16830875636173823</v>
          </cell>
          <cell r="H214"/>
          <cell r="I214"/>
          <cell r="J214"/>
          <cell r="K214"/>
          <cell r="L214">
            <v>1711.8383766149029</v>
          </cell>
          <cell r="O214">
            <v>1711.8383766149029</v>
          </cell>
          <cell r="P214">
            <v>50.589472791334984</v>
          </cell>
          <cell r="S214">
            <v>50.589472791334984</v>
          </cell>
          <cell r="T214">
            <v>0</v>
          </cell>
          <cell r="W214">
            <v>0</v>
          </cell>
          <cell r="X214">
            <v>0</v>
          </cell>
          <cell r="AA214">
            <v>0</v>
          </cell>
          <cell r="AB214">
            <v>0</v>
          </cell>
          <cell r="AC214"/>
          <cell r="AD214"/>
          <cell r="AE214">
            <v>0</v>
          </cell>
          <cell r="AF214">
            <v>1.0254622863108445</v>
          </cell>
          <cell r="AI214">
            <v>1.0254622863108445</v>
          </cell>
        </row>
        <row r="215">
          <cell r="E215">
            <v>62</v>
          </cell>
          <cell r="F215" t="str">
            <v>CUST</v>
          </cell>
          <cell r="G215">
            <v>0.1683087563617382</v>
          </cell>
          <cell r="H215"/>
          <cell r="I215"/>
          <cell r="J215"/>
          <cell r="K215"/>
          <cell r="L215">
            <v>9506.601179694635</v>
          </cell>
          <cell r="O215">
            <v>9506.601179694635</v>
          </cell>
          <cell r="P215">
            <v>280.94588150854759</v>
          </cell>
          <cell r="S215">
            <v>280.94588150854759</v>
          </cell>
          <cell r="T215">
            <v>0</v>
          </cell>
          <cell r="W215">
            <v>0</v>
          </cell>
          <cell r="X215">
            <v>0</v>
          </cell>
          <cell r="AA215">
            <v>0</v>
          </cell>
          <cell r="AB215">
            <v>0</v>
          </cell>
          <cell r="AC215"/>
          <cell r="AD215"/>
          <cell r="AE215">
            <v>0</v>
          </cell>
          <cell r="AF215">
            <v>5.6948489494975858</v>
          </cell>
          <cell r="AI215">
            <v>5.6948489494975858</v>
          </cell>
        </row>
        <row r="216">
          <cell r="E216">
            <v>90</v>
          </cell>
          <cell r="F216" t="str">
            <v>DH</v>
          </cell>
          <cell r="G216">
            <v>0.11021083809358596</v>
          </cell>
          <cell r="H216"/>
          <cell r="I216"/>
          <cell r="J216"/>
          <cell r="K216"/>
          <cell r="L216">
            <v>16383.435456180312</v>
          </cell>
          <cell r="O216">
            <v>16383.435456180312</v>
          </cell>
          <cell r="P216">
            <v>7210.0525973224885</v>
          </cell>
          <cell r="S216">
            <v>7210.0525973224885</v>
          </cell>
          <cell r="T216">
            <v>14287.893428527055</v>
          </cell>
          <cell r="W216">
            <v>14287.893428527055</v>
          </cell>
          <cell r="X216">
            <v>6268.0874770782484</v>
          </cell>
          <cell r="AA216">
            <v>6268.0874770782484</v>
          </cell>
          <cell r="AB216">
            <v>13444.51184629258</v>
          </cell>
          <cell r="AC216"/>
          <cell r="AD216"/>
          <cell r="AE216">
            <v>13444.51184629258</v>
          </cell>
          <cell r="AF216">
            <v>2932.3622030757883</v>
          </cell>
          <cell r="AI216">
            <v>2932.3622030757883</v>
          </cell>
        </row>
        <row r="217">
          <cell r="E217">
            <v>75</v>
          </cell>
          <cell r="F217" t="str">
            <v>CUST</v>
          </cell>
          <cell r="G217">
            <v>0.16830875636173823</v>
          </cell>
          <cell r="H217"/>
          <cell r="I217"/>
          <cell r="J217"/>
          <cell r="K217"/>
          <cell r="L217">
            <v>3283.9357118621951</v>
          </cell>
          <cell r="O217">
            <v>3283.9357118621951</v>
          </cell>
          <cell r="P217">
            <v>97.04921832180608</v>
          </cell>
          <cell r="S217">
            <v>97.04921832180608</v>
          </cell>
          <cell r="T217">
            <v>0</v>
          </cell>
          <cell r="W217">
            <v>0</v>
          </cell>
          <cell r="X217">
            <v>0</v>
          </cell>
          <cell r="AA217">
            <v>0</v>
          </cell>
          <cell r="AB217">
            <v>0</v>
          </cell>
          <cell r="AC217"/>
          <cell r="AD217"/>
          <cell r="AE217">
            <v>0</v>
          </cell>
          <cell r="AF217">
            <v>1.9672138849014749</v>
          </cell>
          <cell r="AI217">
            <v>1.9672138849014749</v>
          </cell>
        </row>
        <row r="218">
          <cell r="E218">
            <v>74</v>
          </cell>
          <cell r="F218" t="str">
            <v>CUST</v>
          </cell>
          <cell r="G218">
            <v>0.16830875636173823</v>
          </cell>
          <cell r="H218"/>
          <cell r="I218"/>
          <cell r="J218"/>
          <cell r="K218"/>
          <cell r="L218">
            <v>7557.2373430771231</v>
          </cell>
          <cell r="O218">
            <v>7557.2373430771231</v>
          </cell>
          <cell r="P218">
            <v>223.33688633694376</v>
          </cell>
          <cell r="S218">
            <v>223.33688633694376</v>
          </cell>
          <cell r="T218">
            <v>0</v>
          </cell>
          <cell r="W218">
            <v>0</v>
          </cell>
          <cell r="X218">
            <v>0</v>
          </cell>
          <cell r="AA218">
            <v>0</v>
          </cell>
          <cell r="AB218">
            <v>0</v>
          </cell>
          <cell r="AC218"/>
          <cell r="AD218"/>
          <cell r="AE218">
            <v>0</v>
          </cell>
          <cell r="AF218">
            <v>4.5270990473704815</v>
          </cell>
          <cell r="AI218">
            <v>4.5270990473704815</v>
          </cell>
        </row>
        <row r="219">
          <cell r="E219">
            <v>74</v>
          </cell>
          <cell r="F219" t="str">
            <v>CUST</v>
          </cell>
          <cell r="G219">
            <v>0.16830875636173823</v>
          </cell>
          <cell r="H219"/>
          <cell r="I219"/>
          <cell r="J219"/>
          <cell r="K219"/>
          <cell r="L219">
            <v>7039.2772804384704</v>
          </cell>
          <cell r="O219">
            <v>7039.2772804384704</v>
          </cell>
          <cell r="P219">
            <v>208.02975988516249</v>
          </cell>
          <cell r="S219">
            <v>208.02975988516249</v>
          </cell>
          <cell r="T219">
            <v>0</v>
          </cell>
          <cell r="W219">
            <v>0</v>
          </cell>
          <cell r="X219">
            <v>0</v>
          </cell>
          <cell r="AA219">
            <v>0</v>
          </cell>
          <cell r="AB219">
            <v>0</v>
          </cell>
          <cell r="AC219"/>
          <cell r="AD219"/>
          <cell r="AE219">
            <v>0</v>
          </cell>
          <cell r="AF219">
            <v>4.2168194571316722</v>
          </cell>
          <cell r="AI219">
            <v>4.2168194571316722</v>
          </cell>
        </row>
        <row r="220">
          <cell r="E220">
            <v>74</v>
          </cell>
          <cell r="F220" t="str">
            <v>CUST</v>
          </cell>
          <cell r="G220">
            <v>0.1683087563617382</v>
          </cell>
          <cell r="H220"/>
          <cell r="I220"/>
          <cell r="J220"/>
          <cell r="K220"/>
          <cell r="L220">
            <v>2240.0621271042673</v>
          </cell>
          <cell r="O220">
            <v>2240.0621271042673</v>
          </cell>
          <cell r="P220">
            <v>66.199919091739531</v>
          </cell>
          <cell r="S220">
            <v>66.199919091739531</v>
          </cell>
          <cell r="T220">
            <v>0</v>
          </cell>
          <cell r="W220">
            <v>0</v>
          </cell>
          <cell r="X220">
            <v>0</v>
          </cell>
          <cell r="AA220">
            <v>0</v>
          </cell>
          <cell r="AB220">
            <v>0</v>
          </cell>
          <cell r="AC220"/>
          <cell r="AD220"/>
          <cell r="AE220">
            <v>0</v>
          </cell>
          <cell r="AF220">
            <v>1.3418902518595852</v>
          </cell>
          <cell r="AI220">
            <v>1.3418902518595852</v>
          </cell>
        </row>
        <row r="221">
          <cell r="E221">
            <v>85</v>
          </cell>
          <cell r="F221" t="str">
            <v>CUST</v>
          </cell>
          <cell r="G221">
            <v>0.1683087563617382</v>
          </cell>
          <cell r="H221"/>
          <cell r="I221"/>
          <cell r="J221"/>
          <cell r="K221"/>
          <cell r="L221">
            <v>1251.1732846143807</v>
          </cell>
          <cell r="O221">
            <v>1251.1732846143807</v>
          </cell>
          <cell r="P221">
            <v>36.975568315281222</v>
          </cell>
          <cell r="S221">
            <v>36.975568315281222</v>
          </cell>
          <cell r="T221">
            <v>0</v>
          </cell>
          <cell r="W221">
            <v>0</v>
          </cell>
          <cell r="X221">
            <v>0</v>
          </cell>
          <cell r="AA221">
            <v>0</v>
          </cell>
          <cell r="AB221">
            <v>0</v>
          </cell>
          <cell r="AC221"/>
          <cell r="AD221"/>
          <cell r="AE221">
            <v>0</v>
          </cell>
          <cell r="AF221">
            <v>0.74950476314759229</v>
          </cell>
          <cell r="AI221">
            <v>0.74950476314759229</v>
          </cell>
        </row>
        <row r="222">
          <cell r="E222">
            <v>78</v>
          </cell>
          <cell r="F222" t="str">
            <v>REV</v>
          </cell>
          <cell r="G222">
            <v>0.12050036179656672</v>
          </cell>
          <cell r="H222"/>
          <cell r="I222"/>
          <cell r="J222"/>
          <cell r="K222"/>
          <cell r="L222">
            <v>1710.8190785843394</v>
          </cell>
          <cell r="O222">
            <v>1710.8190785843394</v>
          </cell>
          <cell r="P222">
            <v>577.83028482201928</v>
          </cell>
          <cell r="S222">
            <v>577.83028482201928</v>
          </cell>
          <cell r="T222">
            <v>1.2968404488398491</v>
          </cell>
          <cell r="W222">
            <v>1.2968404488398491</v>
          </cell>
          <cell r="X222">
            <v>9.5653856429739896</v>
          </cell>
          <cell r="AA222">
            <v>9.5653856429739896</v>
          </cell>
          <cell r="AB222">
            <v>15.81972205145655</v>
          </cell>
          <cell r="AC222"/>
          <cell r="AD222"/>
          <cell r="AE222">
            <v>15.81972205145655</v>
          </cell>
          <cell r="AF222">
            <v>118.65188136836775</v>
          </cell>
          <cell r="AI222">
            <v>118.65188136836775</v>
          </cell>
        </row>
        <row r="223">
          <cell r="E223">
            <v>78</v>
          </cell>
          <cell r="F223" t="str">
            <v>ACT</v>
          </cell>
          <cell r="G223">
            <v>0</v>
          </cell>
          <cell r="H223"/>
          <cell r="I223"/>
          <cell r="J223"/>
          <cell r="L223">
            <v>0</v>
          </cell>
          <cell r="O223">
            <v>0</v>
          </cell>
          <cell r="P223">
            <v>0</v>
          </cell>
          <cell r="S223">
            <v>0</v>
          </cell>
          <cell r="T223">
            <v>0</v>
          </cell>
          <cell r="W223">
            <v>0</v>
          </cell>
          <cell r="X223">
            <v>0</v>
          </cell>
          <cell r="AA223">
            <v>0</v>
          </cell>
          <cell r="AB223">
            <v>0</v>
          </cell>
          <cell r="AC223"/>
          <cell r="AD223"/>
          <cell r="AE223">
            <v>0</v>
          </cell>
          <cell r="AF223">
            <v>0</v>
          </cell>
          <cell r="AI223">
            <v>0</v>
          </cell>
        </row>
        <row r="224">
          <cell r="E224">
            <v>87</v>
          </cell>
          <cell r="F224" t="str">
            <v>REV</v>
          </cell>
          <cell r="G224">
            <v>0.1205003617965667</v>
          </cell>
          <cell r="H224"/>
          <cell r="I224"/>
          <cell r="J224"/>
          <cell r="K224"/>
          <cell r="L224">
            <v>157.08152757999619</v>
          </cell>
          <cell r="O224">
            <v>157.08152757999619</v>
          </cell>
          <cell r="P224">
            <v>53.054390705611077</v>
          </cell>
          <cell r="S224">
            <v>53.054390705611077</v>
          </cell>
          <cell r="T224">
            <v>0.11907143267297216</v>
          </cell>
          <cell r="W224">
            <v>0.11907143267297216</v>
          </cell>
          <cell r="X224">
            <v>0.87826083277808542</v>
          </cell>
          <cell r="AA224">
            <v>0.87826083277808542</v>
          </cell>
          <cell r="AB224">
            <v>1.4525125051738443</v>
          </cell>
          <cell r="AC224"/>
          <cell r="AD224"/>
          <cell r="AE224">
            <v>1.4525125051738443</v>
          </cell>
          <cell r="AF224">
            <v>10.89420793168042</v>
          </cell>
          <cell r="AI224">
            <v>10.89420793168042</v>
          </cell>
        </row>
        <row r="225">
          <cell r="E225">
            <v>87</v>
          </cell>
          <cell r="F225" t="str">
            <v>REV</v>
          </cell>
          <cell r="G225">
            <v>0.12050036179656672</v>
          </cell>
          <cell r="H225"/>
          <cell r="I225"/>
          <cell r="J225"/>
          <cell r="K225"/>
          <cell r="L225">
            <v>1064.5445446099402</v>
          </cell>
          <cell r="O225">
            <v>1064.5445446099402</v>
          </cell>
          <cell r="P225">
            <v>359.55062993960195</v>
          </cell>
          <cell r="S225">
            <v>359.55062993960195</v>
          </cell>
          <cell r="T225">
            <v>0.80694939770272733</v>
          </cell>
          <cell r="W225">
            <v>0.80694939770272733</v>
          </cell>
          <cell r="X225">
            <v>5.9519906171166896</v>
          </cell>
          <cell r="AA225">
            <v>5.9519906171166896</v>
          </cell>
          <cell r="AB225">
            <v>9.8437052859259619</v>
          </cell>
          <cell r="AC225"/>
          <cell r="AD225"/>
          <cell r="AE225">
            <v>9.8437052859259619</v>
          </cell>
          <cell r="AF225">
            <v>73.830257447748536</v>
          </cell>
          <cell r="AI225">
            <v>73.830257447748536</v>
          </cell>
        </row>
        <row r="226">
          <cell r="E226">
            <v>87</v>
          </cell>
          <cell r="F226" t="str">
            <v>REV</v>
          </cell>
          <cell r="G226">
            <v>0.12050036179656672</v>
          </cell>
          <cell r="H226"/>
          <cell r="I226"/>
          <cell r="J226"/>
          <cell r="K226"/>
          <cell r="L226">
            <v>1467.8458189307973</v>
          </cell>
          <cell r="O226">
            <v>1467.8458189307973</v>
          </cell>
          <cell r="P226">
            <v>495.76590432310877</v>
          </cell>
          <cell r="S226">
            <v>495.76590432310877</v>
          </cell>
          <cell r="T226">
            <v>1.1126610957746985</v>
          </cell>
          <cell r="W226">
            <v>1.1126610957746985</v>
          </cell>
          <cell r="X226">
            <v>8.2068942872195603</v>
          </cell>
          <cell r="AA226">
            <v>8.2068942872195603</v>
          </cell>
          <cell r="AB226">
            <v>13.572979843720567</v>
          </cell>
          <cell r="AC226"/>
          <cell r="AD226"/>
          <cell r="AE226">
            <v>13.572979843720567</v>
          </cell>
          <cell r="AF226">
            <v>101.80075155518307</v>
          </cell>
          <cell r="AI226">
            <v>101.80075155518307</v>
          </cell>
        </row>
        <row r="227">
          <cell r="E227">
            <v>87</v>
          </cell>
          <cell r="F227" t="str">
            <v>REV</v>
          </cell>
          <cell r="G227">
            <v>0.12050036179656673</v>
          </cell>
          <cell r="H227"/>
          <cell r="I227"/>
          <cell r="J227"/>
          <cell r="K227"/>
          <cell r="L227">
            <v>95.425376387362647</v>
          </cell>
          <cell r="O227">
            <v>95.425376387362647</v>
          </cell>
          <cell r="P227">
            <v>32.229984518751607</v>
          </cell>
          <cell r="S227">
            <v>32.229984518751607</v>
          </cell>
          <cell r="T227">
            <v>7.2334643384559527E-2</v>
          </cell>
          <cell r="W227">
            <v>7.2334643384559527E-2</v>
          </cell>
          <cell r="X227">
            <v>0.53353422152994179</v>
          </cell>
          <cell r="AA227">
            <v>0.53353422152994179</v>
          </cell>
          <cell r="AB227">
            <v>0.8823860746005131</v>
          </cell>
          <cell r="AC227"/>
          <cell r="AD227"/>
          <cell r="AE227">
            <v>0.8823860746005131</v>
          </cell>
          <cell r="AF227">
            <v>6.618116772472634</v>
          </cell>
          <cell r="AI227">
            <v>6.618116772472634</v>
          </cell>
        </row>
        <row r="228">
          <cell r="E228">
            <v>87</v>
          </cell>
          <cell r="F228" t="str">
            <v>REV</v>
          </cell>
          <cell r="G228">
            <v>0</v>
          </cell>
          <cell r="H228"/>
          <cell r="I228"/>
          <cell r="J228"/>
          <cell r="K228"/>
          <cell r="L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W228">
            <v>0</v>
          </cell>
          <cell r="X228">
            <v>0</v>
          </cell>
          <cell r="AA228">
            <v>0</v>
          </cell>
          <cell r="AB228">
            <v>0</v>
          </cell>
          <cell r="AC228"/>
          <cell r="AD228"/>
          <cell r="AE228">
            <v>0</v>
          </cell>
          <cell r="AF228">
            <v>0</v>
          </cell>
          <cell r="AI228">
            <v>0</v>
          </cell>
        </row>
        <row r="229">
          <cell r="E229">
            <v>87</v>
          </cell>
          <cell r="F229" t="str">
            <v>REV</v>
          </cell>
          <cell r="G229">
            <v>0.1205003617965667</v>
          </cell>
          <cell r="H229"/>
          <cell r="I229"/>
          <cell r="J229"/>
          <cell r="K229"/>
          <cell r="L229">
            <v>196.6475066556564</v>
          </cell>
          <cell r="O229">
            <v>196.6475066556564</v>
          </cell>
          <cell r="P229">
            <v>66.417826526930583</v>
          </cell>
          <cell r="S229">
            <v>66.417826526930583</v>
          </cell>
          <cell r="T229">
            <v>0.1490633603440884</v>
          </cell>
          <cell r="W229">
            <v>0.1490633603440884</v>
          </cell>
          <cell r="X229">
            <v>1.0994787587049455</v>
          </cell>
          <cell r="AA229">
            <v>1.0994787587049455</v>
          </cell>
          <cell r="AB229">
            <v>1.8183739802449697</v>
          </cell>
          <cell r="AC229"/>
          <cell r="AD229"/>
          <cell r="AE229">
            <v>1.8183739802449697</v>
          </cell>
          <cell r="AF229">
            <v>13.638260715679767</v>
          </cell>
          <cell r="AI229">
            <v>13.638260715679767</v>
          </cell>
        </row>
        <row r="230">
          <cell r="E230">
            <v>87</v>
          </cell>
          <cell r="F230" t="str">
            <v>REV</v>
          </cell>
          <cell r="G230">
            <v>0.1205003617965667</v>
          </cell>
          <cell r="H230"/>
          <cell r="I230"/>
          <cell r="J230"/>
          <cell r="K230"/>
          <cell r="L230">
            <v>50.252367695722818</v>
          </cell>
          <cell r="O230">
            <v>50.252367695722818</v>
          </cell>
          <cell r="P230">
            <v>16.972770705028633</v>
          </cell>
          <cell r="S230">
            <v>16.972770705028633</v>
          </cell>
          <cell r="T230">
            <v>3.8092457521406824E-2</v>
          </cell>
          <cell r="W230">
            <v>3.8092457521406824E-2</v>
          </cell>
          <cell r="X230">
            <v>0.28096675007848909</v>
          </cell>
          <cell r="AA230">
            <v>0.28096675007848909</v>
          </cell>
          <cell r="AB230">
            <v>0.46467712414789897</v>
          </cell>
          <cell r="AC230"/>
          <cell r="AD230"/>
          <cell r="AE230">
            <v>0.46467712414789897</v>
          </cell>
          <cell r="AF230">
            <v>3.4851949250217347</v>
          </cell>
          <cell r="AI230">
            <v>3.4851949250217347</v>
          </cell>
        </row>
        <row r="231">
          <cell r="E231">
            <v>87</v>
          </cell>
          <cell r="F231" t="str">
            <v>REV</v>
          </cell>
          <cell r="G231">
            <v>0.1205003617965667</v>
          </cell>
          <cell r="H231"/>
          <cell r="I231"/>
          <cell r="J231"/>
          <cell r="K231"/>
          <cell r="L231">
            <v>3.0491399724360311</v>
          </cell>
          <cell r="O231">
            <v>3.0491399724360311</v>
          </cell>
          <cell r="P231">
            <v>1.0298490593130589</v>
          </cell>
          <cell r="S231">
            <v>1.0298490593130589</v>
          </cell>
          <cell r="T231">
            <v>2.311318654279628E-3</v>
          </cell>
          <cell r="W231">
            <v>2.311318654279628E-3</v>
          </cell>
          <cell r="X231">
            <v>1.7048091221832779E-2</v>
          </cell>
          <cell r="AA231">
            <v>1.7048091221832779E-2</v>
          </cell>
          <cell r="AB231">
            <v>2.8195001718029973E-2</v>
          </cell>
          <cell r="AC231"/>
          <cell r="AD231"/>
          <cell r="AE231">
            <v>2.8195001718029973E-2</v>
          </cell>
          <cell r="AF231">
            <v>0.21146958133316893</v>
          </cell>
          <cell r="AI231">
            <v>0.21146958133316893</v>
          </cell>
        </row>
        <row r="232">
          <cell r="E232">
            <v>84</v>
          </cell>
          <cell r="F232" t="str">
            <v>CUST</v>
          </cell>
          <cell r="G232">
            <v>0.1683087563617382</v>
          </cell>
          <cell r="H232"/>
          <cell r="I232"/>
          <cell r="J232"/>
          <cell r="K232"/>
          <cell r="L232">
            <v>3515.2542711731703</v>
          </cell>
          <cell r="O232">
            <v>3515.2542711731703</v>
          </cell>
          <cell r="P232">
            <v>103.8853099308365</v>
          </cell>
          <cell r="S232">
            <v>103.8853099308365</v>
          </cell>
          <cell r="T232">
            <v>0</v>
          </cell>
          <cell r="W232">
            <v>0</v>
          </cell>
          <cell r="X232">
            <v>0</v>
          </cell>
          <cell r="AA232">
            <v>0</v>
          </cell>
          <cell r="AB232">
            <v>0</v>
          </cell>
          <cell r="AC232"/>
          <cell r="AD232"/>
          <cell r="AE232">
            <v>0</v>
          </cell>
          <cell r="AF232">
            <v>2.1057833094088481</v>
          </cell>
          <cell r="AI232">
            <v>2.1057833094088481</v>
          </cell>
        </row>
        <row r="233">
          <cell r="E233">
            <v>86</v>
          </cell>
          <cell r="F233" t="str">
            <v>REV</v>
          </cell>
          <cell r="G233">
            <v>0.12050036179656673</v>
          </cell>
          <cell r="H233"/>
          <cell r="I233"/>
          <cell r="J233"/>
          <cell r="K233"/>
          <cell r="L233">
            <v>6038.7971528931157</v>
          </cell>
          <cell r="O233">
            <v>6038.7971528931157</v>
          </cell>
          <cell r="P233">
            <v>2039.6077659632022</v>
          </cell>
          <cell r="S233">
            <v>2039.6077659632022</v>
          </cell>
          <cell r="T233">
            <v>4.5775479758449773</v>
          </cell>
          <cell r="W233">
            <v>4.5775479758449773</v>
          </cell>
          <cell r="X233">
            <v>33.763607332993871</v>
          </cell>
          <cell r="AA233">
            <v>33.763607332993871</v>
          </cell>
          <cell r="AB233">
            <v>55.839973776155638</v>
          </cell>
          <cell r="AC233"/>
          <cell r="AD233"/>
          <cell r="AE233">
            <v>55.839973776155638</v>
          </cell>
          <cell r="AF233">
            <v>418.81380232538038</v>
          </cell>
          <cell r="AI233">
            <v>418.81380232538038</v>
          </cell>
        </row>
        <row r="234">
          <cell r="E234">
            <v>69</v>
          </cell>
          <cell r="F234" t="str">
            <v>CUST</v>
          </cell>
          <cell r="G234">
            <v>0.1683087563617382</v>
          </cell>
          <cell r="H234"/>
          <cell r="I234"/>
          <cell r="J234"/>
          <cell r="K234"/>
          <cell r="L234">
            <v>4094.8438418374008</v>
          </cell>
          <cell r="O234">
            <v>4094.8438418374008</v>
          </cell>
          <cell r="P234">
            <v>121.01375570925225</v>
          </cell>
          <cell r="S234">
            <v>121.01375570925225</v>
          </cell>
          <cell r="T234">
            <v>0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/>
          <cell r="AD234"/>
          <cell r="AE234">
            <v>0</v>
          </cell>
          <cell r="AF234">
            <v>2.4529815346470052</v>
          </cell>
          <cell r="AI234">
            <v>2.4529815346470052</v>
          </cell>
        </row>
        <row r="235">
          <cell r="E235">
            <v>71</v>
          </cell>
          <cell r="F235" t="str">
            <v>REV</v>
          </cell>
          <cell r="G235">
            <v>0</v>
          </cell>
          <cell r="H235"/>
          <cell r="I235"/>
          <cell r="J235"/>
          <cell r="K235"/>
          <cell r="L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W235">
            <v>0</v>
          </cell>
          <cell r="X235">
            <v>0</v>
          </cell>
          <cell r="AA235">
            <v>0</v>
          </cell>
          <cell r="AB235">
            <v>0</v>
          </cell>
          <cell r="AC235"/>
          <cell r="AD235"/>
          <cell r="AE235">
            <v>0</v>
          </cell>
          <cell r="AF235">
            <v>0</v>
          </cell>
          <cell r="AI235">
            <v>0</v>
          </cell>
        </row>
        <row r="236">
          <cell r="E236">
            <v>69</v>
          </cell>
          <cell r="F236" t="str">
            <v>REV</v>
          </cell>
          <cell r="G236">
            <v>0.1205003617965667</v>
          </cell>
          <cell r="H236"/>
          <cell r="I236"/>
          <cell r="J236"/>
          <cell r="K236"/>
          <cell r="L236">
            <v>29.644416398683635</v>
          </cell>
          <cell r="O236">
            <v>29.644416398683635</v>
          </cell>
          <cell r="P236">
            <v>10.012421409988072</v>
          </cell>
          <cell r="S236">
            <v>10.012421409988072</v>
          </cell>
          <cell r="T236">
            <v>2.2471153583274159E-2</v>
          </cell>
          <cell r="W236">
            <v>2.2471153583274159E-2</v>
          </cell>
          <cell r="X236">
            <v>0.16574533132337427</v>
          </cell>
          <cell r="AA236">
            <v>0.16574533132337427</v>
          </cell>
          <cell r="AB236">
            <v>0.27411807225862478</v>
          </cell>
          <cell r="AC236"/>
          <cell r="AD236"/>
          <cell r="AE236">
            <v>0.27411807225862478</v>
          </cell>
          <cell r="AF236">
            <v>2.0559542629613645</v>
          </cell>
          <cell r="AI236">
            <v>2.0559542629613645</v>
          </cell>
        </row>
        <row r="237">
          <cell r="E237">
            <v>71</v>
          </cell>
          <cell r="F237" t="str">
            <v>REV</v>
          </cell>
          <cell r="G237">
            <v>0.12050036179656669</v>
          </cell>
          <cell r="H237"/>
          <cell r="I237"/>
          <cell r="J237"/>
          <cell r="K237"/>
          <cell r="L237">
            <v>1197.0085018291438</v>
          </cell>
          <cell r="O237">
            <v>1197.0085018291438</v>
          </cell>
          <cell r="P237">
            <v>404.29041983717576</v>
          </cell>
          <cell r="S237">
            <v>404.29041983717576</v>
          </cell>
          <cell r="T237">
            <v>0.90736014240718921</v>
          </cell>
          <cell r="W237">
            <v>0.90736014240718921</v>
          </cell>
          <cell r="X237">
            <v>6.6926117911829506</v>
          </cell>
          <cell r="AA237">
            <v>6.6926117911829506</v>
          </cell>
          <cell r="AB237">
            <v>11.068582311951323</v>
          </cell>
          <cell r="AC237"/>
          <cell r="AD237"/>
          <cell r="AE237">
            <v>11.068582311951323</v>
          </cell>
          <cell r="AF237">
            <v>83.017142217915463</v>
          </cell>
          <cell r="AI237">
            <v>83.017142217915463</v>
          </cell>
        </row>
        <row r="238">
          <cell r="E238">
            <v>71</v>
          </cell>
          <cell r="F238" t="str">
            <v>REV</v>
          </cell>
          <cell r="G238">
            <v>0.12050036179656672</v>
          </cell>
          <cell r="H238"/>
          <cell r="I238"/>
          <cell r="J238"/>
          <cell r="K238"/>
          <cell r="L238">
            <v>318.87990530068578</v>
          </cell>
          <cell r="O238">
            <v>318.87990530068578</v>
          </cell>
          <cell r="P238">
            <v>107.70190069214283</v>
          </cell>
          <cell r="S238">
            <v>107.70190069214283</v>
          </cell>
          <cell r="T238">
            <v>0.241718346897523</v>
          </cell>
          <cell r="W238">
            <v>0.241718346897523</v>
          </cell>
          <cell r="X238">
            <v>1.7828941155601672</v>
          </cell>
          <cell r="AA238">
            <v>1.7828941155601672</v>
          </cell>
          <cell r="AB238">
            <v>2.9486411116164963</v>
          </cell>
          <cell r="AC238"/>
          <cell r="AD238"/>
          <cell r="AE238">
            <v>2.9486411116164963</v>
          </cell>
          <cell r="AF238">
            <v>22.11554755737318</v>
          </cell>
          <cell r="AI238">
            <v>22.11554755737318</v>
          </cell>
        </row>
        <row r="239">
          <cell r="E239">
            <v>71</v>
          </cell>
          <cell r="F239" t="str">
            <v>REV</v>
          </cell>
          <cell r="G239">
            <v>0.12050036179656669</v>
          </cell>
          <cell r="H239"/>
          <cell r="I239"/>
          <cell r="J239"/>
          <cell r="K239"/>
          <cell r="L239">
            <v>431.0806334364006</v>
          </cell>
          <cell r="O239">
            <v>431.0806334364006</v>
          </cell>
          <cell r="P239">
            <v>145.59777145221511</v>
          </cell>
          <cell r="S239">
            <v>145.59777145221511</v>
          </cell>
          <cell r="T239">
            <v>0.32676909507837754</v>
          </cell>
          <cell r="W239">
            <v>0.32676909507837754</v>
          </cell>
          <cell r="X239">
            <v>2.4102212522955586</v>
          </cell>
          <cell r="AA239">
            <v>2.4102212522955586</v>
          </cell>
          <cell r="AB239">
            <v>3.9861466873357041</v>
          </cell>
          <cell r="AC239"/>
          <cell r="AD239"/>
          <cell r="AE239">
            <v>3.9861466873357041</v>
          </cell>
          <cell r="AF239">
            <v>29.897099476480459</v>
          </cell>
          <cell r="AI239">
            <v>29.897099476480459</v>
          </cell>
        </row>
        <row r="240">
          <cell r="E240">
            <v>71</v>
          </cell>
          <cell r="F240" t="str">
            <v>ACT</v>
          </cell>
          <cell r="G240">
            <v>0.18106525480033178</v>
          </cell>
          <cell r="H240"/>
          <cell r="I240"/>
          <cell r="J240"/>
          <cell r="K240"/>
          <cell r="L240">
            <v>0</v>
          </cell>
          <cell r="M240">
            <v>877.54</v>
          </cell>
          <cell r="N240" t="str">
            <v>LedgerSource</v>
          </cell>
          <cell r="O240">
            <v>877.54</v>
          </cell>
          <cell r="P240">
            <v>0</v>
          </cell>
          <cell r="S240">
            <v>0</v>
          </cell>
          <cell r="T240">
            <v>0</v>
          </cell>
          <cell r="W240">
            <v>0</v>
          </cell>
          <cell r="X240">
            <v>0</v>
          </cell>
          <cell r="AA240">
            <v>0</v>
          </cell>
          <cell r="AB240">
            <v>0</v>
          </cell>
          <cell r="AC240"/>
          <cell r="AD240"/>
          <cell r="AE240">
            <v>0</v>
          </cell>
          <cell r="AF240">
            <v>0</v>
          </cell>
          <cell r="AI240">
            <v>0</v>
          </cell>
        </row>
        <row r="241">
          <cell r="E241">
            <v>76</v>
          </cell>
          <cell r="F241" t="str">
            <v>DH</v>
          </cell>
          <cell r="G241">
            <v>0</v>
          </cell>
          <cell r="H241"/>
          <cell r="I241"/>
          <cell r="J241"/>
          <cell r="K241"/>
          <cell r="L241">
            <v>0</v>
          </cell>
          <cell r="M241"/>
          <cell r="N241"/>
          <cell r="O241">
            <v>0</v>
          </cell>
          <cell r="P241">
            <v>0</v>
          </cell>
          <cell r="S241">
            <v>0</v>
          </cell>
          <cell r="T241">
            <v>0</v>
          </cell>
          <cell r="W241">
            <v>0</v>
          </cell>
          <cell r="X241">
            <v>0</v>
          </cell>
          <cell r="AA241">
            <v>0</v>
          </cell>
          <cell r="AB241">
            <v>0</v>
          </cell>
          <cell r="AC241"/>
          <cell r="AD241"/>
          <cell r="AE241">
            <v>0</v>
          </cell>
          <cell r="AF241">
            <v>0</v>
          </cell>
          <cell r="AI241">
            <v>0</v>
          </cell>
        </row>
        <row r="242">
          <cell r="E242">
            <v>80</v>
          </cell>
          <cell r="F242" t="str">
            <v>CUST</v>
          </cell>
          <cell r="G242">
            <v>0.16830875636173823</v>
          </cell>
          <cell r="H242"/>
          <cell r="I242"/>
          <cell r="J242"/>
          <cell r="K242"/>
          <cell r="L242">
            <v>3732.1216494845357</v>
          </cell>
          <cell r="O242">
            <v>3732.1216494845357</v>
          </cell>
          <cell r="P242">
            <v>110.29432989690721</v>
          </cell>
          <cell r="S242">
            <v>110.29432989690721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C242"/>
          <cell r="AD242"/>
          <cell r="AE242">
            <v>0</v>
          </cell>
          <cell r="AF242">
            <v>2.2356958762886601</v>
          </cell>
          <cell r="AI242">
            <v>2.2356958762886601</v>
          </cell>
        </row>
        <row r="243">
          <cell r="E243">
            <v>91</v>
          </cell>
          <cell r="F243" t="str">
            <v>ACT</v>
          </cell>
          <cell r="G243">
            <v>0</v>
          </cell>
          <cell r="H243"/>
          <cell r="I243"/>
          <cell r="J243"/>
          <cell r="K243"/>
          <cell r="L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W243">
            <v>0</v>
          </cell>
          <cell r="X243">
            <v>0</v>
          </cell>
          <cell r="AA243">
            <v>0</v>
          </cell>
          <cell r="AB243">
            <v>0</v>
          </cell>
          <cell r="AC243"/>
          <cell r="AD243"/>
          <cell r="AE243">
            <v>0</v>
          </cell>
          <cell r="AF243">
            <v>0</v>
          </cell>
          <cell r="AI243">
            <v>0</v>
          </cell>
        </row>
        <row r="244">
          <cell r="E244">
            <v>91</v>
          </cell>
          <cell r="F244" t="str">
            <v>ACT</v>
          </cell>
          <cell r="G244">
            <v>0</v>
          </cell>
          <cell r="H244"/>
          <cell r="I244"/>
          <cell r="J244"/>
          <cell r="K244"/>
          <cell r="L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W244">
            <v>0</v>
          </cell>
          <cell r="X244">
            <v>0</v>
          </cell>
          <cell r="AA244">
            <v>0</v>
          </cell>
          <cell r="AB244">
            <v>0</v>
          </cell>
          <cell r="AC244"/>
          <cell r="AD244"/>
          <cell r="AE244">
            <v>0</v>
          </cell>
          <cell r="AF244">
            <v>0</v>
          </cell>
          <cell r="AI244">
            <v>0</v>
          </cell>
        </row>
        <row r="245">
          <cell r="E245">
            <v>77</v>
          </cell>
          <cell r="F245" t="str">
            <v>ACT</v>
          </cell>
          <cell r="G245">
            <v>5.3629611088429799E-2</v>
          </cell>
          <cell r="H245"/>
          <cell r="I245"/>
          <cell r="J245"/>
          <cell r="K245"/>
          <cell r="L245">
            <v>0</v>
          </cell>
          <cell r="M245">
            <v>2606.8201291311166</v>
          </cell>
          <cell r="N245" t="str">
            <v>Mult Co Tax</v>
          </cell>
          <cell r="O245">
            <v>2606.8201291311166</v>
          </cell>
          <cell r="P245">
            <v>0</v>
          </cell>
          <cell r="Q245">
            <v>964.24900143612444</v>
          </cell>
          <cell r="R245" t="str">
            <v>Mult Co Tax</v>
          </cell>
          <cell r="S245">
            <v>964.24900143612444</v>
          </cell>
          <cell r="T245">
            <v>0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/>
          <cell r="AD245"/>
          <cell r="AE245">
            <v>0</v>
          </cell>
          <cell r="AF245">
            <v>0</v>
          </cell>
          <cell r="AG245">
            <v>183.00364562284466</v>
          </cell>
          <cell r="AH245" t="str">
            <v>Mult Co Tax</v>
          </cell>
          <cell r="AI245">
            <v>183.00364562284466</v>
          </cell>
        </row>
        <row r="246">
          <cell r="E246">
            <v>84</v>
          </cell>
          <cell r="F246" t="str">
            <v>CUST</v>
          </cell>
          <cell r="G246">
            <v>0.16830875636173823</v>
          </cell>
          <cell r="H246"/>
          <cell r="I246"/>
          <cell r="J246"/>
          <cell r="K246"/>
          <cell r="L246">
            <v>13648.626616207752</v>
          </cell>
          <cell r="O246">
            <v>13648.626616207752</v>
          </cell>
          <cell r="P246">
            <v>403.35398146939843</v>
          </cell>
          <cell r="S246">
            <v>403.35398146939843</v>
          </cell>
          <cell r="T246">
            <v>0</v>
          </cell>
          <cell r="W246">
            <v>0</v>
          </cell>
          <cell r="X246">
            <v>0</v>
          </cell>
          <cell r="AA246">
            <v>0</v>
          </cell>
          <cell r="AB246">
            <v>0</v>
          </cell>
          <cell r="AC246"/>
          <cell r="AD246"/>
          <cell r="AE246">
            <v>0</v>
          </cell>
          <cell r="AF246">
            <v>8.176094218974292</v>
          </cell>
          <cell r="AI246">
            <v>8.176094218974292</v>
          </cell>
        </row>
        <row r="247">
          <cell r="E247">
            <v>84</v>
          </cell>
          <cell r="F247" t="str">
            <v>CUST</v>
          </cell>
          <cell r="G247">
            <v>0.1683087563617382</v>
          </cell>
          <cell r="H247"/>
          <cell r="I247"/>
          <cell r="J247"/>
          <cell r="K247"/>
          <cell r="L247">
            <v>271.01070076993346</v>
          </cell>
          <cell r="O247">
            <v>271.01070076993346</v>
          </cell>
          <cell r="P247">
            <v>8.0091021793031452</v>
          </cell>
          <cell r="S247">
            <v>8.0091021793031452</v>
          </cell>
          <cell r="T247">
            <v>0</v>
          </cell>
          <cell r="W247">
            <v>0</v>
          </cell>
          <cell r="X247">
            <v>0</v>
          </cell>
          <cell r="AA247">
            <v>0</v>
          </cell>
          <cell r="AB247">
            <v>0</v>
          </cell>
          <cell r="AC247"/>
          <cell r="AD247"/>
          <cell r="AE247">
            <v>0</v>
          </cell>
          <cell r="AF247">
            <v>0.16234666579668539</v>
          </cell>
          <cell r="AI247">
            <v>0.16234666579668539</v>
          </cell>
        </row>
        <row r="248">
          <cell r="E248">
            <v>84</v>
          </cell>
          <cell r="F248" t="str">
            <v>CUST</v>
          </cell>
          <cell r="G248">
            <v>0.16830875636173823</v>
          </cell>
          <cell r="H248"/>
          <cell r="I248"/>
          <cell r="J248"/>
          <cell r="K248"/>
          <cell r="L248">
            <v>650.18224194179822</v>
          </cell>
          <cell r="O248">
            <v>650.18224194179822</v>
          </cell>
          <cell r="P248">
            <v>19.214650920005219</v>
          </cell>
          <cell r="S248">
            <v>19.214650920005219</v>
          </cell>
          <cell r="T248">
            <v>0</v>
          </cell>
          <cell r="W248">
            <v>0</v>
          </cell>
          <cell r="X248">
            <v>0</v>
          </cell>
          <cell r="AA248">
            <v>0</v>
          </cell>
          <cell r="AB248">
            <v>0</v>
          </cell>
          <cell r="AC248"/>
          <cell r="AD248"/>
          <cell r="AE248">
            <v>0</v>
          </cell>
          <cell r="AF248">
            <v>0.38948616729740315</v>
          </cell>
          <cell r="AI248">
            <v>0.38948616729740315</v>
          </cell>
        </row>
        <row r="249">
          <cell r="E249">
            <v>89</v>
          </cell>
          <cell r="F249" t="str">
            <v>ACT</v>
          </cell>
          <cell r="G249">
            <v>5.8968756281498613E-2</v>
          </cell>
          <cell r="H249"/>
          <cell r="I249"/>
          <cell r="J249"/>
          <cell r="K249"/>
          <cell r="L249">
            <v>0</v>
          </cell>
          <cell r="M249">
            <v>1610.7677407759197</v>
          </cell>
          <cell r="O249">
            <v>1610.7677407759197</v>
          </cell>
          <cell r="P249">
            <v>0</v>
          </cell>
          <cell r="Q249">
            <v>543.60869987850617</v>
          </cell>
          <cell r="S249">
            <v>543.60869987850617</v>
          </cell>
          <cell r="T249">
            <v>0</v>
          </cell>
          <cell r="W249">
            <v>0</v>
          </cell>
          <cell r="X249">
            <v>0</v>
          </cell>
          <cell r="AA249">
            <v>0</v>
          </cell>
          <cell r="AB249">
            <v>0</v>
          </cell>
          <cell r="AC249"/>
          <cell r="AD249"/>
          <cell r="AE249">
            <v>0</v>
          </cell>
          <cell r="AF249">
            <v>0</v>
          </cell>
          <cell r="AG249">
            <v>110.40355934557408</v>
          </cell>
          <cell r="AI249">
            <v>110.40355934557408</v>
          </cell>
        </row>
        <row r="250">
          <cell r="E250">
            <v>89</v>
          </cell>
          <cell r="F250" t="str">
            <v>ACT</v>
          </cell>
          <cell r="G250">
            <v>5.8968756281498627E-2</v>
          </cell>
          <cell r="H250"/>
          <cell r="I250"/>
          <cell r="J250"/>
          <cell r="K250"/>
          <cell r="L250">
            <v>0</v>
          </cell>
          <cell r="M250">
            <v>763.68707974869699</v>
          </cell>
          <cell r="N250"/>
          <cell r="O250">
            <v>763.68707974869699</v>
          </cell>
          <cell r="P250">
            <v>0</v>
          </cell>
          <cell r="Q250">
            <v>257.73234093713756</v>
          </cell>
          <cell r="S250">
            <v>257.73234093713756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  <cell r="AB250">
            <v>0</v>
          </cell>
          <cell r="AC250">
            <v>0</v>
          </cell>
          <cell r="AD250"/>
          <cell r="AE250">
            <v>0</v>
          </cell>
          <cell r="AF250">
            <v>0</v>
          </cell>
          <cell r="AG250">
            <v>52.343841819099758</v>
          </cell>
          <cell r="AI250">
            <v>52.343841819099758</v>
          </cell>
        </row>
        <row r="251">
          <cell r="E251">
            <v>86</v>
          </cell>
          <cell r="F251" t="str">
            <v>REV</v>
          </cell>
          <cell r="G251">
            <v>0</v>
          </cell>
          <cell r="H251"/>
          <cell r="I251"/>
          <cell r="J251"/>
          <cell r="K251"/>
          <cell r="L251">
            <v>0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0</v>
          </cell>
          <cell r="X251">
            <v>0</v>
          </cell>
          <cell r="AA251">
            <v>0</v>
          </cell>
          <cell r="AB251">
            <v>0</v>
          </cell>
          <cell r="AC251"/>
          <cell r="AD251"/>
          <cell r="AE251">
            <v>0</v>
          </cell>
          <cell r="AF251">
            <v>0</v>
          </cell>
          <cell r="AI251">
            <v>0</v>
          </cell>
        </row>
        <row r="252">
          <cell r="E252">
            <v>86</v>
          </cell>
          <cell r="F252" t="str">
            <v>REV</v>
          </cell>
          <cell r="G252">
            <v>0</v>
          </cell>
          <cell r="H252"/>
          <cell r="I252"/>
          <cell r="J252"/>
          <cell r="K252"/>
          <cell r="L252">
            <v>0</v>
          </cell>
          <cell r="O252">
            <v>0</v>
          </cell>
          <cell r="P252">
            <v>0</v>
          </cell>
          <cell r="S252">
            <v>0</v>
          </cell>
          <cell r="T252">
            <v>0</v>
          </cell>
          <cell r="W252">
            <v>0</v>
          </cell>
          <cell r="X252">
            <v>0</v>
          </cell>
          <cell r="AA252">
            <v>0</v>
          </cell>
          <cell r="AB252">
            <v>0</v>
          </cell>
          <cell r="AC252"/>
          <cell r="AD252"/>
          <cell r="AE252">
            <v>0</v>
          </cell>
          <cell r="AF252">
            <v>0</v>
          </cell>
          <cell r="AI252">
            <v>0</v>
          </cell>
        </row>
        <row r="253">
          <cell r="E253">
            <v>86</v>
          </cell>
          <cell r="F253" t="str">
            <v>CUST</v>
          </cell>
          <cell r="G253">
            <v>0.1683087563617382</v>
          </cell>
          <cell r="H253"/>
          <cell r="I253"/>
          <cell r="J253"/>
          <cell r="K253"/>
          <cell r="L253">
            <v>13.560746443951453</v>
          </cell>
          <cell r="O253">
            <v>13.560746443951453</v>
          </cell>
          <cell r="P253">
            <v>0.40075688372699991</v>
          </cell>
          <cell r="S253">
            <v>0.40075688372699991</v>
          </cell>
          <cell r="T253">
            <v>0</v>
          </cell>
          <cell r="W253">
            <v>0</v>
          </cell>
          <cell r="X253">
            <v>0</v>
          </cell>
          <cell r="AA253">
            <v>0</v>
          </cell>
          <cell r="AB253">
            <v>0</v>
          </cell>
          <cell r="AC253"/>
          <cell r="AD253"/>
          <cell r="AE253">
            <v>0</v>
          </cell>
          <cell r="AF253">
            <v>8.1234503458175664E-3</v>
          </cell>
          <cell r="AI253">
            <v>8.1234503458175664E-3</v>
          </cell>
        </row>
        <row r="254">
          <cell r="E254">
            <v>84</v>
          </cell>
          <cell r="F254" t="str">
            <v>CUST</v>
          </cell>
          <cell r="G254">
            <v>0.1683087563617382</v>
          </cell>
          <cell r="H254"/>
          <cell r="I254"/>
          <cell r="J254"/>
          <cell r="K254"/>
          <cell r="L254">
            <v>3321.0660159206573</v>
          </cell>
          <cell r="O254">
            <v>3321.0660159206573</v>
          </cell>
          <cell r="P254">
            <v>98.14651963982773</v>
          </cell>
          <cell r="S254">
            <v>98.14651963982773</v>
          </cell>
          <cell r="T254">
            <v>0</v>
          </cell>
          <cell r="W254">
            <v>0</v>
          </cell>
          <cell r="X254">
            <v>0</v>
          </cell>
          <cell r="AA254">
            <v>0</v>
          </cell>
          <cell r="AB254">
            <v>0</v>
          </cell>
          <cell r="AC254"/>
          <cell r="AD254"/>
          <cell r="AE254">
            <v>0</v>
          </cell>
          <cell r="AF254">
            <v>1.9894564791856975</v>
          </cell>
          <cell r="AI254">
            <v>1.9894564791856975</v>
          </cell>
        </row>
        <row r="255">
          <cell r="E255">
            <v>72</v>
          </cell>
          <cell r="F255" t="str">
            <v>DH</v>
          </cell>
          <cell r="G255">
            <v>0.11021083809358595</v>
          </cell>
          <cell r="H255"/>
          <cell r="I255"/>
          <cell r="J255"/>
          <cell r="K255"/>
          <cell r="L255">
            <v>16.819377430822421</v>
          </cell>
          <cell r="O255">
            <v>16.819377430822421</v>
          </cell>
          <cell r="P255">
            <v>7.4019027483458846</v>
          </cell>
          <cell r="S255">
            <v>7.4019027483458846</v>
          </cell>
          <cell r="T255">
            <v>14.668075746903906</v>
          </cell>
          <cell r="W255">
            <v>14.668075746903906</v>
          </cell>
          <cell r="X255">
            <v>6.4348731576087745</v>
          </cell>
          <cell r="AA255">
            <v>6.4348731576087745</v>
          </cell>
          <cell r="AB255">
            <v>13.802252874299077</v>
          </cell>
          <cell r="AC255"/>
          <cell r="AD255"/>
          <cell r="AE255">
            <v>13.802252874299077</v>
          </cell>
          <cell r="AF255">
            <v>3.0103885591836903</v>
          </cell>
          <cell r="AI255">
            <v>3.0103885591836903</v>
          </cell>
        </row>
        <row r="256">
          <cell r="E256">
            <v>76</v>
          </cell>
          <cell r="F256" t="str">
            <v>DH</v>
          </cell>
          <cell r="G256">
            <v>0</v>
          </cell>
          <cell r="H256"/>
          <cell r="I256"/>
          <cell r="J256"/>
          <cell r="K256"/>
          <cell r="L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W256">
            <v>0</v>
          </cell>
          <cell r="X256">
            <v>0</v>
          </cell>
          <cell r="AA256">
            <v>0</v>
          </cell>
          <cell r="AB256">
            <v>0</v>
          </cell>
          <cell r="AC256"/>
          <cell r="AD256"/>
          <cell r="AE256">
            <v>0</v>
          </cell>
          <cell r="AF256">
            <v>0</v>
          </cell>
          <cell r="AI256">
            <v>0</v>
          </cell>
        </row>
        <row r="257">
          <cell r="E257">
            <v>62</v>
          </cell>
          <cell r="F257" t="str">
            <v>CUST</v>
          </cell>
          <cell r="G257">
            <v>0</v>
          </cell>
          <cell r="H257"/>
          <cell r="I257"/>
          <cell r="J257"/>
          <cell r="K257"/>
          <cell r="L257">
            <v>0</v>
          </cell>
          <cell r="O257">
            <v>0</v>
          </cell>
          <cell r="P257">
            <v>0</v>
          </cell>
          <cell r="S257">
            <v>0</v>
          </cell>
          <cell r="T257">
            <v>0</v>
          </cell>
          <cell r="W257">
            <v>0</v>
          </cell>
          <cell r="X257">
            <v>0</v>
          </cell>
          <cell r="AA257">
            <v>0</v>
          </cell>
          <cell r="AB257">
            <v>0</v>
          </cell>
          <cell r="AC257"/>
          <cell r="AD257"/>
          <cell r="AE257">
            <v>0</v>
          </cell>
          <cell r="AF257">
            <v>0</v>
          </cell>
          <cell r="AI257">
            <v>0</v>
          </cell>
        </row>
        <row r="258">
          <cell r="E258">
            <v>93</v>
          </cell>
          <cell r="F258" t="str">
            <v>DH</v>
          </cell>
          <cell r="G258">
            <v>0.11021083809358592</v>
          </cell>
          <cell r="H258"/>
          <cell r="I258"/>
          <cell r="J258"/>
          <cell r="K258"/>
          <cell r="L258">
            <v>12916.824683951092</v>
          </cell>
          <cell r="O258">
            <v>12916.824683951092</v>
          </cell>
          <cell r="P258">
            <v>5684.4601128238392</v>
          </cell>
          <cell r="S258">
            <v>5684.4601128238392</v>
          </cell>
          <cell r="T258">
            <v>11264.683467205385</v>
          </cell>
          <cell r="W258">
            <v>11264.683467205385</v>
          </cell>
          <cell r="X258">
            <v>4941.8076728557644</v>
          </cell>
          <cell r="AA258">
            <v>4941.8076728557644</v>
          </cell>
          <cell r="AB258">
            <v>10599.755035770297</v>
          </cell>
          <cell r="AC258"/>
          <cell r="AD258"/>
          <cell r="AE258">
            <v>10599.755035770297</v>
          </cell>
          <cell r="AF258">
            <v>2311.8965853212617</v>
          </cell>
          <cell r="AI258">
            <v>2311.8965853212617</v>
          </cell>
        </row>
        <row r="259">
          <cell r="E259">
            <v>93</v>
          </cell>
          <cell r="F259" t="str">
            <v>REV</v>
          </cell>
          <cell r="G259">
            <v>0</v>
          </cell>
          <cell r="H259"/>
          <cell r="I259"/>
          <cell r="J259"/>
          <cell r="K259"/>
          <cell r="L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W259">
            <v>0</v>
          </cell>
          <cell r="X259">
            <v>0</v>
          </cell>
          <cell r="AA259">
            <v>0</v>
          </cell>
          <cell r="AB259">
            <v>0</v>
          </cell>
          <cell r="AC259"/>
          <cell r="AD259"/>
          <cell r="AE259">
            <v>0</v>
          </cell>
          <cell r="AF259">
            <v>0</v>
          </cell>
          <cell r="AI259">
            <v>0</v>
          </cell>
        </row>
        <row r="260">
          <cell r="E260">
            <v>93</v>
          </cell>
          <cell r="F260" t="str">
            <v>DH</v>
          </cell>
          <cell r="G260">
            <v>0.11021083809358596</v>
          </cell>
          <cell r="H260"/>
          <cell r="I260"/>
          <cell r="J260"/>
          <cell r="K260"/>
          <cell r="L260">
            <v>-2866.5114842802591</v>
          </cell>
          <cell r="O260">
            <v>-2866.5114842802591</v>
          </cell>
          <cell r="P260">
            <v>-1261.4996792197917</v>
          </cell>
          <cell r="S260">
            <v>-1261.4996792197917</v>
          </cell>
          <cell r="T260">
            <v>-2499.8670583217199</v>
          </cell>
          <cell r="W260">
            <v>-2499.8670583217199</v>
          </cell>
          <cell r="X260">
            <v>-1096.6896891421018</v>
          </cell>
          <cell r="AA260">
            <v>-1096.6896891421018</v>
          </cell>
          <cell r="AB260">
            <v>-2352.3056388885575</v>
          </cell>
          <cell r="AC260"/>
          <cell r="AD260"/>
          <cell r="AE260">
            <v>-2352.3056388885575</v>
          </cell>
          <cell r="AF260">
            <v>-513.05783537696618</v>
          </cell>
          <cell r="AI260">
            <v>-513.05783537696618</v>
          </cell>
        </row>
        <row r="261">
          <cell r="E261"/>
          <cell r="F261"/>
          <cell r="G261">
            <v>0.11167423884376183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573888.75266681588</v>
          </cell>
          <cell r="M261">
            <v>480530.501069572</v>
          </cell>
          <cell r="N261">
            <v>0</v>
          </cell>
          <cell r="O261">
            <v>1054419.2537363875</v>
          </cell>
          <cell r="P261">
            <v>177431.8162779196</v>
          </cell>
          <cell r="Q261">
            <v>329018.14235054923</v>
          </cell>
          <cell r="R261">
            <v>0</v>
          </cell>
          <cell r="S261">
            <v>506449.95862846845</v>
          </cell>
          <cell r="T261">
            <v>310046.24167260336</v>
          </cell>
          <cell r="U261">
            <v>12023.0091655457</v>
          </cell>
          <cell r="V261">
            <v>0</v>
          </cell>
          <cell r="W261">
            <v>322069.25083814905</v>
          </cell>
          <cell r="X261">
            <v>119697.68546582865</v>
          </cell>
          <cell r="Y261">
            <v>9995.8199366559293</v>
          </cell>
          <cell r="Z261">
            <v>0</v>
          </cell>
          <cell r="AA261">
            <v>129693.50540248457</v>
          </cell>
          <cell r="AB261">
            <v>250249.72314694535</v>
          </cell>
          <cell r="AC261">
            <v>76903.269461026081</v>
          </cell>
          <cell r="AD261">
            <v>0</v>
          </cell>
          <cell r="AE261">
            <v>327152.99260797136</v>
          </cell>
          <cell r="AF261">
            <v>61100.888366053172</v>
          </cell>
          <cell r="AG261">
            <v>82145.490673638415</v>
          </cell>
          <cell r="AH261">
            <v>0</v>
          </cell>
          <cell r="AI261">
            <v>143246.37903969144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 GL Acct Overview"/>
      <sheetName val="MM001 GLMapping"/>
      <sheetName val="MM001 Pivot"/>
      <sheetName val="MM001 Summary"/>
      <sheetName val="MM001 Detail"/>
      <sheetName val="JE_Summary"/>
      <sheetName val="JE_Review_By_Mth"/>
      <sheetName val="JE_Summary_By_Dist"/>
      <sheetName val="JE_Month00"/>
      <sheetName val="JE_Month01"/>
      <sheetName val="JE_Month02"/>
      <sheetName val="JE_Month03"/>
      <sheetName val="JE_Month04"/>
      <sheetName val="JE_Month05"/>
      <sheetName val="JE_Month06"/>
      <sheetName val="JE_Month07"/>
      <sheetName val="JE_Month08"/>
      <sheetName val="JE_Month09"/>
      <sheetName val="JE_Month10"/>
      <sheetName val="JE_Month11"/>
      <sheetName val="JE_Month12"/>
    </sheetNames>
    <sheetDataSet>
      <sheetData sheetId="0"/>
      <sheetData sheetId="1"/>
      <sheetData sheetId="2"/>
      <sheetData sheetId="3"/>
      <sheetData sheetId="4"/>
      <sheetData sheetId="5">
        <row r="11">
          <cell r="U11">
            <v>11501</v>
          </cell>
        </row>
      </sheetData>
      <sheetData sheetId="6"/>
      <sheetData sheetId="7"/>
      <sheetData sheetId="8">
        <row r="21">
          <cell r="I2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 refreshError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d Capital Input"/>
      <sheetName val="Capital Summary By PO Type"/>
      <sheetName val="PO vs Truck Center Recon"/>
      <sheetName val="Truck Center Summary"/>
      <sheetName val="Bud Closure Input"/>
      <sheetName val="Closure Summary By PO Type"/>
      <sheetName val="TruckCenterReference"/>
      <sheetName val="AssetTypeList"/>
      <sheetName val="Reference"/>
      <sheetName val="ClosureReferenc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F16" t="str">
            <v>OK!: ReportRange Formula OK [jAction{}]</v>
          </cell>
        </row>
        <row r="29">
          <cell r="C29">
            <v>17450</v>
          </cell>
          <cell r="D29">
            <v>2195</v>
          </cell>
        </row>
        <row r="30">
          <cell r="C30">
            <v>17451</v>
          </cell>
          <cell r="D30">
            <v>2195</v>
          </cell>
        </row>
        <row r="31">
          <cell r="C31" t="str">
            <v>Automated</v>
          </cell>
          <cell r="D31" t="str">
            <v>Automated Sideloader</v>
          </cell>
        </row>
        <row r="32">
          <cell r="C32" t="str">
            <v>Container Delivery Truck</v>
          </cell>
          <cell r="D32" t="str">
            <v>Container Delivery</v>
          </cell>
        </row>
        <row r="33">
          <cell r="C33" t="str">
            <v>Front Load</v>
          </cell>
          <cell r="D33" t="str">
            <v>Front Loader</v>
          </cell>
        </row>
        <row r="34">
          <cell r="C34" t="str">
            <v>Grapple Brush Truck</v>
          </cell>
          <cell r="D34" t="str">
            <v>Grapple Truck</v>
          </cell>
        </row>
        <row r="35">
          <cell r="C35" t="str">
            <v>Hook Lift</v>
          </cell>
          <cell r="D35" t="str">
            <v>Hook Lift</v>
          </cell>
        </row>
        <row r="36">
          <cell r="C36" t="str">
            <v>PO Subtype</v>
          </cell>
          <cell r="D36" t="str">
            <v>Truck Center System Type</v>
          </cell>
        </row>
        <row r="37">
          <cell r="C37" t="str">
            <v>Automated</v>
          </cell>
          <cell r="D37" t="str">
            <v>Automated Sideloader</v>
          </cell>
        </row>
        <row r="38">
          <cell r="C38" t="str">
            <v>Container Delivery Truck</v>
          </cell>
          <cell r="D38" t="str">
            <v>Container Delivery</v>
          </cell>
        </row>
        <row r="39">
          <cell r="C39" t="str">
            <v>Front Load</v>
          </cell>
          <cell r="D39" t="str">
            <v>Front Loader</v>
          </cell>
        </row>
        <row r="40">
          <cell r="C40" t="str">
            <v>Grapple Brush Truck</v>
          </cell>
          <cell r="D40" t="str">
            <v>Grapple Truck</v>
          </cell>
        </row>
        <row r="41">
          <cell r="C41" t="str">
            <v>Hook Lift</v>
          </cell>
          <cell r="D41" t="str">
            <v>Hook Lift</v>
          </cell>
        </row>
        <row r="42">
          <cell r="C42" t="str">
            <v>Sideloader</v>
          </cell>
          <cell r="D42" t="str">
            <v>Sideloader</v>
          </cell>
        </row>
        <row r="43">
          <cell r="C43" t="str">
            <v>Sideloader</v>
          </cell>
          <cell r="D43" t="str">
            <v>Sideloader</v>
          </cell>
        </row>
        <row r="44">
          <cell r="C44" t="str">
            <v>Other Truck</v>
          </cell>
          <cell r="D44" t="str">
            <v>Other</v>
          </cell>
        </row>
        <row r="45">
          <cell r="C45" t="str">
            <v>Passenger Car</v>
          </cell>
          <cell r="D45" t="str">
            <v>Other</v>
          </cell>
        </row>
        <row r="46">
          <cell r="C46" t="str">
            <v>Pickup</v>
          </cell>
          <cell r="D46" t="str">
            <v>Pickup</v>
          </cell>
        </row>
        <row r="47">
          <cell r="C47" t="str">
            <v>Pumper Truck</v>
          </cell>
          <cell r="D47" t="str">
            <v>Pumper Truck</v>
          </cell>
        </row>
        <row r="48">
          <cell r="C48" t="str">
            <v>Rear Load</v>
          </cell>
          <cell r="D48" t="str">
            <v>Rear Loader</v>
          </cell>
        </row>
        <row r="49">
          <cell r="C49" t="str">
            <v>Recycle Truck</v>
          </cell>
          <cell r="D49" t="str">
            <v>Recycle</v>
          </cell>
        </row>
        <row r="50">
          <cell r="C50" t="str">
            <v>Retriever</v>
          </cell>
          <cell r="D50" t="str">
            <v>Retriever</v>
          </cell>
        </row>
        <row r="51">
          <cell r="C51" t="str">
            <v>Roll Off</v>
          </cell>
          <cell r="D51" t="str">
            <v>Roll Off</v>
          </cell>
        </row>
        <row r="52">
          <cell r="C52" t="str">
            <v>Service Truck</v>
          </cell>
          <cell r="D52" t="str">
            <v>Service Truck</v>
          </cell>
        </row>
        <row r="53">
          <cell r="C53" t="str">
            <v>Service Truck</v>
          </cell>
          <cell r="D53" t="str">
            <v>Service Truck</v>
          </cell>
        </row>
        <row r="54">
          <cell r="C54" t="str">
            <v>Tipper Trailer</v>
          </cell>
          <cell r="D54" t="str">
            <v>Trailer</v>
          </cell>
        </row>
        <row r="55">
          <cell r="C55" t="str">
            <v>Walking Floor Trailer</v>
          </cell>
          <cell r="D55" t="str">
            <v>Trailer</v>
          </cell>
        </row>
        <row r="56">
          <cell r="C56" t="str">
            <v>Roll Off Pup Trailer</v>
          </cell>
          <cell r="D56" t="str">
            <v>Trailer</v>
          </cell>
        </row>
        <row r="57">
          <cell r="C57" t="str">
            <v>Other Trailer</v>
          </cell>
          <cell r="D57" t="str">
            <v>Trailer</v>
          </cell>
        </row>
        <row r="58">
          <cell r="C58" t="str">
            <v>Container Delivery Trailer</v>
          </cell>
          <cell r="D58" t="str">
            <v>Trailer</v>
          </cell>
        </row>
        <row r="59">
          <cell r="C59" t="str">
            <v>Railroad Cars</v>
          </cell>
          <cell r="D59" t="str">
            <v>Trailer</v>
          </cell>
        </row>
        <row r="60">
          <cell r="C60" t="str">
            <v>Barge</v>
          </cell>
          <cell r="D60" t="str">
            <v>Trailer</v>
          </cell>
        </row>
        <row r="61">
          <cell r="C61" t="str">
            <v>Transfer Tractor</v>
          </cell>
          <cell r="D61" t="str">
            <v>Transfer Tractor</v>
          </cell>
        </row>
        <row r="62">
          <cell r="C62" t="str">
            <v>ATV/Gator</v>
          </cell>
          <cell r="D62" t="str">
            <v>UTV</v>
          </cell>
        </row>
        <row r="63">
          <cell r="C63" t="str">
            <v>Yard Mule</v>
          </cell>
          <cell r="D63" t="str">
            <v>Yard Mule</v>
          </cell>
        </row>
        <row r="64">
          <cell r="C64" t="str">
            <v>Automated</v>
          </cell>
          <cell r="D64" t="str">
            <v>Automated Sideloader</v>
          </cell>
        </row>
        <row r="65">
          <cell r="C65" t="str">
            <v>Container Delivery Truck</v>
          </cell>
          <cell r="D65" t="str">
            <v>Container Delivery</v>
          </cell>
        </row>
        <row r="66">
          <cell r="C66" t="str">
            <v>Front Load</v>
          </cell>
          <cell r="D66" t="str">
            <v>Front Loader</v>
          </cell>
        </row>
        <row r="67">
          <cell r="C67" t="str">
            <v>Grapple Brush Truck</v>
          </cell>
          <cell r="D67" t="str">
            <v>Grapple Truck</v>
          </cell>
        </row>
        <row r="68">
          <cell r="C68" t="str">
            <v>Hook Lift</v>
          </cell>
          <cell r="D68" t="str">
            <v>Hook Lift</v>
          </cell>
        </row>
        <row r="69">
          <cell r="C69" t="str">
            <v>Sideloader</v>
          </cell>
          <cell r="D69" t="str">
            <v>Manual Sideloader</v>
          </cell>
        </row>
        <row r="70">
          <cell r="C70" t="str">
            <v>Other Truck</v>
          </cell>
          <cell r="D70" t="str">
            <v>Other</v>
          </cell>
        </row>
        <row r="71">
          <cell r="C71" t="str">
            <v>Pickup</v>
          </cell>
          <cell r="D71" t="str">
            <v>Pickup</v>
          </cell>
        </row>
        <row r="72">
          <cell r="C72" t="str">
            <v>Pumper Truck</v>
          </cell>
          <cell r="D72" t="str">
            <v>Pumper Truck</v>
          </cell>
        </row>
        <row r="73">
          <cell r="C73" t="str">
            <v>Rear Load</v>
          </cell>
          <cell r="D73" t="str">
            <v>Rear Loader</v>
          </cell>
        </row>
        <row r="74">
          <cell r="C74" t="str">
            <v>Recycle Truck</v>
          </cell>
          <cell r="D74" t="str">
            <v>Recycle</v>
          </cell>
        </row>
        <row r="75">
          <cell r="C75" t="str">
            <v>Retriever</v>
          </cell>
          <cell r="D75" t="str">
            <v>Retriever</v>
          </cell>
        </row>
        <row r="76">
          <cell r="C76" t="str">
            <v>Roll Off</v>
          </cell>
          <cell r="D76" t="str">
            <v>Roll Off</v>
          </cell>
        </row>
        <row r="77">
          <cell r="C77" t="str">
            <v>Service Truck</v>
          </cell>
          <cell r="D77" t="str">
            <v>Serv Trk-Complete</v>
          </cell>
        </row>
        <row r="78">
          <cell r="C78" t="str">
            <v>Tipper Trailer</v>
          </cell>
          <cell r="D78" t="str">
            <v>Trailer</v>
          </cell>
        </row>
        <row r="79">
          <cell r="C79" t="str">
            <v>Walking Floor Trailer</v>
          </cell>
          <cell r="D79" t="str">
            <v>Trailer</v>
          </cell>
        </row>
      </sheetData>
      <sheetData sheetId="8">
        <row r="7">
          <cell r="C7" t="str">
            <v>OK!: ReportRange Formula OK [jAction{}]</v>
          </cell>
        </row>
      </sheetData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>
        <row r="5">
          <cell r="D5">
            <v>10.71</v>
          </cell>
        </row>
      </sheetData>
      <sheetData sheetId="4">
        <row r="6">
          <cell r="F6" t="str">
            <v>Time Series</v>
          </cell>
        </row>
      </sheetData>
      <sheetData sheetId="5">
        <row r="4">
          <cell r="B4" t="str">
            <v>P&amp;L Trend</v>
          </cell>
          <cell r="D4" t="str">
            <v>(no extension)</v>
          </cell>
          <cell r="AA4" t="str">
            <v>XLS</v>
          </cell>
        </row>
        <row r="5">
          <cell r="B5" t="str">
            <v>Ereports</v>
          </cell>
          <cell r="AA5" t="str">
            <v>XLS5</v>
          </cell>
        </row>
        <row r="6">
          <cell r="B6" t="str">
            <v>Ereports</v>
          </cell>
          <cell r="D6" t="str">
            <v>(XLS file format only)</v>
          </cell>
          <cell r="AA6" t="str">
            <v>CSV</v>
          </cell>
        </row>
        <row r="7">
          <cell r="AA7" t="str">
            <v>PRN</v>
          </cell>
        </row>
        <row r="8">
          <cell r="D8" t="str">
            <v>Source Tab Name:</v>
          </cell>
          <cell r="AA8" t="str">
            <v>WK1</v>
          </cell>
        </row>
        <row r="9">
          <cell r="B9" t="b">
            <v>1</v>
          </cell>
          <cell r="D9" t="str">
            <v>Target Tab Name:</v>
          </cell>
          <cell r="AA9" t="str">
            <v>WK4</v>
          </cell>
        </row>
        <row r="10">
          <cell r="B10" t="b">
            <v>0</v>
          </cell>
          <cell r="D10" t="str">
            <v>Retain Excel Formulas:</v>
          </cell>
          <cell r="AA10" t="str">
            <v>HTML</v>
          </cell>
        </row>
        <row r="11">
          <cell r="B11" t="b">
            <v>0</v>
          </cell>
          <cell r="D11" t="str">
            <v>Protect with Password:</v>
          </cell>
        </row>
        <row r="12">
          <cell r="D12" t="str">
            <v>Password:</v>
          </cell>
        </row>
        <row r="13">
          <cell r="D13" t="str">
            <v>Top Left Cell to Lock:</v>
          </cell>
        </row>
        <row r="14">
          <cell r="D14" t="str">
            <v>Bottom Right Cell to Lock:</v>
          </cell>
        </row>
        <row r="17">
          <cell r="D17" t="str">
            <v>Column with Delete Chars:</v>
          </cell>
        </row>
        <row r="18">
          <cell r="B18" t="str">
            <v>brentd@wcnx.org</v>
          </cell>
        </row>
        <row r="19">
          <cell r="B19" t="b">
            <v>1</v>
          </cell>
        </row>
        <row r="20">
          <cell r="B20" t="b">
            <v>0</v>
          </cell>
          <cell r="D20" t="str">
            <v>Columns to Delete:</v>
          </cell>
        </row>
        <row r="26">
          <cell r="B26" t="str">
            <v>C</v>
          </cell>
        </row>
        <row r="31">
          <cell r="D31" t="str">
            <v>Rows to Delete:</v>
          </cell>
        </row>
      </sheetData>
      <sheetData sheetId="6" refreshError="1"/>
      <sheetData sheetId="7">
        <row r="11">
          <cell r="D11">
            <v>47001</v>
          </cell>
          <cell r="F11">
            <v>1843.92</v>
          </cell>
          <cell r="G11">
            <v>5768.4</v>
          </cell>
          <cell r="H11">
            <v>6357.6</v>
          </cell>
          <cell r="I11">
            <v>4940.2700000000004</v>
          </cell>
          <cell r="J11">
            <v>4133.1400000000003</v>
          </cell>
          <cell r="K11">
            <v>434.11</v>
          </cell>
          <cell r="L11">
            <v>2232.0700000000002</v>
          </cell>
          <cell r="M11">
            <v>3534.05</v>
          </cell>
          <cell r="N11">
            <v>14494.59</v>
          </cell>
          <cell r="O11">
            <v>13165.37</v>
          </cell>
          <cell r="P11">
            <v>8843.58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12 IS"/>
      <sheetName val="Master IS"/>
      <sheetName val="Staff Calculations"/>
      <sheetName val="Payroll Summary"/>
      <sheetName val="70235 JE Query"/>
      <sheetName val="Region OH"/>
      <sheetName val="Corp-OH"/>
      <sheetName val="Staff Rev-Deprec. Summary"/>
      <sheetName val="Staff Output Summary WAC"/>
      <sheetName val="Staff Input and Calculation WAC"/>
      <sheetName val="Clallam LOB"/>
      <sheetName val="Jefferson LOB"/>
      <sheetName val="Restating Adj"/>
      <sheetName val="Pro forma Adj"/>
      <sheetName val="Allocators"/>
      <sheetName val="Jefferson Reg Price Out"/>
      <sheetName val="Clallam Reg Price Out"/>
      <sheetName val="CityPA-M Price Out"/>
      <sheetName val="Mill Haul Tie Out"/>
      <sheetName val="Clallam Proposed Rates"/>
      <sheetName val="Jefferson Proposed Rates"/>
      <sheetName val="LG Public - Regulated-LessMill"/>
      <sheetName val="LG Public - Regulated"/>
      <sheetName val="Interject_LastPulledValues"/>
      <sheetName val="LG Public - Mill Hauls"/>
      <sheetName val="LG Public - Clallam Total"/>
      <sheetName val="LG Public - Clallam MSW"/>
      <sheetName val="LG Public - Clallam Recycling"/>
      <sheetName val="LG Public - Jefferson Total"/>
      <sheetName val="LG Public - Jefferson MSW"/>
      <sheetName val="LG Public - Jefferson Recy"/>
      <sheetName val="Recycling 2023"/>
      <sheetName val="DF Schedule"/>
      <sheetName val="Fuel Adj"/>
      <sheetName val="Fuel Adj - Price Increae Calc"/>
      <sheetName val="DVP-DivCon Allocs  (C)"/>
      <sheetName val="Corp IS-BS"/>
      <sheetName val="41201 JE Query"/>
      <sheetName val="52147 JE Query"/>
      <sheetName val="57147 JE Query"/>
      <sheetName val="57176 JE Query"/>
      <sheetName val="59342 JE Query"/>
      <sheetName val="70171 JE Query"/>
      <sheetName val="91010 JE Query"/>
      <sheetName val="2112_BS 07-2022"/>
      <sheetName val="2112_BS 07-2023"/>
      <sheetName val="Asset review selection"/>
      <sheetName val="Summary"/>
      <sheetName val="Sheet11"/>
      <sheetName val="FAR Dep Summary"/>
      <sheetName val="FAR 7.31.23"/>
      <sheetName val="MRF Capital Repairs"/>
      <sheetName val="Bud Capital Input"/>
      <sheetName val="2112 Trks"/>
      <sheetName val="2112 Cont"/>
      <sheetName val="2112 Other"/>
    </sheetNames>
    <sheetDataSet>
      <sheetData sheetId="0"/>
      <sheetData sheetId="1">
        <row r="60">
          <cell r="B60">
            <v>52010</v>
          </cell>
        </row>
      </sheetData>
      <sheetData sheetId="2"/>
      <sheetData sheetId="3">
        <row r="16">
          <cell r="A16" t="str">
            <v>Residential Drivers</v>
          </cell>
        </row>
      </sheetData>
      <sheetData sheetId="4"/>
      <sheetData sheetId="5">
        <row r="9">
          <cell r="A9">
            <v>70036</v>
          </cell>
        </row>
      </sheetData>
      <sheetData sheetId="6">
        <row r="37">
          <cell r="A37">
            <v>70106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97">
          <cell r="B97">
            <v>453000</v>
          </cell>
        </row>
      </sheetData>
      <sheetData sheetId="14"/>
      <sheetData sheetId="15">
        <row r="2">
          <cell r="BA2">
            <v>0.13090886615750802</v>
          </cell>
        </row>
      </sheetData>
      <sheetData sheetId="16">
        <row r="2">
          <cell r="AZ2">
            <v>0.10790891605601019</v>
          </cell>
        </row>
      </sheetData>
      <sheetData sheetId="17">
        <row r="21">
          <cell r="AV21">
            <v>72546.595964142994</v>
          </cell>
        </row>
      </sheetData>
      <sheetData sheetId="18">
        <row r="2">
          <cell r="AL2">
            <v>0.15641861588478612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0">
          <cell r="J20">
            <v>724329.22141953185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7">
          <cell r="D37">
            <v>115775.66333333333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ustomer Count"/>
      <sheetName val="Container Count"/>
      <sheetName val="Revenue Summary"/>
      <sheetName val="P&amp;L"/>
      <sheetName val="RM Pivot"/>
      <sheetName val="RM Revenue"/>
      <sheetName val="Mason Co. Regulated - Price Out"/>
      <sheetName val="Kitsap Regulated - Price Out"/>
      <sheetName val="Comm Recycling- Reg Areas"/>
      <sheetName val="Kitsap Co. Regulated - Price"/>
      <sheetName val="Shelton Regulated - Price Out"/>
      <sheetName val="Mason Non-Reg - Price Out "/>
      <sheetName val="Kitsap Non-Reg - Price Out "/>
      <sheetName val="Shelton Non-Reg - Price Out "/>
      <sheetName val="Shelton-Contract"/>
      <sheetName val="CD068"/>
      <sheetName val="Key"/>
      <sheetName val="Bill Area Lay Out"/>
      <sheetName val="02.22 Rates - City of Shelton"/>
      <sheetName val="02.22 Rates"/>
      <sheetName val="04.22 Rates"/>
      <sheetName val="12.22 Rates"/>
      <sheetName val="04.23 Rates"/>
      <sheetName val="06.23 Non-Reg Rates"/>
      <sheetName val="06.23 Reg Rates"/>
      <sheetName val="Finance Charges"/>
      <sheetName val="Service Codes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E5">
            <v>44593</v>
          </cell>
        </row>
      </sheetData>
      <sheetData sheetId="8"/>
      <sheetData sheetId="9"/>
      <sheetData sheetId="10"/>
      <sheetData sheetId="11"/>
      <sheetData sheetId="12"/>
      <sheetData sheetId="13">
        <row r="5">
          <cell r="E5">
            <v>44896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Bill Area &amp; Svc Code</v>
          </cell>
        </row>
      </sheetData>
      <sheetData sheetId="20">
        <row r="1">
          <cell r="A1" t="str">
            <v>Bill Area &amp; Svc Code</v>
          </cell>
        </row>
      </sheetData>
      <sheetData sheetId="21"/>
      <sheetData sheetId="22">
        <row r="1">
          <cell r="A1" t="str">
            <v>Bill Area &amp; Svc Code</v>
          </cell>
        </row>
      </sheetData>
      <sheetData sheetId="23">
        <row r="1">
          <cell r="A1" t="str">
            <v>Bill Area &amp; Svc Code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  <sheetName val="Sch 4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Inputs"/>
      <sheetName val="AllocationMethods"/>
      <sheetName val="Gen'l Info"/>
      <sheetName val="AccrualExpense"/>
      <sheetName val="AccrualRevenue"/>
      <sheetName val="TypeSUMM"/>
      <sheetName val="ServiceSUMM"/>
      <sheetName val="SUMM"/>
      <sheetName val="Rev Summary"/>
      <sheetName val="Dir_Costs"/>
      <sheetName val="G and A Costs"/>
      <sheetName val="Itemize"/>
      <sheetName val="Cust_Count1"/>
      <sheetName val="Cust_Count2"/>
      <sheetName val="DropBoxPullsbyType"/>
      <sheetName val="Rev_Breakdown"/>
      <sheetName val="Truck Hours"/>
      <sheetName val="NoDB_TkHr"/>
      <sheetName val="Labor Hours"/>
      <sheetName val="NoDB_LbrHr"/>
      <sheetName val="Container Breakdown"/>
      <sheetName val="Cart Breakdown"/>
      <sheetName val="Gross Yardage Worksheet"/>
      <sheetName val="RecycleContainerYds"/>
      <sheetName val="CartYardage"/>
      <sheetName val="TonnageAllocation"/>
      <sheetName val="ContainerTonsAllocation"/>
      <sheetName val="CanCartTonsAllocate"/>
      <sheetName val="TONWKSHT"/>
      <sheetName val="TONWKSHT_DropBox"/>
      <sheetName val="PrintInstructions"/>
      <sheetName val="grphResiCust"/>
      <sheetName val="grhpMFcancarts"/>
      <sheetName val="grphCMcancarts"/>
      <sheetName val="grphJuris1ResiCrt"/>
      <sheetName val="grphJuris2ResiCrt"/>
      <sheetName val="grphJuris3ResiCrt"/>
      <sheetName val="grphJuris4ResiCrt"/>
      <sheetName val="Juris5ResiCrt"/>
      <sheetName val="Juris1MFcancarts"/>
      <sheetName val="Juris2MFcancarts"/>
      <sheetName val="Juris3MFcancarts"/>
      <sheetName val="Juris4MFcancarts"/>
      <sheetName val="Juris5MFcancarts"/>
      <sheetName val="Juris1CMcarts"/>
      <sheetName val="Juris2CMcarts"/>
      <sheetName val="Juris3CMcarts"/>
      <sheetName val="Juris4CMcarts"/>
      <sheetName val="Juris5CMcarts"/>
      <sheetName val="grphCollect_TkHr"/>
      <sheetName val="grphRecycleRevPerCust"/>
      <sheetName val="grphDirCst per TkHr"/>
      <sheetName val="grphCompareDirCostPerTrkHr "/>
      <sheetName val="grphG_A CostperTkHr"/>
      <sheetName val="grphDBxDirCst per Pull"/>
      <sheetName val="grphDBxTkHrs per Pull"/>
      <sheetName val="grphLbr Csts per TkHr"/>
      <sheetName val="Grph AdminSal per TkHr"/>
      <sheetName val="Program data"/>
      <sheetName val="Census Data"/>
      <sheetName val="Financial Data"/>
    </sheetNames>
    <sheetDataSet>
      <sheetData sheetId="0">
        <row r="3">
          <cell r="C3">
            <v>2010</v>
          </cell>
        </row>
        <row r="4">
          <cell r="C4" t="str">
            <v>Clackamas County</v>
          </cell>
        </row>
        <row r="5">
          <cell r="C5" t="str">
            <v>Arrow</v>
          </cell>
        </row>
        <row r="6">
          <cell r="C6" t="str">
            <v>American</v>
          </cell>
        </row>
        <row r="7">
          <cell r="C7" t="str">
            <v>Other</v>
          </cell>
        </row>
        <row r="8">
          <cell r="C8" t="str">
            <v>Other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C7">
            <v>155</v>
          </cell>
        </row>
        <row r="30">
          <cell r="C30">
            <v>459.2632034958001</v>
          </cell>
          <cell r="D30">
            <v>1119.4009262496004</v>
          </cell>
          <cell r="E30">
            <v>16017.642352085402</v>
          </cell>
          <cell r="F30">
            <v>0</v>
          </cell>
          <cell r="G30">
            <v>0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</row>
      </sheetData>
      <sheetData sheetId="13">
        <row r="15">
          <cell r="E15">
            <v>3586.96</v>
          </cell>
        </row>
        <row r="28">
          <cell r="E28">
            <v>5</v>
          </cell>
          <cell r="F28">
            <v>2</v>
          </cell>
          <cell r="G28">
            <v>2125.58</v>
          </cell>
        </row>
        <row r="39">
          <cell r="E39">
            <v>0.02</v>
          </cell>
          <cell r="F39">
            <v>0.05</v>
          </cell>
          <cell r="G39">
            <v>0.93</v>
          </cell>
          <cell r="H39">
            <v>0</v>
          </cell>
          <cell r="I3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6">
          <cell r="L16">
            <v>3586.96</v>
          </cell>
          <cell r="X16">
            <v>0</v>
          </cell>
        </row>
        <row r="33">
          <cell r="L33">
            <v>3476.46</v>
          </cell>
          <cell r="X33">
            <v>546</v>
          </cell>
        </row>
        <row r="51">
          <cell r="L51">
            <v>256944.47999999998</v>
          </cell>
          <cell r="X51">
            <v>126700.08</v>
          </cell>
        </row>
        <row r="68">
          <cell r="L68">
            <v>0</v>
          </cell>
          <cell r="X68">
            <v>0</v>
          </cell>
        </row>
        <row r="85">
          <cell r="L85">
            <v>0</v>
          </cell>
          <cell r="X85">
            <v>0</v>
          </cell>
        </row>
      </sheetData>
      <sheetData sheetId="23"/>
      <sheetData sheetId="24"/>
      <sheetData sheetId="25"/>
      <sheetData sheetId="26"/>
      <sheetData sheetId="27">
        <row r="3">
          <cell r="E3">
            <v>0</v>
          </cell>
        </row>
      </sheetData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"/>
      <sheetName val="Revenue"/>
      <sheetName val="Dir_Costs"/>
      <sheetName val="G and A Costs"/>
      <sheetName val="Itemize"/>
      <sheetName val="Cust_Count1"/>
      <sheetName val="Cust_Count2"/>
      <sheetName val="DropBoxPullsbyType "/>
      <sheetName val="Rev_Breakdown"/>
      <sheetName val="TruckHours"/>
      <sheetName val="NoDB_TkHr"/>
      <sheetName val="LaborHours"/>
      <sheetName val="NoDB_LbrHr"/>
      <sheetName val="Container Breakdown"/>
      <sheetName val="Cart Breakdown"/>
      <sheetName val="Gross Yardage Worksheet"/>
      <sheetName val="Tonnage Allocation "/>
      <sheetName val="TONWKSHT"/>
      <sheetName val="TONWKSHT_DropBox"/>
      <sheetName val="PoundsPerReceptacle"/>
      <sheetName val="PrintInstructions"/>
    </sheetNames>
    <sheetDataSet>
      <sheetData sheetId="0"/>
      <sheetData sheetId="1"/>
      <sheetData sheetId="2"/>
      <sheetData sheetId="3"/>
      <sheetData sheetId="4"/>
      <sheetData sheetId="5" refreshError="1">
        <row r="28">
          <cell r="M28">
            <v>403.64620554239997</v>
          </cell>
          <cell r="N28">
            <v>4560.3873359231993</v>
          </cell>
          <cell r="O28" t="e">
            <v>#REF!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6">
          <cell r="L16">
            <v>7280</v>
          </cell>
        </row>
        <row r="31">
          <cell r="L31">
            <v>3848</v>
          </cell>
        </row>
        <row r="49">
          <cell r="L49">
            <v>249236</v>
          </cell>
        </row>
        <row r="64">
          <cell r="L64">
            <v>0</v>
          </cell>
        </row>
        <row r="82">
          <cell r="L82">
            <v>0</v>
          </cell>
        </row>
        <row r="98">
          <cell r="L98">
            <v>0</v>
          </cell>
        </row>
        <row r="101">
          <cell r="N101">
            <v>260364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ny Schmucker" id="{56B39914-2413-4400-805A-83EE55FED009}" userId="S::tschmucker@wcnx.org::8033c423-f13c-4c09-b61b-a49df8c60d4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5" dT="2024-04-16T20:58:16.52" personId="{56B39914-2413-4400-805A-83EE55FED009}" id="{2BE34D5C-A06A-43C4-B330-7908144777B1}">
    <text>UTC Covid Rate Decrease</text>
  </threadedComment>
  <threadedComment ref="F172" dT="2024-04-16T20:58:16.52" personId="{56B39914-2413-4400-805A-83EE55FED009}" id="{A32C04CB-4C43-41CA-8684-F8E3AB04D206}">
    <text>UTC Covid Rate Decrease</text>
  </threadedComment>
  <threadedComment ref="F181" dT="2024-04-16T21:15:42.99" personId="{56B39914-2413-4400-805A-83EE55FED009}" id="{EF991FEE-D99D-4FB1-92AB-4AD0DC3B425A}">
    <text>Hard Keyed</text>
  </threadedComment>
  <threadedComment ref="F182" dT="2024-04-16T21:15:49.05" personId="{56B39914-2413-4400-805A-83EE55FED009}" id="{F0B2ADB7-B347-470D-B086-3C0ADBE60D57}">
    <text>Hard-Keyed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5" dT="2024-04-16T20:58:16.52" personId="{56B39914-2413-4400-805A-83EE55FED009}" id="{1DEC3308-7C04-42CF-A243-79B95AF8A5DF}">
    <text>UTC Covid Rate Decrease</text>
  </threadedComment>
  <threadedComment ref="H166" dT="2024-05-17T21:49:25.45" personId="{56B39914-2413-4400-805A-83EE55FED009}" id="{998B3E67-22D4-40DD-BC06-BD8A4E21BCAD}">
    <text xml:space="preserve">Misc disposal is charged based on scale ticket at the time of bumping. Rates will vary. </text>
  </threadedComment>
  <threadedComment ref="H167" dT="2024-05-17T21:49:04.54" personId="{56B39914-2413-4400-805A-83EE55FED009}" id="{5E06BCAA-7F96-4831-976D-21327BA75418}">
    <text xml:space="preserve">Misc disposal is charged based on scale ticket at the time of bumping. Rates will vary.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5" dT="2024-04-16T20:58:16.52" personId="{56B39914-2413-4400-805A-83EE55FED009}" id="{AF4E22DB-805A-4F95-A5E4-6042429FD0D2}">
    <text>UTC Covid Rate Decrease</text>
  </threadedComment>
  <threadedComment ref="H54" dT="2024-05-17T21:49:04.54" personId="{56B39914-2413-4400-805A-83EE55FED009}" id="{663A232A-A8C7-47C7-8C6F-7D14964FCA81}">
    <text xml:space="preserve">Misc disposal is charged based on scale ticket at the time of bumping. Rates will vary.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79998168889431442"/>
    <pageSetUpPr fitToPage="1"/>
  </sheetPr>
  <dimension ref="A1:K26"/>
  <sheetViews>
    <sheetView tabSelected="1" view="pageBreakPreview" zoomScaleNormal="100" zoomScaleSheetLayoutView="100" workbookViewId="0">
      <selection activeCell="A28" sqref="A28"/>
    </sheetView>
  </sheetViews>
  <sheetFormatPr defaultRowHeight="15"/>
  <cols>
    <col min="1" max="1" width="32.85546875" customWidth="1"/>
    <col min="2" max="2" width="29.28515625" customWidth="1"/>
    <col min="3" max="3" width="15.28515625" customWidth="1"/>
    <col min="4" max="4" width="16.28515625" bestFit="1" customWidth="1"/>
    <col min="5" max="5" width="21.5703125" customWidth="1"/>
    <col min="6" max="6" width="16.28515625" bestFit="1" customWidth="1"/>
    <col min="7" max="7" width="11.28515625" customWidth="1"/>
    <col min="8" max="8" width="2.28515625" customWidth="1"/>
    <col min="9" max="9" width="11.5703125" bestFit="1" customWidth="1"/>
    <col min="10" max="10" width="12.85546875" customWidth="1"/>
    <col min="11" max="11" width="16.28515625" bestFit="1" customWidth="1"/>
  </cols>
  <sheetData>
    <row r="1" spans="1:11">
      <c r="A1" s="29" t="s">
        <v>54</v>
      </c>
    </row>
    <row r="2" spans="1:11">
      <c r="A2" s="29" t="s">
        <v>45</v>
      </c>
    </row>
    <row r="4" spans="1:11" ht="33.75" customHeight="1">
      <c r="B4" s="102" t="s">
        <v>304</v>
      </c>
      <c r="C4" s="102" t="s">
        <v>337</v>
      </c>
      <c r="D4" s="102" t="s">
        <v>305</v>
      </c>
      <c r="E4" s="102" t="s">
        <v>306</v>
      </c>
      <c r="F4" s="102" t="s">
        <v>398</v>
      </c>
      <c r="G4" s="102" t="s">
        <v>35</v>
      </c>
      <c r="H4" s="103"/>
      <c r="I4" s="102" t="s">
        <v>718</v>
      </c>
      <c r="J4" s="102" t="s">
        <v>407</v>
      </c>
      <c r="K4" s="104" t="s">
        <v>36</v>
      </c>
    </row>
    <row r="5" spans="1:11">
      <c r="A5" s="30" t="s">
        <v>30</v>
      </c>
      <c r="B5" s="35">
        <f>'Mason Co. Regulated - Price Out'!V49</f>
        <v>4655055.6900000004</v>
      </c>
      <c r="C5" s="35">
        <f>+'Shelton Regulated - Price Out'!V8</f>
        <v>0</v>
      </c>
      <c r="D5" s="35">
        <f>'Shelton Non-Reg - Price Out '!T13</f>
        <v>0</v>
      </c>
      <c r="E5" s="35">
        <f>'Mason Non-Reg - Price Out '!T15</f>
        <v>114005.62000000001</v>
      </c>
      <c r="F5" s="35">
        <f>+'Shelton-Contract'!T38</f>
        <v>1083010.2799999998</v>
      </c>
      <c r="G5" s="35">
        <f t="shared" ref="G5:G16" si="0">SUM(B5:F5)</f>
        <v>5852071.5899999999</v>
      </c>
      <c r="H5" s="35"/>
      <c r="I5" s="35">
        <v>5855977.2899999982</v>
      </c>
      <c r="J5" s="35"/>
      <c r="K5" s="35">
        <f>G5-I5+J5</f>
        <v>-3905.6999999983236</v>
      </c>
    </row>
    <row r="6" spans="1:11">
      <c r="A6" s="30" t="s">
        <v>41</v>
      </c>
      <c r="B6" s="35">
        <f>'Mason Co. Regulated - Price Out'!V66</f>
        <v>1746153.1700000002</v>
      </c>
      <c r="C6" s="35">
        <v>0</v>
      </c>
      <c r="D6" s="35">
        <f>'Shelton Non-Reg - Price Out '!T17</f>
        <v>0</v>
      </c>
      <c r="E6" s="35">
        <f>'Mason Non-Reg - Price Out '!T19</f>
        <v>0</v>
      </c>
      <c r="F6" s="35"/>
      <c r="G6" s="35">
        <f t="shared" si="0"/>
        <v>1746153.1700000002</v>
      </c>
      <c r="H6" s="35"/>
      <c r="I6" s="35">
        <v>1746208.68</v>
      </c>
      <c r="J6" s="35"/>
      <c r="K6" s="35">
        <f t="shared" ref="K6:K16" si="1">G6-I6+J6</f>
        <v>-55.509999999776483</v>
      </c>
    </row>
    <row r="7" spans="1:11">
      <c r="A7" s="30" t="s">
        <v>31</v>
      </c>
      <c r="B7" s="35">
        <v>0</v>
      </c>
      <c r="C7" s="35">
        <v>0</v>
      </c>
      <c r="D7" s="35">
        <f>'Shelton Non-Reg - Price Out '!T21</f>
        <v>0</v>
      </c>
      <c r="E7" s="35">
        <f>'Mason Non-Reg - Price Out '!T23</f>
        <v>0</v>
      </c>
      <c r="F7" s="35">
        <f>+'Shelton-Contract'!T47</f>
        <v>56831.3</v>
      </c>
      <c r="G7" s="35">
        <f t="shared" si="0"/>
        <v>56831.3</v>
      </c>
      <c r="H7" s="35"/>
      <c r="I7" s="35">
        <v>56831.3</v>
      </c>
      <c r="J7" s="35"/>
      <c r="K7" s="35">
        <f t="shared" si="1"/>
        <v>0</v>
      </c>
    </row>
    <row r="8" spans="1:11">
      <c r="A8" s="30" t="s">
        <v>32</v>
      </c>
      <c r="B8" s="35">
        <f>'Mason Co. Regulated - Price Out'!V110</f>
        <v>1611983.0799999998</v>
      </c>
      <c r="C8" s="35">
        <f>'Shelton Regulated - Price Out'!V24</f>
        <v>2435.8700000000003</v>
      </c>
      <c r="D8" s="35">
        <f>'Shelton Non-Reg - Price Out '!T28</f>
        <v>45</v>
      </c>
      <c r="E8" s="35">
        <f>'Mason Non-Reg - Price Out '!T31</f>
        <v>46.8</v>
      </c>
      <c r="F8" s="35">
        <f>+'Shelton-Contract'!T62</f>
        <v>827372.07999999984</v>
      </c>
      <c r="G8" s="35">
        <f t="shared" si="0"/>
        <v>2441882.83</v>
      </c>
      <c r="H8" s="35"/>
      <c r="I8" s="35">
        <v>2441995.21</v>
      </c>
      <c r="J8" s="35"/>
      <c r="K8" s="35">
        <f t="shared" si="1"/>
        <v>-112.37999999988824</v>
      </c>
    </row>
    <row r="9" spans="1:11">
      <c r="A9" s="30" t="s">
        <v>33</v>
      </c>
      <c r="B9" s="35"/>
      <c r="C9" s="35"/>
      <c r="D9" s="35"/>
      <c r="E9" s="35"/>
      <c r="F9" s="35"/>
      <c r="G9" s="35">
        <f t="shared" si="0"/>
        <v>0</v>
      </c>
      <c r="H9" s="35"/>
      <c r="I9" s="35"/>
      <c r="J9" s="35"/>
      <c r="K9" s="35">
        <f t="shared" si="1"/>
        <v>0</v>
      </c>
    </row>
    <row r="10" spans="1:11">
      <c r="A10" s="30" t="s">
        <v>42</v>
      </c>
      <c r="B10" s="35"/>
      <c r="C10" s="35"/>
      <c r="D10" s="35"/>
      <c r="E10" s="35"/>
      <c r="F10" s="35"/>
      <c r="G10" s="35">
        <f t="shared" si="0"/>
        <v>0</v>
      </c>
      <c r="H10" s="35"/>
      <c r="I10" s="35"/>
      <c r="J10" s="35"/>
      <c r="K10" s="35">
        <f t="shared" si="1"/>
        <v>0</v>
      </c>
    </row>
    <row r="11" spans="1:11">
      <c r="A11" s="30" t="s">
        <v>37</v>
      </c>
      <c r="B11" s="35"/>
      <c r="C11" s="35"/>
      <c r="D11" s="35">
        <f>'Shelton Non-Reg - Price Out '!T54</f>
        <v>255052.31</v>
      </c>
      <c r="E11" s="35">
        <f>'Mason Non-Reg - Price Out '!T73</f>
        <v>350141.73500000004</v>
      </c>
      <c r="F11" s="35"/>
      <c r="G11" s="35">
        <f t="shared" si="0"/>
        <v>605194.04500000004</v>
      </c>
      <c r="H11" s="35"/>
      <c r="I11" s="35">
        <v>605944.55000000005</v>
      </c>
      <c r="J11" s="35"/>
      <c r="K11" s="35">
        <f t="shared" si="1"/>
        <v>-750.50500000000466</v>
      </c>
    </row>
    <row r="12" spans="1:11">
      <c r="A12" s="30" t="s">
        <v>444</v>
      </c>
      <c r="B12" s="35"/>
      <c r="C12" s="35"/>
      <c r="D12" s="35"/>
      <c r="E12" s="35"/>
      <c r="F12" s="35">
        <f>+'Shelton-Contract'!T68</f>
        <v>1737.52</v>
      </c>
      <c r="G12" s="35">
        <f t="shared" si="0"/>
        <v>1737.52</v>
      </c>
      <c r="H12" s="35"/>
      <c r="I12" s="35"/>
      <c r="J12" s="35"/>
      <c r="K12" s="35">
        <f t="shared" si="1"/>
        <v>1737.52</v>
      </c>
    </row>
    <row r="13" spans="1:11">
      <c r="A13" s="30" t="s">
        <v>43</v>
      </c>
      <c r="B13" s="35">
        <f>'Mason Co. Regulated - Price Out'!V161</f>
        <v>571027.15000000014</v>
      </c>
      <c r="C13" s="35">
        <f>'Shelton Regulated - Price Out'!V50</f>
        <v>168984.2</v>
      </c>
      <c r="D13" s="35">
        <f>'Shelton Non-Reg - Price Out '!T63</f>
        <v>0</v>
      </c>
      <c r="E13" s="35">
        <f>'Mason Non-Reg - Price Out '!T85</f>
        <v>19691.830000000002</v>
      </c>
      <c r="F13" s="35">
        <f>+'Shelton-Contract'!T74</f>
        <v>0</v>
      </c>
      <c r="G13" s="35">
        <f t="shared" si="0"/>
        <v>759703.18</v>
      </c>
      <c r="H13" s="35"/>
      <c r="I13" s="35">
        <v>875774.78999999992</v>
      </c>
      <c r="J13" s="35">
        <v>113919.56000000001</v>
      </c>
      <c r="K13" s="35">
        <f t="shared" si="1"/>
        <v>-2152.0499999998574</v>
      </c>
    </row>
    <row r="14" spans="1:11">
      <c r="A14" s="30" t="s">
        <v>44</v>
      </c>
      <c r="B14" s="35">
        <v>0</v>
      </c>
      <c r="C14" s="35"/>
      <c r="D14" s="35">
        <f>+'Shelton Non-Reg - Price Out '!T77</f>
        <v>22737.919999999998</v>
      </c>
      <c r="E14" s="35">
        <f>'Mason Non-Reg - Price Out '!T119</f>
        <v>323660.51999999996</v>
      </c>
      <c r="F14" s="35"/>
      <c r="G14" s="35">
        <f t="shared" si="0"/>
        <v>346398.43999999994</v>
      </c>
      <c r="H14" s="35"/>
      <c r="I14" s="35">
        <v>229266.07000000004</v>
      </c>
      <c r="J14" s="35">
        <f>-J13</f>
        <v>-113919.56000000001</v>
      </c>
      <c r="K14" s="35">
        <f t="shared" si="1"/>
        <v>3212.8099999998958</v>
      </c>
    </row>
    <row r="15" spans="1:11">
      <c r="A15" s="30" t="s">
        <v>34</v>
      </c>
      <c r="B15" s="39">
        <f>'Mason Co. Regulated - Price Out'!V169</f>
        <v>721727.7699999999</v>
      </c>
      <c r="C15" s="39">
        <f>'Shelton Regulated - Price Out'!V55</f>
        <v>271642.11</v>
      </c>
      <c r="D15" s="39">
        <f>'Shelton Non-Reg - Price Out '!T82</f>
        <v>5495.2</v>
      </c>
      <c r="E15" s="39">
        <f>'Mason Non-Reg - Price Out '!T125</f>
        <v>0</v>
      </c>
      <c r="F15" s="39"/>
      <c r="G15" s="35">
        <f t="shared" si="0"/>
        <v>998865.07999999984</v>
      </c>
      <c r="H15" s="105"/>
      <c r="I15" s="105">
        <v>999346.84</v>
      </c>
      <c r="J15" s="106"/>
      <c r="K15" s="35">
        <f t="shared" si="1"/>
        <v>-481.76000000012573</v>
      </c>
    </row>
    <row r="16" spans="1:11">
      <c r="A16" s="30" t="s">
        <v>19</v>
      </c>
      <c r="B16" s="107">
        <f>'Mason Co. Regulated - Price Out'!V177</f>
        <v>5594.7000000000007</v>
      </c>
      <c r="C16" s="107">
        <f>'Shelton Regulated - Price Out'!V61</f>
        <v>580.96</v>
      </c>
      <c r="D16" s="107">
        <f>'Shelton Non-Reg - Price Out '!T87</f>
        <v>464.57</v>
      </c>
      <c r="E16" s="107">
        <f>'Mason Non-Reg - Price Out '!T131</f>
        <v>406.28999999999991</v>
      </c>
      <c r="F16" s="107">
        <f>+'Shelton-Contract'!T90</f>
        <v>9140.1999999999989</v>
      </c>
      <c r="G16" s="35">
        <f t="shared" si="0"/>
        <v>16186.72</v>
      </c>
      <c r="H16" s="107"/>
      <c r="I16" s="39">
        <v>16063.84</v>
      </c>
      <c r="J16" s="35"/>
      <c r="K16" s="35">
        <f t="shared" si="1"/>
        <v>122.8799999999992</v>
      </c>
    </row>
    <row r="17" spans="1:11">
      <c r="A17" s="30" t="s">
        <v>26</v>
      </c>
      <c r="B17" s="35">
        <f>SUM(B5:B16)</f>
        <v>9311541.5599999987</v>
      </c>
      <c r="C17" s="35">
        <f t="shared" ref="C17:E17" si="2">SUM(C5:C16)</f>
        <v>443643.14</v>
      </c>
      <c r="D17" s="35">
        <f>SUM(D5:D16)</f>
        <v>283795</v>
      </c>
      <c r="E17" s="35">
        <f t="shared" si="2"/>
        <v>807952.79500000004</v>
      </c>
      <c r="F17" s="35">
        <f>SUM(F5:F16)</f>
        <v>1978091.3799999997</v>
      </c>
      <c r="G17" s="108">
        <f>SUM(G5:G16)</f>
        <v>12825023.875</v>
      </c>
      <c r="H17" s="35"/>
      <c r="I17" s="108">
        <f>SUM(I5:I16)</f>
        <v>12827408.569999997</v>
      </c>
      <c r="J17" s="108">
        <f t="shared" ref="J17" si="3">SUM(J5:J16)</f>
        <v>0</v>
      </c>
      <c r="K17" s="108">
        <f>SUM(K5:K16)</f>
        <v>-2384.6949999980807</v>
      </c>
    </row>
    <row r="18" spans="1:11">
      <c r="A18" s="30" t="s">
        <v>53</v>
      </c>
      <c r="B18" s="35">
        <f>+'Mason Co. Regulated - Price Out'!V179</f>
        <v>9311541.5600000005</v>
      </c>
      <c r="C18" s="35">
        <f>'Shelton Regulated - Price Out'!V63</f>
        <v>443643.14</v>
      </c>
      <c r="D18" s="35">
        <f>'Shelton Non-Reg - Price Out '!T89</f>
        <v>283795</v>
      </c>
      <c r="E18" s="35">
        <f>'Mason Non-Reg - Price Out '!T133</f>
        <v>807952.79499999993</v>
      </c>
      <c r="F18" s="35">
        <f>+'Shelton-Contract'!T92</f>
        <v>1978091.3799999997</v>
      </c>
      <c r="G18" s="35">
        <f>SUM(B18:F18)</f>
        <v>12825023.875</v>
      </c>
      <c r="H18" s="35"/>
      <c r="I18" s="35"/>
      <c r="J18" s="35"/>
      <c r="K18" s="35"/>
    </row>
    <row r="19" spans="1:11">
      <c r="A19" s="30" t="s">
        <v>52</v>
      </c>
      <c r="B19" s="35">
        <f>B17-B18</f>
        <v>0</v>
      </c>
      <c r="C19" s="35">
        <f t="shared" ref="C19:E19" si="4">C17-C18</f>
        <v>0</v>
      </c>
      <c r="D19" s="35">
        <f>D17-D18</f>
        <v>0</v>
      </c>
      <c r="E19" s="35">
        <f t="shared" si="4"/>
        <v>0</v>
      </c>
      <c r="F19" s="35">
        <f>F17-F18</f>
        <v>0</v>
      </c>
      <c r="G19" s="35">
        <f>G17-G18</f>
        <v>0</v>
      </c>
      <c r="H19" s="35"/>
      <c r="I19" s="35"/>
      <c r="J19" s="35"/>
      <c r="K19" s="109"/>
    </row>
    <row r="20" spans="1:11">
      <c r="A20" s="30"/>
      <c r="B20" s="33"/>
      <c r="C20" s="33"/>
      <c r="D20" s="33"/>
      <c r="E20" s="33"/>
      <c r="F20" s="33"/>
      <c r="G20" s="33"/>
      <c r="K20" s="37"/>
    </row>
    <row r="26" spans="1:11">
      <c r="C26" s="33"/>
    </row>
  </sheetData>
  <pageMargins left="0.7" right="0.7" top="0.75" bottom="0.75" header="0.3" footer="0.3"/>
  <pageSetup fitToWidth="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79998168889431442"/>
  </sheetPr>
  <dimension ref="B1:J27"/>
  <sheetViews>
    <sheetView showGridLines="0" view="pageBreakPreview" topLeftCell="A4" zoomScale="130" zoomScaleNormal="100" zoomScaleSheetLayoutView="130" workbookViewId="0">
      <selection activeCell="E102" sqref="E102"/>
    </sheetView>
  </sheetViews>
  <sheetFormatPr defaultRowHeight="15"/>
  <cols>
    <col min="1" max="1" width="5.140625" customWidth="1"/>
    <col min="2" max="2" width="3" customWidth="1"/>
    <col min="3" max="3" width="20.28515625" customWidth="1"/>
    <col min="4" max="4" width="14" bestFit="1" customWidth="1"/>
    <col min="5" max="5" width="11.5703125" bestFit="1" customWidth="1"/>
    <col min="7" max="7" width="15.28515625" bestFit="1" customWidth="1"/>
    <col min="8" max="8" width="16.140625" bestFit="1" customWidth="1"/>
    <col min="9" max="9" width="15.85546875" bestFit="1" customWidth="1"/>
    <col min="10" max="10" width="13.7109375" bestFit="1" customWidth="1"/>
  </cols>
  <sheetData>
    <row r="1" spans="2:10">
      <c r="D1" s="100" t="s">
        <v>304</v>
      </c>
      <c r="E1" s="100" t="s">
        <v>434</v>
      </c>
      <c r="F1" s="100" t="s">
        <v>435</v>
      </c>
      <c r="G1" s="100" t="s">
        <v>306</v>
      </c>
      <c r="H1" s="100" t="s">
        <v>305</v>
      </c>
      <c r="I1" s="100" t="s">
        <v>415</v>
      </c>
      <c r="J1" s="100" t="s">
        <v>440</v>
      </c>
    </row>
    <row r="2" spans="2:10">
      <c r="B2" t="s">
        <v>48</v>
      </c>
    </row>
    <row r="3" spans="2:10">
      <c r="C3" t="s">
        <v>429</v>
      </c>
      <c r="D3" s="35">
        <f>+'Mason Co. Regulated - Price Out'!AL44</f>
        <v>15952.529273773582</v>
      </c>
      <c r="E3" s="35">
        <v>0</v>
      </c>
      <c r="F3" s="35">
        <f>+SUM(D3:E3)</f>
        <v>15952.529273773582</v>
      </c>
      <c r="G3" s="35">
        <v>0</v>
      </c>
      <c r="H3" s="35">
        <v>0</v>
      </c>
      <c r="I3" s="35">
        <f>+'Shelton-Contract'!AK37</f>
        <v>3204.613726740834</v>
      </c>
      <c r="J3" s="35">
        <f>+SUM(G3:I3)</f>
        <v>3204.613726740834</v>
      </c>
    </row>
    <row r="4" spans="2:10">
      <c r="C4" t="s">
        <v>722</v>
      </c>
      <c r="D4" s="35"/>
      <c r="E4" s="35"/>
      <c r="F4" s="35"/>
      <c r="G4" s="35"/>
      <c r="H4" s="35"/>
      <c r="I4" s="35">
        <f>+'Shelton-Contract'!AK38</f>
        <v>121.49924931282084</v>
      </c>
      <c r="J4" s="35">
        <f>+SUM(G4:I4)</f>
        <v>121.49924931282084</v>
      </c>
    </row>
    <row r="5" spans="2:10">
      <c r="C5" t="s">
        <v>430</v>
      </c>
      <c r="D5" s="35">
        <f>+'Mason Co. Regulated - Price Out'!AL45</f>
        <v>6.9166410194016672</v>
      </c>
      <c r="E5" s="35">
        <v>0</v>
      </c>
      <c r="F5" s="35">
        <f>+SUM(D5:E5)</f>
        <v>6.9166410194016672</v>
      </c>
      <c r="G5" s="35">
        <v>0</v>
      </c>
      <c r="H5" s="35">
        <v>0</v>
      </c>
      <c r="I5" s="35">
        <f>+'Shelton-Contract'!AK39</f>
        <v>0</v>
      </c>
      <c r="J5" s="35">
        <f>+SUM(G5:I5)</f>
        <v>0</v>
      </c>
    </row>
    <row r="6" spans="2:10">
      <c r="B6" t="s">
        <v>47</v>
      </c>
      <c r="D6" s="35"/>
      <c r="E6" s="35"/>
      <c r="F6" s="35"/>
      <c r="G6" s="35"/>
      <c r="H6" s="35"/>
      <c r="I6" s="35"/>
      <c r="J6" s="35"/>
    </row>
    <row r="7" spans="2:10">
      <c r="C7" t="s">
        <v>429</v>
      </c>
      <c r="D7" s="35">
        <f>+'Mason Co. Regulated - Price Out'!AL65</f>
        <v>15961.082051921656</v>
      </c>
      <c r="E7" s="35">
        <v>0</v>
      </c>
      <c r="F7" s="35">
        <f>+SUM(D7:E7)</f>
        <v>15961.082051921656</v>
      </c>
      <c r="G7" s="35">
        <v>110</v>
      </c>
      <c r="H7" s="35">
        <v>0</v>
      </c>
      <c r="I7" s="35">
        <f>+I3+I4</f>
        <v>3326.1129760536546</v>
      </c>
      <c r="J7" s="35">
        <f>+SUM(G7:I7)</f>
        <v>3436.1129760536546</v>
      </c>
    </row>
    <row r="8" spans="2:10">
      <c r="B8" t="s">
        <v>442</v>
      </c>
      <c r="D8" s="35"/>
      <c r="E8" s="35"/>
      <c r="F8" s="35"/>
      <c r="G8" s="35"/>
      <c r="H8" s="35"/>
      <c r="I8" s="35"/>
      <c r="J8" s="35"/>
    </row>
    <row r="9" spans="2:10">
      <c r="C9" t="s">
        <v>429</v>
      </c>
      <c r="D9" s="35">
        <v>0</v>
      </c>
      <c r="E9" s="35">
        <v>0</v>
      </c>
      <c r="F9" s="35">
        <f>+SUM(D9:E9)</f>
        <v>0</v>
      </c>
      <c r="G9" s="35">
        <v>0</v>
      </c>
      <c r="H9" s="35">
        <v>0</v>
      </c>
      <c r="I9" s="35">
        <f>+'Shelton-Contract'!AK47</f>
        <v>988.97317344084274</v>
      </c>
      <c r="J9" s="35">
        <f>+SUM(G9:I9)</f>
        <v>988.97317344084274</v>
      </c>
    </row>
    <row r="10" spans="2:10">
      <c r="B10" t="s">
        <v>436</v>
      </c>
      <c r="D10" s="35"/>
      <c r="E10" s="35"/>
      <c r="F10" s="35"/>
      <c r="G10" s="35"/>
      <c r="H10" s="35"/>
      <c r="I10" s="35"/>
      <c r="J10" s="35"/>
    </row>
    <row r="11" spans="2:10">
      <c r="C11" t="s">
        <v>431</v>
      </c>
      <c r="D11" s="35">
        <f>+'Mason Co. Regulated - Price Out'!AL105</f>
        <v>1196.8900030405839</v>
      </c>
      <c r="E11" s="35">
        <f>+'Shelton Regulated - Price Out'!AM20</f>
        <v>1.58560776990773</v>
      </c>
      <c r="F11" s="35">
        <f>+SUM(D11:E11)</f>
        <v>1198.4756108104916</v>
      </c>
      <c r="G11" s="35">
        <v>0</v>
      </c>
      <c r="H11" s="35">
        <v>0</v>
      </c>
      <c r="I11" s="35">
        <f>+'Shelton-Contract'!AK61</f>
        <v>0</v>
      </c>
      <c r="J11" s="35">
        <f>+SUM(G11:I11)</f>
        <v>0</v>
      </c>
    </row>
    <row r="12" spans="2:10">
      <c r="C12" t="s">
        <v>429</v>
      </c>
      <c r="D12" s="35">
        <f>+'Mason Co. Regulated - Price Out'!AL106</f>
        <v>0</v>
      </c>
      <c r="E12" s="35">
        <v>0</v>
      </c>
      <c r="F12" s="35">
        <f>+SUM(D12:E12)</f>
        <v>0</v>
      </c>
      <c r="G12" s="35">
        <v>0</v>
      </c>
      <c r="H12" s="35">
        <v>0</v>
      </c>
      <c r="I12" s="35">
        <f>+'Shelton-Contract'!AK62</f>
        <v>221.33948019607362</v>
      </c>
      <c r="J12" s="35">
        <f>+SUM(G12:I12)</f>
        <v>221.33948019607362</v>
      </c>
    </row>
    <row r="13" spans="2:10">
      <c r="C13" t="s">
        <v>722</v>
      </c>
      <c r="D13" s="35"/>
      <c r="E13" s="35"/>
      <c r="F13" s="35"/>
      <c r="G13" s="35"/>
      <c r="H13" s="35"/>
      <c r="I13" s="35">
        <f>'Shelton-Contract'!AK63</f>
        <v>530.61060594627145</v>
      </c>
      <c r="J13" s="35">
        <f>+SUM(G13:I13)</f>
        <v>530.61060594627145</v>
      </c>
    </row>
    <row r="14" spans="2:10">
      <c r="B14" t="s">
        <v>37</v>
      </c>
      <c r="D14" s="35"/>
      <c r="E14" s="35"/>
      <c r="F14" s="35"/>
      <c r="G14" s="35"/>
      <c r="H14" s="35"/>
      <c r="I14" s="35"/>
      <c r="J14" s="35"/>
    </row>
    <row r="15" spans="2:10">
      <c r="C15" t="s">
        <v>431</v>
      </c>
      <c r="D15" s="35">
        <v>0</v>
      </c>
      <c r="E15" s="35">
        <v>0</v>
      </c>
      <c r="F15" s="35">
        <f>+SUM(D15:E15)</f>
        <v>0</v>
      </c>
      <c r="G15" s="35">
        <f>+'Mason Non-Reg - Price Out '!AL72</f>
        <v>218.87964585699854</v>
      </c>
      <c r="H15" s="35">
        <f>+'Shelton Non-Reg - Price Out '!AK51</f>
        <v>177.20495670537193</v>
      </c>
      <c r="I15" s="35">
        <f>+'Shelton-Contract'!AK68</f>
        <v>0</v>
      </c>
      <c r="J15" s="35">
        <f>+SUM(G15:I15)</f>
        <v>396.08460256237049</v>
      </c>
    </row>
    <row r="16" spans="2:10">
      <c r="C16" t="s">
        <v>429</v>
      </c>
      <c r="D16" s="35">
        <v>0</v>
      </c>
      <c r="E16" s="35">
        <v>0</v>
      </c>
      <c r="F16" s="35">
        <f>+SUM(D16:E16)</f>
        <v>0</v>
      </c>
      <c r="G16" s="35">
        <f>+'Mason Non-Reg - Price Out '!AL73</f>
        <v>356.01427196584132</v>
      </c>
      <c r="H16" s="35">
        <f>+'Shelton Non-Reg - Price Out '!AK52</f>
        <v>189.93663961779717</v>
      </c>
      <c r="I16" s="35">
        <v>0</v>
      </c>
      <c r="J16" s="35">
        <f>+SUM(G16:I16)</f>
        <v>545.95091158363846</v>
      </c>
    </row>
    <row r="17" spans="2:10">
      <c r="B17" t="s">
        <v>444</v>
      </c>
      <c r="D17" s="35"/>
      <c r="E17" s="35"/>
      <c r="F17" s="35"/>
      <c r="G17" s="35"/>
      <c r="H17" s="35"/>
      <c r="I17" s="35"/>
      <c r="J17" s="35"/>
    </row>
    <row r="18" spans="2:10">
      <c r="C18" t="s">
        <v>429</v>
      </c>
      <c r="D18" s="35">
        <v>0</v>
      </c>
      <c r="E18" s="35">
        <v>0</v>
      </c>
      <c r="F18" s="35">
        <f>+SUM(D18:E18)</f>
        <v>0</v>
      </c>
      <c r="G18" s="35">
        <v>0</v>
      </c>
      <c r="H18" s="35">
        <v>0</v>
      </c>
      <c r="I18" s="35">
        <f>+'Shelton-Contract'!AO66</f>
        <v>30.103813559322035</v>
      </c>
      <c r="J18" s="35">
        <f>+SUM(G18:I18)</f>
        <v>30.103813559322035</v>
      </c>
    </row>
    <row r="19" spans="2:10">
      <c r="B19" t="s">
        <v>437</v>
      </c>
      <c r="D19" s="35"/>
      <c r="E19" s="35"/>
      <c r="F19" s="35"/>
      <c r="G19" s="35"/>
      <c r="H19" s="35"/>
      <c r="I19" s="35"/>
      <c r="J19" s="35"/>
    </row>
    <row r="20" spans="2:10">
      <c r="C20" t="s">
        <v>431</v>
      </c>
      <c r="D20" s="35">
        <f>+'Mason Co. Regulated - Price Out'!AL160</f>
        <v>87.811450275490571</v>
      </c>
      <c r="E20" s="35">
        <f>+'Shelton Regulated - Price Out'!AM50</f>
        <v>22.523051554859201</v>
      </c>
      <c r="F20" s="35">
        <f>+SUM(D20:E20)</f>
        <v>110.33450183034978</v>
      </c>
      <c r="G20" s="35">
        <f>+'Mason Non-Reg - Price Out '!AL84+'Mason Non-Reg - Price Out '!AL85</f>
        <v>12.423037333230456</v>
      </c>
      <c r="H20" s="35">
        <f>+'Shelton Non-Reg - Price Out '!AK61+'Shelton Non-Reg - Price Out '!AK62+'Shelton Non-Reg - Price Out '!AK62</f>
        <v>0</v>
      </c>
      <c r="I20" s="35">
        <v>0</v>
      </c>
      <c r="J20" s="35">
        <f>+SUM(G20:I20)</f>
        <v>12.423037333230456</v>
      </c>
    </row>
    <row r="21" spans="2:10">
      <c r="B21" t="s">
        <v>438</v>
      </c>
      <c r="D21" s="35"/>
      <c r="E21" s="35"/>
      <c r="F21" s="35"/>
      <c r="G21" s="35"/>
      <c r="H21" s="35"/>
      <c r="I21" s="35"/>
      <c r="J21" s="35"/>
    </row>
    <row r="22" spans="2:10">
      <c r="C22" t="s">
        <v>431</v>
      </c>
      <c r="D22" s="35">
        <v>0</v>
      </c>
      <c r="E22" s="35">
        <v>0</v>
      </c>
      <c r="F22" s="35">
        <f>+SUM(D22:E22)</f>
        <v>0</v>
      </c>
      <c r="G22" s="35">
        <f>+'Mason Non-Reg - Price Out '!AL118</f>
        <v>40.517495595081698</v>
      </c>
      <c r="H22" s="35">
        <f>+'Shelton Non-Reg - Price Out '!AK77</f>
        <v>0</v>
      </c>
      <c r="I22" s="35">
        <v>0</v>
      </c>
      <c r="J22" s="35">
        <f>+SUM(G22:I22)</f>
        <v>40.517495595081698</v>
      </c>
    </row>
    <row r="23" spans="2:10">
      <c r="D23" s="46">
        <f>+SUM(D3:D22)</f>
        <v>33205.229420030715</v>
      </c>
      <c r="E23" s="46">
        <f>+SUM(E3:E22)</f>
        <v>24.108659324766933</v>
      </c>
      <c r="F23" s="33">
        <f>+SUM(F3:F22)</f>
        <v>33229.338079355482</v>
      </c>
      <c r="G23" s="46">
        <f>+SUM(G3:G22)</f>
        <v>737.83445075115196</v>
      </c>
      <c r="H23" s="46">
        <f>+SUM(H3:H22)</f>
        <v>367.1415963231691</v>
      </c>
      <c r="I23" s="46">
        <f t="shared" ref="I23" si="0">+SUM(I3:I22)</f>
        <v>8423.25302524982</v>
      </c>
      <c r="J23" s="33">
        <f>+SUM(J3:J22)</f>
        <v>9528.2290723241422</v>
      </c>
    </row>
    <row r="24" spans="2:10">
      <c r="E24" t="s">
        <v>445</v>
      </c>
      <c r="F24" s="101">
        <f>+F5</f>
        <v>6.9166410194016672</v>
      </c>
      <c r="J24" s="48">
        <v>0</v>
      </c>
    </row>
    <row r="25" spans="2:10">
      <c r="F25" s="33">
        <f>+F23-F24</f>
        <v>33222.421438336081</v>
      </c>
      <c r="J25" s="33">
        <f>+J23-J24</f>
        <v>9528.2290723241422</v>
      </c>
    </row>
    <row r="26" spans="2:10">
      <c r="B26" t="s">
        <v>437</v>
      </c>
    </row>
    <row r="27" spans="2:10">
      <c r="C27" t="s">
        <v>724</v>
      </c>
      <c r="D27">
        <v>12</v>
      </c>
      <c r="E27">
        <v>4</v>
      </c>
    </row>
  </sheetData>
  <pageMargins left="0.7" right="0.7" top="0.75" bottom="0.75" header="0.3" footer="0.3"/>
  <pageSetup scale="72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J16"/>
  <sheetViews>
    <sheetView view="pageBreakPreview" topLeftCell="B1" zoomScale="130" zoomScaleNormal="100" zoomScaleSheetLayoutView="130" workbookViewId="0">
      <selection activeCell="E102" sqref="E102"/>
    </sheetView>
  </sheetViews>
  <sheetFormatPr defaultRowHeight="15"/>
  <cols>
    <col min="1" max="1" width="28.85546875" customWidth="1"/>
    <col min="2" max="2" width="2.5703125" customWidth="1"/>
    <col min="3" max="4" width="15" customWidth="1"/>
    <col min="5" max="5" width="16.42578125" bestFit="1" customWidth="1"/>
    <col min="6" max="7" width="9.85546875" customWidth="1"/>
    <col min="8" max="8" width="10.5703125" bestFit="1" customWidth="1"/>
    <col min="9" max="9" width="15.85546875" bestFit="1" customWidth="1"/>
    <col min="10" max="10" width="10.5703125" bestFit="1" customWidth="1"/>
    <col min="11" max="11" width="10.7109375" bestFit="1" customWidth="1"/>
    <col min="12" max="22" width="10.5703125" bestFit="1" customWidth="1"/>
  </cols>
  <sheetData>
    <row r="1" spans="1:10">
      <c r="C1" s="90" t="s">
        <v>340</v>
      </c>
      <c r="D1" s="91"/>
      <c r="E1" s="92"/>
      <c r="G1" s="151" t="s">
        <v>408</v>
      </c>
      <c r="H1" s="152"/>
      <c r="I1" s="152"/>
      <c r="J1" s="153"/>
    </row>
    <row r="2" spans="1:10">
      <c r="C2" s="44" t="s">
        <v>413</v>
      </c>
      <c r="D2" s="44" t="s">
        <v>343</v>
      </c>
      <c r="E2" s="44" t="s">
        <v>26</v>
      </c>
      <c r="F2" s="40"/>
      <c r="G2" s="44" t="s">
        <v>414</v>
      </c>
      <c r="H2" s="44" t="s">
        <v>343</v>
      </c>
      <c r="I2" s="44" t="s">
        <v>415</v>
      </c>
      <c r="J2" s="44" t="s">
        <v>26</v>
      </c>
    </row>
    <row r="3" spans="1:10">
      <c r="A3" t="s">
        <v>409</v>
      </c>
      <c r="C3" s="47">
        <f>+'Mason Co. Regulated - Price Out'!AJ49</f>
        <v>15374.254282124071</v>
      </c>
      <c r="D3" s="47">
        <v>0</v>
      </c>
      <c r="E3" s="35">
        <f>+SUM(C3:D3)</f>
        <v>15374.254282124071</v>
      </c>
      <c r="F3" s="35"/>
      <c r="G3" s="47">
        <v>211.5</v>
      </c>
      <c r="H3" s="47">
        <v>0</v>
      </c>
      <c r="I3" s="47">
        <f>+'Shelton-Contract'!AH38</f>
        <v>3326.1129760536546</v>
      </c>
      <c r="J3" s="33">
        <f t="shared" ref="J3:J8" si="0">+SUM(G3:I3)</f>
        <v>3537.6129760536546</v>
      </c>
    </row>
    <row r="4" spans="1:10">
      <c r="A4" t="s">
        <v>410</v>
      </c>
      <c r="C4" s="47">
        <f>+'Mason Co. Regulated - Price Out'!AJ110</f>
        <v>1196.8900030405839</v>
      </c>
      <c r="D4" s="47">
        <f>+'Shelton Regulated - Price Out'!AJ24</f>
        <v>1.58560776990773</v>
      </c>
      <c r="E4" s="35">
        <f>+SUM(C4:D4)</f>
        <v>1198.4756108104916</v>
      </c>
      <c r="F4" s="35"/>
      <c r="G4" s="47">
        <v>0</v>
      </c>
      <c r="H4" s="47">
        <v>0</v>
      </c>
      <c r="I4" s="47">
        <f>+'Shelton-Contract'!AH62</f>
        <v>751.95008614234507</v>
      </c>
      <c r="J4" s="33">
        <f t="shared" si="0"/>
        <v>751.95008614234507</v>
      </c>
    </row>
    <row r="5" spans="1:10">
      <c r="A5" t="s">
        <v>411</v>
      </c>
      <c r="C5" s="47">
        <f>+'Mason Co. Regulated - Price Out'!AJ161+'Container Count'!D27</f>
        <v>99.811450275490571</v>
      </c>
      <c r="D5" s="47">
        <f>+'Shelton Regulated - Price Out'!AJ50+'Container Count'!E27</f>
        <v>23.036031320527609</v>
      </c>
      <c r="E5" s="35">
        <f>+SUM(C5:D5)</f>
        <v>122.84748159601818</v>
      </c>
      <c r="F5" s="35"/>
      <c r="G5" s="47">
        <f>+'Mason Non-Reg - Price Out '!AI85</f>
        <v>12.423037333230456</v>
      </c>
      <c r="H5" s="47">
        <f>+'Shelton Non-Reg - Price Out '!AH77</f>
        <v>0</v>
      </c>
      <c r="I5" s="47">
        <v>0</v>
      </c>
      <c r="J5" s="33">
        <f t="shared" si="0"/>
        <v>12.423037333230456</v>
      </c>
    </row>
    <row r="6" spans="1:10">
      <c r="A6" t="s">
        <v>412</v>
      </c>
      <c r="C6" s="47">
        <f>+'Mason Co. Regulated - Price Out'!AJ66</f>
        <v>15969.873720230764</v>
      </c>
      <c r="D6" s="47">
        <v>0</v>
      </c>
      <c r="E6" s="35">
        <f>+SUM(C6:D6)</f>
        <v>15969.873720230764</v>
      </c>
      <c r="F6" s="35"/>
      <c r="G6" s="47">
        <v>93</v>
      </c>
      <c r="H6" s="47">
        <v>0</v>
      </c>
      <c r="I6" s="47">
        <f>I3</f>
        <v>3326.1129760536546</v>
      </c>
      <c r="J6" s="33">
        <f t="shared" si="0"/>
        <v>3419.1129760536546</v>
      </c>
    </row>
    <row r="7" spans="1:10">
      <c r="A7" t="s">
        <v>417</v>
      </c>
      <c r="C7" s="47"/>
      <c r="D7" s="47"/>
      <c r="E7" s="35"/>
      <c r="F7" s="35"/>
      <c r="G7" s="47"/>
      <c r="H7" s="47"/>
      <c r="I7" s="47">
        <f>+'Shelton-Contract'!AH47</f>
        <v>988.97317344084274</v>
      </c>
      <c r="J7" s="33">
        <f t="shared" si="0"/>
        <v>988.97317344084274</v>
      </c>
    </row>
    <row r="8" spans="1:10">
      <c r="A8" t="s">
        <v>422</v>
      </c>
      <c r="C8" s="47">
        <v>0</v>
      </c>
      <c r="D8" s="47">
        <v>0</v>
      </c>
      <c r="E8" s="35">
        <f>+SUM(C8:D8)</f>
        <v>0</v>
      </c>
      <c r="F8" s="35"/>
      <c r="G8" s="47">
        <f>+'Mason Non-Reg - Price Out '!AI99+'Mason Non-Reg - Price Out '!AI96+'Mason Non-Reg - Price Out '!AI97+'Mason Non-Reg - Price Out '!AI98</f>
        <v>37.608016433964366</v>
      </c>
      <c r="H8" s="47">
        <f>+'Shelton Non-Reg - Price Out '!AH77</f>
        <v>0</v>
      </c>
      <c r="I8" s="47">
        <v>0</v>
      </c>
      <c r="J8" s="33">
        <f t="shared" si="0"/>
        <v>37.608016433964366</v>
      </c>
    </row>
    <row r="9" spans="1:10">
      <c r="A9" t="s">
        <v>444</v>
      </c>
      <c r="C9" s="47">
        <v>0</v>
      </c>
      <c r="D9" s="47">
        <v>0</v>
      </c>
      <c r="E9" s="35">
        <f>+SUM(C9:D9)</f>
        <v>0</v>
      </c>
      <c r="F9" s="35"/>
      <c r="G9" s="47"/>
      <c r="H9" s="47">
        <f>+'Shelton Non-Reg - Price Out '!AH78</f>
        <v>0</v>
      </c>
      <c r="I9" s="47">
        <f>'Shelton-Contract'!AH66</f>
        <v>30.103813559322035</v>
      </c>
      <c r="J9" s="33">
        <f t="shared" ref="J9" si="1">+SUM(G9:I9)</f>
        <v>30.103813559322035</v>
      </c>
    </row>
    <row r="10" spans="1:10">
      <c r="A10" t="s">
        <v>37</v>
      </c>
      <c r="C10" s="47">
        <v>0</v>
      </c>
      <c r="D10" s="47">
        <v>0</v>
      </c>
      <c r="E10" s="35">
        <f>+SUM(C10:D10)</f>
        <v>0</v>
      </c>
      <c r="F10" s="35"/>
      <c r="G10" s="47">
        <f>+'Mason Non-Reg - Price Out '!AI119+'Mason Non-Reg - Price Out '!AI73</f>
        <v>578.08040698488651</v>
      </c>
      <c r="H10" s="47">
        <f>+'Shelton Non-Reg - Price Out '!AH78+'Shelton Non-Reg - Price Out '!AH54</f>
        <v>335.93365558426501</v>
      </c>
      <c r="I10" s="47">
        <f>+'Shelton-Contract'!AH68</f>
        <v>0</v>
      </c>
      <c r="J10" s="33">
        <f>+SUM(G10:I10)+E10</f>
        <v>914.01406256915152</v>
      </c>
    </row>
    <row r="11" spans="1:10">
      <c r="C11" s="45"/>
      <c r="D11" s="45"/>
      <c r="E11" s="46"/>
      <c r="G11" s="45"/>
      <c r="H11" s="36"/>
      <c r="I11" s="45"/>
      <c r="J11" s="46"/>
    </row>
    <row r="12" spans="1:10">
      <c r="A12" t="s">
        <v>26</v>
      </c>
      <c r="C12" s="33">
        <f>+SUM(C3:C10)</f>
        <v>32640.829455670912</v>
      </c>
      <c r="D12" s="33">
        <f>+SUM(D3:D10)</f>
        <v>24.621639090435337</v>
      </c>
      <c r="E12" s="33">
        <f>+SUM(E3:E10)</f>
        <v>32665.451094761345</v>
      </c>
      <c r="F12" s="33"/>
      <c r="G12" s="33">
        <f t="shared" ref="G12:J12" si="2">+SUM(G3:G10)</f>
        <v>932.61146075208137</v>
      </c>
      <c r="H12" s="33">
        <f t="shared" si="2"/>
        <v>335.93365558426501</v>
      </c>
      <c r="I12" s="33">
        <f t="shared" si="2"/>
        <v>8423.25302524982</v>
      </c>
      <c r="J12" s="33">
        <f t="shared" si="2"/>
        <v>9691.798141586165</v>
      </c>
    </row>
    <row r="14" spans="1:10">
      <c r="C14" s="99"/>
    </row>
    <row r="15" spans="1:10">
      <c r="A15" s="29"/>
      <c r="B15" s="37"/>
      <c r="C15" s="29"/>
      <c r="D15" s="40"/>
      <c r="E15" s="40"/>
    </row>
    <row r="16" spans="1:10">
      <c r="A16" s="29"/>
      <c r="B16" s="29"/>
      <c r="C16" s="37"/>
      <c r="D16" s="40"/>
      <c r="E16" s="40"/>
    </row>
  </sheetData>
  <mergeCells count="1">
    <mergeCell ref="G1:J1"/>
  </mergeCells>
  <phoneticPr fontId="95" type="noConversion"/>
  <pageMargins left="0.7" right="0.7" top="0.75" bottom="0.75" header="0.3" footer="0.3"/>
  <pageSetup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FF0FE-7E9D-4845-9617-82310B9D4237}">
  <sheetPr>
    <tabColor theme="7" tint="0.79998168889431442"/>
    <pageSetUpPr fitToPage="1"/>
  </sheetPr>
  <dimension ref="A1:U235"/>
  <sheetViews>
    <sheetView topLeftCell="C1" zoomScale="85" zoomScaleNormal="85" workbookViewId="0">
      <selection activeCell="E102" sqref="E102"/>
    </sheetView>
  </sheetViews>
  <sheetFormatPr defaultColWidth="10.28515625" defaultRowHeight="15" outlineLevelCol="1"/>
  <cols>
    <col min="1" max="1" width="59.85546875" style="1" hidden="1" customWidth="1" outlineLevel="1"/>
    <col min="2" max="2" width="15.28515625" style="1" hidden="1" customWidth="1" outlineLevel="1"/>
    <col min="3" max="3" width="23.7109375" style="1" customWidth="1" collapsed="1"/>
    <col min="4" max="4" width="27.5703125" style="1" bestFit="1" customWidth="1"/>
    <col min="5" max="5" width="14.5703125" style="3" customWidth="1"/>
    <col min="6" max="6" width="14.7109375" style="3" customWidth="1"/>
    <col min="7" max="7" width="15.85546875" style="95" customWidth="1"/>
    <col min="8" max="8" width="10.42578125" style="1" customWidth="1"/>
    <col min="9" max="11" width="15.140625" style="1" customWidth="1"/>
    <col min="12" max="12" width="7.5703125" style="1" customWidth="1"/>
    <col min="13" max="15" width="15.140625" style="1" customWidth="1"/>
    <col min="16" max="16" width="10.28515625" style="1"/>
    <col min="17" max="19" width="15.140625" style="1" customWidth="1"/>
    <col min="20" max="20" width="3.42578125" customWidth="1"/>
    <col min="21" max="21" width="15.140625" style="1" customWidth="1"/>
    <col min="22" max="16384" width="10.28515625" style="1"/>
  </cols>
  <sheetData>
    <row r="1" spans="1:21">
      <c r="B1" s="2"/>
      <c r="C1" s="2" t="s">
        <v>57</v>
      </c>
      <c r="D1" s="3"/>
    </row>
    <row r="2" spans="1:21">
      <c r="C2" s="2" t="s">
        <v>307</v>
      </c>
      <c r="D2" s="3"/>
    </row>
    <row r="3" spans="1:21">
      <c r="C3" s="2" t="s">
        <v>749</v>
      </c>
      <c r="I3" s="110" t="s">
        <v>746</v>
      </c>
      <c r="J3" s="111"/>
      <c r="K3" s="111"/>
      <c r="M3" s="110" t="s">
        <v>747</v>
      </c>
      <c r="N3" s="111"/>
      <c r="O3" s="111"/>
      <c r="Q3" s="110" t="s">
        <v>732</v>
      </c>
      <c r="R3" s="111"/>
      <c r="S3" s="111"/>
      <c r="U3"/>
    </row>
    <row r="4" spans="1:21">
      <c r="D4" s="5"/>
      <c r="E4" s="6" t="s">
        <v>23</v>
      </c>
      <c r="F4" s="6" t="s">
        <v>23</v>
      </c>
      <c r="G4" s="112"/>
      <c r="I4" s="113">
        <v>44986</v>
      </c>
      <c r="J4" s="113">
        <f>EDATE(I4,1)</f>
        <v>45017</v>
      </c>
      <c r="K4" s="113">
        <f t="shared" ref="K4" si="0">EDATE(J4,1)</f>
        <v>45047</v>
      </c>
      <c r="L4" s="113"/>
      <c r="M4" s="113">
        <v>44986</v>
      </c>
      <c r="N4" s="113">
        <f>EDATE(M4,1)</f>
        <v>45017</v>
      </c>
      <c r="O4" s="113">
        <f t="shared" ref="O4" si="1">EDATE(N4,1)</f>
        <v>45047</v>
      </c>
      <c r="Q4" s="113">
        <v>44986</v>
      </c>
      <c r="R4" s="113">
        <f>EDATE(Q4,1)</f>
        <v>45017</v>
      </c>
      <c r="S4" s="113">
        <f t="shared" ref="S4" si="2">EDATE(R4,1)</f>
        <v>45047</v>
      </c>
      <c r="U4" s="113" t="s">
        <v>733</v>
      </c>
    </row>
    <row r="5" spans="1:21">
      <c r="C5" s="6" t="s">
        <v>0</v>
      </c>
      <c r="D5" s="5" t="s">
        <v>1</v>
      </c>
      <c r="E5" s="114">
        <v>44593</v>
      </c>
      <c r="F5" s="114">
        <v>45078</v>
      </c>
      <c r="G5" s="112" t="s">
        <v>748</v>
      </c>
      <c r="H5" s="5"/>
      <c r="I5" s="5" t="s">
        <v>22</v>
      </c>
      <c r="J5" s="5" t="s">
        <v>22</v>
      </c>
      <c r="K5" s="5" t="s">
        <v>22</v>
      </c>
      <c r="L5" s="5"/>
      <c r="M5" s="5" t="s">
        <v>22</v>
      </c>
      <c r="N5" s="5" t="s">
        <v>22</v>
      </c>
      <c r="O5" s="5" t="s">
        <v>22</v>
      </c>
      <c r="Q5" s="5" t="s">
        <v>22</v>
      </c>
      <c r="R5" s="5" t="s">
        <v>22</v>
      </c>
      <c r="S5" s="5" t="s">
        <v>22</v>
      </c>
      <c r="U5" s="5" t="s">
        <v>22</v>
      </c>
    </row>
    <row r="7" spans="1:21">
      <c r="B7" s="1">
        <f>COUNTIF(C:C,C7)</f>
        <v>2</v>
      </c>
      <c r="C7" s="7" t="s">
        <v>2</v>
      </c>
      <c r="D7" s="7" t="s">
        <v>2</v>
      </c>
      <c r="H7" s="8"/>
      <c r="I7" s="8"/>
    </row>
    <row r="8" spans="1:21">
      <c r="C8" s="7"/>
      <c r="D8" s="9"/>
      <c r="H8" s="8"/>
      <c r="I8" s="8"/>
    </row>
    <row r="9" spans="1:21">
      <c r="A9" s="2" t="s">
        <v>50</v>
      </c>
      <c r="B9" s="2" t="s">
        <v>51</v>
      </c>
      <c r="C9" s="10" t="s">
        <v>3</v>
      </c>
      <c r="D9" s="10" t="s">
        <v>3</v>
      </c>
      <c r="H9" s="8"/>
      <c r="I9" s="8"/>
    </row>
    <row r="10" spans="1:21">
      <c r="A10" s="1" t="str">
        <f t="shared" ref="A10:A47" si="3">$C$1&amp;C10</f>
        <v>MASON CO-REGULATED35RE1</v>
      </c>
      <c r="B10" s="1">
        <f t="shared" ref="B10:B47" si="4">COUNTIF(C:C,C10)</f>
        <v>1</v>
      </c>
      <c r="C10" s="11" t="s">
        <v>134</v>
      </c>
      <c r="D10" s="11" t="s">
        <v>135</v>
      </c>
      <c r="E10" s="11">
        <v>12.14</v>
      </c>
      <c r="F10" s="11">
        <v>12.11</v>
      </c>
      <c r="G10" s="30" t="s">
        <v>30</v>
      </c>
      <c r="H10" s="12" t="s">
        <v>420</v>
      </c>
      <c r="I10" s="71">
        <v>25436.39</v>
      </c>
      <c r="J10" s="71">
        <v>25427.070000000003</v>
      </c>
      <c r="K10" s="71">
        <v>26132.41</v>
      </c>
      <c r="L10" s="71"/>
      <c r="M10" s="71">
        <f>I10/$E10*$F10</f>
        <v>25373.532364085666</v>
      </c>
      <c r="N10" s="71">
        <f t="shared" ref="N10:O10" si="5">J10/$E10*$F10</f>
        <v>25364.23539538715</v>
      </c>
      <c r="O10" s="71">
        <f t="shared" si="5"/>
        <v>26067.832380560132</v>
      </c>
      <c r="P10" s="115"/>
      <c r="Q10" s="71">
        <f>M10-I10</f>
        <v>-62.857635914333514</v>
      </c>
      <c r="R10" s="71">
        <f t="shared" ref="R10:S10" si="6">N10-J10</f>
        <v>-62.834604612853582</v>
      </c>
      <c r="S10" s="71">
        <f t="shared" si="6"/>
        <v>-64.577619439867703</v>
      </c>
      <c r="U10" s="71">
        <f t="shared" ref="U10:U45" si="7">SUM(Q10:S10)</f>
        <v>-190.2698599670548</v>
      </c>
    </row>
    <row r="11" spans="1:21">
      <c r="A11" s="1" t="str">
        <f t="shared" si="3"/>
        <v>MASON CO-REGULATED48RE1</v>
      </c>
      <c r="B11" s="1">
        <f t="shared" si="4"/>
        <v>1</v>
      </c>
      <c r="C11" s="11" t="s">
        <v>138</v>
      </c>
      <c r="D11" s="11" t="s">
        <v>139</v>
      </c>
      <c r="E11" s="11">
        <v>16.02</v>
      </c>
      <c r="F11" s="11">
        <v>15.98</v>
      </c>
      <c r="G11" s="30" t="s">
        <v>30</v>
      </c>
      <c r="H11" s="12" t="s">
        <v>420</v>
      </c>
      <c r="I11" s="71">
        <v>13894</v>
      </c>
      <c r="J11" s="71">
        <v>13972.57</v>
      </c>
      <c r="K11" s="71">
        <v>14941.09</v>
      </c>
      <c r="L11" s="71"/>
      <c r="M11" s="71">
        <f t="shared" ref="M11:M45" si="8">I11/$E11*$F11</f>
        <v>13859.308364544322</v>
      </c>
      <c r="N11" s="71">
        <f t="shared" ref="N11:N45" si="9">J11/$E11*$F11</f>
        <v>13937.682184769041</v>
      </c>
      <c r="O11" s="71">
        <f t="shared" ref="O11:O45" si="10">K11/$E11*$F11</f>
        <v>14903.783907615481</v>
      </c>
      <c r="Q11" s="71">
        <f t="shared" ref="Q11:Q45" si="11">M11-I11</f>
        <v>-34.691635455677897</v>
      </c>
      <c r="R11" s="71">
        <f t="shared" ref="R11:R45" si="12">N11-J11</f>
        <v>-34.88781523095895</v>
      </c>
      <c r="S11" s="71">
        <f t="shared" ref="S11:S45" si="13">O11-K11</f>
        <v>-37.306092384518706</v>
      </c>
      <c r="U11" s="71">
        <f t="shared" si="7"/>
        <v>-106.88554307115555</v>
      </c>
    </row>
    <row r="12" spans="1:21" ht="12.75" customHeight="1">
      <c r="A12" s="1" t="str">
        <f t="shared" si="3"/>
        <v>MASON CO-REGULATED64RE1</v>
      </c>
      <c r="B12" s="1">
        <f t="shared" si="4"/>
        <v>1</v>
      </c>
      <c r="C12" s="65" t="s">
        <v>142</v>
      </c>
      <c r="D12" s="11" t="s">
        <v>143</v>
      </c>
      <c r="E12" s="11">
        <v>19.010000000000002</v>
      </c>
      <c r="F12" s="11">
        <v>18.96</v>
      </c>
      <c r="G12" s="30" t="s">
        <v>30</v>
      </c>
      <c r="H12" s="12" t="s">
        <v>420</v>
      </c>
      <c r="I12" s="71">
        <v>20828.144999999997</v>
      </c>
      <c r="J12" s="71">
        <v>20775.240000000002</v>
      </c>
      <c r="K12" s="71">
        <v>21196.154999999999</v>
      </c>
      <c r="L12" s="71"/>
      <c r="M12" s="71">
        <f t="shared" si="8"/>
        <v>20773.362924776429</v>
      </c>
      <c r="N12" s="71">
        <f t="shared" si="9"/>
        <v>20720.59707522357</v>
      </c>
      <c r="O12" s="71">
        <f t="shared" si="10"/>
        <v>21140.404986849026</v>
      </c>
      <c r="Q12" s="71">
        <f t="shared" si="11"/>
        <v>-54.782075223567517</v>
      </c>
      <c r="R12" s="71">
        <f t="shared" si="12"/>
        <v>-54.642924776431755</v>
      </c>
      <c r="S12" s="71">
        <f t="shared" si="13"/>
        <v>-55.750013150973246</v>
      </c>
      <c r="U12" s="71">
        <f t="shared" si="7"/>
        <v>-165.17501315097252</v>
      </c>
    </row>
    <row r="13" spans="1:21">
      <c r="A13" s="1" t="str">
        <f t="shared" si="3"/>
        <v>MASON CO-REGULATED96RE1</v>
      </c>
      <c r="B13" s="1">
        <f t="shared" si="4"/>
        <v>1</v>
      </c>
      <c r="C13" s="65" t="s">
        <v>146</v>
      </c>
      <c r="D13" s="11" t="s">
        <v>147</v>
      </c>
      <c r="E13" s="11">
        <v>24.05</v>
      </c>
      <c r="F13" s="11">
        <v>23.99</v>
      </c>
      <c r="G13" s="30" t="s">
        <v>30</v>
      </c>
      <c r="H13" s="12" t="s">
        <v>420</v>
      </c>
      <c r="I13" s="71">
        <v>17878.875</v>
      </c>
      <c r="J13" s="71">
        <v>17908.715</v>
      </c>
      <c r="K13" s="71">
        <v>18757.75</v>
      </c>
      <c r="L13" s="71"/>
      <c r="M13" s="71">
        <f t="shared" si="8"/>
        <v>17834.270738045736</v>
      </c>
      <c r="N13" s="71">
        <f t="shared" si="9"/>
        <v>17864.036293139292</v>
      </c>
      <c r="O13" s="71">
        <f t="shared" si="10"/>
        <v>18710.953118503116</v>
      </c>
      <c r="Q13" s="71">
        <f t="shared" si="11"/>
        <v>-44.604261954264075</v>
      </c>
      <c r="R13" s="71">
        <f t="shared" si="12"/>
        <v>-44.678706860708189</v>
      </c>
      <c r="S13" s="71">
        <f t="shared" si="13"/>
        <v>-46.796881496884453</v>
      </c>
      <c r="U13" s="71">
        <f t="shared" si="7"/>
        <v>-136.07985031185672</v>
      </c>
    </row>
    <row r="14" spans="1:21">
      <c r="A14" s="1" t="str">
        <f t="shared" si="3"/>
        <v>MASON CO-REGULATED20RW1</v>
      </c>
      <c r="B14" s="1">
        <f t="shared" si="4"/>
        <v>1</v>
      </c>
      <c r="C14" s="65" t="s">
        <v>210</v>
      </c>
      <c r="D14" s="11" t="s">
        <v>418</v>
      </c>
      <c r="E14" s="11">
        <v>14.82</v>
      </c>
      <c r="F14" s="11">
        <v>14.78</v>
      </c>
      <c r="G14" s="30" t="s">
        <v>30</v>
      </c>
      <c r="H14" s="12" t="s">
        <v>420</v>
      </c>
      <c r="I14" s="71">
        <v>103.74</v>
      </c>
      <c r="J14" s="71">
        <v>103.74</v>
      </c>
      <c r="K14" s="71">
        <v>103.6</v>
      </c>
      <c r="L14" s="71"/>
      <c r="M14" s="71">
        <f t="shared" si="8"/>
        <v>103.45999999999998</v>
      </c>
      <c r="N14" s="71">
        <f t="shared" si="9"/>
        <v>103.45999999999998</v>
      </c>
      <c r="O14" s="71">
        <f t="shared" si="10"/>
        <v>103.32037786774629</v>
      </c>
      <c r="Q14" s="71">
        <f t="shared" si="11"/>
        <v>-0.28000000000001535</v>
      </c>
      <c r="R14" s="71">
        <f t="shared" si="12"/>
        <v>-0.28000000000001535</v>
      </c>
      <c r="S14" s="71">
        <f t="shared" si="13"/>
        <v>-0.27962213225370647</v>
      </c>
      <c r="U14" s="71">
        <f t="shared" si="7"/>
        <v>-0.83962213225373716</v>
      </c>
    </row>
    <row r="15" spans="1:21">
      <c r="A15" s="1" t="str">
        <f t="shared" si="3"/>
        <v>MASON CO-REGULATED35RW1</v>
      </c>
      <c r="B15" s="1">
        <f t="shared" si="4"/>
        <v>1</v>
      </c>
      <c r="C15" s="11" t="s">
        <v>136</v>
      </c>
      <c r="D15" s="11" t="s">
        <v>137</v>
      </c>
      <c r="E15" s="11">
        <v>20.64</v>
      </c>
      <c r="F15" s="11">
        <v>20.59</v>
      </c>
      <c r="G15" s="30" t="s">
        <v>30</v>
      </c>
      <c r="H15" s="12" t="s">
        <v>420</v>
      </c>
      <c r="I15" s="71">
        <v>63998.014999999992</v>
      </c>
      <c r="J15" s="71">
        <v>64159.64</v>
      </c>
      <c r="K15" s="71">
        <v>67372.040000000008</v>
      </c>
      <c r="L15" s="71"/>
      <c r="M15" s="71">
        <f t="shared" si="8"/>
        <v>63842.981048934103</v>
      </c>
      <c r="N15" s="71">
        <f t="shared" si="9"/>
        <v>64004.214515503874</v>
      </c>
      <c r="O15" s="71">
        <f t="shared" si="10"/>
        <v>67208.8325387597</v>
      </c>
      <c r="Q15" s="71">
        <f t="shared" si="11"/>
        <v>-155.03395106588869</v>
      </c>
      <c r="R15" s="71">
        <f t="shared" si="12"/>
        <v>-155.42548449612514</v>
      </c>
      <c r="S15" s="71">
        <f t="shared" si="13"/>
        <v>-163.20746124030848</v>
      </c>
      <c r="U15" s="71">
        <f t="shared" si="7"/>
        <v>-473.6668968023223</v>
      </c>
    </row>
    <row r="16" spans="1:21">
      <c r="A16" s="1" t="str">
        <f t="shared" si="3"/>
        <v>MASON CO-REGULATED48RW1</v>
      </c>
      <c r="B16" s="1">
        <f t="shared" si="4"/>
        <v>1</v>
      </c>
      <c r="C16" s="11" t="s">
        <v>140</v>
      </c>
      <c r="D16" s="11" t="s">
        <v>141</v>
      </c>
      <c r="E16" s="11">
        <v>26.26</v>
      </c>
      <c r="F16" s="11">
        <v>26.19</v>
      </c>
      <c r="G16" s="30" t="s">
        <v>30</v>
      </c>
      <c r="H16" s="12" t="s">
        <v>420</v>
      </c>
      <c r="I16" s="71">
        <v>57878.284999999996</v>
      </c>
      <c r="J16" s="71">
        <v>57957.54</v>
      </c>
      <c r="K16" s="71">
        <v>60255.659999999996</v>
      </c>
      <c r="L16" s="71"/>
      <c r="M16" s="71">
        <f t="shared" si="8"/>
        <v>57724.001681264279</v>
      </c>
      <c r="N16" s="71">
        <f t="shared" si="9"/>
        <v>57803.045415079971</v>
      </c>
      <c r="O16" s="71">
        <f t="shared" si="10"/>
        <v>60095.03942878903</v>
      </c>
      <c r="Q16" s="71">
        <f t="shared" si="11"/>
        <v>-154.28331873571733</v>
      </c>
      <c r="R16" s="71">
        <f t="shared" si="12"/>
        <v>-154.49458492003032</v>
      </c>
      <c r="S16" s="71">
        <f t="shared" si="13"/>
        <v>-160.62057121096586</v>
      </c>
      <c r="U16" s="71">
        <f t="shared" si="7"/>
        <v>-469.39847486671351</v>
      </c>
    </row>
    <row r="17" spans="1:21">
      <c r="A17" s="1" t="str">
        <f t="shared" si="3"/>
        <v>MASON CO-REGULATED64RW1</v>
      </c>
      <c r="B17" s="1">
        <f t="shared" si="4"/>
        <v>1</v>
      </c>
      <c r="C17" s="11" t="s">
        <v>144</v>
      </c>
      <c r="D17" s="11" t="s">
        <v>145</v>
      </c>
      <c r="E17" s="11">
        <v>31.78</v>
      </c>
      <c r="F17" s="11">
        <v>31.7</v>
      </c>
      <c r="G17" s="30" t="s">
        <v>30</v>
      </c>
      <c r="H17" s="12" t="s">
        <v>420</v>
      </c>
      <c r="I17" s="71">
        <v>72829.014999999999</v>
      </c>
      <c r="J17" s="71">
        <v>72643.900000000009</v>
      </c>
      <c r="K17" s="71">
        <v>74811.55</v>
      </c>
      <c r="L17" s="71"/>
      <c r="M17" s="71">
        <f t="shared" si="8"/>
        <v>72645.68204845814</v>
      </c>
      <c r="N17" s="71">
        <f t="shared" si="9"/>
        <v>72461.033039647591</v>
      </c>
      <c r="O17" s="71">
        <f t="shared" si="10"/>
        <v>74623.226400251719</v>
      </c>
      <c r="Q17" s="71">
        <f t="shared" si="11"/>
        <v>-183.33295154185907</v>
      </c>
      <c r="R17" s="71">
        <f t="shared" si="12"/>
        <v>-182.86696035241766</v>
      </c>
      <c r="S17" s="71">
        <f t="shared" si="13"/>
        <v>-188.32359974828432</v>
      </c>
      <c r="U17" s="71">
        <f t="shared" si="7"/>
        <v>-554.52351164256106</v>
      </c>
    </row>
    <row r="18" spans="1:21">
      <c r="A18" s="1" t="str">
        <f t="shared" si="3"/>
        <v>MASON CO-REGULATED96RW1</v>
      </c>
      <c r="B18" s="1">
        <f t="shared" si="4"/>
        <v>1</v>
      </c>
      <c r="C18" s="65" t="s">
        <v>148</v>
      </c>
      <c r="D18" s="11" t="s">
        <v>149</v>
      </c>
      <c r="E18" s="11">
        <v>40.15</v>
      </c>
      <c r="F18" s="11">
        <v>40.049999999999997</v>
      </c>
      <c r="G18" s="30" t="s">
        <v>30</v>
      </c>
      <c r="H18" s="12" t="s">
        <v>420</v>
      </c>
      <c r="I18" s="71">
        <v>79251.425000000003</v>
      </c>
      <c r="J18" s="71">
        <v>78932.385000000009</v>
      </c>
      <c r="K18" s="71">
        <v>81071.595000000001</v>
      </c>
      <c r="L18" s="71"/>
      <c r="M18" s="71">
        <f t="shared" si="8"/>
        <v>79054.036643835614</v>
      </c>
      <c r="N18" s="71">
        <f t="shared" si="9"/>
        <v>78735.791264009968</v>
      </c>
      <c r="O18" s="71">
        <f t="shared" si="10"/>
        <v>80869.673219178076</v>
      </c>
      <c r="Q18" s="71">
        <f t="shared" si="11"/>
        <v>-197.38835616438882</v>
      </c>
      <c r="R18" s="71">
        <f t="shared" si="12"/>
        <v>-196.59373599004175</v>
      </c>
      <c r="S18" s="71">
        <f t="shared" si="13"/>
        <v>-201.92178082192549</v>
      </c>
      <c r="U18" s="71">
        <f t="shared" si="7"/>
        <v>-595.90387297635607</v>
      </c>
    </row>
    <row r="19" spans="1:21">
      <c r="A19" s="1" t="str">
        <f t="shared" si="3"/>
        <v>MASON CO-REGULATED35RM1</v>
      </c>
      <c r="B19" s="1">
        <f t="shared" si="4"/>
        <v>1</v>
      </c>
      <c r="C19" s="65" t="s">
        <v>194</v>
      </c>
      <c r="D19" s="11" t="s">
        <v>404</v>
      </c>
      <c r="E19" s="11">
        <v>7.12</v>
      </c>
      <c r="F19" s="11">
        <v>7.1</v>
      </c>
      <c r="G19" s="30" t="s">
        <v>30</v>
      </c>
      <c r="H19" s="12" t="s">
        <v>420</v>
      </c>
      <c r="I19" s="71">
        <v>1794.24</v>
      </c>
      <c r="J19" s="71">
        <v>1790.68</v>
      </c>
      <c r="K19" s="71">
        <v>1777.53</v>
      </c>
      <c r="L19" s="71"/>
      <c r="M19" s="71">
        <f t="shared" si="8"/>
        <v>1789.1999999999998</v>
      </c>
      <c r="N19" s="71">
        <f t="shared" si="9"/>
        <v>1785.6499999999999</v>
      </c>
      <c r="O19" s="71">
        <f t="shared" si="10"/>
        <v>1772.536938202247</v>
      </c>
      <c r="Q19" s="71">
        <f t="shared" si="11"/>
        <v>-5.040000000000191</v>
      </c>
      <c r="R19" s="71">
        <f t="shared" si="12"/>
        <v>-5.0300000000002001</v>
      </c>
      <c r="S19" s="71">
        <f t="shared" si="13"/>
        <v>-4.9930617977529437</v>
      </c>
      <c r="U19" s="71">
        <f t="shared" si="7"/>
        <v>-15.063061797753335</v>
      </c>
    </row>
    <row r="20" spans="1:21">
      <c r="A20" s="1" t="str">
        <f t="shared" si="3"/>
        <v>MASON CO-REGULATED48RM1</v>
      </c>
      <c r="B20" s="1">
        <f t="shared" si="4"/>
        <v>1</v>
      </c>
      <c r="C20" s="65" t="s">
        <v>195</v>
      </c>
      <c r="D20" s="11" t="s">
        <v>196</v>
      </c>
      <c r="E20" s="11">
        <v>8.93</v>
      </c>
      <c r="F20" s="11">
        <v>8.9</v>
      </c>
      <c r="G20" s="30" t="s">
        <v>30</v>
      </c>
      <c r="H20" s="12" t="s">
        <v>420</v>
      </c>
      <c r="I20" s="71">
        <v>602.77499999999998</v>
      </c>
      <c r="J20" s="71">
        <v>607.24</v>
      </c>
      <c r="K20" s="71">
        <v>592.85500000000002</v>
      </c>
      <c r="L20" s="71"/>
      <c r="M20" s="71">
        <f t="shared" si="8"/>
        <v>600.75</v>
      </c>
      <c r="N20" s="71">
        <f t="shared" si="9"/>
        <v>605.20000000000005</v>
      </c>
      <c r="O20" s="71">
        <f t="shared" si="10"/>
        <v>590.86332586786125</v>
      </c>
      <c r="Q20" s="71">
        <f t="shared" si="11"/>
        <v>-2.0249999999999773</v>
      </c>
      <c r="R20" s="71">
        <f t="shared" si="12"/>
        <v>-2.0399999999999636</v>
      </c>
      <c r="S20" s="71">
        <f t="shared" si="13"/>
        <v>-1.991674132138769</v>
      </c>
      <c r="U20" s="71">
        <f t="shared" si="7"/>
        <v>-6.0566741321387099</v>
      </c>
    </row>
    <row r="21" spans="1:21">
      <c r="A21" s="1" t="str">
        <f t="shared" si="3"/>
        <v>MASON CO-REGULATED64RM1</v>
      </c>
      <c r="B21" s="1">
        <f t="shared" si="4"/>
        <v>1</v>
      </c>
      <c r="C21" s="65" t="s">
        <v>197</v>
      </c>
      <c r="D21" s="11" t="s">
        <v>198</v>
      </c>
      <c r="E21" s="11">
        <v>10.5</v>
      </c>
      <c r="F21" s="11">
        <v>10.47</v>
      </c>
      <c r="G21" s="30" t="s">
        <v>30</v>
      </c>
      <c r="H21" s="12" t="s">
        <v>420</v>
      </c>
      <c r="I21" s="71">
        <v>561.75</v>
      </c>
      <c r="J21" s="71">
        <v>567</v>
      </c>
      <c r="K21" s="71">
        <v>608.17499999999995</v>
      </c>
      <c r="L21" s="71"/>
      <c r="M21" s="71">
        <f t="shared" si="8"/>
        <v>560.14499999999998</v>
      </c>
      <c r="N21" s="71">
        <f t="shared" si="9"/>
        <v>565.38</v>
      </c>
      <c r="O21" s="71">
        <f t="shared" si="10"/>
        <v>606.43735714285708</v>
      </c>
      <c r="Q21" s="71">
        <f t="shared" si="11"/>
        <v>-1.6050000000000182</v>
      </c>
      <c r="R21" s="71">
        <f t="shared" si="12"/>
        <v>-1.6200000000000045</v>
      </c>
      <c r="S21" s="71">
        <f t="shared" si="13"/>
        <v>-1.7376428571428733</v>
      </c>
      <c r="U21" s="71">
        <f t="shared" si="7"/>
        <v>-4.962642857142896</v>
      </c>
    </row>
    <row r="22" spans="1:21">
      <c r="A22" s="1" t="str">
        <f t="shared" si="3"/>
        <v>MASON CO-REGULATED96RM1</v>
      </c>
      <c r="B22" s="1">
        <f t="shared" si="4"/>
        <v>1</v>
      </c>
      <c r="C22" s="65" t="s">
        <v>216</v>
      </c>
      <c r="D22" s="11" t="s">
        <v>217</v>
      </c>
      <c r="E22" s="11">
        <v>13.05</v>
      </c>
      <c r="F22" s="11">
        <v>13.02</v>
      </c>
      <c r="G22" s="30" t="s">
        <v>30</v>
      </c>
      <c r="H22" s="12" t="s">
        <v>420</v>
      </c>
      <c r="I22" s="71">
        <v>959.17499999999995</v>
      </c>
      <c r="J22" s="71">
        <v>946.125</v>
      </c>
      <c r="K22" s="71">
        <v>899.41499999999996</v>
      </c>
      <c r="L22" s="71"/>
      <c r="M22" s="71">
        <f t="shared" si="8"/>
        <v>956.9699999999998</v>
      </c>
      <c r="N22" s="71">
        <f t="shared" si="9"/>
        <v>943.94999999999993</v>
      </c>
      <c r="O22" s="71">
        <f t="shared" si="10"/>
        <v>897.34737931034476</v>
      </c>
      <c r="Q22" s="71">
        <f t="shared" si="11"/>
        <v>-2.2050000000001546</v>
      </c>
      <c r="R22" s="71">
        <f t="shared" si="12"/>
        <v>-2.1750000000000682</v>
      </c>
      <c r="S22" s="71">
        <f t="shared" si="13"/>
        <v>-2.0676206896552003</v>
      </c>
      <c r="U22" s="71">
        <f t="shared" si="7"/>
        <v>-6.4476206896554231</v>
      </c>
    </row>
    <row r="23" spans="1:21">
      <c r="A23" s="1" t="str">
        <f t="shared" si="3"/>
        <v>MASON CO-REGULATEDEXPUR</v>
      </c>
      <c r="B23" s="1">
        <f t="shared" si="4"/>
        <v>2</v>
      </c>
      <c r="C23" s="65" t="s">
        <v>160</v>
      </c>
      <c r="D23" s="11" t="s">
        <v>161</v>
      </c>
      <c r="E23" s="69">
        <v>5.04</v>
      </c>
      <c r="F23" s="69">
        <v>5.03</v>
      </c>
      <c r="G23" s="30" t="s">
        <v>30</v>
      </c>
      <c r="H23" s="12" t="s">
        <v>420</v>
      </c>
      <c r="I23" s="71">
        <v>1996.81</v>
      </c>
      <c r="J23" s="71">
        <v>2492.2800000000002</v>
      </c>
      <c r="K23" s="71">
        <v>3301.42</v>
      </c>
      <c r="L23" s="71"/>
      <c r="M23" s="71">
        <f t="shared" si="8"/>
        <v>1992.8480753968254</v>
      </c>
      <c r="N23" s="71">
        <f t="shared" si="9"/>
        <v>2487.3350000000005</v>
      </c>
      <c r="O23" s="71">
        <f t="shared" si="10"/>
        <v>3294.8695634920641</v>
      </c>
      <c r="Q23" s="71">
        <f t="shared" si="11"/>
        <v>-3.9619246031745661</v>
      </c>
      <c r="R23" s="71">
        <f t="shared" si="12"/>
        <v>-4.944999999999709</v>
      </c>
      <c r="S23" s="71">
        <f t="shared" si="13"/>
        <v>-6.5504365079359559</v>
      </c>
      <c r="U23" s="71">
        <f t="shared" si="7"/>
        <v>-15.457361111110231</v>
      </c>
    </row>
    <row r="24" spans="1:21">
      <c r="A24" s="1" t="str">
        <f t="shared" si="3"/>
        <v>MASON CO-REGULATEDEXTRAR</v>
      </c>
      <c r="B24" s="1">
        <f t="shared" si="4"/>
        <v>1</v>
      </c>
      <c r="C24" s="65" t="s">
        <v>162</v>
      </c>
      <c r="D24" s="11" t="s">
        <v>163</v>
      </c>
      <c r="E24" s="69">
        <v>5.04</v>
      </c>
      <c r="F24" s="69">
        <v>5.03</v>
      </c>
      <c r="G24" s="30" t="s">
        <v>30</v>
      </c>
      <c r="H24" s="12" t="s">
        <v>420</v>
      </c>
      <c r="I24" s="71">
        <v>3958.42</v>
      </c>
      <c r="J24" s="71">
        <v>3414.6</v>
      </c>
      <c r="K24" s="71">
        <v>5352.4800000000005</v>
      </c>
      <c r="L24" s="71"/>
      <c r="M24" s="71">
        <f t="shared" si="8"/>
        <v>3950.5659920634921</v>
      </c>
      <c r="N24" s="71">
        <f t="shared" si="9"/>
        <v>3407.8250000000003</v>
      </c>
      <c r="O24" s="71">
        <f t="shared" si="10"/>
        <v>5341.8600000000006</v>
      </c>
      <c r="Q24" s="71">
        <f t="shared" si="11"/>
        <v>-7.8540079365079691</v>
      </c>
      <c r="R24" s="71">
        <f t="shared" si="12"/>
        <v>-6.7749999999996362</v>
      </c>
      <c r="S24" s="71">
        <f t="shared" si="13"/>
        <v>-10.619999999999891</v>
      </c>
      <c r="U24" s="71">
        <f t="shared" si="7"/>
        <v>-25.249007936507496</v>
      </c>
    </row>
    <row r="25" spans="1:21">
      <c r="A25" s="1" t="str">
        <f t="shared" si="3"/>
        <v>MASON CO-REGULATED35ROC1</v>
      </c>
      <c r="B25" s="1">
        <f t="shared" si="4"/>
        <v>1</v>
      </c>
      <c r="C25" s="65" t="s">
        <v>699</v>
      </c>
      <c r="D25" s="11" t="s">
        <v>168</v>
      </c>
      <c r="E25" s="69">
        <v>7.12</v>
      </c>
      <c r="F25" s="69">
        <v>7.1</v>
      </c>
      <c r="G25" s="30" t="s">
        <v>30</v>
      </c>
      <c r="H25" s="12" t="s">
        <v>420</v>
      </c>
      <c r="I25" s="71">
        <v>2556.0800000000004</v>
      </c>
      <c r="J25" s="71">
        <v>2235.6799999999998</v>
      </c>
      <c r="K25" s="71">
        <v>3396.2400000000002</v>
      </c>
      <c r="L25" s="71"/>
      <c r="M25" s="71">
        <f t="shared" si="8"/>
        <v>2548.9</v>
      </c>
      <c r="N25" s="71">
        <f t="shared" si="9"/>
        <v>2229.4</v>
      </c>
      <c r="O25" s="71">
        <f t="shared" si="10"/>
        <v>3386.7</v>
      </c>
      <c r="Q25" s="71">
        <f t="shared" si="11"/>
        <v>-7.180000000000291</v>
      </c>
      <c r="R25" s="71">
        <f t="shared" si="12"/>
        <v>-6.2799999999997453</v>
      </c>
      <c r="S25" s="71">
        <f t="shared" si="13"/>
        <v>-9.5400000000004184</v>
      </c>
      <c r="U25" s="71">
        <f t="shared" si="7"/>
        <v>-23.000000000000455</v>
      </c>
    </row>
    <row r="26" spans="1:21">
      <c r="A26" s="1" t="str">
        <f t="shared" si="3"/>
        <v>MASON CO-REGULATED48ROC1</v>
      </c>
      <c r="B26" s="1">
        <f t="shared" si="4"/>
        <v>1</v>
      </c>
      <c r="C26" s="65" t="s">
        <v>700</v>
      </c>
      <c r="D26" s="11" t="s">
        <v>169</v>
      </c>
      <c r="E26" s="69">
        <v>8.92</v>
      </c>
      <c r="F26" s="69">
        <v>8.9</v>
      </c>
      <c r="G26" s="30" t="s">
        <v>30</v>
      </c>
      <c r="H26" s="12" t="s">
        <v>420</v>
      </c>
      <c r="I26" s="71">
        <v>446</v>
      </c>
      <c r="J26" s="71">
        <v>446</v>
      </c>
      <c r="K26" s="71">
        <v>646.69999999999993</v>
      </c>
      <c r="L26" s="71"/>
      <c r="M26" s="71">
        <f t="shared" si="8"/>
        <v>445</v>
      </c>
      <c r="N26" s="71">
        <f t="shared" si="9"/>
        <v>445</v>
      </c>
      <c r="O26" s="71">
        <f t="shared" si="10"/>
        <v>645.25</v>
      </c>
      <c r="Q26" s="71">
        <f t="shared" si="11"/>
        <v>-1</v>
      </c>
      <c r="R26" s="71">
        <f t="shared" si="12"/>
        <v>-1</v>
      </c>
      <c r="S26" s="71">
        <f t="shared" si="13"/>
        <v>-1.4499999999999318</v>
      </c>
      <c r="U26" s="71">
        <f t="shared" si="7"/>
        <v>-3.4499999999999318</v>
      </c>
    </row>
    <row r="27" spans="1:21">
      <c r="A27" s="1" t="str">
        <f t="shared" si="3"/>
        <v>MASON CO-REGULATED64ROC1</v>
      </c>
      <c r="B27" s="1">
        <f t="shared" si="4"/>
        <v>1</v>
      </c>
      <c r="C27" s="65" t="s">
        <v>701</v>
      </c>
      <c r="D27" s="11" t="s">
        <v>207</v>
      </c>
      <c r="E27" s="69">
        <v>10.5</v>
      </c>
      <c r="F27" s="69">
        <v>10.47</v>
      </c>
      <c r="G27" s="30" t="s">
        <v>30</v>
      </c>
      <c r="H27" s="12" t="s">
        <v>420</v>
      </c>
      <c r="I27" s="71">
        <v>378</v>
      </c>
      <c r="J27" s="71">
        <v>441</v>
      </c>
      <c r="K27" s="71">
        <v>619.5</v>
      </c>
      <c r="L27" s="71"/>
      <c r="M27" s="71">
        <f t="shared" si="8"/>
        <v>376.92</v>
      </c>
      <c r="N27" s="71">
        <f t="shared" si="9"/>
        <v>439.74</v>
      </c>
      <c r="O27" s="71">
        <f t="shared" si="10"/>
        <v>617.73</v>
      </c>
      <c r="Q27" s="71">
        <f t="shared" si="11"/>
        <v>-1.0799999999999841</v>
      </c>
      <c r="R27" s="71">
        <f t="shared" si="12"/>
        <v>-1.2599999999999909</v>
      </c>
      <c r="S27" s="71">
        <f t="shared" si="13"/>
        <v>-1.7699999999999818</v>
      </c>
      <c r="U27" s="71">
        <f t="shared" si="7"/>
        <v>-4.1099999999999568</v>
      </c>
    </row>
    <row r="28" spans="1:21">
      <c r="A28" s="1" t="str">
        <f t="shared" si="3"/>
        <v>MASON CO-REGULATED96ROC1</v>
      </c>
      <c r="B28" s="1">
        <f t="shared" si="4"/>
        <v>1</v>
      </c>
      <c r="C28" s="65" t="s">
        <v>684</v>
      </c>
      <c r="D28" s="11" t="s">
        <v>211</v>
      </c>
      <c r="E28" s="69">
        <v>13.05</v>
      </c>
      <c r="F28" s="69">
        <v>13.02</v>
      </c>
      <c r="G28" s="30" t="s">
        <v>30</v>
      </c>
      <c r="H28" s="12" t="s">
        <v>420</v>
      </c>
      <c r="I28" s="71">
        <v>906.97500000000002</v>
      </c>
      <c r="J28" s="71">
        <v>920.02500000000009</v>
      </c>
      <c r="K28" s="71">
        <v>1598.6150000000002</v>
      </c>
      <c r="L28" s="71"/>
      <c r="M28" s="71">
        <f t="shared" si="8"/>
        <v>904.89</v>
      </c>
      <c r="N28" s="71">
        <f t="shared" si="9"/>
        <v>917.91</v>
      </c>
      <c r="O28" s="71">
        <f t="shared" si="10"/>
        <v>1594.9400229885057</v>
      </c>
      <c r="Q28" s="71">
        <f t="shared" si="11"/>
        <v>-2.0850000000000364</v>
      </c>
      <c r="R28" s="71">
        <f t="shared" si="12"/>
        <v>-2.1150000000001228</v>
      </c>
      <c r="S28" s="71">
        <f t="shared" si="13"/>
        <v>-3.6749770114945477</v>
      </c>
      <c r="U28" s="71">
        <f t="shared" si="7"/>
        <v>-7.8749770114947069</v>
      </c>
    </row>
    <row r="29" spans="1:21">
      <c r="A29" s="1" t="str">
        <f t="shared" si="3"/>
        <v>MASON CO-REGULATEDDRVNRE1</v>
      </c>
      <c r="B29" s="1">
        <f t="shared" si="4"/>
        <v>1</v>
      </c>
      <c r="C29" s="65" t="s">
        <v>150</v>
      </c>
      <c r="D29" s="11" t="s">
        <v>451</v>
      </c>
      <c r="E29" s="69">
        <v>2.54</v>
      </c>
      <c r="F29" s="69">
        <v>2.54</v>
      </c>
      <c r="G29" s="30" t="s">
        <v>30</v>
      </c>
      <c r="H29" s="12" t="s">
        <v>420</v>
      </c>
      <c r="I29" s="71">
        <v>217.67499999999998</v>
      </c>
      <c r="J29" s="71">
        <v>218.82</v>
      </c>
      <c r="K29" s="71">
        <v>224.65</v>
      </c>
      <c r="L29" s="71"/>
      <c r="M29" s="71">
        <f t="shared" si="8"/>
        <v>217.67499999999998</v>
      </c>
      <c r="N29" s="71">
        <f t="shared" si="9"/>
        <v>218.82</v>
      </c>
      <c r="O29" s="71">
        <f t="shared" si="10"/>
        <v>224.65</v>
      </c>
      <c r="Q29" s="71">
        <f t="shared" si="11"/>
        <v>0</v>
      </c>
      <c r="R29" s="71">
        <f t="shared" si="12"/>
        <v>0</v>
      </c>
      <c r="S29" s="71">
        <f t="shared" si="13"/>
        <v>0</v>
      </c>
      <c r="U29" s="71">
        <f t="shared" si="7"/>
        <v>0</v>
      </c>
    </row>
    <row r="30" spans="1:21">
      <c r="A30" s="1" t="str">
        <f t="shared" si="3"/>
        <v>MASON CO-REGULATEDDRVNRW1</v>
      </c>
      <c r="B30" s="1">
        <f t="shared" si="4"/>
        <v>1</v>
      </c>
      <c r="C30" s="65" t="s">
        <v>153</v>
      </c>
      <c r="D30" s="11" t="s">
        <v>452</v>
      </c>
      <c r="E30" s="69">
        <v>5.0650000000000004</v>
      </c>
      <c r="F30" s="69">
        <v>5.0650000000000004</v>
      </c>
      <c r="G30" s="30" t="s">
        <v>30</v>
      </c>
      <c r="H30" s="12" t="s">
        <v>420</v>
      </c>
      <c r="I30" s="71">
        <v>488.33499999999998</v>
      </c>
      <c r="J30" s="71">
        <v>487.5</v>
      </c>
      <c r="K30" s="71">
        <v>496.14</v>
      </c>
      <c r="L30" s="71"/>
      <c r="M30" s="71">
        <f t="shared" si="8"/>
        <v>488.33499999999998</v>
      </c>
      <c r="N30" s="71">
        <f t="shared" si="9"/>
        <v>487.5</v>
      </c>
      <c r="O30" s="71">
        <f t="shared" si="10"/>
        <v>496.14</v>
      </c>
      <c r="Q30" s="71">
        <f t="shared" si="11"/>
        <v>0</v>
      </c>
      <c r="R30" s="71">
        <f t="shared" si="12"/>
        <v>0</v>
      </c>
      <c r="S30" s="71">
        <f t="shared" si="13"/>
        <v>0</v>
      </c>
      <c r="U30" s="71">
        <f t="shared" si="7"/>
        <v>0</v>
      </c>
    </row>
    <row r="31" spans="1:21">
      <c r="A31" s="1" t="str">
        <f t="shared" si="3"/>
        <v>MASON CO-REGULATEDDRVNRM2</v>
      </c>
      <c r="B31" s="1">
        <f t="shared" si="4"/>
        <v>1</v>
      </c>
      <c r="C31" s="65" t="s">
        <v>223</v>
      </c>
      <c r="D31" s="11" t="s">
        <v>698</v>
      </c>
      <c r="E31" s="69">
        <v>1.47</v>
      </c>
      <c r="F31" s="69">
        <v>1.47</v>
      </c>
      <c r="G31" s="30" t="s">
        <v>30</v>
      </c>
      <c r="H31" s="12" t="s">
        <v>420</v>
      </c>
      <c r="I31" s="71">
        <v>0</v>
      </c>
      <c r="J31" s="71">
        <v>0</v>
      </c>
      <c r="K31" s="71">
        <v>0</v>
      </c>
      <c r="L31" s="71"/>
      <c r="M31" s="71">
        <f t="shared" si="8"/>
        <v>0</v>
      </c>
      <c r="N31" s="71">
        <f t="shared" si="9"/>
        <v>0</v>
      </c>
      <c r="O31" s="71">
        <f t="shared" si="10"/>
        <v>0</v>
      </c>
      <c r="Q31" s="71">
        <f t="shared" si="11"/>
        <v>0</v>
      </c>
      <c r="R31" s="71">
        <f t="shared" si="12"/>
        <v>0</v>
      </c>
      <c r="S31" s="71">
        <f t="shared" si="13"/>
        <v>0</v>
      </c>
      <c r="U31" s="71">
        <f t="shared" si="7"/>
        <v>0</v>
      </c>
    </row>
    <row r="32" spans="1:21">
      <c r="A32" s="1" t="str">
        <f t="shared" si="3"/>
        <v>MASON CO-REGULATEDDRVNRW2</v>
      </c>
      <c r="B32" s="1">
        <f t="shared" si="4"/>
        <v>1</v>
      </c>
      <c r="C32" s="65" t="s">
        <v>218</v>
      </c>
      <c r="D32" s="11" t="s">
        <v>458</v>
      </c>
      <c r="E32" s="69">
        <v>6.3650000000000002</v>
      </c>
      <c r="F32" s="69">
        <v>6.3650000000000002</v>
      </c>
      <c r="G32" s="30" t="s">
        <v>30</v>
      </c>
      <c r="H32" s="12" t="s">
        <v>420</v>
      </c>
      <c r="I32" s="71">
        <v>75.674999999999997</v>
      </c>
      <c r="J32" s="71">
        <v>76.38</v>
      </c>
      <c r="K32" s="71">
        <v>79.915000000000006</v>
      </c>
      <c r="L32" s="71"/>
      <c r="M32" s="71">
        <f t="shared" si="8"/>
        <v>75.674999999999997</v>
      </c>
      <c r="N32" s="71">
        <f t="shared" si="9"/>
        <v>76.38</v>
      </c>
      <c r="O32" s="71">
        <f t="shared" si="10"/>
        <v>79.915000000000006</v>
      </c>
      <c r="Q32" s="71">
        <f t="shared" si="11"/>
        <v>0</v>
      </c>
      <c r="R32" s="71">
        <f t="shared" si="12"/>
        <v>0</v>
      </c>
      <c r="S32" s="71">
        <f t="shared" si="13"/>
        <v>0</v>
      </c>
      <c r="U32" s="71">
        <f t="shared" si="7"/>
        <v>0</v>
      </c>
    </row>
    <row r="33" spans="1:21">
      <c r="A33" s="1" t="str">
        <f t="shared" si="3"/>
        <v>MASON CO-REGULATEDDRVNRM1</v>
      </c>
      <c r="B33" s="1">
        <f t="shared" si="4"/>
        <v>1</v>
      </c>
      <c r="C33" s="65" t="s">
        <v>159</v>
      </c>
      <c r="D33" s="11" t="s">
        <v>456</v>
      </c>
      <c r="E33" s="69">
        <v>1.17</v>
      </c>
      <c r="F33" s="69">
        <v>1.17</v>
      </c>
      <c r="G33" s="30" t="s">
        <v>30</v>
      </c>
      <c r="H33" s="12" t="s">
        <v>420</v>
      </c>
      <c r="I33" s="71">
        <v>11.7</v>
      </c>
      <c r="J33" s="71">
        <v>11.7</v>
      </c>
      <c r="K33" s="71">
        <v>11.7</v>
      </c>
      <c r="L33" s="71"/>
      <c r="M33" s="71">
        <f t="shared" si="8"/>
        <v>11.7</v>
      </c>
      <c r="N33" s="71">
        <f t="shared" si="9"/>
        <v>11.7</v>
      </c>
      <c r="O33" s="71">
        <f t="shared" si="10"/>
        <v>11.7</v>
      </c>
      <c r="Q33" s="71">
        <f t="shared" si="11"/>
        <v>0</v>
      </c>
      <c r="R33" s="71">
        <f t="shared" si="12"/>
        <v>0</v>
      </c>
      <c r="S33" s="71">
        <f t="shared" si="13"/>
        <v>0</v>
      </c>
      <c r="U33" s="71">
        <f t="shared" si="7"/>
        <v>0</v>
      </c>
    </row>
    <row r="34" spans="1:21">
      <c r="A34" s="1" t="str">
        <f t="shared" si="3"/>
        <v>MASON CO-REGULATEDDRVNROC1</v>
      </c>
      <c r="B34" s="1">
        <f t="shared" si="4"/>
        <v>1</v>
      </c>
      <c r="C34" s="65" t="s">
        <v>208</v>
      </c>
      <c r="D34" s="11" t="s">
        <v>460</v>
      </c>
      <c r="E34" s="69">
        <v>1.17</v>
      </c>
      <c r="F34" s="69">
        <v>1.17</v>
      </c>
      <c r="G34" s="30" t="s">
        <v>30</v>
      </c>
      <c r="H34" s="12" t="s">
        <v>420</v>
      </c>
      <c r="I34" s="71">
        <v>0</v>
      </c>
      <c r="J34" s="71">
        <v>0</v>
      </c>
      <c r="K34" s="71">
        <v>0</v>
      </c>
      <c r="L34" s="71"/>
      <c r="M34" s="71">
        <f t="shared" si="8"/>
        <v>0</v>
      </c>
      <c r="N34" s="71">
        <f t="shared" si="9"/>
        <v>0</v>
      </c>
      <c r="O34" s="71">
        <f t="shared" si="10"/>
        <v>0</v>
      </c>
      <c r="Q34" s="71">
        <f t="shared" si="11"/>
        <v>0</v>
      </c>
      <c r="R34" s="71">
        <f t="shared" si="12"/>
        <v>0</v>
      </c>
      <c r="S34" s="71">
        <f t="shared" si="13"/>
        <v>0</v>
      </c>
      <c r="U34" s="71">
        <f t="shared" si="7"/>
        <v>0</v>
      </c>
    </row>
    <row r="35" spans="1:21">
      <c r="A35" s="1" t="str">
        <f t="shared" si="3"/>
        <v>MASON CO-REGULATEDDRVNRE2</v>
      </c>
      <c r="B35" s="1">
        <f t="shared" si="4"/>
        <v>1</v>
      </c>
      <c r="C35" s="65" t="s">
        <v>199</v>
      </c>
      <c r="D35" s="11" t="s">
        <v>457</v>
      </c>
      <c r="E35" s="69">
        <v>3.19</v>
      </c>
      <c r="F35" s="69">
        <v>3.19</v>
      </c>
      <c r="G35" s="30" t="s">
        <v>30</v>
      </c>
      <c r="H35" s="12" t="s">
        <v>420</v>
      </c>
      <c r="I35" s="71">
        <v>54.22</v>
      </c>
      <c r="J35" s="71">
        <v>57.42</v>
      </c>
      <c r="K35" s="71">
        <v>60.61</v>
      </c>
      <c r="L35" s="71"/>
      <c r="M35" s="71">
        <f t="shared" si="8"/>
        <v>54.219999999999992</v>
      </c>
      <c r="N35" s="71">
        <f t="shared" si="9"/>
        <v>57.42</v>
      </c>
      <c r="O35" s="71">
        <f t="shared" si="10"/>
        <v>60.61</v>
      </c>
      <c r="Q35" s="71">
        <f t="shared" si="11"/>
        <v>0</v>
      </c>
      <c r="R35" s="71">
        <f t="shared" si="12"/>
        <v>0</v>
      </c>
      <c r="S35" s="71">
        <f t="shared" si="13"/>
        <v>0</v>
      </c>
      <c r="U35" s="71">
        <f t="shared" si="7"/>
        <v>0</v>
      </c>
    </row>
    <row r="36" spans="1:21">
      <c r="A36" s="1" t="str">
        <f t="shared" si="3"/>
        <v>MASON CO-REGULATEDWLKNRE1</v>
      </c>
      <c r="B36" s="1">
        <f t="shared" si="4"/>
        <v>1</v>
      </c>
      <c r="C36" s="65" t="s">
        <v>156</v>
      </c>
      <c r="D36" s="11" t="s">
        <v>453</v>
      </c>
      <c r="E36" s="69">
        <v>1.345</v>
      </c>
      <c r="F36" s="69">
        <v>1.345</v>
      </c>
      <c r="G36" s="30" t="s">
        <v>30</v>
      </c>
      <c r="H36" s="12" t="s">
        <v>420</v>
      </c>
      <c r="I36" s="71">
        <v>83.72</v>
      </c>
      <c r="J36" s="71">
        <v>82.98</v>
      </c>
      <c r="K36" s="71">
        <v>93.66</v>
      </c>
      <c r="L36" s="71"/>
      <c r="M36" s="71">
        <f t="shared" si="8"/>
        <v>83.72</v>
      </c>
      <c r="N36" s="71">
        <f t="shared" si="9"/>
        <v>82.98</v>
      </c>
      <c r="O36" s="71">
        <f t="shared" si="10"/>
        <v>93.66</v>
      </c>
      <c r="Q36" s="71">
        <f t="shared" si="11"/>
        <v>0</v>
      </c>
      <c r="R36" s="71">
        <f t="shared" si="12"/>
        <v>0</v>
      </c>
      <c r="S36" s="71">
        <f t="shared" si="13"/>
        <v>0</v>
      </c>
      <c r="U36" s="71">
        <f t="shared" si="7"/>
        <v>0</v>
      </c>
    </row>
    <row r="37" spans="1:21">
      <c r="A37" s="1" t="str">
        <f t="shared" si="3"/>
        <v>MASON CO-REGULATEDWLKNRM1</v>
      </c>
      <c r="B37" s="1">
        <f t="shared" si="4"/>
        <v>1</v>
      </c>
      <c r="C37" s="65" t="s">
        <v>205</v>
      </c>
      <c r="D37" s="11" t="s">
        <v>455</v>
      </c>
      <c r="E37" s="69">
        <v>1.24</v>
      </c>
      <c r="F37" s="69">
        <v>1.24</v>
      </c>
      <c r="G37" s="30" t="s">
        <v>30</v>
      </c>
      <c r="H37" s="12" t="s">
        <v>420</v>
      </c>
      <c r="I37" s="71">
        <v>15.81</v>
      </c>
      <c r="J37" s="71">
        <v>13.64</v>
      </c>
      <c r="K37" s="71">
        <v>13.639999999999999</v>
      </c>
      <c r="L37" s="71"/>
      <c r="M37" s="71">
        <f t="shared" si="8"/>
        <v>15.81</v>
      </c>
      <c r="N37" s="71">
        <f t="shared" si="9"/>
        <v>13.64</v>
      </c>
      <c r="O37" s="71">
        <f t="shared" si="10"/>
        <v>13.639999999999997</v>
      </c>
      <c r="Q37" s="71">
        <f t="shared" si="11"/>
        <v>0</v>
      </c>
      <c r="R37" s="71">
        <f t="shared" si="12"/>
        <v>0</v>
      </c>
      <c r="S37" s="71">
        <f t="shared" si="13"/>
        <v>0</v>
      </c>
      <c r="U37" s="71">
        <f t="shared" si="7"/>
        <v>0</v>
      </c>
    </row>
    <row r="38" spans="1:21">
      <c r="A38" s="1" t="str">
        <f t="shared" si="3"/>
        <v>MASON CO-REGULATEDWLKNRW1</v>
      </c>
      <c r="B38" s="1">
        <f t="shared" si="4"/>
        <v>1</v>
      </c>
      <c r="C38" s="65" t="s">
        <v>206</v>
      </c>
      <c r="D38" s="11" t="s">
        <v>454</v>
      </c>
      <c r="E38" s="69">
        <v>2.6850000000000001</v>
      </c>
      <c r="F38" s="69">
        <v>2.6850000000000001</v>
      </c>
      <c r="G38" s="30" t="s">
        <v>30</v>
      </c>
      <c r="H38" s="12" t="s">
        <v>420</v>
      </c>
      <c r="I38" s="71">
        <v>200.74</v>
      </c>
      <c r="J38" s="71">
        <v>198.11500000000001</v>
      </c>
      <c r="K38" s="71">
        <v>228.83</v>
      </c>
      <c r="L38" s="71"/>
      <c r="M38" s="71">
        <f t="shared" si="8"/>
        <v>200.74000000000004</v>
      </c>
      <c r="N38" s="71">
        <f t="shared" si="9"/>
        <v>198.11500000000001</v>
      </c>
      <c r="O38" s="71">
        <f t="shared" si="10"/>
        <v>228.83</v>
      </c>
      <c r="Q38" s="71">
        <f t="shared" si="11"/>
        <v>0</v>
      </c>
      <c r="R38" s="71">
        <f t="shared" si="12"/>
        <v>0</v>
      </c>
      <c r="S38" s="71">
        <f t="shared" si="13"/>
        <v>0</v>
      </c>
      <c r="U38" s="71">
        <f t="shared" si="7"/>
        <v>0</v>
      </c>
    </row>
    <row r="39" spans="1:21">
      <c r="A39" s="1" t="str">
        <f t="shared" si="3"/>
        <v>MASON CO-REGULATEDWLKNRW2</v>
      </c>
      <c r="B39" s="1">
        <f t="shared" si="4"/>
        <v>1</v>
      </c>
      <c r="C39" s="65" t="s">
        <v>209</v>
      </c>
      <c r="D39" s="11" t="s">
        <v>459</v>
      </c>
      <c r="E39" s="69">
        <v>0.18</v>
      </c>
      <c r="F39" s="69">
        <v>0.18</v>
      </c>
      <c r="G39" s="30" t="s">
        <v>30</v>
      </c>
      <c r="H39" s="12" t="s">
        <v>420</v>
      </c>
      <c r="I39" s="71">
        <v>63</v>
      </c>
      <c r="J39" s="71">
        <v>63.28</v>
      </c>
      <c r="K39" s="71">
        <v>67.745000000000005</v>
      </c>
      <c r="L39" s="71"/>
      <c r="M39" s="71">
        <f t="shared" si="8"/>
        <v>63</v>
      </c>
      <c r="N39" s="71">
        <f t="shared" si="9"/>
        <v>63.280000000000008</v>
      </c>
      <c r="O39" s="71">
        <f t="shared" si="10"/>
        <v>67.745000000000005</v>
      </c>
      <c r="Q39" s="71">
        <f t="shared" si="11"/>
        <v>0</v>
      </c>
      <c r="R39" s="71">
        <f t="shared" si="12"/>
        <v>0</v>
      </c>
      <c r="S39" s="71">
        <f t="shared" si="13"/>
        <v>0</v>
      </c>
      <c r="U39" s="71">
        <f t="shared" si="7"/>
        <v>0</v>
      </c>
    </row>
    <row r="40" spans="1:21">
      <c r="A40" s="1" t="str">
        <f t="shared" si="3"/>
        <v>MASON CO-REGULATEDREDELIVER</v>
      </c>
      <c r="B40" s="1">
        <f t="shared" si="4"/>
        <v>1</v>
      </c>
      <c r="C40" s="65" t="s">
        <v>164</v>
      </c>
      <c r="D40" s="11" t="s">
        <v>360</v>
      </c>
      <c r="E40" s="69">
        <v>17.88</v>
      </c>
      <c r="F40" s="69">
        <v>17.829999999999998</v>
      </c>
      <c r="G40" s="30" t="s">
        <v>30</v>
      </c>
      <c r="H40" s="12" t="s">
        <v>420</v>
      </c>
      <c r="I40" s="71">
        <v>107.28</v>
      </c>
      <c r="J40" s="71">
        <v>160.91999999999999</v>
      </c>
      <c r="K40" s="71">
        <v>268.2</v>
      </c>
      <c r="L40" s="71"/>
      <c r="M40" s="71">
        <f t="shared" si="8"/>
        <v>106.97999999999999</v>
      </c>
      <c r="N40" s="71">
        <f t="shared" si="9"/>
        <v>160.46999999999997</v>
      </c>
      <c r="O40" s="71">
        <f t="shared" si="10"/>
        <v>267.45</v>
      </c>
      <c r="Q40" s="71">
        <f t="shared" si="11"/>
        <v>-0.30000000000001137</v>
      </c>
      <c r="R40" s="71">
        <f t="shared" si="12"/>
        <v>-0.45000000000001705</v>
      </c>
      <c r="S40" s="71">
        <f t="shared" si="13"/>
        <v>-0.75</v>
      </c>
      <c r="U40" s="71">
        <f t="shared" si="7"/>
        <v>-1.5000000000000284</v>
      </c>
    </row>
    <row r="41" spans="1:21">
      <c r="A41" s="1" t="str">
        <f t="shared" si="3"/>
        <v>MASON CO-REGULATEDRESTART</v>
      </c>
      <c r="B41" s="1">
        <f t="shared" si="4"/>
        <v>1</v>
      </c>
      <c r="C41" s="65" t="s">
        <v>165</v>
      </c>
      <c r="D41" s="11" t="s">
        <v>166</v>
      </c>
      <c r="E41" s="69">
        <v>5.61</v>
      </c>
      <c r="F41" s="69">
        <v>5.59</v>
      </c>
      <c r="G41" s="30" t="s">
        <v>30</v>
      </c>
      <c r="H41" s="12" t="s">
        <v>420</v>
      </c>
      <c r="I41" s="71">
        <v>22.44</v>
      </c>
      <c r="J41" s="71">
        <v>819.06</v>
      </c>
      <c r="K41" s="71">
        <v>39.270000000000003</v>
      </c>
      <c r="L41" s="71"/>
      <c r="M41" s="71">
        <f t="shared" si="8"/>
        <v>22.36</v>
      </c>
      <c r="N41" s="71">
        <f t="shared" si="9"/>
        <v>816.13999999999987</v>
      </c>
      <c r="O41" s="71">
        <f t="shared" si="10"/>
        <v>39.129999999999995</v>
      </c>
      <c r="Q41" s="71">
        <f t="shared" si="11"/>
        <v>-8.0000000000001847E-2</v>
      </c>
      <c r="R41" s="71">
        <f t="shared" si="12"/>
        <v>-2.9200000000000728</v>
      </c>
      <c r="S41" s="71">
        <f t="shared" si="13"/>
        <v>-0.14000000000000767</v>
      </c>
      <c r="U41" s="71">
        <f t="shared" si="7"/>
        <v>-3.1400000000000823</v>
      </c>
    </row>
    <row r="42" spans="1:21">
      <c r="A42" s="1" t="str">
        <f t="shared" si="3"/>
        <v>MASON CO-REGULATEDROLLOUT 5-25</v>
      </c>
      <c r="B42" s="1">
        <f t="shared" si="4"/>
        <v>1</v>
      </c>
      <c r="C42" s="66" t="s">
        <v>335</v>
      </c>
      <c r="D42" s="11" t="s">
        <v>336</v>
      </c>
      <c r="E42" s="69">
        <v>2.81</v>
      </c>
      <c r="F42" s="69">
        <v>2.8</v>
      </c>
      <c r="G42" s="30" t="s">
        <v>30</v>
      </c>
      <c r="H42" s="12" t="s">
        <v>420</v>
      </c>
      <c r="I42" s="71">
        <v>0</v>
      </c>
      <c r="J42" s="71">
        <v>0</v>
      </c>
      <c r="K42" s="71">
        <v>0</v>
      </c>
      <c r="L42" s="71"/>
      <c r="M42" s="71">
        <f t="shared" si="8"/>
        <v>0</v>
      </c>
      <c r="N42" s="71">
        <f t="shared" si="9"/>
        <v>0</v>
      </c>
      <c r="O42" s="71">
        <f t="shared" si="10"/>
        <v>0</v>
      </c>
      <c r="Q42" s="71">
        <f t="shared" si="11"/>
        <v>0</v>
      </c>
      <c r="R42" s="71">
        <f t="shared" si="12"/>
        <v>0</v>
      </c>
      <c r="S42" s="71">
        <f t="shared" si="13"/>
        <v>0</v>
      </c>
      <c r="U42" s="71">
        <f t="shared" si="7"/>
        <v>0</v>
      </c>
    </row>
    <row r="43" spans="1:21">
      <c r="A43" s="1" t="str">
        <f t="shared" si="3"/>
        <v>MASON CO-REGULATEDTRIPRCARTS</v>
      </c>
      <c r="B43" s="1">
        <f t="shared" si="4"/>
        <v>1</v>
      </c>
      <c r="C43" s="66" t="s">
        <v>329</v>
      </c>
      <c r="D43" s="11" t="s">
        <v>330</v>
      </c>
      <c r="E43" s="69">
        <v>9.77</v>
      </c>
      <c r="F43" s="69">
        <v>9.74</v>
      </c>
      <c r="G43" s="30" t="s">
        <v>30</v>
      </c>
      <c r="H43" s="12" t="s">
        <v>420</v>
      </c>
      <c r="I43" s="71">
        <v>9.77</v>
      </c>
      <c r="J43" s="71">
        <v>0</v>
      </c>
      <c r="K43" s="71">
        <v>0</v>
      </c>
      <c r="L43" s="71"/>
      <c r="M43" s="71">
        <f t="shared" si="8"/>
        <v>9.74</v>
      </c>
      <c r="N43" s="71">
        <f t="shared" si="9"/>
        <v>0</v>
      </c>
      <c r="O43" s="71">
        <f t="shared" si="10"/>
        <v>0</v>
      </c>
      <c r="Q43" s="71">
        <f t="shared" si="11"/>
        <v>-2.9999999999999361E-2</v>
      </c>
      <c r="R43" s="71">
        <f t="shared" si="12"/>
        <v>0</v>
      </c>
      <c r="S43" s="71">
        <f t="shared" si="13"/>
        <v>0</v>
      </c>
      <c r="U43" s="71">
        <f t="shared" si="7"/>
        <v>-2.9999999999999361E-2</v>
      </c>
    </row>
    <row r="44" spans="1:21">
      <c r="A44" s="1" t="str">
        <f t="shared" si="3"/>
        <v>MASON CO-REGULATEDSTAIR-RES</v>
      </c>
      <c r="B44" s="1">
        <f t="shared" si="4"/>
        <v>1</v>
      </c>
      <c r="C44" s="65" t="s">
        <v>265</v>
      </c>
      <c r="D44" s="11" t="s">
        <v>266</v>
      </c>
      <c r="E44" s="69">
        <v>0.11</v>
      </c>
      <c r="F44" s="69">
        <v>0.11</v>
      </c>
      <c r="G44" s="30" t="s">
        <v>30</v>
      </c>
      <c r="H44" s="12" t="s">
        <v>420</v>
      </c>
      <c r="I44" s="71">
        <v>0</v>
      </c>
      <c r="J44" s="71">
        <v>0</v>
      </c>
      <c r="K44" s="71">
        <v>0</v>
      </c>
      <c r="L44" s="71"/>
      <c r="M44" s="71">
        <f t="shared" si="8"/>
        <v>0</v>
      </c>
      <c r="N44" s="71">
        <f t="shared" si="9"/>
        <v>0</v>
      </c>
      <c r="O44" s="71">
        <f t="shared" si="10"/>
        <v>0</v>
      </c>
      <c r="Q44" s="71">
        <f t="shared" si="11"/>
        <v>0</v>
      </c>
      <c r="R44" s="71">
        <f t="shared" si="12"/>
        <v>0</v>
      </c>
      <c r="S44" s="71">
        <f t="shared" si="13"/>
        <v>0</v>
      </c>
      <c r="U44" s="71">
        <f t="shared" si="7"/>
        <v>0</v>
      </c>
    </row>
    <row r="45" spans="1:21">
      <c r="A45" s="1" t="str">
        <f t="shared" si="3"/>
        <v>MASON CO-REGULATEDOFOWR</v>
      </c>
      <c r="B45" s="1">
        <f t="shared" si="4"/>
        <v>1</v>
      </c>
      <c r="C45" s="65" t="s">
        <v>325</v>
      </c>
      <c r="D45" s="11" t="s">
        <v>326</v>
      </c>
      <c r="E45" s="69">
        <v>5.04</v>
      </c>
      <c r="F45" s="69">
        <v>5.03</v>
      </c>
      <c r="G45" s="30" t="s">
        <v>30</v>
      </c>
      <c r="H45" s="12" t="s">
        <v>420</v>
      </c>
      <c r="I45" s="71">
        <v>4198.32</v>
      </c>
      <c r="J45" s="71">
        <v>3165.25</v>
      </c>
      <c r="K45" s="71">
        <v>4309.2</v>
      </c>
      <c r="L45" s="71"/>
      <c r="M45" s="71">
        <f t="shared" si="8"/>
        <v>4189.99</v>
      </c>
      <c r="N45" s="71">
        <f t="shared" si="9"/>
        <v>3158.969742063492</v>
      </c>
      <c r="O45" s="71">
        <f t="shared" si="10"/>
        <v>4300.6500000000005</v>
      </c>
      <c r="Q45" s="71">
        <f t="shared" si="11"/>
        <v>-8.3299999999999272</v>
      </c>
      <c r="R45" s="71">
        <f t="shared" si="12"/>
        <v>-6.2802579365079509</v>
      </c>
      <c r="S45" s="71">
        <f t="shared" si="13"/>
        <v>-8.5499999999992724</v>
      </c>
      <c r="U45" s="71">
        <f t="shared" si="7"/>
        <v>-23.160257936507151</v>
      </c>
    </row>
    <row r="46" spans="1:21">
      <c r="A46" s="1" t="str">
        <f t="shared" si="3"/>
        <v>MASON CO-REGULATEDADJOTHR</v>
      </c>
      <c r="B46" s="1">
        <f t="shared" si="4"/>
        <v>2</v>
      </c>
      <c r="C46" s="65" t="s">
        <v>157</v>
      </c>
      <c r="D46" s="11" t="s">
        <v>158</v>
      </c>
      <c r="E46" s="69">
        <v>0</v>
      </c>
      <c r="F46" s="69">
        <v>0</v>
      </c>
      <c r="G46" s="30" t="s">
        <v>30</v>
      </c>
      <c r="H46" s="12" t="s">
        <v>420</v>
      </c>
      <c r="I46" s="71">
        <v>-46.19</v>
      </c>
      <c r="J46" s="71">
        <v>0</v>
      </c>
      <c r="K46" s="71">
        <v>-2.59</v>
      </c>
      <c r="L46" s="71"/>
      <c r="M46" s="71"/>
      <c r="N46" s="71"/>
      <c r="O46" s="71"/>
      <c r="Q46" s="71"/>
      <c r="R46" s="71"/>
      <c r="S46" s="71"/>
      <c r="U46" s="71"/>
    </row>
    <row r="47" spans="1:21">
      <c r="A47" s="1" t="str">
        <f t="shared" si="3"/>
        <v>MASON CO-REGULATEDLOOSE-RES</v>
      </c>
      <c r="B47" s="1">
        <f t="shared" si="4"/>
        <v>1</v>
      </c>
      <c r="C47" s="65" t="s">
        <v>397</v>
      </c>
      <c r="D47" s="11" t="s">
        <v>403</v>
      </c>
      <c r="E47" s="69">
        <v>0</v>
      </c>
      <c r="F47" s="69">
        <v>30.36</v>
      </c>
      <c r="G47" s="30" t="s">
        <v>30</v>
      </c>
      <c r="H47" s="12" t="s">
        <v>420</v>
      </c>
      <c r="I47" s="71">
        <v>4.5</v>
      </c>
      <c r="J47" s="71">
        <v>-4.5</v>
      </c>
      <c r="K47" s="71">
        <v>0</v>
      </c>
      <c r="L47" s="71"/>
      <c r="M47" s="71"/>
      <c r="N47" s="71"/>
      <c r="O47" s="71"/>
      <c r="Q47" s="71"/>
      <c r="R47" s="71"/>
      <c r="S47" s="71"/>
      <c r="U47" s="71"/>
    </row>
    <row r="48" spans="1:21">
      <c r="C48" s="65"/>
      <c r="D48" s="11"/>
      <c r="E48" s="69"/>
      <c r="F48" s="69"/>
      <c r="H48" s="12" t="s">
        <v>420</v>
      </c>
      <c r="I48" s="71"/>
      <c r="J48" s="71"/>
      <c r="K48" s="71"/>
      <c r="L48" s="71"/>
      <c r="M48" s="71"/>
      <c r="N48" s="71"/>
      <c r="O48" s="71"/>
      <c r="Q48" s="71"/>
      <c r="R48" s="71"/>
      <c r="S48" s="71"/>
      <c r="U48" s="71"/>
    </row>
    <row r="49" spans="1:21">
      <c r="B49" s="1">
        <f>COUNTIF(C:C,C49)</f>
        <v>1</v>
      </c>
      <c r="D49" s="17" t="s">
        <v>4</v>
      </c>
      <c r="E49" s="67"/>
      <c r="F49" s="67"/>
      <c r="H49" s="12" t="s">
        <v>420</v>
      </c>
      <c r="I49" s="72">
        <f t="shared" ref="I49:O49" si="14">SUM(I10:I48)</f>
        <v>371765.11</v>
      </c>
      <c r="J49" s="72">
        <f t="shared" si="14"/>
        <v>371091.99500000005</v>
      </c>
      <c r="K49" s="72">
        <f t="shared" si="14"/>
        <v>389325.74999999994</v>
      </c>
      <c r="L49" s="72"/>
      <c r="M49" s="72">
        <f t="shared" si="14"/>
        <v>370876.76988140453</v>
      </c>
      <c r="N49" s="72">
        <f t="shared" si="14"/>
        <v>370166.89992482401</v>
      </c>
      <c r="O49" s="72">
        <f t="shared" si="14"/>
        <v>388355.72094537783</v>
      </c>
      <c r="Q49" s="72">
        <f t="shared" ref="Q49:S49" si="15">SUM(Q10:Q48)</f>
        <v>-930.03011859538003</v>
      </c>
      <c r="R49" s="72">
        <f t="shared" si="15"/>
        <v>-929.59507517607483</v>
      </c>
      <c r="S49" s="72">
        <f t="shared" si="15"/>
        <v>-972.61905462210177</v>
      </c>
      <c r="U49" s="72">
        <f t="shared" ref="U49" si="16">SUM(U10:U48)</f>
        <v>-2832.2442483935561</v>
      </c>
    </row>
    <row r="50" spans="1:21">
      <c r="D50" s="17"/>
      <c r="E50" s="67"/>
      <c r="F50" s="67"/>
      <c r="H50" s="12" t="s">
        <v>420</v>
      </c>
      <c r="I50" s="73"/>
      <c r="J50" s="73"/>
      <c r="K50" s="73"/>
      <c r="L50" s="73"/>
      <c r="M50" s="73"/>
      <c r="N50" s="73"/>
      <c r="O50" s="73"/>
      <c r="Q50" s="73"/>
      <c r="R50" s="73"/>
      <c r="S50" s="73"/>
      <c r="U50" s="73"/>
    </row>
    <row r="51" spans="1:21">
      <c r="E51" s="67"/>
      <c r="F51" s="67"/>
      <c r="H51" s="12" t="s">
        <v>420</v>
      </c>
      <c r="I51" s="74"/>
      <c r="J51" s="71"/>
      <c r="K51" s="71"/>
      <c r="L51" s="71"/>
      <c r="M51" s="75"/>
      <c r="N51" s="75"/>
      <c r="O51" s="75"/>
      <c r="Q51" s="75"/>
      <c r="R51" s="75"/>
      <c r="S51" s="75"/>
      <c r="U51" s="75"/>
    </row>
    <row r="52" spans="1:21">
      <c r="B52" s="1">
        <f t="shared" ref="B52:B64" si="17">COUNTIF(C:C,C52)</f>
        <v>1</v>
      </c>
      <c r="C52" s="2" t="s">
        <v>5</v>
      </c>
      <c r="D52" s="2" t="s">
        <v>5</v>
      </c>
      <c r="E52" s="67"/>
      <c r="F52" s="67"/>
      <c r="H52" s="12" t="s">
        <v>420</v>
      </c>
      <c r="I52" s="74"/>
      <c r="J52" s="71"/>
      <c r="K52" s="71"/>
      <c r="L52" s="71"/>
      <c r="M52" s="75"/>
      <c r="N52" s="75"/>
      <c r="O52" s="75"/>
      <c r="Q52" s="75"/>
      <c r="R52" s="75"/>
      <c r="S52" s="75"/>
      <c r="U52" s="75"/>
    </row>
    <row r="53" spans="1:21" ht="15.75" customHeight="1">
      <c r="A53" s="1" t="str">
        <f t="shared" ref="A53:A64" si="18">$C$1&amp;C53</f>
        <v>MASON CO-REGULATEDDRVNRE1RECY</v>
      </c>
      <c r="B53" s="1">
        <f t="shared" si="17"/>
        <v>1</v>
      </c>
      <c r="C53" s="11" t="s">
        <v>151</v>
      </c>
      <c r="D53" s="11" t="s">
        <v>152</v>
      </c>
      <c r="E53" s="69">
        <v>2.7549999999999999</v>
      </c>
      <c r="F53" s="69">
        <v>2.7549999999999999</v>
      </c>
      <c r="G53" s="30" t="s">
        <v>41</v>
      </c>
      <c r="H53" s="12" t="s">
        <v>420</v>
      </c>
      <c r="I53" s="71">
        <v>342.84500000000003</v>
      </c>
      <c r="J53" s="71">
        <v>344.77</v>
      </c>
      <c r="K53" s="71">
        <v>353.57499999999999</v>
      </c>
      <c r="L53" s="71"/>
      <c r="M53" s="71">
        <f t="shared" ref="M53:M63" si="19">I53/$E53*$F53</f>
        <v>342.84500000000003</v>
      </c>
      <c r="N53" s="71">
        <f t="shared" ref="N53:N64" si="20">J53/$E53*$F53</f>
        <v>344.77</v>
      </c>
      <c r="O53" s="71">
        <f t="shared" ref="O53:O64" si="21">K53/$E53*$F53</f>
        <v>353.57499999999999</v>
      </c>
      <c r="Q53" s="71">
        <f t="shared" ref="Q53:Q63" si="22">M53-I53</f>
        <v>0</v>
      </c>
      <c r="R53" s="71">
        <f t="shared" ref="R53:R64" si="23">N53-J53</f>
        <v>0</v>
      </c>
      <c r="S53" s="71">
        <f t="shared" ref="S53:S64" si="24">O53-K53</f>
        <v>0</v>
      </c>
      <c r="U53" s="71">
        <f t="shared" ref="U53:U63" si="25">SUM(Q53:S53)</f>
        <v>0</v>
      </c>
    </row>
    <row r="54" spans="1:21">
      <c r="A54" s="1" t="str">
        <f t="shared" si="18"/>
        <v>MASON CO-REGULATEDDRVNRE1RECYMA</v>
      </c>
      <c r="B54" s="1">
        <f t="shared" si="17"/>
        <v>1</v>
      </c>
      <c r="C54" s="11" t="s">
        <v>167</v>
      </c>
      <c r="D54" s="11" t="s">
        <v>152</v>
      </c>
      <c r="E54" s="69">
        <v>1.38</v>
      </c>
      <c r="F54" s="69">
        <v>1.38</v>
      </c>
      <c r="G54" s="30" t="s">
        <v>41</v>
      </c>
      <c r="H54" s="12" t="s">
        <v>420</v>
      </c>
      <c r="I54" s="71">
        <v>111.78</v>
      </c>
      <c r="J54" s="71">
        <v>110.4</v>
      </c>
      <c r="K54" s="71">
        <v>114.54</v>
      </c>
      <c r="L54" s="71"/>
      <c r="M54" s="71">
        <f t="shared" si="19"/>
        <v>111.77999999999999</v>
      </c>
      <c r="N54" s="71">
        <f t="shared" si="20"/>
        <v>110.4</v>
      </c>
      <c r="O54" s="71">
        <f t="shared" si="21"/>
        <v>114.54</v>
      </c>
      <c r="Q54" s="71">
        <f t="shared" si="22"/>
        <v>0</v>
      </c>
      <c r="R54" s="71">
        <f t="shared" si="23"/>
        <v>0</v>
      </c>
      <c r="S54" s="71">
        <f t="shared" si="24"/>
        <v>0</v>
      </c>
      <c r="U54" s="71">
        <f t="shared" si="25"/>
        <v>0</v>
      </c>
    </row>
    <row r="55" spans="1:21" ht="15.75" customHeight="1">
      <c r="A55" s="1" t="str">
        <f t="shared" si="18"/>
        <v>MASON CO-REGULATEDDRVNRE2RECY</v>
      </c>
      <c r="B55" s="1">
        <f t="shared" si="17"/>
        <v>1</v>
      </c>
      <c r="C55" s="11" t="s">
        <v>200</v>
      </c>
      <c r="D55" s="11" t="s">
        <v>201</v>
      </c>
      <c r="E55" s="69">
        <v>3.47</v>
      </c>
      <c r="F55" s="69">
        <v>3.47</v>
      </c>
      <c r="G55" s="30" t="s">
        <v>41</v>
      </c>
      <c r="H55" s="12" t="s">
        <v>420</v>
      </c>
      <c r="I55" s="71">
        <v>78.929999999999993</v>
      </c>
      <c r="J55" s="71">
        <v>83.28</v>
      </c>
      <c r="K55" s="71">
        <v>88.484999999999999</v>
      </c>
      <c r="L55" s="71"/>
      <c r="M55" s="71">
        <f t="shared" si="19"/>
        <v>78.929999999999993</v>
      </c>
      <c r="N55" s="71">
        <f t="shared" si="20"/>
        <v>83.28</v>
      </c>
      <c r="O55" s="71">
        <f t="shared" si="21"/>
        <v>88.484999999999999</v>
      </c>
      <c r="Q55" s="71">
        <f t="shared" si="22"/>
        <v>0</v>
      </c>
      <c r="R55" s="71">
        <f t="shared" si="23"/>
        <v>0</v>
      </c>
      <c r="S55" s="71">
        <f t="shared" si="24"/>
        <v>0</v>
      </c>
      <c r="U55" s="71">
        <f t="shared" si="25"/>
        <v>0</v>
      </c>
    </row>
    <row r="56" spans="1:21" ht="15.75" customHeight="1">
      <c r="A56" s="1" t="str">
        <f t="shared" si="18"/>
        <v>MASON CO-REGULATEDDRVNRE2RECYMA</v>
      </c>
      <c r="B56" s="1">
        <f t="shared" si="17"/>
        <v>1</v>
      </c>
      <c r="C56" s="11" t="s">
        <v>334</v>
      </c>
      <c r="D56" s="11" t="s">
        <v>201</v>
      </c>
      <c r="E56" s="69">
        <v>1.7350000000000001</v>
      </c>
      <c r="F56" s="69">
        <v>1.7350000000000001</v>
      </c>
      <c r="G56" s="30" t="s">
        <v>41</v>
      </c>
      <c r="H56" s="12" t="s">
        <v>420</v>
      </c>
      <c r="I56" s="71">
        <v>19.085000000000001</v>
      </c>
      <c r="J56" s="71">
        <v>19.085000000000001</v>
      </c>
      <c r="K56" s="71">
        <v>19.085000000000001</v>
      </c>
      <c r="L56" s="71"/>
      <c r="M56" s="71">
        <f t="shared" si="19"/>
        <v>19.085000000000001</v>
      </c>
      <c r="N56" s="71">
        <f t="shared" si="20"/>
        <v>19.085000000000001</v>
      </c>
      <c r="O56" s="71">
        <f t="shared" si="21"/>
        <v>19.085000000000001</v>
      </c>
      <c r="Q56" s="71">
        <f t="shared" si="22"/>
        <v>0</v>
      </c>
      <c r="R56" s="71">
        <f t="shared" si="23"/>
        <v>0</v>
      </c>
      <c r="S56" s="71">
        <f t="shared" si="24"/>
        <v>0</v>
      </c>
      <c r="U56" s="71">
        <f t="shared" si="25"/>
        <v>0</v>
      </c>
    </row>
    <row r="57" spans="1:21" ht="15.75" customHeight="1">
      <c r="A57" s="1" t="str">
        <f t="shared" si="18"/>
        <v>MASON CO-REGULATEDDRVNRM1RECYMA</v>
      </c>
      <c r="B57" s="1">
        <f t="shared" si="17"/>
        <v>1</v>
      </c>
      <c r="C57" s="11" t="s">
        <v>312</v>
      </c>
      <c r="D57" s="11" t="s">
        <v>313</v>
      </c>
      <c r="E57" s="69">
        <v>1.27</v>
      </c>
      <c r="F57" s="69">
        <v>1.27</v>
      </c>
      <c r="G57" s="30" t="s">
        <v>41</v>
      </c>
      <c r="H57" s="12" t="s">
        <v>420</v>
      </c>
      <c r="I57" s="71">
        <v>1.1000000000000001</v>
      </c>
      <c r="J57" s="71">
        <v>1.1000000000000001</v>
      </c>
      <c r="K57" s="71">
        <v>1.1000000000000001</v>
      </c>
      <c r="L57" s="71"/>
      <c r="M57" s="71">
        <f t="shared" si="19"/>
        <v>1.1000000000000001</v>
      </c>
      <c r="N57" s="71">
        <f t="shared" si="20"/>
        <v>1.1000000000000001</v>
      </c>
      <c r="O57" s="71">
        <f t="shared" si="21"/>
        <v>1.1000000000000001</v>
      </c>
      <c r="Q57" s="71">
        <f t="shared" si="22"/>
        <v>0</v>
      </c>
      <c r="R57" s="71">
        <f t="shared" si="23"/>
        <v>0</v>
      </c>
      <c r="S57" s="71">
        <f t="shared" si="24"/>
        <v>0</v>
      </c>
      <c r="U57" s="71">
        <f t="shared" si="25"/>
        <v>0</v>
      </c>
    </row>
    <row r="58" spans="1:21" ht="15.75" customHeight="1">
      <c r="A58" s="1" t="str">
        <f t="shared" si="18"/>
        <v>MASON CO-REGULATEDRECYONLY</v>
      </c>
      <c r="B58" s="1">
        <f t="shared" si="17"/>
        <v>1</v>
      </c>
      <c r="C58" s="11" t="s">
        <v>202</v>
      </c>
      <c r="D58" s="11" t="s">
        <v>6</v>
      </c>
      <c r="E58" s="69">
        <v>9.57</v>
      </c>
      <c r="F58" s="69">
        <v>9.5399999999999991</v>
      </c>
      <c r="G58" s="30" t="s">
        <v>41</v>
      </c>
      <c r="H58" s="12" t="s">
        <v>420</v>
      </c>
      <c r="I58" s="71">
        <v>593.33000000000004</v>
      </c>
      <c r="J58" s="71">
        <v>588.54500000000007</v>
      </c>
      <c r="K58" s="71">
        <v>581.43000000000006</v>
      </c>
      <c r="L58" s="71"/>
      <c r="M58" s="71">
        <f t="shared" si="19"/>
        <v>591.47003134796239</v>
      </c>
      <c r="N58" s="71">
        <f t="shared" si="20"/>
        <v>586.70003134796241</v>
      </c>
      <c r="O58" s="71">
        <f t="shared" si="21"/>
        <v>579.60733542319747</v>
      </c>
      <c r="Q58" s="71">
        <f t="shared" si="22"/>
        <v>-1.8599686520376508</v>
      </c>
      <c r="R58" s="71">
        <f t="shared" si="23"/>
        <v>-1.8449686520376645</v>
      </c>
      <c r="S58" s="71">
        <f t="shared" si="24"/>
        <v>-1.8226645768025946</v>
      </c>
      <c r="U58" s="71">
        <f t="shared" si="25"/>
        <v>-5.5276018808779099</v>
      </c>
    </row>
    <row r="59" spans="1:21">
      <c r="A59" s="1" t="str">
        <f t="shared" si="18"/>
        <v>MASON CO-REGULATEDRECYR</v>
      </c>
      <c r="B59" s="1">
        <f t="shared" si="17"/>
        <v>1</v>
      </c>
      <c r="C59" s="11" t="s">
        <v>154</v>
      </c>
      <c r="D59" s="11" t="s">
        <v>155</v>
      </c>
      <c r="E59" s="69">
        <v>9.02</v>
      </c>
      <c r="F59" s="69">
        <v>9</v>
      </c>
      <c r="G59" s="30" t="s">
        <v>41</v>
      </c>
      <c r="H59" s="12" t="s">
        <v>420</v>
      </c>
      <c r="I59" s="71">
        <v>132654.44000000003</v>
      </c>
      <c r="J59" s="71">
        <v>132985.94999999998</v>
      </c>
      <c r="K59" s="71">
        <v>137589.83499999999</v>
      </c>
      <c r="L59" s="71"/>
      <c r="M59" s="71">
        <f t="shared" si="19"/>
        <v>132360.30598669627</v>
      </c>
      <c r="N59" s="71">
        <f t="shared" si="20"/>
        <v>132691.08093126386</v>
      </c>
      <c r="O59" s="71">
        <f t="shared" si="21"/>
        <v>137284.75776053214</v>
      </c>
      <c r="Q59" s="71">
        <f t="shared" si="22"/>
        <v>-294.13401330375928</v>
      </c>
      <c r="R59" s="71">
        <f t="shared" si="23"/>
        <v>-294.86906873612315</v>
      </c>
      <c r="S59" s="71">
        <f t="shared" si="24"/>
        <v>-305.07723946784972</v>
      </c>
      <c r="U59" s="71">
        <f t="shared" si="25"/>
        <v>-894.08032150773215</v>
      </c>
    </row>
    <row r="60" spans="1:21" s="60" customFormat="1">
      <c r="A60" s="60" t="str">
        <f t="shared" si="18"/>
        <v>MASON CO-REGULATEDRECYCRMA</v>
      </c>
      <c r="B60" s="60">
        <f t="shared" si="17"/>
        <v>1</v>
      </c>
      <c r="C60" s="11" t="s">
        <v>110</v>
      </c>
      <c r="D60" s="64" t="s">
        <v>111</v>
      </c>
      <c r="E60" s="70">
        <v>9.02</v>
      </c>
      <c r="F60" s="69">
        <v>9</v>
      </c>
      <c r="G60" s="30" t="s">
        <v>41</v>
      </c>
      <c r="H60" s="12" t="s">
        <v>420</v>
      </c>
      <c r="I60" s="76">
        <v>5951.69</v>
      </c>
      <c r="J60" s="76">
        <v>5964.4699999999993</v>
      </c>
      <c r="K60" s="76">
        <v>6044.0450000000001</v>
      </c>
      <c r="L60" s="76"/>
      <c r="M60" s="76">
        <f t="shared" si="19"/>
        <v>5938.4933481152993</v>
      </c>
      <c r="N60" s="76">
        <f t="shared" si="20"/>
        <v>5951.2450110864747</v>
      </c>
      <c r="O60" s="76">
        <f t="shared" si="21"/>
        <v>6030.6435698447895</v>
      </c>
      <c r="Q60" s="76">
        <f t="shared" si="22"/>
        <v>-13.196651884700259</v>
      </c>
      <c r="R60" s="76">
        <f t="shared" si="23"/>
        <v>-13.224988913524612</v>
      </c>
      <c r="S60" s="76">
        <f t="shared" si="24"/>
        <v>-13.401430155210619</v>
      </c>
      <c r="T60"/>
      <c r="U60" s="76">
        <f t="shared" si="25"/>
        <v>-39.82307095343549</v>
      </c>
    </row>
    <row r="61" spans="1:21">
      <c r="A61" s="1" t="str">
        <f t="shared" si="18"/>
        <v>MASON CO-REGULATEDRECYRNB</v>
      </c>
      <c r="B61" s="1">
        <f t="shared" si="17"/>
        <v>1</v>
      </c>
      <c r="C61" s="11" t="s">
        <v>203</v>
      </c>
      <c r="D61" s="11" t="s">
        <v>204</v>
      </c>
      <c r="E61" s="69">
        <v>9.02</v>
      </c>
      <c r="F61" s="69">
        <v>9</v>
      </c>
      <c r="G61" s="30" t="s">
        <v>41</v>
      </c>
      <c r="H61" s="12" t="s">
        <v>420</v>
      </c>
      <c r="I61" s="71">
        <v>63.14</v>
      </c>
      <c r="J61" s="71">
        <v>67.650000000000006</v>
      </c>
      <c r="K61" s="71">
        <v>76.59</v>
      </c>
      <c r="L61" s="71"/>
      <c r="M61" s="71">
        <f t="shared" si="19"/>
        <v>63</v>
      </c>
      <c r="N61" s="71">
        <f t="shared" si="20"/>
        <v>67.500000000000014</v>
      </c>
      <c r="O61" s="71">
        <f t="shared" si="21"/>
        <v>76.420177383592033</v>
      </c>
      <c r="Q61" s="71">
        <f t="shared" si="22"/>
        <v>-0.14000000000000057</v>
      </c>
      <c r="R61" s="71">
        <f t="shared" si="23"/>
        <v>-0.14999999999999147</v>
      </c>
      <c r="S61" s="71">
        <f t="shared" si="24"/>
        <v>-0.16982261640796992</v>
      </c>
      <c r="U61" s="71">
        <f t="shared" si="25"/>
        <v>-0.45982261640796196</v>
      </c>
    </row>
    <row r="62" spans="1:21">
      <c r="A62" s="1" t="str">
        <f t="shared" si="18"/>
        <v>MASON CO-REGULATEDRECYRNBMA</v>
      </c>
      <c r="B62" s="1">
        <f t="shared" si="17"/>
        <v>1</v>
      </c>
      <c r="C62" s="11" t="s">
        <v>122</v>
      </c>
      <c r="D62" s="11" t="s">
        <v>123</v>
      </c>
      <c r="E62" s="69">
        <v>9.02</v>
      </c>
      <c r="F62" s="69">
        <v>9</v>
      </c>
      <c r="G62" s="30" t="s">
        <v>41</v>
      </c>
      <c r="H62" s="12" t="s">
        <v>420</v>
      </c>
      <c r="I62" s="71">
        <v>9.02</v>
      </c>
      <c r="J62" s="71">
        <v>9.02</v>
      </c>
      <c r="K62" s="71">
        <v>18.04</v>
      </c>
      <c r="L62" s="71"/>
      <c r="M62" s="71">
        <f t="shared" si="19"/>
        <v>9</v>
      </c>
      <c r="N62" s="71">
        <f t="shared" si="20"/>
        <v>9</v>
      </c>
      <c r="O62" s="71">
        <f t="shared" si="21"/>
        <v>18</v>
      </c>
      <c r="Q62" s="71">
        <f t="shared" si="22"/>
        <v>-1.9999999999999574E-2</v>
      </c>
      <c r="R62" s="71">
        <f t="shared" si="23"/>
        <v>-1.9999999999999574E-2</v>
      </c>
      <c r="S62" s="71">
        <f t="shared" si="24"/>
        <v>-3.9999999999999147E-2</v>
      </c>
      <c r="U62" s="71">
        <f t="shared" si="25"/>
        <v>-7.9999999999998295E-2</v>
      </c>
    </row>
    <row r="63" spans="1:21">
      <c r="A63" s="1" t="str">
        <f t="shared" si="18"/>
        <v>MASON CO-REGULATEDREDELIVERRECY</v>
      </c>
      <c r="B63" s="1">
        <f t="shared" si="17"/>
        <v>1</v>
      </c>
      <c r="C63" s="11" t="s">
        <v>464</v>
      </c>
      <c r="D63" s="11" t="s">
        <v>123</v>
      </c>
      <c r="E63" s="69">
        <v>19.46</v>
      </c>
      <c r="F63" s="69">
        <v>19.41</v>
      </c>
      <c r="G63" s="30" t="s">
        <v>41</v>
      </c>
      <c r="H63" s="12" t="s">
        <v>420</v>
      </c>
      <c r="I63" s="71">
        <v>77.84</v>
      </c>
      <c r="J63" s="71">
        <v>136.22</v>
      </c>
      <c r="K63" s="71">
        <v>214.06</v>
      </c>
      <c r="L63" s="71"/>
      <c r="M63" s="71">
        <f t="shared" si="19"/>
        <v>77.64</v>
      </c>
      <c r="N63" s="71">
        <f t="shared" si="20"/>
        <v>135.87</v>
      </c>
      <c r="O63" s="71">
        <f t="shared" si="21"/>
        <v>213.51</v>
      </c>
      <c r="Q63" s="71">
        <f t="shared" si="22"/>
        <v>-0.20000000000000284</v>
      </c>
      <c r="R63" s="71">
        <f t="shared" si="23"/>
        <v>-0.34999999999999432</v>
      </c>
      <c r="S63" s="71">
        <f t="shared" si="24"/>
        <v>-0.55000000000001137</v>
      </c>
      <c r="U63" s="71">
        <f t="shared" si="25"/>
        <v>-1.1000000000000085</v>
      </c>
    </row>
    <row r="64" spans="1:21">
      <c r="A64" s="1" t="str">
        <f t="shared" si="18"/>
        <v>MASON CO-REGULATEDRESTARTRECY</v>
      </c>
      <c r="B64" s="1">
        <f t="shared" si="17"/>
        <v>1</v>
      </c>
      <c r="C64" s="11" t="s">
        <v>463</v>
      </c>
      <c r="D64" s="11" t="s">
        <v>123</v>
      </c>
      <c r="E64" s="69">
        <v>6.1</v>
      </c>
      <c r="F64" s="69">
        <v>6.1</v>
      </c>
      <c r="G64" s="30" t="s">
        <v>41</v>
      </c>
      <c r="H64" s="12" t="s">
        <v>420</v>
      </c>
      <c r="I64" s="71">
        <v>18.299999999999997</v>
      </c>
      <c r="J64" s="71">
        <v>567.29999999999995</v>
      </c>
      <c r="K64" s="71">
        <v>61</v>
      </c>
      <c r="L64" s="71"/>
      <c r="M64" s="71">
        <f>I64/$E64*$F64</f>
        <v>18.299999999999997</v>
      </c>
      <c r="N64" s="71">
        <f t="shared" si="20"/>
        <v>567.29999999999995</v>
      </c>
      <c r="O64" s="71">
        <f t="shared" si="21"/>
        <v>61</v>
      </c>
      <c r="Q64" s="71">
        <f>M64-I64</f>
        <v>0</v>
      </c>
      <c r="R64" s="71">
        <f t="shared" si="23"/>
        <v>0</v>
      </c>
      <c r="S64" s="71">
        <f t="shared" si="24"/>
        <v>0</v>
      </c>
      <c r="U64" s="71">
        <f>SUM(Q64:S64)</f>
        <v>0</v>
      </c>
    </row>
    <row r="65" spans="1:21" ht="15.75" customHeight="1">
      <c r="C65" s="65"/>
      <c r="D65" s="65"/>
      <c r="E65" s="67"/>
      <c r="F65" s="67"/>
      <c r="H65" s="12" t="s">
        <v>420</v>
      </c>
      <c r="I65" s="71"/>
      <c r="J65" s="71"/>
      <c r="K65" s="71"/>
      <c r="L65" s="71"/>
      <c r="M65" s="75"/>
      <c r="N65" s="75"/>
      <c r="O65" s="75"/>
      <c r="Q65" s="75"/>
      <c r="R65" s="75"/>
      <c r="S65" s="75"/>
      <c r="U65" s="75"/>
    </row>
    <row r="66" spans="1:21">
      <c r="D66" s="17" t="s">
        <v>7</v>
      </c>
      <c r="E66" s="67"/>
      <c r="F66" s="67"/>
      <c r="H66" s="12" t="s">
        <v>420</v>
      </c>
      <c r="I66" s="72">
        <f t="shared" ref="I66:O66" si="26">SUM(I53:I64)</f>
        <v>139921.50000000003</v>
      </c>
      <c r="J66" s="72">
        <f t="shared" si="26"/>
        <v>140877.78999999995</v>
      </c>
      <c r="K66" s="72">
        <f t="shared" si="26"/>
        <v>145161.785</v>
      </c>
      <c r="L66" s="72"/>
      <c r="M66" s="72">
        <f t="shared" si="26"/>
        <v>139611.94936615953</v>
      </c>
      <c r="N66" s="72">
        <f t="shared" si="26"/>
        <v>140567.33097369829</v>
      </c>
      <c r="O66" s="72">
        <f t="shared" si="26"/>
        <v>144840.72384318372</v>
      </c>
      <c r="Q66" s="72">
        <f t="shared" ref="Q66:S66" si="27">SUM(Q53:Q64)</f>
        <v>-309.55063384049714</v>
      </c>
      <c r="R66" s="72">
        <f t="shared" si="27"/>
        <v>-310.45902630168541</v>
      </c>
      <c r="S66" s="72">
        <f t="shared" si="27"/>
        <v>-321.06115681627091</v>
      </c>
      <c r="U66" s="72">
        <f t="shared" ref="U66" si="28">SUM(U53:U64)</f>
        <v>-941.07081695845363</v>
      </c>
    </row>
    <row r="67" spans="1:21">
      <c r="D67" s="17"/>
      <c r="E67" s="67"/>
      <c r="F67" s="67"/>
      <c r="H67" s="12" t="s">
        <v>420</v>
      </c>
      <c r="I67" s="74"/>
      <c r="J67" s="74"/>
      <c r="K67" s="74"/>
      <c r="L67" s="74"/>
      <c r="M67" s="74"/>
      <c r="N67" s="74"/>
      <c r="O67" s="74"/>
      <c r="Q67" s="74"/>
      <c r="R67" s="74"/>
      <c r="S67" s="74"/>
      <c r="U67" s="74"/>
    </row>
    <row r="68" spans="1:21">
      <c r="E68" s="67"/>
      <c r="F68" s="67"/>
      <c r="H68" s="13" t="s">
        <v>420</v>
      </c>
      <c r="I68" s="75"/>
      <c r="J68" s="75"/>
      <c r="K68" s="75"/>
      <c r="L68" s="75"/>
      <c r="M68" s="75"/>
      <c r="N68" s="75"/>
      <c r="O68" s="75"/>
      <c r="Q68" s="75"/>
      <c r="R68" s="75"/>
      <c r="S68" s="75"/>
      <c r="U68" s="75"/>
    </row>
    <row r="69" spans="1:21">
      <c r="B69" s="1">
        <f>COUNTIF(C:C,C69)</f>
        <v>2</v>
      </c>
      <c r="C69" s="7" t="s">
        <v>10</v>
      </c>
      <c r="D69" s="7" t="s">
        <v>10</v>
      </c>
      <c r="E69" s="67"/>
      <c r="F69" s="67"/>
      <c r="H69" s="12" t="s">
        <v>420</v>
      </c>
      <c r="I69" s="77"/>
      <c r="J69" s="75"/>
      <c r="K69" s="75"/>
      <c r="L69" s="75"/>
      <c r="M69" s="75"/>
      <c r="N69" s="75"/>
      <c r="O69" s="75"/>
      <c r="Q69" s="75"/>
      <c r="R69" s="75"/>
      <c r="S69" s="75"/>
      <c r="U69" s="75"/>
    </row>
    <row r="70" spans="1:21">
      <c r="C70" s="7"/>
      <c r="D70" s="7"/>
      <c r="E70" s="67"/>
      <c r="F70" s="67"/>
      <c r="G70" s="67"/>
      <c r="H70" s="12" t="s">
        <v>420</v>
      </c>
      <c r="I70" s="77"/>
      <c r="J70" s="75"/>
      <c r="K70" s="75"/>
      <c r="L70" s="75"/>
      <c r="M70" s="75"/>
      <c r="N70" s="75"/>
      <c r="O70" s="75"/>
      <c r="Q70" s="75"/>
      <c r="R70" s="75"/>
      <c r="S70" s="75"/>
      <c r="U70" s="75"/>
    </row>
    <row r="71" spans="1:21">
      <c r="B71" s="1">
        <f t="shared" ref="B71:B106" si="29">COUNTIF(C:C,C71)</f>
        <v>2</v>
      </c>
      <c r="C71" s="10" t="s">
        <v>11</v>
      </c>
      <c r="D71" s="10" t="s">
        <v>11</v>
      </c>
      <c r="E71" s="67"/>
      <c r="F71" s="67"/>
      <c r="H71" s="12" t="s">
        <v>420</v>
      </c>
      <c r="I71" s="77"/>
      <c r="J71" s="75"/>
      <c r="K71" s="75"/>
      <c r="L71" s="75"/>
      <c r="M71" s="75"/>
      <c r="N71" s="75"/>
      <c r="O71" s="75"/>
      <c r="Q71" s="75"/>
      <c r="R71" s="75"/>
      <c r="S71" s="75"/>
      <c r="U71" s="75"/>
    </row>
    <row r="72" spans="1:21">
      <c r="A72" s="1" t="str">
        <f t="shared" ref="A72:A106" si="30">$C$1&amp;C72</f>
        <v>MASON CO-REGULATEDR1YDEM</v>
      </c>
      <c r="B72" s="1">
        <f t="shared" si="29"/>
        <v>1</v>
      </c>
      <c r="C72" s="11" t="s">
        <v>185</v>
      </c>
      <c r="D72" s="11" t="s">
        <v>115</v>
      </c>
      <c r="E72" s="69">
        <v>42.75</v>
      </c>
      <c r="F72" s="69">
        <v>42.64</v>
      </c>
      <c r="G72" s="30" t="s">
        <v>32</v>
      </c>
      <c r="H72" s="12" t="s">
        <v>420</v>
      </c>
      <c r="I72" s="71">
        <v>769.5</v>
      </c>
      <c r="J72" s="71">
        <v>769.5</v>
      </c>
      <c r="K72" s="71">
        <v>726.75</v>
      </c>
      <c r="L72" s="71"/>
      <c r="M72" s="71">
        <f t="shared" ref="M72:M106" si="31">I72/$E72*$F72</f>
        <v>767.52</v>
      </c>
      <c r="N72" s="71">
        <f t="shared" ref="N72:N106" si="32">J72/$E72*$F72</f>
        <v>767.52</v>
      </c>
      <c r="O72" s="71">
        <f t="shared" ref="O72:O106" si="33">K72/$E72*$F72</f>
        <v>724.88</v>
      </c>
      <c r="Q72" s="71">
        <f t="shared" ref="Q72:Q106" si="34">M72-I72</f>
        <v>-1.9800000000000182</v>
      </c>
      <c r="R72" s="71">
        <f t="shared" ref="R72:R106" si="35">N72-J72</f>
        <v>-1.9800000000000182</v>
      </c>
      <c r="S72" s="71">
        <f t="shared" ref="S72:S106" si="36">O72-K72</f>
        <v>-1.8700000000000045</v>
      </c>
      <c r="U72" s="71">
        <f t="shared" ref="U72:U106" si="37">SUM(Q72:S72)</f>
        <v>-5.8300000000000409</v>
      </c>
    </row>
    <row r="73" spans="1:21">
      <c r="A73" s="1" t="str">
        <f t="shared" si="30"/>
        <v>MASON CO-REGULATEDR1YDEK</v>
      </c>
      <c r="B73" s="1">
        <f t="shared" si="29"/>
        <v>1</v>
      </c>
      <c r="C73" s="11" t="s">
        <v>114</v>
      </c>
      <c r="D73" s="11" t="s">
        <v>115</v>
      </c>
      <c r="E73" s="69">
        <v>42.75</v>
      </c>
      <c r="F73" s="69">
        <v>42.64</v>
      </c>
      <c r="G73" s="30" t="s">
        <v>32</v>
      </c>
      <c r="H73" s="12" t="s">
        <v>420</v>
      </c>
      <c r="I73" s="71">
        <v>171</v>
      </c>
      <c r="J73" s="71">
        <v>171</v>
      </c>
      <c r="K73" s="71">
        <v>171</v>
      </c>
      <c r="L73" s="71"/>
      <c r="M73" s="71">
        <f t="shared" si="31"/>
        <v>170.56</v>
      </c>
      <c r="N73" s="71">
        <f t="shared" si="32"/>
        <v>170.56</v>
      </c>
      <c r="O73" s="71">
        <f t="shared" si="33"/>
        <v>170.56</v>
      </c>
      <c r="Q73" s="71">
        <f t="shared" si="34"/>
        <v>-0.43999999999999773</v>
      </c>
      <c r="R73" s="71">
        <f t="shared" si="35"/>
        <v>-0.43999999999999773</v>
      </c>
      <c r="S73" s="71">
        <f t="shared" si="36"/>
        <v>-0.43999999999999773</v>
      </c>
      <c r="U73" s="71">
        <f t="shared" si="37"/>
        <v>-1.3199999999999932</v>
      </c>
    </row>
    <row r="74" spans="1:21">
      <c r="A74" s="1" t="str">
        <f t="shared" si="30"/>
        <v>MASON CO-REGULATEDR1YDWK</v>
      </c>
      <c r="B74" s="1">
        <f t="shared" si="29"/>
        <v>1</v>
      </c>
      <c r="C74" s="11" t="s">
        <v>333</v>
      </c>
      <c r="D74" s="11" t="s">
        <v>187</v>
      </c>
      <c r="E74" s="69">
        <v>85.3</v>
      </c>
      <c r="F74" s="69">
        <v>85.08</v>
      </c>
      <c r="G74" s="30" t="s">
        <v>32</v>
      </c>
      <c r="H74" s="12" t="s">
        <v>420</v>
      </c>
      <c r="I74" s="71">
        <v>127.95</v>
      </c>
      <c r="J74" s="71">
        <v>85.3</v>
      </c>
      <c r="K74" s="71">
        <v>85.3</v>
      </c>
      <c r="L74" s="71"/>
      <c r="M74" s="71">
        <f t="shared" si="31"/>
        <v>127.62</v>
      </c>
      <c r="N74" s="71">
        <f t="shared" si="32"/>
        <v>85.08</v>
      </c>
      <c r="O74" s="71">
        <f t="shared" si="33"/>
        <v>85.08</v>
      </c>
      <c r="Q74" s="71">
        <f t="shared" si="34"/>
        <v>-0.32999999999999829</v>
      </c>
      <c r="R74" s="71">
        <f t="shared" si="35"/>
        <v>-0.21999999999999886</v>
      </c>
      <c r="S74" s="71">
        <f t="shared" si="36"/>
        <v>-0.21999999999999886</v>
      </c>
      <c r="U74" s="71">
        <f t="shared" si="37"/>
        <v>-0.76999999999999602</v>
      </c>
    </row>
    <row r="75" spans="1:21">
      <c r="A75" s="1" t="str">
        <f t="shared" si="30"/>
        <v>MASON CO-REGULATEDR1YDWM</v>
      </c>
      <c r="B75" s="1">
        <f t="shared" si="29"/>
        <v>1</v>
      </c>
      <c r="C75" s="11" t="s">
        <v>186</v>
      </c>
      <c r="D75" s="11" t="s">
        <v>187</v>
      </c>
      <c r="E75" s="69">
        <v>85.3</v>
      </c>
      <c r="F75" s="69">
        <v>85.08</v>
      </c>
      <c r="G75" s="30" t="s">
        <v>32</v>
      </c>
      <c r="H75" s="12" t="s">
        <v>420</v>
      </c>
      <c r="I75" s="71">
        <v>170.6</v>
      </c>
      <c r="J75" s="71">
        <v>170.6</v>
      </c>
      <c r="K75" s="71">
        <v>170.6</v>
      </c>
      <c r="L75" s="71"/>
      <c r="M75" s="71">
        <f t="shared" si="31"/>
        <v>170.16</v>
      </c>
      <c r="N75" s="71">
        <f t="shared" si="32"/>
        <v>170.16</v>
      </c>
      <c r="O75" s="71">
        <f t="shared" si="33"/>
        <v>170.16</v>
      </c>
      <c r="Q75" s="71">
        <f t="shared" si="34"/>
        <v>-0.43999999999999773</v>
      </c>
      <c r="R75" s="71">
        <f t="shared" si="35"/>
        <v>-0.43999999999999773</v>
      </c>
      <c r="S75" s="71">
        <f t="shared" si="36"/>
        <v>-0.43999999999999773</v>
      </c>
      <c r="U75" s="71">
        <f t="shared" si="37"/>
        <v>-1.3199999999999932</v>
      </c>
    </row>
    <row r="76" spans="1:21">
      <c r="A76" s="1" t="str">
        <f t="shared" si="30"/>
        <v>MASON CO-REGULATEDR1.5YDEM</v>
      </c>
      <c r="B76" s="1">
        <f t="shared" si="29"/>
        <v>1</v>
      </c>
      <c r="C76" s="11" t="s">
        <v>183</v>
      </c>
      <c r="D76" s="11" t="s">
        <v>62</v>
      </c>
      <c r="E76" s="69">
        <v>48.39</v>
      </c>
      <c r="F76" s="69">
        <v>48.26</v>
      </c>
      <c r="G76" s="30" t="s">
        <v>32</v>
      </c>
      <c r="H76" s="12" t="s">
        <v>420</v>
      </c>
      <c r="I76" s="71">
        <v>10750.609999999999</v>
      </c>
      <c r="J76" s="71">
        <v>10799.02</v>
      </c>
      <c r="K76" s="71">
        <v>10669.88</v>
      </c>
      <c r="L76" s="71"/>
      <c r="M76" s="71">
        <f t="shared" si="31"/>
        <v>10721.728427361022</v>
      </c>
      <c r="N76" s="71">
        <f t="shared" si="32"/>
        <v>10770.008373630915</v>
      </c>
      <c r="O76" s="71">
        <f t="shared" si="33"/>
        <v>10641.215308948129</v>
      </c>
      <c r="Q76" s="71">
        <f t="shared" si="34"/>
        <v>-28.88157263897665</v>
      </c>
      <c r="R76" s="71">
        <f t="shared" si="35"/>
        <v>-29.011626369085207</v>
      </c>
      <c r="S76" s="71">
        <f t="shared" si="36"/>
        <v>-28.66469105187025</v>
      </c>
      <c r="U76" s="71">
        <f t="shared" si="37"/>
        <v>-86.557890059932106</v>
      </c>
    </row>
    <row r="77" spans="1:21">
      <c r="A77" s="1" t="str">
        <f t="shared" si="30"/>
        <v>MASON CO-REGULATEDR1.5YDEK</v>
      </c>
      <c r="B77" s="1">
        <f t="shared" si="29"/>
        <v>1</v>
      </c>
      <c r="C77" s="11" t="s">
        <v>109</v>
      </c>
      <c r="D77" s="11" t="s">
        <v>62</v>
      </c>
      <c r="E77" s="69">
        <v>48.39</v>
      </c>
      <c r="F77" s="69">
        <v>48.26</v>
      </c>
      <c r="G77" s="30" t="s">
        <v>32</v>
      </c>
      <c r="H77" s="12" t="s">
        <v>420</v>
      </c>
      <c r="I77" s="71">
        <v>2467.89</v>
      </c>
      <c r="J77" s="71">
        <v>2467.89</v>
      </c>
      <c r="K77" s="71">
        <v>2467.89</v>
      </c>
      <c r="L77" s="71"/>
      <c r="M77" s="71">
        <f t="shared" si="31"/>
        <v>2461.2599999999998</v>
      </c>
      <c r="N77" s="71">
        <f t="shared" si="32"/>
        <v>2461.2599999999998</v>
      </c>
      <c r="O77" s="71">
        <f t="shared" si="33"/>
        <v>2461.2599999999998</v>
      </c>
      <c r="Q77" s="71">
        <f t="shared" si="34"/>
        <v>-6.6300000000001091</v>
      </c>
      <c r="R77" s="71">
        <f t="shared" si="35"/>
        <v>-6.6300000000001091</v>
      </c>
      <c r="S77" s="71">
        <f t="shared" si="36"/>
        <v>-6.6300000000001091</v>
      </c>
      <c r="U77" s="71">
        <f t="shared" si="37"/>
        <v>-19.890000000000327</v>
      </c>
    </row>
    <row r="78" spans="1:21">
      <c r="A78" s="1" t="str">
        <f t="shared" si="30"/>
        <v>MASON CO-REGULATEDR1.5YDWM</v>
      </c>
      <c r="B78" s="1">
        <f t="shared" si="29"/>
        <v>1</v>
      </c>
      <c r="C78" s="11" t="s">
        <v>184</v>
      </c>
      <c r="D78" s="11" t="s">
        <v>113</v>
      </c>
      <c r="E78" s="69">
        <v>96.56</v>
      </c>
      <c r="F78" s="69">
        <v>96.3</v>
      </c>
      <c r="G78" s="30" t="s">
        <v>32</v>
      </c>
      <c r="H78" s="12" t="s">
        <v>420</v>
      </c>
      <c r="I78" s="71">
        <v>8362.09</v>
      </c>
      <c r="J78" s="71">
        <v>8473.14</v>
      </c>
      <c r="K78" s="71">
        <v>8743.49</v>
      </c>
      <c r="L78" s="71"/>
      <c r="M78" s="71">
        <f t="shared" si="31"/>
        <v>8339.5740161557587</v>
      </c>
      <c r="N78" s="71">
        <f t="shared" si="32"/>
        <v>8450.3249999999989</v>
      </c>
      <c r="O78" s="71">
        <f t="shared" si="33"/>
        <v>8719.9470484672729</v>
      </c>
      <c r="Q78" s="71">
        <f t="shared" si="34"/>
        <v>-22.515983844241418</v>
      </c>
      <c r="R78" s="71">
        <f t="shared" si="35"/>
        <v>-22.815000000000509</v>
      </c>
      <c r="S78" s="71">
        <f t="shared" si="36"/>
        <v>-23.542951532726875</v>
      </c>
      <c r="U78" s="71">
        <f t="shared" si="37"/>
        <v>-68.873935376968802</v>
      </c>
    </row>
    <row r="79" spans="1:21">
      <c r="A79" s="1" t="str">
        <f t="shared" si="30"/>
        <v>MASON CO-REGULATEDR1.5YDWK</v>
      </c>
      <c r="B79" s="1">
        <f t="shared" si="29"/>
        <v>1</v>
      </c>
      <c r="C79" s="11" t="s">
        <v>112</v>
      </c>
      <c r="D79" s="11" t="s">
        <v>113</v>
      </c>
      <c r="E79" s="69">
        <v>96.56</v>
      </c>
      <c r="F79" s="69">
        <v>96.3</v>
      </c>
      <c r="G79" s="30" t="s">
        <v>32</v>
      </c>
      <c r="H79" s="12" t="s">
        <v>420</v>
      </c>
      <c r="I79" s="71">
        <v>3089.92</v>
      </c>
      <c r="J79" s="71">
        <v>3089.92</v>
      </c>
      <c r="K79" s="71">
        <v>3089.92</v>
      </c>
      <c r="L79" s="71"/>
      <c r="M79" s="71">
        <f t="shared" si="31"/>
        <v>3081.6</v>
      </c>
      <c r="N79" s="71">
        <f t="shared" si="32"/>
        <v>3081.6</v>
      </c>
      <c r="O79" s="71">
        <f t="shared" si="33"/>
        <v>3081.6</v>
      </c>
      <c r="Q79" s="71">
        <f t="shared" si="34"/>
        <v>-8.3200000000001637</v>
      </c>
      <c r="R79" s="71">
        <f t="shared" si="35"/>
        <v>-8.3200000000001637</v>
      </c>
      <c r="S79" s="71">
        <f t="shared" si="36"/>
        <v>-8.3200000000001637</v>
      </c>
      <c r="U79" s="71">
        <f t="shared" si="37"/>
        <v>-24.960000000000491</v>
      </c>
    </row>
    <row r="80" spans="1:21">
      <c r="A80" s="1" t="str">
        <f t="shared" si="30"/>
        <v>MASON CO-REGULATEDR1.5YD1W</v>
      </c>
      <c r="B80" s="1">
        <f t="shared" si="29"/>
        <v>1</v>
      </c>
      <c r="C80" s="11" t="s">
        <v>384</v>
      </c>
      <c r="D80" s="11" t="s">
        <v>385</v>
      </c>
      <c r="E80" s="69">
        <v>120.8</v>
      </c>
      <c r="F80" s="69">
        <v>120.8</v>
      </c>
      <c r="G80" s="30" t="s">
        <v>32</v>
      </c>
      <c r="H80" s="12" t="s">
        <v>420</v>
      </c>
      <c r="I80" s="71">
        <v>241.6</v>
      </c>
      <c r="J80" s="71">
        <v>241.6</v>
      </c>
      <c r="K80" s="71">
        <v>289.92</v>
      </c>
      <c r="L80" s="71"/>
      <c r="M80" s="71">
        <f t="shared" si="31"/>
        <v>241.6</v>
      </c>
      <c r="N80" s="71">
        <f t="shared" si="32"/>
        <v>241.6</v>
      </c>
      <c r="O80" s="71">
        <f t="shared" si="33"/>
        <v>289.92</v>
      </c>
      <c r="Q80" s="71">
        <f t="shared" si="34"/>
        <v>0</v>
      </c>
      <c r="R80" s="71">
        <f t="shared" si="35"/>
        <v>0</v>
      </c>
      <c r="S80" s="71">
        <f t="shared" si="36"/>
        <v>0</v>
      </c>
      <c r="U80" s="71">
        <f t="shared" si="37"/>
        <v>0</v>
      </c>
    </row>
    <row r="81" spans="1:21">
      <c r="A81" s="1" t="str">
        <f t="shared" si="30"/>
        <v>MASON CO-REGULATEDR2YDEM</v>
      </c>
      <c r="B81" s="1">
        <f t="shared" si="29"/>
        <v>1</v>
      </c>
      <c r="C81" s="11" t="s">
        <v>188</v>
      </c>
      <c r="D81" s="11" t="s">
        <v>65</v>
      </c>
      <c r="E81" s="69">
        <v>63.86</v>
      </c>
      <c r="F81" s="69">
        <v>63.71</v>
      </c>
      <c r="G81" s="30" t="s">
        <v>32</v>
      </c>
      <c r="H81" s="12" t="s">
        <v>420</v>
      </c>
      <c r="I81" s="71">
        <v>9769.6099999999988</v>
      </c>
      <c r="J81" s="71">
        <v>10249.530000000001</v>
      </c>
      <c r="K81" s="71">
        <v>10685.89</v>
      </c>
      <c r="L81" s="71"/>
      <c r="M81" s="71">
        <f t="shared" si="31"/>
        <v>9746.6622784215469</v>
      </c>
      <c r="N81" s="71">
        <f t="shared" si="32"/>
        <v>10225.455</v>
      </c>
      <c r="O81" s="71">
        <f t="shared" si="33"/>
        <v>10660.790039148136</v>
      </c>
      <c r="Q81" s="71">
        <f t="shared" si="34"/>
        <v>-22.947721578451819</v>
      </c>
      <c r="R81" s="71">
        <f t="shared" si="35"/>
        <v>-24.075000000000728</v>
      </c>
      <c r="S81" s="71">
        <f t="shared" si="36"/>
        <v>-25.099960851863216</v>
      </c>
      <c r="U81" s="71">
        <f t="shared" si="37"/>
        <v>-72.122682430315763</v>
      </c>
    </row>
    <row r="82" spans="1:21">
      <c r="A82" s="1" t="str">
        <f t="shared" si="30"/>
        <v>MASON CO-REGULATEDR2YDEK</v>
      </c>
      <c r="B82" s="1">
        <f t="shared" si="29"/>
        <v>1</v>
      </c>
      <c r="C82" s="11" t="s">
        <v>118</v>
      </c>
      <c r="D82" s="11" t="s">
        <v>65</v>
      </c>
      <c r="E82" s="69">
        <v>63.86</v>
      </c>
      <c r="F82" s="69">
        <v>63.71</v>
      </c>
      <c r="G82" s="30" t="s">
        <v>32</v>
      </c>
      <c r="H82" s="12" t="s">
        <v>420</v>
      </c>
      <c r="I82" s="71">
        <v>1851.94</v>
      </c>
      <c r="J82" s="71">
        <v>1820.01</v>
      </c>
      <c r="K82" s="71">
        <v>1724.22</v>
      </c>
      <c r="L82" s="71"/>
      <c r="M82" s="71">
        <f t="shared" si="31"/>
        <v>1847.59</v>
      </c>
      <c r="N82" s="71">
        <f t="shared" si="32"/>
        <v>1815.7350000000001</v>
      </c>
      <c r="O82" s="71">
        <f t="shared" si="33"/>
        <v>1720.17</v>
      </c>
      <c r="Q82" s="71">
        <f t="shared" si="34"/>
        <v>-4.3500000000001364</v>
      </c>
      <c r="R82" s="71">
        <f t="shared" si="35"/>
        <v>-4.2749999999998636</v>
      </c>
      <c r="S82" s="71">
        <f t="shared" si="36"/>
        <v>-4.0499999999999545</v>
      </c>
      <c r="U82" s="71">
        <f t="shared" si="37"/>
        <v>-12.674999999999955</v>
      </c>
    </row>
    <row r="83" spans="1:21">
      <c r="A83" s="1" t="str">
        <f t="shared" si="30"/>
        <v>MASON CO-REGULATEDR2YDWK</v>
      </c>
      <c r="B83" s="1">
        <f t="shared" si="29"/>
        <v>1</v>
      </c>
      <c r="C83" s="11" t="s">
        <v>121</v>
      </c>
      <c r="D83" s="11" t="s">
        <v>69</v>
      </c>
      <c r="E83" s="69">
        <v>127.43</v>
      </c>
      <c r="F83" s="69">
        <v>127.13</v>
      </c>
      <c r="G83" s="30" t="s">
        <v>32</v>
      </c>
      <c r="H83" s="12" t="s">
        <v>420</v>
      </c>
      <c r="I83" s="71">
        <v>17162.830000000002</v>
      </c>
      <c r="J83" s="71">
        <v>17035.400000000001</v>
      </c>
      <c r="K83" s="71">
        <v>17290.259999999998</v>
      </c>
      <c r="L83" s="71"/>
      <c r="M83" s="71">
        <f t="shared" si="31"/>
        <v>17122.42468727929</v>
      </c>
      <c r="N83" s="71">
        <f t="shared" si="32"/>
        <v>16995.294687279293</v>
      </c>
      <c r="O83" s="71">
        <f t="shared" si="33"/>
        <v>17249.554687279287</v>
      </c>
      <c r="Q83" s="71">
        <f t="shared" si="34"/>
        <v>-40.405312720711663</v>
      </c>
      <c r="R83" s="71">
        <f t="shared" si="35"/>
        <v>-40.105312720708753</v>
      </c>
      <c r="S83" s="71">
        <f t="shared" si="36"/>
        <v>-40.705312720710936</v>
      </c>
      <c r="U83" s="71">
        <f t="shared" si="37"/>
        <v>-121.21593816213135</v>
      </c>
    </row>
    <row r="84" spans="1:21">
      <c r="A84" s="1" t="str">
        <f t="shared" si="30"/>
        <v>MASON CO-REGULATEDR2YDWM</v>
      </c>
      <c r="B84" s="1">
        <f t="shared" si="29"/>
        <v>1</v>
      </c>
      <c r="C84" s="11" t="s">
        <v>191</v>
      </c>
      <c r="D84" s="11" t="s">
        <v>69</v>
      </c>
      <c r="E84" s="69">
        <v>127.43</v>
      </c>
      <c r="F84" s="69">
        <v>127.13</v>
      </c>
      <c r="G84" s="30" t="s">
        <v>32</v>
      </c>
      <c r="H84" s="12" t="s">
        <v>420</v>
      </c>
      <c r="I84" s="71">
        <v>49648.905000000006</v>
      </c>
      <c r="J84" s="71">
        <v>52325.875</v>
      </c>
      <c r="K84" s="71">
        <v>57081.97</v>
      </c>
      <c r="L84" s="71"/>
      <c r="M84" s="71">
        <f t="shared" si="31"/>
        <v>49532.01987483324</v>
      </c>
      <c r="N84" s="71">
        <f t="shared" si="32"/>
        <v>52202.687661853561</v>
      </c>
      <c r="O84" s="71">
        <f t="shared" si="33"/>
        <v>56947.585702738754</v>
      </c>
      <c r="Q84" s="71">
        <f t="shared" si="34"/>
        <v>-116.88512516676565</v>
      </c>
      <c r="R84" s="71">
        <f t="shared" si="35"/>
        <v>-123.18733814643929</v>
      </c>
      <c r="S84" s="71">
        <f t="shared" si="36"/>
        <v>-134.38429726124741</v>
      </c>
      <c r="U84" s="71">
        <f t="shared" si="37"/>
        <v>-374.45676057445235</v>
      </c>
    </row>
    <row r="85" spans="1:21">
      <c r="A85" s="1" t="str">
        <f t="shared" si="30"/>
        <v>MASON CO-REGULATEDR1YDRENTM</v>
      </c>
      <c r="B85" s="1">
        <f t="shared" si="29"/>
        <v>1</v>
      </c>
      <c r="C85" s="11" t="s">
        <v>116</v>
      </c>
      <c r="D85" s="11" t="s">
        <v>117</v>
      </c>
      <c r="E85" s="69">
        <v>8.91</v>
      </c>
      <c r="F85" s="69">
        <v>8.89</v>
      </c>
      <c r="G85" s="30" t="s">
        <v>32</v>
      </c>
      <c r="H85" s="12" t="s">
        <v>420</v>
      </c>
      <c r="I85" s="71">
        <v>222.75</v>
      </c>
      <c r="J85" s="71">
        <v>213.84</v>
      </c>
      <c r="K85" s="71">
        <v>213.84</v>
      </c>
      <c r="L85" s="71"/>
      <c r="M85" s="71">
        <f t="shared" si="31"/>
        <v>222.25</v>
      </c>
      <c r="N85" s="71">
        <f t="shared" si="32"/>
        <v>213.36</v>
      </c>
      <c r="O85" s="71">
        <f t="shared" si="33"/>
        <v>213.36</v>
      </c>
      <c r="Q85" s="71">
        <f t="shared" si="34"/>
        <v>-0.5</v>
      </c>
      <c r="R85" s="71">
        <f t="shared" si="35"/>
        <v>-0.47999999999998977</v>
      </c>
      <c r="S85" s="71">
        <f t="shared" si="36"/>
        <v>-0.47999999999998977</v>
      </c>
      <c r="U85" s="71">
        <f t="shared" si="37"/>
        <v>-1.4599999999999795</v>
      </c>
    </row>
    <row r="86" spans="1:21">
      <c r="A86" s="1" t="str">
        <f t="shared" si="30"/>
        <v>MASON CO-REGULATEDR1.5YDRENTM</v>
      </c>
      <c r="B86" s="1">
        <f t="shared" si="29"/>
        <v>2</v>
      </c>
      <c r="C86" s="11" t="s">
        <v>63</v>
      </c>
      <c r="D86" s="11" t="s">
        <v>64</v>
      </c>
      <c r="E86" s="69">
        <v>10.039999999999999</v>
      </c>
      <c r="F86" s="69">
        <v>10.01</v>
      </c>
      <c r="G86" s="30" t="s">
        <v>32</v>
      </c>
      <c r="H86" s="12" t="s">
        <v>420</v>
      </c>
      <c r="I86" s="71">
        <v>3855.36</v>
      </c>
      <c r="J86" s="71">
        <v>3845.32</v>
      </c>
      <c r="K86" s="71">
        <v>3857.3300000000004</v>
      </c>
      <c r="L86" s="71"/>
      <c r="M86" s="71">
        <f t="shared" si="31"/>
        <v>3843.8400000000006</v>
      </c>
      <c r="N86" s="71">
        <f t="shared" si="32"/>
        <v>3833.8300000000004</v>
      </c>
      <c r="O86" s="71">
        <f t="shared" si="33"/>
        <v>3845.8041135458175</v>
      </c>
      <c r="Q86" s="71">
        <f t="shared" si="34"/>
        <v>-11.519999999999527</v>
      </c>
      <c r="R86" s="71">
        <f t="shared" si="35"/>
        <v>-11.489999999999782</v>
      </c>
      <c r="S86" s="71">
        <f t="shared" si="36"/>
        <v>-11.52588645418291</v>
      </c>
      <c r="U86" s="71">
        <f t="shared" si="37"/>
        <v>-34.535886454182219</v>
      </c>
    </row>
    <row r="87" spans="1:21">
      <c r="A87" s="1" t="str">
        <f t="shared" si="30"/>
        <v>MASON CO-REGULATEDR2YDRENTM</v>
      </c>
      <c r="B87" s="1">
        <f t="shared" si="29"/>
        <v>2</v>
      </c>
      <c r="C87" s="11" t="s">
        <v>66</v>
      </c>
      <c r="D87" s="11" t="s">
        <v>67</v>
      </c>
      <c r="E87" s="69">
        <v>14.49</v>
      </c>
      <c r="F87" s="69">
        <v>14.45</v>
      </c>
      <c r="G87" s="30" t="s">
        <v>32</v>
      </c>
      <c r="H87" s="12" t="s">
        <v>420</v>
      </c>
      <c r="I87" s="71">
        <v>8677.73</v>
      </c>
      <c r="J87" s="71">
        <v>8805.49</v>
      </c>
      <c r="K87" s="71">
        <v>9139.01</v>
      </c>
      <c r="L87" s="71"/>
      <c r="M87" s="71">
        <f t="shared" si="31"/>
        <v>8653.7749137336086</v>
      </c>
      <c r="N87" s="71">
        <f t="shared" si="32"/>
        <v>8781.182229123533</v>
      </c>
      <c r="O87" s="71">
        <f t="shared" si="33"/>
        <v>9113.7815389924071</v>
      </c>
      <c r="Q87" s="71">
        <f t="shared" si="34"/>
        <v>-23.955086266390936</v>
      </c>
      <c r="R87" s="71">
        <f t="shared" si="35"/>
        <v>-24.307770876466748</v>
      </c>
      <c r="S87" s="71">
        <f t="shared" si="36"/>
        <v>-25.228461007593069</v>
      </c>
      <c r="U87" s="71">
        <f t="shared" si="37"/>
        <v>-73.491318150450752</v>
      </c>
    </row>
    <row r="88" spans="1:21">
      <c r="A88" s="1" t="str">
        <f t="shared" si="30"/>
        <v>MASON CO-REGULATEDR2YDRENTTM</v>
      </c>
      <c r="B88" s="1">
        <f t="shared" si="29"/>
        <v>1</v>
      </c>
      <c r="C88" s="11" t="s">
        <v>189</v>
      </c>
      <c r="D88" s="11" t="s">
        <v>190</v>
      </c>
      <c r="E88" s="69">
        <v>21.72</v>
      </c>
      <c r="F88" s="69">
        <v>21.66</v>
      </c>
      <c r="G88" s="30" t="s">
        <v>32</v>
      </c>
      <c r="H88" s="12" t="s">
        <v>420</v>
      </c>
      <c r="I88" s="71">
        <v>200.91</v>
      </c>
      <c r="J88" s="71">
        <v>211.04000000000002</v>
      </c>
      <c r="K88" s="71">
        <v>278.02499999999998</v>
      </c>
      <c r="L88" s="71"/>
      <c r="M88" s="71">
        <f t="shared" si="31"/>
        <v>200.35499999999999</v>
      </c>
      <c r="N88" s="71">
        <f t="shared" si="32"/>
        <v>210.45701657458568</v>
      </c>
      <c r="O88" s="71">
        <f t="shared" si="33"/>
        <v>277.2569751381215</v>
      </c>
      <c r="Q88" s="71">
        <f t="shared" si="34"/>
        <v>-0.55500000000000682</v>
      </c>
      <c r="R88" s="71">
        <f t="shared" si="35"/>
        <v>-0.58298342541434067</v>
      </c>
      <c r="S88" s="71">
        <f t="shared" si="36"/>
        <v>-0.76802486187847308</v>
      </c>
      <c r="U88" s="71">
        <f t="shared" si="37"/>
        <v>-1.9060082872928206</v>
      </c>
    </row>
    <row r="89" spans="1:21">
      <c r="A89" s="1" t="str">
        <f t="shared" si="30"/>
        <v>MASON CO-REGULATEDR2YDRENTT</v>
      </c>
      <c r="B89" s="1">
        <f t="shared" si="29"/>
        <v>1</v>
      </c>
      <c r="C89" s="11" t="s">
        <v>119</v>
      </c>
      <c r="D89" s="11" t="s">
        <v>120</v>
      </c>
      <c r="E89" s="69">
        <v>21.72</v>
      </c>
      <c r="F89" s="69">
        <v>21.66</v>
      </c>
      <c r="G89" s="30" t="s">
        <v>32</v>
      </c>
      <c r="H89" s="12" t="s">
        <v>420</v>
      </c>
      <c r="I89" s="71">
        <v>136.81</v>
      </c>
      <c r="J89" s="71">
        <v>283.02</v>
      </c>
      <c r="K89" s="71">
        <v>192.24</v>
      </c>
      <c r="L89" s="71"/>
      <c r="M89" s="71">
        <f t="shared" si="31"/>
        <v>136.43207182320444</v>
      </c>
      <c r="N89" s="71">
        <f t="shared" si="32"/>
        <v>282.2381767955801</v>
      </c>
      <c r="O89" s="71">
        <f t="shared" si="33"/>
        <v>191.70895027624312</v>
      </c>
      <c r="Q89" s="71">
        <f t="shared" si="34"/>
        <v>-0.37792817679556379</v>
      </c>
      <c r="R89" s="71">
        <f t="shared" si="35"/>
        <v>-0.7818232044198794</v>
      </c>
      <c r="S89" s="71">
        <f t="shared" si="36"/>
        <v>-0.53104972375689385</v>
      </c>
      <c r="U89" s="71">
        <f t="shared" si="37"/>
        <v>-1.690801104972337</v>
      </c>
    </row>
    <row r="90" spans="1:21">
      <c r="A90" s="1" t="str">
        <f t="shared" si="30"/>
        <v>MASON CO-REGULATEDR1.5YDRENTT</v>
      </c>
      <c r="B90" s="1">
        <f t="shared" si="29"/>
        <v>1</v>
      </c>
      <c r="C90" s="11" t="s">
        <v>219</v>
      </c>
      <c r="D90" s="11" t="s">
        <v>220</v>
      </c>
      <c r="E90" s="69">
        <v>16.59</v>
      </c>
      <c r="F90" s="69">
        <v>16.55</v>
      </c>
      <c r="G90" s="30" t="s">
        <v>32</v>
      </c>
      <c r="H90" s="12" t="s">
        <v>420</v>
      </c>
      <c r="I90" s="71">
        <v>69.11</v>
      </c>
      <c r="J90" s="71">
        <v>97.85</v>
      </c>
      <c r="K90" s="71">
        <v>72.3</v>
      </c>
      <c r="L90" s="71"/>
      <c r="M90" s="71">
        <f t="shared" si="31"/>
        <v>68.943369499698619</v>
      </c>
      <c r="N90" s="71">
        <f t="shared" si="32"/>
        <v>97.614074743821575</v>
      </c>
      <c r="O90" s="71">
        <f t="shared" si="33"/>
        <v>72.125678119349004</v>
      </c>
      <c r="Q90" s="71">
        <f t="shared" si="34"/>
        <v>-0.16663050030138038</v>
      </c>
      <c r="R90" s="71">
        <f t="shared" si="35"/>
        <v>-0.23592525617841886</v>
      </c>
      <c r="S90" s="71">
        <f t="shared" si="36"/>
        <v>-0.17432188065099297</v>
      </c>
      <c r="U90" s="71">
        <f t="shared" si="37"/>
        <v>-0.57687763713079221</v>
      </c>
    </row>
    <row r="91" spans="1:21">
      <c r="A91" s="1" t="str">
        <f t="shared" si="30"/>
        <v>MASON CO-REGULATEDR1.5YDRENTTM</v>
      </c>
      <c r="B91" s="1">
        <f t="shared" si="29"/>
        <v>1</v>
      </c>
      <c r="C91" s="11" t="s">
        <v>315</v>
      </c>
      <c r="D91" s="11" t="s">
        <v>316</v>
      </c>
      <c r="E91" s="69">
        <v>16.59</v>
      </c>
      <c r="F91" s="69">
        <v>16.55</v>
      </c>
      <c r="G91" s="30" t="s">
        <v>32</v>
      </c>
      <c r="H91" s="12" t="s">
        <v>420</v>
      </c>
      <c r="I91" s="71">
        <v>82.95</v>
      </c>
      <c r="J91" s="71">
        <v>82.95</v>
      </c>
      <c r="K91" s="71">
        <v>71.33</v>
      </c>
      <c r="L91" s="71"/>
      <c r="M91" s="71">
        <f t="shared" si="31"/>
        <v>82.75</v>
      </c>
      <c r="N91" s="71">
        <f t="shared" si="32"/>
        <v>82.75</v>
      </c>
      <c r="O91" s="71">
        <f t="shared" si="33"/>
        <v>71.158016877637138</v>
      </c>
      <c r="Q91" s="71">
        <f t="shared" si="34"/>
        <v>-0.20000000000000284</v>
      </c>
      <c r="R91" s="71">
        <f t="shared" si="35"/>
        <v>-0.20000000000000284</v>
      </c>
      <c r="S91" s="71">
        <f t="shared" si="36"/>
        <v>-0.17198312236286029</v>
      </c>
      <c r="U91" s="71">
        <f t="shared" si="37"/>
        <v>-0.57198312236286597</v>
      </c>
    </row>
    <row r="92" spans="1:21">
      <c r="A92" s="1" t="str">
        <f t="shared" si="30"/>
        <v>MASON CO-REGULATEDR1YDPU</v>
      </c>
      <c r="B92" s="1">
        <f t="shared" si="29"/>
        <v>1</v>
      </c>
      <c r="C92" s="11" t="s">
        <v>310</v>
      </c>
      <c r="D92" s="11" t="s">
        <v>311</v>
      </c>
      <c r="E92" s="69">
        <v>19.7</v>
      </c>
      <c r="F92" s="69">
        <v>19.649999999999999</v>
      </c>
      <c r="G92" s="30" t="s">
        <v>32</v>
      </c>
      <c r="H92" s="12" t="s">
        <v>420</v>
      </c>
      <c r="I92" s="71">
        <v>0</v>
      </c>
      <c r="J92" s="71">
        <v>0</v>
      </c>
      <c r="K92" s="71">
        <v>19.7</v>
      </c>
      <c r="L92" s="71"/>
      <c r="M92" s="71">
        <f t="shared" si="31"/>
        <v>0</v>
      </c>
      <c r="N92" s="71">
        <f t="shared" si="32"/>
        <v>0</v>
      </c>
      <c r="O92" s="71">
        <f t="shared" si="33"/>
        <v>19.649999999999999</v>
      </c>
      <c r="Q92" s="71">
        <f t="shared" si="34"/>
        <v>0</v>
      </c>
      <c r="R92" s="71">
        <f t="shared" si="35"/>
        <v>0</v>
      </c>
      <c r="S92" s="71">
        <f t="shared" si="36"/>
        <v>-5.0000000000000711E-2</v>
      </c>
      <c r="U92" s="71">
        <f t="shared" si="37"/>
        <v>-5.0000000000000711E-2</v>
      </c>
    </row>
    <row r="93" spans="1:21">
      <c r="A93" s="1" t="str">
        <f t="shared" si="30"/>
        <v>MASON CO-REGULATEDR1.5YDPU</v>
      </c>
      <c r="B93" s="1">
        <f t="shared" si="29"/>
        <v>1</v>
      </c>
      <c r="C93" s="11" t="s">
        <v>130</v>
      </c>
      <c r="D93" s="11" t="s">
        <v>131</v>
      </c>
      <c r="E93" s="69">
        <v>22.3</v>
      </c>
      <c r="F93" s="69">
        <v>22.24</v>
      </c>
      <c r="G93" s="30" t="s">
        <v>32</v>
      </c>
      <c r="H93" s="12" t="s">
        <v>420</v>
      </c>
      <c r="I93" s="71">
        <v>89.2</v>
      </c>
      <c r="J93" s="71">
        <v>111.5</v>
      </c>
      <c r="K93" s="71">
        <v>156.1</v>
      </c>
      <c r="L93" s="71"/>
      <c r="M93" s="71">
        <f t="shared" si="31"/>
        <v>88.96</v>
      </c>
      <c r="N93" s="71">
        <f t="shared" si="32"/>
        <v>111.19999999999999</v>
      </c>
      <c r="O93" s="71">
        <f t="shared" si="33"/>
        <v>155.67999999999998</v>
      </c>
      <c r="Q93" s="71">
        <f t="shared" si="34"/>
        <v>-0.24000000000000909</v>
      </c>
      <c r="R93" s="71">
        <f t="shared" si="35"/>
        <v>-0.30000000000001137</v>
      </c>
      <c r="S93" s="71">
        <f t="shared" si="36"/>
        <v>-0.42000000000001592</v>
      </c>
      <c r="U93" s="71">
        <f t="shared" si="37"/>
        <v>-0.96000000000003638</v>
      </c>
    </row>
    <row r="94" spans="1:21">
      <c r="A94" s="1" t="str">
        <f t="shared" si="30"/>
        <v>MASON CO-REGULATEDR2YDPU</v>
      </c>
      <c r="B94" s="1">
        <f t="shared" si="29"/>
        <v>2</v>
      </c>
      <c r="C94" s="11" t="s">
        <v>70</v>
      </c>
      <c r="D94" s="11" t="s">
        <v>71</v>
      </c>
      <c r="E94" s="69">
        <v>29.43</v>
      </c>
      <c r="F94" s="69">
        <v>29.36</v>
      </c>
      <c r="G94" s="30" t="s">
        <v>32</v>
      </c>
      <c r="H94" s="12" t="s">
        <v>420</v>
      </c>
      <c r="I94" s="71">
        <v>235.44</v>
      </c>
      <c r="J94" s="71">
        <v>147.15</v>
      </c>
      <c r="K94" s="71">
        <v>647.46</v>
      </c>
      <c r="L94" s="71"/>
      <c r="M94" s="71">
        <f t="shared" si="31"/>
        <v>234.88</v>
      </c>
      <c r="N94" s="71">
        <f t="shared" si="32"/>
        <v>146.80000000000001</v>
      </c>
      <c r="O94" s="71">
        <f t="shared" si="33"/>
        <v>645.91999999999996</v>
      </c>
      <c r="Q94" s="71">
        <f t="shared" si="34"/>
        <v>-0.56000000000000227</v>
      </c>
      <c r="R94" s="71">
        <f t="shared" si="35"/>
        <v>-0.34999999999999432</v>
      </c>
      <c r="S94" s="71">
        <f t="shared" si="36"/>
        <v>-1.5400000000000773</v>
      </c>
      <c r="U94" s="71">
        <f t="shared" si="37"/>
        <v>-2.4500000000000739</v>
      </c>
    </row>
    <row r="95" spans="1:21">
      <c r="A95" s="1" t="str">
        <f t="shared" si="30"/>
        <v>MASON CO-REGULATEDR1YDRENTT</v>
      </c>
      <c r="B95" s="1">
        <f t="shared" si="29"/>
        <v>1</v>
      </c>
      <c r="C95" s="11" t="s">
        <v>274</v>
      </c>
      <c r="D95" s="11" t="s">
        <v>275</v>
      </c>
      <c r="E95" s="69">
        <v>15.01</v>
      </c>
      <c r="F95" s="69">
        <v>14.97</v>
      </c>
      <c r="G95" s="30" t="s">
        <v>32</v>
      </c>
      <c r="H95" s="12" t="s">
        <v>420</v>
      </c>
      <c r="I95" s="71">
        <v>6.5</v>
      </c>
      <c r="J95" s="71">
        <v>12.5</v>
      </c>
      <c r="K95" s="71">
        <v>3.5</v>
      </c>
      <c r="L95" s="71"/>
      <c r="M95" s="71">
        <f t="shared" si="31"/>
        <v>6.4826782145236512</v>
      </c>
      <c r="N95" s="71">
        <f t="shared" si="32"/>
        <v>12.466688874083944</v>
      </c>
      <c r="O95" s="71">
        <f t="shared" si="33"/>
        <v>3.4906728847435042</v>
      </c>
      <c r="Q95" s="71">
        <f t="shared" si="34"/>
        <v>-1.7321785476348772E-2</v>
      </c>
      <c r="R95" s="71">
        <f t="shared" si="35"/>
        <v>-3.3311125916055673E-2</v>
      </c>
      <c r="S95" s="71">
        <f t="shared" si="36"/>
        <v>-9.327115256495766E-3</v>
      </c>
      <c r="U95" s="71">
        <f t="shared" si="37"/>
        <v>-5.9960026648900211E-2</v>
      </c>
    </row>
    <row r="96" spans="1:21">
      <c r="A96" s="1" t="str">
        <f t="shared" si="30"/>
        <v>MASON CO-REGULATEDR1YDRENTTM</v>
      </c>
      <c r="B96" s="1">
        <f t="shared" si="29"/>
        <v>1</v>
      </c>
      <c r="C96" s="11" t="s">
        <v>317</v>
      </c>
      <c r="D96" s="11" t="s">
        <v>318</v>
      </c>
      <c r="E96" s="69">
        <v>15.01</v>
      </c>
      <c r="F96" s="69">
        <v>14.97</v>
      </c>
      <c r="G96" s="30" t="s">
        <v>32</v>
      </c>
      <c r="H96" s="12" t="s">
        <v>420</v>
      </c>
      <c r="I96" s="71">
        <v>30.02</v>
      </c>
      <c r="J96" s="71">
        <v>30.02</v>
      </c>
      <c r="K96" s="71">
        <v>30.02</v>
      </c>
      <c r="L96" s="71"/>
      <c r="M96" s="71">
        <f t="shared" si="31"/>
        <v>29.94</v>
      </c>
      <c r="N96" s="71">
        <f t="shared" si="32"/>
        <v>29.94</v>
      </c>
      <c r="O96" s="71">
        <f t="shared" si="33"/>
        <v>29.94</v>
      </c>
      <c r="Q96" s="71">
        <f t="shared" si="34"/>
        <v>-7.9999999999998295E-2</v>
      </c>
      <c r="R96" s="71">
        <f t="shared" si="35"/>
        <v>-7.9999999999998295E-2</v>
      </c>
      <c r="S96" s="71">
        <f t="shared" si="36"/>
        <v>-7.9999999999998295E-2</v>
      </c>
      <c r="U96" s="71">
        <f t="shared" si="37"/>
        <v>-0.23999999999999488</v>
      </c>
    </row>
    <row r="97" spans="1:21">
      <c r="A97" s="1" t="str">
        <f t="shared" si="30"/>
        <v>MASON CO-REGULATEDR2YDTPU</v>
      </c>
      <c r="B97" s="1">
        <f t="shared" si="29"/>
        <v>1</v>
      </c>
      <c r="C97" s="11" t="s">
        <v>323</v>
      </c>
      <c r="D97" s="11" t="s">
        <v>324</v>
      </c>
      <c r="E97" s="69">
        <v>29.43</v>
      </c>
      <c r="F97" s="69">
        <v>29.36</v>
      </c>
      <c r="G97" s="30" t="s">
        <v>32</v>
      </c>
      <c r="H97" s="12" t="s">
        <v>420</v>
      </c>
      <c r="I97" s="71">
        <v>58.86</v>
      </c>
      <c r="J97" s="71">
        <v>29.43</v>
      </c>
      <c r="K97" s="71">
        <v>29.43</v>
      </c>
      <c r="L97" s="71"/>
      <c r="M97" s="71">
        <f t="shared" si="31"/>
        <v>58.72</v>
      </c>
      <c r="N97" s="71">
        <f t="shared" si="32"/>
        <v>29.36</v>
      </c>
      <c r="O97" s="71">
        <f t="shared" si="33"/>
        <v>29.36</v>
      </c>
      <c r="Q97" s="71">
        <f t="shared" si="34"/>
        <v>-0.14000000000000057</v>
      </c>
      <c r="R97" s="71">
        <f t="shared" si="35"/>
        <v>-7.0000000000000284E-2</v>
      </c>
      <c r="S97" s="71">
        <f t="shared" si="36"/>
        <v>-7.0000000000000284E-2</v>
      </c>
      <c r="U97" s="71">
        <f t="shared" si="37"/>
        <v>-0.28000000000000114</v>
      </c>
    </row>
    <row r="98" spans="1:21">
      <c r="A98" s="1" t="str">
        <f t="shared" si="30"/>
        <v>MASON CO-REGULATEDCDELC</v>
      </c>
      <c r="B98" s="1">
        <f t="shared" si="29"/>
        <v>1</v>
      </c>
      <c r="C98" s="11" t="s">
        <v>124</v>
      </c>
      <c r="D98" s="11" t="s">
        <v>125</v>
      </c>
      <c r="E98" s="69">
        <v>28.5</v>
      </c>
      <c r="F98" s="69">
        <v>28.42</v>
      </c>
      <c r="G98" s="30" t="s">
        <v>32</v>
      </c>
      <c r="H98" s="12" t="s">
        <v>420</v>
      </c>
      <c r="I98" s="71">
        <v>342</v>
      </c>
      <c r="J98" s="71">
        <v>655.5</v>
      </c>
      <c r="K98" s="71">
        <v>1738.5</v>
      </c>
      <c r="L98" s="71"/>
      <c r="M98" s="71">
        <f t="shared" si="31"/>
        <v>341.04</v>
      </c>
      <c r="N98" s="71">
        <f t="shared" si="32"/>
        <v>653.66000000000008</v>
      </c>
      <c r="O98" s="71">
        <f t="shared" si="33"/>
        <v>1733.6200000000001</v>
      </c>
      <c r="Q98" s="71">
        <f t="shared" si="34"/>
        <v>-0.95999999999997954</v>
      </c>
      <c r="R98" s="71">
        <f t="shared" si="35"/>
        <v>-1.8399999999999181</v>
      </c>
      <c r="S98" s="71">
        <f t="shared" si="36"/>
        <v>-4.8799999999998818</v>
      </c>
      <c r="U98" s="71">
        <f t="shared" si="37"/>
        <v>-7.6799999999997794</v>
      </c>
    </row>
    <row r="99" spans="1:21">
      <c r="A99" s="1" t="str">
        <f t="shared" si="30"/>
        <v>MASON CO-REGULATEDCOMCAN</v>
      </c>
      <c r="B99" s="1">
        <f t="shared" si="29"/>
        <v>2</v>
      </c>
      <c r="C99" s="11" t="s">
        <v>128</v>
      </c>
      <c r="D99" s="11" t="s">
        <v>129</v>
      </c>
      <c r="E99" s="69">
        <v>5.0999999999999996</v>
      </c>
      <c r="F99" s="69">
        <v>5.09</v>
      </c>
      <c r="G99" s="30" t="s">
        <v>32</v>
      </c>
      <c r="H99" s="12" t="s">
        <v>420</v>
      </c>
      <c r="I99" s="71">
        <v>76.5</v>
      </c>
      <c r="J99" s="71">
        <v>112.2</v>
      </c>
      <c r="K99" s="71">
        <v>239.7</v>
      </c>
      <c r="L99" s="71"/>
      <c r="M99" s="71">
        <f t="shared" si="31"/>
        <v>76.350000000000009</v>
      </c>
      <c r="N99" s="71">
        <f t="shared" si="32"/>
        <v>111.98000000000002</v>
      </c>
      <c r="O99" s="71">
        <f t="shared" si="33"/>
        <v>239.23</v>
      </c>
      <c r="Q99" s="71">
        <f t="shared" si="34"/>
        <v>-0.14999999999999147</v>
      </c>
      <c r="R99" s="71">
        <f t="shared" si="35"/>
        <v>-0.21999999999998465</v>
      </c>
      <c r="S99" s="71">
        <f t="shared" si="36"/>
        <v>-0.46999999999999886</v>
      </c>
      <c r="U99" s="71">
        <f t="shared" si="37"/>
        <v>-0.83999999999997499</v>
      </c>
    </row>
    <row r="100" spans="1:21">
      <c r="A100" s="1" t="str">
        <f t="shared" si="30"/>
        <v>MASON CO-REGULATEDROLLOUTOC</v>
      </c>
      <c r="B100" s="1">
        <f t="shared" si="29"/>
        <v>2</v>
      </c>
      <c r="C100" s="11" t="s">
        <v>132</v>
      </c>
      <c r="D100" s="11" t="s">
        <v>133</v>
      </c>
      <c r="E100" s="69">
        <v>3.8</v>
      </c>
      <c r="F100" s="69">
        <v>3.79</v>
      </c>
      <c r="G100" s="30" t="s">
        <v>32</v>
      </c>
      <c r="H100" s="12" t="s">
        <v>420</v>
      </c>
      <c r="I100" s="71">
        <v>1204.5999999999999</v>
      </c>
      <c r="J100" s="71">
        <v>1132.3999999999999</v>
      </c>
      <c r="K100" s="71">
        <v>1326.2</v>
      </c>
      <c r="L100" s="71"/>
      <c r="M100" s="71">
        <f t="shared" si="31"/>
        <v>1201.43</v>
      </c>
      <c r="N100" s="71">
        <f t="shared" si="32"/>
        <v>1129.42</v>
      </c>
      <c r="O100" s="71">
        <f t="shared" si="33"/>
        <v>1322.71</v>
      </c>
      <c r="Q100" s="71">
        <f t="shared" si="34"/>
        <v>-3.1699999999998454</v>
      </c>
      <c r="R100" s="71">
        <f t="shared" si="35"/>
        <v>-2.9799999999997908</v>
      </c>
      <c r="S100" s="71">
        <f t="shared" si="36"/>
        <v>-3.4900000000000091</v>
      </c>
      <c r="U100" s="71">
        <f t="shared" si="37"/>
        <v>-9.6399999999996453</v>
      </c>
    </row>
    <row r="101" spans="1:21">
      <c r="A101" s="1" t="str">
        <f t="shared" si="30"/>
        <v>MASON CO-REGULATEDCTRIPCAN</v>
      </c>
      <c r="B101" s="1">
        <f t="shared" si="29"/>
        <v>1</v>
      </c>
      <c r="C101" s="11" t="s">
        <v>273</v>
      </c>
      <c r="D101" s="11" t="s">
        <v>728</v>
      </c>
      <c r="E101" s="69">
        <v>9.23</v>
      </c>
      <c r="F101" s="69">
        <v>9.2100000000000009</v>
      </c>
      <c r="G101" s="30" t="s">
        <v>32</v>
      </c>
      <c r="H101" s="12" t="s">
        <v>420</v>
      </c>
      <c r="I101" s="71">
        <v>0</v>
      </c>
      <c r="J101" s="71">
        <v>0</v>
      </c>
      <c r="K101" s="71">
        <v>0</v>
      </c>
      <c r="L101" s="71"/>
      <c r="M101" s="71">
        <f t="shared" si="31"/>
        <v>0</v>
      </c>
      <c r="N101" s="71">
        <f t="shared" si="32"/>
        <v>0</v>
      </c>
      <c r="O101" s="71">
        <f t="shared" si="33"/>
        <v>0</v>
      </c>
      <c r="Q101" s="71">
        <f t="shared" si="34"/>
        <v>0</v>
      </c>
      <c r="R101" s="71">
        <f t="shared" si="35"/>
        <v>0</v>
      </c>
      <c r="S101" s="71">
        <f t="shared" si="36"/>
        <v>0</v>
      </c>
      <c r="U101" s="71">
        <f t="shared" si="37"/>
        <v>0</v>
      </c>
    </row>
    <row r="102" spans="1:21">
      <c r="A102" s="1" t="str">
        <f t="shared" si="30"/>
        <v>MASON CO-REGULATEDCTRIP</v>
      </c>
      <c r="B102" s="1">
        <f t="shared" si="29"/>
        <v>1</v>
      </c>
      <c r="C102" s="11" t="s">
        <v>263</v>
      </c>
      <c r="D102" s="11" t="s">
        <v>264</v>
      </c>
      <c r="E102" s="69">
        <v>18.350000000000001</v>
      </c>
      <c r="F102" s="69">
        <v>18.3</v>
      </c>
      <c r="G102" s="30" t="s">
        <v>32</v>
      </c>
      <c r="H102" s="12" t="s">
        <v>420</v>
      </c>
      <c r="I102" s="71">
        <v>0</v>
      </c>
      <c r="J102" s="71">
        <v>0</v>
      </c>
      <c r="K102" s="71">
        <v>0</v>
      </c>
      <c r="L102" s="71"/>
      <c r="M102" s="71">
        <f t="shared" si="31"/>
        <v>0</v>
      </c>
      <c r="N102" s="71">
        <f t="shared" si="32"/>
        <v>0</v>
      </c>
      <c r="O102" s="71">
        <f t="shared" si="33"/>
        <v>0</v>
      </c>
      <c r="Q102" s="71">
        <f t="shared" si="34"/>
        <v>0</v>
      </c>
      <c r="R102" s="71">
        <f t="shared" si="35"/>
        <v>0</v>
      </c>
      <c r="S102" s="71">
        <f t="shared" si="36"/>
        <v>0</v>
      </c>
      <c r="U102" s="71">
        <f t="shared" si="37"/>
        <v>0</v>
      </c>
    </row>
    <row r="103" spans="1:21" s="60" customFormat="1">
      <c r="A103" s="60" t="str">
        <f t="shared" si="30"/>
        <v>MASON CO-REGULATEDCEXYD</v>
      </c>
      <c r="B103" s="60">
        <f t="shared" si="29"/>
        <v>2</v>
      </c>
      <c r="C103" s="64" t="s">
        <v>341</v>
      </c>
      <c r="D103" s="64" t="s">
        <v>342</v>
      </c>
      <c r="E103" s="69">
        <v>17.91</v>
      </c>
      <c r="F103" s="70">
        <v>17.86</v>
      </c>
      <c r="G103" s="30" t="s">
        <v>32</v>
      </c>
      <c r="H103" s="12" t="s">
        <v>420</v>
      </c>
      <c r="I103" s="76">
        <v>2561.13</v>
      </c>
      <c r="J103" s="76">
        <v>2220.84</v>
      </c>
      <c r="K103" s="76">
        <v>4405.8599999999997</v>
      </c>
      <c r="L103" s="76"/>
      <c r="M103" s="76">
        <f t="shared" si="31"/>
        <v>2553.98</v>
      </c>
      <c r="N103" s="76">
        <f t="shared" si="32"/>
        <v>2214.6400000000003</v>
      </c>
      <c r="O103" s="76">
        <f t="shared" si="33"/>
        <v>4393.5599999999995</v>
      </c>
      <c r="Q103" s="76">
        <f t="shared" si="34"/>
        <v>-7.1500000000000909</v>
      </c>
      <c r="R103" s="76">
        <f t="shared" si="35"/>
        <v>-6.1999999999998181</v>
      </c>
      <c r="S103" s="76">
        <f t="shared" si="36"/>
        <v>-12.300000000000182</v>
      </c>
      <c r="T103"/>
      <c r="U103" s="76">
        <f t="shared" si="37"/>
        <v>-25.650000000000091</v>
      </c>
    </row>
    <row r="104" spans="1:21" ht="14.25" customHeight="1">
      <c r="A104" s="1" t="str">
        <f t="shared" si="30"/>
        <v>MASON CO-REGULATEDCLSECOL</v>
      </c>
      <c r="B104" s="1">
        <f t="shared" si="29"/>
        <v>1</v>
      </c>
      <c r="C104" s="11" t="s">
        <v>221</v>
      </c>
      <c r="D104" s="11" t="s">
        <v>222</v>
      </c>
      <c r="E104" s="69">
        <v>30.36</v>
      </c>
      <c r="F104" s="69">
        <v>30.28</v>
      </c>
      <c r="G104" s="30" t="s">
        <v>32</v>
      </c>
      <c r="H104" s="12" t="s">
        <v>420</v>
      </c>
      <c r="I104" s="71">
        <v>0</v>
      </c>
      <c r="J104" s="71">
        <v>0</v>
      </c>
      <c r="K104" s="71">
        <v>0</v>
      </c>
      <c r="L104" s="71"/>
      <c r="M104" s="71">
        <f t="shared" si="31"/>
        <v>0</v>
      </c>
      <c r="N104" s="71">
        <f t="shared" si="32"/>
        <v>0</v>
      </c>
      <c r="O104" s="71">
        <f t="shared" si="33"/>
        <v>0</v>
      </c>
      <c r="Q104" s="71">
        <f t="shared" si="34"/>
        <v>0</v>
      </c>
      <c r="R104" s="71">
        <f t="shared" si="35"/>
        <v>0</v>
      </c>
      <c r="S104" s="71">
        <f t="shared" si="36"/>
        <v>0</v>
      </c>
      <c r="U104" s="71">
        <f t="shared" si="37"/>
        <v>0</v>
      </c>
    </row>
    <row r="105" spans="1:21" ht="14.25" customHeight="1">
      <c r="A105" s="1" t="str">
        <f t="shared" si="30"/>
        <v>MASON CO-REGULATEDCLSE1COL</v>
      </c>
      <c r="B105" s="1">
        <f t="shared" si="29"/>
        <v>1</v>
      </c>
      <c r="C105" s="11" t="s">
        <v>321</v>
      </c>
      <c r="D105" s="11" t="s">
        <v>322</v>
      </c>
      <c r="E105" s="69">
        <v>30.36</v>
      </c>
      <c r="F105" s="69">
        <v>30.28</v>
      </c>
      <c r="G105" s="30" t="s">
        <v>32</v>
      </c>
      <c r="H105" s="12" t="s">
        <v>420</v>
      </c>
      <c r="I105" s="71">
        <v>0</v>
      </c>
      <c r="J105" s="71">
        <v>0</v>
      </c>
      <c r="K105" s="71">
        <v>0</v>
      </c>
      <c r="L105" s="71"/>
      <c r="M105" s="71">
        <f t="shared" si="31"/>
        <v>0</v>
      </c>
      <c r="N105" s="71">
        <f t="shared" si="32"/>
        <v>0</v>
      </c>
      <c r="O105" s="71">
        <f t="shared" si="33"/>
        <v>0</v>
      </c>
      <c r="Q105" s="71">
        <f t="shared" si="34"/>
        <v>0</v>
      </c>
      <c r="R105" s="71">
        <f t="shared" si="35"/>
        <v>0</v>
      </c>
      <c r="S105" s="71">
        <f t="shared" si="36"/>
        <v>0</v>
      </c>
      <c r="U105" s="71">
        <f t="shared" si="37"/>
        <v>0</v>
      </c>
    </row>
    <row r="106" spans="1:21">
      <c r="A106" s="1" t="str">
        <f t="shared" si="30"/>
        <v>MASON CO-REGULATEDUNLOCKREF</v>
      </c>
      <c r="B106" s="1">
        <f t="shared" si="29"/>
        <v>2</v>
      </c>
      <c r="C106" s="11" t="s">
        <v>192</v>
      </c>
      <c r="D106" s="11" t="s">
        <v>193</v>
      </c>
      <c r="E106" s="69">
        <v>2.68</v>
      </c>
      <c r="F106" s="69">
        <v>2.67</v>
      </c>
      <c r="G106" s="30" t="s">
        <v>32</v>
      </c>
      <c r="H106" s="12" t="s">
        <v>420</v>
      </c>
      <c r="I106" s="71">
        <v>745.04</v>
      </c>
      <c r="J106" s="71">
        <v>731.64</v>
      </c>
      <c r="K106" s="71">
        <v>771.81999999999994</v>
      </c>
      <c r="L106" s="71"/>
      <c r="M106" s="71">
        <f t="shared" si="31"/>
        <v>742.25999999999988</v>
      </c>
      <c r="N106" s="71">
        <f t="shared" si="32"/>
        <v>728.91</v>
      </c>
      <c r="O106" s="71">
        <f t="shared" si="33"/>
        <v>768.94007462686557</v>
      </c>
      <c r="Q106" s="71">
        <f t="shared" si="34"/>
        <v>-2.7800000000000864</v>
      </c>
      <c r="R106" s="71">
        <f t="shared" si="35"/>
        <v>-2.7300000000000182</v>
      </c>
      <c r="S106" s="71">
        <f t="shared" si="36"/>
        <v>-2.8799253731343697</v>
      </c>
      <c r="U106" s="71">
        <f t="shared" si="37"/>
        <v>-8.3899253731344743</v>
      </c>
    </row>
    <row r="107" spans="1:21">
      <c r="C107" s="11"/>
      <c r="D107" s="11"/>
      <c r="E107" s="69"/>
      <c r="F107" s="69"/>
      <c r="H107" s="12" t="s">
        <v>420</v>
      </c>
      <c r="I107" s="71"/>
      <c r="J107" s="71"/>
      <c r="K107" s="71"/>
      <c r="L107" s="71"/>
      <c r="M107" s="71"/>
      <c r="N107" s="71"/>
      <c r="O107" s="71"/>
      <c r="Q107" s="71"/>
      <c r="R107" s="71"/>
      <c r="S107" s="71"/>
      <c r="U107" s="71"/>
    </row>
    <row r="108" spans="1:21">
      <c r="C108" s="11"/>
      <c r="D108" s="11"/>
      <c r="E108" s="69"/>
      <c r="F108" s="69"/>
      <c r="H108" s="12" t="s">
        <v>420</v>
      </c>
      <c r="I108" s="71"/>
      <c r="J108" s="71"/>
      <c r="K108" s="71"/>
      <c r="L108" s="71"/>
      <c r="M108" s="71"/>
      <c r="N108" s="71"/>
      <c r="O108" s="71"/>
      <c r="Q108" s="71"/>
      <c r="R108" s="71"/>
      <c r="S108" s="71"/>
      <c r="U108" s="71"/>
    </row>
    <row r="109" spans="1:21">
      <c r="C109" s="11"/>
      <c r="D109" s="11"/>
      <c r="E109" s="69"/>
      <c r="F109" s="69"/>
      <c r="H109" s="12" t="s">
        <v>420</v>
      </c>
      <c r="I109" s="71"/>
      <c r="J109" s="71"/>
      <c r="K109" s="71"/>
      <c r="L109" s="71"/>
      <c r="M109" s="71"/>
      <c r="N109" s="71"/>
      <c r="O109" s="71"/>
      <c r="Q109" s="71"/>
      <c r="R109" s="71"/>
      <c r="S109" s="71"/>
      <c r="U109" s="71"/>
    </row>
    <row r="110" spans="1:21">
      <c r="B110" s="1">
        <f>COUNTIF(C:C,C110)</f>
        <v>1</v>
      </c>
      <c r="D110" s="17" t="s">
        <v>12</v>
      </c>
      <c r="E110" s="67"/>
      <c r="F110" s="67"/>
      <c r="H110" s="12" t="s">
        <v>420</v>
      </c>
      <c r="I110" s="72">
        <f t="shared" ref="I110:O110" si="38">SUM(I71:I109)</f>
        <v>123179.35500000001</v>
      </c>
      <c r="J110" s="72">
        <f t="shared" si="38"/>
        <v>126421.47499999999</v>
      </c>
      <c r="K110" s="72">
        <f t="shared" si="38"/>
        <v>136389.45499999999</v>
      </c>
      <c r="L110" s="72"/>
      <c r="M110" s="72">
        <f t="shared" si="38"/>
        <v>122872.70731732187</v>
      </c>
      <c r="N110" s="72">
        <f t="shared" si="38"/>
        <v>126107.09390887538</v>
      </c>
      <c r="O110" s="72">
        <f t="shared" si="38"/>
        <v>136050.01880704274</v>
      </c>
      <c r="Q110" s="72">
        <f t="shared" ref="Q110:S110" si="39">SUM(Q71:Q109)</f>
        <v>-306.64768267811127</v>
      </c>
      <c r="R110" s="72">
        <f t="shared" si="39"/>
        <v>-314.38109112462934</v>
      </c>
      <c r="S110" s="72">
        <f t="shared" si="39"/>
        <v>-339.43619295723522</v>
      </c>
      <c r="U110" s="72">
        <f t="shared" ref="U110" si="40">SUM(U71:U109)</f>
        <v>-960.46496675997582</v>
      </c>
    </row>
    <row r="111" spans="1:21">
      <c r="E111" s="67"/>
      <c r="F111" s="67"/>
      <c r="H111" s="12" t="s">
        <v>420</v>
      </c>
      <c r="I111" s="74"/>
      <c r="J111" s="79"/>
      <c r="K111" s="79"/>
      <c r="L111" s="79"/>
      <c r="M111" s="75"/>
      <c r="N111" s="75"/>
      <c r="O111" s="75"/>
      <c r="Q111" s="75"/>
      <c r="R111" s="75"/>
      <c r="S111" s="75"/>
      <c r="U111" s="75"/>
    </row>
    <row r="112" spans="1:21">
      <c r="E112" s="67"/>
      <c r="F112" s="67"/>
      <c r="H112" s="12" t="s">
        <v>420</v>
      </c>
      <c r="I112" s="74"/>
      <c r="J112" s="79"/>
      <c r="K112" s="79"/>
      <c r="L112" s="79"/>
      <c r="M112" s="75"/>
      <c r="N112" s="75"/>
      <c r="O112" s="75"/>
      <c r="Q112" s="75"/>
      <c r="R112" s="75"/>
      <c r="S112" s="75"/>
      <c r="U112" s="75"/>
    </row>
    <row r="113" spans="2:21">
      <c r="C113" s="7"/>
      <c r="D113" s="7"/>
      <c r="E113" s="67"/>
      <c r="F113" s="67"/>
      <c r="H113" s="12" t="s">
        <v>420</v>
      </c>
      <c r="I113" s="77"/>
      <c r="J113" s="75"/>
      <c r="K113" s="75"/>
      <c r="L113" s="75"/>
      <c r="M113" s="75"/>
      <c r="N113" s="75"/>
      <c r="O113" s="75"/>
      <c r="Q113" s="75"/>
      <c r="R113" s="75"/>
      <c r="S113" s="75"/>
      <c r="U113" s="75"/>
    </row>
    <row r="114" spans="2:21">
      <c r="C114" s="7"/>
      <c r="D114" s="7"/>
      <c r="E114" s="67"/>
      <c r="F114" s="67"/>
      <c r="H114" s="12" t="s">
        <v>420</v>
      </c>
      <c r="I114" s="77"/>
      <c r="J114" s="75"/>
      <c r="K114" s="75"/>
      <c r="L114" s="75"/>
      <c r="M114" s="75"/>
      <c r="N114" s="75"/>
      <c r="O114" s="75"/>
      <c r="Q114" s="75"/>
      <c r="R114" s="75"/>
      <c r="S114" s="75"/>
      <c r="U114" s="75"/>
    </row>
    <row r="115" spans="2:21">
      <c r="C115" s="10"/>
      <c r="D115" s="10"/>
      <c r="E115" s="67"/>
      <c r="F115" s="67"/>
      <c r="H115" s="12" t="s">
        <v>420</v>
      </c>
      <c r="I115" s="77"/>
      <c r="J115" s="75"/>
      <c r="K115" s="75"/>
      <c r="L115" s="75"/>
      <c r="M115" s="75"/>
      <c r="N115" s="75"/>
      <c r="O115" s="75"/>
      <c r="Q115" s="75"/>
      <c r="R115" s="75"/>
      <c r="S115" s="75"/>
      <c r="U115" s="75"/>
    </row>
    <row r="116" spans="2:21">
      <c r="C116" s="11"/>
      <c r="D116" s="11"/>
      <c r="E116" s="69"/>
      <c r="F116" s="69"/>
      <c r="H116" s="12" t="s">
        <v>420</v>
      </c>
      <c r="I116" s="71"/>
      <c r="J116" s="71"/>
      <c r="K116" s="71"/>
      <c r="L116" s="71"/>
      <c r="M116" s="71"/>
      <c r="N116" s="71"/>
      <c r="O116" s="71"/>
      <c r="Q116" s="71"/>
      <c r="R116" s="71"/>
      <c r="S116" s="71"/>
      <c r="U116" s="71"/>
    </row>
    <row r="117" spans="2:21">
      <c r="C117" s="66"/>
      <c r="D117" s="11"/>
      <c r="E117" s="69"/>
      <c r="F117" s="69"/>
      <c r="H117" s="12" t="s">
        <v>420</v>
      </c>
      <c r="I117" s="71"/>
      <c r="J117" s="71"/>
      <c r="K117" s="71"/>
      <c r="L117" s="71"/>
      <c r="M117" s="71"/>
      <c r="N117" s="71"/>
      <c r="O117" s="71"/>
      <c r="Q117" s="71"/>
      <c r="R117" s="71"/>
      <c r="S117" s="71"/>
      <c r="U117" s="71"/>
    </row>
    <row r="118" spans="2:21">
      <c r="C118" s="66"/>
      <c r="D118" s="11"/>
      <c r="E118" s="69"/>
      <c r="F118" s="69"/>
      <c r="H118" s="12" t="s">
        <v>420</v>
      </c>
      <c r="I118" s="71"/>
      <c r="J118" s="71"/>
      <c r="K118" s="71"/>
      <c r="L118" s="71"/>
      <c r="M118" s="71"/>
      <c r="N118" s="71"/>
      <c r="O118" s="71"/>
      <c r="Q118" s="71"/>
      <c r="R118" s="71"/>
      <c r="S118" s="71"/>
      <c r="U118" s="71"/>
    </row>
    <row r="119" spans="2:21">
      <c r="C119" s="66"/>
      <c r="D119" s="11"/>
      <c r="E119" s="69"/>
      <c r="F119" s="69"/>
      <c r="H119" s="12" t="s">
        <v>420</v>
      </c>
      <c r="I119" s="71"/>
      <c r="J119" s="71"/>
      <c r="K119" s="71"/>
      <c r="L119" s="71"/>
      <c r="M119" s="71"/>
      <c r="N119" s="71"/>
      <c r="O119" s="71"/>
      <c r="Q119" s="71"/>
      <c r="R119" s="71"/>
      <c r="S119" s="71"/>
      <c r="U119" s="71"/>
    </row>
    <row r="120" spans="2:21">
      <c r="C120" s="66"/>
      <c r="D120" s="11"/>
      <c r="E120" s="69"/>
      <c r="F120" s="69"/>
      <c r="H120" s="12" t="s">
        <v>420</v>
      </c>
      <c r="I120" s="71"/>
      <c r="J120" s="71"/>
      <c r="K120" s="71"/>
      <c r="L120" s="71"/>
      <c r="M120" s="71"/>
      <c r="N120" s="71"/>
      <c r="O120" s="71"/>
      <c r="Q120" s="71"/>
      <c r="R120" s="71"/>
      <c r="S120" s="71"/>
      <c r="U120" s="71"/>
    </row>
    <row r="121" spans="2:21">
      <c r="C121" s="66"/>
      <c r="D121" s="11"/>
      <c r="E121" s="69"/>
      <c r="F121" s="69"/>
      <c r="H121" s="12" t="s">
        <v>420</v>
      </c>
      <c r="I121" s="71"/>
      <c r="J121" s="71"/>
      <c r="K121" s="71"/>
      <c r="L121" s="71"/>
      <c r="M121" s="71"/>
      <c r="N121" s="71"/>
      <c r="O121" s="71"/>
      <c r="Q121" s="71"/>
      <c r="R121" s="71"/>
      <c r="S121" s="71"/>
      <c r="U121" s="71"/>
    </row>
    <row r="122" spans="2:21">
      <c r="C122" s="66"/>
      <c r="D122" s="11"/>
      <c r="E122" s="69"/>
      <c r="F122" s="69"/>
      <c r="H122" s="12" t="s">
        <v>420</v>
      </c>
      <c r="I122" s="71"/>
      <c r="J122" s="71"/>
      <c r="K122" s="71"/>
      <c r="L122" s="71"/>
      <c r="M122" s="71"/>
      <c r="N122" s="71"/>
      <c r="O122" s="71"/>
      <c r="Q122" s="71"/>
      <c r="R122" s="71"/>
      <c r="S122" s="71"/>
      <c r="U122" s="71"/>
    </row>
    <row r="123" spans="2:21">
      <c r="C123" s="66"/>
      <c r="D123" s="11"/>
      <c r="E123" s="69"/>
      <c r="F123" s="69"/>
      <c r="H123" s="12" t="s">
        <v>420</v>
      </c>
      <c r="I123" s="71"/>
      <c r="J123" s="71"/>
      <c r="K123" s="71"/>
      <c r="L123" s="71"/>
      <c r="M123" s="71"/>
      <c r="N123" s="71"/>
      <c r="O123" s="71"/>
      <c r="Q123" s="71"/>
      <c r="R123" s="71"/>
      <c r="S123" s="71"/>
      <c r="U123" s="71"/>
    </row>
    <row r="124" spans="2:21">
      <c r="C124" s="11"/>
      <c r="D124" s="11"/>
      <c r="E124" s="69"/>
      <c r="F124" s="69"/>
      <c r="H124" s="12" t="s">
        <v>420</v>
      </c>
      <c r="I124" s="71"/>
      <c r="J124" s="71"/>
      <c r="K124" s="71"/>
      <c r="L124" s="71"/>
      <c r="M124" s="71"/>
      <c r="N124" s="71"/>
      <c r="O124" s="71"/>
      <c r="Q124" s="71"/>
      <c r="R124" s="71"/>
      <c r="S124" s="71"/>
      <c r="U124" s="71"/>
    </row>
    <row r="125" spans="2:21">
      <c r="D125" s="17"/>
      <c r="E125" s="67"/>
      <c r="F125" s="67"/>
      <c r="H125" s="12" t="s">
        <v>420</v>
      </c>
      <c r="I125" s="72"/>
      <c r="J125" s="72"/>
      <c r="K125" s="72"/>
      <c r="L125" s="72"/>
      <c r="M125" s="72"/>
      <c r="N125" s="72"/>
      <c r="O125" s="72"/>
      <c r="Q125" s="72"/>
      <c r="R125" s="72"/>
      <c r="S125" s="72"/>
      <c r="U125" s="72"/>
    </row>
    <row r="126" spans="2:21">
      <c r="D126" s="17"/>
      <c r="E126" s="67"/>
      <c r="F126" s="67"/>
      <c r="H126" s="12" t="s">
        <v>420</v>
      </c>
      <c r="I126" s="73"/>
      <c r="J126" s="73"/>
      <c r="K126" s="73"/>
      <c r="L126" s="73"/>
      <c r="M126" s="73"/>
      <c r="N126" s="73"/>
      <c r="O126" s="73"/>
      <c r="Q126" s="73"/>
      <c r="R126" s="73"/>
      <c r="S126" s="73"/>
      <c r="U126" s="73"/>
    </row>
    <row r="127" spans="2:21">
      <c r="D127" s="17"/>
      <c r="E127" s="67"/>
      <c r="F127" s="67"/>
      <c r="H127" s="12" t="s">
        <v>420</v>
      </c>
      <c r="I127" s="73"/>
      <c r="J127" s="73"/>
      <c r="K127" s="73"/>
      <c r="L127" s="73"/>
      <c r="M127" s="73"/>
      <c r="N127" s="73"/>
      <c r="O127" s="73"/>
      <c r="Q127" s="73"/>
      <c r="R127" s="73"/>
      <c r="S127" s="73"/>
      <c r="U127" s="73"/>
    </row>
    <row r="128" spans="2:21">
      <c r="B128" s="1">
        <f>COUNTIF(C:C,C128)</f>
        <v>2</v>
      </c>
      <c r="C128" s="9" t="s">
        <v>14</v>
      </c>
      <c r="D128" s="7" t="s">
        <v>14</v>
      </c>
      <c r="E128" s="67"/>
      <c r="F128" s="67"/>
      <c r="H128" s="12" t="s">
        <v>420</v>
      </c>
      <c r="I128" s="77"/>
      <c r="J128" s="75"/>
      <c r="K128" s="75"/>
      <c r="L128" s="75"/>
      <c r="M128" s="75"/>
      <c r="N128" s="75"/>
      <c r="O128" s="75"/>
      <c r="Q128" s="75"/>
      <c r="R128" s="75"/>
      <c r="S128" s="75"/>
      <c r="U128" s="75"/>
    </row>
    <row r="129" spans="1:21">
      <c r="C129" s="9"/>
      <c r="D129" s="9"/>
      <c r="E129" s="67"/>
      <c r="F129" s="67"/>
      <c r="H129" s="12" t="s">
        <v>420</v>
      </c>
      <c r="I129" s="77"/>
      <c r="J129" s="75"/>
      <c r="K129" s="75"/>
      <c r="L129" s="75"/>
      <c r="M129" s="75"/>
      <c r="N129" s="75"/>
      <c r="O129" s="75"/>
      <c r="Q129" s="75"/>
      <c r="R129" s="75"/>
      <c r="S129" s="75"/>
      <c r="U129" s="75"/>
    </row>
    <row r="130" spans="1:21">
      <c r="B130" s="1">
        <f t="shared" ref="B130:B155" si="41">COUNTIF(C:C,C130)</f>
        <v>2</v>
      </c>
      <c r="C130" s="2" t="s">
        <v>15</v>
      </c>
      <c r="D130" s="2" t="s">
        <v>15</v>
      </c>
      <c r="E130" s="67"/>
      <c r="F130" s="67"/>
      <c r="H130" s="13" t="s">
        <v>420</v>
      </c>
      <c r="I130" s="80"/>
      <c r="J130" s="71"/>
      <c r="K130" s="71"/>
      <c r="L130" s="71"/>
      <c r="M130" s="75"/>
      <c r="N130" s="75"/>
      <c r="O130" s="75"/>
      <c r="Q130" s="75"/>
      <c r="R130" s="75"/>
      <c r="S130" s="75"/>
      <c r="U130" s="75"/>
    </row>
    <row r="131" spans="1:21">
      <c r="A131" s="1" t="str">
        <f t="shared" ref="A131:A155" si="42">$C$1&amp;C131</f>
        <v>MASON CO-REGULATEDROHAUL10</v>
      </c>
      <c r="B131" s="1">
        <f t="shared" si="41"/>
        <v>2</v>
      </c>
      <c r="C131" s="11" t="s">
        <v>94</v>
      </c>
      <c r="D131" s="11" t="s">
        <v>95</v>
      </c>
      <c r="E131" s="69">
        <v>88.58</v>
      </c>
      <c r="F131" s="69">
        <v>88.34</v>
      </c>
      <c r="G131" s="30" t="s">
        <v>43</v>
      </c>
      <c r="H131" s="12" t="s">
        <v>420</v>
      </c>
      <c r="I131" s="71">
        <v>442.9</v>
      </c>
      <c r="J131" s="71">
        <v>177.16</v>
      </c>
      <c r="K131" s="71">
        <v>708.64</v>
      </c>
      <c r="L131" s="71"/>
      <c r="M131" s="71">
        <f t="shared" ref="M131:M155" si="43">I131/$E131*$F131</f>
        <v>441.70000000000005</v>
      </c>
      <c r="N131" s="71">
        <f t="shared" ref="N131:N155" si="44">J131/$E131*$F131</f>
        <v>176.68</v>
      </c>
      <c r="O131" s="71">
        <f t="shared" ref="O131:O155" si="45">K131/$E131*$F131</f>
        <v>706.72</v>
      </c>
      <c r="Q131" s="71">
        <f t="shared" ref="Q131:Q155" si="46">M131-I131</f>
        <v>-1.1999999999999318</v>
      </c>
      <c r="R131" s="71">
        <f t="shared" ref="R131:R155" si="47">N131-J131</f>
        <v>-0.47999999999998977</v>
      </c>
      <c r="S131" s="71">
        <f t="shared" ref="S131:S155" si="48">O131-K131</f>
        <v>-1.9199999999999591</v>
      </c>
      <c r="U131" s="71">
        <f t="shared" ref="U131:U155" si="49">SUM(Q131:S131)</f>
        <v>-3.5999999999998806</v>
      </c>
    </row>
    <row r="132" spans="1:21">
      <c r="A132" s="1" t="str">
        <f t="shared" si="42"/>
        <v>MASON CO-REGULATEDROHAUL10T</v>
      </c>
      <c r="B132" s="1">
        <f t="shared" si="41"/>
        <v>2</v>
      </c>
      <c r="C132" s="11" t="s">
        <v>260</v>
      </c>
      <c r="D132" s="11" t="s">
        <v>260</v>
      </c>
      <c r="E132" s="69">
        <v>88.58</v>
      </c>
      <c r="F132" s="69">
        <v>88.34</v>
      </c>
      <c r="G132" s="30" t="s">
        <v>43</v>
      </c>
      <c r="H132" s="12" t="s">
        <v>420</v>
      </c>
      <c r="I132" s="71">
        <v>0</v>
      </c>
      <c r="J132" s="71">
        <v>0</v>
      </c>
      <c r="K132" s="71">
        <v>0</v>
      </c>
      <c r="L132" s="71"/>
      <c r="M132" s="71">
        <f t="shared" si="43"/>
        <v>0</v>
      </c>
      <c r="N132" s="71">
        <f t="shared" si="44"/>
        <v>0</v>
      </c>
      <c r="O132" s="71">
        <f t="shared" si="45"/>
        <v>0</v>
      </c>
      <c r="Q132" s="71">
        <f t="shared" si="46"/>
        <v>0</v>
      </c>
      <c r="R132" s="71">
        <f t="shared" si="47"/>
        <v>0</v>
      </c>
      <c r="S132" s="71">
        <f t="shared" si="48"/>
        <v>0</v>
      </c>
      <c r="U132" s="71">
        <f t="shared" si="49"/>
        <v>0</v>
      </c>
    </row>
    <row r="133" spans="1:21">
      <c r="A133" s="1" t="str">
        <f t="shared" si="42"/>
        <v>MASON CO-REGULATEDROHAUL20</v>
      </c>
      <c r="B133" s="1">
        <f t="shared" si="41"/>
        <v>2</v>
      </c>
      <c r="C133" s="11" t="s">
        <v>96</v>
      </c>
      <c r="D133" s="11" t="s">
        <v>97</v>
      </c>
      <c r="E133" s="69">
        <v>102.88</v>
      </c>
      <c r="F133" s="69">
        <v>102.6</v>
      </c>
      <c r="G133" s="30" t="s">
        <v>43</v>
      </c>
      <c r="H133" s="12" t="s">
        <v>420</v>
      </c>
      <c r="I133" s="71">
        <v>8144.6600000000008</v>
      </c>
      <c r="J133" s="71">
        <v>8333.2799999999988</v>
      </c>
      <c r="K133" s="71">
        <v>12654.24</v>
      </c>
      <c r="L133" s="71"/>
      <c r="M133" s="71">
        <f t="shared" si="43"/>
        <v>8122.4933514774502</v>
      </c>
      <c r="N133" s="71">
        <f t="shared" si="44"/>
        <v>8310.5999999999985</v>
      </c>
      <c r="O133" s="71">
        <f t="shared" si="45"/>
        <v>12619.8</v>
      </c>
      <c r="Q133" s="71">
        <f t="shared" si="46"/>
        <v>-22.166648522550531</v>
      </c>
      <c r="R133" s="71">
        <f t="shared" si="47"/>
        <v>-22.680000000000291</v>
      </c>
      <c r="S133" s="71">
        <f t="shared" si="48"/>
        <v>-34.440000000000509</v>
      </c>
      <c r="U133" s="71">
        <f t="shared" si="49"/>
        <v>-79.286648522551332</v>
      </c>
    </row>
    <row r="134" spans="1:21">
      <c r="A134" s="1" t="str">
        <f t="shared" si="42"/>
        <v>MASON CO-REGULATEDROHAUL20T</v>
      </c>
      <c r="B134" s="1">
        <f t="shared" si="41"/>
        <v>2</v>
      </c>
      <c r="C134" s="11" t="s">
        <v>98</v>
      </c>
      <c r="D134" s="11" t="s">
        <v>99</v>
      </c>
      <c r="E134" s="69">
        <v>102.88</v>
      </c>
      <c r="F134" s="69">
        <v>102.6</v>
      </c>
      <c r="G134" s="30" t="s">
        <v>43</v>
      </c>
      <c r="H134" s="12" t="s">
        <v>420</v>
      </c>
      <c r="I134" s="71">
        <v>0</v>
      </c>
      <c r="J134" s="71">
        <v>0</v>
      </c>
      <c r="K134" s="71">
        <v>0</v>
      </c>
      <c r="L134" s="71"/>
      <c r="M134" s="71">
        <f t="shared" si="43"/>
        <v>0</v>
      </c>
      <c r="N134" s="71">
        <f t="shared" si="44"/>
        <v>0</v>
      </c>
      <c r="O134" s="71">
        <f t="shared" si="45"/>
        <v>0</v>
      </c>
      <c r="Q134" s="71">
        <f t="shared" si="46"/>
        <v>0</v>
      </c>
      <c r="R134" s="71">
        <f t="shared" si="47"/>
        <v>0</v>
      </c>
      <c r="S134" s="71">
        <f t="shared" si="48"/>
        <v>0</v>
      </c>
      <c r="U134" s="71">
        <f t="shared" si="49"/>
        <v>0</v>
      </c>
    </row>
    <row r="135" spans="1:21">
      <c r="A135" s="1" t="str">
        <f t="shared" si="42"/>
        <v>MASON CO-REGULATEDROHAUL30</v>
      </c>
      <c r="B135" s="1">
        <f t="shared" si="41"/>
        <v>1</v>
      </c>
      <c r="C135" s="11" t="s">
        <v>401</v>
      </c>
      <c r="D135" s="11" t="s">
        <v>402</v>
      </c>
      <c r="E135" s="69">
        <v>133.04</v>
      </c>
      <c r="F135" s="69">
        <v>133.04</v>
      </c>
      <c r="G135" s="30" t="s">
        <v>43</v>
      </c>
      <c r="H135" s="12" t="s">
        <v>420</v>
      </c>
      <c r="I135" s="71">
        <v>532.16</v>
      </c>
      <c r="J135" s="71">
        <v>532.16</v>
      </c>
      <c r="K135" s="71">
        <v>532.16</v>
      </c>
      <c r="L135" s="71"/>
      <c r="M135" s="71">
        <f t="shared" si="43"/>
        <v>532.16</v>
      </c>
      <c r="N135" s="71">
        <f t="shared" si="44"/>
        <v>532.16</v>
      </c>
      <c r="O135" s="71">
        <f t="shared" si="45"/>
        <v>532.16</v>
      </c>
      <c r="Q135" s="71">
        <f t="shared" si="46"/>
        <v>0</v>
      </c>
      <c r="R135" s="71">
        <f t="shared" si="47"/>
        <v>0</v>
      </c>
      <c r="S135" s="71">
        <f t="shared" si="48"/>
        <v>0</v>
      </c>
      <c r="U135" s="71">
        <f t="shared" si="49"/>
        <v>0</v>
      </c>
    </row>
    <row r="136" spans="1:21">
      <c r="A136" s="1" t="str">
        <f t="shared" si="42"/>
        <v>MASON CO-REGULATEDROHAUL40</v>
      </c>
      <c r="B136" s="1">
        <f t="shared" si="41"/>
        <v>2</v>
      </c>
      <c r="C136" s="11" t="s">
        <v>100</v>
      </c>
      <c r="D136" s="11" t="s">
        <v>101</v>
      </c>
      <c r="E136" s="69">
        <v>174.92</v>
      </c>
      <c r="F136" s="69">
        <v>174.45</v>
      </c>
      <c r="G136" s="30" t="s">
        <v>43</v>
      </c>
      <c r="H136" s="12" t="s">
        <v>420</v>
      </c>
      <c r="I136" s="71">
        <v>7171.72</v>
      </c>
      <c r="J136" s="71">
        <v>8244.56</v>
      </c>
      <c r="K136" s="71">
        <v>6996.8</v>
      </c>
      <c r="L136" s="71"/>
      <c r="M136" s="71">
        <f t="shared" si="43"/>
        <v>7152.4500000000007</v>
      </c>
      <c r="N136" s="71">
        <f t="shared" si="44"/>
        <v>8222.4073404985138</v>
      </c>
      <c r="O136" s="71">
        <f t="shared" si="45"/>
        <v>6978.0000000000009</v>
      </c>
      <c r="Q136" s="71">
        <f t="shared" si="46"/>
        <v>-19.269999999999527</v>
      </c>
      <c r="R136" s="71">
        <f t="shared" si="47"/>
        <v>-22.152659501485687</v>
      </c>
      <c r="S136" s="71">
        <f t="shared" si="48"/>
        <v>-18.799999999999272</v>
      </c>
      <c r="U136" s="71">
        <f t="shared" si="49"/>
        <v>-60.222659501484486</v>
      </c>
    </row>
    <row r="137" spans="1:21">
      <c r="A137" s="1" t="str">
        <f t="shared" si="42"/>
        <v>MASON CO-REGULATEDROHAUL40T</v>
      </c>
      <c r="B137" s="1">
        <f t="shared" si="41"/>
        <v>2</v>
      </c>
      <c r="C137" s="11" t="s">
        <v>102</v>
      </c>
      <c r="D137" s="11" t="s">
        <v>103</v>
      </c>
      <c r="E137" s="69">
        <v>174.92</v>
      </c>
      <c r="F137" s="69">
        <v>174.45</v>
      </c>
      <c r="G137" s="30" t="s">
        <v>43</v>
      </c>
      <c r="H137" s="12" t="s">
        <v>420</v>
      </c>
      <c r="I137" s="71">
        <v>0</v>
      </c>
      <c r="J137" s="71">
        <v>0</v>
      </c>
      <c r="K137" s="71">
        <v>0</v>
      </c>
      <c r="L137" s="71"/>
      <c r="M137" s="71">
        <f t="shared" si="43"/>
        <v>0</v>
      </c>
      <c r="N137" s="71">
        <f t="shared" si="44"/>
        <v>0</v>
      </c>
      <c r="O137" s="71">
        <f t="shared" si="45"/>
        <v>0</v>
      </c>
      <c r="Q137" s="71">
        <f t="shared" si="46"/>
        <v>0</v>
      </c>
      <c r="R137" s="71">
        <f t="shared" si="47"/>
        <v>0</v>
      </c>
      <c r="S137" s="71">
        <f t="shared" si="48"/>
        <v>0</v>
      </c>
      <c r="U137" s="71">
        <f t="shared" si="49"/>
        <v>0</v>
      </c>
    </row>
    <row r="138" spans="1:21">
      <c r="A138" s="1" t="str">
        <f t="shared" si="42"/>
        <v>MASON CO-REGULATEDCPHAUL10</v>
      </c>
      <c r="B138" s="1">
        <f t="shared" si="41"/>
        <v>1</v>
      </c>
      <c r="C138" s="11" t="s">
        <v>212</v>
      </c>
      <c r="D138" s="11" t="s">
        <v>213</v>
      </c>
      <c r="E138" s="69">
        <v>133.72999999999999</v>
      </c>
      <c r="F138" s="69">
        <v>133.37</v>
      </c>
      <c r="G138" s="30" t="s">
        <v>43</v>
      </c>
      <c r="H138" s="12" t="s">
        <v>420</v>
      </c>
      <c r="I138" s="71">
        <v>401.19</v>
      </c>
      <c r="J138" s="71">
        <v>267.45999999999998</v>
      </c>
      <c r="K138" s="71">
        <v>267.45999999999998</v>
      </c>
      <c r="L138" s="71"/>
      <c r="M138" s="71">
        <f t="shared" si="43"/>
        <v>400.11</v>
      </c>
      <c r="N138" s="71">
        <f t="shared" si="44"/>
        <v>266.74</v>
      </c>
      <c r="O138" s="71">
        <f t="shared" si="45"/>
        <v>266.74</v>
      </c>
      <c r="Q138" s="71">
        <f t="shared" si="46"/>
        <v>-1.0799999999999841</v>
      </c>
      <c r="R138" s="71">
        <f t="shared" si="47"/>
        <v>-0.71999999999997044</v>
      </c>
      <c r="S138" s="71">
        <f t="shared" si="48"/>
        <v>-0.71999999999997044</v>
      </c>
      <c r="U138" s="71">
        <f t="shared" si="49"/>
        <v>-2.519999999999925</v>
      </c>
    </row>
    <row r="139" spans="1:21">
      <c r="A139" s="1" t="str">
        <f t="shared" si="42"/>
        <v>MASON CO-REGULATEDCPHAUL15</v>
      </c>
      <c r="B139" s="1">
        <f t="shared" si="41"/>
        <v>2</v>
      </c>
      <c r="C139" s="11" t="s">
        <v>84</v>
      </c>
      <c r="D139" s="11" t="s">
        <v>85</v>
      </c>
      <c r="E139" s="69">
        <v>154.27000000000001</v>
      </c>
      <c r="F139" s="69">
        <v>153.85</v>
      </c>
      <c r="G139" s="30" t="s">
        <v>43</v>
      </c>
      <c r="H139" s="12" t="s">
        <v>420</v>
      </c>
      <c r="I139" s="71">
        <v>1388.43</v>
      </c>
      <c r="J139" s="71">
        <v>1234.1600000000001</v>
      </c>
      <c r="K139" s="71">
        <v>1234.1600000000001</v>
      </c>
      <c r="L139" s="71"/>
      <c r="M139" s="71">
        <f t="shared" si="43"/>
        <v>1384.6499999999999</v>
      </c>
      <c r="N139" s="71">
        <f t="shared" si="44"/>
        <v>1230.8</v>
      </c>
      <c r="O139" s="71">
        <f t="shared" si="45"/>
        <v>1230.8</v>
      </c>
      <c r="Q139" s="71">
        <f t="shared" si="46"/>
        <v>-3.7800000000002001</v>
      </c>
      <c r="R139" s="71">
        <f t="shared" si="47"/>
        <v>-3.3600000000001273</v>
      </c>
      <c r="S139" s="71">
        <f t="shared" si="48"/>
        <v>-3.3600000000001273</v>
      </c>
      <c r="U139" s="71">
        <f t="shared" si="49"/>
        <v>-10.500000000000455</v>
      </c>
    </row>
    <row r="140" spans="1:21">
      <c r="A140" s="1" t="str">
        <f t="shared" si="42"/>
        <v>MASON CO-REGULATEDCPHAUL20</v>
      </c>
      <c r="B140" s="1">
        <f t="shared" si="41"/>
        <v>2</v>
      </c>
      <c r="C140" s="11" t="s">
        <v>86</v>
      </c>
      <c r="D140" s="11" t="s">
        <v>87</v>
      </c>
      <c r="E140" s="69">
        <v>164.56</v>
      </c>
      <c r="F140" s="69">
        <v>164.12</v>
      </c>
      <c r="G140" s="30" t="s">
        <v>43</v>
      </c>
      <c r="H140" s="12" t="s">
        <v>420</v>
      </c>
      <c r="I140" s="71">
        <v>329.12</v>
      </c>
      <c r="J140" s="71">
        <v>164.56</v>
      </c>
      <c r="K140" s="71">
        <v>164.56</v>
      </c>
      <c r="L140" s="71"/>
      <c r="M140" s="71">
        <f t="shared" si="43"/>
        <v>328.24</v>
      </c>
      <c r="N140" s="71">
        <f t="shared" si="44"/>
        <v>164.12</v>
      </c>
      <c r="O140" s="71">
        <f t="shared" si="45"/>
        <v>164.12</v>
      </c>
      <c r="Q140" s="71">
        <f t="shared" si="46"/>
        <v>-0.87999999999999545</v>
      </c>
      <c r="R140" s="71">
        <f t="shared" si="47"/>
        <v>-0.43999999999999773</v>
      </c>
      <c r="S140" s="71">
        <f t="shared" si="48"/>
        <v>-0.43999999999999773</v>
      </c>
      <c r="U140" s="71">
        <f t="shared" si="49"/>
        <v>-1.7599999999999909</v>
      </c>
    </row>
    <row r="141" spans="1:21">
      <c r="A141" s="1" t="str">
        <f t="shared" si="42"/>
        <v>MASON CO-REGULATEDCPHAUL25</v>
      </c>
      <c r="B141" s="1">
        <f t="shared" si="41"/>
        <v>2</v>
      </c>
      <c r="C141" s="11" t="s">
        <v>170</v>
      </c>
      <c r="D141" s="11" t="s">
        <v>171</v>
      </c>
      <c r="E141" s="69">
        <v>180.15</v>
      </c>
      <c r="F141" s="69">
        <v>179.66</v>
      </c>
      <c r="G141" s="30" t="s">
        <v>43</v>
      </c>
      <c r="H141" s="12" t="s">
        <v>420</v>
      </c>
      <c r="I141" s="71">
        <v>2882.4</v>
      </c>
      <c r="J141" s="71">
        <v>2702.25</v>
      </c>
      <c r="K141" s="71">
        <v>3062.55</v>
      </c>
      <c r="L141" s="71"/>
      <c r="M141" s="71">
        <f t="shared" si="43"/>
        <v>2874.56</v>
      </c>
      <c r="N141" s="71">
        <f t="shared" si="44"/>
        <v>2694.9</v>
      </c>
      <c r="O141" s="71">
        <f t="shared" si="45"/>
        <v>3054.22</v>
      </c>
      <c r="Q141" s="71">
        <f t="shared" si="46"/>
        <v>-7.8400000000001455</v>
      </c>
      <c r="R141" s="71">
        <f t="shared" si="47"/>
        <v>-7.3499999999999091</v>
      </c>
      <c r="S141" s="71">
        <f t="shared" si="48"/>
        <v>-8.330000000000382</v>
      </c>
      <c r="U141" s="71">
        <f t="shared" si="49"/>
        <v>-23.520000000000437</v>
      </c>
    </row>
    <row r="142" spans="1:21">
      <c r="A142" s="1" t="str">
        <f t="shared" si="42"/>
        <v>MASON CO-REGULATEDCPHAUL30</v>
      </c>
      <c r="B142" s="1">
        <f t="shared" si="41"/>
        <v>1</v>
      </c>
      <c r="C142" s="11" t="s">
        <v>172</v>
      </c>
      <c r="D142" s="11" t="s">
        <v>173</v>
      </c>
      <c r="E142" s="69">
        <v>205.38</v>
      </c>
      <c r="F142" s="69">
        <v>204.83</v>
      </c>
      <c r="G142" s="30" t="s">
        <v>43</v>
      </c>
      <c r="H142" s="12" t="s">
        <v>420</v>
      </c>
      <c r="I142" s="71">
        <v>410.76</v>
      </c>
      <c r="J142" s="71">
        <v>0</v>
      </c>
      <c r="K142" s="71">
        <v>410.76</v>
      </c>
      <c r="L142" s="71"/>
      <c r="M142" s="71">
        <f t="shared" si="43"/>
        <v>409.66</v>
      </c>
      <c r="N142" s="71">
        <f t="shared" si="44"/>
        <v>0</v>
      </c>
      <c r="O142" s="71">
        <f t="shared" si="45"/>
        <v>409.66</v>
      </c>
      <c r="Q142" s="71">
        <f t="shared" si="46"/>
        <v>-1.0999999999999659</v>
      </c>
      <c r="R142" s="71">
        <f t="shared" si="47"/>
        <v>0</v>
      </c>
      <c r="S142" s="71">
        <f t="shared" si="48"/>
        <v>-1.0999999999999659</v>
      </c>
      <c r="U142" s="71">
        <f t="shared" si="49"/>
        <v>-2.1999999999999318</v>
      </c>
    </row>
    <row r="143" spans="1:21">
      <c r="A143" s="1" t="str">
        <f t="shared" si="42"/>
        <v>MASON CO-REGULATEDCPHAUL35</v>
      </c>
      <c r="B143" s="1">
        <f t="shared" si="41"/>
        <v>2</v>
      </c>
      <c r="C143" s="11" t="s">
        <v>88</v>
      </c>
      <c r="D143" s="11" t="s">
        <v>89</v>
      </c>
      <c r="E143" s="69">
        <v>236.51</v>
      </c>
      <c r="F143" s="69">
        <v>235.87</v>
      </c>
      <c r="G143" s="30" t="s">
        <v>43</v>
      </c>
      <c r="H143" s="12" t="s">
        <v>420</v>
      </c>
      <c r="I143" s="71">
        <v>473.02</v>
      </c>
      <c r="J143" s="71">
        <v>473.02</v>
      </c>
      <c r="K143" s="71">
        <v>473.02</v>
      </c>
      <c r="L143" s="71"/>
      <c r="M143" s="71">
        <f t="shared" si="43"/>
        <v>471.74</v>
      </c>
      <c r="N143" s="71">
        <f t="shared" si="44"/>
        <v>471.74</v>
      </c>
      <c r="O143" s="71">
        <f t="shared" si="45"/>
        <v>471.74</v>
      </c>
      <c r="Q143" s="71">
        <f t="shared" si="46"/>
        <v>-1.2799999999999727</v>
      </c>
      <c r="R143" s="71">
        <f t="shared" si="47"/>
        <v>-1.2799999999999727</v>
      </c>
      <c r="S143" s="71">
        <f t="shared" si="48"/>
        <v>-1.2799999999999727</v>
      </c>
      <c r="U143" s="71">
        <f t="shared" si="49"/>
        <v>-3.8399999999999181</v>
      </c>
    </row>
    <row r="144" spans="1:21">
      <c r="A144" s="1" t="str">
        <f t="shared" si="42"/>
        <v>MASON CO-REGULATEDRORENT10D</v>
      </c>
      <c r="B144" s="1">
        <f t="shared" si="41"/>
        <v>2</v>
      </c>
      <c r="C144" s="11" t="s">
        <v>224</v>
      </c>
      <c r="D144" s="11" t="s">
        <v>225</v>
      </c>
      <c r="E144" s="69">
        <v>146.69999999999999</v>
      </c>
      <c r="F144" s="69">
        <v>146.4</v>
      </c>
      <c r="G144" s="30" t="s">
        <v>43</v>
      </c>
      <c r="H144" s="12" t="s">
        <v>420</v>
      </c>
      <c r="I144" s="71">
        <v>904.65</v>
      </c>
      <c r="J144" s="71">
        <v>973.11</v>
      </c>
      <c r="K144" s="71">
        <v>782.39</v>
      </c>
      <c r="L144" s="71"/>
      <c r="M144" s="71">
        <f t="shared" si="43"/>
        <v>902.80000000000007</v>
      </c>
      <c r="N144" s="71">
        <f t="shared" si="44"/>
        <v>971.12000000000012</v>
      </c>
      <c r="O144" s="71">
        <f t="shared" si="45"/>
        <v>780.79002044989784</v>
      </c>
      <c r="Q144" s="71">
        <f t="shared" si="46"/>
        <v>-1.8499999999999091</v>
      </c>
      <c r="R144" s="71">
        <f t="shared" si="47"/>
        <v>-1.9899999999998954</v>
      </c>
      <c r="S144" s="71">
        <f t="shared" si="48"/>
        <v>-1.5999795501021481</v>
      </c>
      <c r="U144" s="71">
        <f t="shared" si="49"/>
        <v>-5.4399795501019526</v>
      </c>
    </row>
    <row r="145" spans="1:21">
      <c r="A145" s="1" t="str">
        <f t="shared" si="42"/>
        <v>MASON CO-REGULATEDRORENT20D</v>
      </c>
      <c r="B145" s="1">
        <f t="shared" si="41"/>
        <v>2</v>
      </c>
      <c r="C145" s="11" t="s">
        <v>76</v>
      </c>
      <c r="D145" s="11" t="s">
        <v>77</v>
      </c>
      <c r="E145" s="69">
        <v>189.9</v>
      </c>
      <c r="F145" s="69">
        <v>189.29999999999998</v>
      </c>
      <c r="G145" s="30" t="s">
        <v>43</v>
      </c>
      <c r="H145" s="12" t="s">
        <v>420</v>
      </c>
      <c r="I145" s="71">
        <v>6975.58</v>
      </c>
      <c r="J145" s="71">
        <v>7785.8</v>
      </c>
      <c r="K145" s="71">
        <v>10045.64</v>
      </c>
      <c r="L145" s="71"/>
      <c r="M145" s="71">
        <f t="shared" si="43"/>
        <v>6953.540252764612</v>
      </c>
      <c r="N145" s="71">
        <f t="shared" si="44"/>
        <v>7761.2003159557653</v>
      </c>
      <c r="O145" s="71">
        <f t="shared" si="45"/>
        <v>10013.900221169035</v>
      </c>
      <c r="Q145" s="71">
        <f t="shared" si="46"/>
        <v>-22.039747235387949</v>
      </c>
      <c r="R145" s="71">
        <f t="shared" si="47"/>
        <v>-24.599684044234891</v>
      </c>
      <c r="S145" s="71">
        <f t="shared" si="48"/>
        <v>-31.739778830964497</v>
      </c>
      <c r="U145" s="71">
        <f t="shared" si="49"/>
        <v>-78.379210110587337</v>
      </c>
    </row>
    <row r="146" spans="1:21">
      <c r="A146" s="1" t="str">
        <f t="shared" si="42"/>
        <v>MASON CO-REGULATEDRORENT40D</v>
      </c>
      <c r="B146" s="1">
        <f t="shared" si="41"/>
        <v>2</v>
      </c>
      <c r="C146" s="11" t="s">
        <v>80</v>
      </c>
      <c r="D146" s="11" t="s">
        <v>81</v>
      </c>
      <c r="E146" s="69">
        <v>298.8</v>
      </c>
      <c r="F146" s="69">
        <v>297.89999999999998</v>
      </c>
      <c r="G146" s="30" t="s">
        <v>43</v>
      </c>
      <c r="H146" s="12" t="s">
        <v>420</v>
      </c>
      <c r="I146" s="71">
        <v>2308.86</v>
      </c>
      <c r="J146" s="71">
        <v>3137.3999999999996</v>
      </c>
      <c r="K146" s="71">
        <v>3177.22</v>
      </c>
      <c r="L146" s="71"/>
      <c r="M146" s="71">
        <f t="shared" si="43"/>
        <v>2301.9056024096385</v>
      </c>
      <c r="N146" s="71">
        <f t="shared" si="44"/>
        <v>3127.9499999999994</v>
      </c>
      <c r="O146" s="71">
        <f t="shared" si="45"/>
        <v>3167.6500602409633</v>
      </c>
      <c r="Q146" s="71">
        <f t="shared" si="46"/>
        <v>-6.9543975903616229</v>
      </c>
      <c r="R146" s="71">
        <f t="shared" si="47"/>
        <v>-9.4500000000002728</v>
      </c>
      <c r="S146" s="71">
        <f t="shared" si="48"/>
        <v>-9.5699397590365152</v>
      </c>
      <c r="U146" s="71">
        <f t="shared" si="49"/>
        <v>-25.974337349398411</v>
      </c>
    </row>
    <row r="147" spans="1:21">
      <c r="A147" s="1" t="str">
        <f t="shared" si="42"/>
        <v>MASON CO-REGULATEDRORENT10M</v>
      </c>
      <c r="B147" s="1">
        <f t="shared" si="41"/>
        <v>2</v>
      </c>
      <c r="C147" s="11" t="s">
        <v>74</v>
      </c>
      <c r="D147" s="11" t="s">
        <v>75</v>
      </c>
      <c r="E147" s="69">
        <v>88.34</v>
      </c>
      <c r="F147" s="69">
        <v>88.1</v>
      </c>
      <c r="G147" s="30" t="s">
        <v>43</v>
      </c>
      <c r="H147" s="12" t="s">
        <v>420</v>
      </c>
      <c r="I147" s="71">
        <v>0</v>
      </c>
      <c r="J147" s="71">
        <v>0</v>
      </c>
      <c r="K147" s="71">
        <v>0</v>
      </c>
      <c r="L147" s="71"/>
      <c r="M147" s="71">
        <f t="shared" si="43"/>
        <v>0</v>
      </c>
      <c r="N147" s="71">
        <f t="shared" si="44"/>
        <v>0</v>
      </c>
      <c r="O147" s="71">
        <f t="shared" si="45"/>
        <v>0</v>
      </c>
      <c r="Q147" s="71">
        <f t="shared" si="46"/>
        <v>0</v>
      </c>
      <c r="R147" s="71">
        <f t="shared" si="47"/>
        <v>0</v>
      </c>
      <c r="S147" s="71">
        <f t="shared" si="48"/>
        <v>0</v>
      </c>
      <c r="U147" s="71">
        <f t="shared" si="49"/>
        <v>0</v>
      </c>
    </row>
    <row r="148" spans="1:21">
      <c r="A148" s="1" t="str">
        <f t="shared" si="42"/>
        <v>MASON CO-REGULATEDRORENT20M</v>
      </c>
      <c r="B148" s="1">
        <f t="shared" si="41"/>
        <v>2</v>
      </c>
      <c r="C148" s="11" t="s">
        <v>78</v>
      </c>
      <c r="D148" s="11" t="s">
        <v>79</v>
      </c>
      <c r="E148" s="69">
        <v>102.6</v>
      </c>
      <c r="F148" s="69">
        <v>102.32</v>
      </c>
      <c r="G148" s="30" t="s">
        <v>43</v>
      </c>
      <c r="H148" s="12" t="s">
        <v>420</v>
      </c>
      <c r="I148" s="71">
        <v>2453.6800000000003</v>
      </c>
      <c r="J148" s="71">
        <v>2462.4</v>
      </c>
      <c r="K148" s="71">
        <v>2530.8000000000002</v>
      </c>
      <c r="L148" s="71"/>
      <c r="M148" s="71">
        <f t="shared" si="43"/>
        <v>2446.9837972709556</v>
      </c>
      <c r="N148" s="71">
        <f t="shared" si="44"/>
        <v>2455.6800000000003</v>
      </c>
      <c r="O148" s="71">
        <f t="shared" si="45"/>
        <v>2523.8933333333334</v>
      </c>
      <c r="Q148" s="71">
        <f t="shared" si="46"/>
        <v>-6.6962027290446713</v>
      </c>
      <c r="R148" s="71">
        <f t="shared" si="47"/>
        <v>-6.7199999999997999</v>
      </c>
      <c r="S148" s="71">
        <f t="shared" si="48"/>
        <v>-6.9066666666667516</v>
      </c>
      <c r="U148" s="71">
        <f t="shared" si="49"/>
        <v>-20.322869395711223</v>
      </c>
    </row>
    <row r="149" spans="1:21">
      <c r="A149" s="1" t="str">
        <f t="shared" si="42"/>
        <v>MASON CO-REGULATEDRORENT40M</v>
      </c>
      <c r="B149" s="1">
        <f t="shared" si="41"/>
        <v>2</v>
      </c>
      <c r="C149" s="11" t="s">
        <v>82</v>
      </c>
      <c r="D149" s="11" t="s">
        <v>83</v>
      </c>
      <c r="E149" s="69">
        <v>174.45</v>
      </c>
      <c r="F149" s="69">
        <v>173.98</v>
      </c>
      <c r="G149" s="30" t="s">
        <v>43</v>
      </c>
      <c r="H149" s="12" t="s">
        <v>420</v>
      </c>
      <c r="I149" s="71">
        <v>697.8</v>
      </c>
      <c r="J149" s="71">
        <v>697.8</v>
      </c>
      <c r="K149" s="71">
        <v>697.8</v>
      </c>
      <c r="L149" s="71"/>
      <c r="M149" s="71">
        <f t="shared" si="43"/>
        <v>695.92</v>
      </c>
      <c r="N149" s="71">
        <f t="shared" si="44"/>
        <v>695.92</v>
      </c>
      <c r="O149" s="71">
        <f t="shared" si="45"/>
        <v>695.92</v>
      </c>
      <c r="Q149" s="71">
        <f t="shared" si="46"/>
        <v>-1.8799999999999955</v>
      </c>
      <c r="R149" s="71">
        <f t="shared" si="47"/>
        <v>-1.8799999999999955</v>
      </c>
      <c r="S149" s="71">
        <f t="shared" si="48"/>
        <v>-1.8799999999999955</v>
      </c>
      <c r="U149" s="71">
        <f t="shared" si="49"/>
        <v>-5.6399999999999864</v>
      </c>
    </row>
    <row r="150" spans="1:21">
      <c r="A150" s="1" t="str">
        <f t="shared" si="42"/>
        <v>MASON CO-REGULATEDROLID</v>
      </c>
      <c r="B150" s="1">
        <f t="shared" si="41"/>
        <v>2</v>
      </c>
      <c r="C150" s="11" t="s">
        <v>72</v>
      </c>
      <c r="D150" s="11" t="s">
        <v>73</v>
      </c>
      <c r="E150" s="69">
        <v>15.37</v>
      </c>
      <c r="F150" s="69">
        <v>15.33</v>
      </c>
      <c r="G150" s="30" t="s">
        <v>43</v>
      </c>
      <c r="H150" s="12" t="s">
        <v>420</v>
      </c>
      <c r="I150" s="71">
        <v>406.98</v>
      </c>
      <c r="J150" s="71">
        <v>406.69</v>
      </c>
      <c r="K150" s="71">
        <v>396.53000000000003</v>
      </c>
      <c r="L150" s="71"/>
      <c r="M150" s="71">
        <f t="shared" si="43"/>
        <v>405.92084580351337</v>
      </c>
      <c r="N150" s="71">
        <f t="shared" si="44"/>
        <v>405.63160052049449</v>
      </c>
      <c r="O150" s="71">
        <f t="shared" si="45"/>
        <v>395.49804163955764</v>
      </c>
      <c r="Q150" s="71">
        <f t="shared" si="46"/>
        <v>-1.0591541964866451</v>
      </c>
      <c r="R150" s="71">
        <f t="shared" si="47"/>
        <v>-1.0583994795055105</v>
      </c>
      <c r="S150" s="71">
        <f t="shared" si="48"/>
        <v>-1.0319583604423883</v>
      </c>
      <c r="U150" s="71">
        <f t="shared" si="49"/>
        <v>-3.1495120364345439</v>
      </c>
    </row>
    <row r="151" spans="1:21">
      <c r="A151" s="1" t="str">
        <f t="shared" si="42"/>
        <v>MASON CO-REGULATEDRODEL</v>
      </c>
      <c r="B151" s="1">
        <f t="shared" si="41"/>
        <v>2</v>
      </c>
      <c r="C151" s="11" t="s">
        <v>92</v>
      </c>
      <c r="D151" s="11" t="s">
        <v>93</v>
      </c>
      <c r="E151" s="69">
        <v>82.28</v>
      </c>
      <c r="F151" s="69">
        <v>82.06</v>
      </c>
      <c r="G151" s="30" t="s">
        <v>43</v>
      </c>
      <c r="H151" s="12" t="s">
        <v>420</v>
      </c>
      <c r="I151" s="71">
        <v>3784.88</v>
      </c>
      <c r="J151" s="71">
        <v>3949.44</v>
      </c>
      <c r="K151" s="71">
        <v>4689.96</v>
      </c>
      <c r="L151" s="71"/>
      <c r="M151" s="71">
        <f t="shared" si="43"/>
        <v>3774.76</v>
      </c>
      <c r="N151" s="71">
        <f t="shared" si="44"/>
        <v>3938.88</v>
      </c>
      <c r="O151" s="71">
        <f t="shared" si="45"/>
        <v>4677.42</v>
      </c>
      <c r="Q151" s="71">
        <f t="shared" si="46"/>
        <v>-10.119999999999891</v>
      </c>
      <c r="R151" s="71">
        <f t="shared" si="47"/>
        <v>-10.559999999999945</v>
      </c>
      <c r="S151" s="71">
        <f t="shared" si="48"/>
        <v>-12.539999999999964</v>
      </c>
      <c r="U151" s="71">
        <f t="shared" si="49"/>
        <v>-33.2199999999998</v>
      </c>
    </row>
    <row r="152" spans="1:21">
      <c r="A152" s="1" t="str">
        <f t="shared" si="42"/>
        <v>MASON CO-REGULATEDROMILE</v>
      </c>
      <c r="B152" s="1">
        <f t="shared" si="41"/>
        <v>1</v>
      </c>
      <c r="C152" s="11" t="s">
        <v>175</v>
      </c>
      <c r="D152" s="11" t="s">
        <v>176</v>
      </c>
      <c r="E152" s="69">
        <v>2.57</v>
      </c>
      <c r="F152" s="69">
        <v>2.56</v>
      </c>
      <c r="G152" s="30" t="s">
        <v>43</v>
      </c>
      <c r="H152" s="12" t="s">
        <v>420</v>
      </c>
      <c r="I152" s="71">
        <v>2785.88</v>
      </c>
      <c r="J152" s="71">
        <v>2570</v>
      </c>
      <c r="K152" s="71">
        <v>3490.06</v>
      </c>
      <c r="L152" s="71"/>
      <c r="M152" s="71">
        <f t="shared" si="43"/>
        <v>2775.04</v>
      </c>
      <c r="N152" s="71">
        <f t="shared" si="44"/>
        <v>2560.0000000000005</v>
      </c>
      <c r="O152" s="71">
        <f t="shared" si="45"/>
        <v>3476.48</v>
      </c>
      <c r="Q152" s="71">
        <f t="shared" si="46"/>
        <v>-10.840000000000146</v>
      </c>
      <c r="R152" s="71">
        <f t="shared" si="47"/>
        <v>-9.9999999999995453</v>
      </c>
      <c r="S152" s="71">
        <f t="shared" si="48"/>
        <v>-13.579999999999927</v>
      </c>
      <c r="U152" s="71">
        <f t="shared" si="49"/>
        <v>-34.419999999999618</v>
      </c>
    </row>
    <row r="153" spans="1:21">
      <c r="A153" s="1" t="str">
        <f t="shared" si="42"/>
        <v>MASON CO-REGULATEDROWAIT</v>
      </c>
      <c r="B153" s="1">
        <f t="shared" si="41"/>
        <v>1</v>
      </c>
      <c r="C153" s="11" t="s">
        <v>177</v>
      </c>
      <c r="D153" s="11" t="s">
        <v>178</v>
      </c>
      <c r="E153" s="69">
        <v>160.08000000000001</v>
      </c>
      <c r="F153" s="69">
        <v>159.65</v>
      </c>
      <c r="G153" s="30" t="s">
        <v>43</v>
      </c>
      <c r="H153" s="12" t="s">
        <v>420</v>
      </c>
      <c r="I153" s="71">
        <v>0</v>
      </c>
      <c r="J153" s="71">
        <v>0</v>
      </c>
      <c r="K153" s="71">
        <v>0</v>
      </c>
      <c r="L153" s="71"/>
      <c r="M153" s="71">
        <f t="shared" si="43"/>
        <v>0</v>
      </c>
      <c r="N153" s="71">
        <f t="shared" si="44"/>
        <v>0</v>
      </c>
      <c r="O153" s="71">
        <f t="shared" si="45"/>
        <v>0</v>
      </c>
      <c r="Q153" s="71">
        <f t="shared" si="46"/>
        <v>0</v>
      </c>
      <c r="R153" s="71">
        <f t="shared" si="47"/>
        <v>0</v>
      </c>
      <c r="S153" s="71">
        <f t="shared" si="48"/>
        <v>0</v>
      </c>
      <c r="U153" s="71">
        <f t="shared" si="49"/>
        <v>0</v>
      </c>
    </row>
    <row r="154" spans="1:21">
      <c r="A154" s="1" t="str">
        <f t="shared" si="42"/>
        <v>MASON CO-REGULATEDWASHREF</v>
      </c>
      <c r="B154" s="1">
        <f t="shared" si="41"/>
        <v>1</v>
      </c>
      <c r="C154" s="11" t="s">
        <v>269</v>
      </c>
      <c r="D154" s="11" t="s">
        <v>270</v>
      </c>
      <c r="E154" s="69">
        <v>11.21</v>
      </c>
      <c r="F154" s="69">
        <v>11.18</v>
      </c>
      <c r="G154" s="30" t="s">
        <v>43</v>
      </c>
      <c r="H154" s="12" t="s">
        <v>420</v>
      </c>
      <c r="I154" s="71">
        <v>22.42</v>
      </c>
      <c r="J154" s="71">
        <v>0</v>
      </c>
      <c r="K154" s="71">
        <v>0</v>
      </c>
      <c r="L154" s="71"/>
      <c r="M154" s="71">
        <f t="shared" si="43"/>
        <v>22.36</v>
      </c>
      <c r="N154" s="71">
        <f t="shared" si="44"/>
        <v>0</v>
      </c>
      <c r="O154" s="71">
        <f t="shared" si="45"/>
        <v>0</v>
      </c>
      <c r="Q154" s="71">
        <f t="shared" si="46"/>
        <v>-6.0000000000002274E-2</v>
      </c>
      <c r="R154" s="71">
        <f t="shared" si="47"/>
        <v>0</v>
      </c>
      <c r="S154" s="71">
        <f t="shared" si="48"/>
        <v>0</v>
      </c>
      <c r="U154" s="71">
        <f t="shared" si="49"/>
        <v>-6.0000000000002274E-2</v>
      </c>
    </row>
    <row r="155" spans="1:21">
      <c r="A155" s="1" t="str">
        <f t="shared" si="42"/>
        <v>MASON CO-REGULATEDSP</v>
      </c>
      <c r="B155" s="1">
        <f t="shared" si="41"/>
        <v>2</v>
      </c>
      <c r="C155" s="11" t="s">
        <v>267</v>
      </c>
      <c r="D155" s="11" t="s">
        <v>268</v>
      </c>
      <c r="E155" s="69">
        <v>160.08000000000001</v>
      </c>
      <c r="F155" s="69">
        <v>160.08000000000001</v>
      </c>
      <c r="G155" s="30" t="s">
        <v>43</v>
      </c>
      <c r="H155" s="12" t="s">
        <v>420</v>
      </c>
      <c r="I155" s="71">
        <v>0</v>
      </c>
      <c r="J155" s="71">
        <v>320.16000000000003</v>
      </c>
      <c r="K155" s="71">
        <v>320.16000000000003</v>
      </c>
      <c r="L155" s="71"/>
      <c r="M155" s="71">
        <f t="shared" si="43"/>
        <v>0</v>
      </c>
      <c r="N155" s="71">
        <f t="shared" si="44"/>
        <v>320.16000000000003</v>
      </c>
      <c r="O155" s="71">
        <f t="shared" si="45"/>
        <v>320.16000000000003</v>
      </c>
      <c r="Q155" s="71">
        <f t="shared" si="46"/>
        <v>0</v>
      </c>
      <c r="R155" s="71">
        <f t="shared" si="47"/>
        <v>0</v>
      </c>
      <c r="S155" s="71">
        <f t="shared" si="48"/>
        <v>0</v>
      </c>
      <c r="U155" s="71">
        <f t="shared" si="49"/>
        <v>0</v>
      </c>
    </row>
    <row r="156" spans="1:21">
      <c r="C156" s="11"/>
      <c r="D156" s="11"/>
      <c r="E156" s="69"/>
      <c r="F156" s="69"/>
      <c r="H156" s="12"/>
      <c r="I156" s="71"/>
      <c r="J156" s="71"/>
      <c r="K156" s="71"/>
      <c r="L156" s="71"/>
      <c r="M156" s="71"/>
      <c r="N156" s="71"/>
      <c r="O156" s="71"/>
      <c r="Q156" s="71"/>
      <c r="R156" s="71"/>
      <c r="S156" s="71"/>
      <c r="U156" s="71"/>
    </row>
    <row r="157" spans="1:21">
      <c r="C157" s="11"/>
      <c r="D157" s="11"/>
      <c r="E157" s="69"/>
      <c r="F157" s="69"/>
      <c r="H157" s="12"/>
      <c r="I157" s="71"/>
      <c r="J157" s="71"/>
      <c r="K157" s="71"/>
      <c r="L157" s="71"/>
      <c r="M157" s="71"/>
      <c r="N157" s="71"/>
      <c r="O157" s="71"/>
      <c r="Q157" s="71"/>
      <c r="R157" s="71"/>
      <c r="S157" s="71"/>
      <c r="U157" s="71"/>
    </row>
    <row r="158" spans="1:21">
      <c r="C158" s="11"/>
      <c r="D158" s="11"/>
      <c r="E158" s="69"/>
      <c r="F158" s="69"/>
      <c r="H158" s="12"/>
      <c r="I158" s="71"/>
      <c r="J158" s="71"/>
      <c r="K158" s="71"/>
      <c r="L158" s="71"/>
      <c r="M158" s="71"/>
      <c r="N158" s="71"/>
      <c r="O158" s="71"/>
      <c r="Q158" s="71"/>
      <c r="R158" s="71"/>
      <c r="S158" s="71"/>
      <c r="U158" s="71"/>
    </row>
    <row r="159" spans="1:21">
      <c r="C159" s="11"/>
      <c r="D159" s="11"/>
      <c r="E159" s="69"/>
      <c r="F159" s="69"/>
      <c r="H159" s="12"/>
      <c r="I159" s="71"/>
      <c r="J159" s="71"/>
      <c r="K159" s="71"/>
      <c r="L159" s="71"/>
      <c r="M159" s="71"/>
      <c r="N159" s="71"/>
      <c r="O159" s="71"/>
      <c r="Q159" s="71"/>
      <c r="R159" s="71"/>
      <c r="S159" s="71"/>
      <c r="U159" s="71"/>
    </row>
    <row r="160" spans="1:21">
      <c r="E160" s="67"/>
      <c r="F160" s="67"/>
      <c r="H160" s="12"/>
      <c r="I160" s="71"/>
      <c r="J160" s="71"/>
      <c r="K160" s="71"/>
      <c r="L160" s="71"/>
      <c r="M160" s="75"/>
      <c r="N160" s="75"/>
      <c r="O160" s="75"/>
      <c r="Q160" s="75"/>
      <c r="R160" s="75"/>
      <c r="S160" s="75"/>
      <c r="U160" s="75"/>
    </row>
    <row r="161" spans="1:21">
      <c r="B161" s="1">
        <f>COUNTIF(C:C,C161)</f>
        <v>1</v>
      </c>
      <c r="D161" s="17" t="s">
        <v>16</v>
      </c>
      <c r="E161" s="67"/>
      <c r="F161" s="67"/>
      <c r="H161" s="12"/>
      <c r="I161" s="72">
        <f t="shared" ref="I161:O161" si="50">SUM(I131:I160)</f>
        <v>42517.090000000004</v>
      </c>
      <c r="J161" s="72">
        <f t="shared" si="50"/>
        <v>44431.410000000011</v>
      </c>
      <c r="K161" s="72">
        <f t="shared" si="50"/>
        <v>52634.91</v>
      </c>
      <c r="L161" s="72"/>
      <c r="M161" s="72">
        <f t="shared" si="50"/>
        <v>42396.993849726176</v>
      </c>
      <c r="N161" s="72">
        <f t="shared" si="50"/>
        <v>44306.689256974772</v>
      </c>
      <c r="O161" s="72">
        <f t="shared" si="50"/>
        <v>52485.67167683279</v>
      </c>
      <c r="Q161" s="72">
        <f t="shared" ref="Q161:S161" si="51">SUM(Q131:Q160)</f>
        <v>-120.09615027383109</v>
      </c>
      <c r="R161" s="72">
        <f t="shared" si="51"/>
        <v>-124.7207430252258</v>
      </c>
      <c r="S161" s="72">
        <f t="shared" si="51"/>
        <v>-149.23832316721234</v>
      </c>
      <c r="U161" s="72">
        <f t="shared" ref="U161" si="52">SUM(U131:U160)</f>
        <v>-394.0552164662692</v>
      </c>
    </row>
    <row r="162" spans="1:21">
      <c r="I162" s="75"/>
      <c r="J162" s="75"/>
      <c r="K162" s="75"/>
      <c r="L162" s="75"/>
      <c r="M162" s="75"/>
      <c r="N162" s="75"/>
      <c r="O162" s="75"/>
      <c r="Q162" s="75"/>
      <c r="R162" s="75"/>
      <c r="S162" s="75"/>
      <c r="U162" s="75"/>
    </row>
    <row r="163" spans="1:21" s="2" customFormat="1" ht="15.75" thickBot="1">
      <c r="B163" s="1"/>
      <c r="D163" s="17" t="s">
        <v>25</v>
      </c>
      <c r="E163" s="6"/>
      <c r="F163" s="6"/>
      <c r="G163" s="95"/>
      <c r="I163" s="81">
        <f>SUM(I161,I110,I66,I49,)</f>
        <v>677383.05500000005</v>
      </c>
      <c r="J163" s="81">
        <f t="shared" ref="J163:K163" si="53">SUM(J161,J110,J66,J49,)</f>
        <v>682822.66999999993</v>
      </c>
      <c r="K163" s="81">
        <f t="shared" si="53"/>
        <v>723511.89999999991</v>
      </c>
      <c r="L163" s="81"/>
      <c r="M163" s="81">
        <f t="shared" ref="M163:O163" si="54">SUM(M161,M110,M66,M49,)</f>
        <v>675758.42041461216</v>
      </c>
      <c r="N163" s="81">
        <f t="shared" si="54"/>
        <v>681148.01406437252</v>
      </c>
      <c r="O163" s="81">
        <f t="shared" si="54"/>
        <v>721732.13527243701</v>
      </c>
      <c r="Q163" s="81">
        <f t="shared" ref="Q163:U163" si="55">SUM(Q161,Q110,Q66,Q49,)</f>
        <v>-1666.3245853878195</v>
      </c>
      <c r="R163" s="81">
        <f t="shared" si="55"/>
        <v>-1679.1559356276152</v>
      </c>
      <c r="S163" s="81">
        <f t="shared" si="55"/>
        <v>-1782.3547275628202</v>
      </c>
      <c r="T163"/>
      <c r="U163" s="81">
        <f t="shared" si="55"/>
        <v>-5127.8352485782543</v>
      </c>
    </row>
    <row r="164" spans="1:21" s="2" customFormat="1" ht="15.75" thickTop="1">
      <c r="B164" s="1"/>
      <c r="E164" s="6"/>
      <c r="F164" s="6"/>
      <c r="G164" s="95"/>
      <c r="H164" s="17"/>
      <c r="I164" s="55"/>
      <c r="J164" s="54"/>
      <c r="K164" s="54"/>
      <c r="L164" s="54"/>
      <c r="M164" s="54"/>
      <c r="N164" s="54"/>
      <c r="O164" s="54"/>
      <c r="Q164" s="54"/>
      <c r="R164" s="54"/>
      <c r="S164" s="54"/>
      <c r="T164"/>
      <c r="U164" s="54"/>
    </row>
    <row r="165" spans="1:21" s="2" customFormat="1">
      <c r="B165" s="1"/>
      <c r="E165" s="6"/>
      <c r="F165" s="6"/>
      <c r="G165" s="95"/>
      <c r="H165" s="17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I166" s="56"/>
      <c r="J166" s="57"/>
      <c r="K166" s="54"/>
      <c r="L166" s="54"/>
      <c r="M166" s="54"/>
      <c r="N166" s="16"/>
      <c r="O166" s="16"/>
      <c r="Q166" s="54"/>
      <c r="R166" s="16"/>
      <c r="S166" s="16"/>
      <c r="U166" s="16"/>
    </row>
    <row r="167" spans="1:21">
      <c r="I167" s="56"/>
      <c r="J167" s="57"/>
      <c r="K167" s="54"/>
      <c r="L167" s="54"/>
      <c r="M167" s="54"/>
      <c r="N167" s="16"/>
      <c r="O167" s="16"/>
      <c r="Q167" s="54"/>
      <c r="R167" s="16"/>
      <c r="S167" s="16"/>
      <c r="U167" s="16"/>
    </row>
    <row r="168" spans="1:21" s="2" customFormat="1">
      <c r="C168" s="2" t="s">
        <v>55</v>
      </c>
      <c r="D168" s="1"/>
      <c r="E168" s="1"/>
      <c r="F168" s="1"/>
      <c r="G168" s="116"/>
      <c r="H168"/>
      <c r="I168" s="1"/>
      <c r="J168" s="1"/>
      <c r="K168" s="1"/>
      <c r="L168"/>
      <c r="M168"/>
      <c r="N168"/>
      <c r="O168"/>
      <c r="P168"/>
      <c r="Q168"/>
      <c r="R168"/>
      <c r="S168"/>
      <c r="T168"/>
      <c r="U168"/>
    </row>
    <row r="169" spans="1:21" s="2" customFormat="1">
      <c r="A169" s="1"/>
      <c r="B169" s="1"/>
      <c r="C169" s="2" t="s">
        <v>307</v>
      </c>
      <c r="D169" s="1"/>
      <c r="E169" s="1"/>
      <c r="F169" s="1"/>
      <c r="G169" s="116"/>
      <c r="H169"/>
      <c r="I169" s="1"/>
      <c r="J169" s="1"/>
      <c r="K169" s="1"/>
      <c r="L169"/>
      <c r="M169"/>
      <c r="N169"/>
      <c r="O169"/>
      <c r="P169"/>
      <c r="Q169"/>
      <c r="R169"/>
      <c r="S169"/>
      <c r="T169"/>
      <c r="U169"/>
    </row>
    <row r="170" spans="1:21" s="2" customFormat="1">
      <c r="A170" s="1"/>
      <c r="B170" s="1"/>
      <c r="C170" s="2">
        <f>'Mason Co. Regulated - Price Out'!C170</f>
        <v>0</v>
      </c>
      <c r="D170" s="1"/>
      <c r="E170" s="3"/>
      <c r="F170" s="3"/>
      <c r="G170" s="116"/>
      <c r="H170"/>
      <c r="I170" s="110" t="s">
        <v>746</v>
      </c>
      <c r="J170" s="111"/>
      <c r="K170" s="111"/>
      <c r="L170" s="1"/>
      <c r="M170" s="110" t="s">
        <v>747</v>
      </c>
      <c r="N170" s="111"/>
      <c r="O170" s="111"/>
      <c r="P170" s="1"/>
      <c r="Q170" s="110" t="s">
        <v>732</v>
      </c>
      <c r="R170" s="111"/>
      <c r="S170" s="111"/>
      <c r="T170"/>
      <c r="U170"/>
    </row>
    <row r="171" spans="1:21">
      <c r="D171" s="5"/>
      <c r="E171" s="6" t="s">
        <v>23</v>
      </c>
      <c r="F171" s="6" t="s">
        <v>23</v>
      </c>
      <c r="G171" s="117"/>
      <c r="H171"/>
      <c r="I171" s="113">
        <v>44986</v>
      </c>
      <c r="J171" s="113">
        <f>EDATE(I171,1)</f>
        <v>45017</v>
      </c>
      <c r="K171" s="113">
        <f t="shared" ref="K171" si="56">EDATE(J171,1)</f>
        <v>45047</v>
      </c>
      <c r="L171" s="113"/>
      <c r="M171" s="113">
        <v>44986</v>
      </c>
      <c r="N171" s="113">
        <f>EDATE(M171,1)</f>
        <v>45017</v>
      </c>
      <c r="O171" s="113">
        <f t="shared" ref="O171" si="57">EDATE(N171,1)</f>
        <v>45047</v>
      </c>
      <c r="Q171" s="113">
        <v>44986</v>
      </c>
      <c r="R171" s="113">
        <f>EDATE(Q171,1)</f>
        <v>45017</v>
      </c>
      <c r="S171" s="113">
        <f t="shared" ref="S171" si="58">EDATE(R171,1)</f>
        <v>45047</v>
      </c>
      <c r="U171" s="113" t="s">
        <v>733</v>
      </c>
    </row>
    <row r="172" spans="1:21">
      <c r="C172" s="6" t="s">
        <v>0</v>
      </c>
      <c r="D172" s="5" t="s">
        <v>1</v>
      </c>
      <c r="E172" s="114">
        <f>+'[22]Mason Co. Regulated - Price Out'!E172</f>
        <v>0</v>
      </c>
      <c r="F172" s="114">
        <v>45078</v>
      </c>
      <c r="G172" s="117"/>
      <c r="H172"/>
      <c r="I172" s="5" t="s">
        <v>22</v>
      </c>
      <c r="J172" s="5" t="s">
        <v>22</v>
      </c>
      <c r="K172" s="5" t="s">
        <v>22</v>
      </c>
      <c r="L172" s="5"/>
      <c r="M172" s="5" t="s">
        <v>22</v>
      </c>
      <c r="N172" s="5" t="s">
        <v>22</v>
      </c>
      <c r="O172" s="5" t="s">
        <v>22</v>
      </c>
      <c r="Q172" s="5" t="s">
        <v>22</v>
      </c>
      <c r="R172" s="5" t="s">
        <v>22</v>
      </c>
      <c r="S172" s="5" t="s">
        <v>22</v>
      </c>
      <c r="U172" s="5" t="s">
        <v>22</v>
      </c>
    </row>
    <row r="173" spans="1:21">
      <c r="G173" s="116"/>
      <c r="H173"/>
      <c r="L173" s="16"/>
      <c r="M173" s="16"/>
      <c r="N173" s="16"/>
      <c r="O173" s="16"/>
      <c r="Q173" s="16"/>
      <c r="R173" s="16"/>
      <c r="S173" s="16"/>
      <c r="U173" s="16"/>
    </row>
    <row r="174" spans="1:21">
      <c r="B174" s="1">
        <f>COUNTIF(C:C,C174)</f>
        <v>2</v>
      </c>
      <c r="C174" s="7" t="s">
        <v>2</v>
      </c>
      <c r="D174" s="7" t="s">
        <v>2</v>
      </c>
      <c r="G174" s="116"/>
      <c r="H174"/>
      <c r="I174" s="8"/>
      <c r="L174" s="16"/>
      <c r="M174" s="16"/>
      <c r="N174" s="16"/>
      <c r="O174" s="16"/>
      <c r="Q174" s="16"/>
      <c r="R174" s="16"/>
      <c r="S174" s="16"/>
      <c r="U174" s="16"/>
    </row>
    <row r="175" spans="1:21">
      <c r="A175" s="1" t="s">
        <v>734</v>
      </c>
      <c r="B175" s="1">
        <f>COUNTIF(C:C,C175)</f>
        <v>2</v>
      </c>
      <c r="C175" s="66" t="s">
        <v>157</v>
      </c>
      <c r="D175" s="11" t="s">
        <v>158</v>
      </c>
      <c r="E175" s="68">
        <v>0</v>
      </c>
      <c r="F175" s="69">
        <v>0</v>
      </c>
      <c r="G175" s="93"/>
      <c r="H175" t="s">
        <v>343</v>
      </c>
      <c r="I175" s="71">
        <v>0</v>
      </c>
      <c r="J175" s="71">
        <v>0</v>
      </c>
      <c r="K175" s="71">
        <v>0</v>
      </c>
      <c r="L175" s="16"/>
      <c r="M175" s="71"/>
      <c r="N175" s="71"/>
      <c r="O175" s="71"/>
      <c r="Q175" s="71"/>
      <c r="R175" s="71"/>
      <c r="S175" s="71"/>
      <c r="U175" s="71"/>
    </row>
    <row r="176" spans="1:21">
      <c r="A176" s="1" t="s">
        <v>735</v>
      </c>
      <c r="B176" s="1">
        <f>COUNTIF(C:C,C176)</f>
        <v>2</v>
      </c>
      <c r="C176" s="66" t="s">
        <v>712</v>
      </c>
      <c r="D176" s="11" t="s">
        <v>161</v>
      </c>
      <c r="E176" s="68">
        <v>4.91</v>
      </c>
      <c r="F176" s="69">
        <v>5.03</v>
      </c>
      <c r="G176" s="93"/>
      <c r="H176" t="s">
        <v>343</v>
      </c>
      <c r="I176" s="71">
        <v>0</v>
      </c>
      <c r="J176" s="71">
        <v>0</v>
      </c>
      <c r="K176" s="71">
        <v>0</v>
      </c>
      <c r="L176" s="16"/>
      <c r="M176" s="71"/>
      <c r="N176" s="71"/>
      <c r="O176" s="71"/>
      <c r="Q176" s="71"/>
      <c r="R176" s="71"/>
      <c r="S176" s="71"/>
      <c r="U176" s="71"/>
    </row>
    <row r="177" spans="1:21">
      <c r="E177" s="68"/>
      <c r="F177" s="68"/>
      <c r="G177" s="93"/>
      <c r="H177" t="s">
        <v>343</v>
      </c>
      <c r="I177" s="75">
        <v>0</v>
      </c>
      <c r="J177" s="75">
        <v>0</v>
      </c>
      <c r="K177" s="75">
        <v>0</v>
      </c>
      <c r="L177" s="16"/>
      <c r="M177" s="75"/>
      <c r="N177" s="75"/>
      <c r="O177" s="75"/>
      <c r="Q177" s="75"/>
      <c r="R177" s="75"/>
      <c r="S177" s="75"/>
      <c r="U177" s="75"/>
    </row>
    <row r="178" spans="1:21">
      <c r="C178" s="7" t="s">
        <v>10</v>
      </c>
      <c r="D178" s="7" t="s">
        <v>10</v>
      </c>
      <c r="E178" s="68"/>
      <c r="F178" s="68"/>
      <c r="G178" s="93"/>
      <c r="H178" t="s">
        <v>343</v>
      </c>
      <c r="I178" s="77"/>
      <c r="J178" s="75"/>
      <c r="K178" s="75"/>
      <c r="L178" s="16"/>
      <c r="M178" s="77"/>
      <c r="N178" s="75"/>
      <c r="O178" s="75"/>
      <c r="Q178" s="77"/>
      <c r="R178" s="75"/>
      <c r="S178" s="75"/>
      <c r="U178" s="75"/>
    </row>
    <row r="179" spans="1:21">
      <c r="C179" s="7"/>
      <c r="D179" s="7"/>
      <c r="E179" s="68"/>
      <c r="F179" s="68"/>
      <c r="G179" s="93"/>
      <c r="H179" t="s">
        <v>343</v>
      </c>
      <c r="I179" s="77"/>
      <c r="J179" s="75"/>
      <c r="K179" s="75"/>
      <c r="L179" s="16"/>
      <c r="M179" s="77"/>
      <c r="N179" s="75"/>
      <c r="O179" s="75"/>
      <c r="Q179" s="77"/>
      <c r="R179" s="75"/>
      <c r="S179" s="75"/>
      <c r="U179" s="75"/>
    </row>
    <row r="180" spans="1:21">
      <c r="C180" s="10" t="s">
        <v>11</v>
      </c>
      <c r="D180" s="10" t="s">
        <v>11</v>
      </c>
      <c r="E180" s="68"/>
      <c r="F180" s="68"/>
      <c r="G180" s="93"/>
      <c r="H180" t="s">
        <v>343</v>
      </c>
      <c r="I180" s="77"/>
      <c r="J180" s="75"/>
      <c r="K180" s="75"/>
      <c r="L180" s="16"/>
      <c r="M180" s="77"/>
      <c r="N180" s="75"/>
      <c r="O180" s="75"/>
      <c r="Q180" s="77"/>
      <c r="R180" s="75"/>
      <c r="S180" s="75"/>
      <c r="U180" s="75"/>
    </row>
    <row r="181" spans="1:21">
      <c r="A181" s="1" t="s">
        <v>736</v>
      </c>
      <c r="B181" s="1">
        <f t="shared" ref="B181:B189" si="59">COUNTIF(C:C,C181)</f>
        <v>1</v>
      </c>
      <c r="C181" s="11" t="s">
        <v>61</v>
      </c>
      <c r="D181" s="11" t="s">
        <v>62</v>
      </c>
      <c r="E181" s="68">
        <v>48.39</v>
      </c>
      <c r="F181" s="69">
        <v>48.260799999999996</v>
      </c>
      <c r="G181" s="30" t="s">
        <v>30</v>
      </c>
      <c r="H181" t="s">
        <v>343</v>
      </c>
      <c r="I181" s="71">
        <v>48.39</v>
      </c>
      <c r="J181" s="71">
        <v>48.39</v>
      </c>
      <c r="K181" s="71">
        <v>48.39</v>
      </c>
      <c r="L181" s="16"/>
      <c r="M181" s="69">
        <f t="shared" ref="M181:M189" si="60">I181/$E181*$F181</f>
        <v>48.260799999999996</v>
      </c>
      <c r="N181" s="71">
        <f t="shared" ref="N181:N189" si="61">J181/$E181*$F181</f>
        <v>48.260799999999996</v>
      </c>
      <c r="O181" s="71">
        <f t="shared" ref="O181:O189" si="62">K181/$E181*$F181</f>
        <v>48.260799999999996</v>
      </c>
      <c r="Q181" s="71">
        <f t="shared" ref="Q181:Q189" si="63">M181-I181</f>
        <v>-0.12920000000000442</v>
      </c>
      <c r="R181" s="71">
        <f t="shared" ref="R181:R189" si="64">N181-J181</f>
        <v>-0.12920000000000442</v>
      </c>
      <c r="S181" s="71">
        <f t="shared" ref="S181:S189" si="65">O181-K181</f>
        <v>-0.12920000000000442</v>
      </c>
      <c r="U181" s="71">
        <f t="shared" ref="U181:U189" si="66">SUM(Q181:S181)</f>
        <v>-0.38760000000001327</v>
      </c>
    </row>
    <row r="182" spans="1:21">
      <c r="A182" s="1" t="s">
        <v>504</v>
      </c>
      <c r="B182" s="1">
        <f t="shared" si="59"/>
        <v>1</v>
      </c>
      <c r="C182" s="11" t="s">
        <v>68</v>
      </c>
      <c r="D182" s="11" t="s">
        <v>338</v>
      </c>
      <c r="E182" s="68">
        <v>127.43</v>
      </c>
      <c r="F182" s="69">
        <v>127.1288</v>
      </c>
      <c r="G182" s="30" t="s">
        <v>30</v>
      </c>
      <c r="H182" s="118" t="s">
        <v>343</v>
      </c>
      <c r="I182" s="71">
        <v>127.43</v>
      </c>
      <c r="J182" s="71">
        <v>127.43</v>
      </c>
      <c r="K182" s="71">
        <v>127.43</v>
      </c>
      <c r="L182" s="16"/>
      <c r="M182" s="71">
        <f t="shared" si="60"/>
        <v>127.1288</v>
      </c>
      <c r="N182" s="71">
        <f t="shared" si="61"/>
        <v>127.1288</v>
      </c>
      <c r="O182" s="71">
        <f t="shared" si="62"/>
        <v>127.1288</v>
      </c>
      <c r="Q182" s="71">
        <f t="shared" si="63"/>
        <v>-0.30120000000000857</v>
      </c>
      <c r="R182" s="71">
        <f t="shared" si="64"/>
        <v>-0.30120000000000857</v>
      </c>
      <c r="S182" s="71">
        <f t="shared" si="65"/>
        <v>-0.30120000000000857</v>
      </c>
      <c r="U182" s="71">
        <f t="shared" si="66"/>
        <v>-0.90360000000002572</v>
      </c>
    </row>
    <row r="183" spans="1:21">
      <c r="A183" s="1" t="s">
        <v>737</v>
      </c>
      <c r="B183" s="1">
        <f t="shared" si="59"/>
        <v>2</v>
      </c>
      <c r="C183" s="11" t="s">
        <v>63</v>
      </c>
      <c r="D183" s="11" t="s">
        <v>64</v>
      </c>
      <c r="E183" s="68">
        <v>10.039999999999999</v>
      </c>
      <c r="F183" s="69">
        <v>10.01</v>
      </c>
      <c r="G183" s="30" t="s">
        <v>30</v>
      </c>
      <c r="H183" t="s">
        <v>343</v>
      </c>
      <c r="I183" s="71">
        <v>10.039999999999999</v>
      </c>
      <c r="J183" s="71">
        <v>10.039999999999999</v>
      </c>
      <c r="K183" s="71">
        <v>10.039999999999999</v>
      </c>
      <c r="L183" s="16"/>
      <c r="M183" s="71">
        <f t="shared" si="60"/>
        <v>10.01</v>
      </c>
      <c r="N183" s="71">
        <f t="shared" si="61"/>
        <v>10.01</v>
      </c>
      <c r="O183" s="71">
        <f t="shared" si="62"/>
        <v>10.01</v>
      </c>
      <c r="Q183" s="71">
        <f t="shared" si="63"/>
        <v>-2.9999999999999361E-2</v>
      </c>
      <c r="R183" s="71">
        <f t="shared" si="64"/>
        <v>-2.9999999999999361E-2</v>
      </c>
      <c r="S183" s="71">
        <f t="shared" si="65"/>
        <v>-2.9999999999999361E-2</v>
      </c>
      <c r="U183" s="71">
        <f t="shared" si="66"/>
        <v>-8.9999999999998082E-2</v>
      </c>
    </row>
    <row r="184" spans="1:21">
      <c r="A184" s="1" t="s">
        <v>503</v>
      </c>
      <c r="B184" s="1">
        <f t="shared" si="59"/>
        <v>2</v>
      </c>
      <c r="C184" s="11" t="s">
        <v>66</v>
      </c>
      <c r="D184" s="11" t="s">
        <v>67</v>
      </c>
      <c r="E184" s="68">
        <v>14.49</v>
      </c>
      <c r="F184" s="69">
        <v>14.45</v>
      </c>
      <c r="G184" s="30" t="s">
        <v>30</v>
      </c>
      <c r="H184" t="s">
        <v>343</v>
      </c>
      <c r="I184" s="71">
        <v>14.49</v>
      </c>
      <c r="J184" s="71">
        <v>14.49</v>
      </c>
      <c r="K184" s="71">
        <v>14.49</v>
      </c>
      <c r="M184" s="71">
        <f t="shared" si="60"/>
        <v>14.45</v>
      </c>
      <c r="N184" s="71">
        <f t="shared" si="61"/>
        <v>14.45</v>
      </c>
      <c r="O184" s="71">
        <f t="shared" si="62"/>
        <v>14.45</v>
      </c>
      <c r="Q184" s="71">
        <f t="shared" si="63"/>
        <v>-4.0000000000000924E-2</v>
      </c>
      <c r="R184" s="71">
        <f t="shared" si="64"/>
        <v>-4.0000000000000924E-2</v>
      </c>
      <c r="S184" s="71">
        <f t="shared" si="65"/>
        <v>-4.0000000000000924E-2</v>
      </c>
      <c r="U184" s="71">
        <f t="shared" si="66"/>
        <v>-0.12000000000000277</v>
      </c>
    </row>
    <row r="185" spans="1:21">
      <c r="A185" s="1" t="s">
        <v>738</v>
      </c>
      <c r="B185" s="1">
        <f t="shared" si="59"/>
        <v>2</v>
      </c>
      <c r="C185" s="11" t="s">
        <v>70</v>
      </c>
      <c r="D185" s="11" t="s">
        <v>71</v>
      </c>
      <c r="E185" s="68">
        <v>28.15</v>
      </c>
      <c r="F185" s="69">
        <v>29.36</v>
      </c>
      <c r="G185" s="30" t="s">
        <v>30</v>
      </c>
      <c r="H185" t="s">
        <v>343</v>
      </c>
      <c r="I185" s="71">
        <v>0</v>
      </c>
      <c r="J185" s="71">
        <v>29.43</v>
      </c>
      <c r="K185" s="71">
        <v>0</v>
      </c>
      <c r="M185" s="71">
        <f t="shared" si="60"/>
        <v>0</v>
      </c>
      <c r="N185" s="71">
        <f t="shared" si="61"/>
        <v>30.695019538188273</v>
      </c>
      <c r="O185" s="71">
        <f t="shared" si="62"/>
        <v>0</v>
      </c>
      <c r="Q185" s="71">
        <f t="shared" si="63"/>
        <v>0</v>
      </c>
      <c r="R185" s="71">
        <f t="shared" si="64"/>
        <v>1.2650195381882732</v>
      </c>
      <c r="S185" s="71">
        <f t="shared" si="65"/>
        <v>0</v>
      </c>
      <c r="U185" s="71">
        <f t="shared" si="66"/>
        <v>1.2650195381882732</v>
      </c>
    </row>
    <row r="186" spans="1:21">
      <c r="A186" s="1" t="s">
        <v>702</v>
      </c>
      <c r="B186" s="52">
        <f t="shared" si="59"/>
        <v>2</v>
      </c>
      <c r="C186" s="53" t="s">
        <v>341</v>
      </c>
      <c r="D186" s="53" t="s">
        <v>342</v>
      </c>
      <c r="E186" s="68">
        <v>17.420000000000002</v>
      </c>
      <c r="F186" s="69">
        <v>17.86</v>
      </c>
      <c r="G186" s="30" t="s">
        <v>30</v>
      </c>
      <c r="H186" t="s">
        <v>343</v>
      </c>
      <c r="I186" s="78">
        <v>17.91</v>
      </c>
      <c r="J186" s="78">
        <v>35.82</v>
      </c>
      <c r="K186" s="78">
        <v>0</v>
      </c>
      <c r="M186" s="78">
        <f t="shared" si="60"/>
        <v>18.362376578645232</v>
      </c>
      <c r="N186" s="78">
        <f t="shared" si="61"/>
        <v>36.724753157290465</v>
      </c>
      <c r="O186" s="78">
        <f t="shared" si="62"/>
        <v>0</v>
      </c>
      <c r="Q186" s="78">
        <f t="shared" si="63"/>
        <v>0.45237657864523229</v>
      </c>
      <c r="R186" s="78">
        <f t="shared" si="64"/>
        <v>0.90475315729046457</v>
      </c>
      <c r="S186" s="78">
        <f t="shared" si="65"/>
        <v>0</v>
      </c>
      <c r="U186" s="78">
        <f t="shared" si="66"/>
        <v>1.3571297359356969</v>
      </c>
    </row>
    <row r="187" spans="1:21">
      <c r="A187" s="1" t="s">
        <v>516</v>
      </c>
      <c r="B187" s="1">
        <f t="shared" si="59"/>
        <v>2</v>
      </c>
      <c r="C187" s="11" t="s">
        <v>192</v>
      </c>
      <c r="D187" s="11" t="s">
        <v>193</v>
      </c>
      <c r="E187" s="68">
        <v>2.68</v>
      </c>
      <c r="F187" s="69">
        <v>2.67</v>
      </c>
      <c r="G187" s="30" t="s">
        <v>30</v>
      </c>
      <c r="H187" t="s">
        <v>343</v>
      </c>
      <c r="I187" s="71">
        <v>10.72</v>
      </c>
      <c r="J187" s="71">
        <v>10.72</v>
      </c>
      <c r="K187" s="71">
        <v>10.72</v>
      </c>
      <c r="M187" s="71">
        <f t="shared" si="60"/>
        <v>10.68</v>
      </c>
      <c r="N187" s="71">
        <f t="shared" si="61"/>
        <v>10.68</v>
      </c>
      <c r="O187" s="71">
        <f t="shared" si="62"/>
        <v>10.68</v>
      </c>
      <c r="Q187" s="71">
        <f t="shared" si="63"/>
        <v>-4.0000000000000924E-2</v>
      </c>
      <c r="R187" s="71">
        <f t="shared" si="64"/>
        <v>-4.0000000000000924E-2</v>
      </c>
      <c r="S187" s="71">
        <f t="shared" si="65"/>
        <v>-4.0000000000000924E-2</v>
      </c>
      <c r="U187" s="71">
        <f t="shared" si="66"/>
        <v>-0.12000000000000277</v>
      </c>
    </row>
    <row r="188" spans="1:21">
      <c r="A188" s="1" t="s">
        <v>739</v>
      </c>
      <c r="B188" s="1">
        <f t="shared" si="59"/>
        <v>2</v>
      </c>
      <c r="C188" s="11" t="s">
        <v>132</v>
      </c>
      <c r="D188" s="11" t="s">
        <v>133</v>
      </c>
      <c r="E188" s="68">
        <v>3.8</v>
      </c>
      <c r="F188" s="69">
        <v>3.79</v>
      </c>
      <c r="G188" s="30" t="s">
        <v>30</v>
      </c>
      <c r="H188" t="s">
        <v>343</v>
      </c>
      <c r="I188" s="71">
        <v>0</v>
      </c>
      <c r="J188" s="71">
        <v>0</v>
      </c>
      <c r="K188" s="71">
        <v>0</v>
      </c>
      <c r="M188" s="71">
        <f t="shared" si="60"/>
        <v>0</v>
      </c>
      <c r="N188" s="71">
        <f t="shared" si="61"/>
        <v>0</v>
      </c>
      <c r="O188" s="71">
        <f t="shared" si="62"/>
        <v>0</v>
      </c>
      <c r="Q188" s="71">
        <f t="shared" si="63"/>
        <v>0</v>
      </c>
      <c r="R188" s="71">
        <f t="shared" si="64"/>
        <v>0</v>
      </c>
      <c r="S188" s="71">
        <f t="shared" si="65"/>
        <v>0</v>
      </c>
      <c r="U188" s="71">
        <f t="shared" si="66"/>
        <v>0</v>
      </c>
    </row>
    <row r="189" spans="1:21">
      <c r="A189" s="1" t="s">
        <v>714</v>
      </c>
      <c r="B189" s="1">
        <f t="shared" si="59"/>
        <v>2</v>
      </c>
      <c r="C189" s="11" t="s">
        <v>128</v>
      </c>
      <c r="D189" s="11" t="s">
        <v>129</v>
      </c>
      <c r="E189" s="68">
        <v>5.0999999999999996</v>
      </c>
      <c r="F189" s="69">
        <v>5.09</v>
      </c>
      <c r="G189" s="30" t="s">
        <v>30</v>
      </c>
      <c r="H189" t="s">
        <v>343</v>
      </c>
      <c r="I189" s="71">
        <v>0</v>
      </c>
      <c r="J189" s="71">
        <v>0</v>
      </c>
      <c r="K189" s="71">
        <v>0</v>
      </c>
      <c r="M189" s="71">
        <f t="shared" si="60"/>
        <v>0</v>
      </c>
      <c r="N189" s="71">
        <f t="shared" si="61"/>
        <v>0</v>
      </c>
      <c r="O189" s="71">
        <f t="shared" si="62"/>
        <v>0</v>
      </c>
      <c r="Q189" s="71">
        <f t="shared" si="63"/>
        <v>0</v>
      </c>
      <c r="R189" s="71">
        <f t="shared" si="64"/>
        <v>0</v>
      </c>
      <c r="S189" s="71">
        <f t="shared" si="65"/>
        <v>0</v>
      </c>
      <c r="U189" s="71">
        <f t="shared" si="66"/>
        <v>0</v>
      </c>
    </row>
    <row r="190" spans="1:21">
      <c r="C190" s="11"/>
      <c r="D190" s="11"/>
      <c r="E190" s="68"/>
      <c r="F190" s="68"/>
      <c r="G190" s="93"/>
      <c r="H190" t="s">
        <v>343</v>
      </c>
      <c r="I190" s="71"/>
      <c r="J190" s="71"/>
      <c r="K190" s="71"/>
      <c r="M190" s="71"/>
      <c r="N190" s="71"/>
      <c r="O190" s="71"/>
      <c r="Q190" s="71"/>
      <c r="R190" s="71"/>
      <c r="S190" s="71"/>
      <c r="U190" s="71"/>
    </row>
    <row r="191" spans="1:21">
      <c r="B191" s="1">
        <f t="shared" ref="B191:B217" si="67">COUNTIF(C:C,C191)</f>
        <v>1</v>
      </c>
      <c r="D191" s="17" t="s">
        <v>12</v>
      </c>
      <c r="E191" s="68"/>
      <c r="F191" s="68"/>
      <c r="G191" s="93"/>
      <c r="H191" t="s">
        <v>343</v>
      </c>
      <c r="I191" s="72">
        <f t="shared" ref="I191:K191" si="68">SUM(I180:I190)</f>
        <v>228.98</v>
      </c>
      <c r="J191" s="72">
        <f t="shared" si="68"/>
        <v>276.32000000000005</v>
      </c>
      <c r="K191" s="72">
        <f t="shared" si="68"/>
        <v>211.07</v>
      </c>
      <c r="M191" s="72">
        <f t="shared" ref="M191:O191" si="69">SUM(M180:M190)</f>
        <v>228.89197657864523</v>
      </c>
      <c r="N191" s="72">
        <f t="shared" si="69"/>
        <v>277.9493726954787</v>
      </c>
      <c r="O191" s="72">
        <f t="shared" si="69"/>
        <v>210.52959999999999</v>
      </c>
      <c r="Q191" s="72">
        <f t="shared" ref="Q191:U191" si="70">SUM(Q180:Q190)</f>
        <v>-8.8023421354781917E-2</v>
      </c>
      <c r="R191" s="72">
        <f t="shared" si="70"/>
        <v>1.6293726954787235</v>
      </c>
      <c r="S191" s="72">
        <f t="shared" si="70"/>
        <v>-0.5404000000000142</v>
      </c>
      <c r="U191" s="72">
        <f t="shared" si="70"/>
        <v>1.0009492741239274</v>
      </c>
    </row>
    <row r="192" spans="1:21">
      <c r="B192" s="1">
        <f t="shared" si="67"/>
        <v>1</v>
      </c>
      <c r="E192" s="68"/>
      <c r="F192" s="68"/>
      <c r="G192" s="93"/>
      <c r="H192" t="s">
        <v>343</v>
      </c>
      <c r="I192" s="74"/>
      <c r="J192" s="79"/>
      <c r="K192" s="79"/>
      <c r="M192" s="74"/>
      <c r="N192" s="79"/>
      <c r="O192" s="79"/>
      <c r="Q192" s="74"/>
      <c r="R192" s="79"/>
      <c r="S192" s="79"/>
      <c r="U192" s="79"/>
    </row>
    <row r="193" spans="1:21">
      <c r="B193" s="1">
        <f t="shared" si="67"/>
        <v>1</v>
      </c>
      <c r="E193" s="68"/>
      <c r="F193" s="68"/>
      <c r="G193" s="93"/>
      <c r="H193" t="s">
        <v>343</v>
      </c>
      <c r="I193" s="75"/>
      <c r="J193" s="75"/>
      <c r="K193" s="75"/>
      <c r="M193" s="75"/>
      <c r="N193" s="75"/>
      <c r="O193" s="75"/>
      <c r="Q193" s="75"/>
      <c r="R193" s="75"/>
      <c r="S193" s="75"/>
      <c r="U193" s="75"/>
    </row>
    <row r="194" spans="1:21">
      <c r="B194" s="1">
        <f t="shared" si="67"/>
        <v>2</v>
      </c>
      <c r="C194" s="9" t="s">
        <v>14</v>
      </c>
      <c r="D194" s="7" t="s">
        <v>14</v>
      </c>
      <c r="E194" s="68"/>
      <c r="F194" s="68"/>
      <c r="G194" s="93"/>
      <c r="H194" t="s">
        <v>343</v>
      </c>
      <c r="I194" s="77"/>
      <c r="J194" s="75"/>
      <c r="K194" s="75"/>
      <c r="M194" s="77"/>
      <c r="N194" s="75"/>
      <c r="O194" s="75"/>
      <c r="Q194" s="77"/>
      <c r="R194" s="75"/>
      <c r="S194" s="75"/>
      <c r="U194" s="75"/>
    </row>
    <row r="195" spans="1:21">
      <c r="B195" s="1">
        <f t="shared" si="67"/>
        <v>1</v>
      </c>
      <c r="C195" s="9"/>
      <c r="D195" s="9"/>
      <c r="E195" s="68"/>
      <c r="F195" s="68"/>
      <c r="G195" s="93"/>
      <c r="H195" t="s">
        <v>343</v>
      </c>
      <c r="I195" s="77"/>
      <c r="J195" s="75"/>
      <c r="K195" s="75"/>
      <c r="M195" s="77"/>
      <c r="N195" s="75"/>
      <c r="O195" s="75"/>
      <c r="Q195" s="77"/>
      <c r="R195" s="75"/>
      <c r="S195" s="75"/>
      <c r="U195" s="75"/>
    </row>
    <row r="196" spans="1:21">
      <c r="B196" s="1">
        <f t="shared" si="67"/>
        <v>2</v>
      </c>
      <c r="C196" s="2" t="s">
        <v>15</v>
      </c>
      <c r="D196" s="2" t="s">
        <v>15</v>
      </c>
      <c r="E196" s="68"/>
      <c r="F196" s="68"/>
      <c r="G196" s="93"/>
      <c r="H196" t="s">
        <v>343</v>
      </c>
      <c r="I196" s="80"/>
      <c r="J196" s="71"/>
      <c r="K196" s="71"/>
      <c r="M196" s="80"/>
      <c r="N196" s="71"/>
      <c r="O196" s="71"/>
      <c r="Q196" s="80"/>
      <c r="R196" s="71"/>
      <c r="S196" s="71"/>
      <c r="U196" s="71"/>
    </row>
    <row r="197" spans="1:21">
      <c r="A197" s="1" t="s">
        <v>740</v>
      </c>
      <c r="B197" s="1">
        <v>2</v>
      </c>
      <c r="C197" s="11" t="s">
        <v>84</v>
      </c>
      <c r="D197" s="11" t="s">
        <v>85</v>
      </c>
      <c r="E197" s="68">
        <v>154.27000000000001</v>
      </c>
      <c r="F197" s="69">
        <v>153.85</v>
      </c>
      <c r="G197" s="30" t="s">
        <v>43</v>
      </c>
      <c r="H197" t="s">
        <v>343</v>
      </c>
      <c r="I197" s="71">
        <v>0</v>
      </c>
      <c r="J197" s="71">
        <v>0</v>
      </c>
      <c r="K197" s="71">
        <v>0</v>
      </c>
      <c r="M197" s="71">
        <f t="shared" ref="M197:M216" si="71">I197/$E197*$F197</f>
        <v>0</v>
      </c>
      <c r="N197" s="71">
        <f t="shared" ref="N197:N216" si="72">J197/$E197*$F197</f>
        <v>0</v>
      </c>
      <c r="O197" s="71">
        <f t="shared" ref="O197:O216" si="73">K197/$E197*$F197</f>
        <v>0</v>
      </c>
      <c r="Q197" s="71">
        <f t="shared" ref="Q197:Q216" si="74">M197-I197</f>
        <v>0</v>
      </c>
      <c r="R197" s="71">
        <f t="shared" ref="R197:R216" si="75">N197-J197</f>
        <v>0</v>
      </c>
      <c r="S197" s="71">
        <f t="shared" ref="S197:S216" si="76">O197-K197</f>
        <v>0</v>
      </c>
      <c r="U197" s="71">
        <f t="shared" ref="U197:U208" si="77">SUM(Q197:S197)</f>
        <v>0</v>
      </c>
    </row>
    <row r="198" spans="1:21">
      <c r="A198" s="1" t="s">
        <v>498</v>
      </c>
      <c r="B198" s="1">
        <v>2</v>
      </c>
      <c r="C198" s="11" t="s">
        <v>86</v>
      </c>
      <c r="D198" s="11" t="s">
        <v>87</v>
      </c>
      <c r="E198" s="68">
        <v>164.56</v>
      </c>
      <c r="F198" s="69">
        <v>164.12</v>
      </c>
      <c r="G198" s="30" t="s">
        <v>43</v>
      </c>
      <c r="H198" t="s">
        <v>343</v>
      </c>
      <c r="I198" s="71">
        <v>1974.72</v>
      </c>
      <c r="J198" s="71">
        <v>1481.04</v>
      </c>
      <c r="K198" s="71">
        <v>1151.92</v>
      </c>
      <c r="M198" s="71">
        <f t="shared" si="71"/>
        <v>1969.44</v>
      </c>
      <c r="N198" s="71">
        <f t="shared" si="72"/>
        <v>1477.08</v>
      </c>
      <c r="O198" s="71">
        <f t="shared" si="73"/>
        <v>1148.8400000000001</v>
      </c>
      <c r="Q198" s="71">
        <f t="shared" si="74"/>
        <v>-5.2799999999999727</v>
      </c>
      <c r="R198" s="71">
        <f t="shared" si="75"/>
        <v>-3.9600000000000364</v>
      </c>
      <c r="S198" s="71">
        <f t="shared" si="76"/>
        <v>-3.0799999999999272</v>
      </c>
      <c r="U198" s="71">
        <f t="shared" si="77"/>
        <v>-12.319999999999936</v>
      </c>
    </row>
    <row r="199" spans="1:21">
      <c r="A199" s="1" t="s">
        <v>741</v>
      </c>
      <c r="B199" s="1">
        <v>2</v>
      </c>
      <c r="C199" s="11" t="s">
        <v>170</v>
      </c>
      <c r="D199" s="11" t="s">
        <v>171</v>
      </c>
      <c r="E199" s="68">
        <v>180.15</v>
      </c>
      <c r="F199" s="69">
        <v>179.66</v>
      </c>
      <c r="G199" s="30" t="s">
        <v>43</v>
      </c>
      <c r="H199" t="s">
        <v>343</v>
      </c>
      <c r="I199" s="71">
        <v>0</v>
      </c>
      <c r="J199" s="71">
        <v>0</v>
      </c>
      <c r="K199" s="71">
        <v>0</v>
      </c>
      <c r="M199" s="71">
        <f t="shared" si="71"/>
        <v>0</v>
      </c>
      <c r="N199" s="71">
        <f t="shared" si="72"/>
        <v>0</v>
      </c>
      <c r="O199" s="71">
        <f t="shared" si="73"/>
        <v>0</v>
      </c>
      <c r="Q199" s="71">
        <f t="shared" si="74"/>
        <v>0</v>
      </c>
      <c r="R199" s="71">
        <f t="shared" si="75"/>
        <v>0</v>
      </c>
      <c r="S199" s="71">
        <f t="shared" si="76"/>
        <v>0</v>
      </c>
      <c r="U199" s="71">
        <f t="shared" si="77"/>
        <v>0</v>
      </c>
    </row>
    <row r="200" spans="1:21">
      <c r="A200" s="1" t="s">
        <v>499</v>
      </c>
      <c r="B200" s="1">
        <v>2</v>
      </c>
      <c r="C200" s="11" t="s">
        <v>88</v>
      </c>
      <c r="D200" s="11" t="s">
        <v>89</v>
      </c>
      <c r="E200" s="68">
        <v>236.51</v>
      </c>
      <c r="F200" s="69">
        <v>235.87</v>
      </c>
      <c r="G200" s="30" t="s">
        <v>43</v>
      </c>
      <c r="H200" t="s">
        <v>343</v>
      </c>
      <c r="I200" s="71">
        <v>709.53</v>
      </c>
      <c r="J200" s="71">
        <v>473.02</v>
      </c>
      <c r="K200" s="71">
        <v>709.53</v>
      </c>
      <c r="M200" s="71">
        <f t="shared" si="71"/>
        <v>707.61</v>
      </c>
      <c r="N200" s="71">
        <f t="shared" si="72"/>
        <v>471.74</v>
      </c>
      <c r="O200" s="71">
        <f t="shared" si="73"/>
        <v>707.61</v>
      </c>
      <c r="Q200" s="71">
        <f t="shared" si="74"/>
        <v>-1.9199999999999591</v>
      </c>
      <c r="R200" s="71">
        <f t="shared" si="75"/>
        <v>-1.2799999999999727</v>
      </c>
      <c r="S200" s="71">
        <f t="shared" si="76"/>
        <v>-1.9199999999999591</v>
      </c>
      <c r="U200" s="71">
        <f t="shared" si="77"/>
        <v>-5.1199999999998909</v>
      </c>
    </row>
    <row r="201" spans="1:21">
      <c r="A201" s="1" t="s">
        <v>505</v>
      </c>
      <c r="B201" s="1">
        <v>2</v>
      </c>
      <c r="C201" s="11" t="s">
        <v>92</v>
      </c>
      <c r="D201" s="11" t="s">
        <v>93</v>
      </c>
      <c r="E201" s="68">
        <v>82.28</v>
      </c>
      <c r="F201" s="69">
        <v>82.06</v>
      </c>
      <c r="G201" s="30" t="s">
        <v>43</v>
      </c>
      <c r="H201" t="s">
        <v>343</v>
      </c>
      <c r="I201" s="71">
        <v>740.52</v>
      </c>
      <c r="J201" s="71">
        <v>658.24</v>
      </c>
      <c r="K201" s="71">
        <v>987.36</v>
      </c>
      <c r="M201" s="71">
        <f t="shared" si="71"/>
        <v>738.54</v>
      </c>
      <c r="N201" s="71">
        <f t="shared" si="72"/>
        <v>656.48</v>
      </c>
      <c r="O201" s="71">
        <f t="shared" si="73"/>
        <v>984.72</v>
      </c>
      <c r="Q201" s="71">
        <f t="shared" si="74"/>
        <v>-1.9800000000000182</v>
      </c>
      <c r="R201" s="71">
        <f t="shared" si="75"/>
        <v>-1.7599999999999909</v>
      </c>
      <c r="S201" s="71">
        <f t="shared" si="76"/>
        <v>-2.6399999999999864</v>
      </c>
      <c r="U201" s="71">
        <f t="shared" si="77"/>
        <v>-6.3799999999999955</v>
      </c>
    </row>
    <row r="202" spans="1:21">
      <c r="A202" s="1" t="s">
        <v>506</v>
      </c>
      <c r="B202" s="1">
        <v>2</v>
      </c>
      <c r="C202" s="11" t="s">
        <v>94</v>
      </c>
      <c r="D202" s="11" t="s">
        <v>95</v>
      </c>
      <c r="E202" s="68">
        <v>88.58</v>
      </c>
      <c r="F202" s="69">
        <v>88.34</v>
      </c>
      <c r="G202" s="30" t="s">
        <v>43</v>
      </c>
      <c r="H202" t="s">
        <v>343</v>
      </c>
      <c r="I202" s="71">
        <v>177.16</v>
      </c>
      <c r="J202" s="71">
        <v>177.16</v>
      </c>
      <c r="K202" s="71">
        <v>442.9</v>
      </c>
      <c r="M202" s="71">
        <f t="shared" si="71"/>
        <v>176.68</v>
      </c>
      <c r="N202" s="71">
        <f t="shared" si="72"/>
        <v>176.68</v>
      </c>
      <c r="O202" s="71">
        <f t="shared" si="73"/>
        <v>441.70000000000005</v>
      </c>
      <c r="Q202" s="71">
        <f t="shared" si="74"/>
        <v>-0.47999999999998977</v>
      </c>
      <c r="R202" s="71">
        <f t="shared" si="75"/>
        <v>-0.47999999999998977</v>
      </c>
      <c r="S202" s="71">
        <f t="shared" si="76"/>
        <v>-1.1999999999999318</v>
      </c>
      <c r="U202" s="71">
        <f t="shared" si="77"/>
        <v>-2.1599999999999113</v>
      </c>
    </row>
    <row r="203" spans="1:21">
      <c r="A203" s="1" t="s">
        <v>742</v>
      </c>
      <c r="B203" s="1">
        <v>2</v>
      </c>
      <c r="C203" s="11" t="s">
        <v>260</v>
      </c>
      <c r="D203" s="11" t="s">
        <v>260</v>
      </c>
      <c r="E203" s="68">
        <v>88.58</v>
      </c>
      <c r="F203" s="69">
        <v>88.34</v>
      </c>
      <c r="G203" s="30" t="s">
        <v>43</v>
      </c>
      <c r="H203" t="s">
        <v>343</v>
      </c>
      <c r="I203" s="71">
        <v>0</v>
      </c>
      <c r="J203" s="71">
        <v>0</v>
      </c>
      <c r="K203" s="71">
        <v>0</v>
      </c>
      <c r="M203" s="71">
        <f t="shared" si="71"/>
        <v>0</v>
      </c>
      <c r="N203" s="71">
        <f t="shared" si="72"/>
        <v>0</v>
      </c>
      <c r="O203" s="71">
        <f t="shared" si="73"/>
        <v>0</v>
      </c>
      <c r="Q203" s="71">
        <f t="shared" si="74"/>
        <v>0</v>
      </c>
      <c r="R203" s="71">
        <f t="shared" si="75"/>
        <v>0</v>
      </c>
      <c r="S203" s="71">
        <f t="shared" si="76"/>
        <v>0</v>
      </c>
      <c r="U203" s="71">
        <f t="shared" si="77"/>
        <v>0</v>
      </c>
    </row>
    <row r="204" spans="1:21">
      <c r="A204" s="1" t="s">
        <v>507</v>
      </c>
      <c r="B204" s="1">
        <v>2</v>
      </c>
      <c r="C204" s="11" t="s">
        <v>96</v>
      </c>
      <c r="D204" s="11" t="s">
        <v>97</v>
      </c>
      <c r="E204" s="68">
        <v>102.88</v>
      </c>
      <c r="F204" s="69">
        <v>102.6</v>
      </c>
      <c r="G204" s="30" t="s">
        <v>43</v>
      </c>
      <c r="H204" t="s">
        <v>343</v>
      </c>
      <c r="I204" s="71">
        <v>4526.72</v>
      </c>
      <c r="J204" s="71">
        <v>3909.44</v>
      </c>
      <c r="K204" s="71">
        <v>6790.08</v>
      </c>
      <c r="M204" s="71">
        <f t="shared" si="71"/>
        <v>4514.4000000000005</v>
      </c>
      <c r="N204" s="71">
        <f t="shared" si="72"/>
        <v>3898.7999999999997</v>
      </c>
      <c r="O204" s="71">
        <f t="shared" si="73"/>
        <v>6771.5999999999995</v>
      </c>
      <c r="Q204" s="71">
        <f t="shared" si="74"/>
        <v>-12.319999999999709</v>
      </c>
      <c r="R204" s="71">
        <f t="shared" si="75"/>
        <v>-10.640000000000327</v>
      </c>
      <c r="S204" s="71">
        <f t="shared" si="76"/>
        <v>-18.480000000000473</v>
      </c>
      <c r="U204" s="71">
        <f t="shared" si="77"/>
        <v>-41.440000000000509</v>
      </c>
    </row>
    <row r="205" spans="1:21">
      <c r="A205" s="1" t="s">
        <v>743</v>
      </c>
      <c r="B205" s="1">
        <v>2</v>
      </c>
      <c r="C205" s="11" t="s">
        <v>98</v>
      </c>
      <c r="D205" s="11" t="s">
        <v>99</v>
      </c>
      <c r="E205" s="68">
        <v>102.88</v>
      </c>
      <c r="F205" s="69">
        <v>102.6</v>
      </c>
      <c r="G205" s="30" t="s">
        <v>43</v>
      </c>
      <c r="H205" t="s">
        <v>343</v>
      </c>
      <c r="I205" s="71">
        <v>0</v>
      </c>
      <c r="J205" s="71">
        <v>0</v>
      </c>
      <c r="K205" s="71">
        <v>0</v>
      </c>
      <c r="M205" s="71">
        <f t="shared" si="71"/>
        <v>0</v>
      </c>
      <c r="N205" s="71">
        <f t="shared" si="72"/>
        <v>0</v>
      </c>
      <c r="O205" s="71">
        <f t="shared" si="73"/>
        <v>0</v>
      </c>
      <c r="Q205" s="71">
        <f t="shared" si="74"/>
        <v>0</v>
      </c>
      <c r="R205" s="71">
        <f t="shared" si="75"/>
        <v>0</v>
      </c>
      <c r="S205" s="71">
        <f t="shared" si="76"/>
        <v>0</v>
      </c>
      <c r="U205" s="71">
        <f t="shared" si="77"/>
        <v>0</v>
      </c>
    </row>
    <row r="206" spans="1:21">
      <c r="A206" s="1" t="s">
        <v>508</v>
      </c>
      <c r="B206" s="1">
        <v>2</v>
      </c>
      <c r="C206" s="11" t="s">
        <v>100</v>
      </c>
      <c r="D206" s="11" t="s">
        <v>101</v>
      </c>
      <c r="E206" s="68">
        <v>174.92</v>
      </c>
      <c r="F206" s="69">
        <v>174.45</v>
      </c>
      <c r="G206" s="30" t="s">
        <v>43</v>
      </c>
      <c r="H206" t="s">
        <v>343</v>
      </c>
      <c r="I206" s="71">
        <v>3148.56</v>
      </c>
      <c r="J206" s="71">
        <v>2798.72</v>
      </c>
      <c r="K206" s="71">
        <v>4547.92</v>
      </c>
      <c r="M206" s="71">
        <f t="shared" si="71"/>
        <v>3140.1</v>
      </c>
      <c r="N206" s="71">
        <f t="shared" si="72"/>
        <v>2791.2</v>
      </c>
      <c r="O206" s="71">
        <f t="shared" si="73"/>
        <v>4535.7000000000007</v>
      </c>
      <c r="Q206" s="71">
        <f t="shared" si="74"/>
        <v>-8.4600000000000364</v>
      </c>
      <c r="R206" s="71">
        <f t="shared" si="75"/>
        <v>-7.5199999999999818</v>
      </c>
      <c r="S206" s="71">
        <f t="shared" si="76"/>
        <v>-12.219999999999345</v>
      </c>
      <c r="U206" s="71">
        <f t="shared" si="77"/>
        <v>-28.199999999999363</v>
      </c>
    </row>
    <row r="207" spans="1:21">
      <c r="A207" s="1" t="s">
        <v>744</v>
      </c>
      <c r="B207" s="1">
        <v>2</v>
      </c>
      <c r="C207" s="11" t="s">
        <v>102</v>
      </c>
      <c r="D207" s="11" t="s">
        <v>103</v>
      </c>
      <c r="E207" s="68">
        <v>174.92</v>
      </c>
      <c r="F207" s="69">
        <v>174.45</v>
      </c>
      <c r="G207" s="30" t="s">
        <v>43</v>
      </c>
      <c r="H207" t="s">
        <v>343</v>
      </c>
      <c r="I207" s="71">
        <v>0</v>
      </c>
      <c r="J207" s="71">
        <v>0</v>
      </c>
      <c r="K207" s="71">
        <v>0</v>
      </c>
      <c r="M207" s="71">
        <f t="shared" si="71"/>
        <v>0</v>
      </c>
      <c r="N207" s="71">
        <f t="shared" si="72"/>
        <v>0</v>
      </c>
      <c r="O207" s="71">
        <f t="shared" si="73"/>
        <v>0</v>
      </c>
      <c r="Q207" s="71">
        <f t="shared" si="74"/>
        <v>0</v>
      </c>
      <c r="R207" s="71">
        <f t="shared" si="75"/>
        <v>0</v>
      </c>
      <c r="S207" s="71">
        <f t="shared" si="76"/>
        <v>0</v>
      </c>
      <c r="U207" s="71">
        <f t="shared" si="77"/>
        <v>0</v>
      </c>
    </row>
    <row r="208" spans="1:21">
      <c r="A208" s="1" t="s">
        <v>509</v>
      </c>
      <c r="B208" s="1">
        <v>2</v>
      </c>
      <c r="C208" s="11" t="s">
        <v>72</v>
      </c>
      <c r="D208" s="11" t="s">
        <v>73</v>
      </c>
      <c r="E208" s="68">
        <v>15.37</v>
      </c>
      <c r="F208" s="69">
        <v>15.33</v>
      </c>
      <c r="G208" s="30" t="s">
        <v>43</v>
      </c>
      <c r="H208" t="s">
        <v>343</v>
      </c>
      <c r="I208" s="71">
        <v>153.69999999999999</v>
      </c>
      <c r="J208" s="71">
        <v>153.69999999999999</v>
      </c>
      <c r="K208" s="71">
        <v>153.69999999999999</v>
      </c>
      <c r="M208" s="71">
        <f t="shared" si="71"/>
        <v>153.30000000000001</v>
      </c>
      <c r="N208" s="71">
        <f t="shared" si="72"/>
        <v>153.30000000000001</v>
      </c>
      <c r="O208" s="71">
        <f t="shared" si="73"/>
        <v>153.30000000000001</v>
      </c>
      <c r="Q208" s="71">
        <f t="shared" si="74"/>
        <v>-0.39999999999997726</v>
      </c>
      <c r="R208" s="71">
        <f t="shared" si="75"/>
        <v>-0.39999999999997726</v>
      </c>
      <c r="S208" s="71">
        <f t="shared" si="76"/>
        <v>-0.39999999999997726</v>
      </c>
      <c r="U208" s="71">
        <f t="shared" si="77"/>
        <v>-1.1999999999999318</v>
      </c>
    </row>
    <row r="209" spans="1:21">
      <c r="A209" s="1" t="s">
        <v>745</v>
      </c>
      <c r="B209" s="1">
        <v>1</v>
      </c>
      <c r="C209" s="11" t="s">
        <v>277</v>
      </c>
      <c r="D209" s="11" t="s">
        <v>729</v>
      </c>
      <c r="E209" s="68">
        <v>0</v>
      </c>
      <c r="F209" s="69">
        <v>0</v>
      </c>
      <c r="G209" s="30" t="s">
        <v>43</v>
      </c>
      <c r="H209" t="s">
        <v>343</v>
      </c>
      <c r="I209" s="71">
        <v>0</v>
      </c>
      <c r="J209" s="71">
        <v>0</v>
      </c>
      <c r="K209" s="71">
        <v>0</v>
      </c>
      <c r="M209" s="71"/>
      <c r="N209" s="71"/>
      <c r="O209" s="71"/>
      <c r="Q209" s="71"/>
      <c r="R209" s="71"/>
      <c r="S209" s="71"/>
      <c r="U209" s="71"/>
    </row>
    <row r="210" spans="1:21">
      <c r="A210" s="1" t="s">
        <v>713</v>
      </c>
      <c r="B210" s="1">
        <v>2</v>
      </c>
      <c r="C210" s="11" t="s">
        <v>224</v>
      </c>
      <c r="D210" s="11" t="s">
        <v>225</v>
      </c>
      <c r="E210" s="68">
        <v>146.69999999999999</v>
      </c>
      <c r="F210" s="69">
        <v>146.4</v>
      </c>
      <c r="G210" s="30" t="s">
        <v>43</v>
      </c>
      <c r="H210" t="s">
        <v>343</v>
      </c>
      <c r="I210" s="71">
        <v>0</v>
      </c>
      <c r="J210" s="71">
        <v>48.89</v>
      </c>
      <c r="K210" s="71">
        <v>425.42</v>
      </c>
      <c r="M210" s="71">
        <f t="shared" si="71"/>
        <v>0</v>
      </c>
      <c r="N210" s="71">
        <f t="shared" si="72"/>
        <v>48.790020449897753</v>
      </c>
      <c r="O210" s="71">
        <f t="shared" si="73"/>
        <v>424.55002044989783</v>
      </c>
      <c r="Q210" s="71">
        <f t="shared" si="74"/>
        <v>0</v>
      </c>
      <c r="R210" s="71">
        <f t="shared" si="75"/>
        <v>-9.9979550102247572E-2</v>
      </c>
      <c r="S210" s="71">
        <f t="shared" si="76"/>
        <v>-0.86997955010218675</v>
      </c>
      <c r="U210" s="71">
        <f t="shared" ref="U210:U216" si="78">SUM(Q210:S210)</f>
        <v>-0.96995910020443432</v>
      </c>
    </row>
    <row r="211" spans="1:21">
      <c r="A211" s="1" t="s">
        <v>510</v>
      </c>
      <c r="B211" s="1">
        <v>2</v>
      </c>
      <c r="C211" s="11" t="s">
        <v>74</v>
      </c>
      <c r="D211" s="11" t="s">
        <v>75</v>
      </c>
      <c r="E211" s="68">
        <v>88.34</v>
      </c>
      <c r="F211" s="69">
        <v>88.1</v>
      </c>
      <c r="G211" s="30" t="s">
        <v>43</v>
      </c>
      <c r="H211" t="s">
        <v>343</v>
      </c>
      <c r="I211" s="71">
        <v>88.34</v>
      </c>
      <c r="J211" s="71">
        <v>88.34</v>
      </c>
      <c r="K211" s="71">
        <v>88.34</v>
      </c>
      <c r="M211" s="71">
        <f t="shared" si="71"/>
        <v>88.1</v>
      </c>
      <c r="N211" s="71">
        <f t="shared" si="72"/>
        <v>88.1</v>
      </c>
      <c r="O211" s="71">
        <f t="shared" si="73"/>
        <v>88.1</v>
      </c>
      <c r="Q211" s="71">
        <f t="shared" si="74"/>
        <v>-0.24000000000000909</v>
      </c>
      <c r="R211" s="71">
        <f t="shared" si="75"/>
        <v>-0.24000000000000909</v>
      </c>
      <c r="S211" s="71">
        <f t="shared" si="76"/>
        <v>-0.24000000000000909</v>
      </c>
      <c r="U211" s="71">
        <f t="shared" si="78"/>
        <v>-0.72000000000002728</v>
      </c>
    </row>
    <row r="212" spans="1:21">
      <c r="A212" s="1" t="s">
        <v>511</v>
      </c>
      <c r="B212" s="1">
        <v>2</v>
      </c>
      <c r="C212" s="11" t="s">
        <v>76</v>
      </c>
      <c r="D212" s="11" t="s">
        <v>77</v>
      </c>
      <c r="E212" s="68">
        <v>189.9</v>
      </c>
      <c r="F212" s="69">
        <v>189.29999999999998</v>
      </c>
      <c r="G212" s="30" t="s">
        <v>43</v>
      </c>
      <c r="H212" t="s">
        <v>343</v>
      </c>
      <c r="I212" s="71">
        <v>962.15000000000009</v>
      </c>
      <c r="J212" s="71">
        <v>1202.6599999999999</v>
      </c>
      <c r="K212" s="71">
        <v>1449.57</v>
      </c>
      <c r="M212" s="71">
        <f t="shared" si="71"/>
        <v>959.11003159557652</v>
      </c>
      <c r="N212" s="71">
        <f t="shared" si="72"/>
        <v>1198.8601263823061</v>
      </c>
      <c r="O212" s="71">
        <f t="shared" si="73"/>
        <v>1444.9899999999998</v>
      </c>
      <c r="Q212" s="71">
        <f t="shared" si="74"/>
        <v>-3.0399684044235755</v>
      </c>
      <c r="R212" s="71">
        <f t="shared" si="75"/>
        <v>-3.79987361769372</v>
      </c>
      <c r="S212" s="71">
        <f t="shared" si="76"/>
        <v>-4.5800000000001546</v>
      </c>
      <c r="U212" s="71">
        <f t="shared" si="78"/>
        <v>-11.41984202211745</v>
      </c>
    </row>
    <row r="213" spans="1:21">
      <c r="A213" s="1" t="s">
        <v>512</v>
      </c>
      <c r="B213" s="1">
        <v>2</v>
      </c>
      <c r="C213" s="11" t="s">
        <v>78</v>
      </c>
      <c r="D213" s="11" t="s">
        <v>79</v>
      </c>
      <c r="E213" s="68">
        <v>102.6</v>
      </c>
      <c r="F213" s="69">
        <v>102.32</v>
      </c>
      <c r="G213" s="30" t="s">
        <v>43</v>
      </c>
      <c r="H213" t="s">
        <v>343</v>
      </c>
      <c r="I213" s="71">
        <v>923.4</v>
      </c>
      <c r="J213" s="71">
        <v>923.4</v>
      </c>
      <c r="K213" s="71">
        <v>923.4</v>
      </c>
      <c r="M213" s="71">
        <f t="shared" si="71"/>
        <v>920.87999999999988</v>
      </c>
      <c r="N213" s="71">
        <f t="shared" si="72"/>
        <v>920.87999999999988</v>
      </c>
      <c r="O213" s="71">
        <f t="shared" si="73"/>
        <v>920.87999999999988</v>
      </c>
      <c r="Q213" s="71">
        <f t="shared" si="74"/>
        <v>-2.5200000000000955</v>
      </c>
      <c r="R213" s="71">
        <f t="shared" si="75"/>
        <v>-2.5200000000000955</v>
      </c>
      <c r="S213" s="71">
        <f t="shared" si="76"/>
        <v>-2.5200000000000955</v>
      </c>
      <c r="U213" s="71">
        <f t="shared" si="78"/>
        <v>-7.5600000000002865</v>
      </c>
    </row>
    <row r="214" spans="1:21">
      <c r="A214" s="1" t="s">
        <v>513</v>
      </c>
      <c r="B214" s="1">
        <v>2</v>
      </c>
      <c r="C214" s="11" t="s">
        <v>80</v>
      </c>
      <c r="D214" s="11" t="s">
        <v>81</v>
      </c>
      <c r="E214" s="68">
        <v>298.8</v>
      </c>
      <c r="F214" s="69">
        <v>297.89999999999998</v>
      </c>
      <c r="G214" s="30" t="s">
        <v>43</v>
      </c>
      <c r="H214" t="s">
        <v>343</v>
      </c>
      <c r="I214" s="71">
        <v>89.64</v>
      </c>
      <c r="J214" s="71">
        <v>0</v>
      </c>
      <c r="K214" s="71">
        <v>766.9</v>
      </c>
      <c r="M214" s="71">
        <f t="shared" si="71"/>
        <v>89.36999999999999</v>
      </c>
      <c r="N214" s="71">
        <f t="shared" si="72"/>
        <v>0</v>
      </c>
      <c r="O214" s="71">
        <f t="shared" si="73"/>
        <v>764.59006024096379</v>
      </c>
      <c r="Q214" s="71">
        <f t="shared" si="74"/>
        <v>-0.27000000000001023</v>
      </c>
      <c r="R214" s="71">
        <f t="shared" si="75"/>
        <v>0</v>
      </c>
      <c r="S214" s="71">
        <f t="shared" si="76"/>
        <v>-2.3099397590361832</v>
      </c>
      <c r="U214" s="71">
        <f t="shared" si="78"/>
        <v>-2.5799397590361934</v>
      </c>
    </row>
    <row r="215" spans="1:21">
      <c r="A215" s="1" t="s">
        <v>514</v>
      </c>
      <c r="B215" s="1">
        <v>2</v>
      </c>
      <c r="C215" s="11" t="s">
        <v>82</v>
      </c>
      <c r="D215" s="11" t="s">
        <v>83</v>
      </c>
      <c r="E215" s="68">
        <v>174.45</v>
      </c>
      <c r="F215" s="69">
        <v>173.98</v>
      </c>
      <c r="G215" s="30" t="s">
        <v>43</v>
      </c>
      <c r="H215" t="s">
        <v>343</v>
      </c>
      <c r="I215" s="71">
        <v>348.9</v>
      </c>
      <c r="J215" s="71">
        <v>348.9</v>
      </c>
      <c r="K215" s="71">
        <v>348.9</v>
      </c>
      <c r="M215" s="71">
        <f t="shared" si="71"/>
        <v>347.96</v>
      </c>
      <c r="N215" s="71">
        <f t="shared" si="72"/>
        <v>347.96</v>
      </c>
      <c r="O215" s="71">
        <f t="shared" si="73"/>
        <v>347.96</v>
      </c>
      <c r="Q215" s="71">
        <f t="shared" si="74"/>
        <v>-0.93999999999999773</v>
      </c>
      <c r="R215" s="71">
        <f t="shared" si="75"/>
        <v>-0.93999999999999773</v>
      </c>
      <c r="S215" s="71">
        <f t="shared" si="76"/>
        <v>-0.93999999999999773</v>
      </c>
      <c r="U215" s="71">
        <f t="shared" si="78"/>
        <v>-2.8199999999999932</v>
      </c>
    </row>
    <row r="216" spans="1:21">
      <c r="A216" s="1" t="s">
        <v>515</v>
      </c>
      <c r="B216" s="1">
        <v>2</v>
      </c>
      <c r="C216" s="11" t="s">
        <v>267</v>
      </c>
      <c r="D216" s="11" t="s">
        <v>268</v>
      </c>
      <c r="E216" s="69">
        <v>160.08000000000001</v>
      </c>
      <c r="F216" s="69">
        <v>159.65</v>
      </c>
      <c r="G216" s="30" t="s">
        <v>43</v>
      </c>
      <c r="H216" t="s">
        <v>343</v>
      </c>
      <c r="I216" s="71">
        <v>0</v>
      </c>
      <c r="J216" s="71">
        <v>160.08000000000001</v>
      </c>
      <c r="K216" s="71">
        <v>0</v>
      </c>
      <c r="M216" s="71">
        <f t="shared" si="71"/>
        <v>0</v>
      </c>
      <c r="N216" s="71">
        <f t="shared" si="72"/>
        <v>159.65</v>
      </c>
      <c r="O216" s="71">
        <f t="shared" si="73"/>
        <v>0</v>
      </c>
      <c r="Q216" s="71">
        <f t="shared" si="74"/>
        <v>0</v>
      </c>
      <c r="R216" s="71">
        <f t="shared" si="75"/>
        <v>-0.43000000000000682</v>
      </c>
      <c r="S216" s="71">
        <f t="shared" si="76"/>
        <v>0</v>
      </c>
      <c r="U216" s="71">
        <f t="shared" si="78"/>
        <v>-0.43000000000000682</v>
      </c>
    </row>
    <row r="217" spans="1:21">
      <c r="B217" s="1">
        <f t="shared" si="67"/>
        <v>1</v>
      </c>
      <c r="D217" s="17" t="s">
        <v>16</v>
      </c>
      <c r="E217" s="68"/>
      <c r="F217" s="68"/>
      <c r="G217" s="93"/>
      <c r="H217"/>
      <c r="I217" s="72">
        <f t="shared" ref="I217:K217" si="79">SUM(I197:I216)</f>
        <v>13843.339999999998</v>
      </c>
      <c r="J217" s="72">
        <f t="shared" si="79"/>
        <v>12423.589999999998</v>
      </c>
      <c r="K217" s="72">
        <f t="shared" si="79"/>
        <v>18785.940000000006</v>
      </c>
      <c r="M217" s="72">
        <f t="shared" ref="M217:O217" si="80">SUM(M197:M216)</f>
        <v>13805.490031595577</v>
      </c>
      <c r="N217" s="72">
        <f t="shared" si="80"/>
        <v>12389.520146832201</v>
      </c>
      <c r="O217" s="72">
        <f t="shared" si="80"/>
        <v>18734.540080690862</v>
      </c>
      <c r="Q217" s="72">
        <f t="shared" ref="Q217:S217" si="81">SUM(Q197:Q216)</f>
        <v>-37.84996840442335</v>
      </c>
      <c r="R217" s="72">
        <f t="shared" si="81"/>
        <v>-34.069853167796353</v>
      </c>
      <c r="S217" s="72">
        <f t="shared" si="81"/>
        <v>-51.399919309138227</v>
      </c>
      <c r="U217" s="72">
        <f t="shared" ref="U217" si="82">SUM(U197:U216)</f>
        <v>-123.31974088135793</v>
      </c>
    </row>
    <row r="218" spans="1:21">
      <c r="E218" s="68"/>
      <c r="F218" s="68"/>
      <c r="G218" s="93"/>
      <c r="H218"/>
      <c r="I218" s="71"/>
      <c r="J218" s="71"/>
      <c r="K218" s="71"/>
      <c r="M218" s="71"/>
      <c r="N218" s="71"/>
      <c r="O218" s="71"/>
      <c r="Q218" s="71"/>
      <c r="R218" s="71"/>
      <c r="S218" s="71"/>
      <c r="U218" s="71"/>
    </row>
    <row r="219" spans="1:21">
      <c r="E219" s="119"/>
      <c r="F219" s="119"/>
      <c r="G219" s="93"/>
      <c r="H219"/>
      <c r="I219" s="71"/>
      <c r="J219" s="71" t="str">
        <f>IF(H219="","",(#REF!/H219)+(#REF!/#REF!))</f>
        <v/>
      </c>
      <c r="K219" s="71"/>
      <c r="M219" s="71"/>
      <c r="N219" s="71" t="str">
        <f>IF(L219="","",(#REF!/L219)+(#REF!/#REF!))</f>
        <v/>
      </c>
      <c r="O219" s="71"/>
      <c r="Q219" s="71"/>
      <c r="R219" s="71" t="str">
        <f>IF(P219="","",(#REF!/P219)+(#REF!/#REF!))</f>
        <v/>
      </c>
      <c r="S219" s="71"/>
      <c r="U219" s="71"/>
    </row>
    <row r="220" spans="1:21">
      <c r="D220" s="17" t="s">
        <v>24</v>
      </c>
      <c r="E220" s="119"/>
      <c r="F220" s="119"/>
      <c r="G220" s="93"/>
      <c r="H220"/>
      <c r="I220" s="72">
        <f>SUM(I219:I219)</f>
        <v>0</v>
      </c>
      <c r="J220" s="72">
        <f>SUM(J219:J219)</f>
        <v>0</v>
      </c>
      <c r="K220" s="72">
        <f>SUM(K219:K219)</f>
        <v>0</v>
      </c>
      <c r="M220" s="72">
        <f>SUM(M219:M219)</f>
        <v>0</v>
      </c>
      <c r="N220" s="72">
        <f>SUM(N219:N219)</f>
        <v>0</v>
      </c>
      <c r="O220" s="72">
        <f>SUM(O219:O219)</f>
        <v>0</v>
      </c>
      <c r="Q220" s="72">
        <f>SUM(Q219:Q219)</f>
        <v>0</v>
      </c>
      <c r="R220" s="72">
        <f>SUM(R219:R219)</f>
        <v>0</v>
      </c>
      <c r="S220" s="72">
        <f>SUM(S219:S219)</f>
        <v>0</v>
      </c>
      <c r="U220" s="72">
        <f>SUM(U219:U219)</f>
        <v>0</v>
      </c>
    </row>
    <row r="221" spans="1:21">
      <c r="E221" s="119"/>
      <c r="F221" s="119"/>
      <c r="G221" s="93"/>
      <c r="H221"/>
      <c r="I221" s="75"/>
      <c r="J221" s="75"/>
      <c r="K221" s="75"/>
      <c r="M221" s="75"/>
      <c r="N221" s="75"/>
      <c r="O221" s="75"/>
      <c r="Q221" s="75"/>
      <c r="R221" s="75"/>
      <c r="S221" s="75"/>
      <c r="U221" s="75"/>
    </row>
    <row r="222" spans="1:21" ht="15.75" thickBot="1">
      <c r="A222" s="2"/>
      <c r="C222" s="2"/>
      <c r="D222" s="17" t="s">
        <v>25</v>
      </c>
      <c r="E222" s="120"/>
      <c r="F222" s="120"/>
      <c r="G222" s="94"/>
      <c r="H222"/>
      <c r="I222" s="81">
        <f>I175+I220+I217+I191</f>
        <v>14072.319999999998</v>
      </c>
      <c r="J222" s="81">
        <f>J175+J220+J217+J191</f>
        <v>12699.909999999998</v>
      </c>
      <c r="K222" s="81">
        <f>K175+K220+K217+K191</f>
        <v>18997.010000000006</v>
      </c>
      <c r="M222" s="81">
        <f>M175+M220+M217+M191</f>
        <v>14034.382008174221</v>
      </c>
      <c r="N222" s="81">
        <f>N175+N220+N217+N191</f>
        <v>12667.46951952768</v>
      </c>
      <c r="O222" s="81">
        <f>O175+O220+O217+O191</f>
        <v>18945.069680690864</v>
      </c>
      <c r="Q222" s="81">
        <f>Q175+Q220+Q217+Q191</f>
        <v>-37.937991825778134</v>
      </c>
      <c r="R222" s="81">
        <f>R175+R220+R217+R191</f>
        <v>-32.440480472317631</v>
      </c>
      <c r="S222" s="81">
        <f>S175+S220+S217+S191</f>
        <v>-51.940319309138239</v>
      </c>
      <c r="U222" s="81">
        <f>U175+U220+U217+U191</f>
        <v>-122.318791607234</v>
      </c>
    </row>
    <row r="223" spans="1:21" ht="15.75" thickTop="1"/>
    <row r="227" spans="4:8">
      <c r="E227" s="121" t="s">
        <v>420</v>
      </c>
      <c r="F227" s="121" t="s">
        <v>343</v>
      </c>
      <c r="G227"/>
      <c r="H227"/>
    </row>
    <row r="228" spans="4:8">
      <c r="D228" s="1" t="str" cm="1">
        <f t="array" ref="D228:D232">_xlfn.UNIQUE(G10:G216)</f>
        <v>Resi MSW</v>
      </c>
      <c r="E228" s="122">
        <f>SUMIFS($U:$U,$G:$G, $D228,$H:$H,E$227)</f>
        <v>-2832.2442483935561</v>
      </c>
      <c r="F228" s="122">
        <f t="shared" ref="F228:F232" si="83">SUMIFS($U:$U,$G:$G, $D228,$H:$H,F$227)</f>
        <v>1.0009492741239274</v>
      </c>
      <c r="G228"/>
      <c r="H228"/>
    </row>
    <row r="229" spans="4:8">
      <c r="D229" s="1">
        <v>0</v>
      </c>
      <c r="E229" s="122">
        <f t="shared" ref="E229:E232" si="84">SUMIFS($U:$U,$G:$G, $D229,$H:$H,E$227)</f>
        <v>0</v>
      </c>
      <c r="F229" s="122">
        <f t="shared" si="83"/>
        <v>0</v>
      </c>
      <c r="G229"/>
      <c r="H229"/>
    </row>
    <row r="230" spans="4:8">
      <c r="D230" s="1" t="str">
        <v>Resi Recycle</v>
      </c>
      <c r="E230" s="122">
        <f t="shared" si="84"/>
        <v>-941.07081695845363</v>
      </c>
      <c r="F230" s="122">
        <f t="shared" si="83"/>
        <v>0</v>
      </c>
      <c r="G230"/>
      <c r="H230"/>
    </row>
    <row r="231" spans="4:8">
      <c r="D231" s="1" t="str">
        <v>Comm MSW</v>
      </c>
      <c r="E231" s="122">
        <f t="shared" si="84"/>
        <v>-960.46496675997582</v>
      </c>
      <c r="F231" s="122">
        <f t="shared" si="83"/>
        <v>0</v>
      </c>
      <c r="G231"/>
      <c r="H231"/>
    </row>
    <row r="232" spans="4:8">
      <c r="D232" s="1" t="str">
        <v>Roll Off MSW</v>
      </c>
      <c r="E232" s="122">
        <f t="shared" si="84"/>
        <v>-394.0552164662692</v>
      </c>
      <c r="F232" s="122">
        <f t="shared" si="83"/>
        <v>-123.31974088135793</v>
      </c>
      <c r="G232"/>
      <c r="H232"/>
    </row>
    <row r="233" spans="4:8">
      <c r="F233"/>
      <c r="G233"/>
      <c r="H233"/>
    </row>
    <row r="234" spans="4:8" ht="15.75" thickBot="1">
      <c r="D234" s="17" t="s">
        <v>733</v>
      </c>
      <c r="E234" s="81">
        <f>SUM(E228:E233)</f>
        <v>-5127.8352485782552</v>
      </c>
      <c r="F234" s="81">
        <f>SUM(F228:F233)</f>
        <v>-122.318791607234</v>
      </c>
      <c r="G234"/>
      <c r="H234"/>
    </row>
    <row r="235" spans="4:8" ht="15.75" thickTop="1"/>
  </sheetData>
  <autoFilter ref="A5:O161" xr:uid="{00000000-0009-0000-0000-000009000000}"/>
  <pageMargins left="0.7" right="0.7" top="0.75" bottom="0.75" header="0.3" footer="0.3"/>
  <pageSetup scale="29" fitToHeight="5" orientation="portrait" r:id="rId1"/>
  <headerFooter alignWithMargins="0">
    <oddHeader>&amp;R&amp;F
&amp;A</oddHeader>
    <oddFooter>&amp;L&amp;D&amp;C&amp;P&amp;R&amp;T</oddFooter>
  </headerFooter>
  <rowBreaks count="2" manualBreakCount="2">
    <brk id="50" max="20" man="1"/>
    <brk id="127" max="20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79998168889431442"/>
    <pageSetUpPr fitToPage="1"/>
  </sheetPr>
  <dimension ref="A1:AP217"/>
  <sheetViews>
    <sheetView view="pageBreakPreview" topLeftCell="A148" zoomScale="60" zoomScaleNormal="85" workbookViewId="0">
      <selection activeCell="E102" sqref="E102"/>
    </sheetView>
  </sheetViews>
  <sheetFormatPr defaultColWidth="10.28515625" defaultRowHeight="12" outlineLevelCol="1"/>
  <cols>
    <col min="1" max="1" width="47.7109375" style="1" customWidth="1" outlineLevel="1"/>
    <col min="2" max="2" width="8.28515625" style="1" customWidth="1" outlineLevel="1"/>
    <col min="3" max="3" width="23.7109375" style="1" customWidth="1"/>
    <col min="4" max="4" width="27.5703125" style="1" bestFit="1" customWidth="1"/>
    <col min="5" max="5" width="14.5703125" style="3" customWidth="1"/>
    <col min="6" max="7" width="14.7109375" style="3" customWidth="1"/>
    <col min="8" max="8" width="11" style="95" customWidth="1"/>
    <col min="9" max="9" width="10.42578125" style="1" customWidth="1"/>
    <col min="10" max="20" width="15.140625" style="1" customWidth="1" outlineLevel="1"/>
    <col min="21" max="21" width="15.28515625" style="1" customWidth="1" outlineLevel="1" collapsed="1"/>
    <col min="22" max="22" width="15.28515625" style="1" bestFit="1" customWidth="1"/>
    <col min="23" max="23" width="6" style="1" bestFit="1" customWidth="1"/>
    <col min="24" max="34" width="13.140625" style="1" customWidth="1" outlineLevel="1"/>
    <col min="35" max="35" width="13.140625" style="1" customWidth="1" outlineLevel="1" collapsed="1"/>
    <col min="36" max="36" width="21.42578125" style="1" bestFit="1" customWidth="1"/>
    <col min="37" max="42" width="14.7109375" style="1" customWidth="1"/>
    <col min="43" max="16384" width="10.28515625" style="1"/>
  </cols>
  <sheetData>
    <row r="1" spans="1:42">
      <c r="A1" s="2" t="s">
        <v>57</v>
      </c>
      <c r="B1" s="2"/>
      <c r="C1" s="2" t="s">
        <v>54</v>
      </c>
      <c r="D1" s="3"/>
    </row>
    <row r="2" spans="1:42">
      <c r="C2" s="2" t="s">
        <v>307</v>
      </c>
      <c r="D2" s="3"/>
      <c r="X2" s="1" t="e">
        <f>#REF!</f>
        <v>#REF!</v>
      </c>
      <c r="Y2" s="1" t="e">
        <f>#REF!</f>
        <v>#REF!</v>
      </c>
      <c r="Z2" s="1" t="e">
        <f>#REF!</f>
        <v>#REF!</v>
      </c>
      <c r="AA2" s="1" t="e">
        <f>#REF!</f>
        <v>#REF!</v>
      </c>
      <c r="AB2" s="1" t="e">
        <f>#REF!</f>
        <v>#REF!</v>
      </c>
      <c r="AC2" s="1" t="e">
        <f>#REF!</f>
        <v>#REF!</v>
      </c>
      <c r="AD2" s="1" t="e">
        <f>#REF!</f>
        <v>#REF!</v>
      </c>
      <c r="AE2" s="1" t="e">
        <f>#REF!</f>
        <v>#REF!</v>
      </c>
      <c r="AF2" s="1" t="e">
        <f>#REF!</f>
        <v>#REF!</v>
      </c>
      <c r="AG2" s="1">
        <v>0</v>
      </c>
      <c r="AH2" s="1">
        <v>0</v>
      </c>
    </row>
    <row r="3" spans="1:42">
      <c r="C3" s="2" t="str">
        <f>Covid_Normalization_RestAdj!C3</f>
        <v>3/1/23 - 2/29/24</v>
      </c>
      <c r="M3" s="4"/>
    </row>
    <row r="4" spans="1:42">
      <c r="D4" s="5"/>
      <c r="E4" s="6" t="s">
        <v>23</v>
      </c>
      <c r="F4" s="6" t="s">
        <v>23</v>
      </c>
      <c r="G4" s="6" t="s">
        <v>23</v>
      </c>
      <c r="H4" s="112" t="s">
        <v>49</v>
      </c>
      <c r="J4" s="113">
        <v>44986</v>
      </c>
      <c r="K4" s="113">
        <f>EDATE(J4,1)</f>
        <v>45017</v>
      </c>
      <c r="L4" s="113">
        <f t="shared" ref="L4:U4" si="0">EDATE(K4,1)</f>
        <v>45047</v>
      </c>
      <c r="M4" s="113">
        <f t="shared" si="0"/>
        <v>45078</v>
      </c>
      <c r="N4" s="113">
        <f t="shared" si="0"/>
        <v>45108</v>
      </c>
      <c r="O4" s="113">
        <f t="shared" si="0"/>
        <v>45139</v>
      </c>
      <c r="P4" s="113">
        <f t="shared" si="0"/>
        <v>45170</v>
      </c>
      <c r="Q4" s="113">
        <f t="shared" si="0"/>
        <v>45200</v>
      </c>
      <c r="R4" s="113">
        <f t="shared" si="0"/>
        <v>45231</v>
      </c>
      <c r="S4" s="113">
        <f t="shared" si="0"/>
        <v>45261</v>
      </c>
      <c r="T4" s="113">
        <f t="shared" si="0"/>
        <v>45292</v>
      </c>
      <c r="U4" s="113">
        <f t="shared" si="0"/>
        <v>45323</v>
      </c>
      <c r="V4" s="5" t="s">
        <v>26</v>
      </c>
      <c r="X4" s="113">
        <f>J4</f>
        <v>44986</v>
      </c>
      <c r="Y4" s="113">
        <f t="shared" ref="Y4:AI4" si="1">K4</f>
        <v>45017</v>
      </c>
      <c r="Z4" s="113">
        <f t="shared" si="1"/>
        <v>45047</v>
      </c>
      <c r="AA4" s="113">
        <f t="shared" si="1"/>
        <v>45078</v>
      </c>
      <c r="AB4" s="113">
        <f t="shared" si="1"/>
        <v>45108</v>
      </c>
      <c r="AC4" s="113">
        <f t="shared" si="1"/>
        <v>45139</v>
      </c>
      <c r="AD4" s="113">
        <f t="shared" si="1"/>
        <v>45170</v>
      </c>
      <c r="AE4" s="113">
        <f t="shared" si="1"/>
        <v>45200</v>
      </c>
      <c r="AF4" s="113">
        <f t="shared" si="1"/>
        <v>45231</v>
      </c>
      <c r="AG4" s="113">
        <f t="shared" si="1"/>
        <v>45261</v>
      </c>
      <c r="AH4" s="113">
        <f t="shared" si="1"/>
        <v>45292</v>
      </c>
      <c r="AI4" s="113">
        <f t="shared" si="1"/>
        <v>45323</v>
      </c>
      <c r="AL4" s="154" t="s">
        <v>423</v>
      </c>
      <c r="AM4" s="154"/>
      <c r="AN4" s="154"/>
      <c r="AO4" s="154"/>
      <c r="AP4" s="154"/>
    </row>
    <row r="5" spans="1:42">
      <c r="C5" s="6" t="s">
        <v>0</v>
      </c>
      <c r="D5" s="5" t="s">
        <v>1</v>
      </c>
      <c r="E5" s="114">
        <v>44593</v>
      </c>
      <c r="F5" s="114">
        <v>45078</v>
      </c>
      <c r="G5" s="114">
        <v>45292</v>
      </c>
      <c r="H5" s="112" t="s">
        <v>719</v>
      </c>
      <c r="I5" s="5"/>
      <c r="J5" s="5" t="s">
        <v>22</v>
      </c>
      <c r="K5" s="5" t="s">
        <v>22</v>
      </c>
      <c r="L5" s="5" t="s">
        <v>22</v>
      </c>
      <c r="M5" s="5" t="s">
        <v>22</v>
      </c>
      <c r="N5" s="5" t="s">
        <v>22</v>
      </c>
      <c r="O5" s="5" t="s">
        <v>22</v>
      </c>
      <c r="P5" s="5" t="s">
        <v>22</v>
      </c>
      <c r="Q5" s="5" t="s">
        <v>22</v>
      </c>
      <c r="R5" s="5" t="s">
        <v>22</v>
      </c>
      <c r="S5" s="5" t="s">
        <v>22</v>
      </c>
      <c r="T5" s="5" t="s">
        <v>22</v>
      </c>
      <c r="U5" s="5" t="s">
        <v>22</v>
      </c>
      <c r="V5" s="5" t="s">
        <v>22</v>
      </c>
      <c r="X5" s="5" t="s">
        <v>27</v>
      </c>
      <c r="Y5" s="5" t="s">
        <v>27</v>
      </c>
      <c r="Z5" s="5" t="s">
        <v>27</v>
      </c>
      <c r="AA5" s="5" t="s">
        <v>27</v>
      </c>
      <c r="AB5" s="5" t="s">
        <v>27</v>
      </c>
      <c r="AC5" s="5" t="s">
        <v>27</v>
      </c>
      <c r="AD5" s="5" t="s">
        <v>27</v>
      </c>
      <c r="AE5" s="5" t="s">
        <v>27</v>
      </c>
      <c r="AF5" s="5" t="s">
        <v>27</v>
      </c>
      <c r="AG5" s="5" t="s">
        <v>27</v>
      </c>
      <c r="AH5" s="5" t="s">
        <v>27</v>
      </c>
      <c r="AI5" s="5" t="s">
        <v>27</v>
      </c>
      <c r="AJ5" s="5" t="s">
        <v>448</v>
      </c>
      <c r="AL5" s="6" t="s">
        <v>424</v>
      </c>
      <c r="AM5" s="6" t="s">
        <v>425</v>
      </c>
      <c r="AN5" s="6" t="s">
        <v>426</v>
      </c>
      <c r="AO5" s="6" t="s">
        <v>427</v>
      </c>
      <c r="AP5" s="6" t="s">
        <v>428</v>
      </c>
    </row>
    <row r="7" spans="1:42">
      <c r="B7" s="1">
        <f>COUNTIF(C:C,C7)</f>
        <v>1</v>
      </c>
      <c r="C7" s="7" t="s">
        <v>2</v>
      </c>
      <c r="D7" s="7" t="s">
        <v>2</v>
      </c>
      <c r="I7" s="8"/>
      <c r="J7" s="8"/>
    </row>
    <row r="8" spans="1:42">
      <c r="C8" s="7"/>
      <c r="D8" s="9"/>
      <c r="I8" s="8"/>
      <c r="J8" s="8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42">
      <c r="A9" s="2" t="s">
        <v>50</v>
      </c>
      <c r="B9" s="2" t="s">
        <v>51</v>
      </c>
      <c r="C9" s="10" t="s">
        <v>3</v>
      </c>
      <c r="D9" s="10" t="s">
        <v>3</v>
      </c>
      <c r="I9" s="8"/>
      <c r="J9" s="8"/>
    </row>
    <row r="10" spans="1:42">
      <c r="A10" s="1" t="s">
        <v>538</v>
      </c>
      <c r="B10" s="1">
        <v>1</v>
      </c>
      <c r="C10" s="11" t="s">
        <v>134</v>
      </c>
      <c r="D10" s="11" t="s">
        <v>135</v>
      </c>
      <c r="E10" s="11">
        <v>12.14</v>
      </c>
      <c r="F10" s="11">
        <v>12.11</v>
      </c>
      <c r="G10" s="123">
        <v>12.32</v>
      </c>
      <c r="H10" s="95">
        <v>21</v>
      </c>
      <c r="I10" s="12"/>
      <c r="J10" s="71">
        <v>25436.39</v>
      </c>
      <c r="K10" s="71">
        <v>25427.070000000003</v>
      </c>
      <c r="L10" s="71">
        <v>26132.41</v>
      </c>
      <c r="M10" s="71">
        <v>26101.305</v>
      </c>
      <c r="N10" s="71">
        <v>26375.295000000002</v>
      </c>
      <c r="O10" s="71">
        <v>25940.650000000005</v>
      </c>
      <c r="P10" s="71">
        <v>26113.055</v>
      </c>
      <c r="Q10" s="71">
        <v>25931.050000000003</v>
      </c>
      <c r="R10" s="71">
        <v>25438.025000000001</v>
      </c>
      <c r="S10" s="71">
        <v>25390.11</v>
      </c>
      <c r="T10" s="71">
        <v>25842.109999999997</v>
      </c>
      <c r="U10" s="71">
        <v>25581.689999999995</v>
      </c>
      <c r="V10" s="71">
        <v>309709.16000000003</v>
      </c>
      <c r="W10" s="14"/>
      <c r="X10" s="14">
        <f>IFERROR(J10/$E10,0)</f>
        <v>2095.2545304777595</v>
      </c>
      <c r="Y10" s="14">
        <f t="shared" ref="Y10:Y47" si="2">IFERROR(K10/$E10,0)</f>
        <v>2094.4868204283362</v>
      </c>
      <c r="Z10" s="14">
        <f t="shared" ref="Z10:Z47" si="3">IFERROR(L10/$E10,0)</f>
        <v>2152.5873146622735</v>
      </c>
      <c r="AA10" s="14">
        <f>IFERROR(M10/$F10,0)</f>
        <v>2155.3513625103224</v>
      </c>
      <c r="AB10" s="14">
        <f t="shared" ref="AB10:AB47" si="4">IFERROR(N10/$F10,0)</f>
        <v>2177.9764657308015</v>
      </c>
      <c r="AC10" s="14">
        <f t="shared" ref="AC10:AC47" si="5">IFERROR(O10/$F10,0)</f>
        <v>2142.0850536746498</v>
      </c>
      <c r="AD10" s="14">
        <f t="shared" ref="AD10:AD47" si="6">IFERROR(P10/$F10,0)</f>
        <v>2156.3216350123867</v>
      </c>
      <c r="AE10" s="14">
        <f t="shared" ref="AE10:AE47" si="7">IFERROR(Q10/$F10,0)</f>
        <v>2141.2923203963669</v>
      </c>
      <c r="AF10" s="14">
        <f t="shared" ref="AF10:AF47" si="8">IFERROR(R10/$F10,0)</f>
        <v>2100.58009909166</v>
      </c>
      <c r="AG10" s="14">
        <f t="shared" ref="AG10:AG47" si="9">IFERROR(S10/$F10,0)</f>
        <v>2096.6234516928162</v>
      </c>
      <c r="AH10" s="14">
        <f t="shared" ref="AH10:AH47" si="10">IFERROR(T10/$G10,0)</f>
        <v>2097.5738636363635</v>
      </c>
      <c r="AI10" s="14">
        <f t="shared" ref="AI10:AI47" si="11">IFERROR(U10/$G10,0)</f>
        <v>2076.4358766233763</v>
      </c>
      <c r="AJ10" s="16">
        <f>AVERAGE(X10:AI10)</f>
        <v>2123.8807328280927</v>
      </c>
      <c r="AL10" s="1">
        <v>35</v>
      </c>
      <c r="AO10" s="1">
        <v>1</v>
      </c>
      <c r="AP10" s="14">
        <f t="shared" ref="AP10:AP22" si="12">+AJ10*AO10</f>
        <v>2123.8807328280927</v>
      </c>
    </row>
    <row r="11" spans="1:42">
      <c r="A11" s="1" t="s">
        <v>541</v>
      </c>
      <c r="B11" s="1">
        <v>1</v>
      </c>
      <c r="C11" s="11" t="s">
        <v>138</v>
      </c>
      <c r="D11" s="11" t="s">
        <v>139</v>
      </c>
      <c r="E11" s="11">
        <v>16.02</v>
      </c>
      <c r="F11" s="11">
        <v>15.98</v>
      </c>
      <c r="G11" s="123">
        <v>16.25</v>
      </c>
      <c r="H11" s="95">
        <v>21</v>
      </c>
      <c r="I11" s="12"/>
      <c r="J11" s="71">
        <v>13894</v>
      </c>
      <c r="K11" s="71">
        <v>13972.57</v>
      </c>
      <c r="L11" s="71">
        <v>14941.09</v>
      </c>
      <c r="M11" s="71">
        <v>14917.414999999999</v>
      </c>
      <c r="N11" s="71">
        <v>15610.174999999999</v>
      </c>
      <c r="O11" s="71">
        <v>15426.244999999999</v>
      </c>
      <c r="P11" s="71">
        <v>15665.254999999999</v>
      </c>
      <c r="Q11" s="71">
        <v>15619.710000000001</v>
      </c>
      <c r="R11" s="71">
        <v>15600.49</v>
      </c>
      <c r="S11" s="71">
        <v>15566.14</v>
      </c>
      <c r="T11" s="71">
        <v>16320.09</v>
      </c>
      <c r="U11" s="71">
        <v>16191.375</v>
      </c>
      <c r="V11" s="71">
        <v>183724.55500000002</v>
      </c>
      <c r="W11" s="14"/>
      <c r="X11" s="14">
        <f t="shared" ref="X11:X47" si="13">IFERROR(J11/$E11,0)</f>
        <v>867.29088639201007</v>
      </c>
      <c r="Y11" s="14">
        <f t="shared" si="2"/>
        <v>872.19538077403251</v>
      </c>
      <c r="Z11" s="14">
        <f t="shared" si="3"/>
        <v>932.6523096129838</v>
      </c>
      <c r="AA11" s="14">
        <f t="shared" ref="AA11:AA47" si="14">IFERROR(M11/$F11,0)</f>
        <v>933.50531914893611</v>
      </c>
      <c r="AB11" s="14">
        <f t="shared" si="4"/>
        <v>976.85700876095109</v>
      </c>
      <c r="AC11" s="14">
        <f t="shared" si="5"/>
        <v>965.34699624530651</v>
      </c>
      <c r="AD11" s="14">
        <f t="shared" si="6"/>
        <v>980.30381727158942</v>
      </c>
      <c r="AE11" s="14">
        <f t="shared" si="7"/>
        <v>977.45369211514401</v>
      </c>
      <c r="AF11" s="14">
        <f t="shared" si="8"/>
        <v>976.25093867334169</v>
      </c>
      <c r="AG11" s="14">
        <f t="shared" si="9"/>
        <v>974.10137672090104</v>
      </c>
      <c r="AH11" s="14">
        <f t="shared" si="10"/>
        <v>1004.3132307692308</v>
      </c>
      <c r="AI11" s="14">
        <f t="shared" si="11"/>
        <v>996.39230769230767</v>
      </c>
      <c r="AJ11" s="16">
        <f t="shared" ref="AJ11:AJ47" si="15">AVERAGE(X11:AI11)</f>
        <v>954.72193868139448</v>
      </c>
      <c r="AL11" s="1">
        <v>48</v>
      </c>
      <c r="AO11" s="1">
        <v>1</v>
      </c>
      <c r="AP11" s="14">
        <f t="shared" si="12"/>
        <v>954.72193868139448</v>
      </c>
    </row>
    <row r="12" spans="1:42" ht="12.75" customHeight="1">
      <c r="A12" s="1" t="s">
        <v>544</v>
      </c>
      <c r="B12" s="1">
        <v>1</v>
      </c>
      <c r="C12" s="65" t="s">
        <v>142</v>
      </c>
      <c r="D12" s="11" t="s">
        <v>143</v>
      </c>
      <c r="E12" s="11">
        <v>19.010000000000002</v>
      </c>
      <c r="F12" s="11">
        <v>18.96</v>
      </c>
      <c r="G12" s="123">
        <v>19.25</v>
      </c>
      <c r="H12" s="95">
        <v>21</v>
      </c>
      <c r="I12" s="12"/>
      <c r="J12" s="71">
        <v>20828.144999999997</v>
      </c>
      <c r="K12" s="71">
        <v>20775.240000000002</v>
      </c>
      <c r="L12" s="71">
        <v>21196.154999999999</v>
      </c>
      <c r="M12" s="71">
        <v>21464.114999999998</v>
      </c>
      <c r="N12" s="71">
        <v>22070.604999999996</v>
      </c>
      <c r="O12" s="71">
        <v>21739.41</v>
      </c>
      <c r="P12" s="71">
        <v>21855.16</v>
      </c>
      <c r="Q12" s="71">
        <v>21890.255000000001</v>
      </c>
      <c r="R12" s="71">
        <v>21735.74</v>
      </c>
      <c r="S12" s="71">
        <v>21793.8</v>
      </c>
      <c r="T12" s="71">
        <v>22407.379999999997</v>
      </c>
      <c r="U12" s="71">
        <v>22313.69</v>
      </c>
      <c r="V12" s="71">
        <v>260069.69499999998</v>
      </c>
      <c r="W12" s="14"/>
      <c r="X12" s="14">
        <f t="shared" si="13"/>
        <v>1095.6415044713306</v>
      </c>
      <c r="Y12" s="14">
        <f t="shared" si="2"/>
        <v>1092.8584955286692</v>
      </c>
      <c r="Z12" s="14">
        <f t="shared" si="3"/>
        <v>1115.0002630194633</v>
      </c>
      <c r="AA12" s="14">
        <f t="shared" si="14"/>
        <v>1132.0735759493668</v>
      </c>
      <c r="AB12" s="14">
        <f t="shared" si="4"/>
        <v>1164.061445147679</v>
      </c>
      <c r="AC12" s="14">
        <f t="shared" si="5"/>
        <v>1146.5933544303796</v>
      </c>
      <c r="AD12" s="14">
        <f t="shared" si="6"/>
        <v>1152.6983122362869</v>
      </c>
      <c r="AE12" s="14">
        <f t="shared" si="7"/>
        <v>1154.5493143459917</v>
      </c>
      <c r="AF12" s="14">
        <f t="shared" si="8"/>
        <v>1146.3997890295359</v>
      </c>
      <c r="AG12" s="14">
        <f t="shared" si="9"/>
        <v>1149.4620253164555</v>
      </c>
      <c r="AH12" s="14">
        <f t="shared" si="10"/>
        <v>1164.01974025974</v>
      </c>
      <c r="AI12" s="14">
        <f t="shared" si="11"/>
        <v>1159.1527272727271</v>
      </c>
      <c r="AJ12" s="16">
        <f t="shared" si="15"/>
        <v>1139.3758789173023</v>
      </c>
      <c r="AL12" s="1">
        <v>64</v>
      </c>
      <c r="AO12" s="1">
        <v>1</v>
      </c>
      <c r="AP12" s="14">
        <f t="shared" si="12"/>
        <v>1139.3758789173023</v>
      </c>
    </row>
    <row r="13" spans="1:42">
      <c r="A13" s="1" t="s">
        <v>547</v>
      </c>
      <c r="B13" s="1">
        <v>1</v>
      </c>
      <c r="C13" s="65" t="s">
        <v>146</v>
      </c>
      <c r="D13" s="11" t="s">
        <v>147</v>
      </c>
      <c r="E13" s="11">
        <v>24.05</v>
      </c>
      <c r="F13" s="11">
        <v>23.99</v>
      </c>
      <c r="G13" s="123">
        <v>24.42</v>
      </c>
      <c r="H13" s="95">
        <v>21</v>
      </c>
      <c r="I13" s="12"/>
      <c r="J13" s="71">
        <v>17878.875</v>
      </c>
      <c r="K13" s="71">
        <v>17908.715</v>
      </c>
      <c r="L13" s="71">
        <v>18757.75</v>
      </c>
      <c r="M13" s="71">
        <v>18844.750000000004</v>
      </c>
      <c r="N13" s="71">
        <v>20007.09</v>
      </c>
      <c r="O13" s="71">
        <v>19659.059999999998</v>
      </c>
      <c r="P13" s="71">
        <v>20059.82</v>
      </c>
      <c r="Q13" s="71">
        <v>20011.89</v>
      </c>
      <c r="R13" s="71">
        <v>20242.185000000001</v>
      </c>
      <c r="S13" s="71">
        <v>20299.800000000003</v>
      </c>
      <c r="T13" s="71">
        <v>20967.98</v>
      </c>
      <c r="U13" s="71">
        <v>20798.099999999999</v>
      </c>
      <c r="V13" s="71">
        <v>235436.01500000001</v>
      </c>
      <c r="W13" s="14"/>
      <c r="X13" s="14">
        <f t="shared" si="13"/>
        <v>743.40436590436593</v>
      </c>
      <c r="Y13" s="14">
        <f t="shared" si="2"/>
        <v>744.64511434511428</v>
      </c>
      <c r="Z13" s="14">
        <f t="shared" si="3"/>
        <v>779.94802494802491</v>
      </c>
      <c r="AA13" s="14">
        <f t="shared" si="14"/>
        <v>785.52521884118403</v>
      </c>
      <c r="AB13" s="14">
        <f t="shared" si="4"/>
        <v>833.97624010004176</v>
      </c>
      <c r="AC13" s="14">
        <f t="shared" si="5"/>
        <v>819.46894539391405</v>
      </c>
      <c r="AD13" s="14">
        <f t="shared" si="6"/>
        <v>836.17423926636104</v>
      </c>
      <c r="AE13" s="14">
        <f t="shared" si="7"/>
        <v>834.17632346811172</v>
      </c>
      <c r="AF13" s="14">
        <f t="shared" si="8"/>
        <v>843.7759483117967</v>
      </c>
      <c r="AG13" s="14">
        <f t="shared" si="9"/>
        <v>846.17757398916228</v>
      </c>
      <c r="AH13" s="14">
        <f t="shared" si="10"/>
        <v>858.63963963963954</v>
      </c>
      <c r="AI13" s="14">
        <f t="shared" si="11"/>
        <v>851.68304668304654</v>
      </c>
      <c r="AJ13" s="16">
        <f t="shared" si="15"/>
        <v>814.79955674089695</v>
      </c>
      <c r="AL13" s="1">
        <v>96</v>
      </c>
      <c r="AO13" s="1">
        <v>1</v>
      </c>
      <c r="AP13" s="14">
        <f t="shared" si="12"/>
        <v>814.79955674089695</v>
      </c>
    </row>
    <row r="14" spans="1:42">
      <c r="A14" s="1" t="s">
        <v>537</v>
      </c>
      <c r="B14" s="1">
        <v>1</v>
      </c>
      <c r="C14" s="65" t="s">
        <v>210</v>
      </c>
      <c r="D14" s="11" t="s">
        <v>418</v>
      </c>
      <c r="E14" s="11">
        <v>14.82</v>
      </c>
      <c r="F14" s="11">
        <v>14.78</v>
      </c>
      <c r="G14" s="123">
        <v>15</v>
      </c>
      <c r="H14" s="95">
        <v>21</v>
      </c>
      <c r="I14" s="12"/>
      <c r="J14" s="71">
        <v>103.74</v>
      </c>
      <c r="K14" s="71">
        <v>103.74</v>
      </c>
      <c r="L14" s="71">
        <v>103.6</v>
      </c>
      <c r="M14" s="71">
        <v>103.6</v>
      </c>
      <c r="N14" s="71">
        <v>103.46</v>
      </c>
      <c r="O14" s="71">
        <v>103.46</v>
      </c>
      <c r="P14" s="71">
        <v>103.46</v>
      </c>
      <c r="Q14" s="71">
        <v>103.46</v>
      </c>
      <c r="R14" s="71">
        <v>103.46</v>
      </c>
      <c r="S14" s="71">
        <v>103.46</v>
      </c>
      <c r="T14" s="71">
        <v>96.665000000000006</v>
      </c>
      <c r="U14" s="71">
        <v>98.330000000000013</v>
      </c>
      <c r="V14" s="71">
        <v>1230.4349999999999</v>
      </c>
      <c r="W14" s="14"/>
      <c r="X14" s="14">
        <f t="shared" si="13"/>
        <v>6.9999999999999991</v>
      </c>
      <c r="Y14" s="14">
        <f t="shared" si="2"/>
        <v>6.9999999999999991</v>
      </c>
      <c r="Z14" s="14">
        <f t="shared" si="3"/>
        <v>6.9905533063427798</v>
      </c>
      <c r="AA14" s="14">
        <f t="shared" si="14"/>
        <v>7.009472259810555</v>
      </c>
      <c r="AB14" s="14">
        <f t="shared" si="4"/>
        <v>7</v>
      </c>
      <c r="AC14" s="14">
        <f t="shared" si="5"/>
        <v>7</v>
      </c>
      <c r="AD14" s="14">
        <f t="shared" si="6"/>
        <v>7</v>
      </c>
      <c r="AE14" s="14">
        <f t="shared" si="7"/>
        <v>7</v>
      </c>
      <c r="AF14" s="14">
        <f t="shared" si="8"/>
        <v>7</v>
      </c>
      <c r="AG14" s="14">
        <f t="shared" si="9"/>
        <v>7</v>
      </c>
      <c r="AH14" s="14">
        <f t="shared" si="10"/>
        <v>6.4443333333333337</v>
      </c>
      <c r="AI14" s="14">
        <f t="shared" si="11"/>
        <v>6.5553333333333343</v>
      </c>
      <c r="AJ14" s="16">
        <f t="shared" si="15"/>
        <v>6.9166410194016672</v>
      </c>
      <c r="AM14" s="1">
        <v>20</v>
      </c>
      <c r="AO14" s="1">
        <v>1</v>
      </c>
      <c r="AP14" s="14">
        <f t="shared" si="12"/>
        <v>6.9166410194016672</v>
      </c>
    </row>
    <row r="15" spans="1:42">
      <c r="A15" s="1" t="s">
        <v>540</v>
      </c>
      <c r="B15" s="1">
        <v>1</v>
      </c>
      <c r="C15" s="11" t="s">
        <v>136</v>
      </c>
      <c r="D15" s="11" t="s">
        <v>137</v>
      </c>
      <c r="E15" s="11">
        <v>20.64</v>
      </c>
      <c r="F15" s="11">
        <v>20.59</v>
      </c>
      <c r="G15" s="123">
        <v>21</v>
      </c>
      <c r="H15" s="95">
        <v>21</v>
      </c>
      <c r="I15" s="12"/>
      <c r="J15" s="71">
        <v>63998.014999999992</v>
      </c>
      <c r="K15" s="71">
        <v>64159.64</v>
      </c>
      <c r="L15" s="71">
        <v>67372.040000000008</v>
      </c>
      <c r="M15" s="71">
        <v>67144.024999999994</v>
      </c>
      <c r="N15" s="71">
        <v>69553.53</v>
      </c>
      <c r="O15" s="71">
        <v>68880</v>
      </c>
      <c r="P15" s="71">
        <v>67593.600000000006</v>
      </c>
      <c r="Q15" s="71">
        <v>66351.994999999995</v>
      </c>
      <c r="R15" s="71">
        <v>63068.855000000003</v>
      </c>
      <c r="S15" s="71">
        <v>63411.7</v>
      </c>
      <c r="T15" s="71">
        <v>63656.314999999995</v>
      </c>
      <c r="U15" s="71">
        <v>63044.279999999992</v>
      </c>
      <c r="V15" s="71">
        <v>788233.99499999988</v>
      </c>
      <c r="W15" s="14"/>
      <c r="X15" s="14">
        <f t="shared" si="13"/>
        <v>3100.6790213178292</v>
      </c>
      <c r="Y15" s="14">
        <f t="shared" si="2"/>
        <v>3108.5096899224804</v>
      </c>
      <c r="Z15" s="14">
        <f t="shared" si="3"/>
        <v>3264.1492248062018</v>
      </c>
      <c r="AA15" s="14">
        <f t="shared" si="14"/>
        <v>3261.0016998542978</v>
      </c>
      <c r="AB15" s="14">
        <f t="shared" si="4"/>
        <v>3378.024769305488</v>
      </c>
      <c r="AC15" s="14">
        <f t="shared" si="5"/>
        <v>3345.3132588635258</v>
      </c>
      <c r="AD15" s="14">
        <f t="shared" si="6"/>
        <v>3282.8363283147164</v>
      </c>
      <c r="AE15" s="14">
        <f t="shared" si="7"/>
        <v>3222.5349684312773</v>
      </c>
      <c r="AF15" s="14">
        <f t="shared" si="8"/>
        <v>3063.0818358426422</v>
      </c>
      <c r="AG15" s="14">
        <f t="shared" si="9"/>
        <v>3079.7328800388536</v>
      </c>
      <c r="AH15" s="14">
        <f t="shared" si="10"/>
        <v>3031.2530952380948</v>
      </c>
      <c r="AI15" s="14">
        <f t="shared" si="11"/>
        <v>3002.1085714285709</v>
      </c>
      <c r="AJ15" s="16">
        <f t="shared" si="15"/>
        <v>3178.2687786136648</v>
      </c>
      <c r="AL15" s="1">
        <v>35</v>
      </c>
      <c r="AO15" s="1">
        <v>1</v>
      </c>
      <c r="AP15" s="14">
        <f t="shared" si="12"/>
        <v>3178.2687786136648</v>
      </c>
    </row>
    <row r="16" spans="1:42">
      <c r="A16" s="1" t="s">
        <v>543</v>
      </c>
      <c r="B16" s="1">
        <v>1</v>
      </c>
      <c r="C16" s="11" t="s">
        <v>140</v>
      </c>
      <c r="D16" s="11" t="s">
        <v>141</v>
      </c>
      <c r="E16" s="11">
        <v>26.26</v>
      </c>
      <c r="F16" s="11">
        <v>26.19</v>
      </c>
      <c r="G16" s="123">
        <v>26.73</v>
      </c>
      <c r="H16" s="95">
        <v>21</v>
      </c>
      <c r="I16" s="12"/>
      <c r="J16" s="71">
        <v>57878.284999999996</v>
      </c>
      <c r="K16" s="71">
        <v>57957.54</v>
      </c>
      <c r="L16" s="71">
        <v>60255.659999999996</v>
      </c>
      <c r="M16" s="71">
        <v>60067.12</v>
      </c>
      <c r="N16" s="71">
        <v>62652.794999999998</v>
      </c>
      <c r="O16" s="71">
        <v>61931.25499999999</v>
      </c>
      <c r="P16" s="71">
        <v>61789.364999999998</v>
      </c>
      <c r="Q16" s="71">
        <v>60680.35</v>
      </c>
      <c r="R16" s="71">
        <v>59193.8</v>
      </c>
      <c r="S16" s="71">
        <v>59211.42</v>
      </c>
      <c r="T16" s="71">
        <v>60130.82</v>
      </c>
      <c r="U16" s="71">
        <v>59619.59</v>
      </c>
      <c r="V16" s="71">
        <v>721367.99999999988</v>
      </c>
      <c r="W16" s="14"/>
      <c r="X16" s="14">
        <f t="shared" si="13"/>
        <v>2204.0474105102817</v>
      </c>
      <c r="Y16" s="14">
        <f t="shared" si="2"/>
        <v>2207.0654988575779</v>
      </c>
      <c r="Z16" s="14">
        <f t="shared" si="3"/>
        <v>2294.5795887281033</v>
      </c>
      <c r="AA16" s="14">
        <f t="shared" si="14"/>
        <v>2293.5135547919053</v>
      </c>
      <c r="AB16" s="14">
        <f t="shared" si="4"/>
        <v>2392.2411225658648</v>
      </c>
      <c r="AC16" s="14">
        <f t="shared" si="5"/>
        <v>2364.6909125620459</v>
      </c>
      <c r="AD16" s="14">
        <f t="shared" si="6"/>
        <v>2359.2731958762884</v>
      </c>
      <c r="AE16" s="14">
        <f t="shared" si="7"/>
        <v>2316.9282168766704</v>
      </c>
      <c r="AF16" s="14">
        <f t="shared" si="8"/>
        <v>2260.1680030546008</v>
      </c>
      <c r="AG16" s="14">
        <f t="shared" si="9"/>
        <v>2260.8407789232529</v>
      </c>
      <c r="AH16" s="14">
        <f t="shared" si="10"/>
        <v>2249.5630377852599</v>
      </c>
      <c r="AI16" s="14">
        <f t="shared" si="11"/>
        <v>2230.4373363262252</v>
      </c>
      <c r="AJ16" s="16">
        <f t="shared" si="15"/>
        <v>2286.1123880715063</v>
      </c>
      <c r="AL16" s="1">
        <v>48</v>
      </c>
      <c r="AO16" s="1">
        <v>1</v>
      </c>
      <c r="AP16" s="14">
        <f t="shared" si="12"/>
        <v>2286.1123880715063</v>
      </c>
    </row>
    <row r="17" spans="1:42">
      <c r="A17" s="1" t="s">
        <v>546</v>
      </c>
      <c r="B17" s="1">
        <v>1</v>
      </c>
      <c r="C17" s="11" t="s">
        <v>144</v>
      </c>
      <c r="D17" s="11" t="s">
        <v>145</v>
      </c>
      <c r="E17" s="11">
        <v>31.78</v>
      </c>
      <c r="F17" s="11">
        <v>31.7</v>
      </c>
      <c r="G17" s="123">
        <v>32.270000000000003</v>
      </c>
      <c r="H17" s="95">
        <v>21</v>
      </c>
      <c r="I17" s="12"/>
      <c r="J17" s="71">
        <v>72829.014999999999</v>
      </c>
      <c r="K17" s="71">
        <v>72643.900000000009</v>
      </c>
      <c r="L17" s="71">
        <v>74811.55</v>
      </c>
      <c r="M17" s="71">
        <v>74686.720000000016</v>
      </c>
      <c r="N17" s="71">
        <v>77360.650000000009</v>
      </c>
      <c r="O17" s="71">
        <v>76868.840000000011</v>
      </c>
      <c r="P17" s="71">
        <v>77547.264999999999</v>
      </c>
      <c r="Q17" s="71">
        <v>75897.23</v>
      </c>
      <c r="R17" s="71">
        <v>74905.695000000007</v>
      </c>
      <c r="S17" s="71">
        <v>74823.55</v>
      </c>
      <c r="T17" s="71">
        <v>76689.304999999993</v>
      </c>
      <c r="U17" s="71">
        <v>75830.069999999992</v>
      </c>
      <c r="V17" s="71">
        <v>904893.78999999992</v>
      </c>
      <c r="W17" s="14"/>
      <c r="X17" s="14">
        <f t="shared" si="13"/>
        <v>2291.6618942731275</v>
      </c>
      <c r="Y17" s="14">
        <f t="shared" si="2"/>
        <v>2285.8370044052867</v>
      </c>
      <c r="Z17" s="14">
        <f t="shared" si="3"/>
        <v>2354.0449968533667</v>
      </c>
      <c r="AA17" s="14">
        <f t="shared" si="14"/>
        <v>2356.0479495268146</v>
      </c>
      <c r="AB17" s="14">
        <f t="shared" si="4"/>
        <v>2440.3990536277606</v>
      </c>
      <c r="AC17" s="14">
        <f t="shared" si="5"/>
        <v>2424.8845425867512</v>
      </c>
      <c r="AD17" s="14">
        <f t="shared" si="6"/>
        <v>2446.2859621451103</v>
      </c>
      <c r="AE17" s="14">
        <f t="shared" si="7"/>
        <v>2394.234384858044</v>
      </c>
      <c r="AF17" s="14">
        <f t="shared" si="8"/>
        <v>2362.9556782334389</v>
      </c>
      <c r="AG17" s="14">
        <f t="shared" si="9"/>
        <v>2360.3643533123031</v>
      </c>
      <c r="AH17" s="14">
        <f t="shared" si="10"/>
        <v>2376.4891540130147</v>
      </c>
      <c r="AI17" s="14">
        <f t="shared" si="11"/>
        <v>2349.8627207933059</v>
      </c>
      <c r="AJ17" s="16">
        <f t="shared" si="15"/>
        <v>2370.2556412190274</v>
      </c>
      <c r="AL17" s="1">
        <v>64</v>
      </c>
      <c r="AO17" s="1">
        <v>1</v>
      </c>
      <c r="AP17" s="14">
        <f t="shared" si="12"/>
        <v>2370.2556412190274</v>
      </c>
    </row>
    <row r="18" spans="1:42">
      <c r="A18" s="1" t="s">
        <v>549</v>
      </c>
      <c r="B18" s="1">
        <v>1</v>
      </c>
      <c r="C18" s="65" t="s">
        <v>148</v>
      </c>
      <c r="D18" s="11" t="s">
        <v>149</v>
      </c>
      <c r="E18" s="11">
        <v>40.15</v>
      </c>
      <c r="F18" s="11">
        <v>40.049999999999997</v>
      </c>
      <c r="G18" s="123">
        <v>40.909999999999997</v>
      </c>
      <c r="H18" s="95">
        <v>21</v>
      </c>
      <c r="I18" s="12"/>
      <c r="J18" s="71">
        <v>79251.425000000003</v>
      </c>
      <c r="K18" s="71">
        <v>78932.385000000009</v>
      </c>
      <c r="L18" s="71">
        <v>81071.595000000001</v>
      </c>
      <c r="M18" s="71">
        <v>81243.775000000009</v>
      </c>
      <c r="N18" s="71">
        <v>84717.639999999985</v>
      </c>
      <c r="O18" s="71">
        <v>82968.740000000005</v>
      </c>
      <c r="P18" s="71">
        <v>84563.085000000006</v>
      </c>
      <c r="Q18" s="71">
        <v>83641.305000000022</v>
      </c>
      <c r="R18" s="71">
        <v>83434.524999999994</v>
      </c>
      <c r="S18" s="71">
        <v>83368.604999999996</v>
      </c>
      <c r="T18" s="71">
        <v>86080.704999999987</v>
      </c>
      <c r="U18" s="71">
        <v>84570.36500000002</v>
      </c>
      <c r="V18" s="71">
        <v>993844.14999999991</v>
      </c>
      <c r="W18" s="14"/>
      <c r="X18" s="14">
        <f t="shared" si="13"/>
        <v>1973.8835616438357</v>
      </c>
      <c r="Y18" s="14">
        <f t="shared" si="2"/>
        <v>1965.9373599003738</v>
      </c>
      <c r="Z18" s="14">
        <f t="shared" si="3"/>
        <v>2019.2178082191781</v>
      </c>
      <c r="AA18" s="14">
        <f t="shared" si="14"/>
        <v>2028.5586766541826</v>
      </c>
      <c r="AB18" s="14">
        <f t="shared" si="4"/>
        <v>2115.296878901373</v>
      </c>
      <c r="AC18" s="14">
        <f t="shared" si="5"/>
        <v>2071.6289637952564</v>
      </c>
      <c r="AD18" s="14">
        <f t="shared" si="6"/>
        <v>2111.437827715356</v>
      </c>
      <c r="AE18" s="14">
        <f t="shared" si="7"/>
        <v>2088.4220973782781</v>
      </c>
      <c r="AF18" s="14">
        <f t="shared" si="8"/>
        <v>2083.2590511860176</v>
      </c>
      <c r="AG18" s="14">
        <f t="shared" si="9"/>
        <v>2081.6131086142323</v>
      </c>
      <c r="AH18" s="14">
        <f t="shared" si="10"/>
        <v>2104.1482522610609</v>
      </c>
      <c r="AI18" s="14">
        <f t="shared" si="11"/>
        <v>2067.2296504522128</v>
      </c>
      <c r="AJ18" s="16">
        <f t="shared" si="15"/>
        <v>2059.2194363934464</v>
      </c>
      <c r="AL18" s="1">
        <v>96</v>
      </c>
      <c r="AO18" s="1">
        <v>1</v>
      </c>
      <c r="AP18" s="14">
        <f t="shared" si="12"/>
        <v>2059.2194363934464</v>
      </c>
    </row>
    <row r="19" spans="1:42">
      <c r="A19" s="1" t="s">
        <v>539</v>
      </c>
      <c r="B19" s="1">
        <v>1</v>
      </c>
      <c r="C19" s="65" t="s">
        <v>194</v>
      </c>
      <c r="D19" s="11" t="s">
        <v>404</v>
      </c>
      <c r="E19" s="11">
        <v>7.12</v>
      </c>
      <c r="F19" s="11">
        <v>7.1</v>
      </c>
      <c r="G19" s="123">
        <v>7.2</v>
      </c>
      <c r="H19" s="95">
        <v>21</v>
      </c>
      <c r="I19" s="12"/>
      <c r="J19" s="71">
        <v>1794.24</v>
      </c>
      <c r="K19" s="71">
        <v>1790.68</v>
      </c>
      <c r="L19" s="71">
        <v>1777.53</v>
      </c>
      <c r="M19" s="71">
        <v>1761.5249999999999</v>
      </c>
      <c r="N19" s="71">
        <v>1741.2749999999999</v>
      </c>
      <c r="O19" s="71">
        <v>1704</v>
      </c>
      <c r="P19" s="71">
        <v>1711.1</v>
      </c>
      <c r="Q19" s="71">
        <v>1711.1</v>
      </c>
      <c r="R19" s="71">
        <v>1721.75</v>
      </c>
      <c r="S19" s="71">
        <v>1728.8500000000001</v>
      </c>
      <c r="T19" s="71">
        <v>1810.5</v>
      </c>
      <c r="U19" s="71">
        <v>1814.25</v>
      </c>
      <c r="V19" s="71">
        <v>21066.799999999999</v>
      </c>
      <c r="W19" s="14"/>
      <c r="X19" s="14">
        <f t="shared" si="13"/>
        <v>252</v>
      </c>
      <c r="Y19" s="14">
        <f t="shared" si="2"/>
        <v>251.5</v>
      </c>
      <c r="Z19" s="14">
        <f t="shared" si="3"/>
        <v>249.65308988764045</v>
      </c>
      <c r="AA19" s="14">
        <f t="shared" si="14"/>
        <v>248.10211267605632</v>
      </c>
      <c r="AB19" s="14">
        <f t="shared" si="4"/>
        <v>245.25</v>
      </c>
      <c r="AC19" s="14">
        <f t="shared" si="5"/>
        <v>240</v>
      </c>
      <c r="AD19" s="14">
        <f t="shared" si="6"/>
        <v>241</v>
      </c>
      <c r="AE19" s="14">
        <f t="shared" si="7"/>
        <v>241</v>
      </c>
      <c r="AF19" s="14">
        <f t="shared" si="8"/>
        <v>242.5</v>
      </c>
      <c r="AG19" s="14">
        <f t="shared" si="9"/>
        <v>243.50000000000003</v>
      </c>
      <c r="AH19" s="14">
        <f t="shared" si="10"/>
        <v>251.45833333333331</v>
      </c>
      <c r="AI19" s="14">
        <f t="shared" si="11"/>
        <v>251.97916666666666</v>
      </c>
      <c r="AJ19" s="16">
        <f t="shared" si="15"/>
        <v>246.49522521364142</v>
      </c>
      <c r="AL19" s="1">
        <v>35</v>
      </c>
      <c r="AO19" s="1">
        <v>1</v>
      </c>
      <c r="AP19" s="14">
        <f t="shared" si="12"/>
        <v>246.49522521364142</v>
      </c>
    </row>
    <row r="20" spans="1:42">
      <c r="A20" s="1" t="s">
        <v>542</v>
      </c>
      <c r="B20" s="1">
        <v>1</v>
      </c>
      <c r="C20" s="65" t="s">
        <v>195</v>
      </c>
      <c r="D20" s="11" t="s">
        <v>196</v>
      </c>
      <c r="E20" s="11">
        <v>8.93</v>
      </c>
      <c r="F20" s="11">
        <v>8.9</v>
      </c>
      <c r="G20" s="123">
        <v>9.02</v>
      </c>
      <c r="H20" s="95">
        <v>21</v>
      </c>
      <c r="I20" s="12"/>
      <c r="J20" s="71">
        <v>602.77499999999998</v>
      </c>
      <c r="K20" s="71">
        <v>607.24</v>
      </c>
      <c r="L20" s="71">
        <v>592.85500000000002</v>
      </c>
      <c r="M20" s="71">
        <v>601.755</v>
      </c>
      <c r="N20" s="71">
        <v>574.04999999999995</v>
      </c>
      <c r="O20" s="71">
        <v>547.35</v>
      </c>
      <c r="P20" s="71">
        <v>560.62</v>
      </c>
      <c r="Q20" s="71">
        <v>587.4</v>
      </c>
      <c r="R20" s="71">
        <v>569.6</v>
      </c>
      <c r="S20" s="71">
        <v>556.25</v>
      </c>
      <c r="T20" s="71">
        <v>541.26</v>
      </c>
      <c r="U20" s="71">
        <v>536.69000000000005</v>
      </c>
      <c r="V20" s="71">
        <v>6877.8450000000012</v>
      </c>
      <c r="W20" s="14"/>
      <c r="X20" s="14">
        <f t="shared" si="13"/>
        <v>67.5</v>
      </c>
      <c r="Y20" s="14">
        <f t="shared" si="2"/>
        <v>68</v>
      </c>
      <c r="Z20" s="14">
        <f t="shared" si="3"/>
        <v>66.389137737961931</v>
      </c>
      <c r="AA20" s="14">
        <f t="shared" si="14"/>
        <v>67.6129213483146</v>
      </c>
      <c r="AB20" s="14">
        <f t="shared" si="4"/>
        <v>64.499999999999986</v>
      </c>
      <c r="AC20" s="14">
        <f t="shared" si="5"/>
        <v>61.5</v>
      </c>
      <c r="AD20" s="14">
        <f t="shared" si="6"/>
        <v>62.991011235955057</v>
      </c>
      <c r="AE20" s="14">
        <f t="shared" si="7"/>
        <v>66</v>
      </c>
      <c r="AF20" s="14">
        <f t="shared" si="8"/>
        <v>64</v>
      </c>
      <c r="AG20" s="14">
        <f t="shared" si="9"/>
        <v>62.5</v>
      </c>
      <c r="AH20" s="14">
        <f t="shared" si="10"/>
        <v>60.006651884700666</v>
      </c>
      <c r="AI20" s="14">
        <f t="shared" si="11"/>
        <v>59.500000000000007</v>
      </c>
      <c r="AJ20" s="16">
        <f t="shared" si="15"/>
        <v>64.208310183911024</v>
      </c>
      <c r="AL20" s="1">
        <v>48</v>
      </c>
      <c r="AO20" s="1">
        <v>1</v>
      </c>
      <c r="AP20" s="14">
        <f t="shared" si="12"/>
        <v>64.208310183911024</v>
      </c>
    </row>
    <row r="21" spans="1:42">
      <c r="A21" s="1" t="s">
        <v>545</v>
      </c>
      <c r="B21" s="1">
        <v>1</v>
      </c>
      <c r="C21" s="65" t="s">
        <v>197</v>
      </c>
      <c r="D21" s="11" t="s">
        <v>198</v>
      </c>
      <c r="E21" s="11">
        <v>10.5</v>
      </c>
      <c r="F21" s="11">
        <v>10.47</v>
      </c>
      <c r="G21" s="123">
        <v>10.6</v>
      </c>
      <c r="H21" s="95">
        <v>21</v>
      </c>
      <c r="I21" s="12"/>
      <c r="J21" s="71">
        <v>561.75</v>
      </c>
      <c r="K21" s="71">
        <v>567</v>
      </c>
      <c r="L21" s="71">
        <v>608.17499999999995</v>
      </c>
      <c r="M21" s="71">
        <v>597.68999999999994</v>
      </c>
      <c r="N21" s="71">
        <v>575.85</v>
      </c>
      <c r="O21" s="71">
        <v>575.85</v>
      </c>
      <c r="P21" s="71">
        <v>575.85</v>
      </c>
      <c r="Q21" s="71">
        <v>633.43500000000006</v>
      </c>
      <c r="R21" s="71">
        <v>622.96500000000003</v>
      </c>
      <c r="S21" s="71">
        <v>622.96500000000003</v>
      </c>
      <c r="T21" s="71">
        <v>694.3</v>
      </c>
      <c r="U21" s="71">
        <v>704.9</v>
      </c>
      <c r="V21" s="71">
        <v>7340.73</v>
      </c>
      <c r="W21" s="14"/>
      <c r="X21" s="14">
        <f t="shared" si="13"/>
        <v>53.5</v>
      </c>
      <c r="Y21" s="14">
        <f t="shared" si="2"/>
        <v>54</v>
      </c>
      <c r="Z21" s="14">
        <f t="shared" si="3"/>
        <v>57.921428571428564</v>
      </c>
      <c r="AA21" s="14">
        <f t="shared" si="14"/>
        <v>57.085959885386814</v>
      </c>
      <c r="AB21" s="14">
        <f t="shared" si="4"/>
        <v>55</v>
      </c>
      <c r="AC21" s="14">
        <f t="shared" si="5"/>
        <v>55</v>
      </c>
      <c r="AD21" s="14">
        <f t="shared" si="6"/>
        <v>55</v>
      </c>
      <c r="AE21" s="14">
        <f t="shared" si="7"/>
        <v>60.5</v>
      </c>
      <c r="AF21" s="14">
        <f t="shared" si="8"/>
        <v>59.5</v>
      </c>
      <c r="AG21" s="14">
        <f t="shared" si="9"/>
        <v>59.5</v>
      </c>
      <c r="AH21" s="14">
        <f t="shared" si="10"/>
        <v>65.5</v>
      </c>
      <c r="AI21" s="14">
        <f t="shared" si="11"/>
        <v>66.5</v>
      </c>
      <c r="AJ21" s="16">
        <f t="shared" si="15"/>
        <v>58.250615704734621</v>
      </c>
      <c r="AL21" s="1">
        <v>64</v>
      </c>
      <c r="AO21" s="1">
        <v>1</v>
      </c>
      <c r="AP21" s="14">
        <f t="shared" si="12"/>
        <v>58.250615704734621</v>
      </c>
    </row>
    <row r="22" spans="1:42">
      <c r="A22" s="1" t="s">
        <v>548</v>
      </c>
      <c r="B22" s="1">
        <v>1</v>
      </c>
      <c r="C22" s="65" t="s">
        <v>216</v>
      </c>
      <c r="D22" s="11" t="s">
        <v>217</v>
      </c>
      <c r="E22" s="11">
        <v>13.05</v>
      </c>
      <c r="F22" s="11">
        <v>13.02</v>
      </c>
      <c r="G22" s="123">
        <v>13.22</v>
      </c>
      <c r="H22" s="95">
        <v>21</v>
      </c>
      <c r="I22" s="12"/>
      <c r="J22" s="71">
        <v>959.17499999999995</v>
      </c>
      <c r="K22" s="71">
        <v>946.125</v>
      </c>
      <c r="L22" s="71">
        <v>899.41499999999996</v>
      </c>
      <c r="M22" s="71">
        <v>912.46500000000003</v>
      </c>
      <c r="N22" s="71">
        <v>891.90000000000009</v>
      </c>
      <c r="O22" s="71">
        <v>865.83</v>
      </c>
      <c r="P22" s="71">
        <v>891.87</v>
      </c>
      <c r="Q22" s="71">
        <v>930.93</v>
      </c>
      <c r="R22" s="71">
        <v>983.01</v>
      </c>
      <c r="S22" s="71">
        <v>969.99</v>
      </c>
      <c r="T22" s="71">
        <v>1004.52</v>
      </c>
      <c r="U22" s="71">
        <v>991.5</v>
      </c>
      <c r="V22" s="71">
        <v>11246.73</v>
      </c>
      <c r="W22" s="14"/>
      <c r="X22" s="14">
        <f t="shared" si="13"/>
        <v>73.499999999999986</v>
      </c>
      <c r="Y22" s="14">
        <f t="shared" si="2"/>
        <v>72.5</v>
      </c>
      <c r="Z22" s="14">
        <f t="shared" si="3"/>
        <v>68.92068965517241</v>
      </c>
      <c r="AA22" s="14">
        <f t="shared" si="14"/>
        <v>70.081797235023046</v>
      </c>
      <c r="AB22" s="14">
        <f t="shared" si="4"/>
        <v>68.502304147465452</v>
      </c>
      <c r="AC22" s="14">
        <f t="shared" si="5"/>
        <v>66.5</v>
      </c>
      <c r="AD22" s="14">
        <f t="shared" si="6"/>
        <v>68.5</v>
      </c>
      <c r="AE22" s="14">
        <f t="shared" si="7"/>
        <v>71.5</v>
      </c>
      <c r="AF22" s="14">
        <f t="shared" si="8"/>
        <v>75.5</v>
      </c>
      <c r="AG22" s="14">
        <f t="shared" si="9"/>
        <v>74.5</v>
      </c>
      <c r="AH22" s="14">
        <f t="shared" si="10"/>
        <v>75.984871406959144</v>
      </c>
      <c r="AI22" s="14">
        <f t="shared" si="11"/>
        <v>75</v>
      </c>
      <c r="AJ22" s="16">
        <f t="shared" si="15"/>
        <v>71.749138537051678</v>
      </c>
      <c r="AL22" s="1">
        <v>96</v>
      </c>
      <c r="AO22" s="1">
        <v>1</v>
      </c>
      <c r="AP22" s="14">
        <f t="shared" si="12"/>
        <v>71.749138537051678</v>
      </c>
    </row>
    <row r="23" spans="1:42">
      <c r="A23" s="1" t="s">
        <v>571</v>
      </c>
      <c r="B23" s="1">
        <v>1</v>
      </c>
      <c r="C23" s="65" t="s">
        <v>160</v>
      </c>
      <c r="D23" s="11" t="s">
        <v>161</v>
      </c>
      <c r="E23" s="69">
        <v>5.04</v>
      </c>
      <c r="F23" s="69">
        <v>5.03</v>
      </c>
      <c r="G23" s="98">
        <v>5.12</v>
      </c>
      <c r="H23" s="95">
        <v>22</v>
      </c>
      <c r="I23" s="12"/>
      <c r="J23" s="71">
        <v>1996.81</v>
      </c>
      <c r="K23" s="71">
        <v>2492.2800000000002</v>
      </c>
      <c r="L23" s="71">
        <v>3301.42</v>
      </c>
      <c r="M23" s="71">
        <v>2977.91</v>
      </c>
      <c r="N23" s="71">
        <v>3171.7599999999998</v>
      </c>
      <c r="O23" s="71">
        <v>3320.0400000000004</v>
      </c>
      <c r="P23" s="71">
        <v>2668.67</v>
      </c>
      <c r="Q23" s="71">
        <v>2003.6</v>
      </c>
      <c r="R23" s="71">
        <v>1878.87</v>
      </c>
      <c r="S23" s="71">
        <v>1481.52</v>
      </c>
      <c r="T23" s="71">
        <v>827.25</v>
      </c>
      <c r="U23" s="71">
        <v>1001.59</v>
      </c>
      <c r="V23" s="71">
        <v>27121.719999999998</v>
      </c>
      <c r="W23" s="14"/>
      <c r="X23" s="14">
        <f t="shared" si="13"/>
        <v>396.1924603174603</v>
      </c>
      <c r="Y23" s="14">
        <f t="shared" si="2"/>
        <v>494.50000000000006</v>
      </c>
      <c r="Z23" s="14">
        <f t="shared" si="3"/>
        <v>655.04365079365084</v>
      </c>
      <c r="AA23" s="14">
        <f t="shared" si="14"/>
        <v>592.02982107355854</v>
      </c>
      <c r="AB23" s="14">
        <f t="shared" si="4"/>
        <v>630.56858846918476</v>
      </c>
      <c r="AC23" s="14">
        <f t="shared" si="5"/>
        <v>660.04771371769391</v>
      </c>
      <c r="AD23" s="14">
        <f t="shared" si="6"/>
        <v>530.55069582504973</v>
      </c>
      <c r="AE23" s="14">
        <f t="shared" si="7"/>
        <v>398.33001988071567</v>
      </c>
      <c r="AF23" s="14">
        <f t="shared" si="8"/>
        <v>373.53280318091447</v>
      </c>
      <c r="AG23" s="14">
        <f t="shared" si="9"/>
        <v>294.53677932405566</v>
      </c>
      <c r="AH23" s="14">
        <f t="shared" si="10"/>
        <v>161.572265625</v>
      </c>
      <c r="AI23" s="14">
        <f t="shared" si="11"/>
        <v>195.623046875</v>
      </c>
      <c r="AJ23" s="16">
        <f t="shared" si="15"/>
        <v>448.54398709019046</v>
      </c>
    </row>
    <row r="24" spans="1:42">
      <c r="A24" s="1" t="s">
        <v>572</v>
      </c>
      <c r="B24" s="1">
        <v>1</v>
      </c>
      <c r="C24" s="65" t="s">
        <v>162</v>
      </c>
      <c r="D24" s="11" t="s">
        <v>163</v>
      </c>
      <c r="E24" s="69">
        <v>5.04</v>
      </c>
      <c r="F24" s="69">
        <v>5.03</v>
      </c>
      <c r="G24" s="98">
        <v>5.12</v>
      </c>
      <c r="H24" s="95">
        <v>22</v>
      </c>
      <c r="I24" s="12"/>
      <c r="J24" s="71">
        <v>3958.42</v>
      </c>
      <c r="K24" s="71">
        <v>3414.6</v>
      </c>
      <c r="L24" s="71">
        <v>5352.4800000000005</v>
      </c>
      <c r="M24" s="71">
        <v>4698.07</v>
      </c>
      <c r="N24" s="71">
        <v>6702.6</v>
      </c>
      <c r="O24" s="71">
        <v>5344.51</v>
      </c>
      <c r="P24" s="71">
        <v>4442.66</v>
      </c>
      <c r="Q24" s="71">
        <v>3727.3</v>
      </c>
      <c r="R24" s="71">
        <v>3684.5899999999997</v>
      </c>
      <c r="S24" s="71">
        <v>3425.51</v>
      </c>
      <c r="T24" s="71">
        <v>3606.36</v>
      </c>
      <c r="U24" s="71">
        <v>2135.13</v>
      </c>
      <c r="V24" s="71">
        <v>50492.229999999996</v>
      </c>
      <c r="W24" s="14"/>
      <c r="X24" s="14">
        <f t="shared" si="13"/>
        <v>785.40079365079362</v>
      </c>
      <c r="Y24" s="14">
        <f t="shared" si="2"/>
        <v>677.5</v>
      </c>
      <c r="Z24" s="14">
        <f t="shared" si="3"/>
        <v>1062</v>
      </c>
      <c r="AA24" s="14">
        <f t="shared" si="14"/>
        <v>934.00994035785277</v>
      </c>
      <c r="AB24" s="14">
        <f t="shared" si="4"/>
        <v>1332.5248508946322</v>
      </c>
      <c r="AC24" s="14">
        <f t="shared" si="5"/>
        <v>1062.5268389662028</v>
      </c>
      <c r="AD24" s="14">
        <f t="shared" si="6"/>
        <v>883.23260437375734</v>
      </c>
      <c r="AE24" s="14">
        <f t="shared" si="7"/>
        <v>741.01391650099401</v>
      </c>
      <c r="AF24" s="14">
        <f t="shared" si="8"/>
        <v>732.52286282306159</v>
      </c>
      <c r="AG24" s="14">
        <f t="shared" si="9"/>
        <v>681.01590457256464</v>
      </c>
      <c r="AH24" s="14">
        <f t="shared" si="10"/>
        <v>704.3671875</v>
      </c>
      <c r="AI24" s="14">
        <f t="shared" si="11"/>
        <v>417.017578125</v>
      </c>
      <c r="AJ24" s="16">
        <f t="shared" si="15"/>
        <v>834.42770648040505</v>
      </c>
    </row>
    <row r="25" spans="1:42">
      <c r="A25" s="1" t="s">
        <v>686</v>
      </c>
      <c r="B25" s="1">
        <v>1</v>
      </c>
      <c r="C25" s="65" t="s">
        <v>699</v>
      </c>
      <c r="D25" s="11" t="s">
        <v>168</v>
      </c>
      <c r="E25" s="69">
        <v>7.12</v>
      </c>
      <c r="F25" s="69">
        <v>7.1</v>
      </c>
      <c r="G25" s="98">
        <v>7.2</v>
      </c>
      <c r="H25" s="95">
        <v>22</v>
      </c>
      <c r="I25" s="12"/>
      <c r="J25" s="71">
        <v>2556.0800000000004</v>
      </c>
      <c r="K25" s="71">
        <v>2235.6799999999998</v>
      </c>
      <c r="L25" s="71">
        <v>3396.2400000000002</v>
      </c>
      <c r="M25" s="71">
        <v>3180.8</v>
      </c>
      <c r="N25" s="71">
        <v>3912.1</v>
      </c>
      <c r="O25" s="71">
        <v>4189</v>
      </c>
      <c r="P25" s="71">
        <v>2818.7000000000003</v>
      </c>
      <c r="Q25" s="71">
        <v>2272</v>
      </c>
      <c r="R25" s="71">
        <v>2158.4</v>
      </c>
      <c r="S25" s="71">
        <v>1711.1000000000001</v>
      </c>
      <c r="T25" s="71">
        <v>1604.7</v>
      </c>
      <c r="U25" s="71">
        <v>1512</v>
      </c>
      <c r="V25" s="71">
        <v>31546.800000000003</v>
      </c>
      <c r="W25" s="14"/>
      <c r="X25" s="14">
        <f t="shared" si="13"/>
        <v>359.00000000000006</v>
      </c>
      <c r="Y25" s="14">
        <f t="shared" si="2"/>
        <v>314</v>
      </c>
      <c r="Z25" s="14">
        <f t="shared" si="3"/>
        <v>477</v>
      </c>
      <c r="AA25" s="14">
        <f t="shared" si="14"/>
        <v>448.00000000000006</v>
      </c>
      <c r="AB25" s="14">
        <f t="shared" si="4"/>
        <v>551</v>
      </c>
      <c r="AC25" s="14">
        <f t="shared" si="5"/>
        <v>590</v>
      </c>
      <c r="AD25" s="14">
        <f t="shared" si="6"/>
        <v>397.00000000000006</v>
      </c>
      <c r="AE25" s="14">
        <f t="shared" si="7"/>
        <v>320</v>
      </c>
      <c r="AF25" s="14">
        <f t="shared" si="8"/>
        <v>304</v>
      </c>
      <c r="AG25" s="14">
        <f t="shared" si="9"/>
        <v>241.00000000000003</v>
      </c>
      <c r="AH25" s="14">
        <f t="shared" si="10"/>
        <v>222.875</v>
      </c>
      <c r="AI25" s="14">
        <f t="shared" si="11"/>
        <v>210</v>
      </c>
      <c r="AJ25" s="16">
        <f t="shared" si="15"/>
        <v>369.48958333333331</v>
      </c>
      <c r="AL25" s="1">
        <v>35</v>
      </c>
      <c r="AO25" s="1">
        <v>1</v>
      </c>
      <c r="AP25" s="14">
        <f>+AJ25*AO25</f>
        <v>369.48958333333331</v>
      </c>
    </row>
    <row r="26" spans="1:42">
      <c r="A26" s="1" t="s">
        <v>687</v>
      </c>
      <c r="B26" s="1">
        <v>1</v>
      </c>
      <c r="C26" s="65" t="s">
        <v>700</v>
      </c>
      <c r="D26" s="11" t="s">
        <v>169</v>
      </c>
      <c r="E26" s="69">
        <v>8.92</v>
      </c>
      <c r="F26" s="69">
        <v>8.9</v>
      </c>
      <c r="G26" s="98">
        <v>9.02</v>
      </c>
      <c r="H26" s="95">
        <v>22</v>
      </c>
      <c r="I26" s="12"/>
      <c r="J26" s="71">
        <v>446</v>
      </c>
      <c r="K26" s="71">
        <v>446</v>
      </c>
      <c r="L26" s="71">
        <v>646.69999999999993</v>
      </c>
      <c r="M26" s="71">
        <v>614.08000000000004</v>
      </c>
      <c r="N26" s="71">
        <v>832.15000000000009</v>
      </c>
      <c r="O26" s="71">
        <v>938.95</v>
      </c>
      <c r="P26" s="71">
        <v>676.4</v>
      </c>
      <c r="Q26" s="71">
        <v>534</v>
      </c>
      <c r="R26" s="71">
        <v>409.4</v>
      </c>
      <c r="S26" s="71">
        <v>382.7</v>
      </c>
      <c r="T26" s="71">
        <v>306.68</v>
      </c>
      <c r="U26" s="71">
        <v>315.7</v>
      </c>
      <c r="V26" s="71">
        <v>6548.7599999999993</v>
      </c>
      <c r="W26" s="14"/>
      <c r="X26" s="14">
        <f t="shared" si="13"/>
        <v>50</v>
      </c>
      <c r="Y26" s="14">
        <f t="shared" si="2"/>
        <v>50</v>
      </c>
      <c r="Z26" s="14">
        <f t="shared" si="3"/>
        <v>72.5</v>
      </c>
      <c r="AA26" s="14">
        <f t="shared" si="14"/>
        <v>68.997752808988764</v>
      </c>
      <c r="AB26" s="14">
        <f t="shared" si="4"/>
        <v>93.5</v>
      </c>
      <c r="AC26" s="14">
        <f t="shared" si="5"/>
        <v>105.5</v>
      </c>
      <c r="AD26" s="14">
        <f t="shared" si="6"/>
        <v>76</v>
      </c>
      <c r="AE26" s="14">
        <f t="shared" si="7"/>
        <v>60</v>
      </c>
      <c r="AF26" s="14">
        <f t="shared" si="8"/>
        <v>45.999999999999993</v>
      </c>
      <c r="AG26" s="14">
        <f t="shared" si="9"/>
        <v>43</v>
      </c>
      <c r="AH26" s="14">
        <f t="shared" si="10"/>
        <v>34</v>
      </c>
      <c r="AI26" s="14">
        <f t="shared" si="11"/>
        <v>35</v>
      </c>
      <c r="AJ26" s="16">
        <f t="shared" si="15"/>
        <v>61.208146067415726</v>
      </c>
      <c r="AL26" s="1">
        <v>48</v>
      </c>
      <c r="AO26" s="1">
        <v>1</v>
      </c>
      <c r="AP26" s="14">
        <f>+AJ26*AO26</f>
        <v>61.208146067415726</v>
      </c>
    </row>
    <row r="27" spans="1:42">
      <c r="A27" s="1" t="s">
        <v>688</v>
      </c>
      <c r="B27" s="1">
        <v>1</v>
      </c>
      <c r="C27" s="65" t="s">
        <v>701</v>
      </c>
      <c r="D27" s="11" t="s">
        <v>207</v>
      </c>
      <c r="E27" s="69">
        <v>10.5</v>
      </c>
      <c r="F27" s="69">
        <v>10.47</v>
      </c>
      <c r="G27" s="98">
        <v>10.6</v>
      </c>
      <c r="H27" s="95">
        <v>22</v>
      </c>
      <c r="I27" s="12"/>
      <c r="J27" s="71">
        <v>378</v>
      </c>
      <c r="K27" s="71">
        <v>441</v>
      </c>
      <c r="L27" s="71">
        <v>619.5</v>
      </c>
      <c r="M27" s="71">
        <v>764.31000000000006</v>
      </c>
      <c r="N27" s="71">
        <v>963.24</v>
      </c>
      <c r="O27" s="71">
        <v>1109.82</v>
      </c>
      <c r="P27" s="71">
        <v>785.25</v>
      </c>
      <c r="Q27" s="71">
        <v>565.38</v>
      </c>
      <c r="R27" s="71">
        <v>471.15000000000003</v>
      </c>
      <c r="S27" s="71">
        <v>387.39</v>
      </c>
      <c r="T27" s="71">
        <v>434.47</v>
      </c>
      <c r="U27" s="71">
        <v>360.4</v>
      </c>
      <c r="V27" s="71">
        <v>7279.91</v>
      </c>
      <c r="W27" s="14"/>
      <c r="X27" s="14">
        <f t="shared" si="13"/>
        <v>36</v>
      </c>
      <c r="Y27" s="14">
        <f t="shared" si="2"/>
        <v>42</v>
      </c>
      <c r="Z27" s="14">
        <f t="shared" si="3"/>
        <v>59</v>
      </c>
      <c r="AA27" s="14">
        <f t="shared" si="14"/>
        <v>73</v>
      </c>
      <c r="AB27" s="14">
        <f t="shared" si="4"/>
        <v>92</v>
      </c>
      <c r="AC27" s="14">
        <f t="shared" si="5"/>
        <v>105.99999999999999</v>
      </c>
      <c r="AD27" s="14">
        <f t="shared" si="6"/>
        <v>75</v>
      </c>
      <c r="AE27" s="14">
        <f t="shared" si="7"/>
        <v>53.999999999999993</v>
      </c>
      <c r="AF27" s="14">
        <f t="shared" si="8"/>
        <v>45</v>
      </c>
      <c r="AG27" s="14">
        <f t="shared" si="9"/>
        <v>36.999999999999993</v>
      </c>
      <c r="AH27" s="14">
        <f t="shared" si="10"/>
        <v>40.987735849056605</v>
      </c>
      <c r="AI27" s="14">
        <f t="shared" si="11"/>
        <v>34</v>
      </c>
      <c r="AJ27" s="16">
        <f t="shared" si="15"/>
        <v>57.832311320754719</v>
      </c>
      <c r="AL27" s="1">
        <v>64</v>
      </c>
      <c r="AO27" s="1">
        <v>1</v>
      </c>
      <c r="AP27" s="14">
        <f>+AJ27*AO27</f>
        <v>57.832311320754719</v>
      </c>
    </row>
    <row r="28" spans="1:42">
      <c r="A28" s="1" t="s">
        <v>689</v>
      </c>
      <c r="B28" s="1">
        <v>1</v>
      </c>
      <c r="C28" s="65" t="s">
        <v>684</v>
      </c>
      <c r="D28" s="11" t="s">
        <v>211</v>
      </c>
      <c r="E28" s="69">
        <v>13.05</v>
      </c>
      <c r="F28" s="69">
        <v>13.02</v>
      </c>
      <c r="G28" s="98">
        <v>13.22</v>
      </c>
      <c r="H28" s="95">
        <v>22</v>
      </c>
      <c r="I28" s="12"/>
      <c r="J28" s="71">
        <v>906.97500000000002</v>
      </c>
      <c r="K28" s="71">
        <v>920.02500000000009</v>
      </c>
      <c r="L28" s="71">
        <v>1598.6150000000002</v>
      </c>
      <c r="M28" s="71">
        <v>1607.9750000000001</v>
      </c>
      <c r="N28" s="71">
        <v>1777.23</v>
      </c>
      <c r="O28" s="71">
        <v>2076.69</v>
      </c>
      <c r="P28" s="71">
        <v>1373.6100000000001</v>
      </c>
      <c r="Q28" s="71">
        <v>1152.27</v>
      </c>
      <c r="R28" s="71">
        <v>983.01</v>
      </c>
      <c r="S28" s="71">
        <v>983.01</v>
      </c>
      <c r="T28" s="71">
        <v>970.87</v>
      </c>
      <c r="U28" s="71">
        <v>786.59000000000015</v>
      </c>
      <c r="V28" s="71">
        <v>15136.870000000003</v>
      </c>
      <c r="W28" s="14"/>
      <c r="X28" s="14">
        <f t="shared" si="13"/>
        <v>69.5</v>
      </c>
      <c r="Y28" s="14">
        <f t="shared" si="2"/>
        <v>70.5</v>
      </c>
      <c r="Z28" s="14">
        <f t="shared" si="3"/>
        <v>122.4992337164751</v>
      </c>
      <c r="AA28" s="14">
        <f t="shared" si="14"/>
        <v>123.50038402457758</v>
      </c>
      <c r="AB28" s="14">
        <f t="shared" si="4"/>
        <v>136.5</v>
      </c>
      <c r="AC28" s="14">
        <f t="shared" si="5"/>
        <v>159.5</v>
      </c>
      <c r="AD28" s="14">
        <f t="shared" si="6"/>
        <v>105.50000000000001</v>
      </c>
      <c r="AE28" s="14">
        <f t="shared" si="7"/>
        <v>88.5</v>
      </c>
      <c r="AF28" s="14">
        <f t="shared" si="8"/>
        <v>75.5</v>
      </c>
      <c r="AG28" s="14">
        <f t="shared" si="9"/>
        <v>75.5</v>
      </c>
      <c r="AH28" s="14">
        <f t="shared" si="10"/>
        <v>73.439485627836603</v>
      </c>
      <c r="AI28" s="14">
        <f t="shared" si="11"/>
        <v>59.500000000000007</v>
      </c>
      <c r="AJ28" s="16">
        <f t="shared" si="15"/>
        <v>96.66159194740743</v>
      </c>
      <c r="AL28" s="1">
        <v>96</v>
      </c>
      <c r="AO28" s="1">
        <v>1</v>
      </c>
      <c r="AP28" s="14">
        <f>+AJ28*AO28</f>
        <v>96.66159194740743</v>
      </c>
    </row>
    <row r="29" spans="1:42">
      <c r="A29" s="1" t="s">
        <v>561</v>
      </c>
      <c r="B29" s="1">
        <v>1</v>
      </c>
      <c r="C29" s="65" t="s">
        <v>150</v>
      </c>
      <c r="D29" s="11" t="s">
        <v>451</v>
      </c>
      <c r="E29" s="69">
        <v>2.54</v>
      </c>
      <c r="F29" s="69">
        <v>2.54</v>
      </c>
      <c r="G29" s="98">
        <v>2.54</v>
      </c>
      <c r="H29" s="95">
        <v>19</v>
      </c>
      <c r="I29" s="12"/>
      <c r="J29" s="71">
        <v>217.67499999999998</v>
      </c>
      <c r="K29" s="71">
        <v>218.82</v>
      </c>
      <c r="L29" s="71">
        <v>224.65</v>
      </c>
      <c r="M29" s="71">
        <v>225.66</v>
      </c>
      <c r="N29" s="71">
        <v>233.41499999999999</v>
      </c>
      <c r="O29" s="71">
        <v>228.845</v>
      </c>
      <c r="P29" s="71">
        <v>229.995</v>
      </c>
      <c r="Q29" s="71">
        <v>223.77500000000001</v>
      </c>
      <c r="R29" s="71">
        <v>227.20500000000001</v>
      </c>
      <c r="S29" s="71">
        <v>228.47500000000002</v>
      </c>
      <c r="T29" s="71">
        <v>224.79000000000002</v>
      </c>
      <c r="U29" s="71">
        <v>224.28</v>
      </c>
      <c r="V29" s="71">
        <v>2707.585</v>
      </c>
      <c r="W29" s="14"/>
      <c r="X29" s="14">
        <f t="shared" si="13"/>
        <v>85.698818897637793</v>
      </c>
      <c r="Y29" s="14">
        <f t="shared" si="2"/>
        <v>86.149606299212593</v>
      </c>
      <c r="Z29" s="14">
        <f t="shared" si="3"/>
        <v>88.444881889763778</v>
      </c>
      <c r="AA29" s="14">
        <f t="shared" si="14"/>
        <v>88.842519685039363</v>
      </c>
      <c r="AB29" s="14">
        <f t="shared" si="4"/>
        <v>91.895669291338578</v>
      </c>
      <c r="AC29" s="14">
        <f t="shared" si="5"/>
        <v>90.096456692913378</v>
      </c>
      <c r="AD29" s="14">
        <f t="shared" si="6"/>
        <v>90.5492125984252</v>
      </c>
      <c r="AE29" s="14">
        <f t="shared" si="7"/>
        <v>88.100393700787407</v>
      </c>
      <c r="AF29" s="14">
        <f t="shared" si="8"/>
        <v>89.4507874015748</v>
      </c>
      <c r="AG29" s="14">
        <f t="shared" si="9"/>
        <v>89.950787401574814</v>
      </c>
      <c r="AH29" s="14">
        <f t="shared" si="10"/>
        <v>88.5</v>
      </c>
      <c r="AI29" s="14">
        <f t="shared" si="11"/>
        <v>88.2992125984252</v>
      </c>
      <c r="AJ29" s="16">
        <f t="shared" si="15"/>
        <v>88.831528871391072</v>
      </c>
    </row>
    <row r="30" spans="1:42">
      <c r="A30" s="1" t="s">
        <v>569</v>
      </c>
      <c r="B30" s="1">
        <v>1</v>
      </c>
      <c r="C30" s="65" t="s">
        <v>153</v>
      </c>
      <c r="D30" s="11" t="s">
        <v>452</v>
      </c>
      <c r="E30" s="69">
        <v>5.0650000000000004</v>
      </c>
      <c r="F30" s="69">
        <v>5.0650000000000004</v>
      </c>
      <c r="G30" s="69">
        <v>5.0650000000000004</v>
      </c>
      <c r="H30" s="95">
        <v>19</v>
      </c>
      <c r="I30" s="12"/>
      <c r="J30" s="71">
        <v>488.33499999999998</v>
      </c>
      <c r="K30" s="71">
        <v>487.5</v>
      </c>
      <c r="L30" s="71">
        <v>496.14</v>
      </c>
      <c r="M30" s="71">
        <v>487.49</v>
      </c>
      <c r="N30" s="71">
        <v>508.18</v>
      </c>
      <c r="O30" s="71">
        <v>500.29</v>
      </c>
      <c r="P30" s="71">
        <v>471.32499999999999</v>
      </c>
      <c r="Q30" s="71">
        <v>385.34500000000003</v>
      </c>
      <c r="R30" s="71">
        <v>442.005</v>
      </c>
      <c r="S30" s="71">
        <v>444.255</v>
      </c>
      <c r="T30" s="71">
        <v>428.83499999999998</v>
      </c>
      <c r="U30" s="71">
        <v>425.95</v>
      </c>
      <c r="V30" s="71">
        <v>5565.65</v>
      </c>
      <c r="W30" s="14"/>
      <c r="X30" s="14">
        <f t="shared" si="13"/>
        <v>96.413622902270475</v>
      </c>
      <c r="Y30" s="14">
        <f t="shared" si="2"/>
        <v>96.248766041460996</v>
      </c>
      <c r="Z30" s="14">
        <f t="shared" si="3"/>
        <v>97.954590325765039</v>
      </c>
      <c r="AA30" s="14">
        <f t="shared" si="14"/>
        <v>96.246791707798607</v>
      </c>
      <c r="AB30" s="14">
        <f t="shared" si="4"/>
        <v>100.33168805528133</v>
      </c>
      <c r="AC30" s="14">
        <f t="shared" si="5"/>
        <v>98.773938795656463</v>
      </c>
      <c r="AD30" s="14">
        <f t="shared" si="6"/>
        <v>93.055281342546877</v>
      </c>
      <c r="AE30" s="14">
        <f t="shared" si="7"/>
        <v>76.079960513326753</v>
      </c>
      <c r="AF30" s="14">
        <f t="shared" si="8"/>
        <v>87.266535044422497</v>
      </c>
      <c r="AG30" s="14">
        <f t="shared" si="9"/>
        <v>87.710760118460016</v>
      </c>
      <c r="AH30" s="14">
        <f t="shared" si="10"/>
        <v>84.666337611056264</v>
      </c>
      <c r="AI30" s="14">
        <f t="shared" si="11"/>
        <v>84.096742349457045</v>
      </c>
      <c r="AJ30" s="16">
        <f t="shared" si="15"/>
        <v>91.570417900625216</v>
      </c>
    </row>
    <row r="31" spans="1:42">
      <c r="A31" s="1" t="s">
        <v>750</v>
      </c>
      <c r="B31" s="1">
        <v>1</v>
      </c>
      <c r="C31" s="65" t="s">
        <v>223</v>
      </c>
      <c r="D31" s="11" t="s">
        <v>698</v>
      </c>
      <c r="E31" s="69">
        <v>1.47</v>
      </c>
      <c r="F31" s="69">
        <v>1.47</v>
      </c>
      <c r="G31" s="69">
        <v>1.47</v>
      </c>
      <c r="H31" s="95">
        <v>19</v>
      </c>
      <c r="I31" s="12"/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14"/>
      <c r="X31" s="14">
        <f t="shared" si="13"/>
        <v>0</v>
      </c>
      <c r="Y31" s="14">
        <f t="shared" si="2"/>
        <v>0</v>
      </c>
      <c r="Z31" s="14">
        <f t="shared" si="3"/>
        <v>0</v>
      </c>
      <c r="AA31" s="14">
        <f t="shared" si="14"/>
        <v>0</v>
      </c>
      <c r="AB31" s="14">
        <f t="shared" si="4"/>
        <v>0</v>
      </c>
      <c r="AC31" s="14">
        <f t="shared" si="5"/>
        <v>0</v>
      </c>
      <c r="AD31" s="14">
        <f t="shared" si="6"/>
        <v>0</v>
      </c>
      <c r="AE31" s="14">
        <f t="shared" si="7"/>
        <v>0</v>
      </c>
      <c r="AF31" s="14">
        <f t="shared" si="8"/>
        <v>0</v>
      </c>
      <c r="AG31" s="14">
        <f t="shared" si="9"/>
        <v>0</v>
      </c>
      <c r="AH31" s="14">
        <f t="shared" si="10"/>
        <v>0</v>
      </c>
      <c r="AI31" s="14">
        <f t="shared" si="11"/>
        <v>0</v>
      </c>
      <c r="AJ31" s="16">
        <f t="shared" si="15"/>
        <v>0</v>
      </c>
    </row>
    <row r="32" spans="1:42">
      <c r="A32" s="1" t="s">
        <v>570</v>
      </c>
      <c r="B32" s="1">
        <v>1</v>
      </c>
      <c r="C32" s="65" t="s">
        <v>218</v>
      </c>
      <c r="D32" s="11" t="s">
        <v>458</v>
      </c>
      <c r="E32" s="69">
        <v>6.3650000000000002</v>
      </c>
      <c r="F32" s="69">
        <v>6.3650000000000002</v>
      </c>
      <c r="G32" s="69">
        <v>6.3650000000000002</v>
      </c>
      <c r="H32" s="95">
        <v>19</v>
      </c>
      <c r="I32" s="12"/>
      <c r="J32" s="71">
        <v>75.674999999999997</v>
      </c>
      <c r="K32" s="71">
        <v>76.38</v>
      </c>
      <c r="L32" s="71">
        <v>79.915000000000006</v>
      </c>
      <c r="M32" s="71">
        <v>76.37</v>
      </c>
      <c r="N32" s="71">
        <v>74.965000000000003</v>
      </c>
      <c r="O32" s="71">
        <v>75.67</v>
      </c>
      <c r="P32" s="71">
        <v>66.034999999999997</v>
      </c>
      <c r="Q32" s="71">
        <v>66.034999999999997</v>
      </c>
      <c r="R32" s="71">
        <v>67.894999999999996</v>
      </c>
      <c r="S32" s="71">
        <v>67.894999999999996</v>
      </c>
      <c r="T32" s="71">
        <v>74.260000000000005</v>
      </c>
      <c r="U32" s="71">
        <v>74.260000000000005</v>
      </c>
      <c r="V32" s="71">
        <v>875.35500000000002</v>
      </c>
      <c r="W32" s="14"/>
      <c r="X32" s="14">
        <f t="shared" si="13"/>
        <v>11.889238020424195</v>
      </c>
      <c r="Y32" s="14">
        <f t="shared" si="2"/>
        <v>11.999999999999998</v>
      </c>
      <c r="Z32" s="14">
        <f t="shared" si="3"/>
        <v>12.555380989787903</v>
      </c>
      <c r="AA32" s="14">
        <f t="shared" si="14"/>
        <v>11.998428908091123</v>
      </c>
      <c r="AB32" s="14">
        <f t="shared" si="4"/>
        <v>11.777690494893951</v>
      </c>
      <c r="AC32" s="14">
        <f t="shared" si="5"/>
        <v>11.888452474469757</v>
      </c>
      <c r="AD32" s="14">
        <f t="shared" si="6"/>
        <v>10.374705420267084</v>
      </c>
      <c r="AE32" s="14">
        <f t="shared" si="7"/>
        <v>10.374705420267084</v>
      </c>
      <c r="AF32" s="14">
        <f t="shared" si="8"/>
        <v>10.666928515318146</v>
      </c>
      <c r="AG32" s="14">
        <f t="shared" si="9"/>
        <v>10.666928515318146</v>
      </c>
      <c r="AH32" s="14">
        <f t="shared" si="10"/>
        <v>11.666928515318146</v>
      </c>
      <c r="AI32" s="14">
        <f t="shared" si="11"/>
        <v>11.666928515318146</v>
      </c>
      <c r="AJ32" s="16">
        <f t="shared" si="15"/>
        <v>11.460526315789473</v>
      </c>
    </row>
    <row r="33" spans="1:38">
      <c r="A33" s="1" t="s">
        <v>567</v>
      </c>
      <c r="B33" s="1">
        <v>1</v>
      </c>
      <c r="C33" s="65" t="s">
        <v>159</v>
      </c>
      <c r="D33" s="11" t="s">
        <v>456</v>
      </c>
      <c r="E33" s="69">
        <v>1.17</v>
      </c>
      <c r="F33" s="69">
        <v>1.17</v>
      </c>
      <c r="G33" s="69">
        <v>1.17</v>
      </c>
      <c r="H33" s="95">
        <v>19</v>
      </c>
      <c r="I33" s="12"/>
      <c r="J33" s="71">
        <v>11.7</v>
      </c>
      <c r="K33" s="71">
        <v>11.7</v>
      </c>
      <c r="L33" s="71">
        <v>11.7</v>
      </c>
      <c r="M33" s="71">
        <v>12.285</v>
      </c>
      <c r="N33" s="71">
        <v>11.114999999999998</v>
      </c>
      <c r="O33" s="71">
        <v>10.53</v>
      </c>
      <c r="P33" s="71">
        <v>10.53</v>
      </c>
      <c r="Q33" s="71">
        <v>11.7</v>
      </c>
      <c r="R33" s="71">
        <v>11.7</v>
      </c>
      <c r="S33" s="71">
        <v>12.285</v>
      </c>
      <c r="T33" s="71">
        <v>14.624999999999998</v>
      </c>
      <c r="U33" s="71">
        <v>12.87</v>
      </c>
      <c r="V33" s="71">
        <v>142.73999999999998</v>
      </c>
      <c r="W33" s="14"/>
      <c r="X33" s="14">
        <f t="shared" si="13"/>
        <v>10</v>
      </c>
      <c r="Y33" s="14">
        <f t="shared" si="2"/>
        <v>10</v>
      </c>
      <c r="Z33" s="14">
        <f t="shared" si="3"/>
        <v>10</v>
      </c>
      <c r="AA33" s="14">
        <f t="shared" si="14"/>
        <v>10.5</v>
      </c>
      <c r="AB33" s="14">
        <f t="shared" si="4"/>
        <v>9.5</v>
      </c>
      <c r="AC33" s="14">
        <f t="shared" si="5"/>
        <v>9</v>
      </c>
      <c r="AD33" s="14">
        <f t="shared" si="6"/>
        <v>9</v>
      </c>
      <c r="AE33" s="14">
        <f t="shared" si="7"/>
        <v>10</v>
      </c>
      <c r="AF33" s="14">
        <f t="shared" si="8"/>
        <v>10</v>
      </c>
      <c r="AG33" s="14">
        <f t="shared" si="9"/>
        <v>10.5</v>
      </c>
      <c r="AH33" s="14">
        <f t="shared" si="10"/>
        <v>12.5</v>
      </c>
      <c r="AI33" s="14">
        <f t="shared" si="11"/>
        <v>11</v>
      </c>
      <c r="AJ33" s="16">
        <f t="shared" si="15"/>
        <v>10.166666666666666</v>
      </c>
    </row>
    <row r="34" spans="1:38">
      <c r="A34" s="1" t="s">
        <v>751</v>
      </c>
      <c r="B34" s="1">
        <v>1</v>
      </c>
      <c r="C34" s="65" t="s">
        <v>208</v>
      </c>
      <c r="D34" s="11" t="s">
        <v>460</v>
      </c>
      <c r="E34" s="69">
        <v>1.17</v>
      </c>
      <c r="F34" s="69">
        <v>1.17</v>
      </c>
      <c r="G34" s="69">
        <v>1.17</v>
      </c>
      <c r="H34" s="95">
        <v>19</v>
      </c>
      <c r="I34" s="12"/>
      <c r="J34" s="71">
        <v>0</v>
      </c>
      <c r="K34" s="71">
        <v>0</v>
      </c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14"/>
      <c r="X34" s="14">
        <f>IFERROR(J34/$E34,0)</f>
        <v>0</v>
      </c>
      <c r="Y34" s="14">
        <f>IFERROR(K34/$E34,0)</f>
        <v>0</v>
      </c>
      <c r="Z34" s="14">
        <f>IFERROR(L34/$E34,0)</f>
        <v>0</v>
      </c>
      <c r="AA34" s="14">
        <f t="shared" ref="AA34:AG34" si="16">IFERROR(M34/$F34,0)</f>
        <v>0</v>
      </c>
      <c r="AB34" s="14">
        <f t="shared" si="16"/>
        <v>0</v>
      </c>
      <c r="AC34" s="14">
        <f t="shared" si="16"/>
        <v>0</v>
      </c>
      <c r="AD34" s="14">
        <f t="shared" si="16"/>
        <v>0</v>
      </c>
      <c r="AE34" s="14">
        <f t="shared" si="16"/>
        <v>0</v>
      </c>
      <c r="AF34" s="14">
        <f t="shared" si="16"/>
        <v>0</v>
      </c>
      <c r="AG34" s="14">
        <f t="shared" si="16"/>
        <v>0</v>
      </c>
      <c r="AH34" s="14">
        <f>IFERROR(T34/$G34,0)</f>
        <v>0</v>
      </c>
      <c r="AI34" s="14">
        <f>IFERROR(U34/$G34,0)</f>
        <v>0</v>
      </c>
      <c r="AJ34" s="16">
        <f>AVERAGE(X34:AI34)</f>
        <v>0</v>
      </c>
    </row>
    <row r="35" spans="1:38">
      <c r="A35" s="1" t="s">
        <v>564</v>
      </c>
      <c r="B35" s="1">
        <v>1</v>
      </c>
      <c r="C35" s="65" t="s">
        <v>199</v>
      </c>
      <c r="D35" s="11" t="s">
        <v>457</v>
      </c>
      <c r="E35" s="69">
        <v>3.19</v>
      </c>
      <c r="F35" s="69">
        <v>3.19</v>
      </c>
      <c r="G35" s="69">
        <v>3.19</v>
      </c>
      <c r="H35" s="95">
        <v>19</v>
      </c>
      <c r="I35" s="12"/>
      <c r="J35" s="71">
        <v>54.22</v>
      </c>
      <c r="K35" s="71">
        <v>57.42</v>
      </c>
      <c r="L35" s="71">
        <v>60.61</v>
      </c>
      <c r="M35" s="71">
        <v>61.244999999999997</v>
      </c>
      <c r="N35" s="71">
        <v>68.89500000000001</v>
      </c>
      <c r="O35" s="71">
        <v>68.260000000000005</v>
      </c>
      <c r="P35" s="71">
        <v>73.37</v>
      </c>
      <c r="Q35" s="71">
        <v>73.37</v>
      </c>
      <c r="R35" s="71">
        <v>71.454999999999998</v>
      </c>
      <c r="S35" s="71">
        <v>61.875</v>
      </c>
      <c r="T35" s="71">
        <v>65.715000000000003</v>
      </c>
      <c r="U35" s="71">
        <v>65.715000000000003</v>
      </c>
      <c r="V35" s="71">
        <v>782.15000000000009</v>
      </c>
      <c r="W35" s="14"/>
      <c r="X35" s="14">
        <f t="shared" si="13"/>
        <v>16.996865203761754</v>
      </c>
      <c r="Y35" s="14">
        <f t="shared" si="2"/>
        <v>18</v>
      </c>
      <c r="Z35" s="14">
        <f t="shared" si="3"/>
        <v>19</v>
      </c>
      <c r="AA35" s="14">
        <f t="shared" si="14"/>
        <v>19.199059561128525</v>
      </c>
      <c r="AB35" s="14">
        <f t="shared" si="4"/>
        <v>21.597178683385582</v>
      </c>
      <c r="AC35" s="14">
        <f t="shared" si="5"/>
        <v>21.398119122257054</v>
      </c>
      <c r="AD35" s="14">
        <f t="shared" si="6"/>
        <v>23.000000000000004</v>
      </c>
      <c r="AE35" s="14">
        <f t="shared" si="7"/>
        <v>23.000000000000004</v>
      </c>
      <c r="AF35" s="14">
        <f t="shared" si="8"/>
        <v>22.399686520376175</v>
      </c>
      <c r="AG35" s="14">
        <f t="shared" si="9"/>
        <v>19.396551724137932</v>
      </c>
      <c r="AH35" s="14">
        <f t="shared" si="10"/>
        <v>20.600313479623825</v>
      </c>
      <c r="AI35" s="14">
        <f t="shared" si="11"/>
        <v>20.600313479623825</v>
      </c>
      <c r="AJ35" s="16">
        <f t="shared" si="15"/>
        <v>20.432340647857888</v>
      </c>
    </row>
    <row r="36" spans="1:38">
      <c r="A36" s="1" t="s">
        <v>625</v>
      </c>
      <c r="B36" s="1">
        <v>1</v>
      </c>
      <c r="C36" s="65" t="s">
        <v>156</v>
      </c>
      <c r="D36" s="11" t="s">
        <v>453</v>
      </c>
      <c r="E36" s="69">
        <v>1.345</v>
      </c>
      <c r="F36" s="69">
        <v>1.345</v>
      </c>
      <c r="G36" s="69">
        <v>1.345</v>
      </c>
      <c r="H36" s="95">
        <v>19</v>
      </c>
      <c r="I36" s="12"/>
      <c r="J36" s="71">
        <v>83.72</v>
      </c>
      <c r="K36" s="71">
        <v>82.98</v>
      </c>
      <c r="L36" s="71">
        <v>93.66</v>
      </c>
      <c r="M36" s="71">
        <v>90.22</v>
      </c>
      <c r="N36" s="71">
        <v>85.064999999999998</v>
      </c>
      <c r="O36" s="71">
        <v>84.794999999999987</v>
      </c>
      <c r="P36" s="71">
        <v>90.114999999999995</v>
      </c>
      <c r="Q36" s="71">
        <v>91.539999999999992</v>
      </c>
      <c r="R36" s="71">
        <v>106.545</v>
      </c>
      <c r="S36" s="71">
        <v>107.09</v>
      </c>
      <c r="T36" s="71">
        <v>118.09</v>
      </c>
      <c r="U36" s="71">
        <v>115.13999999999999</v>
      </c>
      <c r="V36" s="71">
        <v>1148.96</v>
      </c>
      <c r="W36" s="14"/>
      <c r="X36" s="14">
        <f t="shared" si="13"/>
        <v>62.245353159851298</v>
      </c>
      <c r="Y36" s="14">
        <f t="shared" si="2"/>
        <v>61.695167286245358</v>
      </c>
      <c r="Z36" s="14">
        <f t="shared" si="3"/>
        <v>69.635687732342006</v>
      </c>
      <c r="AA36" s="14">
        <f t="shared" si="14"/>
        <v>67.078066914498137</v>
      </c>
      <c r="AB36" s="14">
        <f t="shared" si="4"/>
        <v>63.245353159851298</v>
      </c>
      <c r="AC36" s="14">
        <f t="shared" si="5"/>
        <v>63.044609665427501</v>
      </c>
      <c r="AD36" s="14">
        <f t="shared" si="6"/>
        <v>67</v>
      </c>
      <c r="AE36" s="14">
        <f t="shared" si="7"/>
        <v>68.059479553903344</v>
      </c>
      <c r="AF36" s="14">
        <f t="shared" si="8"/>
        <v>79.215613382899633</v>
      </c>
      <c r="AG36" s="14">
        <f t="shared" si="9"/>
        <v>79.620817843866178</v>
      </c>
      <c r="AH36" s="14">
        <f t="shared" si="10"/>
        <v>87.79925650557621</v>
      </c>
      <c r="AI36" s="14">
        <f t="shared" si="11"/>
        <v>85.60594795539032</v>
      </c>
      <c r="AJ36" s="16">
        <f t="shared" si="15"/>
        <v>71.18711276332094</v>
      </c>
    </row>
    <row r="37" spans="1:38">
      <c r="A37" s="1" t="s">
        <v>629</v>
      </c>
      <c r="B37" s="1">
        <v>1</v>
      </c>
      <c r="C37" s="65" t="s">
        <v>205</v>
      </c>
      <c r="D37" s="11" t="s">
        <v>455</v>
      </c>
      <c r="E37" s="69">
        <v>1.24</v>
      </c>
      <c r="F37" s="69">
        <v>1.24</v>
      </c>
      <c r="G37" s="69">
        <v>1.24</v>
      </c>
      <c r="H37" s="95">
        <v>19</v>
      </c>
      <c r="I37" s="12"/>
      <c r="J37" s="71">
        <v>15.81</v>
      </c>
      <c r="K37" s="71">
        <v>13.64</v>
      </c>
      <c r="L37" s="71">
        <v>13.639999999999999</v>
      </c>
      <c r="M37" s="71">
        <v>13.639999999999999</v>
      </c>
      <c r="N37" s="71">
        <v>10.54</v>
      </c>
      <c r="O37" s="71">
        <v>9.92</v>
      </c>
      <c r="P37" s="71">
        <v>12.09</v>
      </c>
      <c r="Q37" s="71">
        <v>13.639999999999999</v>
      </c>
      <c r="R37" s="71">
        <v>16.12</v>
      </c>
      <c r="S37" s="71">
        <v>17.98</v>
      </c>
      <c r="T37" s="71">
        <v>17.05</v>
      </c>
      <c r="U37" s="71">
        <v>13.95</v>
      </c>
      <c r="V37" s="71">
        <v>168.02</v>
      </c>
      <c r="W37" s="14"/>
      <c r="X37" s="14">
        <f t="shared" si="13"/>
        <v>12.75</v>
      </c>
      <c r="Y37" s="14">
        <f t="shared" si="2"/>
        <v>11</v>
      </c>
      <c r="Z37" s="14">
        <f t="shared" si="3"/>
        <v>10.999999999999998</v>
      </c>
      <c r="AA37" s="14">
        <f t="shared" si="14"/>
        <v>10.999999999999998</v>
      </c>
      <c r="AB37" s="14">
        <f t="shared" si="4"/>
        <v>8.5</v>
      </c>
      <c r="AC37" s="14">
        <f t="shared" si="5"/>
        <v>8</v>
      </c>
      <c r="AD37" s="14">
        <f t="shared" si="6"/>
        <v>9.75</v>
      </c>
      <c r="AE37" s="14">
        <f t="shared" si="7"/>
        <v>10.999999999999998</v>
      </c>
      <c r="AF37" s="14">
        <f t="shared" si="8"/>
        <v>13.000000000000002</v>
      </c>
      <c r="AG37" s="14">
        <f t="shared" si="9"/>
        <v>14.5</v>
      </c>
      <c r="AH37" s="14">
        <f t="shared" si="10"/>
        <v>13.75</v>
      </c>
      <c r="AI37" s="14">
        <f t="shared" si="11"/>
        <v>11.25</v>
      </c>
      <c r="AJ37" s="16">
        <f t="shared" si="15"/>
        <v>11.291666666666666</v>
      </c>
    </row>
    <row r="38" spans="1:38">
      <c r="A38" s="1" t="s">
        <v>630</v>
      </c>
      <c r="B38" s="1">
        <v>1</v>
      </c>
      <c r="C38" s="65" t="s">
        <v>206</v>
      </c>
      <c r="D38" s="11" t="s">
        <v>454</v>
      </c>
      <c r="E38" s="69">
        <v>2.6850000000000001</v>
      </c>
      <c r="F38" s="69">
        <v>2.6850000000000001</v>
      </c>
      <c r="G38" s="69">
        <v>2.6850000000000001</v>
      </c>
      <c r="H38" s="95">
        <v>19</v>
      </c>
      <c r="I38" s="12"/>
      <c r="J38" s="71">
        <v>200.74</v>
      </c>
      <c r="K38" s="71">
        <v>198.11500000000001</v>
      </c>
      <c r="L38" s="71">
        <v>228.83</v>
      </c>
      <c r="M38" s="71">
        <v>236.76</v>
      </c>
      <c r="N38" s="71">
        <v>295.44</v>
      </c>
      <c r="O38" s="71">
        <v>293.14000000000004</v>
      </c>
      <c r="P38" s="71">
        <v>273.95000000000005</v>
      </c>
      <c r="Q38" s="71">
        <v>250.74500000000003</v>
      </c>
      <c r="R38" s="71">
        <v>216.63499999999999</v>
      </c>
      <c r="S38" s="71">
        <v>214.57</v>
      </c>
      <c r="T38" s="71">
        <v>208.20499999999998</v>
      </c>
      <c r="U38" s="71">
        <v>203.64</v>
      </c>
      <c r="V38" s="71">
        <v>2820.7700000000004</v>
      </c>
      <c r="W38" s="14"/>
      <c r="X38" s="14">
        <f t="shared" si="13"/>
        <v>74.763500931098704</v>
      </c>
      <c r="Y38" s="14">
        <f t="shared" si="2"/>
        <v>73.785847299813781</v>
      </c>
      <c r="Z38" s="14">
        <f t="shared" si="3"/>
        <v>85.225325884543764</v>
      </c>
      <c r="AA38" s="14">
        <f t="shared" si="14"/>
        <v>88.178770949720672</v>
      </c>
      <c r="AB38" s="14">
        <f t="shared" si="4"/>
        <v>110.03351955307262</v>
      </c>
      <c r="AC38" s="14">
        <f t="shared" si="5"/>
        <v>109.17690875232776</v>
      </c>
      <c r="AD38" s="14">
        <f t="shared" si="6"/>
        <v>102.02979515828679</v>
      </c>
      <c r="AE38" s="14">
        <f t="shared" si="7"/>
        <v>93.387337057728132</v>
      </c>
      <c r="AF38" s="14">
        <f t="shared" si="8"/>
        <v>80.683426443202976</v>
      </c>
      <c r="AG38" s="14">
        <f t="shared" si="9"/>
        <v>79.914338919925513</v>
      </c>
      <c r="AH38" s="14">
        <f t="shared" si="10"/>
        <v>77.543761638733699</v>
      </c>
      <c r="AI38" s="14">
        <f t="shared" si="11"/>
        <v>75.843575418994405</v>
      </c>
      <c r="AJ38" s="16">
        <f t="shared" si="15"/>
        <v>87.547175667287391</v>
      </c>
    </row>
    <row r="39" spans="1:38">
      <c r="A39" s="1" t="s">
        <v>632</v>
      </c>
      <c r="B39" s="1">
        <v>1</v>
      </c>
      <c r="C39" s="65" t="s">
        <v>209</v>
      </c>
      <c r="D39" s="11" t="s">
        <v>459</v>
      </c>
      <c r="E39" s="69">
        <v>0.18</v>
      </c>
      <c r="F39" s="69">
        <v>0.18</v>
      </c>
      <c r="G39" s="69">
        <v>0.18</v>
      </c>
      <c r="H39" s="95">
        <v>19</v>
      </c>
      <c r="I39" s="12"/>
      <c r="J39" s="71">
        <v>63</v>
      </c>
      <c r="K39" s="71">
        <v>63.28</v>
      </c>
      <c r="L39" s="71">
        <v>67.745000000000005</v>
      </c>
      <c r="M39" s="71">
        <v>67.465000000000003</v>
      </c>
      <c r="N39" s="71">
        <v>69.39</v>
      </c>
      <c r="O39" s="71">
        <v>69.75</v>
      </c>
      <c r="P39" s="71">
        <v>79.319999999999993</v>
      </c>
      <c r="Q39" s="71">
        <v>78.72</v>
      </c>
      <c r="R39" s="71">
        <v>78.66</v>
      </c>
      <c r="S39" s="71">
        <v>79.56</v>
      </c>
      <c r="T39" s="71">
        <v>84.240000000000009</v>
      </c>
      <c r="U39" s="71">
        <v>81.12</v>
      </c>
      <c r="V39" s="71">
        <v>882.24999999999989</v>
      </c>
      <c r="W39" s="14"/>
      <c r="X39" s="14">
        <f t="shared" si="13"/>
        <v>350</v>
      </c>
      <c r="Y39" s="14">
        <f t="shared" si="2"/>
        <v>351.5555555555556</v>
      </c>
      <c r="Z39" s="14">
        <f t="shared" si="3"/>
        <v>376.36111111111114</v>
      </c>
      <c r="AA39" s="14">
        <f t="shared" si="14"/>
        <v>374.8055555555556</v>
      </c>
      <c r="AB39" s="14">
        <f t="shared" si="4"/>
        <v>385.5</v>
      </c>
      <c r="AC39" s="14">
        <f t="shared" si="5"/>
        <v>387.5</v>
      </c>
      <c r="AD39" s="14">
        <f t="shared" si="6"/>
        <v>440.66666666666663</v>
      </c>
      <c r="AE39" s="14">
        <f t="shared" si="7"/>
        <v>437.33333333333337</v>
      </c>
      <c r="AF39" s="14">
        <f t="shared" si="8"/>
        <v>437</v>
      </c>
      <c r="AG39" s="14">
        <f t="shared" si="9"/>
        <v>442.00000000000006</v>
      </c>
      <c r="AH39" s="14">
        <f t="shared" si="10"/>
        <v>468.00000000000006</v>
      </c>
      <c r="AI39" s="14">
        <f t="shared" si="11"/>
        <v>450.66666666666669</v>
      </c>
      <c r="AJ39" s="16">
        <f t="shared" si="15"/>
        <v>408.44907407407413</v>
      </c>
    </row>
    <row r="40" spans="1:38">
      <c r="A40" s="1" t="s">
        <v>603</v>
      </c>
      <c r="B40" s="1">
        <v>1</v>
      </c>
      <c r="C40" s="65" t="s">
        <v>164</v>
      </c>
      <c r="D40" s="11" t="s">
        <v>360</v>
      </c>
      <c r="E40" s="69">
        <v>17.88</v>
      </c>
      <c r="F40" s="69">
        <v>17.829999999999998</v>
      </c>
      <c r="G40" s="69">
        <v>17.829999999999998</v>
      </c>
      <c r="H40" s="95">
        <v>15</v>
      </c>
      <c r="I40" s="12"/>
      <c r="J40" s="71">
        <v>107.28</v>
      </c>
      <c r="K40" s="71">
        <v>160.91999999999999</v>
      </c>
      <c r="L40" s="71">
        <v>268.2</v>
      </c>
      <c r="M40" s="71">
        <v>303.06</v>
      </c>
      <c r="N40" s="71">
        <v>303.10999999999996</v>
      </c>
      <c r="O40" s="71">
        <v>338.77</v>
      </c>
      <c r="P40" s="71">
        <v>392.26</v>
      </c>
      <c r="Q40" s="71">
        <v>106.98</v>
      </c>
      <c r="R40" s="71">
        <v>160.47</v>
      </c>
      <c r="S40" s="71">
        <v>249.62</v>
      </c>
      <c r="T40" s="71">
        <v>249.62</v>
      </c>
      <c r="U40" s="71">
        <v>178.3</v>
      </c>
      <c r="V40" s="71">
        <v>2818.5899999999997</v>
      </c>
      <c r="W40" s="14"/>
      <c r="X40" s="14">
        <f t="shared" si="13"/>
        <v>6</v>
      </c>
      <c r="Y40" s="14">
        <f t="shared" si="2"/>
        <v>9</v>
      </c>
      <c r="Z40" s="14">
        <f t="shared" si="3"/>
        <v>15</v>
      </c>
      <c r="AA40" s="14">
        <f t="shared" si="14"/>
        <v>16.997195737521032</v>
      </c>
      <c r="AB40" s="14">
        <f t="shared" si="4"/>
        <v>17</v>
      </c>
      <c r="AC40" s="14">
        <f t="shared" si="5"/>
        <v>19</v>
      </c>
      <c r="AD40" s="14">
        <f t="shared" si="6"/>
        <v>22</v>
      </c>
      <c r="AE40" s="14">
        <f t="shared" si="7"/>
        <v>6.0000000000000009</v>
      </c>
      <c r="AF40" s="14">
        <f t="shared" si="8"/>
        <v>9</v>
      </c>
      <c r="AG40" s="14">
        <f t="shared" si="9"/>
        <v>14.000000000000002</v>
      </c>
      <c r="AH40" s="14">
        <f t="shared" si="10"/>
        <v>14.000000000000002</v>
      </c>
      <c r="AI40" s="14">
        <f t="shared" si="11"/>
        <v>10.000000000000002</v>
      </c>
      <c r="AJ40" s="16">
        <f t="shared" si="15"/>
        <v>13.166432978126752</v>
      </c>
    </row>
    <row r="41" spans="1:38">
      <c r="A41" s="1" t="s">
        <v>605</v>
      </c>
      <c r="B41" s="1">
        <v>1</v>
      </c>
      <c r="C41" s="65" t="s">
        <v>165</v>
      </c>
      <c r="D41" s="11" t="s">
        <v>166</v>
      </c>
      <c r="E41" s="69">
        <v>5.61</v>
      </c>
      <c r="F41" s="69">
        <v>5.59</v>
      </c>
      <c r="G41" s="69">
        <v>5.59</v>
      </c>
      <c r="H41" s="95">
        <v>15</v>
      </c>
      <c r="I41" s="12"/>
      <c r="J41" s="71">
        <v>22.44</v>
      </c>
      <c r="K41" s="71">
        <v>819.06</v>
      </c>
      <c r="L41" s="71">
        <v>39.270000000000003</v>
      </c>
      <c r="M41" s="71">
        <v>1067.69</v>
      </c>
      <c r="N41" s="71">
        <v>22.36</v>
      </c>
      <c r="O41" s="71">
        <v>1380.73</v>
      </c>
      <c r="P41" s="71">
        <v>11.18</v>
      </c>
      <c r="Q41" s="71">
        <v>1039.74</v>
      </c>
      <c r="R41" s="71">
        <v>16.77</v>
      </c>
      <c r="S41" s="71">
        <v>849.68</v>
      </c>
      <c r="T41" s="71">
        <v>55.900000000000006</v>
      </c>
      <c r="U41" s="71">
        <v>961.48</v>
      </c>
      <c r="V41" s="71">
        <v>6286.3000000000011</v>
      </c>
      <c r="W41" s="14"/>
      <c r="X41" s="14">
        <f t="shared" si="13"/>
        <v>4</v>
      </c>
      <c r="Y41" s="14">
        <f t="shared" si="2"/>
        <v>145.99999999999997</v>
      </c>
      <c r="Z41" s="14">
        <f t="shared" si="3"/>
        <v>7</v>
      </c>
      <c r="AA41" s="14">
        <f t="shared" si="14"/>
        <v>191.00000000000003</v>
      </c>
      <c r="AB41" s="14">
        <f t="shared" si="4"/>
        <v>4</v>
      </c>
      <c r="AC41" s="14">
        <f t="shared" si="5"/>
        <v>247</v>
      </c>
      <c r="AD41" s="14">
        <f t="shared" si="6"/>
        <v>2</v>
      </c>
      <c r="AE41" s="14">
        <f t="shared" si="7"/>
        <v>186</v>
      </c>
      <c r="AF41" s="14">
        <f t="shared" si="8"/>
        <v>3</v>
      </c>
      <c r="AG41" s="14">
        <f t="shared" si="9"/>
        <v>152</v>
      </c>
      <c r="AH41" s="14">
        <f t="shared" si="10"/>
        <v>10.000000000000002</v>
      </c>
      <c r="AI41" s="14">
        <f t="shared" si="11"/>
        <v>172</v>
      </c>
      <c r="AJ41" s="16">
        <f t="shared" si="15"/>
        <v>93.666666666666671</v>
      </c>
    </row>
    <row r="42" spans="1:38">
      <c r="A42" s="1" t="s">
        <v>715</v>
      </c>
      <c r="B42" s="1">
        <v>1</v>
      </c>
      <c r="C42" s="66" t="s">
        <v>335</v>
      </c>
      <c r="D42" s="11" t="s">
        <v>336</v>
      </c>
      <c r="E42" s="69">
        <v>2.81</v>
      </c>
      <c r="F42" s="69">
        <v>2.8</v>
      </c>
      <c r="G42" s="69">
        <v>2.8</v>
      </c>
      <c r="H42" s="95">
        <v>31</v>
      </c>
      <c r="I42" s="12"/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2.8</v>
      </c>
      <c r="Q42" s="71">
        <v>2.8</v>
      </c>
      <c r="R42" s="71">
        <v>2.8</v>
      </c>
      <c r="S42" s="71">
        <v>2.8</v>
      </c>
      <c r="T42" s="71">
        <v>2.8</v>
      </c>
      <c r="U42" s="71">
        <v>2.8</v>
      </c>
      <c r="V42" s="71">
        <v>16.8</v>
      </c>
      <c r="W42" s="14"/>
      <c r="X42" s="14">
        <f t="shared" si="13"/>
        <v>0</v>
      </c>
      <c r="Y42" s="14">
        <f t="shared" si="2"/>
        <v>0</v>
      </c>
      <c r="Z42" s="14">
        <f t="shared" si="3"/>
        <v>0</v>
      </c>
      <c r="AA42" s="14">
        <f t="shared" si="14"/>
        <v>0</v>
      </c>
      <c r="AB42" s="14">
        <f t="shared" si="4"/>
        <v>0</v>
      </c>
      <c r="AC42" s="14">
        <f t="shared" si="5"/>
        <v>0</v>
      </c>
      <c r="AD42" s="14">
        <f t="shared" si="6"/>
        <v>1</v>
      </c>
      <c r="AE42" s="14">
        <f t="shared" si="7"/>
        <v>1</v>
      </c>
      <c r="AF42" s="14">
        <f t="shared" si="8"/>
        <v>1</v>
      </c>
      <c r="AG42" s="14">
        <f t="shared" si="9"/>
        <v>1</v>
      </c>
      <c r="AH42" s="14">
        <f t="shared" si="10"/>
        <v>1</v>
      </c>
      <c r="AI42" s="14">
        <f t="shared" si="11"/>
        <v>1</v>
      </c>
      <c r="AJ42" s="16">
        <f t="shared" si="15"/>
        <v>0.5</v>
      </c>
    </row>
    <row r="43" spans="1:38">
      <c r="A43" s="1" t="s">
        <v>705</v>
      </c>
      <c r="B43" s="1">
        <v>1</v>
      </c>
      <c r="C43" s="66" t="s">
        <v>329</v>
      </c>
      <c r="D43" s="11" t="s">
        <v>330</v>
      </c>
      <c r="E43" s="69">
        <v>9.77</v>
      </c>
      <c r="F43" s="69">
        <v>9.74</v>
      </c>
      <c r="G43" s="69">
        <v>9.74</v>
      </c>
      <c r="H43" s="95">
        <v>17</v>
      </c>
      <c r="I43" s="12"/>
      <c r="J43" s="71">
        <v>9.77</v>
      </c>
      <c r="K43" s="71">
        <v>0</v>
      </c>
      <c r="L43" s="71">
        <v>0</v>
      </c>
      <c r="M43" s="71">
        <v>19.48</v>
      </c>
      <c r="N43" s="71">
        <v>0</v>
      </c>
      <c r="O43" s="71">
        <v>9.74</v>
      </c>
      <c r="P43" s="71">
        <v>0</v>
      </c>
      <c r="Q43" s="71">
        <v>9.74</v>
      </c>
      <c r="R43" s="71">
        <v>19.48</v>
      </c>
      <c r="S43" s="71">
        <v>0</v>
      </c>
      <c r="T43" s="71">
        <v>0</v>
      </c>
      <c r="U43" s="71">
        <v>9.74</v>
      </c>
      <c r="V43" s="71">
        <v>77.95</v>
      </c>
      <c r="W43" s="14"/>
      <c r="X43" s="14">
        <f t="shared" si="13"/>
        <v>1</v>
      </c>
      <c r="Y43" s="14">
        <f t="shared" si="2"/>
        <v>0</v>
      </c>
      <c r="Z43" s="14">
        <f t="shared" si="3"/>
        <v>0</v>
      </c>
      <c r="AA43" s="14">
        <f t="shared" si="14"/>
        <v>2</v>
      </c>
      <c r="AB43" s="14">
        <f t="shared" si="4"/>
        <v>0</v>
      </c>
      <c r="AC43" s="14">
        <f t="shared" si="5"/>
        <v>1</v>
      </c>
      <c r="AD43" s="14">
        <f t="shared" si="6"/>
        <v>0</v>
      </c>
      <c r="AE43" s="14">
        <f t="shared" si="7"/>
        <v>1</v>
      </c>
      <c r="AF43" s="14">
        <f t="shared" si="8"/>
        <v>2</v>
      </c>
      <c r="AG43" s="14">
        <f t="shared" si="9"/>
        <v>0</v>
      </c>
      <c r="AH43" s="14">
        <f t="shared" si="10"/>
        <v>0</v>
      </c>
      <c r="AI43" s="14">
        <f t="shared" si="11"/>
        <v>1</v>
      </c>
      <c r="AJ43" s="16">
        <f t="shared" si="15"/>
        <v>0.66666666666666663</v>
      </c>
    </row>
    <row r="44" spans="1:38">
      <c r="A44" s="1" t="s">
        <v>752</v>
      </c>
      <c r="B44" s="1">
        <v>1</v>
      </c>
      <c r="C44" s="65" t="s">
        <v>265</v>
      </c>
      <c r="D44" s="11" t="s">
        <v>266</v>
      </c>
      <c r="E44" s="69">
        <v>0.11</v>
      </c>
      <c r="F44" s="69">
        <v>0.11</v>
      </c>
      <c r="G44" s="69">
        <v>0.11</v>
      </c>
      <c r="H44" s="95">
        <v>20</v>
      </c>
      <c r="I44" s="12"/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14"/>
      <c r="X44" s="14">
        <f t="shared" si="13"/>
        <v>0</v>
      </c>
      <c r="Y44" s="14">
        <f t="shared" si="2"/>
        <v>0</v>
      </c>
      <c r="Z44" s="14">
        <f t="shared" si="3"/>
        <v>0</v>
      </c>
      <c r="AA44" s="14">
        <f t="shared" si="14"/>
        <v>0</v>
      </c>
      <c r="AB44" s="14">
        <f t="shared" si="4"/>
        <v>0</v>
      </c>
      <c r="AC44" s="14">
        <f t="shared" si="5"/>
        <v>0</v>
      </c>
      <c r="AD44" s="14">
        <f t="shared" si="6"/>
        <v>0</v>
      </c>
      <c r="AE44" s="14">
        <f t="shared" si="7"/>
        <v>0</v>
      </c>
      <c r="AF44" s="14">
        <f t="shared" si="8"/>
        <v>0</v>
      </c>
      <c r="AG44" s="14">
        <f t="shared" si="9"/>
        <v>0</v>
      </c>
      <c r="AH44" s="14">
        <f t="shared" si="10"/>
        <v>0</v>
      </c>
      <c r="AI44" s="14">
        <f t="shared" si="11"/>
        <v>0</v>
      </c>
      <c r="AJ44" s="16">
        <f t="shared" si="15"/>
        <v>0</v>
      </c>
      <c r="AK44" s="1" t="s">
        <v>429</v>
      </c>
      <c r="AL44" s="16">
        <f>+SUM(AP10:AP13,AP15:AP22,AP25:AP28)</f>
        <v>15952.529273773582</v>
      </c>
    </row>
    <row r="45" spans="1:38">
      <c r="A45" s="1" t="s">
        <v>575</v>
      </c>
      <c r="B45" s="1">
        <v>1</v>
      </c>
      <c r="C45" s="65" t="s">
        <v>325</v>
      </c>
      <c r="D45" s="11" t="s">
        <v>326</v>
      </c>
      <c r="E45" s="69">
        <v>5.04</v>
      </c>
      <c r="F45" s="69">
        <v>5.03</v>
      </c>
      <c r="G45" s="69">
        <v>5.12</v>
      </c>
      <c r="H45" s="95">
        <v>22</v>
      </c>
      <c r="I45" s="12"/>
      <c r="J45" s="71">
        <v>4198.32</v>
      </c>
      <c r="K45" s="71">
        <v>3165.25</v>
      </c>
      <c r="L45" s="71">
        <v>4309.2</v>
      </c>
      <c r="M45" s="71">
        <v>3802.67</v>
      </c>
      <c r="N45" s="71">
        <v>5195.99</v>
      </c>
      <c r="O45" s="71">
        <v>3988.79</v>
      </c>
      <c r="P45" s="71">
        <v>4401.25</v>
      </c>
      <c r="Q45" s="71">
        <v>4195.0200000000004</v>
      </c>
      <c r="R45" s="71">
        <v>5236.2299999999996</v>
      </c>
      <c r="S45" s="71">
        <v>4381.13</v>
      </c>
      <c r="T45" s="71">
        <v>4145.84</v>
      </c>
      <c r="U45" s="71">
        <v>2795.6099999999997</v>
      </c>
      <c r="V45" s="71">
        <v>49815.3</v>
      </c>
      <c r="W45" s="14"/>
      <c r="X45" s="14">
        <f t="shared" si="13"/>
        <v>832.99999999999989</v>
      </c>
      <c r="Y45" s="14">
        <f t="shared" si="2"/>
        <v>628.02579365079362</v>
      </c>
      <c r="Z45" s="14">
        <f t="shared" si="3"/>
        <v>855</v>
      </c>
      <c r="AA45" s="14">
        <f t="shared" si="14"/>
        <v>755.99801192842938</v>
      </c>
      <c r="AB45" s="14">
        <f t="shared" si="4"/>
        <v>1033</v>
      </c>
      <c r="AC45" s="14">
        <f t="shared" si="5"/>
        <v>793</v>
      </c>
      <c r="AD45" s="14">
        <f t="shared" si="6"/>
        <v>875</v>
      </c>
      <c r="AE45" s="14">
        <f t="shared" si="7"/>
        <v>834</v>
      </c>
      <c r="AF45" s="14">
        <f t="shared" si="8"/>
        <v>1040.9999999999998</v>
      </c>
      <c r="AG45" s="14">
        <f t="shared" si="9"/>
        <v>871</v>
      </c>
      <c r="AH45" s="14">
        <f t="shared" si="10"/>
        <v>809.734375</v>
      </c>
      <c r="AI45" s="14">
        <f t="shared" si="11"/>
        <v>546.01757812499989</v>
      </c>
      <c r="AJ45" s="16">
        <f t="shared" si="15"/>
        <v>822.8979798920185</v>
      </c>
      <c r="AK45" s="1" t="s">
        <v>430</v>
      </c>
      <c r="AL45" s="16">
        <f>+AP14</f>
        <v>6.9166410194016672</v>
      </c>
    </row>
    <row r="46" spans="1:38">
      <c r="A46" s="1" t="s">
        <v>550</v>
      </c>
      <c r="B46" s="1">
        <v>1</v>
      </c>
      <c r="C46" s="65" t="s">
        <v>157</v>
      </c>
      <c r="D46" s="11" t="s">
        <v>158</v>
      </c>
      <c r="E46" s="69">
        <v>0</v>
      </c>
      <c r="F46" s="69">
        <v>0</v>
      </c>
      <c r="G46" s="69">
        <v>0</v>
      </c>
      <c r="H46" s="95" t="s">
        <v>720</v>
      </c>
      <c r="I46" s="12"/>
      <c r="J46" s="71">
        <v>-46.19</v>
      </c>
      <c r="K46" s="71">
        <v>0</v>
      </c>
      <c r="L46" s="71">
        <v>-2.59</v>
      </c>
      <c r="M46" s="71">
        <v>-193.09</v>
      </c>
      <c r="N46" s="71">
        <v>-1.2000000000000002</v>
      </c>
      <c r="O46" s="71">
        <v>-114</v>
      </c>
      <c r="P46" s="71">
        <v>-801.05</v>
      </c>
      <c r="Q46" s="71">
        <v>-5.25</v>
      </c>
      <c r="R46" s="71">
        <v>-453.28</v>
      </c>
      <c r="S46" s="71">
        <v>-25.2</v>
      </c>
      <c r="T46" s="71">
        <v>-559.07000000000005</v>
      </c>
      <c r="U46" s="71">
        <v>-20</v>
      </c>
      <c r="V46" s="71">
        <v>-2220.92</v>
      </c>
      <c r="W46" s="14"/>
      <c r="X46" s="14">
        <f t="shared" si="13"/>
        <v>0</v>
      </c>
      <c r="Y46" s="14">
        <f t="shared" si="2"/>
        <v>0</v>
      </c>
      <c r="Z46" s="14">
        <f t="shared" si="3"/>
        <v>0</v>
      </c>
      <c r="AA46" s="14">
        <f t="shared" si="14"/>
        <v>0</v>
      </c>
      <c r="AB46" s="14">
        <f t="shared" si="4"/>
        <v>0</v>
      </c>
      <c r="AC46" s="14">
        <f t="shared" si="5"/>
        <v>0</v>
      </c>
      <c r="AD46" s="14">
        <f t="shared" si="6"/>
        <v>0</v>
      </c>
      <c r="AE46" s="14">
        <f t="shared" si="7"/>
        <v>0</v>
      </c>
      <c r="AF46" s="14">
        <f t="shared" si="8"/>
        <v>0</v>
      </c>
      <c r="AG46" s="14">
        <f t="shared" si="9"/>
        <v>0</v>
      </c>
      <c r="AH46" s="14">
        <f t="shared" si="10"/>
        <v>0</v>
      </c>
      <c r="AI46" s="14">
        <f t="shared" si="11"/>
        <v>0</v>
      </c>
      <c r="AJ46" s="16">
        <f t="shared" si="15"/>
        <v>0</v>
      </c>
    </row>
    <row r="47" spans="1:38">
      <c r="A47" s="1" t="s">
        <v>753</v>
      </c>
      <c r="B47" s="1">
        <v>1</v>
      </c>
      <c r="C47" s="65" t="s">
        <v>397</v>
      </c>
      <c r="D47" s="11" t="s">
        <v>403</v>
      </c>
      <c r="E47" s="69">
        <v>0</v>
      </c>
      <c r="F47" s="69">
        <v>30.36</v>
      </c>
      <c r="G47" s="69">
        <v>30.6</v>
      </c>
      <c r="H47" s="95">
        <v>28</v>
      </c>
      <c r="I47" s="12"/>
      <c r="J47" s="71">
        <v>4.5</v>
      </c>
      <c r="K47" s="71">
        <v>-4.5</v>
      </c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14"/>
      <c r="X47" s="14">
        <f t="shared" si="13"/>
        <v>0</v>
      </c>
      <c r="Y47" s="14">
        <f t="shared" si="2"/>
        <v>0</v>
      </c>
      <c r="Z47" s="14">
        <f t="shared" si="3"/>
        <v>0</v>
      </c>
      <c r="AA47" s="14">
        <f t="shared" si="14"/>
        <v>0</v>
      </c>
      <c r="AB47" s="14">
        <f t="shared" si="4"/>
        <v>0</v>
      </c>
      <c r="AC47" s="14">
        <f t="shared" si="5"/>
        <v>0</v>
      </c>
      <c r="AD47" s="14">
        <f t="shared" si="6"/>
        <v>0</v>
      </c>
      <c r="AE47" s="14">
        <f t="shared" si="7"/>
        <v>0</v>
      </c>
      <c r="AF47" s="14">
        <f t="shared" si="8"/>
        <v>0</v>
      </c>
      <c r="AG47" s="14">
        <f t="shared" si="9"/>
        <v>0</v>
      </c>
      <c r="AH47" s="14">
        <f t="shared" si="10"/>
        <v>0</v>
      </c>
      <c r="AI47" s="14">
        <f t="shared" si="11"/>
        <v>0</v>
      </c>
      <c r="AJ47" s="16">
        <f t="shared" si="15"/>
        <v>0</v>
      </c>
    </row>
    <row r="48" spans="1:38">
      <c r="C48" s="65"/>
      <c r="D48" s="11"/>
      <c r="E48" s="69"/>
      <c r="F48" s="69"/>
      <c r="G48" s="69"/>
      <c r="I48" s="12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6"/>
    </row>
    <row r="49" spans="1:42">
      <c r="B49" s="1">
        <f>COUNTIF(C:C,C49)</f>
        <v>0</v>
      </c>
      <c r="D49" s="17" t="s">
        <v>4</v>
      </c>
      <c r="E49" s="67"/>
      <c r="F49" s="67"/>
      <c r="G49" s="67"/>
      <c r="I49" s="12"/>
      <c r="J49" s="72">
        <f t="shared" ref="J49:V49" si="17">SUM(J10:J48)</f>
        <v>371765.11</v>
      </c>
      <c r="K49" s="72">
        <f t="shared" si="17"/>
        <v>371091.99500000005</v>
      </c>
      <c r="L49" s="72">
        <f t="shared" si="17"/>
        <v>389325.74999999994</v>
      </c>
      <c r="M49" s="72">
        <f t="shared" si="17"/>
        <v>388560.35</v>
      </c>
      <c r="N49" s="72">
        <f t="shared" si="17"/>
        <v>406470.65999999992</v>
      </c>
      <c r="O49" s="72">
        <f t="shared" si="17"/>
        <v>401134.92999999993</v>
      </c>
      <c r="P49" s="72">
        <f t="shared" si="17"/>
        <v>397107.96500000003</v>
      </c>
      <c r="Q49" s="72">
        <f t="shared" si="17"/>
        <v>390788.55999999988</v>
      </c>
      <c r="R49" s="72">
        <f t="shared" si="17"/>
        <v>383426.21000000008</v>
      </c>
      <c r="S49" s="72">
        <f t="shared" si="17"/>
        <v>382909.88499999995</v>
      </c>
      <c r="T49" s="72">
        <f t="shared" si="17"/>
        <v>389123.18000000005</v>
      </c>
      <c r="U49" s="72">
        <f t="shared" si="17"/>
        <v>383351.09500000015</v>
      </c>
      <c r="V49" s="72">
        <f t="shared" si="17"/>
        <v>4655055.6900000004</v>
      </c>
      <c r="X49" s="43">
        <f t="shared" ref="X49:AJ49" si="18">+SUM(X10:X22)</f>
        <v>14825.36317499054</v>
      </c>
      <c r="Y49" s="43">
        <f t="shared" si="18"/>
        <v>14824.535364161871</v>
      </c>
      <c r="Z49" s="51">
        <f t="shared" si="18"/>
        <v>15362.054430008144</v>
      </c>
      <c r="AA49" s="51">
        <f t="shared" si="18"/>
        <v>15395.469620681602</v>
      </c>
      <c r="AB49" s="51">
        <f t="shared" si="18"/>
        <v>15919.085288287422</v>
      </c>
      <c r="AC49" s="51">
        <f t="shared" si="18"/>
        <v>15710.012027551827</v>
      </c>
      <c r="AD49" s="51">
        <f t="shared" si="18"/>
        <v>15759.822329074052</v>
      </c>
      <c r="AE49" s="51">
        <f t="shared" si="18"/>
        <v>15575.591317869883</v>
      </c>
      <c r="AF49" s="51">
        <f t="shared" si="18"/>
        <v>15284.971343423034</v>
      </c>
      <c r="AG49" s="51">
        <f t="shared" si="18"/>
        <v>15295.915548607976</v>
      </c>
      <c r="AH49" s="51">
        <f t="shared" si="18"/>
        <v>15345.394203560731</v>
      </c>
      <c r="AI49" s="51">
        <f t="shared" si="18"/>
        <v>15192.836737271773</v>
      </c>
      <c r="AJ49" s="51">
        <f t="shared" si="18"/>
        <v>15374.254282124071</v>
      </c>
    </row>
    <row r="50" spans="1:42">
      <c r="D50" s="17"/>
      <c r="E50" s="67"/>
      <c r="F50" s="67"/>
      <c r="G50" s="67"/>
      <c r="I50" s="12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</row>
    <row r="51" spans="1:42">
      <c r="E51" s="67"/>
      <c r="F51" s="67"/>
      <c r="G51" s="67"/>
      <c r="I51" s="12"/>
      <c r="J51" s="74"/>
      <c r="K51" s="71"/>
      <c r="L51" s="71"/>
      <c r="M51" s="75"/>
      <c r="N51" s="75"/>
      <c r="O51" s="75"/>
      <c r="P51" s="75"/>
      <c r="Q51" s="75"/>
      <c r="R51" s="75"/>
      <c r="S51" s="75"/>
      <c r="T51" s="75"/>
      <c r="U51" s="75"/>
      <c r="V51" s="75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</row>
    <row r="52" spans="1:42">
      <c r="B52" s="1">
        <f t="shared" ref="B52" si="19">COUNTIF(C:C,C52)</f>
        <v>1</v>
      </c>
      <c r="C52" s="2" t="s">
        <v>5</v>
      </c>
      <c r="D52" s="2" t="s">
        <v>5</v>
      </c>
      <c r="E52" s="67"/>
      <c r="F52" s="67"/>
      <c r="G52" s="67"/>
      <c r="I52" s="12"/>
      <c r="J52" s="74"/>
      <c r="K52" s="71"/>
      <c r="L52" s="71"/>
      <c r="M52" s="75"/>
      <c r="N52" s="75"/>
      <c r="O52" s="75"/>
      <c r="P52" s="75"/>
      <c r="Q52" s="75"/>
      <c r="R52" s="75"/>
      <c r="S52" s="75"/>
      <c r="T52" s="75"/>
      <c r="U52" s="75"/>
      <c r="V52" s="75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</row>
    <row r="53" spans="1:42" ht="15.75" customHeight="1">
      <c r="A53" s="1" t="s">
        <v>562</v>
      </c>
      <c r="B53" s="1">
        <v>1</v>
      </c>
      <c r="C53" s="11" t="s">
        <v>151</v>
      </c>
      <c r="D53" s="11" t="s">
        <v>152</v>
      </c>
      <c r="E53" s="69">
        <v>2.7549999999999999</v>
      </c>
      <c r="F53" s="69">
        <v>2.7549999999999999</v>
      </c>
      <c r="G53" s="69">
        <v>2.7549999999999999</v>
      </c>
      <c r="H53" s="95">
        <v>19</v>
      </c>
      <c r="I53" s="12"/>
      <c r="J53" s="71">
        <v>342.84500000000003</v>
      </c>
      <c r="K53" s="71">
        <v>344.77</v>
      </c>
      <c r="L53" s="71">
        <v>353.57499999999999</v>
      </c>
      <c r="M53" s="71">
        <v>352.89500000000004</v>
      </c>
      <c r="N53" s="71">
        <v>356.61500000000001</v>
      </c>
      <c r="O53" s="71">
        <v>352.61500000000001</v>
      </c>
      <c r="P53" s="71">
        <v>339.27</v>
      </c>
      <c r="Q53" s="71">
        <v>330.57999999999993</v>
      </c>
      <c r="R53" s="71">
        <v>337.07499999999999</v>
      </c>
      <c r="S53" s="71">
        <v>339.55500000000001</v>
      </c>
      <c r="T53" s="71">
        <v>327.57</v>
      </c>
      <c r="U53" s="71">
        <v>322.45999999999998</v>
      </c>
      <c r="V53" s="71">
        <v>4099.8249999999998</v>
      </c>
      <c r="W53" s="14"/>
      <c r="X53" s="14">
        <f t="shared" ref="X53:X64" si="20">IFERROR(J53/$E53,0)</f>
        <v>124.44464609800364</v>
      </c>
      <c r="Y53" s="14">
        <f t="shared" ref="Y53:Y64" si="21">IFERROR(K53/$E53,0)</f>
        <v>125.14337568058076</v>
      </c>
      <c r="Z53" s="14">
        <f t="shared" ref="Z53:Z64" si="22">IFERROR(L53/$E53,0)</f>
        <v>128.33938294010889</v>
      </c>
      <c r="AA53" s="14">
        <f t="shared" ref="AA53:AA64" si="23">IFERROR(M53/$F53,0)</f>
        <v>128.09255898366609</v>
      </c>
      <c r="AB53" s="14">
        <f t="shared" ref="AB53:AB64" si="24">IFERROR(N53/$F53,0)</f>
        <v>129.44283121597098</v>
      </c>
      <c r="AC53" s="14">
        <f t="shared" ref="AC53:AC64" si="25">IFERROR(O53/$F53,0)</f>
        <v>127.99092558983666</v>
      </c>
      <c r="AD53" s="14">
        <f t="shared" ref="AD53:AD64" si="26">IFERROR(P53/$F53,0)</f>
        <v>123.1470054446461</v>
      </c>
      <c r="AE53" s="14">
        <f t="shared" ref="AE53:AE64" si="27">IFERROR(Q53/$F53,0)</f>
        <v>119.99274047186931</v>
      </c>
      <c r="AF53" s="14">
        <f t="shared" ref="AF53:AF64" si="28">IFERROR(R53/$F53,0)</f>
        <v>122.3502722323049</v>
      </c>
      <c r="AG53" s="14">
        <f t="shared" ref="AG53:AG64" si="29">IFERROR(S53/$F53,0)</f>
        <v>123.25045372050818</v>
      </c>
      <c r="AH53" s="14">
        <f t="shared" ref="AH53:AH64" si="30">IFERROR(T53/$G53,0)</f>
        <v>118.90018148820327</v>
      </c>
      <c r="AI53" s="14">
        <f t="shared" ref="AI53:AI64" si="31">IFERROR(U53/$G53,0)</f>
        <v>117.0453720508167</v>
      </c>
      <c r="AJ53" s="16">
        <f t="shared" ref="AJ53:AJ64" si="32">AVERAGE(X53:AI53)</f>
        <v>124.01164549304296</v>
      </c>
    </row>
    <row r="54" spans="1:42">
      <c r="A54" s="1" t="s">
        <v>563</v>
      </c>
      <c r="B54" s="1">
        <v>1</v>
      </c>
      <c r="C54" s="11" t="s">
        <v>167</v>
      </c>
      <c r="D54" s="11" t="s">
        <v>152</v>
      </c>
      <c r="E54" s="69">
        <v>1.38</v>
      </c>
      <c r="F54" s="69">
        <v>1.38</v>
      </c>
      <c r="G54" s="69">
        <v>1.38</v>
      </c>
      <c r="H54" s="95">
        <v>19</v>
      </c>
      <c r="I54" s="12"/>
      <c r="J54" s="71">
        <v>111.78</v>
      </c>
      <c r="K54" s="71">
        <v>110.4</v>
      </c>
      <c r="L54" s="71">
        <v>114.54</v>
      </c>
      <c r="M54" s="71">
        <v>110.95</v>
      </c>
      <c r="N54" s="71">
        <v>111.78</v>
      </c>
      <c r="O54" s="71">
        <v>113.16</v>
      </c>
      <c r="P54" s="71">
        <v>115.92</v>
      </c>
      <c r="Q54" s="71">
        <v>117.3</v>
      </c>
      <c r="R54" s="71">
        <v>115.92</v>
      </c>
      <c r="S54" s="71">
        <v>117.3</v>
      </c>
      <c r="T54" s="71">
        <v>118.68</v>
      </c>
      <c r="U54" s="71">
        <v>115.92</v>
      </c>
      <c r="V54" s="71">
        <v>1373.65</v>
      </c>
      <c r="W54" s="14"/>
      <c r="X54" s="14">
        <f t="shared" si="20"/>
        <v>81</v>
      </c>
      <c r="Y54" s="14">
        <f t="shared" si="21"/>
        <v>80.000000000000014</v>
      </c>
      <c r="Z54" s="14">
        <f t="shared" si="22"/>
        <v>83.000000000000014</v>
      </c>
      <c r="AA54" s="14">
        <f t="shared" si="23"/>
        <v>80.398550724637687</v>
      </c>
      <c r="AB54" s="14">
        <f t="shared" si="24"/>
        <v>81</v>
      </c>
      <c r="AC54" s="14">
        <f t="shared" si="25"/>
        <v>82</v>
      </c>
      <c r="AD54" s="14">
        <f t="shared" si="26"/>
        <v>84.000000000000014</v>
      </c>
      <c r="AE54" s="14">
        <f t="shared" si="27"/>
        <v>85</v>
      </c>
      <c r="AF54" s="14">
        <f t="shared" si="28"/>
        <v>84.000000000000014</v>
      </c>
      <c r="AG54" s="14">
        <f t="shared" si="29"/>
        <v>85</v>
      </c>
      <c r="AH54" s="14">
        <f t="shared" si="30"/>
        <v>86.000000000000014</v>
      </c>
      <c r="AI54" s="14">
        <f t="shared" si="31"/>
        <v>84.000000000000014</v>
      </c>
      <c r="AJ54" s="16">
        <f t="shared" si="32"/>
        <v>82.949879227053145</v>
      </c>
    </row>
    <row r="55" spans="1:42" ht="15.75" customHeight="1">
      <c r="A55" s="1" t="s">
        <v>565</v>
      </c>
      <c r="B55" s="1">
        <v>1</v>
      </c>
      <c r="C55" s="11" t="s">
        <v>200</v>
      </c>
      <c r="D55" s="11" t="s">
        <v>201</v>
      </c>
      <c r="E55" s="69">
        <v>3.47</v>
      </c>
      <c r="F55" s="69">
        <v>3.47</v>
      </c>
      <c r="G55" s="69">
        <v>3.47</v>
      </c>
      <c r="H55" s="95">
        <v>19</v>
      </c>
      <c r="I55" s="12"/>
      <c r="J55" s="71">
        <v>78.929999999999993</v>
      </c>
      <c r="K55" s="71">
        <v>83.28</v>
      </c>
      <c r="L55" s="71">
        <v>88.484999999999999</v>
      </c>
      <c r="M55" s="71">
        <v>87.795000000000002</v>
      </c>
      <c r="N55" s="71">
        <v>94.385000000000005</v>
      </c>
      <c r="O55" s="71">
        <v>95.075000000000003</v>
      </c>
      <c r="P55" s="71">
        <v>94.56</v>
      </c>
      <c r="Q55" s="71">
        <v>94.56</v>
      </c>
      <c r="R55" s="71">
        <v>96.295000000000002</v>
      </c>
      <c r="S55" s="71">
        <v>85.875</v>
      </c>
      <c r="T55" s="71">
        <v>94.38</v>
      </c>
      <c r="U55" s="71">
        <v>95.77</v>
      </c>
      <c r="V55" s="71">
        <v>1089.3899999999999</v>
      </c>
      <c r="W55" s="14"/>
      <c r="X55" s="14">
        <f t="shared" si="20"/>
        <v>22.746397694524493</v>
      </c>
      <c r="Y55" s="14">
        <f t="shared" si="21"/>
        <v>24</v>
      </c>
      <c r="Z55" s="14">
        <f t="shared" si="22"/>
        <v>25.5</v>
      </c>
      <c r="AA55" s="14">
        <f t="shared" si="23"/>
        <v>25.301152737752162</v>
      </c>
      <c r="AB55" s="14">
        <f t="shared" si="24"/>
        <v>27.20028818443804</v>
      </c>
      <c r="AC55" s="14">
        <f t="shared" si="25"/>
        <v>27.399135446685879</v>
      </c>
      <c r="AD55" s="14">
        <f t="shared" si="26"/>
        <v>27.250720461095099</v>
      </c>
      <c r="AE55" s="14">
        <f t="shared" si="27"/>
        <v>27.250720461095099</v>
      </c>
      <c r="AF55" s="14">
        <f t="shared" si="28"/>
        <v>27.750720461095099</v>
      </c>
      <c r="AG55" s="14">
        <f t="shared" si="29"/>
        <v>24.747838616714695</v>
      </c>
      <c r="AH55" s="14">
        <f t="shared" si="30"/>
        <v>27.198847262247835</v>
      </c>
      <c r="AI55" s="14">
        <f t="shared" si="31"/>
        <v>27.599423631123916</v>
      </c>
      <c r="AJ55" s="16">
        <f t="shared" si="32"/>
        <v>26.162103746397694</v>
      </c>
    </row>
    <row r="56" spans="1:42" ht="15.75" customHeight="1">
      <c r="A56" s="1" t="s">
        <v>566</v>
      </c>
      <c r="B56" s="1">
        <v>1</v>
      </c>
      <c r="C56" s="11" t="s">
        <v>334</v>
      </c>
      <c r="D56" s="11" t="s">
        <v>201</v>
      </c>
      <c r="E56" s="69">
        <v>1.7350000000000001</v>
      </c>
      <c r="F56" s="69">
        <v>1.7350000000000001</v>
      </c>
      <c r="G56" s="69">
        <v>1.7350000000000001</v>
      </c>
      <c r="H56" s="95">
        <v>19</v>
      </c>
      <c r="I56" s="12"/>
      <c r="J56" s="71">
        <v>19.085000000000001</v>
      </c>
      <c r="K56" s="71">
        <v>19.085000000000001</v>
      </c>
      <c r="L56" s="71">
        <v>19.085000000000001</v>
      </c>
      <c r="M56" s="71">
        <v>19.085000000000001</v>
      </c>
      <c r="N56" s="71">
        <v>19.085000000000001</v>
      </c>
      <c r="O56" s="71">
        <v>19.085000000000001</v>
      </c>
      <c r="P56" s="71">
        <v>19.085000000000001</v>
      </c>
      <c r="Q56" s="71">
        <v>19.085000000000001</v>
      </c>
      <c r="R56" s="71">
        <v>18.045000000000002</v>
      </c>
      <c r="S56" s="71">
        <v>18.045000000000002</v>
      </c>
      <c r="T56" s="71">
        <v>17.350000000000001</v>
      </c>
      <c r="U56" s="71">
        <v>17.350000000000001</v>
      </c>
      <c r="V56" s="71">
        <v>223.47000000000003</v>
      </c>
      <c r="W56" s="14"/>
      <c r="X56" s="14">
        <f t="shared" si="20"/>
        <v>11</v>
      </c>
      <c r="Y56" s="14">
        <f t="shared" si="21"/>
        <v>11</v>
      </c>
      <c r="Z56" s="14">
        <f t="shared" si="22"/>
        <v>11</v>
      </c>
      <c r="AA56" s="14">
        <f t="shared" si="23"/>
        <v>11</v>
      </c>
      <c r="AB56" s="14">
        <f t="shared" si="24"/>
        <v>11</v>
      </c>
      <c r="AC56" s="14">
        <f t="shared" si="25"/>
        <v>11</v>
      </c>
      <c r="AD56" s="14">
        <f t="shared" si="26"/>
        <v>11</v>
      </c>
      <c r="AE56" s="14">
        <f t="shared" si="27"/>
        <v>11</v>
      </c>
      <c r="AF56" s="14">
        <f t="shared" si="28"/>
        <v>10.400576368876081</v>
      </c>
      <c r="AG56" s="14">
        <f t="shared" si="29"/>
        <v>10.400576368876081</v>
      </c>
      <c r="AH56" s="14">
        <f t="shared" si="30"/>
        <v>10</v>
      </c>
      <c r="AI56" s="14">
        <f t="shared" si="31"/>
        <v>10</v>
      </c>
      <c r="AJ56" s="16">
        <f t="shared" si="32"/>
        <v>10.73342939481268</v>
      </c>
    </row>
    <row r="57" spans="1:42" ht="15.75" customHeight="1">
      <c r="A57" s="1" t="s">
        <v>568</v>
      </c>
      <c r="B57" s="1">
        <v>1</v>
      </c>
      <c r="C57" s="11" t="s">
        <v>312</v>
      </c>
      <c r="D57" s="11" t="s">
        <v>313</v>
      </c>
      <c r="E57" s="69">
        <v>1.27</v>
      </c>
      <c r="F57" s="69">
        <v>1.27</v>
      </c>
      <c r="G57" s="69">
        <v>1.27</v>
      </c>
      <c r="H57" s="95">
        <v>19</v>
      </c>
      <c r="I57" s="12"/>
      <c r="J57" s="71">
        <v>1.1000000000000001</v>
      </c>
      <c r="K57" s="71">
        <v>1.1000000000000001</v>
      </c>
      <c r="L57" s="71">
        <v>1.1000000000000001</v>
      </c>
      <c r="M57" s="71">
        <v>1.1000000000000001</v>
      </c>
      <c r="N57" s="71">
        <v>1.1000000000000001</v>
      </c>
      <c r="O57" s="71">
        <v>1.1000000000000001</v>
      </c>
      <c r="P57" s="71">
        <v>1.1000000000000001</v>
      </c>
      <c r="Q57" s="71">
        <v>1.1000000000000001</v>
      </c>
      <c r="R57" s="71">
        <v>1.1000000000000001</v>
      </c>
      <c r="S57" s="71">
        <v>1.1000000000000001</v>
      </c>
      <c r="T57" s="71">
        <v>1.1000000000000001</v>
      </c>
      <c r="U57" s="71">
        <v>1.1000000000000001</v>
      </c>
      <c r="V57" s="71">
        <v>13.199999999999998</v>
      </c>
      <c r="W57" s="14"/>
      <c r="X57" s="14">
        <f t="shared" si="20"/>
        <v>0.86614173228346458</v>
      </c>
      <c r="Y57" s="14">
        <f t="shared" si="21"/>
        <v>0.86614173228346458</v>
      </c>
      <c r="Z57" s="14">
        <f t="shared" si="22"/>
        <v>0.86614173228346458</v>
      </c>
      <c r="AA57" s="14">
        <f t="shared" si="23"/>
        <v>0.86614173228346458</v>
      </c>
      <c r="AB57" s="14">
        <f t="shared" si="24"/>
        <v>0.86614173228346458</v>
      </c>
      <c r="AC57" s="14">
        <f t="shared" si="25"/>
        <v>0.86614173228346458</v>
      </c>
      <c r="AD57" s="14">
        <f t="shared" si="26"/>
        <v>0.86614173228346458</v>
      </c>
      <c r="AE57" s="14">
        <f t="shared" si="27"/>
        <v>0.86614173228346458</v>
      </c>
      <c r="AF57" s="14">
        <f t="shared" si="28"/>
        <v>0.86614173228346458</v>
      </c>
      <c r="AG57" s="14">
        <f t="shared" si="29"/>
        <v>0.86614173228346458</v>
      </c>
      <c r="AH57" s="14">
        <f t="shared" si="30"/>
        <v>0.86614173228346458</v>
      </c>
      <c r="AI57" s="14">
        <f t="shared" si="31"/>
        <v>0.86614173228346458</v>
      </c>
      <c r="AJ57" s="16">
        <f t="shared" si="32"/>
        <v>0.86614173228346469</v>
      </c>
    </row>
    <row r="58" spans="1:42" ht="15.75" customHeight="1">
      <c r="A58" s="1" t="s">
        <v>599</v>
      </c>
      <c r="B58" s="1">
        <v>1</v>
      </c>
      <c r="C58" s="11" t="s">
        <v>202</v>
      </c>
      <c r="D58" s="11" t="s">
        <v>6</v>
      </c>
      <c r="E58" s="69">
        <v>9.57</v>
      </c>
      <c r="F58" s="69">
        <v>9.5399999999999991</v>
      </c>
      <c r="G58" s="69">
        <v>9.5399999999999991</v>
      </c>
      <c r="H58" s="95">
        <v>21</v>
      </c>
      <c r="I58" s="12"/>
      <c r="J58" s="71">
        <v>593.33000000000004</v>
      </c>
      <c r="K58" s="71">
        <v>588.54500000000007</v>
      </c>
      <c r="L58" s="71">
        <v>581.43000000000006</v>
      </c>
      <c r="M58" s="71">
        <v>591.93500000000006</v>
      </c>
      <c r="N58" s="71">
        <v>601.97</v>
      </c>
      <c r="O58" s="71">
        <v>589.56500000000005</v>
      </c>
      <c r="P58" s="71">
        <v>585.28000000000009</v>
      </c>
      <c r="Q58" s="71">
        <v>573.82500000000005</v>
      </c>
      <c r="R58" s="71">
        <v>572.4</v>
      </c>
      <c r="S58" s="71">
        <v>565.87</v>
      </c>
      <c r="T58" s="71">
        <v>566.67499999999995</v>
      </c>
      <c r="U58" s="71">
        <v>561.90499999999997</v>
      </c>
      <c r="V58" s="71">
        <v>6972.73</v>
      </c>
      <c r="W58" s="14"/>
      <c r="X58" s="14">
        <f>IFERROR(J58/$E58,0)</f>
        <v>61.998955067920591</v>
      </c>
      <c r="Y58" s="14">
        <f>IFERROR(K58/$E58,0)</f>
        <v>61.498955067920591</v>
      </c>
      <c r="Z58" s="14">
        <f>IFERROR(L58/$E58,0)</f>
        <v>60.755485893416932</v>
      </c>
      <c r="AA58" s="14">
        <f t="shared" ref="AA58:AG58" si="33">IFERROR(M58/$F58,0)</f>
        <v>62.047693920335441</v>
      </c>
      <c r="AB58" s="14">
        <f t="shared" si="33"/>
        <v>63.099580712788267</v>
      </c>
      <c r="AC58" s="14">
        <f t="shared" si="33"/>
        <v>61.799266247379464</v>
      </c>
      <c r="AD58" s="14">
        <f t="shared" si="33"/>
        <v>61.350104821802951</v>
      </c>
      <c r="AE58" s="14">
        <f t="shared" si="33"/>
        <v>60.149371069182401</v>
      </c>
      <c r="AF58" s="14">
        <f t="shared" si="33"/>
        <v>60</v>
      </c>
      <c r="AG58" s="14">
        <f t="shared" si="33"/>
        <v>59.315513626834388</v>
      </c>
      <c r="AH58" s="14">
        <f>IFERROR(T58/$G58,0)</f>
        <v>59.399895178197063</v>
      </c>
      <c r="AI58" s="14">
        <f>IFERROR(U58/$G58,0)</f>
        <v>58.89989517819707</v>
      </c>
      <c r="AJ58" s="16">
        <f>AVERAGE(X58:AI58)</f>
        <v>60.859559731997933</v>
      </c>
      <c r="AL58" s="1">
        <v>96</v>
      </c>
      <c r="AO58" s="1">
        <v>1</v>
      </c>
      <c r="AP58" s="14">
        <f>+AJ58*AO58</f>
        <v>60.859559731997933</v>
      </c>
    </row>
    <row r="59" spans="1:42">
      <c r="A59" s="1" t="s">
        <v>600</v>
      </c>
      <c r="B59" s="1">
        <v>1</v>
      </c>
      <c r="C59" s="11" t="s">
        <v>154</v>
      </c>
      <c r="D59" s="11" t="s">
        <v>155</v>
      </c>
      <c r="E59" s="69">
        <v>9.02</v>
      </c>
      <c r="F59" s="69">
        <v>9</v>
      </c>
      <c r="G59" s="69">
        <v>9</v>
      </c>
      <c r="H59" s="95">
        <v>21</v>
      </c>
      <c r="I59" s="12"/>
      <c r="J59" s="71">
        <v>132654.44000000003</v>
      </c>
      <c r="K59" s="71">
        <v>132985.94999999998</v>
      </c>
      <c r="L59" s="71">
        <v>137589.83499999999</v>
      </c>
      <c r="M59" s="71">
        <v>137690.78999999998</v>
      </c>
      <c r="N59" s="71">
        <v>142180.02499999999</v>
      </c>
      <c r="O59" s="71">
        <v>140879.27500000002</v>
      </c>
      <c r="P59" s="71">
        <v>140802.79</v>
      </c>
      <c r="Q59" s="71">
        <v>139516.09999999998</v>
      </c>
      <c r="R59" s="71">
        <v>137000.25</v>
      </c>
      <c r="S59" s="71">
        <v>136666.43</v>
      </c>
      <c r="T59" s="71">
        <v>137030.74</v>
      </c>
      <c r="U59" s="71">
        <v>135981.80000000002</v>
      </c>
      <c r="V59" s="71">
        <v>1650978.425</v>
      </c>
      <c r="W59" s="14"/>
      <c r="X59" s="14">
        <f t="shared" si="20"/>
        <v>14706.700665188475</v>
      </c>
      <c r="Y59" s="14">
        <f t="shared" si="21"/>
        <v>14743.453436807094</v>
      </c>
      <c r="Z59" s="14">
        <f t="shared" si="22"/>
        <v>15253.861973392461</v>
      </c>
      <c r="AA59" s="14">
        <f t="shared" si="23"/>
        <v>15298.976666666664</v>
      </c>
      <c r="AB59" s="14">
        <f t="shared" si="24"/>
        <v>15797.780555555555</v>
      </c>
      <c r="AC59" s="14">
        <f t="shared" si="25"/>
        <v>15653.25277777778</v>
      </c>
      <c r="AD59" s="14">
        <f t="shared" si="26"/>
        <v>15644.754444444445</v>
      </c>
      <c r="AE59" s="14">
        <f t="shared" si="27"/>
        <v>15501.788888888887</v>
      </c>
      <c r="AF59" s="14">
        <f t="shared" si="28"/>
        <v>15222.25</v>
      </c>
      <c r="AG59" s="14">
        <f t="shared" si="29"/>
        <v>15185.158888888887</v>
      </c>
      <c r="AH59" s="14">
        <f t="shared" si="30"/>
        <v>15225.637777777776</v>
      </c>
      <c r="AI59" s="14">
        <f t="shared" si="31"/>
        <v>15109.088888888891</v>
      </c>
      <c r="AJ59" s="16">
        <f t="shared" si="32"/>
        <v>15278.558747023077</v>
      </c>
      <c r="AL59" s="1">
        <v>96</v>
      </c>
      <c r="AO59" s="1">
        <v>1</v>
      </c>
      <c r="AP59" s="14">
        <f>+AJ59*AO59</f>
        <v>15278.558747023077</v>
      </c>
    </row>
    <row r="60" spans="1:42" s="60" customFormat="1">
      <c r="A60" s="60" t="s">
        <v>598</v>
      </c>
      <c r="B60" s="60">
        <v>1</v>
      </c>
      <c r="C60" s="11" t="s">
        <v>110</v>
      </c>
      <c r="D60" s="64" t="s">
        <v>111</v>
      </c>
      <c r="E60" s="70">
        <v>9.02</v>
      </c>
      <c r="F60" s="69">
        <v>9</v>
      </c>
      <c r="G60" s="69">
        <v>9</v>
      </c>
      <c r="H60" s="95">
        <v>21</v>
      </c>
      <c r="I60" s="41"/>
      <c r="J60" s="76">
        <v>5951.69</v>
      </c>
      <c r="K60" s="76">
        <v>5964.4699999999993</v>
      </c>
      <c r="L60" s="76">
        <v>6044.0450000000001</v>
      </c>
      <c r="M60" s="76">
        <v>6121.7950000000001</v>
      </c>
      <c r="N60" s="76">
        <v>6222</v>
      </c>
      <c r="O60" s="76">
        <v>6166.2</v>
      </c>
      <c r="P60" s="76">
        <v>6315.2999999999993</v>
      </c>
      <c r="Q60" s="76">
        <v>6198.75</v>
      </c>
      <c r="R60" s="76">
        <v>6285.6</v>
      </c>
      <c r="S60" s="76">
        <v>6126.99</v>
      </c>
      <c r="T60" s="76">
        <v>6181.5</v>
      </c>
      <c r="U60" s="76">
        <v>6174</v>
      </c>
      <c r="V60" s="76">
        <v>73752.34</v>
      </c>
      <c r="W60" s="42"/>
      <c r="X60" s="42">
        <f t="shared" si="20"/>
        <v>659.8325942350333</v>
      </c>
      <c r="Y60" s="42">
        <f t="shared" si="21"/>
        <v>661.24944567627495</v>
      </c>
      <c r="Z60" s="42">
        <f t="shared" si="22"/>
        <v>670.0715077605322</v>
      </c>
      <c r="AA60" s="42">
        <f t="shared" si="23"/>
        <v>680.19944444444445</v>
      </c>
      <c r="AB60" s="42">
        <f t="shared" si="24"/>
        <v>691.33333333333337</v>
      </c>
      <c r="AC60" s="42">
        <f t="shared" si="25"/>
        <v>685.13333333333333</v>
      </c>
      <c r="AD60" s="42">
        <f t="shared" si="26"/>
        <v>701.69999999999993</v>
      </c>
      <c r="AE60" s="42">
        <f t="shared" si="27"/>
        <v>688.75</v>
      </c>
      <c r="AF60" s="42">
        <f t="shared" si="28"/>
        <v>698.40000000000009</v>
      </c>
      <c r="AG60" s="42">
        <f t="shared" si="29"/>
        <v>680.77666666666664</v>
      </c>
      <c r="AH60" s="42">
        <f t="shared" si="30"/>
        <v>686.83333333333337</v>
      </c>
      <c r="AI60" s="42">
        <f t="shared" si="31"/>
        <v>686</v>
      </c>
      <c r="AJ60" s="16">
        <f t="shared" si="32"/>
        <v>682.52330489857934</v>
      </c>
      <c r="AL60" s="60">
        <v>96</v>
      </c>
      <c r="AO60" s="60">
        <v>1</v>
      </c>
      <c r="AP60" s="14">
        <f>+AJ60*AO60</f>
        <v>682.52330489857934</v>
      </c>
    </row>
    <row r="61" spans="1:42">
      <c r="A61" s="1" t="s">
        <v>601</v>
      </c>
      <c r="B61" s="1">
        <v>1</v>
      </c>
      <c r="C61" s="11" t="s">
        <v>203</v>
      </c>
      <c r="D61" s="11" t="s">
        <v>204</v>
      </c>
      <c r="E61" s="69">
        <v>9.02</v>
      </c>
      <c r="F61" s="69">
        <v>9</v>
      </c>
      <c r="G61" s="69">
        <v>9</v>
      </c>
      <c r="H61" s="95">
        <v>21</v>
      </c>
      <c r="I61" s="12"/>
      <c r="J61" s="71">
        <v>63.14</v>
      </c>
      <c r="K61" s="71">
        <v>67.650000000000006</v>
      </c>
      <c r="L61" s="71">
        <v>76.59</v>
      </c>
      <c r="M61" s="71">
        <v>74.33</v>
      </c>
      <c r="N61" s="71">
        <v>83.25</v>
      </c>
      <c r="O61" s="71">
        <v>81</v>
      </c>
      <c r="P61" s="71">
        <v>65.25</v>
      </c>
      <c r="Q61" s="71">
        <v>65.25</v>
      </c>
      <c r="R61" s="71">
        <v>63</v>
      </c>
      <c r="S61" s="71">
        <v>63</v>
      </c>
      <c r="T61" s="71">
        <v>63</v>
      </c>
      <c r="U61" s="71">
        <v>63</v>
      </c>
      <c r="V61" s="71">
        <v>828.46</v>
      </c>
      <c r="W61" s="14"/>
      <c r="X61" s="14">
        <f t="shared" si="20"/>
        <v>7</v>
      </c>
      <c r="Y61" s="14">
        <f t="shared" si="21"/>
        <v>7.5000000000000009</v>
      </c>
      <c r="Z61" s="14">
        <f t="shared" si="22"/>
        <v>8.491130820399114</v>
      </c>
      <c r="AA61" s="14">
        <f t="shared" si="23"/>
        <v>8.2588888888888885</v>
      </c>
      <c r="AB61" s="14">
        <f t="shared" si="24"/>
        <v>9.25</v>
      </c>
      <c r="AC61" s="14">
        <f t="shared" si="25"/>
        <v>9</v>
      </c>
      <c r="AD61" s="14">
        <f t="shared" si="26"/>
        <v>7.25</v>
      </c>
      <c r="AE61" s="14">
        <f t="shared" si="27"/>
        <v>7.25</v>
      </c>
      <c r="AF61" s="14">
        <f t="shared" si="28"/>
        <v>7</v>
      </c>
      <c r="AG61" s="14">
        <f t="shared" si="29"/>
        <v>7</v>
      </c>
      <c r="AH61" s="14">
        <f t="shared" si="30"/>
        <v>7</v>
      </c>
      <c r="AI61" s="14">
        <f t="shared" si="31"/>
        <v>7</v>
      </c>
      <c r="AJ61" s="16">
        <f t="shared" si="32"/>
        <v>7.666668309107334</v>
      </c>
    </row>
    <row r="62" spans="1:42">
      <c r="A62" s="1" t="s">
        <v>602</v>
      </c>
      <c r="B62" s="1">
        <v>1</v>
      </c>
      <c r="C62" s="11" t="s">
        <v>122</v>
      </c>
      <c r="D62" s="11" t="s">
        <v>123</v>
      </c>
      <c r="E62" s="69">
        <v>9.02</v>
      </c>
      <c r="F62" s="69">
        <v>9</v>
      </c>
      <c r="G62" s="69">
        <v>9</v>
      </c>
      <c r="H62" s="95">
        <v>21</v>
      </c>
      <c r="I62" s="12"/>
      <c r="J62" s="71">
        <v>9.02</v>
      </c>
      <c r="K62" s="71">
        <v>9.02</v>
      </c>
      <c r="L62" s="71">
        <v>18.04</v>
      </c>
      <c r="M62" s="71">
        <v>9</v>
      </c>
      <c r="N62" s="71">
        <v>13.5</v>
      </c>
      <c r="O62" s="71">
        <v>9</v>
      </c>
      <c r="P62" s="71">
        <v>9</v>
      </c>
      <c r="Q62" s="71">
        <v>18</v>
      </c>
      <c r="R62" s="71">
        <v>18</v>
      </c>
      <c r="S62" s="71">
        <v>9</v>
      </c>
      <c r="T62" s="71">
        <v>0</v>
      </c>
      <c r="U62" s="71">
        <v>0</v>
      </c>
      <c r="V62" s="71">
        <v>121.58</v>
      </c>
      <c r="W62" s="14"/>
      <c r="X62" s="14">
        <f t="shared" si="20"/>
        <v>1</v>
      </c>
      <c r="Y62" s="14">
        <f t="shared" si="21"/>
        <v>1</v>
      </c>
      <c r="Z62" s="14">
        <f t="shared" si="22"/>
        <v>2</v>
      </c>
      <c r="AA62" s="14">
        <f t="shared" si="23"/>
        <v>1</v>
      </c>
      <c r="AB62" s="14">
        <f t="shared" si="24"/>
        <v>1.5</v>
      </c>
      <c r="AC62" s="14">
        <f t="shared" si="25"/>
        <v>1</v>
      </c>
      <c r="AD62" s="14">
        <f t="shared" si="26"/>
        <v>1</v>
      </c>
      <c r="AE62" s="14">
        <f t="shared" si="27"/>
        <v>2</v>
      </c>
      <c r="AF62" s="14">
        <f t="shared" si="28"/>
        <v>2</v>
      </c>
      <c r="AG62" s="14">
        <f t="shared" si="29"/>
        <v>1</v>
      </c>
      <c r="AH62" s="14">
        <f t="shared" si="30"/>
        <v>0</v>
      </c>
      <c r="AI62" s="14">
        <f t="shared" si="31"/>
        <v>0</v>
      </c>
      <c r="AJ62" s="16">
        <f t="shared" si="32"/>
        <v>1.125</v>
      </c>
    </row>
    <row r="63" spans="1:42">
      <c r="A63" s="1" t="s">
        <v>604</v>
      </c>
      <c r="B63" s="1">
        <v>1</v>
      </c>
      <c r="C63" s="11" t="s">
        <v>464</v>
      </c>
      <c r="D63" s="11" t="s">
        <v>123</v>
      </c>
      <c r="E63" s="69">
        <v>19.46</v>
      </c>
      <c r="F63" s="69">
        <v>19.41</v>
      </c>
      <c r="G63" s="69">
        <v>19.41</v>
      </c>
      <c r="H63" s="95">
        <v>15</v>
      </c>
      <c r="I63" s="12"/>
      <c r="J63" s="71">
        <v>77.84</v>
      </c>
      <c r="K63" s="71">
        <v>136.22</v>
      </c>
      <c r="L63" s="71">
        <v>214.06</v>
      </c>
      <c r="M63" s="71">
        <v>213.46</v>
      </c>
      <c r="N63" s="71">
        <v>194.1</v>
      </c>
      <c r="O63" s="71">
        <v>135.87</v>
      </c>
      <c r="P63" s="71">
        <v>194.1</v>
      </c>
      <c r="Q63" s="71">
        <v>116.46</v>
      </c>
      <c r="R63" s="71">
        <v>116.46</v>
      </c>
      <c r="S63" s="71">
        <v>97.05</v>
      </c>
      <c r="T63" s="71">
        <v>97.05</v>
      </c>
      <c r="U63" s="71">
        <v>77.64</v>
      </c>
      <c r="V63" s="71">
        <v>1670.3100000000002</v>
      </c>
      <c r="W63" s="14"/>
      <c r="X63" s="14">
        <f t="shared" si="20"/>
        <v>4</v>
      </c>
      <c r="Y63" s="14">
        <f t="shared" si="21"/>
        <v>7</v>
      </c>
      <c r="Z63" s="14">
        <f t="shared" si="22"/>
        <v>11</v>
      </c>
      <c r="AA63" s="14">
        <f t="shared" si="23"/>
        <v>10.997424008243174</v>
      </c>
      <c r="AB63" s="14">
        <f t="shared" si="24"/>
        <v>10</v>
      </c>
      <c r="AC63" s="14">
        <f t="shared" si="25"/>
        <v>7</v>
      </c>
      <c r="AD63" s="14">
        <f t="shared" si="26"/>
        <v>10</v>
      </c>
      <c r="AE63" s="14">
        <f t="shared" si="27"/>
        <v>6</v>
      </c>
      <c r="AF63" s="14">
        <f t="shared" si="28"/>
        <v>6</v>
      </c>
      <c r="AG63" s="14">
        <f t="shared" si="29"/>
        <v>5</v>
      </c>
      <c r="AH63" s="14">
        <f t="shared" si="30"/>
        <v>5</v>
      </c>
      <c r="AI63" s="14">
        <f t="shared" si="31"/>
        <v>4</v>
      </c>
      <c r="AJ63" s="16">
        <f t="shared" si="32"/>
        <v>7.166452000686931</v>
      </c>
    </row>
    <row r="64" spans="1:42">
      <c r="A64" s="1" t="s">
        <v>606</v>
      </c>
      <c r="B64" s="1">
        <v>1</v>
      </c>
      <c r="C64" s="11" t="s">
        <v>463</v>
      </c>
      <c r="D64" s="11" t="s">
        <v>123</v>
      </c>
      <c r="E64" s="69">
        <v>6.1</v>
      </c>
      <c r="F64" s="69">
        <v>6.1</v>
      </c>
      <c r="G64" s="69">
        <v>6.08</v>
      </c>
      <c r="H64" s="95">
        <v>15</v>
      </c>
      <c r="I64" s="12"/>
      <c r="J64" s="71">
        <v>18.299999999999997</v>
      </c>
      <c r="K64" s="71">
        <v>567.29999999999995</v>
      </c>
      <c r="L64" s="71">
        <v>61</v>
      </c>
      <c r="M64" s="71">
        <v>839.04</v>
      </c>
      <c r="N64" s="71">
        <v>24.32</v>
      </c>
      <c r="O64" s="71">
        <v>1112.6400000000001</v>
      </c>
      <c r="P64" s="71">
        <v>12.16</v>
      </c>
      <c r="Q64" s="71">
        <v>887.68000000000006</v>
      </c>
      <c r="R64" s="71">
        <v>18.239999999999998</v>
      </c>
      <c r="S64" s="71">
        <v>705.28</v>
      </c>
      <c r="T64" s="71">
        <v>6.08</v>
      </c>
      <c r="U64" s="71">
        <v>777.75</v>
      </c>
      <c r="V64" s="71">
        <v>5029.7899999999991</v>
      </c>
      <c r="W64" s="14"/>
      <c r="X64" s="14">
        <f t="shared" si="20"/>
        <v>2.9999999999999996</v>
      </c>
      <c r="Y64" s="14">
        <f t="shared" si="21"/>
        <v>93</v>
      </c>
      <c r="Z64" s="14">
        <f t="shared" si="22"/>
        <v>10</v>
      </c>
      <c r="AA64" s="14">
        <f t="shared" si="23"/>
        <v>137.54754098360655</v>
      </c>
      <c r="AB64" s="14">
        <f t="shared" si="24"/>
        <v>3.9868852459016395</v>
      </c>
      <c r="AC64" s="14">
        <f t="shared" si="25"/>
        <v>182.40000000000003</v>
      </c>
      <c r="AD64" s="14">
        <f t="shared" si="26"/>
        <v>1.9934426229508198</v>
      </c>
      <c r="AE64" s="14">
        <f t="shared" si="27"/>
        <v>145.52131147540985</v>
      </c>
      <c r="AF64" s="14">
        <f t="shared" si="28"/>
        <v>2.9901639344262296</v>
      </c>
      <c r="AG64" s="14">
        <f t="shared" si="29"/>
        <v>115.61967213114754</v>
      </c>
      <c r="AH64" s="14">
        <f t="shared" si="30"/>
        <v>1</v>
      </c>
      <c r="AI64" s="14">
        <f t="shared" si="31"/>
        <v>127.91940789473684</v>
      </c>
      <c r="AJ64" s="16">
        <f t="shared" si="32"/>
        <v>68.748202024014958</v>
      </c>
    </row>
    <row r="65" spans="1:42" ht="15.75" customHeight="1">
      <c r="C65" s="65"/>
      <c r="D65" s="65"/>
      <c r="E65" s="67"/>
      <c r="F65" s="67"/>
      <c r="G65" s="67"/>
      <c r="I65" s="12"/>
      <c r="J65" s="71"/>
      <c r="K65" s="71"/>
      <c r="L65" s="71"/>
      <c r="M65" s="75"/>
      <c r="N65" s="75"/>
      <c r="O65" s="75"/>
      <c r="P65" s="75"/>
      <c r="Q65" s="75"/>
      <c r="R65" s="75"/>
      <c r="S65" s="75"/>
      <c r="T65" s="75"/>
      <c r="U65" s="75"/>
      <c r="V65" s="75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K65" s="1" t="s">
        <v>429</v>
      </c>
      <c r="AL65" s="16">
        <f>SUM(AP59:AP60)</f>
        <v>15961.082051921656</v>
      </c>
    </row>
    <row r="66" spans="1:42">
      <c r="D66" s="17" t="s">
        <v>7</v>
      </c>
      <c r="E66" s="67"/>
      <c r="F66" s="67"/>
      <c r="G66" s="67"/>
      <c r="I66" s="12"/>
      <c r="J66" s="72">
        <f t="shared" ref="J66:V66" si="34">SUM(J53:J64)</f>
        <v>139921.50000000003</v>
      </c>
      <c r="K66" s="72">
        <f t="shared" si="34"/>
        <v>140877.78999999995</v>
      </c>
      <c r="L66" s="72">
        <f t="shared" si="34"/>
        <v>145161.785</v>
      </c>
      <c r="M66" s="72">
        <f t="shared" si="34"/>
        <v>146112.17499999999</v>
      </c>
      <c r="N66" s="72">
        <f t="shared" si="34"/>
        <v>149902.13</v>
      </c>
      <c r="O66" s="72">
        <f t="shared" si="34"/>
        <v>149554.58500000005</v>
      </c>
      <c r="P66" s="72">
        <f t="shared" si="34"/>
        <v>148553.815</v>
      </c>
      <c r="Q66" s="72">
        <f t="shared" si="34"/>
        <v>147938.68999999997</v>
      </c>
      <c r="R66" s="72">
        <f t="shared" si="34"/>
        <v>144642.38499999998</v>
      </c>
      <c r="S66" s="72">
        <f t="shared" si="34"/>
        <v>144795.49499999997</v>
      </c>
      <c r="T66" s="72">
        <f t="shared" si="34"/>
        <v>144504.12499999997</v>
      </c>
      <c r="U66" s="72">
        <f t="shared" si="34"/>
        <v>144188.69500000004</v>
      </c>
      <c r="V66" s="72">
        <f t="shared" si="34"/>
        <v>1746153.1700000002</v>
      </c>
      <c r="W66" s="34"/>
      <c r="X66" s="51">
        <f t="shared" ref="X66:AJ66" si="35">SUM(X59:X62)</f>
        <v>15374.533259423508</v>
      </c>
      <c r="Y66" s="51">
        <f t="shared" si="35"/>
        <v>15413.202882483369</v>
      </c>
      <c r="Z66" s="51">
        <f t="shared" si="35"/>
        <v>15934.424611973393</v>
      </c>
      <c r="AA66" s="51">
        <f t="shared" si="35"/>
        <v>15988.434999999998</v>
      </c>
      <c r="AB66" s="51">
        <f t="shared" si="35"/>
        <v>16499.863888888889</v>
      </c>
      <c r="AC66" s="51">
        <f t="shared" si="35"/>
        <v>16348.386111111113</v>
      </c>
      <c r="AD66" s="51">
        <f t="shared" si="35"/>
        <v>16354.704444444445</v>
      </c>
      <c r="AE66" s="51">
        <f t="shared" si="35"/>
        <v>16199.788888888887</v>
      </c>
      <c r="AF66" s="51">
        <f t="shared" si="35"/>
        <v>15929.65</v>
      </c>
      <c r="AG66" s="51">
        <f t="shared" si="35"/>
        <v>15873.935555555554</v>
      </c>
      <c r="AH66" s="51">
        <f t="shared" si="35"/>
        <v>15919.47111111111</v>
      </c>
      <c r="AI66" s="51">
        <f t="shared" si="35"/>
        <v>15802.088888888891</v>
      </c>
      <c r="AJ66" s="51">
        <f t="shared" si="35"/>
        <v>15969.873720230764</v>
      </c>
      <c r="AK66" s="1" t="s">
        <v>430</v>
      </c>
      <c r="AL66" s="16">
        <v>0</v>
      </c>
    </row>
    <row r="67" spans="1:42">
      <c r="D67" s="17"/>
      <c r="E67" s="67"/>
      <c r="F67" s="67"/>
      <c r="G67" s="67"/>
      <c r="I67" s="12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5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</row>
    <row r="68" spans="1:42">
      <c r="E68" s="67"/>
      <c r="F68" s="67"/>
      <c r="G68" s="67">
        <f>G72/2.17</f>
        <v>20.101382488479263</v>
      </c>
      <c r="H68" s="95" t="e">
        <f>#REF!/2.17</f>
        <v>#REF!</v>
      </c>
      <c r="I68" s="13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</row>
    <row r="69" spans="1:42">
      <c r="B69" s="1">
        <f>COUNTIF(C:C,C69)</f>
        <v>1</v>
      </c>
      <c r="C69" s="7" t="s">
        <v>10</v>
      </c>
      <c r="D69" s="7" t="s">
        <v>10</v>
      </c>
      <c r="E69" s="67"/>
      <c r="F69" s="67"/>
      <c r="G69" s="67">
        <f>G76/2.17</f>
        <v>22.889400921658989</v>
      </c>
      <c r="H69" s="95" t="e">
        <f>#REF!/2.17</f>
        <v>#REF!</v>
      </c>
      <c r="I69" s="20"/>
      <c r="J69" s="77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</row>
    <row r="70" spans="1:42">
      <c r="C70" s="7"/>
      <c r="D70" s="7"/>
      <c r="E70" s="67"/>
      <c r="F70" s="67"/>
      <c r="G70" s="67">
        <f>G81/2.17</f>
        <v>30.198156682027651</v>
      </c>
      <c r="H70" s="95" t="e">
        <f>#REF!/2.17</f>
        <v>#REF!</v>
      </c>
      <c r="I70" s="20"/>
      <c r="J70" s="77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</row>
    <row r="71" spans="1:42">
      <c r="B71" s="1">
        <f t="shared" ref="B71" si="36">COUNTIF(C:C,C71)</f>
        <v>1</v>
      </c>
      <c r="C71" s="10" t="s">
        <v>11</v>
      </c>
      <c r="D71" s="10" t="s">
        <v>11</v>
      </c>
      <c r="E71" s="67"/>
      <c r="F71" s="67"/>
      <c r="G71" s="67"/>
      <c r="I71" s="20"/>
      <c r="J71" s="77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</row>
    <row r="72" spans="1:42">
      <c r="A72" s="1" t="s">
        <v>585</v>
      </c>
      <c r="B72" s="1">
        <v>1</v>
      </c>
      <c r="C72" s="11" t="s">
        <v>185</v>
      </c>
      <c r="D72" s="11" t="s">
        <v>115</v>
      </c>
      <c r="E72" s="69">
        <v>42.75</v>
      </c>
      <c r="F72" s="69">
        <v>42.64</v>
      </c>
      <c r="G72" s="69">
        <v>43.62</v>
      </c>
      <c r="H72" s="95">
        <v>35</v>
      </c>
      <c r="I72" s="12"/>
      <c r="J72" s="71">
        <v>769.5</v>
      </c>
      <c r="K72" s="71">
        <v>769.5</v>
      </c>
      <c r="L72" s="71">
        <v>726.75</v>
      </c>
      <c r="M72" s="71">
        <v>724.88</v>
      </c>
      <c r="N72" s="71">
        <v>724.88</v>
      </c>
      <c r="O72" s="71">
        <v>703.56</v>
      </c>
      <c r="P72" s="71">
        <v>724.88</v>
      </c>
      <c r="Q72" s="71">
        <v>660.92</v>
      </c>
      <c r="R72" s="71">
        <v>639.6</v>
      </c>
      <c r="S72" s="71">
        <v>639.6</v>
      </c>
      <c r="T72" s="71">
        <v>654.29999999999995</v>
      </c>
      <c r="U72" s="71">
        <v>654.29999999999995</v>
      </c>
      <c r="V72" s="71">
        <v>8392.67</v>
      </c>
      <c r="W72" s="14"/>
      <c r="X72" s="14">
        <f t="shared" ref="X72:X106" si="37">IFERROR(J72/$E72,0)</f>
        <v>18</v>
      </c>
      <c r="Y72" s="14">
        <f t="shared" ref="Y72:Y106" si="38">IFERROR(K72/$E72,0)</f>
        <v>18</v>
      </c>
      <c r="Z72" s="14">
        <f t="shared" ref="Z72:Z106" si="39">IFERROR(L72/$E72,0)</f>
        <v>17</v>
      </c>
      <c r="AA72" s="14">
        <f t="shared" ref="AA72:AA106" si="40">IFERROR(M72/$F72,0)</f>
        <v>17</v>
      </c>
      <c r="AB72" s="14">
        <f t="shared" ref="AB72:AB106" si="41">IFERROR(N72/$F72,0)</f>
        <v>17</v>
      </c>
      <c r="AC72" s="14">
        <f t="shared" ref="AC72:AC106" si="42">IFERROR(O72/$F72,0)</f>
        <v>16.5</v>
      </c>
      <c r="AD72" s="14">
        <f t="shared" ref="AD72:AD106" si="43">IFERROR(P72/$F72,0)</f>
        <v>17</v>
      </c>
      <c r="AE72" s="14">
        <f t="shared" ref="AE72:AE106" si="44">IFERROR(Q72/$F72,0)</f>
        <v>15.499999999999998</v>
      </c>
      <c r="AF72" s="14">
        <f t="shared" ref="AF72:AF106" si="45">IFERROR(R72/$F72,0)</f>
        <v>15</v>
      </c>
      <c r="AG72" s="14">
        <f t="shared" ref="AG72:AG106" si="46">IFERROR(S72/$F72,0)</f>
        <v>15</v>
      </c>
      <c r="AH72" s="14">
        <f t="shared" ref="AH72:AH106" si="47">IFERROR(T72/$G72,0)</f>
        <v>15</v>
      </c>
      <c r="AI72" s="14">
        <f t="shared" ref="AI72:AI106" si="48">IFERROR(U72/$G72,0)</f>
        <v>15</v>
      </c>
      <c r="AJ72" s="16">
        <f t="shared" ref="AJ72:AJ106" si="49">AVERAGE(X72:AI72)</f>
        <v>16.333333333333332</v>
      </c>
      <c r="AN72" s="1">
        <v>1</v>
      </c>
      <c r="AO72" s="1">
        <v>1</v>
      </c>
      <c r="AP72" s="16">
        <f t="shared" ref="AP72:AP84" si="50">+AO72*AJ72</f>
        <v>16.333333333333332</v>
      </c>
    </row>
    <row r="73" spans="1:42">
      <c r="A73" s="1" t="s">
        <v>584</v>
      </c>
      <c r="B73" s="1">
        <v>1</v>
      </c>
      <c r="C73" s="11" t="s">
        <v>114</v>
      </c>
      <c r="D73" s="11" t="s">
        <v>115</v>
      </c>
      <c r="E73" s="69">
        <v>42.75</v>
      </c>
      <c r="F73" s="69">
        <v>42.64</v>
      </c>
      <c r="G73" s="69">
        <v>43.62</v>
      </c>
      <c r="H73" s="95">
        <v>35</v>
      </c>
      <c r="I73" s="12"/>
      <c r="J73" s="71">
        <v>171</v>
      </c>
      <c r="K73" s="71">
        <v>171</v>
      </c>
      <c r="L73" s="71">
        <v>171</v>
      </c>
      <c r="M73" s="71">
        <v>170.56</v>
      </c>
      <c r="N73" s="71">
        <v>170.56</v>
      </c>
      <c r="O73" s="71">
        <v>170.56</v>
      </c>
      <c r="P73" s="71">
        <v>170.56</v>
      </c>
      <c r="Q73" s="71">
        <v>170.56</v>
      </c>
      <c r="R73" s="71">
        <v>170.56</v>
      </c>
      <c r="S73" s="71">
        <v>170.56</v>
      </c>
      <c r="T73" s="71">
        <v>174.48</v>
      </c>
      <c r="U73" s="71">
        <v>174.48</v>
      </c>
      <c r="V73" s="71">
        <v>2055.8799999999997</v>
      </c>
      <c r="W73" s="14"/>
      <c r="X73" s="14">
        <f t="shared" si="37"/>
        <v>4</v>
      </c>
      <c r="Y73" s="14">
        <f t="shared" si="38"/>
        <v>4</v>
      </c>
      <c r="Z73" s="14">
        <f t="shared" si="39"/>
        <v>4</v>
      </c>
      <c r="AA73" s="14">
        <f t="shared" si="40"/>
        <v>4</v>
      </c>
      <c r="AB73" s="14">
        <f t="shared" si="41"/>
        <v>4</v>
      </c>
      <c r="AC73" s="14">
        <f t="shared" si="42"/>
        <v>4</v>
      </c>
      <c r="AD73" s="14">
        <f t="shared" si="43"/>
        <v>4</v>
      </c>
      <c r="AE73" s="14">
        <f t="shared" si="44"/>
        <v>4</v>
      </c>
      <c r="AF73" s="14">
        <f t="shared" si="45"/>
        <v>4</v>
      </c>
      <c r="AG73" s="14">
        <f t="shared" si="46"/>
        <v>4</v>
      </c>
      <c r="AH73" s="14">
        <f t="shared" si="47"/>
        <v>4</v>
      </c>
      <c r="AI73" s="14">
        <f t="shared" si="48"/>
        <v>4</v>
      </c>
      <c r="AJ73" s="16">
        <f t="shared" si="49"/>
        <v>4</v>
      </c>
      <c r="AN73" s="1">
        <v>1</v>
      </c>
      <c r="AO73" s="1">
        <v>1</v>
      </c>
      <c r="AP73" s="16">
        <f t="shared" si="50"/>
        <v>4</v>
      </c>
    </row>
    <row r="74" spans="1:42">
      <c r="A74" s="1" t="s">
        <v>754</v>
      </c>
      <c r="B74" s="1">
        <v>1</v>
      </c>
      <c r="C74" s="11" t="s">
        <v>333</v>
      </c>
      <c r="D74" s="11" t="s">
        <v>187</v>
      </c>
      <c r="E74" s="69">
        <v>85.3</v>
      </c>
      <c r="F74" s="69">
        <v>85.08</v>
      </c>
      <c r="G74" s="69">
        <v>87.03</v>
      </c>
      <c r="H74" s="95">
        <v>35</v>
      </c>
      <c r="I74" s="12"/>
      <c r="J74" s="71">
        <v>127.95</v>
      </c>
      <c r="K74" s="71">
        <v>85.3</v>
      </c>
      <c r="L74" s="71">
        <v>85.3</v>
      </c>
      <c r="M74" s="71">
        <v>85.08</v>
      </c>
      <c r="N74" s="71">
        <v>85.08</v>
      </c>
      <c r="O74" s="71">
        <v>85.08</v>
      </c>
      <c r="P74" s="71">
        <v>85.08</v>
      </c>
      <c r="Q74" s="71">
        <v>85.08</v>
      </c>
      <c r="R74" s="71">
        <v>34.03</v>
      </c>
      <c r="S74" s="71">
        <v>0</v>
      </c>
      <c r="T74" s="71">
        <v>0</v>
      </c>
      <c r="U74" s="71">
        <v>0</v>
      </c>
      <c r="V74" s="71">
        <v>757.98</v>
      </c>
      <c r="W74" s="14"/>
      <c r="X74" s="14">
        <f t="shared" si="37"/>
        <v>1.5</v>
      </c>
      <c r="Y74" s="14">
        <f t="shared" si="38"/>
        <v>1</v>
      </c>
      <c r="Z74" s="14">
        <f t="shared" si="39"/>
        <v>1</v>
      </c>
      <c r="AA74" s="14">
        <f t="shared" si="40"/>
        <v>1</v>
      </c>
      <c r="AB74" s="14">
        <f t="shared" si="41"/>
        <v>1</v>
      </c>
      <c r="AC74" s="14">
        <f t="shared" si="42"/>
        <v>1</v>
      </c>
      <c r="AD74" s="14">
        <f t="shared" si="43"/>
        <v>1</v>
      </c>
      <c r="AE74" s="14">
        <f t="shared" si="44"/>
        <v>1</v>
      </c>
      <c r="AF74" s="14">
        <f t="shared" si="45"/>
        <v>0.39997649271274099</v>
      </c>
      <c r="AG74" s="14">
        <f t="shared" si="46"/>
        <v>0</v>
      </c>
      <c r="AH74" s="14">
        <f t="shared" si="47"/>
        <v>0</v>
      </c>
      <c r="AI74" s="14">
        <f t="shared" si="48"/>
        <v>0</v>
      </c>
      <c r="AJ74" s="16">
        <f t="shared" si="49"/>
        <v>0.74166470772606174</v>
      </c>
      <c r="AN74" s="1">
        <v>1</v>
      </c>
      <c r="AO74" s="1">
        <v>1</v>
      </c>
      <c r="AP74" s="16">
        <f t="shared" si="50"/>
        <v>0.74166470772606174</v>
      </c>
    </row>
    <row r="75" spans="1:42">
      <c r="A75" s="1" t="s">
        <v>588</v>
      </c>
      <c r="B75" s="1">
        <v>1</v>
      </c>
      <c r="C75" s="11" t="s">
        <v>186</v>
      </c>
      <c r="D75" s="11" t="s">
        <v>187</v>
      </c>
      <c r="E75" s="69">
        <v>85.3</v>
      </c>
      <c r="F75" s="69">
        <v>85.08</v>
      </c>
      <c r="G75" s="69">
        <v>87.03</v>
      </c>
      <c r="H75" s="95">
        <v>35</v>
      </c>
      <c r="I75" s="12"/>
      <c r="J75" s="71">
        <v>170.6</v>
      </c>
      <c r="K75" s="71">
        <v>170.6</v>
      </c>
      <c r="L75" s="71">
        <v>170.6</v>
      </c>
      <c r="M75" s="71">
        <v>170.16</v>
      </c>
      <c r="N75" s="71">
        <v>170.16</v>
      </c>
      <c r="O75" s="71">
        <v>170.16</v>
      </c>
      <c r="P75" s="71">
        <v>170.16</v>
      </c>
      <c r="Q75" s="71">
        <v>170.16</v>
      </c>
      <c r="R75" s="71">
        <v>221.21</v>
      </c>
      <c r="S75" s="71">
        <v>255.24</v>
      </c>
      <c r="T75" s="71">
        <v>261.08999999999997</v>
      </c>
      <c r="U75" s="71">
        <v>261.08999999999997</v>
      </c>
      <c r="V75" s="71">
        <v>2361.23</v>
      </c>
      <c r="W75" s="14"/>
      <c r="X75" s="14">
        <f t="shared" si="37"/>
        <v>2</v>
      </c>
      <c r="Y75" s="14">
        <f t="shared" si="38"/>
        <v>2</v>
      </c>
      <c r="Z75" s="14">
        <f t="shared" si="39"/>
        <v>2</v>
      </c>
      <c r="AA75" s="14">
        <f t="shared" si="40"/>
        <v>2</v>
      </c>
      <c r="AB75" s="14">
        <f t="shared" si="41"/>
        <v>2</v>
      </c>
      <c r="AC75" s="14">
        <f t="shared" si="42"/>
        <v>2</v>
      </c>
      <c r="AD75" s="14">
        <f t="shared" si="43"/>
        <v>2</v>
      </c>
      <c r="AE75" s="14">
        <f t="shared" si="44"/>
        <v>2</v>
      </c>
      <c r="AF75" s="14">
        <f t="shared" si="45"/>
        <v>2.6000235072872591</v>
      </c>
      <c r="AG75" s="14">
        <f t="shared" si="46"/>
        <v>3</v>
      </c>
      <c r="AH75" s="14">
        <f t="shared" si="47"/>
        <v>2.9999999999999996</v>
      </c>
      <c r="AI75" s="14">
        <f t="shared" si="48"/>
        <v>2.9999999999999996</v>
      </c>
      <c r="AJ75" s="16">
        <f t="shared" si="49"/>
        <v>2.3000019589406047</v>
      </c>
      <c r="AN75" s="1">
        <v>1</v>
      </c>
      <c r="AO75" s="1">
        <v>1</v>
      </c>
      <c r="AP75" s="16">
        <f t="shared" si="50"/>
        <v>2.3000019589406047</v>
      </c>
    </row>
    <row r="76" spans="1:42">
      <c r="A76" s="1" t="s">
        <v>577</v>
      </c>
      <c r="B76" s="1">
        <v>1</v>
      </c>
      <c r="C76" s="11" t="s">
        <v>183</v>
      </c>
      <c r="D76" s="11" t="s">
        <v>62</v>
      </c>
      <c r="E76" s="69">
        <v>48.39</v>
      </c>
      <c r="F76" s="69">
        <v>48.26</v>
      </c>
      <c r="G76" s="69">
        <v>49.67</v>
      </c>
      <c r="H76" s="95">
        <v>35</v>
      </c>
      <c r="I76" s="12"/>
      <c r="J76" s="71">
        <v>10750.609999999999</v>
      </c>
      <c r="K76" s="71">
        <v>10799.02</v>
      </c>
      <c r="L76" s="71">
        <v>10669.88</v>
      </c>
      <c r="M76" s="71">
        <v>10556.93</v>
      </c>
      <c r="N76" s="71">
        <v>10576.98</v>
      </c>
      <c r="O76" s="71">
        <v>10657.4</v>
      </c>
      <c r="P76" s="71">
        <v>10391.98</v>
      </c>
      <c r="Q76" s="71">
        <v>10834.38</v>
      </c>
      <c r="R76" s="71">
        <v>11075.67</v>
      </c>
      <c r="S76" s="71">
        <v>11220.45</v>
      </c>
      <c r="T76" s="71">
        <v>11686.2</v>
      </c>
      <c r="U76" s="71">
        <v>11726.26</v>
      </c>
      <c r="V76" s="71">
        <v>130945.76</v>
      </c>
      <c r="W76" s="14"/>
      <c r="X76" s="14">
        <f t="shared" si="37"/>
        <v>222.1659433767307</v>
      </c>
      <c r="Y76" s="14">
        <f t="shared" si="38"/>
        <v>223.16635668526555</v>
      </c>
      <c r="Z76" s="14">
        <f t="shared" si="39"/>
        <v>220.49762347592477</v>
      </c>
      <c r="AA76" s="14">
        <f t="shared" si="40"/>
        <v>218.75113966017406</v>
      </c>
      <c r="AB76" s="14">
        <f t="shared" si="41"/>
        <v>219.16659759635309</v>
      </c>
      <c r="AC76" s="14">
        <f t="shared" si="42"/>
        <v>220.83298798176543</v>
      </c>
      <c r="AD76" s="14">
        <f t="shared" si="43"/>
        <v>215.33319519270617</v>
      </c>
      <c r="AE76" s="14">
        <f t="shared" si="44"/>
        <v>224.50020721094074</v>
      </c>
      <c r="AF76" s="14">
        <f t="shared" si="45"/>
        <v>229.5</v>
      </c>
      <c r="AG76" s="14">
        <f t="shared" si="46"/>
        <v>232.50000000000003</v>
      </c>
      <c r="AH76" s="14">
        <f t="shared" si="47"/>
        <v>235.27682705858669</v>
      </c>
      <c r="AI76" s="14">
        <f t="shared" si="48"/>
        <v>236.08335011073083</v>
      </c>
      <c r="AJ76" s="16">
        <f t="shared" si="49"/>
        <v>224.81451902909816</v>
      </c>
      <c r="AN76" s="1">
        <v>1.5</v>
      </c>
      <c r="AO76" s="1">
        <v>1</v>
      </c>
      <c r="AP76" s="16">
        <f t="shared" si="50"/>
        <v>224.81451902909816</v>
      </c>
    </row>
    <row r="77" spans="1:42">
      <c r="A77" s="1" t="s">
        <v>576</v>
      </c>
      <c r="B77" s="1">
        <v>1</v>
      </c>
      <c r="C77" s="11" t="s">
        <v>109</v>
      </c>
      <c r="D77" s="11" t="s">
        <v>62</v>
      </c>
      <c r="E77" s="69">
        <v>48.39</v>
      </c>
      <c r="F77" s="69">
        <v>48.26</v>
      </c>
      <c r="G77" s="69">
        <v>49.67</v>
      </c>
      <c r="H77" s="95">
        <v>35</v>
      </c>
      <c r="I77" s="12"/>
      <c r="J77" s="71">
        <v>2467.89</v>
      </c>
      <c r="K77" s="71">
        <v>2467.89</v>
      </c>
      <c r="L77" s="71">
        <v>2467.89</v>
      </c>
      <c r="M77" s="71">
        <v>2461.2600000000002</v>
      </c>
      <c r="N77" s="71">
        <v>2461.2600000000002</v>
      </c>
      <c r="O77" s="71">
        <v>2461.2600000000002</v>
      </c>
      <c r="P77" s="71">
        <v>2461.2600000000002</v>
      </c>
      <c r="Q77" s="71">
        <v>2413</v>
      </c>
      <c r="R77" s="71">
        <v>2413</v>
      </c>
      <c r="S77" s="71">
        <v>2413</v>
      </c>
      <c r="T77" s="71">
        <v>2483.5</v>
      </c>
      <c r="U77" s="71">
        <v>2483.5</v>
      </c>
      <c r="V77" s="71">
        <v>29454.71</v>
      </c>
      <c r="W77" s="14"/>
      <c r="X77" s="14">
        <f t="shared" si="37"/>
        <v>51</v>
      </c>
      <c r="Y77" s="14">
        <f t="shared" si="38"/>
        <v>51</v>
      </c>
      <c r="Z77" s="14">
        <f t="shared" si="39"/>
        <v>51</v>
      </c>
      <c r="AA77" s="14">
        <f t="shared" si="40"/>
        <v>51.000000000000007</v>
      </c>
      <c r="AB77" s="14">
        <f t="shared" si="41"/>
        <v>51.000000000000007</v>
      </c>
      <c r="AC77" s="14">
        <f t="shared" si="42"/>
        <v>51.000000000000007</v>
      </c>
      <c r="AD77" s="14">
        <f t="shared" si="43"/>
        <v>51.000000000000007</v>
      </c>
      <c r="AE77" s="14">
        <f t="shared" si="44"/>
        <v>50</v>
      </c>
      <c r="AF77" s="14">
        <f t="shared" si="45"/>
        <v>50</v>
      </c>
      <c r="AG77" s="14">
        <f t="shared" si="46"/>
        <v>50</v>
      </c>
      <c r="AH77" s="14">
        <f t="shared" si="47"/>
        <v>50</v>
      </c>
      <c r="AI77" s="14">
        <f t="shared" si="48"/>
        <v>50</v>
      </c>
      <c r="AJ77" s="16">
        <f t="shared" si="49"/>
        <v>50.583333333333336</v>
      </c>
      <c r="AN77" s="1">
        <v>1.5</v>
      </c>
      <c r="AO77" s="1">
        <v>1</v>
      </c>
      <c r="AP77" s="16">
        <f t="shared" si="50"/>
        <v>50.583333333333336</v>
      </c>
    </row>
    <row r="78" spans="1:42">
      <c r="A78" s="1" t="s">
        <v>583</v>
      </c>
      <c r="B78" s="1">
        <v>1</v>
      </c>
      <c r="C78" s="11" t="s">
        <v>184</v>
      </c>
      <c r="D78" s="11" t="s">
        <v>113</v>
      </c>
      <c r="E78" s="69">
        <v>96.56</v>
      </c>
      <c r="F78" s="69">
        <v>96.3</v>
      </c>
      <c r="G78" s="69">
        <v>99.11</v>
      </c>
      <c r="H78" s="95">
        <v>35</v>
      </c>
      <c r="I78" s="12"/>
      <c r="J78" s="71">
        <v>8362.09</v>
      </c>
      <c r="K78" s="71">
        <v>8473.14</v>
      </c>
      <c r="L78" s="71">
        <v>8743.49</v>
      </c>
      <c r="M78" s="71">
        <v>9230.34</v>
      </c>
      <c r="N78" s="71">
        <v>10063.34</v>
      </c>
      <c r="O78" s="71">
        <v>9986.2999999999993</v>
      </c>
      <c r="P78" s="71">
        <v>10400.4</v>
      </c>
      <c r="Q78" s="71">
        <v>9668.5499999999993</v>
      </c>
      <c r="R78" s="71">
        <v>9422.9599999999991</v>
      </c>
      <c r="S78" s="71">
        <v>9172.58</v>
      </c>
      <c r="T78" s="71">
        <v>8815.83</v>
      </c>
      <c r="U78" s="71">
        <v>8127.03</v>
      </c>
      <c r="V78" s="71">
        <v>110466.04999999999</v>
      </c>
      <c r="W78" s="14"/>
      <c r="X78" s="14">
        <f>IFERROR(J78/$E78,0)</f>
        <v>86.599937862468934</v>
      </c>
      <c r="Y78" s="14">
        <f>IFERROR(K78/$E78,0)</f>
        <v>87.749999999999986</v>
      </c>
      <c r="Z78" s="14">
        <f>IFERROR(L78/$E78,0)</f>
        <v>90.549813587406788</v>
      </c>
      <c r="AA78" s="14">
        <f t="shared" ref="AA78:AG78" si="51">IFERROR(M78/$F78,0)</f>
        <v>95.849844236760134</v>
      </c>
      <c r="AB78" s="14">
        <f t="shared" si="51"/>
        <v>104.49989615784008</v>
      </c>
      <c r="AC78" s="14">
        <f t="shared" si="51"/>
        <v>103.69989615784007</v>
      </c>
      <c r="AD78" s="14">
        <f t="shared" si="51"/>
        <v>108</v>
      </c>
      <c r="AE78" s="14">
        <f t="shared" si="51"/>
        <v>100.40031152647974</v>
      </c>
      <c r="AF78" s="14">
        <f t="shared" si="51"/>
        <v>97.850051921079952</v>
      </c>
      <c r="AG78" s="14">
        <f t="shared" si="51"/>
        <v>95.250051921079958</v>
      </c>
      <c r="AH78" s="14">
        <f>IFERROR(T78/$G78,0)</f>
        <v>88.949954595903534</v>
      </c>
      <c r="AI78" s="14">
        <f>IFERROR(U78/$G78,0)</f>
        <v>82.000100897992127</v>
      </c>
      <c r="AJ78" s="16">
        <f>AVERAGE(X78:AI78)</f>
        <v>95.116654905404275</v>
      </c>
      <c r="AN78" s="1">
        <v>1.5</v>
      </c>
      <c r="AO78" s="1">
        <v>1</v>
      </c>
      <c r="AP78" s="16">
        <f>+AO78*AJ78</f>
        <v>95.116654905404275</v>
      </c>
    </row>
    <row r="79" spans="1:42">
      <c r="A79" s="1" t="s">
        <v>582</v>
      </c>
      <c r="B79" s="1">
        <v>1</v>
      </c>
      <c r="C79" s="11" t="s">
        <v>112</v>
      </c>
      <c r="D79" s="11" t="s">
        <v>113</v>
      </c>
      <c r="E79" s="69">
        <v>96.56</v>
      </c>
      <c r="F79" s="69">
        <v>96.3</v>
      </c>
      <c r="G79" s="69">
        <v>99.11</v>
      </c>
      <c r="H79" s="95">
        <v>35</v>
      </c>
      <c r="I79" s="12"/>
      <c r="J79" s="71">
        <v>3089.92</v>
      </c>
      <c r="K79" s="71">
        <v>3089.92</v>
      </c>
      <c r="L79" s="71">
        <v>3089.92</v>
      </c>
      <c r="M79" s="71">
        <v>3081.6</v>
      </c>
      <c r="N79" s="71">
        <v>3081.6</v>
      </c>
      <c r="O79" s="71">
        <v>3100.86</v>
      </c>
      <c r="P79" s="71">
        <v>3177.9</v>
      </c>
      <c r="Q79" s="71">
        <v>3177.9</v>
      </c>
      <c r="R79" s="71">
        <v>3197.16</v>
      </c>
      <c r="S79" s="71">
        <v>3177.9</v>
      </c>
      <c r="T79" s="71">
        <v>3250.81</v>
      </c>
      <c r="U79" s="71">
        <v>3171.52</v>
      </c>
      <c r="V79" s="71">
        <v>37687.01</v>
      </c>
      <c r="W79" s="14"/>
      <c r="X79" s="14">
        <f t="shared" si="37"/>
        <v>32</v>
      </c>
      <c r="Y79" s="14">
        <f t="shared" si="38"/>
        <v>32</v>
      </c>
      <c r="Z79" s="14">
        <f t="shared" si="39"/>
        <v>32</v>
      </c>
      <c r="AA79" s="14">
        <f t="shared" si="40"/>
        <v>32</v>
      </c>
      <c r="AB79" s="14">
        <f t="shared" si="41"/>
        <v>32</v>
      </c>
      <c r="AC79" s="14">
        <f t="shared" si="42"/>
        <v>32.200000000000003</v>
      </c>
      <c r="AD79" s="14">
        <f t="shared" si="43"/>
        <v>33</v>
      </c>
      <c r="AE79" s="14">
        <f t="shared" si="44"/>
        <v>33</v>
      </c>
      <c r="AF79" s="14">
        <f t="shared" si="45"/>
        <v>33.200000000000003</v>
      </c>
      <c r="AG79" s="14">
        <f t="shared" si="46"/>
        <v>33</v>
      </c>
      <c r="AH79" s="14">
        <f t="shared" si="47"/>
        <v>32.800020179598427</v>
      </c>
      <c r="AI79" s="14">
        <f t="shared" si="48"/>
        <v>32</v>
      </c>
      <c r="AJ79" s="16">
        <f t="shared" si="49"/>
        <v>32.433335014966538</v>
      </c>
      <c r="AN79" s="1">
        <v>1.5</v>
      </c>
      <c r="AO79" s="1">
        <v>1</v>
      </c>
      <c r="AP79" s="16">
        <f t="shared" si="50"/>
        <v>32.433335014966538</v>
      </c>
    </row>
    <row r="80" spans="1:42">
      <c r="A80" s="1" t="s">
        <v>690</v>
      </c>
      <c r="B80" s="1">
        <v>1</v>
      </c>
      <c r="C80" s="11" t="s">
        <v>384</v>
      </c>
      <c r="D80" s="11" t="s">
        <v>385</v>
      </c>
      <c r="E80" s="69">
        <v>120.8</v>
      </c>
      <c r="F80" s="69">
        <v>120.8</v>
      </c>
      <c r="G80" s="69">
        <v>120.8</v>
      </c>
      <c r="H80" s="95">
        <v>35</v>
      </c>
      <c r="I80" s="12"/>
      <c r="J80" s="71">
        <v>241.6</v>
      </c>
      <c r="K80" s="71">
        <v>241.6</v>
      </c>
      <c r="L80" s="71">
        <v>289.92</v>
      </c>
      <c r="M80" s="71">
        <v>459.04</v>
      </c>
      <c r="N80" s="71">
        <v>338.24</v>
      </c>
      <c r="O80" s="71">
        <v>241.6</v>
      </c>
      <c r="P80" s="71">
        <v>241.6</v>
      </c>
      <c r="Q80" s="71">
        <v>241.6</v>
      </c>
      <c r="R80" s="71">
        <v>241.6</v>
      </c>
      <c r="S80" s="71">
        <v>241.6</v>
      </c>
      <c r="T80" s="71">
        <v>241.6</v>
      </c>
      <c r="U80" s="71">
        <v>241.6</v>
      </c>
      <c r="V80" s="71">
        <v>3261.5999999999995</v>
      </c>
      <c r="W80" s="14"/>
      <c r="X80" s="14">
        <f t="shared" si="37"/>
        <v>2</v>
      </c>
      <c r="Y80" s="14">
        <f t="shared" si="38"/>
        <v>2</v>
      </c>
      <c r="Z80" s="14">
        <f t="shared" si="39"/>
        <v>2.4000000000000004</v>
      </c>
      <c r="AA80" s="14">
        <f t="shared" si="40"/>
        <v>3.8000000000000003</v>
      </c>
      <c r="AB80" s="14">
        <f t="shared" si="41"/>
        <v>2.8000000000000003</v>
      </c>
      <c r="AC80" s="14">
        <f t="shared" si="42"/>
        <v>2</v>
      </c>
      <c r="AD80" s="14">
        <f t="shared" si="43"/>
        <v>2</v>
      </c>
      <c r="AE80" s="14">
        <f t="shared" si="44"/>
        <v>2</v>
      </c>
      <c r="AF80" s="14">
        <f t="shared" si="45"/>
        <v>2</v>
      </c>
      <c r="AG80" s="14">
        <f t="shared" si="46"/>
        <v>2</v>
      </c>
      <c r="AH80" s="14">
        <f t="shared" si="47"/>
        <v>2</v>
      </c>
      <c r="AI80" s="14">
        <f t="shared" si="48"/>
        <v>2</v>
      </c>
      <c r="AJ80" s="16">
        <f t="shared" si="49"/>
        <v>2.25</v>
      </c>
      <c r="AN80" s="1">
        <v>1.5</v>
      </c>
      <c r="AO80" s="1">
        <v>1</v>
      </c>
      <c r="AP80" s="16">
        <f t="shared" si="50"/>
        <v>2.25</v>
      </c>
    </row>
    <row r="81" spans="1:42">
      <c r="A81" s="1" t="s">
        <v>590</v>
      </c>
      <c r="B81" s="1">
        <v>1</v>
      </c>
      <c r="C81" s="11" t="s">
        <v>188</v>
      </c>
      <c r="D81" s="11" t="s">
        <v>65</v>
      </c>
      <c r="E81" s="69">
        <v>63.86</v>
      </c>
      <c r="F81" s="69">
        <v>63.71</v>
      </c>
      <c r="G81" s="69">
        <v>65.53</v>
      </c>
      <c r="H81" s="95">
        <v>35</v>
      </c>
      <c r="I81" s="12"/>
      <c r="J81" s="71">
        <v>9769.6099999999988</v>
      </c>
      <c r="K81" s="71">
        <v>10249.530000000001</v>
      </c>
      <c r="L81" s="71">
        <v>10685.89</v>
      </c>
      <c r="M81" s="71">
        <v>10066.16</v>
      </c>
      <c r="N81" s="71">
        <v>10055.540000000001</v>
      </c>
      <c r="O81" s="71">
        <v>9832.56</v>
      </c>
      <c r="P81" s="71">
        <v>10079.98</v>
      </c>
      <c r="Q81" s="71">
        <v>10740.47</v>
      </c>
      <c r="R81" s="71">
        <v>10873.179999999998</v>
      </c>
      <c r="S81" s="71">
        <v>10958.14</v>
      </c>
      <c r="T81" s="71">
        <v>11345.504999999999</v>
      </c>
      <c r="U81" s="71">
        <v>11413.164999999999</v>
      </c>
      <c r="V81" s="71">
        <v>126069.73</v>
      </c>
      <c r="W81" s="14"/>
      <c r="X81" s="14">
        <f t="shared" si="37"/>
        <v>152.98481052301909</v>
      </c>
      <c r="Y81" s="14">
        <f t="shared" si="38"/>
        <v>160.5</v>
      </c>
      <c r="Z81" s="14">
        <f t="shared" si="39"/>
        <v>167.33307234575634</v>
      </c>
      <c r="AA81" s="14">
        <f t="shared" si="40"/>
        <v>157.99968607753885</v>
      </c>
      <c r="AB81" s="14">
        <f t="shared" si="41"/>
        <v>157.8329932506671</v>
      </c>
      <c r="AC81" s="14">
        <f t="shared" si="42"/>
        <v>154.33307173128236</v>
      </c>
      <c r="AD81" s="14">
        <f t="shared" si="43"/>
        <v>158.21660649819495</v>
      </c>
      <c r="AE81" s="14">
        <f t="shared" si="44"/>
        <v>168.58373881651232</v>
      </c>
      <c r="AF81" s="14">
        <f t="shared" si="45"/>
        <v>170.66677130748701</v>
      </c>
      <c r="AG81" s="14">
        <f t="shared" si="46"/>
        <v>172.00031392246115</v>
      </c>
      <c r="AH81" s="14">
        <f t="shared" si="47"/>
        <v>173.1345185411262</v>
      </c>
      <c r="AI81" s="14">
        <f t="shared" si="48"/>
        <v>174.16702273767737</v>
      </c>
      <c r="AJ81" s="16">
        <f t="shared" si="49"/>
        <v>163.97938381264356</v>
      </c>
      <c r="AN81" s="1">
        <v>2</v>
      </c>
      <c r="AO81" s="1">
        <v>1</v>
      </c>
      <c r="AP81" s="16">
        <f t="shared" si="50"/>
        <v>163.97938381264356</v>
      </c>
    </row>
    <row r="82" spans="1:42">
      <c r="A82" s="1" t="s">
        <v>589</v>
      </c>
      <c r="B82" s="1">
        <v>1</v>
      </c>
      <c r="C82" s="11" t="s">
        <v>118</v>
      </c>
      <c r="D82" s="11" t="s">
        <v>65</v>
      </c>
      <c r="E82" s="69">
        <v>63.86</v>
      </c>
      <c r="F82" s="69">
        <v>63.71</v>
      </c>
      <c r="G82" s="69">
        <v>65.53</v>
      </c>
      <c r="H82" s="95">
        <v>35</v>
      </c>
      <c r="I82" s="12"/>
      <c r="J82" s="71">
        <v>1851.94</v>
      </c>
      <c r="K82" s="71">
        <v>1820.01</v>
      </c>
      <c r="L82" s="71">
        <v>1724.22</v>
      </c>
      <c r="M82" s="71">
        <v>1688.31</v>
      </c>
      <c r="N82" s="71">
        <v>1656.46</v>
      </c>
      <c r="O82" s="71">
        <v>1529.04</v>
      </c>
      <c r="P82" s="71">
        <v>1529.04</v>
      </c>
      <c r="Q82" s="71">
        <v>1529.04</v>
      </c>
      <c r="R82" s="71">
        <v>1529.04</v>
      </c>
      <c r="S82" s="71">
        <v>1529.04</v>
      </c>
      <c r="T82" s="71">
        <v>1572.72</v>
      </c>
      <c r="U82" s="71">
        <v>1507.19</v>
      </c>
      <c r="V82" s="71">
        <v>19466.050000000003</v>
      </c>
      <c r="W82" s="14"/>
      <c r="X82" s="14">
        <f>IFERROR(J82/$E82,0)</f>
        <v>29</v>
      </c>
      <c r="Y82" s="14">
        <f>IFERROR(K82/$E82,0)</f>
        <v>28.5</v>
      </c>
      <c r="Z82" s="14">
        <f>IFERROR(L82/$E82,0)</f>
        <v>27</v>
      </c>
      <c r="AA82" s="14">
        <f t="shared" ref="AA82:AG82" si="52">IFERROR(M82/$F82,0)</f>
        <v>26.49992151938471</v>
      </c>
      <c r="AB82" s="14">
        <f t="shared" si="52"/>
        <v>26</v>
      </c>
      <c r="AC82" s="14">
        <f t="shared" si="52"/>
        <v>24</v>
      </c>
      <c r="AD82" s="14">
        <f t="shared" si="52"/>
        <v>24</v>
      </c>
      <c r="AE82" s="14">
        <f t="shared" si="52"/>
        <v>24</v>
      </c>
      <c r="AF82" s="14">
        <f t="shared" si="52"/>
        <v>24</v>
      </c>
      <c r="AG82" s="14">
        <f t="shared" si="52"/>
        <v>24</v>
      </c>
      <c r="AH82" s="14">
        <f>IFERROR(T82/$G82,0)</f>
        <v>24</v>
      </c>
      <c r="AI82" s="14">
        <f>IFERROR(U82/$G82,0)</f>
        <v>23</v>
      </c>
      <c r="AJ82" s="16">
        <f>AVERAGE(X82:AI82)</f>
        <v>25.333326793282058</v>
      </c>
      <c r="AN82" s="1">
        <v>2</v>
      </c>
      <c r="AO82" s="1">
        <v>1</v>
      </c>
      <c r="AP82" s="16">
        <f>+AO82*AJ82</f>
        <v>25.333326793282058</v>
      </c>
    </row>
    <row r="83" spans="1:42">
      <c r="A83" s="1" t="s">
        <v>596</v>
      </c>
      <c r="B83" s="1">
        <v>1</v>
      </c>
      <c r="C83" s="11" t="s">
        <v>121</v>
      </c>
      <c r="D83" s="11" t="s">
        <v>69</v>
      </c>
      <c r="E83" s="69">
        <v>127.43</v>
      </c>
      <c r="F83" s="69">
        <v>127.13</v>
      </c>
      <c r="G83" s="69">
        <v>130.77000000000001</v>
      </c>
      <c r="H83" s="95">
        <v>35</v>
      </c>
      <c r="I83" s="12"/>
      <c r="J83" s="71">
        <v>17162.830000000002</v>
      </c>
      <c r="K83" s="71">
        <v>17035.400000000001</v>
      </c>
      <c r="L83" s="71">
        <v>17290.259999999998</v>
      </c>
      <c r="M83" s="71">
        <v>17695.45</v>
      </c>
      <c r="N83" s="71">
        <v>17670.169999999998</v>
      </c>
      <c r="O83" s="71">
        <v>17009.099999999999</v>
      </c>
      <c r="P83" s="71">
        <v>16869.27</v>
      </c>
      <c r="Q83" s="71">
        <v>16767.57</v>
      </c>
      <c r="R83" s="71">
        <v>15979.36</v>
      </c>
      <c r="S83" s="71">
        <v>15502.62</v>
      </c>
      <c r="T83" s="71">
        <v>12631.11</v>
      </c>
      <c r="U83" s="71">
        <v>12378.62</v>
      </c>
      <c r="V83" s="71">
        <v>193991.75999999995</v>
      </c>
      <c r="W83" s="14"/>
      <c r="X83" s="14">
        <f t="shared" si="37"/>
        <v>134.68437573569804</v>
      </c>
      <c r="Y83" s="14">
        <f t="shared" si="38"/>
        <v>133.68437573569804</v>
      </c>
      <c r="Z83" s="14">
        <f t="shared" si="39"/>
        <v>135.68437573569801</v>
      </c>
      <c r="AA83" s="14">
        <f t="shared" si="40"/>
        <v>139.19177220168334</v>
      </c>
      <c r="AB83" s="14">
        <f t="shared" si="41"/>
        <v>138.99292063242351</v>
      </c>
      <c r="AC83" s="14">
        <f t="shared" si="42"/>
        <v>133.79296782820734</v>
      </c>
      <c r="AD83" s="14">
        <f t="shared" si="43"/>
        <v>132.69307008573901</v>
      </c>
      <c r="AE83" s="14">
        <f t="shared" si="44"/>
        <v>131.89310154959492</v>
      </c>
      <c r="AF83" s="14">
        <f t="shared" si="45"/>
        <v>125.69307008573901</v>
      </c>
      <c r="AG83" s="14">
        <f t="shared" si="46"/>
        <v>121.94305042082908</v>
      </c>
      <c r="AH83" s="14">
        <f t="shared" si="47"/>
        <v>96.590272998394127</v>
      </c>
      <c r="AI83" s="14">
        <f t="shared" si="48"/>
        <v>94.659478473656037</v>
      </c>
      <c r="AJ83" s="16">
        <f t="shared" si="49"/>
        <v>126.62523595694671</v>
      </c>
      <c r="AN83" s="1">
        <v>2</v>
      </c>
      <c r="AO83" s="1">
        <v>1</v>
      </c>
      <c r="AP83" s="16">
        <f t="shared" si="50"/>
        <v>126.62523595694671</v>
      </c>
    </row>
    <row r="84" spans="1:42">
      <c r="A84" s="1" t="s">
        <v>597</v>
      </c>
      <c r="B84" s="1">
        <v>1</v>
      </c>
      <c r="C84" s="11" t="s">
        <v>191</v>
      </c>
      <c r="D84" s="11" t="s">
        <v>69</v>
      </c>
      <c r="E84" s="69">
        <v>127.43</v>
      </c>
      <c r="F84" s="69">
        <v>127.13</v>
      </c>
      <c r="G84" s="69">
        <v>130.77000000000001</v>
      </c>
      <c r="H84" s="95">
        <v>35</v>
      </c>
      <c r="I84" s="12"/>
      <c r="J84" s="71">
        <v>49648.905000000006</v>
      </c>
      <c r="K84" s="71">
        <v>52325.875</v>
      </c>
      <c r="L84" s="71">
        <v>57081.97</v>
      </c>
      <c r="M84" s="71">
        <v>61499.49</v>
      </c>
      <c r="N84" s="71">
        <v>63011.81</v>
      </c>
      <c r="O84" s="71">
        <v>67175.360000000001</v>
      </c>
      <c r="P84" s="71">
        <v>62891.21</v>
      </c>
      <c r="Q84" s="71">
        <v>54678.61</v>
      </c>
      <c r="R84" s="71">
        <v>55146.89</v>
      </c>
      <c r="S84" s="71">
        <v>54723.15</v>
      </c>
      <c r="T84" s="71">
        <v>57001.84</v>
      </c>
      <c r="U84" s="71">
        <v>58537.02</v>
      </c>
      <c r="V84" s="71">
        <v>693722.13</v>
      </c>
      <c r="W84" s="14"/>
      <c r="X84" s="14">
        <f t="shared" si="37"/>
        <v>389.61708388919408</v>
      </c>
      <c r="Y84" s="14">
        <f t="shared" si="38"/>
        <v>410.62446048811108</v>
      </c>
      <c r="Z84" s="14">
        <f t="shared" si="39"/>
        <v>447.94765753747151</v>
      </c>
      <c r="AA84" s="14">
        <f t="shared" si="40"/>
        <v>483.75277275230081</v>
      </c>
      <c r="AB84" s="14">
        <f t="shared" si="41"/>
        <v>495.64862738928656</v>
      </c>
      <c r="AC84" s="14">
        <f t="shared" si="42"/>
        <v>528.39896169275551</v>
      </c>
      <c r="AD84" s="14">
        <f t="shared" si="43"/>
        <v>494.69999213403605</v>
      </c>
      <c r="AE84" s="14">
        <f t="shared" si="44"/>
        <v>430.0999764021081</v>
      </c>
      <c r="AF84" s="14">
        <f t="shared" si="45"/>
        <v>433.78345001179895</v>
      </c>
      <c r="AG84" s="14">
        <f t="shared" si="46"/>
        <v>430.45032643750494</v>
      </c>
      <c r="AH84" s="14">
        <f t="shared" si="47"/>
        <v>435.89385944788552</v>
      </c>
      <c r="AI84" s="14">
        <f t="shared" si="48"/>
        <v>447.63340215645786</v>
      </c>
      <c r="AJ84" s="16">
        <f t="shared" si="49"/>
        <v>452.37921419490937</v>
      </c>
      <c r="AN84" s="1">
        <v>2</v>
      </c>
      <c r="AO84" s="1">
        <v>1</v>
      </c>
      <c r="AP84" s="16">
        <f t="shared" si="50"/>
        <v>452.37921419490937</v>
      </c>
    </row>
    <row r="85" spans="1:42">
      <c r="A85" s="1" t="s">
        <v>586</v>
      </c>
      <c r="B85" s="1">
        <v>1</v>
      </c>
      <c r="C85" s="11" t="s">
        <v>116</v>
      </c>
      <c r="D85" s="11" t="s">
        <v>117</v>
      </c>
      <c r="E85" s="69">
        <v>8.91</v>
      </c>
      <c r="F85" s="69">
        <v>8.89</v>
      </c>
      <c r="G85" s="69">
        <v>8.89</v>
      </c>
      <c r="H85" s="95">
        <v>35</v>
      </c>
      <c r="I85" s="12"/>
      <c r="J85" s="71">
        <v>222.75</v>
      </c>
      <c r="K85" s="71">
        <v>213.84</v>
      </c>
      <c r="L85" s="71">
        <v>213.84</v>
      </c>
      <c r="M85" s="71">
        <v>213.36</v>
      </c>
      <c r="N85" s="71">
        <v>213.36</v>
      </c>
      <c r="O85" s="71">
        <v>213.36</v>
      </c>
      <c r="P85" s="71">
        <v>210.99</v>
      </c>
      <c r="Q85" s="71">
        <v>192.43</v>
      </c>
      <c r="R85" s="71">
        <v>186.69</v>
      </c>
      <c r="S85" s="71">
        <v>186.69</v>
      </c>
      <c r="T85" s="71">
        <v>186.69</v>
      </c>
      <c r="U85" s="71">
        <v>186.69</v>
      </c>
      <c r="V85" s="71">
        <v>2440.6900000000005</v>
      </c>
      <c r="W85" s="14"/>
      <c r="X85" s="14">
        <f t="shared" si="37"/>
        <v>25</v>
      </c>
      <c r="Y85" s="14">
        <f t="shared" si="38"/>
        <v>24</v>
      </c>
      <c r="Z85" s="14">
        <f t="shared" si="39"/>
        <v>24</v>
      </c>
      <c r="AA85" s="14">
        <f t="shared" si="40"/>
        <v>24</v>
      </c>
      <c r="AB85" s="14">
        <f t="shared" si="41"/>
        <v>24</v>
      </c>
      <c r="AC85" s="14">
        <f t="shared" si="42"/>
        <v>24</v>
      </c>
      <c r="AD85" s="14">
        <f t="shared" si="43"/>
        <v>23.733408323959505</v>
      </c>
      <c r="AE85" s="14">
        <f t="shared" si="44"/>
        <v>21.645669291338582</v>
      </c>
      <c r="AF85" s="14">
        <f t="shared" si="45"/>
        <v>21</v>
      </c>
      <c r="AG85" s="14">
        <f t="shared" si="46"/>
        <v>21</v>
      </c>
      <c r="AH85" s="14">
        <f t="shared" si="47"/>
        <v>21</v>
      </c>
      <c r="AI85" s="14">
        <f t="shared" si="48"/>
        <v>21</v>
      </c>
      <c r="AJ85" s="16">
        <f t="shared" si="49"/>
        <v>22.864923134608176</v>
      </c>
    </row>
    <row r="86" spans="1:42">
      <c r="A86" s="1" t="s">
        <v>579</v>
      </c>
      <c r="B86" s="1">
        <v>1</v>
      </c>
      <c r="C86" s="11" t="s">
        <v>63</v>
      </c>
      <c r="D86" s="11" t="s">
        <v>64</v>
      </c>
      <c r="E86" s="69">
        <v>10.039999999999999</v>
      </c>
      <c r="F86" s="69">
        <v>10.01</v>
      </c>
      <c r="G86" s="69">
        <v>10.01</v>
      </c>
      <c r="H86" s="95">
        <v>35</v>
      </c>
      <c r="I86" s="12"/>
      <c r="J86" s="71">
        <v>3855.36</v>
      </c>
      <c r="K86" s="71">
        <v>3845.32</v>
      </c>
      <c r="L86" s="71">
        <v>3857.3300000000004</v>
      </c>
      <c r="M86" s="71">
        <v>3858.2000000000003</v>
      </c>
      <c r="N86" s="71">
        <v>3920.3450000000003</v>
      </c>
      <c r="O86" s="71">
        <v>3997.855</v>
      </c>
      <c r="P86" s="71">
        <v>3974.3</v>
      </c>
      <c r="Q86" s="71">
        <v>4020.12</v>
      </c>
      <c r="R86" s="71">
        <v>4015.35</v>
      </c>
      <c r="S86" s="71">
        <v>4003.87</v>
      </c>
      <c r="T86" s="71">
        <v>3977.1950000000002</v>
      </c>
      <c r="U86" s="71">
        <v>3945.625</v>
      </c>
      <c r="V86" s="71">
        <v>47270.87</v>
      </c>
      <c r="W86" s="14"/>
      <c r="X86" s="14">
        <f t="shared" si="37"/>
        <v>384.00000000000006</v>
      </c>
      <c r="Y86" s="14">
        <f t="shared" si="38"/>
        <v>383.00000000000006</v>
      </c>
      <c r="Z86" s="14">
        <f t="shared" si="39"/>
        <v>384.1962151394423</v>
      </c>
      <c r="AA86" s="14">
        <f t="shared" si="40"/>
        <v>385.43456543456546</v>
      </c>
      <c r="AB86" s="14">
        <f t="shared" si="41"/>
        <v>391.64285714285717</v>
      </c>
      <c r="AC86" s="14">
        <f t="shared" si="42"/>
        <v>399.38611388611389</v>
      </c>
      <c r="AD86" s="14">
        <f t="shared" si="43"/>
        <v>397.03296703296706</v>
      </c>
      <c r="AE86" s="14">
        <f t="shared" si="44"/>
        <v>401.61038961038963</v>
      </c>
      <c r="AF86" s="14">
        <f t="shared" si="45"/>
        <v>401.13386613386615</v>
      </c>
      <c r="AG86" s="14">
        <f t="shared" si="46"/>
        <v>399.98701298701297</v>
      </c>
      <c r="AH86" s="14">
        <f t="shared" si="47"/>
        <v>397.32217782217782</v>
      </c>
      <c r="AI86" s="14">
        <f t="shared" si="48"/>
        <v>394.16833166833169</v>
      </c>
      <c r="AJ86" s="16">
        <f t="shared" si="49"/>
        <v>393.24287473814371</v>
      </c>
    </row>
    <row r="87" spans="1:42">
      <c r="A87" s="1" t="s">
        <v>592</v>
      </c>
      <c r="B87" s="1">
        <v>1</v>
      </c>
      <c r="C87" s="11" t="s">
        <v>66</v>
      </c>
      <c r="D87" s="11" t="s">
        <v>67</v>
      </c>
      <c r="E87" s="69">
        <v>14.49</v>
      </c>
      <c r="F87" s="69">
        <v>14.45</v>
      </c>
      <c r="G87" s="69">
        <v>14.45</v>
      </c>
      <c r="H87" s="95">
        <v>35</v>
      </c>
      <c r="I87" s="12"/>
      <c r="J87" s="71">
        <v>8677.73</v>
      </c>
      <c r="K87" s="71">
        <v>8805.49</v>
      </c>
      <c r="L87" s="71">
        <v>9139.01</v>
      </c>
      <c r="M87" s="71">
        <v>9641.94</v>
      </c>
      <c r="N87" s="71">
        <v>9429.57</v>
      </c>
      <c r="O87" s="71">
        <v>9511.9</v>
      </c>
      <c r="P87" s="71">
        <v>9391.875</v>
      </c>
      <c r="Q87" s="71">
        <v>8979.2849999999999</v>
      </c>
      <c r="R87" s="71">
        <v>8934.92</v>
      </c>
      <c r="S87" s="71">
        <v>8922.2200000000012</v>
      </c>
      <c r="T87" s="71">
        <v>8813.3850000000002</v>
      </c>
      <c r="U87" s="71">
        <v>8874.9250000000011</v>
      </c>
      <c r="V87" s="71">
        <v>109122.25</v>
      </c>
      <c r="W87" s="14"/>
      <c r="X87" s="14">
        <f t="shared" si="37"/>
        <v>598.87715665976532</v>
      </c>
      <c r="Y87" s="14">
        <f t="shared" si="38"/>
        <v>607.69427191166324</v>
      </c>
      <c r="Z87" s="14">
        <f t="shared" si="39"/>
        <v>630.71152518978602</v>
      </c>
      <c r="AA87" s="14">
        <f t="shared" si="40"/>
        <v>667.26228373702429</v>
      </c>
      <c r="AB87" s="14">
        <f t="shared" si="41"/>
        <v>652.56539792387548</v>
      </c>
      <c r="AC87" s="14">
        <f t="shared" si="42"/>
        <v>658.26297577854677</v>
      </c>
      <c r="AD87" s="14">
        <f t="shared" si="43"/>
        <v>649.95674740484435</v>
      </c>
      <c r="AE87" s="14">
        <f t="shared" si="44"/>
        <v>621.4038062283737</v>
      </c>
      <c r="AF87" s="14">
        <f t="shared" si="45"/>
        <v>618.33356401384083</v>
      </c>
      <c r="AG87" s="14">
        <f t="shared" si="46"/>
        <v>617.4546712802769</v>
      </c>
      <c r="AH87" s="14">
        <f t="shared" si="47"/>
        <v>609.92283737024229</v>
      </c>
      <c r="AI87" s="14">
        <f t="shared" si="48"/>
        <v>614.18166089965405</v>
      </c>
      <c r="AJ87" s="16">
        <f t="shared" si="49"/>
        <v>628.88557486649108</v>
      </c>
    </row>
    <row r="88" spans="1:42">
      <c r="A88" s="1" t="s">
        <v>594</v>
      </c>
      <c r="B88" s="1">
        <v>1</v>
      </c>
      <c r="C88" s="11" t="s">
        <v>189</v>
      </c>
      <c r="D88" s="11" t="s">
        <v>190</v>
      </c>
      <c r="E88" s="69">
        <v>21.72</v>
      </c>
      <c r="F88" s="69">
        <v>21.66</v>
      </c>
      <c r="G88" s="69">
        <v>21.66</v>
      </c>
      <c r="H88" s="95">
        <v>35</v>
      </c>
      <c r="I88" s="12"/>
      <c r="J88" s="71">
        <v>200.91</v>
      </c>
      <c r="K88" s="71">
        <v>211.04000000000002</v>
      </c>
      <c r="L88" s="71">
        <v>278.02499999999998</v>
      </c>
      <c r="M88" s="71">
        <v>276.16500000000002</v>
      </c>
      <c r="N88" s="71">
        <v>280.42</v>
      </c>
      <c r="O88" s="71">
        <v>314.22000000000003</v>
      </c>
      <c r="P88" s="71">
        <v>343.67</v>
      </c>
      <c r="Q88" s="71">
        <v>357.04</v>
      </c>
      <c r="R88" s="71">
        <v>381.22</v>
      </c>
      <c r="S88" s="71">
        <v>302.55</v>
      </c>
      <c r="T88" s="71">
        <v>312.32</v>
      </c>
      <c r="U88" s="71">
        <v>283.07</v>
      </c>
      <c r="V88" s="71">
        <v>3540.6500000000005</v>
      </c>
      <c r="W88" s="14"/>
      <c r="X88" s="14">
        <f>IFERROR(J88/$E88,0)</f>
        <v>9.25</v>
      </c>
      <c r="Y88" s="14">
        <f>IFERROR(K88/$E88,0)</f>
        <v>9.7163904235727454</v>
      </c>
      <c r="Z88" s="14">
        <f>IFERROR(L88/$E88,0)</f>
        <v>12.800414364640883</v>
      </c>
      <c r="AA88" s="14">
        <f t="shared" ref="AA88:AG88" si="53">IFERROR(M88/$F88,0)</f>
        <v>12.75</v>
      </c>
      <c r="AB88" s="14">
        <f t="shared" si="53"/>
        <v>12.946445060018467</v>
      </c>
      <c r="AC88" s="14">
        <f t="shared" si="53"/>
        <v>14.506925207756234</v>
      </c>
      <c r="AD88" s="14">
        <f t="shared" si="53"/>
        <v>15.866574330563251</v>
      </c>
      <c r="AE88" s="14">
        <f t="shared" si="53"/>
        <v>16.483841181902125</v>
      </c>
      <c r="AF88" s="14">
        <f t="shared" si="53"/>
        <v>17.600184672206833</v>
      </c>
      <c r="AG88" s="14">
        <f t="shared" si="53"/>
        <v>13.968144044321329</v>
      </c>
      <c r="AH88" s="14">
        <f>IFERROR(T88/$G88,0)</f>
        <v>14.419205909510618</v>
      </c>
      <c r="AI88" s="14">
        <f>IFERROR(U88/$G88,0)</f>
        <v>13.068790397045245</v>
      </c>
      <c r="AJ88" s="16">
        <f>AVERAGE(X88:AI88)</f>
        <v>13.614742965961478</v>
      </c>
    </row>
    <row r="89" spans="1:42">
      <c r="A89" s="1" t="s">
        <v>593</v>
      </c>
      <c r="B89" s="1">
        <v>1</v>
      </c>
      <c r="C89" s="11" t="s">
        <v>119</v>
      </c>
      <c r="D89" s="11" t="s">
        <v>120</v>
      </c>
      <c r="E89" s="69">
        <v>21.72</v>
      </c>
      <c r="F89" s="69">
        <v>21.66</v>
      </c>
      <c r="G89" s="69">
        <v>21.66</v>
      </c>
      <c r="H89" s="95">
        <v>35</v>
      </c>
      <c r="I89" s="12"/>
      <c r="J89" s="71">
        <v>136.81</v>
      </c>
      <c r="K89" s="71">
        <v>283.02</v>
      </c>
      <c r="L89" s="71">
        <v>192.24</v>
      </c>
      <c r="M89" s="71">
        <v>302.47000000000003</v>
      </c>
      <c r="N89" s="71">
        <v>313.26</v>
      </c>
      <c r="O89" s="71">
        <v>356.34</v>
      </c>
      <c r="P89" s="71">
        <v>298.13</v>
      </c>
      <c r="Q89" s="71">
        <v>177.51</v>
      </c>
      <c r="R89" s="71">
        <v>145.12</v>
      </c>
      <c r="S89" s="71">
        <v>134.88999999999999</v>
      </c>
      <c r="T89" s="71">
        <v>114.08</v>
      </c>
      <c r="U89" s="71">
        <v>136.51</v>
      </c>
      <c r="V89" s="71">
        <v>2590.3799999999992</v>
      </c>
      <c r="W89" s="14"/>
      <c r="X89" s="14">
        <f t="shared" si="37"/>
        <v>6.2988029465930024</v>
      </c>
      <c r="Y89" s="14">
        <f t="shared" si="38"/>
        <v>13.030386740331492</v>
      </c>
      <c r="Z89" s="14">
        <f t="shared" si="39"/>
        <v>8.8508287292817691</v>
      </c>
      <c r="AA89" s="14">
        <f t="shared" si="40"/>
        <v>13.964450600184673</v>
      </c>
      <c r="AB89" s="14">
        <f t="shared" si="41"/>
        <v>14.462603878116344</v>
      </c>
      <c r="AC89" s="14">
        <f t="shared" si="42"/>
        <v>16.451523545706369</v>
      </c>
      <c r="AD89" s="14">
        <f t="shared" si="43"/>
        <v>13.764081255771007</v>
      </c>
      <c r="AE89" s="14">
        <f t="shared" si="44"/>
        <v>8.1952908587257607</v>
      </c>
      <c r="AF89" s="14">
        <f t="shared" si="45"/>
        <v>6.6999076638965835</v>
      </c>
      <c r="AG89" s="14">
        <f t="shared" si="46"/>
        <v>6.2276084949215136</v>
      </c>
      <c r="AH89" s="14">
        <f t="shared" si="47"/>
        <v>5.266851338873499</v>
      </c>
      <c r="AI89" s="14">
        <f t="shared" si="48"/>
        <v>6.302400738688827</v>
      </c>
      <c r="AJ89" s="16">
        <f t="shared" si="49"/>
        <v>9.9595613992575682</v>
      </c>
    </row>
    <row r="90" spans="1:42">
      <c r="A90" s="1" t="s">
        <v>580</v>
      </c>
      <c r="B90" s="1">
        <v>1</v>
      </c>
      <c r="C90" s="11" t="s">
        <v>219</v>
      </c>
      <c r="D90" s="11" t="s">
        <v>220</v>
      </c>
      <c r="E90" s="69">
        <v>16.59</v>
      </c>
      <c r="F90" s="69">
        <v>16.55</v>
      </c>
      <c r="G90" s="69">
        <v>16.55</v>
      </c>
      <c r="H90" s="95">
        <v>35</v>
      </c>
      <c r="I90" s="12"/>
      <c r="J90" s="71">
        <v>69.11</v>
      </c>
      <c r="K90" s="71">
        <v>97.85</v>
      </c>
      <c r="L90" s="71">
        <v>72.3</v>
      </c>
      <c r="M90" s="71">
        <v>90.45</v>
      </c>
      <c r="N90" s="71">
        <v>68.540000000000006</v>
      </c>
      <c r="O90" s="71">
        <v>55.73</v>
      </c>
      <c r="P90" s="71">
        <v>53.52</v>
      </c>
      <c r="Q90" s="71">
        <v>42.22</v>
      </c>
      <c r="R90" s="71">
        <v>33.65</v>
      </c>
      <c r="S90" s="71">
        <v>33.1</v>
      </c>
      <c r="T90" s="71">
        <v>33.1</v>
      </c>
      <c r="U90" s="71">
        <v>33.1</v>
      </c>
      <c r="V90" s="71">
        <v>682.67000000000007</v>
      </c>
      <c r="W90" s="14"/>
      <c r="X90" s="14">
        <f t="shared" ref="X90:Z91" si="54">IFERROR(J90/$E90,0)</f>
        <v>4.1657625075346596</v>
      </c>
      <c r="Y90" s="14">
        <f t="shared" si="54"/>
        <v>5.8981314044605178</v>
      </c>
      <c r="Z90" s="14">
        <f t="shared" si="54"/>
        <v>4.3580470162748641</v>
      </c>
      <c r="AA90" s="14">
        <f t="shared" ref="AA90:AG91" si="55">IFERROR(M90/$F90,0)</f>
        <v>5.4652567975830815</v>
      </c>
      <c r="AB90" s="14">
        <f t="shared" si="55"/>
        <v>4.1413897280966774</v>
      </c>
      <c r="AC90" s="14">
        <f t="shared" si="55"/>
        <v>3.3673716012084589</v>
      </c>
      <c r="AD90" s="14">
        <f t="shared" si="55"/>
        <v>3.2338368580060424</v>
      </c>
      <c r="AE90" s="14">
        <f t="shared" si="55"/>
        <v>2.5510574018126886</v>
      </c>
      <c r="AF90" s="14">
        <f t="shared" si="55"/>
        <v>2.0332326283987912</v>
      </c>
      <c r="AG90" s="14">
        <f t="shared" si="55"/>
        <v>2</v>
      </c>
      <c r="AH90" s="14">
        <f>IFERROR(T90/$G90,0)</f>
        <v>2</v>
      </c>
      <c r="AI90" s="14">
        <f>IFERROR(U90/$G90,0)</f>
        <v>2</v>
      </c>
      <c r="AJ90" s="16">
        <f>AVERAGE(X90:AI90)</f>
        <v>3.4345071619479817</v>
      </c>
    </row>
    <row r="91" spans="1:42">
      <c r="A91" s="1" t="s">
        <v>581</v>
      </c>
      <c r="B91" s="1">
        <v>1</v>
      </c>
      <c r="C91" s="11" t="s">
        <v>315</v>
      </c>
      <c r="D91" s="11" t="s">
        <v>316</v>
      </c>
      <c r="E91" s="69">
        <v>16.59</v>
      </c>
      <c r="F91" s="69">
        <v>16.55</v>
      </c>
      <c r="G91" s="69">
        <v>16.55</v>
      </c>
      <c r="H91" s="95">
        <v>35</v>
      </c>
      <c r="I91" s="12"/>
      <c r="J91" s="71">
        <v>82.95</v>
      </c>
      <c r="K91" s="71">
        <v>82.95</v>
      </c>
      <c r="L91" s="71">
        <v>71.33</v>
      </c>
      <c r="M91" s="71">
        <v>99.3</v>
      </c>
      <c r="N91" s="71">
        <v>113.64</v>
      </c>
      <c r="O91" s="71">
        <v>115.85</v>
      </c>
      <c r="P91" s="71">
        <v>99.3</v>
      </c>
      <c r="Q91" s="71">
        <v>66.2</v>
      </c>
      <c r="R91" s="71">
        <v>66.2</v>
      </c>
      <c r="S91" s="71">
        <v>68.87</v>
      </c>
      <c r="T91" s="71">
        <v>66.2</v>
      </c>
      <c r="U91" s="71">
        <v>49.65</v>
      </c>
      <c r="V91" s="71">
        <v>982.44</v>
      </c>
      <c r="W91" s="14"/>
      <c r="X91" s="14">
        <f t="shared" si="54"/>
        <v>5</v>
      </c>
      <c r="Y91" s="14">
        <f t="shared" si="54"/>
        <v>5</v>
      </c>
      <c r="Z91" s="14">
        <f t="shared" si="54"/>
        <v>4.2995780590717301</v>
      </c>
      <c r="AA91" s="14">
        <f t="shared" si="55"/>
        <v>6</v>
      </c>
      <c r="AB91" s="14">
        <f t="shared" si="55"/>
        <v>6.866465256797583</v>
      </c>
      <c r="AC91" s="14">
        <f t="shared" si="55"/>
        <v>6.9999999999999991</v>
      </c>
      <c r="AD91" s="14">
        <f t="shared" si="55"/>
        <v>6</v>
      </c>
      <c r="AE91" s="14">
        <f t="shared" si="55"/>
        <v>4</v>
      </c>
      <c r="AF91" s="14">
        <f t="shared" si="55"/>
        <v>4</v>
      </c>
      <c r="AG91" s="14">
        <f t="shared" si="55"/>
        <v>4.1613293051359515</v>
      </c>
      <c r="AH91" s="14">
        <f>IFERROR(T91/$G91,0)</f>
        <v>4</v>
      </c>
      <c r="AI91" s="14">
        <f>IFERROR(U91/$G91,0)</f>
        <v>3</v>
      </c>
      <c r="AJ91" s="16">
        <f>AVERAGE(X91:AI91)</f>
        <v>4.943947718417105</v>
      </c>
    </row>
    <row r="92" spans="1:42">
      <c r="A92" s="1" t="s">
        <v>755</v>
      </c>
      <c r="B92" s="1">
        <v>1</v>
      </c>
      <c r="C92" s="11" t="s">
        <v>310</v>
      </c>
      <c r="D92" s="11" t="s">
        <v>311</v>
      </c>
      <c r="E92" s="69">
        <v>19.7</v>
      </c>
      <c r="F92" s="69">
        <v>19.649999999999999</v>
      </c>
      <c r="G92" s="69">
        <v>20.100000000000001</v>
      </c>
      <c r="H92" s="95">
        <v>35</v>
      </c>
      <c r="I92" s="12"/>
      <c r="J92" s="71">
        <v>0</v>
      </c>
      <c r="K92" s="71">
        <v>0</v>
      </c>
      <c r="L92" s="71">
        <v>19.7</v>
      </c>
      <c r="M92" s="71">
        <v>19.649999999999999</v>
      </c>
      <c r="N92" s="71">
        <v>0</v>
      </c>
      <c r="O92" s="71">
        <v>19.649999999999999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58.999999999999993</v>
      </c>
      <c r="W92" s="14"/>
      <c r="X92" s="14">
        <f t="shared" si="37"/>
        <v>0</v>
      </c>
      <c r="Y92" s="14">
        <f t="shared" si="38"/>
        <v>0</v>
      </c>
      <c r="Z92" s="14">
        <f t="shared" si="39"/>
        <v>1</v>
      </c>
      <c r="AA92" s="14">
        <f t="shared" si="40"/>
        <v>1</v>
      </c>
      <c r="AB92" s="14">
        <f t="shared" si="41"/>
        <v>0</v>
      </c>
      <c r="AC92" s="14">
        <f t="shared" si="42"/>
        <v>1</v>
      </c>
      <c r="AD92" s="14">
        <f t="shared" si="43"/>
        <v>0</v>
      </c>
      <c r="AE92" s="14">
        <f t="shared" si="44"/>
        <v>0</v>
      </c>
      <c r="AF92" s="14">
        <f t="shared" si="45"/>
        <v>0</v>
      </c>
      <c r="AG92" s="14">
        <f t="shared" si="46"/>
        <v>0</v>
      </c>
      <c r="AH92" s="14">
        <f t="shared" si="47"/>
        <v>0</v>
      </c>
      <c r="AI92" s="14">
        <f t="shared" si="48"/>
        <v>0</v>
      </c>
      <c r="AJ92" s="16">
        <f t="shared" si="49"/>
        <v>0.25</v>
      </c>
    </row>
    <row r="93" spans="1:42">
      <c r="A93" s="1" t="s">
        <v>578</v>
      </c>
      <c r="B93" s="1">
        <v>1</v>
      </c>
      <c r="C93" s="11" t="s">
        <v>130</v>
      </c>
      <c r="D93" s="11" t="s">
        <v>131</v>
      </c>
      <c r="E93" s="69">
        <v>22.3</v>
      </c>
      <c r="F93" s="69">
        <v>22.24</v>
      </c>
      <c r="G93" s="69">
        <v>22.89</v>
      </c>
      <c r="H93" s="95">
        <v>35</v>
      </c>
      <c r="I93" s="12"/>
      <c r="J93" s="71">
        <v>89.2</v>
      </c>
      <c r="K93" s="71">
        <v>111.5</v>
      </c>
      <c r="L93" s="71">
        <v>156.1</v>
      </c>
      <c r="M93" s="71">
        <v>378.08</v>
      </c>
      <c r="N93" s="71">
        <v>311.42</v>
      </c>
      <c r="O93" s="71">
        <v>222.52</v>
      </c>
      <c r="P93" s="71">
        <v>89.02</v>
      </c>
      <c r="Q93" s="71">
        <v>133.44</v>
      </c>
      <c r="R93" s="71">
        <v>155.68</v>
      </c>
      <c r="S93" s="71">
        <v>44.48</v>
      </c>
      <c r="T93" s="71">
        <v>22.89</v>
      </c>
      <c r="U93" s="71">
        <v>45.78</v>
      </c>
      <c r="V93" s="71">
        <v>1760.1100000000001</v>
      </c>
      <c r="W93" s="14"/>
      <c r="X93" s="14">
        <f t="shared" si="37"/>
        <v>4</v>
      </c>
      <c r="Y93" s="14">
        <f t="shared" si="38"/>
        <v>5</v>
      </c>
      <c r="Z93" s="14">
        <f t="shared" si="39"/>
        <v>6.9999999999999991</v>
      </c>
      <c r="AA93" s="14">
        <f t="shared" si="40"/>
        <v>17</v>
      </c>
      <c r="AB93" s="14">
        <f t="shared" si="41"/>
        <v>14.00269784172662</v>
      </c>
      <c r="AC93" s="14">
        <f t="shared" si="42"/>
        <v>10.005395683453239</v>
      </c>
      <c r="AD93" s="14">
        <f t="shared" si="43"/>
        <v>4.0026978417266186</v>
      </c>
      <c r="AE93" s="14">
        <f t="shared" si="44"/>
        <v>6</v>
      </c>
      <c r="AF93" s="14">
        <f t="shared" si="45"/>
        <v>7.0000000000000009</v>
      </c>
      <c r="AG93" s="14">
        <f t="shared" si="46"/>
        <v>2</v>
      </c>
      <c r="AH93" s="14">
        <f t="shared" si="47"/>
        <v>1</v>
      </c>
      <c r="AI93" s="14">
        <f t="shared" si="48"/>
        <v>2</v>
      </c>
      <c r="AJ93" s="16">
        <f t="shared" si="49"/>
        <v>6.5842326139088732</v>
      </c>
    </row>
    <row r="94" spans="1:42">
      <c r="A94" s="1" t="s">
        <v>591</v>
      </c>
      <c r="B94" s="1">
        <v>1</v>
      </c>
      <c r="C94" s="11" t="s">
        <v>70</v>
      </c>
      <c r="D94" s="11" t="s">
        <v>71</v>
      </c>
      <c r="E94" s="69">
        <v>29.43</v>
      </c>
      <c r="F94" s="69">
        <v>29.36</v>
      </c>
      <c r="G94" s="69">
        <v>30.2</v>
      </c>
      <c r="H94" s="95">
        <v>35</v>
      </c>
      <c r="I94" s="12"/>
      <c r="J94" s="71">
        <v>235.44</v>
      </c>
      <c r="K94" s="71">
        <v>147.15</v>
      </c>
      <c r="L94" s="71">
        <v>647.46</v>
      </c>
      <c r="M94" s="71">
        <v>734</v>
      </c>
      <c r="N94" s="71">
        <v>1644.3</v>
      </c>
      <c r="O94" s="71">
        <v>1056.96</v>
      </c>
      <c r="P94" s="71">
        <v>587.20000000000005</v>
      </c>
      <c r="Q94" s="71">
        <v>616.55999999999995</v>
      </c>
      <c r="R94" s="71">
        <v>645.91999999999996</v>
      </c>
      <c r="S94" s="71">
        <v>499.12</v>
      </c>
      <c r="T94" s="71">
        <v>510.88</v>
      </c>
      <c r="U94" s="71">
        <v>181.2</v>
      </c>
      <c r="V94" s="71">
        <v>7506.19</v>
      </c>
      <c r="W94" s="14"/>
      <c r="X94" s="14">
        <f t="shared" si="37"/>
        <v>8</v>
      </c>
      <c r="Y94" s="14">
        <f t="shared" si="38"/>
        <v>5</v>
      </c>
      <c r="Z94" s="14">
        <f t="shared" si="39"/>
        <v>22</v>
      </c>
      <c r="AA94" s="14">
        <f t="shared" si="40"/>
        <v>25</v>
      </c>
      <c r="AB94" s="14">
        <f t="shared" si="41"/>
        <v>56.004768392370572</v>
      </c>
      <c r="AC94" s="14">
        <f t="shared" si="42"/>
        <v>36</v>
      </c>
      <c r="AD94" s="14">
        <f t="shared" si="43"/>
        <v>20.000000000000004</v>
      </c>
      <c r="AE94" s="14">
        <f t="shared" si="44"/>
        <v>21</v>
      </c>
      <c r="AF94" s="14">
        <f t="shared" si="45"/>
        <v>22</v>
      </c>
      <c r="AG94" s="14">
        <f t="shared" si="46"/>
        <v>17</v>
      </c>
      <c r="AH94" s="14">
        <f t="shared" si="47"/>
        <v>16.91655629139073</v>
      </c>
      <c r="AI94" s="14">
        <f t="shared" si="48"/>
        <v>6</v>
      </c>
      <c r="AJ94" s="16">
        <f t="shared" si="49"/>
        <v>21.243443723646774</v>
      </c>
    </row>
    <row r="95" spans="1:42">
      <c r="A95" s="1" t="s">
        <v>756</v>
      </c>
      <c r="B95" s="1">
        <v>1</v>
      </c>
      <c r="C95" s="11" t="s">
        <v>274</v>
      </c>
      <c r="D95" s="11" t="s">
        <v>275</v>
      </c>
      <c r="E95" s="69">
        <v>15.01</v>
      </c>
      <c r="F95" s="69">
        <v>14.97</v>
      </c>
      <c r="G95" s="69">
        <v>14.97</v>
      </c>
      <c r="H95" s="95">
        <v>35</v>
      </c>
      <c r="I95" s="12"/>
      <c r="J95" s="71">
        <v>6.5</v>
      </c>
      <c r="K95" s="71">
        <v>12.5</v>
      </c>
      <c r="L95" s="71">
        <v>3.5</v>
      </c>
      <c r="M95" s="71">
        <v>0</v>
      </c>
      <c r="N95" s="71">
        <v>0</v>
      </c>
      <c r="O95" s="71">
        <v>3.99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26.490000000000002</v>
      </c>
      <c r="W95" s="14"/>
      <c r="X95" s="14">
        <f t="shared" si="37"/>
        <v>0.43304463690872752</v>
      </c>
      <c r="Y95" s="14">
        <f t="shared" si="38"/>
        <v>0.83277814790139904</v>
      </c>
      <c r="Z95" s="14">
        <f t="shared" si="39"/>
        <v>0.23317788141239174</v>
      </c>
      <c r="AA95" s="14">
        <f t="shared" si="40"/>
        <v>0</v>
      </c>
      <c r="AB95" s="14">
        <f t="shared" si="41"/>
        <v>0</v>
      </c>
      <c r="AC95" s="14">
        <f t="shared" si="42"/>
        <v>0.26653306613226452</v>
      </c>
      <c r="AD95" s="14">
        <f t="shared" si="43"/>
        <v>0</v>
      </c>
      <c r="AE95" s="14">
        <f t="shared" si="44"/>
        <v>0</v>
      </c>
      <c r="AF95" s="14">
        <f t="shared" si="45"/>
        <v>0</v>
      </c>
      <c r="AG95" s="14">
        <f t="shared" si="46"/>
        <v>0</v>
      </c>
      <c r="AH95" s="14">
        <f t="shared" si="47"/>
        <v>0</v>
      </c>
      <c r="AI95" s="14">
        <f t="shared" si="48"/>
        <v>0</v>
      </c>
      <c r="AJ95" s="16">
        <f t="shared" si="49"/>
        <v>0.14712781102956524</v>
      </c>
    </row>
    <row r="96" spans="1:42">
      <c r="A96" s="1" t="s">
        <v>587</v>
      </c>
      <c r="B96" s="1">
        <v>1</v>
      </c>
      <c r="C96" s="11" t="s">
        <v>317</v>
      </c>
      <c r="D96" s="11" t="s">
        <v>318</v>
      </c>
      <c r="E96" s="69">
        <v>15.01</v>
      </c>
      <c r="F96" s="69">
        <v>14.97</v>
      </c>
      <c r="G96" s="69">
        <v>14.97</v>
      </c>
      <c r="H96" s="95">
        <v>35</v>
      </c>
      <c r="I96" s="12"/>
      <c r="J96" s="71">
        <v>30.02</v>
      </c>
      <c r="K96" s="71">
        <v>30.02</v>
      </c>
      <c r="L96" s="71">
        <v>30.02</v>
      </c>
      <c r="M96" s="71">
        <v>29.94</v>
      </c>
      <c r="N96" s="71">
        <v>29.94</v>
      </c>
      <c r="O96" s="71">
        <v>14.97</v>
      </c>
      <c r="P96" s="71">
        <v>14.97</v>
      </c>
      <c r="Q96" s="71">
        <v>14.97</v>
      </c>
      <c r="R96" s="71">
        <v>14.97</v>
      </c>
      <c r="S96" s="71">
        <v>14.97</v>
      </c>
      <c r="T96" s="71">
        <v>14.97</v>
      </c>
      <c r="U96" s="71">
        <v>14.97</v>
      </c>
      <c r="V96" s="71">
        <v>254.73</v>
      </c>
      <c r="W96" s="14"/>
      <c r="X96" s="14">
        <f t="shared" si="37"/>
        <v>2</v>
      </c>
      <c r="Y96" s="14">
        <f t="shared" si="38"/>
        <v>2</v>
      </c>
      <c r="Z96" s="14">
        <f t="shared" si="39"/>
        <v>2</v>
      </c>
      <c r="AA96" s="14">
        <f t="shared" si="40"/>
        <v>2</v>
      </c>
      <c r="AB96" s="14">
        <f t="shared" si="41"/>
        <v>2</v>
      </c>
      <c r="AC96" s="14">
        <f t="shared" si="42"/>
        <v>1</v>
      </c>
      <c r="AD96" s="14">
        <f t="shared" si="43"/>
        <v>1</v>
      </c>
      <c r="AE96" s="14">
        <f t="shared" si="44"/>
        <v>1</v>
      </c>
      <c r="AF96" s="14">
        <f t="shared" si="45"/>
        <v>1</v>
      </c>
      <c r="AG96" s="14">
        <f t="shared" si="46"/>
        <v>1</v>
      </c>
      <c r="AH96" s="14">
        <f t="shared" si="47"/>
        <v>1</v>
      </c>
      <c r="AI96" s="14">
        <f t="shared" si="48"/>
        <v>1</v>
      </c>
      <c r="AJ96" s="16">
        <f t="shared" si="49"/>
        <v>1.4166666666666667</v>
      </c>
    </row>
    <row r="97" spans="1:38">
      <c r="A97" s="1" t="s">
        <v>595</v>
      </c>
      <c r="B97" s="1">
        <v>1</v>
      </c>
      <c r="C97" s="11" t="s">
        <v>323</v>
      </c>
      <c r="D97" s="11" t="s">
        <v>324</v>
      </c>
      <c r="E97" s="69">
        <v>29.43</v>
      </c>
      <c r="F97" s="69">
        <v>29.36</v>
      </c>
      <c r="G97" s="69">
        <v>30.2</v>
      </c>
      <c r="H97" s="95">
        <v>35</v>
      </c>
      <c r="I97" s="12"/>
      <c r="J97" s="71">
        <v>58.86</v>
      </c>
      <c r="K97" s="71">
        <v>29.43</v>
      </c>
      <c r="L97" s="71">
        <v>29.43</v>
      </c>
      <c r="M97" s="71">
        <v>0</v>
      </c>
      <c r="N97" s="71">
        <v>0</v>
      </c>
      <c r="O97" s="71">
        <v>58.72</v>
      </c>
      <c r="P97" s="71">
        <v>29.36</v>
      </c>
      <c r="Q97" s="71">
        <v>0</v>
      </c>
      <c r="R97" s="71">
        <v>0</v>
      </c>
      <c r="S97" s="71">
        <v>0</v>
      </c>
      <c r="T97" s="71">
        <v>0</v>
      </c>
      <c r="U97" s="71">
        <v>30.2</v>
      </c>
      <c r="V97" s="71">
        <v>236</v>
      </c>
      <c r="W97" s="14"/>
      <c r="X97" s="14">
        <f t="shared" si="37"/>
        <v>2</v>
      </c>
      <c r="Y97" s="14">
        <f t="shared" si="38"/>
        <v>1</v>
      </c>
      <c r="Z97" s="14">
        <f t="shared" si="39"/>
        <v>1</v>
      </c>
      <c r="AA97" s="14">
        <f t="shared" si="40"/>
        <v>0</v>
      </c>
      <c r="AB97" s="14">
        <f t="shared" si="41"/>
        <v>0</v>
      </c>
      <c r="AC97" s="14">
        <f t="shared" si="42"/>
        <v>2</v>
      </c>
      <c r="AD97" s="14">
        <f t="shared" si="43"/>
        <v>1</v>
      </c>
      <c r="AE97" s="14">
        <f t="shared" si="44"/>
        <v>0</v>
      </c>
      <c r="AF97" s="14">
        <f t="shared" si="45"/>
        <v>0</v>
      </c>
      <c r="AG97" s="14">
        <f t="shared" si="46"/>
        <v>0</v>
      </c>
      <c r="AH97" s="14">
        <f t="shared" si="47"/>
        <v>0</v>
      </c>
      <c r="AI97" s="14">
        <f t="shared" si="48"/>
        <v>1</v>
      </c>
      <c r="AJ97" s="16">
        <f t="shared" si="49"/>
        <v>0.66666666666666663</v>
      </c>
    </row>
    <row r="98" spans="1:38">
      <c r="A98" s="1" t="s">
        <v>551</v>
      </c>
      <c r="B98" s="1">
        <v>1</v>
      </c>
      <c r="C98" s="11" t="s">
        <v>124</v>
      </c>
      <c r="D98" s="11" t="s">
        <v>125</v>
      </c>
      <c r="E98" s="69">
        <v>28.5</v>
      </c>
      <c r="F98" s="69">
        <v>28.42</v>
      </c>
      <c r="G98" s="69">
        <v>28.42</v>
      </c>
      <c r="H98" s="95">
        <v>35</v>
      </c>
      <c r="I98" s="12"/>
      <c r="J98" s="71">
        <v>342</v>
      </c>
      <c r="K98" s="71">
        <v>655.5</v>
      </c>
      <c r="L98" s="71">
        <v>1738.5</v>
      </c>
      <c r="M98" s="71">
        <v>966.44</v>
      </c>
      <c r="N98" s="71">
        <v>568.64</v>
      </c>
      <c r="O98" s="71">
        <v>682.08</v>
      </c>
      <c r="P98" s="71">
        <v>540.05999999999995</v>
      </c>
      <c r="Q98" s="71">
        <v>511.56</v>
      </c>
      <c r="R98" s="71">
        <v>284.2</v>
      </c>
      <c r="S98" s="71">
        <v>227.36</v>
      </c>
      <c r="T98" s="71">
        <v>312.62</v>
      </c>
      <c r="U98" s="71">
        <v>227.36</v>
      </c>
      <c r="V98" s="71">
        <v>7056.3199999999988</v>
      </c>
      <c r="W98" s="14"/>
      <c r="X98" s="14">
        <f t="shared" ref="X98:Z100" si="56">IFERROR(J98/$E98,0)</f>
        <v>12</v>
      </c>
      <c r="Y98" s="14">
        <f t="shared" si="56"/>
        <v>23</v>
      </c>
      <c r="Z98" s="14">
        <f t="shared" si="56"/>
        <v>61</v>
      </c>
      <c r="AA98" s="14">
        <f t="shared" ref="AA98:AG100" si="57">IFERROR(M98/$F98,0)</f>
        <v>34.005629838142156</v>
      </c>
      <c r="AB98" s="14">
        <f t="shared" si="57"/>
        <v>20.00844475721323</v>
      </c>
      <c r="AC98" s="14">
        <f t="shared" si="57"/>
        <v>24</v>
      </c>
      <c r="AD98" s="14">
        <f t="shared" si="57"/>
        <v>19.002814919071074</v>
      </c>
      <c r="AE98" s="14">
        <f t="shared" si="57"/>
        <v>18</v>
      </c>
      <c r="AF98" s="14">
        <f t="shared" si="57"/>
        <v>9.9999999999999982</v>
      </c>
      <c r="AG98" s="14">
        <f t="shared" si="57"/>
        <v>8</v>
      </c>
      <c r="AH98" s="14">
        <f t="shared" ref="AH98:AI100" si="58">IFERROR(T98/$G98,0)</f>
        <v>11</v>
      </c>
      <c r="AI98" s="14">
        <f t="shared" si="58"/>
        <v>8</v>
      </c>
      <c r="AJ98" s="16">
        <f>AVERAGE(X98:AI98)</f>
        <v>20.668074126202207</v>
      </c>
    </row>
    <row r="99" spans="1:38">
      <c r="A99" s="1" t="s">
        <v>553</v>
      </c>
      <c r="B99" s="1">
        <v>1</v>
      </c>
      <c r="C99" s="11" t="s">
        <v>128</v>
      </c>
      <c r="D99" s="11" t="s">
        <v>129</v>
      </c>
      <c r="E99" s="69">
        <v>5.0999999999999996</v>
      </c>
      <c r="F99" s="69">
        <v>5.09</v>
      </c>
      <c r="G99" s="69">
        <v>5.27</v>
      </c>
      <c r="H99" s="95">
        <v>36</v>
      </c>
      <c r="I99" s="12"/>
      <c r="J99" s="71">
        <v>76.5</v>
      </c>
      <c r="K99" s="71">
        <v>112.2</v>
      </c>
      <c r="L99" s="71">
        <v>239.7</v>
      </c>
      <c r="M99" s="71">
        <v>422.47</v>
      </c>
      <c r="N99" s="71">
        <v>386.84</v>
      </c>
      <c r="O99" s="71">
        <v>717.69</v>
      </c>
      <c r="P99" s="71">
        <v>229.05</v>
      </c>
      <c r="Q99" s="71">
        <v>600.62</v>
      </c>
      <c r="R99" s="71">
        <v>223.96</v>
      </c>
      <c r="S99" s="71">
        <v>188.33</v>
      </c>
      <c r="T99" s="71">
        <v>100.13</v>
      </c>
      <c r="U99" s="71">
        <v>84.32</v>
      </c>
      <c r="V99" s="71">
        <v>3381.8100000000004</v>
      </c>
      <c r="W99" s="14"/>
      <c r="X99" s="14">
        <f t="shared" si="56"/>
        <v>15.000000000000002</v>
      </c>
      <c r="Y99" s="14">
        <f t="shared" si="56"/>
        <v>22.000000000000004</v>
      </c>
      <c r="Z99" s="14">
        <f t="shared" si="56"/>
        <v>47</v>
      </c>
      <c r="AA99" s="14">
        <f t="shared" si="57"/>
        <v>83.000000000000014</v>
      </c>
      <c r="AB99" s="14">
        <f t="shared" si="57"/>
        <v>76</v>
      </c>
      <c r="AC99" s="14">
        <f t="shared" si="57"/>
        <v>141.00000000000003</v>
      </c>
      <c r="AD99" s="14">
        <f t="shared" si="57"/>
        <v>45</v>
      </c>
      <c r="AE99" s="14">
        <f t="shared" si="57"/>
        <v>118</v>
      </c>
      <c r="AF99" s="14">
        <f t="shared" si="57"/>
        <v>44</v>
      </c>
      <c r="AG99" s="14">
        <f t="shared" si="57"/>
        <v>37</v>
      </c>
      <c r="AH99" s="14">
        <f t="shared" si="58"/>
        <v>19</v>
      </c>
      <c r="AI99" s="14">
        <f t="shared" si="58"/>
        <v>16</v>
      </c>
      <c r="AJ99" s="16">
        <f>AVERAGE(X99:AI99)</f>
        <v>55.25</v>
      </c>
    </row>
    <row r="100" spans="1:38">
      <c r="A100" s="1" t="s">
        <v>613</v>
      </c>
      <c r="B100" s="1">
        <v>1</v>
      </c>
      <c r="C100" s="11" t="s">
        <v>132</v>
      </c>
      <c r="D100" s="11" t="s">
        <v>133</v>
      </c>
      <c r="E100" s="69">
        <v>3.8</v>
      </c>
      <c r="F100" s="69">
        <v>3.79</v>
      </c>
      <c r="G100" s="69">
        <v>3.79</v>
      </c>
      <c r="H100" s="95">
        <v>31</v>
      </c>
      <c r="I100" s="12"/>
      <c r="J100" s="71">
        <v>1204.5999999999999</v>
      </c>
      <c r="K100" s="71">
        <v>1132.3999999999999</v>
      </c>
      <c r="L100" s="71">
        <v>1326.2</v>
      </c>
      <c r="M100" s="71">
        <v>1337.8700000000001</v>
      </c>
      <c r="N100" s="71">
        <v>1235.5400000000002</v>
      </c>
      <c r="O100" s="71">
        <v>1406.0900000000001</v>
      </c>
      <c r="P100" s="71">
        <v>1072.5700000000002</v>
      </c>
      <c r="Q100" s="71">
        <v>1296.18</v>
      </c>
      <c r="R100" s="71">
        <v>1432.6200000000001</v>
      </c>
      <c r="S100" s="71">
        <v>1174.9000000000001</v>
      </c>
      <c r="T100" s="71">
        <v>1311.34</v>
      </c>
      <c r="U100" s="71">
        <v>1239.33</v>
      </c>
      <c r="V100" s="71">
        <v>15169.640000000001</v>
      </c>
      <c r="W100" s="14"/>
      <c r="X100" s="14">
        <f t="shared" si="56"/>
        <v>317</v>
      </c>
      <c r="Y100" s="14">
        <f t="shared" si="56"/>
        <v>298</v>
      </c>
      <c r="Z100" s="14">
        <f t="shared" si="56"/>
        <v>349</v>
      </c>
      <c r="AA100" s="14">
        <f t="shared" si="57"/>
        <v>353</v>
      </c>
      <c r="AB100" s="14">
        <f t="shared" si="57"/>
        <v>326.00000000000006</v>
      </c>
      <c r="AC100" s="14">
        <f t="shared" si="57"/>
        <v>371.00000000000006</v>
      </c>
      <c r="AD100" s="14">
        <f t="shared" si="57"/>
        <v>283.00000000000006</v>
      </c>
      <c r="AE100" s="14">
        <f t="shared" si="57"/>
        <v>342</v>
      </c>
      <c r="AF100" s="14">
        <f t="shared" si="57"/>
        <v>378</v>
      </c>
      <c r="AG100" s="14">
        <f t="shared" si="57"/>
        <v>310</v>
      </c>
      <c r="AH100" s="14">
        <f t="shared" si="58"/>
        <v>346</v>
      </c>
      <c r="AI100" s="14">
        <f t="shared" si="58"/>
        <v>327</v>
      </c>
      <c r="AJ100" s="16">
        <f>AVERAGE(X100:AI100)</f>
        <v>333.33333333333331</v>
      </c>
    </row>
    <row r="101" spans="1:38">
      <c r="A101" s="1" t="s">
        <v>757</v>
      </c>
      <c r="B101" s="1">
        <v>1</v>
      </c>
      <c r="C101" s="11" t="s">
        <v>273</v>
      </c>
      <c r="D101" s="11" t="s">
        <v>728</v>
      </c>
      <c r="E101" s="69">
        <v>9.23</v>
      </c>
      <c r="F101" s="69">
        <v>9.2100000000000009</v>
      </c>
      <c r="G101" s="69">
        <v>9.2100000000000009</v>
      </c>
      <c r="H101" s="95">
        <v>17</v>
      </c>
      <c r="I101" s="12"/>
      <c r="J101" s="71">
        <v>0</v>
      </c>
      <c r="K101" s="71">
        <v>0</v>
      </c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v>0</v>
      </c>
      <c r="T101" s="71">
        <v>0</v>
      </c>
      <c r="U101" s="71">
        <v>0</v>
      </c>
      <c r="V101" s="71">
        <v>0</v>
      </c>
      <c r="W101" s="14"/>
      <c r="X101" s="14">
        <f t="shared" si="37"/>
        <v>0</v>
      </c>
      <c r="Y101" s="14">
        <f t="shared" si="38"/>
        <v>0</v>
      </c>
      <c r="Z101" s="14">
        <f t="shared" si="39"/>
        <v>0</v>
      </c>
      <c r="AA101" s="14">
        <f t="shared" si="40"/>
        <v>0</v>
      </c>
      <c r="AB101" s="14">
        <f t="shared" si="41"/>
        <v>0</v>
      </c>
      <c r="AC101" s="14">
        <f t="shared" si="42"/>
        <v>0</v>
      </c>
      <c r="AD101" s="14">
        <f t="shared" si="43"/>
        <v>0</v>
      </c>
      <c r="AE101" s="14">
        <f t="shared" si="44"/>
        <v>0</v>
      </c>
      <c r="AF101" s="14">
        <f t="shared" si="45"/>
        <v>0</v>
      </c>
      <c r="AG101" s="14">
        <f t="shared" si="46"/>
        <v>0</v>
      </c>
      <c r="AH101" s="14">
        <f t="shared" si="47"/>
        <v>0</v>
      </c>
      <c r="AI101" s="14">
        <f t="shared" si="48"/>
        <v>0</v>
      </c>
      <c r="AJ101" s="16">
        <f t="shared" si="49"/>
        <v>0</v>
      </c>
    </row>
    <row r="102" spans="1:38">
      <c r="A102" s="1" t="s">
        <v>758</v>
      </c>
      <c r="B102" s="1">
        <v>1</v>
      </c>
      <c r="C102" s="11" t="s">
        <v>263</v>
      </c>
      <c r="D102" s="11" t="s">
        <v>264</v>
      </c>
      <c r="E102" s="69">
        <v>18.350000000000001</v>
      </c>
      <c r="F102" s="69">
        <v>18.3</v>
      </c>
      <c r="G102" s="69">
        <v>18.3</v>
      </c>
      <c r="H102" s="95">
        <v>17</v>
      </c>
      <c r="I102" s="12"/>
      <c r="J102" s="71">
        <v>0</v>
      </c>
      <c r="K102" s="71">
        <v>0</v>
      </c>
      <c r="L102" s="71">
        <v>0</v>
      </c>
      <c r="M102" s="71">
        <v>0</v>
      </c>
      <c r="N102" s="71">
        <v>0</v>
      </c>
      <c r="O102" s="71">
        <v>18.3</v>
      </c>
      <c r="P102" s="71">
        <v>0</v>
      </c>
      <c r="Q102" s="71">
        <v>0</v>
      </c>
      <c r="R102" s="71">
        <v>18.3</v>
      </c>
      <c r="S102" s="71">
        <v>0</v>
      </c>
      <c r="T102" s="71">
        <v>0</v>
      </c>
      <c r="U102" s="71">
        <v>0</v>
      </c>
      <c r="V102" s="71">
        <v>36.6</v>
      </c>
      <c r="W102" s="14"/>
      <c r="X102" s="14">
        <f t="shared" si="37"/>
        <v>0</v>
      </c>
      <c r="Y102" s="14">
        <f t="shared" si="38"/>
        <v>0</v>
      </c>
      <c r="Z102" s="14">
        <f t="shared" si="39"/>
        <v>0</v>
      </c>
      <c r="AA102" s="14">
        <f t="shared" si="40"/>
        <v>0</v>
      </c>
      <c r="AB102" s="14">
        <f t="shared" si="41"/>
        <v>0</v>
      </c>
      <c r="AC102" s="14">
        <f t="shared" si="42"/>
        <v>1</v>
      </c>
      <c r="AD102" s="14">
        <f t="shared" si="43"/>
        <v>0</v>
      </c>
      <c r="AE102" s="14">
        <f t="shared" si="44"/>
        <v>0</v>
      </c>
      <c r="AF102" s="14">
        <f t="shared" si="45"/>
        <v>1</v>
      </c>
      <c r="AG102" s="14">
        <f t="shared" si="46"/>
        <v>0</v>
      </c>
      <c r="AH102" s="14">
        <f t="shared" si="47"/>
        <v>0</v>
      </c>
      <c r="AI102" s="14">
        <f t="shared" si="48"/>
        <v>0</v>
      </c>
      <c r="AJ102" s="16">
        <f t="shared" si="49"/>
        <v>0.16666666666666666</v>
      </c>
    </row>
    <row r="103" spans="1:38" s="60" customFormat="1">
      <c r="A103" s="60" t="s">
        <v>552</v>
      </c>
      <c r="B103" s="60">
        <v>1</v>
      </c>
      <c r="C103" s="64" t="s">
        <v>341</v>
      </c>
      <c r="D103" s="64" t="s">
        <v>342</v>
      </c>
      <c r="E103" s="69">
        <v>17.91</v>
      </c>
      <c r="F103" s="70">
        <v>17.86</v>
      </c>
      <c r="G103" s="70">
        <v>18.18</v>
      </c>
      <c r="H103" s="95">
        <v>35</v>
      </c>
      <c r="I103" s="41"/>
      <c r="J103" s="76">
        <v>2561.13</v>
      </c>
      <c r="K103" s="76">
        <v>2220.84</v>
      </c>
      <c r="L103" s="76">
        <v>4405.8599999999997</v>
      </c>
      <c r="M103" s="76">
        <v>4500.7199999999993</v>
      </c>
      <c r="N103" s="76">
        <v>5518.74</v>
      </c>
      <c r="O103" s="76">
        <v>5090.1000000000004</v>
      </c>
      <c r="P103" s="76">
        <v>3911.34</v>
      </c>
      <c r="Q103" s="76">
        <v>3589.76</v>
      </c>
      <c r="R103" s="76">
        <v>3607.72</v>
      </c>
      <c r="S103" s="76">
        <v>2786.16</v>
      </c>
      <c r="T103" s="76">
        <v>2306.94</v>
      </c>
      <c r="U103" s="76">
        <v>1999.8</v>
      </c>
      <c r="V103" s="76">
        <v>42499.11</v>
      </c>
      <c r="W103" s="42"/>
      <c r="X103" s="42">
        <f t="shared" si="37"/>
        <v>143</v>
      </c>
      <c r="Y103" s="42">
        <f t="shared" si="38"/>
        <v>124.00000000000001</v>
      </c>
      <c r="Z103" s="42">
        <f t="shared" si="39"/>
        <v>245.99999999999997</v>
      </c>
      <c r="AA103" s="42">
        <f t="shared" si="40"/>
        <v>251.99999999999997</v>
      </c>
      <c r="AB103" s="42">
        <f t="shared" si="41"/>
        <v>309</v>
      </c>
      <c r="AC103" s="42">
        <f t="shared" si="42"/>
        <v>285.00000000000006</v>
      </c>
      <c r="AD103" s="42">
        <f t="shared" si="43"/>
        <v>219.00000000000003</v>
      </c>
      <c r="AE103" s="42">
        <f t="shared" si="44"/>
        <v>200.99440089585667</v>
      </c>
      <c r="AF103" s="42">
        <f t="shared" si="45"/>
        <v>202</v>
      </c>
      <c r="AG103" s="42">
        <f t="shared" si="46"/>
        <v>156</v>
      </c>
      <c r="AH103" s="42">
        <f t="shared" si="47"/>
        <v>126.8943894389439</v>
      </c>
      <c r="AI103" s="42">
        <f t="shared" si="48"/>
        <v>110</v>
      </c>
      <c r="AJ103" s="61">
        <f t="shared" si="49"/>
        <v>197.82406586123338</v>
      </c>
    </row>
    <row r="104" spans="1:38" ht="14.25" customHeight="1">
      <c r="A104" s="1" t="s">
        <v>759</v>
      </c>
      <c r="B104" s="1">
        <v>1</v>
      </c>
      <c r="C104" s="11" t="s">
        <v>221</v>
      </c>
      <c r="D104" s="11" t="s">
        <v>222</v>
      </c>
      <c r="E104" s="69">
        <v>30.36</v>
      </c>
      <c r="F104" s="69">
        <v>30.28</v>
      </c>
      <c r="G104" s="69">
        <v>30.6</v>
      </c>
      <c r="H104" s="95">
        <v>28</v>
      </c>
      <c r="I104" s="12"/>
      <c r="J104" s="71">
        <v>0</v>
      </c>
      <c r="K104" s="71">
        <v>0</v>
      </c>
      <c r="L104" s="71">
        <v>0</v>
      </c>
      <c r="M104" s="71">
        <v>0</v>
      </c>
      <c r="N104" s="71">
        <v>0</v>
      </c>
      <c r="O104" s="71">
        <v>181.68</v>
      </c>
      <c r="P104" s="71">
        <v>0</v>
      </c>
      <c r="Q104" s="71">
        <v>0</v>
      </c>
      <c r="R104" s="71">
        <v>0</v>
      </c>
      <c r="S104" s="71">
        <v>0</v>
      </c>
      <c r="T104" s="71">
        <v>0</v>
      </c>
      <c r="U104" s="71">
        <v>0</v>
      </c>
      <c r="V104" s="71">
        <v>181.68</v>
      </c>
      <c r="W104" s="14"/>
      <c r="X104" s="14">
        <f t="shared" si="37"/>
        <v>0</v>
      </c>
      <c r="Y104" s="14">
        <f t="shared" si="38"/>
        <v>0</v>
      </c>
      <c r="Z104" s="14">
        <f t="shared" si="39"/>
        <v>0</v>
      </c>
      <c r="AA104" s="14">
        <f t="shared" si="40"/>
        <v>0</v>
      </c>
      <c r="AB104" s="14">
        <f t="shared" si="41"/>
        <v>0</v>
      </c>
      <c r="AC104" s="14">
        <f t="shared" si="42"/>
        <v>6</v>
      </c>
      <c r="AD104" s="14">
        <f t="shared" si="43"/>
        <v>0</v>
      </c>
      <c r="AE104" s="14">
        <f t="shared" si="44"/>
        <v>0</v>
      </c>
      <c r="AF104" s="14">
        <f t="shared" si="45"/>
        <v>0</v>
      </c>
      <c r="AG104" s="14">
        <f t="shared" si="46"/>
        <v>0</v>
      </c>
      <c r="AH104" s="14">
        <f t="shared" si="47"/>
        <v>0</v>
      </c>
      <c r="AI104" s="14">
        <f t="shared" si="48"/>
        <v>0</v>
      </c>
      <c r="AJ104" s="16">
        <f t="shared" si="49"/>
        <v>0.5</v>
      </c>
    </row>
    <row r="105" spans="1:38" ht="14.25" customHeight="1">
      <c r="A105" s="1" t="s">
        <v>716</v>
      </c>
      <c r="B105" s="1">
        <v>1</v>
      </c>
      <c r="C105" s="11" t="s">
        <v>321</v>
      </c>
      <c r="D105" s="11" t="s">
        <v>322</v>
      </c>
      <c r="E105" s="69">
        <v>30.36</v>
      </c>
      <c r="F105" s="69">
        <v>30.28</v>
      </c>
      <c r="G105" s="69">
        <v>30.6</v>
      </c>
      <c r="H105" s="95">
        <v>28</v>
      </c>
      <c r="I105" s="12"/>
      <c r="J105" s="71">
        <v>0</v>
      </c>
      <c r="K105" s="71">
        <v>0</v>
      </c>
      <c r="L105" s="71">
        <v>0</v>
      </c>
      <c r="M105" s="71">
        <v>0</v>
      </c>
      <c r="N105" s="71">
        <v>0</v>
      </c>
      <c r="O105" s="71">
        <v>0</v>
      </c>
      <c r="P105" s="71">
        <v>0</v>
      </c>
      <c r="Q105" s="71">
        <v>0</v>
      </c>
      <c r="R105" s="71">
        <v>0</v>
      </c>
      <c r="S105" s="71">
        <v>0</v>
      </c>
      <c r="T105" s="71">
        <v>0</v>
      </c>
      <c r="U105" s="71">
        <v>0</v>
      </c>
      <c r="V105" s="71">
        <v>0</v>
      </c>
      <c r="W105" s="14"/>
      <c r="X105" s="14">
        <f t="shared" si="37"/>
        <v>0</v>
      </c>
      <c r="Y105" s="14">
        <f t="shared" si="38"/>
        <v>0</v>
      </c>
      <c r="Z105" s="14">
        <f t="shared" si="39"/>
        <v>0</v>
      </c>
      <c r="AA105" s="14">
        <f t="shared" si="40"/>
        <v>0</v>
      </c>
      <c r="AB105" s="14">
        <f t="shared" si="41"/>
        <v>0</v>
      </c>
      <c r="AC105" s="14">
        <f t="shared" si="42"/>
        <v>0</v>
      </c>
      <c r="AD105" s="14">
        <f t="shared" si="43"/>
        <v>0</v>
      </c>
      <c r="AE105" s="14">
        <f t="shared" si="44"/>
        <v>0</v>
      </c>
      <c r="AF105" s="14">
        <f t="shared" si="45"/>
        <v>0</v>
      </c>
      <c r="AG105" s="14">
        <f t="shared" si="46"/>
        <v>0</v>
      </c>
      <c r="AH105" s="14">
        <f t="shared" si="47"/>
        <v>0</v>
      </c>
      <c r="AI105" s="14">
        <f t="shared" si="48"/>
        <v>0</v>
      </c>
      <c r="AJ105" s="16">
        <f t="shared" si="49"/>
        <v>0</v>
      </c>
      <c r="AK105" s="1" t="s">
        <v>431</v>
      </c>
      <c r="AL105" s="16">
        <f>+SUM(AP72:AP84)</f>
        <v>1196.8900030405839</v>
      </c>
    </row>
    <row r="106" spans="1:38">
      <c r="A106" s="1" t="s">
        <v>623</v>
      </c>
      <c r="B106" s="1">
        <v>1</v>
      </c>
      <c r="C106" s="11" t="s">
        <v>192</v>
      </c>
      <c r="D106" s="11" t="s">
        <v>193</v>
      </c>
      <c r="E106" s="69">
        <v>2.68</v>
      </c>
      <c r="F106" s="69">
        <v>2.67</v>
      </c>
      <c r="G106" s="69">
        <v>2.67</v>
      </c>
      <c r="H106" s="95">
        <v>35</v>
      </c>
      <c r="I106" s="12"/>
      <c r="J106" s="71">
        <v>745.04</v>
      </c>
      <c r="K106" s="71">
        <v>731.64</v>
      </c>
      <c r="L106" s="71">
        <v>771.81999999999994</v>
      </c>
      <c r="M106" s="71">
        <v>696.83999999999992</v>
      </c>
      <c r="N106" s="71">
        <v>795.65000000000009</v>
      </c>
      <c r="O106" s="71">
        <v>694.2</v>
      </c>
      <c r="P106" s="71">
        <v>568.71</v>
      </c>
      <c r="Q106" s="71">
        <v>723.55</v>
      </c>
      <c r="R106" s="71">
        <v>750.27</v>
      </c>
      <c r="S106" s="71">
        <v>683.55</v>
      </c>
      <c r="T106" s="71">
        <v>740.14</v>
      </c>
      <c r="U106" s="71">
        <v>651.48</v>
      </c>
      <c r="V106" s="71">
        <v>8552.8900000000012</v>
      </c>
      <c r="W106" s="14"/>
      <c r="X106" s="14">
        <f t="shared" si="37"/>
        <v>277.99999999999994</v>
      </c>
      <c r="Y106" s="14">
        <f t="shared" si="38"/>
        <v>273</v>
      </c>
      <c r="Z106" s="14">
        <f t="shared" si="39"/>
        <v>287.99253731343282</v>
      </c>
      <c r="AA106" s="14">
        <f t="shared" si="40"/>
        <v>260.98876404494382</v>
      </c>
      <c r="AB106" s="14">
        <f t="shared" si="41"/>
        <v>297.996254681648</v>
      </c>
      <c r="AC106" s="14">
        <f t="shared" si="42"/>
        <v>260</v>
      </c>
      <c r="AD106" s="14">
        <f t="shared" si="43"/>
        <v>213.00000000000003</v>
      </c>
      <c r="AE106" s="14">
        <f t="shared" si="44"/>
        <v>270.99250936329588</v>
      </c>
      <c r="AF106" s="14">
        <f t="shared" si="45"/>
        <v>281</v>
      </c>
      <c r="AG106" s="14">
        <f t="shared" si="46"/>
        <v>256.01123595505618</v>
      </c>
      <c r="AH106" s="14">
        <f t="shared" si="47"/>
        <v>277.20599250936328</v>
      </c>
      <c r="AI106" s="14">
        <f t="shared" si="48"/>
        <v>244</v>
      </c>
      <c r="AJ106" s="16">
        <f t="shared" si="49"/>
        <v>266.68227448897829</v>
      </c>
      <c r="AK106" s="1" t="s">
        <v>432</v>
      </c>
      <c r="AL106" s="1">
        <v>0</v>
      </c>
    </row>
    <row r="107" spans="1:38">
      <c r="C107" s="11"/>
      <c r="D107" s="11"/>
      <c r="E107" s="69"/>
      <c r="F107" s="69"/>
      <c r="G107" s="69"/>
      <c r="I107" s="12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6"/>
    </row>
    <row r="108" spans="1:38">
      <c r="C108" s="11"/>
      <c r="D108" s="11"/>
      <c r="E108" s="69"/>
      <c r="F108" s="69"/>
      <c r="G108" s="69"/>
      <c r="I108" s="12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6"/>
    </row>
    <row r="109" spans="1:38">
      <c r="C109" s="11"/>
      <c r="D109" s="11"/>
      <c r="E109" s="69"/>
      <c r="F109" s="69"/>
      <c r="G109" s="69"/>
      <c r="I109" s="12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</row>
    <row r="110" spans="1:38">
      <c r="B110" s="1">
        <f>COUNTIF(C:C,C110)</f>
        <v>0</v>
      </c>
      <c r="D110" s="17" t="s">
        <v>12</v>
      </c>
      <c r="E110" s="67"/>
      <c r="F110" s="67"/>
      <c r="G110" s="67"/>
      <c r="I110" s="12"/>
      <c r="J110" s="72">
        <f t="shared" ref="J110:V110" si="59">SUM(J71:J109)</f>
        <v>123179.35500000001</v>
      </c>
      <c r="K110" s="72">
        <f t="shared" si="59"/>
        <v>126421.47499999999</v>
      </c>
      <c r="L110" s="72">
        <f t="shared" si="59"/>
        <v>136389.45499999999</v>
      </c>
      <c r="M110" s="72">
        <f t="shared" si="59"/>
        <v>141457.15499999997</v>
      </c>
      <c r="N110" s="72">
        <f t="shared" si="59"/>
        <v>144896.28500000003</v>
      </c>
      <c r="O110" s="72">
        <f t="shared" si="59"/>
        <v>147855.04499999995</v>
      </c>
      <c r="P110" s="72">
        <f t="shared" si="59"/>
        <v>140607.38499999998</v>
      </c>
      <c r="Q110" s="72">
        <f t="shared" si="59"/>
        <v>132459.28499999995</v>
      </c>
      <c r="R110" s="72">
        <f t="shared" si="59"/>
        <v>131841.04999999996</v>
      </c>
      <c r="S110" s="72">
        <f t="shared" si="59"/>
        <v>129274.94</v>
      </c>
      <c r="T110" s="72">
        <f t="shared" si="59"/>
        <v>128941.86500000002</v>
      </c>
      <c r="U110" s="72">
        <f t="shared" si="59"/>
        <v>128659.785</v>
      </c>
      <c r="V110" s="72">
        <f t="shared" si="59"/>
        <v>1611983.0799999998</v>
      </c>
      <c r="W110" s="34"/>
      <c r="X110" s="51">
        <f t="shared" ref="X110:AJ110" si="60">+SUM(X72:X84)</f>
        <v>1125.5521513871108</v>
      </c>
      <c r="Y110" s="51">
        <f t="shared" si="60"/>
        <v>1154.2251929090746</v>
      </c>
      <c r="Z110" s="51">
        <f t="shared" si="60"/>
        <v>1198.4125426822575</v>
      </c>
      <c r="AA110" s="51">
        <f t="shared" si="60"/>
        <v>1232.8451364478419</v>
      </c>
      <c r="AB110" s="51">
        <f t="shared" si="60"/>
        <v>1251.9410350265705</v>
      </c>
      <c r="AC110" s="51">
        <f t="shared" si="60"/>
        <v>1273.7578853918508</v>
      </c>
      <c r="AD110" s="51">
        <f t="shared" si="60"/>
        <v>1242.9428639106764</v>
      </c>
      <c r="AE110" s="51">
        <f t="shared" si="60"/>
        <v>1186.9773355056359</v>
      </c>
      <c r="AF110" s="51">
        <f t="shared" si="60"/>
        <v>1188.6933433261049</v>
      </c>
      <c r="AG110" s="51">
        <f t="shared" si="60"/>
        <v>1183.143742701875</v>
      </c>
      <c r="AH110" s="51">
        <f t="shared" si="60"/>
        <v>1160.6454528214945</v>
      </c>
      <c r="AI110" s="51">
        <f t="shared" si="60"/>
        <v>1163.5433543765141</v>
      </c>
      <c r="AJ110" s="51">
        <f t="shared" si="60"/>
        <v>1196.8900030405839</v>
      </c>
    </row>
    <row r="111" spans="1:38">
      <c r="E111" s="67"/>
      <c r="F111" s="67"/>
      <c r="G111" s="67"/>
      <c r="I111" s="12"/>
      <c r="J111" s="74"/>
      <c r="K111" s="79"/>
      <c r="L111" s="79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</row>
    <row r="112" spans="1:38">
      <c r="E112" s="67"/>
      <c r="F112" s="67"/>
      <c r="G112" s="67"/>
      <c r="I112" s="12"/>
      <c r="J112" s="74"/>
      <c r="K112" s="79"/>
      <c r="L112" s="79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</row>
    <row r="113" spans="2:42">
      <c r="C113" s="7"/>
      <c r="D113" s="7"/>
      <c r="E113" s="67"/>
      <c r="F113" s="67"/>
      <c r="G113" s="67"/>
      <c r="I113" s="20"/>
      <c r="J113" s="77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</row>
    <row r="114" spans="2:42">
      <c r="C114" s="7"/>
      <c r="D114" s="7"/>
      <c r="E114" s="67"/>
      <c r="F114" s="67"/>
      <c r="G114" s="67"/>
      <c r="I114" s="20"/>
      <c r="J114" s="77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</row>
    <row r="115" spans="2:42">
      <c r="C115" s="10"/>
      <c r="D115" s="10"/>
      <c r="E115" s="67"/>
      <c r="F115" s="67"/>
      <c r="G115" s="67"/>
      <c r="I115" s="20"/>
      <c r="J115" s="77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</row>
    <row r="116" spans="2:42">
      <c r="C116" s="11"/>
      <c r="D116" s="11"/>
      <c r="E116" s="69"/>
      <c r="F116" s="69"/>
      <c r="G116" s="69"/>
      <c r="I116" s="12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6"/>
      <c r="AP116" s="16"/>
    </row>
    <row r="117" spans="2:42">
      <c r="C117" s="66"/>
      <c r="D117" s="11"/>
      <c r="E117" s="69"/>
      <c r="F117" s="69"/>
      <c r="G117" s="69"/>
      <c r="I117" s="12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6"/>
      <c r="AP117" s="16"/>
    </row>
    <row r="118" spans="2:42">
      <c r="C118" s="66"/>
      <c r="D118" s="11"/>
      <c r="E118" s="69"/>
      <c r="F118" s="69"/>
      <c r="G118" s="69"/>
      <c r="I118" s="12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6"/>
      <c r="AP118" s="16"/>
    </row>
    <row r="119" spans="2:42">
      <c r="C119" s="66"/>
      <c r="D119" s="11"/>
      <c r="E119" s="69"/>
      <c r="F119" s="69"/>
      <c r="G119" s="69"/>
      <c r="I119" s="12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6"/>
      <c r="AP119" s="16"/>
    </row>
    <row r="120" spans="2:42">
      <c r="C120" s="66"/>
      <c r="D120" s="11"/>
      <c r="E120" s="69"/>
      <c r="F120" s="69"/>
      <c r="G120" s="69"/>
      <c r="I120" s="12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6"/>
      <c r="AP120" s="16"/>
    </row>
    <row r="121" spans="2:42">
      <c r="C121" s="66"/>
      <c r="D121" s="11"/>
      <c r="E121" s="69"/>
      <c r="F121" s="69"/>
      <c r="G121" s="69"/>
      <c r="I121" s="12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6"/>
      <c r="AP121" s="16"/>
    </row>
    <row r="122" spans="2:42">
      <c r="C122" s="66"/>
      <c r="D122" s="11"/>
      <c r="E122" s="69"/>
      <c r="F122" s="69"/>
      <c r="G122" s="69"/>
      <c r="I122" s="12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6"/>
      <c r="AP122" s="16"/>
    </row>
    <row r="123" spans="2:42">
      <c r="C123" s="66"/>
      <c r="D123" s="11"/>
      <c r="E123" s="69"/>
      <c r="F123" s="69"/>
      <c r="G123" s="69"/>
      <c r="I123" s="12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6"/>
      <c r="AP123" s="16"/>
    </row>
    <row r="124" spans="2:42">
      <c r="C124" s="11"/>
      <c r="D124" s="11"/>
      <c r="E124" s="69"/>
      <c r="F124" s="69"/>
      <c r="G124" s="69"/>
      <c r="I124" s="12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</row>
    <row r="125" spans="2:42">
      <c r="D125" s="17"/>
      <c r="E125" s="67"/>
      <c r="F125" s="67"/>
      <c r="G125" s="67"/>
      <c r="I125" s="1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34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</row>
    <row r="126" spans="2:42">
      <c r="D126" s="17"/>
      <c r="E126" s="67"/>
      <c r="F126" s="67"/>
      <c r="G126" s="67"/>
      <c r="I126" s="12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34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</row>
    <row r="127" spans="2:42">
      <c r="D127" s="17"/>
      <c r="E127" s="67"/>
      <c r="F127" s="67"/>
      <c r="G127" s="67"/>
      <c r="I127" s="12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34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</row>
    <row r="128" spans="2:42">
      <c r="B128" s="1">
        <f>COUNTIF(C:C,C128)</f>
        <v>1</v>
      </c>
      <c r="C128" s="9" t="s">
        <v>14</v>
      </c>
      <c r="D128" s="7" t="s">
        <v>14</v>
      </c>
      <c r="E128" s="67"/>
      <c r="F128" s="67"/>
      <c r="G128" s="67"/>
      <c r="I128" s="20"/>
      <c r="J128" s="77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</row>
    <row r="129" spans="1:42">
      <c r="C129" s="9"/>
      <c r="D129" s="9"/>
      <c r="E129" s="67"/>
      <c r="F129" s="67"/>
      <c r="G129" s="67"/>
      <c r="I129" s="20"/>
      <c r="J129" s="77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</row>
    <row r="130" spans="1:42">
      <c r="B130" s="1">
        <f t="shared" ref="B130" si="61">COUNTIF(C:C,C130)</f>
        <v>1</v>
      </c>
      <c r="C130" s="2" t="s">
        <v>15</v>
      </c>
      <c r="D130" s="2" t="s">
        <v>15</v>
      </c>
      <c r="E130" s="67"/>
      <c r="F130" s="67"/>
      <c r="G130" s="67"/>
      <c r="I130" s="13"/>
      <c r="J130" s="80"/>
      <c r="K130" s="71"/>
      <c r="L130" s="71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</row>
    <row r="131" spans="1:42">
      <c r="A131" s="1" t="s">
        <v>608</v>
      </c>
      <c r="B131" s="1">
        <v>1</v>
      </c>
      <c r="C131" s="11" t="s">
        <v>94</v>
      </c>
      <c r="D131" s="11" t="s">
        <v>95</v>
      </c>
      <c r="E131" s="69">
        <v>88.58</v>
      </c>
      <c r="F131" s="69">
        <v>88.34</v>
      </c>
      <c r="G131" s="69">
        <v>88.34</v>
      </c>
      <c r="H131" s="95">
        <v>39</v>
      </c>
      <c r="I131" s="12"/>
      <c r="J131" s="71">
        <v>442.9</v>
      </c>
      <c r="K131" s="71">
        <v>177.16</v>
      </c>
      <c r="L131" s="71">
        <v>708.64</v>
      </c>
      <c r="M131" s="71">
        <v>441.7</v>
      </c>
      <c r="N131" s="71">
        <v>971.74</v>
      </c>
      <c r="O131" s="71">
        <v>706.72</v>
      </c>
      <c r="P131" s="71">
        <v>883.4</v>
      </c>
      <c r="Q131" s="71">
        <v>1148.42</v>
      </c>
      <c r="R131" s="71">
        <v>441.7</v>
      </c>
      <c r="S131" s="71">
        <v>265.02</v>
      </c>
      <c r="T131" s="71">
        <v>176.68</v>
      </c>
      <c r="U131" s="71">
        <v>265.02</v>
      </c>
      <c r="V131" s="71">
        <v>6629.1</v>
      </c>
      <c r="W131" s="14"/>
      <c r="X131" s="14">
        <f t="shared" ref="X131:X155" si="62">IFERROR(J131/$E131,0)</f>
        <v>5</v>
      </c>
      <c r="Y131" s="14">
        <f t="shared" ref="Y131:Y155" si="63">IFERROR(K131/$E131,0)</f>
        <v>2</v>
      </c>
      <c r="Z131" s="14">
        <f t="shared" ref="Z131:Z155" si="64">IFERROR(L131/$E131,0)</f>
        <v>8</v>
      </c>
      <c r="AA131" s="14">
        <f t="shared" ref="AA131:AA155" si="65">IFERROR(M131/$F131,0)</f>
        <v>5</v>
      </c>
      <c r="AB131" s="14">
        <f t="shared" ref="AB131:AB155" si="66">IFERROR(N131/$F131,0)</f>
        <v>11</v>
      </c>
      <c r="AC131" s="14">
        <f t="shared" ref="AC131:AC155" si="67">IFERROR(O131/$F131,0)</f>
        <v>8</v>
      </c>
      <c r="AD131" s="14">
        <f t="shared" ref="AD131:AD155" si="68">IFERROR(P131/$F131,0)</f>
        <v>10</v>
      </c>
      <c r="AE131" s="14">
        <f t="shared" ref="AE131:AE155" si="69">IFERROR(Q131/$F131,0)</f>
        <v>13</v>
      </c>
      <c r="AF131" s="14">
        <f t="shared" ref="AF131:AF155" si="70">IFERROR(R131/$F131,0)</f>
        <v>5</v>
      </c>
      <c r="AG131" s="14">
        <f t="shared" ref="AG131:AG155" si="71">IFERROR(S131/$F131,0)</f>
        <v>2.9999999999999996</v>
      </c>
      <c r="AH131" s="14">
        <f t="shared" ref="AH131:AH155" si="72">IFERROR(T131/$G131,0)</f>
        <v>2</v>
      </c>
      <c r="AI131" s="14">
        <f t="shared" ref="AI131:AI155" si="73">IFERROR(U131/$G131,0)</f>
        <v>2.9999999999999996</v>
      </c>
      <c r="AJ131" s="16">
        <f t="shared" ref="AJ131:AJ155" si="74">AVERAGE(X131:AI131)</f>
        <v>6.25</v>
      </c>
    </row>
    <row r="132" spans="1:42">
      <c r="A132" s="1" t="s">
        <v>760</v>
      </c>
      <c r="B132" s="1">
        <v>1</v>
      </c>
      <c r="C132" s="11" t="s">
        <v>260</v>
      </c>
      <c r="D132" s="11" t="s">
        <v>260</v>
      </c>
      <c r="E132" s="69">
        <v>88.58</v>
      </c>
      <c r="F132" s="69">
        <v>88.34</v>
      </c>
      <c r="G132" s="69">
        <v>88.34</v>
      </c>
      <c r="H132" s="95">
        <v>39</v>
      </c>
      <c r="I132" s="12"/>
      <c r="J132" s="71">
        <v>0</v>
      </c>
      <c r="K132" s="71">
        <v>0</v>
      </c>
      <c r="L132" s="71">
        <v>0</v>
      </c>
      <c r="M132" s="71">
        <v>0</v>
      </c>
      <c r="N132" s="71">
        <v>0</v>
      </c>
      <c r="O132" s="71">
        <v>88.34</v>
      </c>
      <c r="P132" s="71">
        <v>0</v>
      </c>
      <c r="Q132" s="71">
        <v>0</v>
      </c>
      <c r="R132" s="71">
        <v>0</v>
      </c>
      <c r="S132" s="71">
        <v>0</v>
      </c>
      <c r="T132" s="71">
        <v>0</v>
      </c>
      <c r="U132" s="71">
        <v>0</v>
      </c>
      <c r="V132" s="71">
        <v>88.34</v>
      </c>
      <c r="W132" s="14"/>
      <c r="X132" s="14">
        <f>IFERROR(J132/$E132,0)</f>
        <v>0</v>
      </c>
      <c r="Y132" s="14">
        <f>IFERROR(K132/$E132,0)</f>
        <v>0</v>
      </c>
      <c r="Z132" s="14">
        <f>IFERROR(L132/$E132,0)</f>
        <v>0</v>
      </c>
      <c r="AA132" s="14">
        <f t="shared" ref="AA132:AG132" si="75">IFERROR(M132/$F132,0)</f>
        <v>0</v>
      </c>
      <c r="AB132" s="14">
        <f t="shared" si="75"/>
        <v>0</v>
      </c>
      <c r="AC132" s="14">
        <f t="shared" si="75"/>
        <v>1</v>
      </c>
      <c r="AD132" s="14">
        <f t="shared" si="75"/>
        <v>0</v>
      </c>
      <c r="AE132" s="14">
        <f t="shared" si="75"/>
        <v>0</v>
      </c>
      <c r="AF132" s="14">
        <f t="shared" si="75"/>
        <v>0</v>
      </c>
      <c r="AG132" s="14">
        <f t="shared" si="75"/>
        <v>0</v>
      </c>
      <c r="AH132" s="14">
        <f>IFERROR(T132/$G132,0)</f>
        <v>0</v>
      </c>
      <c r="AI132" s="14">
        <f>IFERROR(U132/$G132,0)</f>
        <v>0</v>
      </c>
      <c r="AJ132" s="16">
        <f>AVERAGE(X132:AI132)</f>
        <v>8.3333333333333329E-2</v>
      </c>
    </row>
    <row r="133" spans="1:42">
      <c r="A133" s="1" t="s">
        <v>609</v>
      </c>
      <c r="B133" s="1">
        <v>1</v>
      </c>
      <c r="C133" s="11" t="s">
        <v>96</v>
      </c>
      <c r="D133" s="11" t="s">
        <v>97</v>
      </c>
      <c r="E133" s="69">
        <v>102.88</v>
      </c>
      <c r="F133" s="69">
        <v>102.6</v>
      </c>
      <c r="G133" s="69">
        <v>102.6</v>
      </c>
      <c r="H133" s="95">
        <v>39</v>
      </c>
      <c r="I133" s="12"/>
      <c r="J133" s="71">
        <v>8144.6600000000008</v>
      </c>
      <c r="K133" s="71">
        <v>8333.2799999999988</v>
      </c>
      <c r="L133" s="71">
        <v>12654.24</v>
      </c>
      <c r="M133" s="71">
        <v>13033</v>
      </c>
      <c r="N133" s="71">
        <v>11286</v>
      </c>
      <c r="O133" s="71">
        <v>13132.8</v>
      </c>
      <c r="P133" s="71">
        <v>11696.4</v>
      </c>
      <c r="Q133" s="71">
        <v>13338</v>
      </c>
      <c r="R133" s="71">
        <v>9336.6</v>
      </c>
      <c r="S133" s="71">
        <v>9776.56</v>
      </c>
      <c r="T133" s="71">
        <v>8823.6</v>
      </c>
      <c r="U133" s="71">
        <v>9028.7999999999993</v>
      </c>
      <c r="V133" s="71">
        <v>128583.94</v>
      </c>
      <c r="W133" s="14"/>
      <c r="X133" s="14">
        <f t="shared" si="62"/>
        <v>79.166601866251952</v>
      </c>
      <c r="Y133" s="14">
        <f t="shared" si="63"/>
        <v>80.999999999999986</v>
      </c>
      <c r="Z133" s="14">
        <f t="shared" si="64"/>
        <v>123</v>
      </c>
      <c r="AA133" s="14">
        <f>IFERROR(M133/$F133,0)</f>
        <v>127.02729044834308</v>
      </c>
      <c r="AB133" s="14">
        <f t="shared" si="66"/>
        <v>110</v>
      </c>
      <c r="AC133" s="14">
        <f t="shared" si="67"/>
        <v>128</v>
      </c>
      <c r="AD133" s="14">
        <f t="shared" si="68"/>
        <v>114</v>
      </c>
      <c r="AE133" s="14">
        <f t="shared" si="69"/>
        <v>130</v>
      </c>
      <c r="AF133" s="14">
        <f t="shared" si="70"/>
        <v>91.000000000000014</v>
      </c>
      <c r="AG133" s="14">
        <f t="shared" si="71"/>
        <v>95.288109161793372</v>
      </c>
      <c r="AH133" s="14">
        <f t="shared" si="72"/>
        <v>86.000000000000014</v>
      </c>
      <c r="AI133" s="14">
        <f t="shared" si="73"/>
        <v>88</v>
      </c>
      <c r="AJ133" s="16">
        <f t="shared" si="74"/>
        <v>104.37350012303237</v>
      </c>
    </row>
    <row r="134" spans="1:42">
      <c r="A134" s="1" t="s">
        <v>761</v>
      </c>
      <c r="B134" s="1">
        <v>1</v>
      </c>
      <c r="C134" s="11" t="s">
        <v>98</v>
      </c>
      <c r="D134" s="11" t="s">
        <v>99</v>
      </c>
      <c r="E134" s="69">
        <v>102.88</v>
      </c>
      <c r="F134" s="69">
        <v>102.6</v>
      </c>
      <c r="G134" s="69">
        <v>102.6</v>
      </c>
      <c r="H134" s="95">
        <v>39</v>
      </c>
      <c r="I134" s="12"/>
      <c r="J134" s="71">
        <v>0</v>
      </c>
      <c r="K134" s="71">
        <v>0</v>
      </c>
      <c r="L134" s="71">
        <v>0</v>
      </c>
      <c r="M134" s="71">
        <v>0</v>
      </c>
      <c r="N134" s="71">
        <v>0</v>
      </c>
      <c r="O134" s="71">
        <v>205.2</v>
      </c>
      <c r="P134" s="71">
        <v>0</v>
      </c>
      <c r="Q134" s="71">
        <v>0</v>
      </c>
      <c r="R134" s="71">
        <v>0</v>
      </c>
      <c r="S134" s="71">
        <v>0</v>
      </c>
      <c r="T134" s="71">
        <v>0</v>
      </c>
      <c r="U134" s="71">
        <v>0</v>
      </c>
      <c r="V134" s="71">
        <v>205.2</v>
      </c>
      <c r="W134" s="14"/>
      <c r="X134" s="14">
        <f>IFERROR(J134/$E134,0)</f>
        <v>0</v>
      </c>
      <c r="Y134" s="14">
        <f>IFERROR(K134/$E134,0)</f>
        <v>0</v>
      </c>
      <c r="Z134" s="14">
        <f>IFERROR(L134/$E134,0)</f>
        <v>0</v>
      </c>
      <c r="AA134" s="14">
        <f>IFERROR(M134/$F134,0)</f>
        <v>0</v>
      </c>
      <c r="AB134" s="14">
        <f t="shared" ref="AB134:AG134" si="76">IFERROR(N134/$F134,0)</f>
        <v>0</v>
      </c>
      <c r="AC134" s="14">
        <f t="shared" si="76"/>
        <v>2</v>
      </c>
      <c r="AD134" s="14">
        <f t="shared" si="76"/>
        <v>0</v>
      </c>
      <c r="AE134" s="14">
        <f t="shared" si="76"/>
        <v>0</v>
      </c>
      <c r="AF134" s="14">
        <f t="shared" si="76"/>
        <v>0</v>
      </c>
      <c r="AG134" s="14">
        <f t="shared" si="76"/>
        <v>0</v>
      </c>
      <c r="AH134" s="14">
        <f>IFERROR(T134/$G134,0)</f>
        <v>0</v>
      </c>
      <c r="AI134" s="14">
        <f>IFERROR(U134/$G134,0)</f>
        <v>0</v>
      </c>
      <c r="AJ134" s="16">
        <f>AVERAGE(X134:AI134)</f>
        <v>0.16666666666666666</v>
      </c>
    </row>
    <row r="135" spans="1:42">
      <c r="A135" s="1" t="s">
        <v>610</v>
      </c>
      <c r="B135" s="1">
        <v>1</v>
      </c>
      <c r="C135" s="11" t="s">
        <v>401</v>
      </c>
      <c r="D135" s="11" t="s">
        <v>402</v>
      </c>
      <c r="E135" s="69">
        <v>133.04</v>
      </c>
      <c r="F135" s="69">
        <v>133.04</v>
      </c>
      <c r="G135" s="69">
        <v>133.04</v>
      </c>
      <c r="H135" s="95">
        <v>39</v>
      </c>
      <c r="I135" s="12"/>
      <c r="J135" s="71">
        <v>532.16</v>
      </c>
      <c r="K135" s="71">
        <v>532.16</v>
      </c>
      <c r="L135" s="71">
        <v>532.16</v>
      </c>
      <c r="M135" s="71">
        <v>665.2</v>
      </c>
      <c r="N135" s="71">
        <v>532.16</v>
      </c>
      <c r="O135" s="71">
        <v>798.24</v>
      </c>
      <c r="P135" s="71">
        <v>532.16</v>
      </c>
      <c r="Q135" s="71">
        <v>532.16</v>
      </c>
      <c r="R135" s="71">
        <v>665.2</v>
      </c>
      <c r="S135" s="71">
        <v>532.16</v>
      </c>
      <c r="T135" s="71">
        <v>532.16</v>
      </c>
      <c r="U135" s="71">
        <v>665.2</v>
      </c>
      <c r="V135" s="71">
        <v>7051.119999999999</v>
      </c>
      <c r="W135" s="14"/>
      <c r="X135" s="14">
        <f t="shared" si="62"/>
        <v>4</v>
      </c>
      <c r="Y135" s="14">
        <f t="shared" si="63"/>
        <v>4</v>
      </c>
      <c r="Z135" s="14">
        <f t="shared" si="64"/>
        <v>4</v>
      </c>
      <c r="AA135" s="14">
        <f t="shared" si="65"/>
        <v>5.0000000000000009</v>
      </c>
      <c r="AB135" s="14">
        <f t="shared" si="66"/>
        <v>4</v>
      </c>
      <c r="AC135" s="14">
        <f t="shared" si="67"/>
        <v>6</v>
      </c>
      <c r="AD135" s="14">
        <f t="shared" si="68"/>
        <v>4</v>
      </c>
      <c r="AE135" s="14">
        <f t="shared" si="69"/>
        <v>4</v>
      </c>
      <c r="AF135" s="14">
        <f t="shared" si="70"/>
        <v>5.0000000000000009</v>
      </c>
      <c r="AG135" s="14">
        <f t="shared" si="71"/>
        <v>4</v>
      </c>
      <c r="AH135" s="14">
        <f t="shared" si="72"/>
        <v>4</v>
      </c>
      <c r="AI135" s="14">
        <f t="shared" si="73"/>
        <v>5.0000000000000009</v>
      </c>
      <c r="AJ135" s="16">
        <f t="shared" si="74"/>
        <v>4.416666666666667</v>
      </c>
    </row>
    <row r="136" spans="1:42">
      <c r="A136" s="1" t="s">
        <v>611</v>
      </c>
      <c r="B136" s="1">
        <v>1</v>
      </c>
      <c r="C136" s="11" t="s">
        <v>100</v>
      </c>
      <c r="D136" s="11" t="s">
        <v>101</v>
      </c>
      <c r="E136" s="69">
        <v>174.92</v>
      </c>
      <c r="F136" s="69">
        <v>174.45</v>
      </c>
      <c r="G136" s="69">
        <v>174.45</v>
      </c>
      <c r="H136" s="95">
        <v>39</v>
      </c>
      <c r="I136" s="12"/>
      <c r="J136" s="71">
        <v>7171.72</v>
      </c>
      <c r="K136" s="71">
        <v>8244.56</v>
      </c>
      <c r="L136" s="71">
        <v>6996.8</v>
      </c>
      <c r="M136" s="71">
        <v>7327.84</v>
      </c>
      <c r="N136" s="71">
        <v>9071.4</v>
      </c>
      <c r="O136" s="71">
        <v>5582.4</v>
      </c>
      <c r="P136" s="71">
        <v>7152.45</v>
      </c>
      <c r="Q136" s="71">
        <v>11164.8</v>
      </c>
      <c r="R136" s="71">
        <v>6454.65</v>
      </c>
      <c r="S136" s="71">
        <v>3663.45</v>
      </c>
      <c r="T136" s="71">
        <v>5059.05</v>
      </c>
      <c r="U136" s="71">
        <v>9769.2000000000007</v>
      </c>
      <c r="V136" s="71">
        <v>87658.319999999992</v>
      </c>
      <c r="W136" s="14"/>
      <c r="X136" s="14">
        <f t="shared" si="62"/>
        <v>41.000000000000007</v>
      </c>
      <c r="Y136" s="14">
        <f t="shared" si="63"/>
        <v>47.133318088268922</v>
      </c>
      <c r="Z136" s="14">
        <f t="shared" si="64"/>
        <v>40.000000000000007</v>
      </c>
      <c r="AA136" s="14">
        <f t="shared" si="65"/>
        <v>42.005388363427919</v>
      </c>
      <c r="AB136" s="14">
        <f t="shared" si="66"/>
        <v>52</v>
      </c>
      <c r="AC136" s="14">
        <f t="shared" si="67"/>
        <v>32</v>
      </c>
      <c r="AD136" s="14">
        <f t="shared" si="68"/>
        <v>41</v>
      </c>
      <c r="AE136" s="14">
        <f t="shared" si="69"/>
        <v>64</v>
      </c>
      <c r="AF136" s="14">
        <f t="shared" si="70"/>
        <v>37</v>
      </c>
      <c r="AG136" s="14">
        <f t="shared" si="71"/>
        <v>21</v>
      </c>
      <c r="AH136" s="14">
        <f t="shared" si="72"/>
        <v>29.000000000000004</v>
      </c>
      <c r="AI136" s="14">
        <f t="shared" si="73"/>
        <v>56.000000000000007</v>
      </c>
      <c r="AJ136" s="16">
        <f t="shared" si="74"/>
        <v>41.844892204308074</v>
      </c>
    </row>
    <row r="137" spans="1:42">
      <c r="A137" s="1" t="s">
        <v>762</v>
      </c>
      <c r="B137" s="1">
        <v>1</v>
      </c>
      <c r="C137" s="11" t="s">
        <v>102</v>
      </c>
      <c r="D137" s="11" t="s">
        <v>103</v>
      </c>
      <c r="E137" s="69">
        <v>174.92</v>
      </c>
      <c r="F137" s="69">
        <v>174.45</v>
      </c>
      <c r="G137" s="69">
        <v>174.45</v>
      </c>
      <c r="H137" s="95">
        <v>39</v>
      </c>
      <c r="I137" s="12"/>
      <c r="J137" s="71">
        <v>0</v>
      </c>
      <c r="K137" s="71">
        <v>0</v>
      </c>
      <c r="L137" s="71">
        <v>0</v>
      </c>
      <c r="M137" s="71">
        <v>0</v>
      </c>
      <c r="N137" s="71">
        <v>174.45</v>
      </c>
      <c r="O137" s="71">
        <v>0</v>
      </c>
      <c r="P137" s="71">
        <v>0</v>
      </c>
      <c r="Q137" s="71">
        <v>0</v>
      </c>
      <c r="R137" s="71">
        <v>0</v>
      </c>
      <c r="S137" s="71">
        <v>0</v>
      </c>
      <c r="T137" s="71">
        <v>0</v>
      </c>
      <c r="U137" s="71">
        <v>0</v>
      </c>
      <c r="V137" s="71">
        <v>174.45</v>
      </c>
      <c r="W137" s="14"/>
      <c r="X137" s="14">
        <f t="shared" ref="X137:Z138" si="77">IFERROR(J137/$E137,0)</f>
        <v>0</v>
      </c>
      <c r="Y137" s="14">
        <f t="shared" si="77"/>
        <v>0</v>
      </c>
      <c r="Z137" s="14">
        <f t="shared" si="77"/>
        <v>0</v>
      </c>
      <c r="AA137" s="14">
        <f t="shared" ref="AA137:AG138" si="78">IFERROR(M137/$F137,0)</f>
        <v>0</v>
      </c>
      <c r="AB137" s="14">
        <f t="shared" si="78"/>
        <v>1</v>
      </c>
      <c r="AC137" s="14">
        <f t="shared" si="78"/>
        <v>0</v>
      </c>
      <c r="AD137" s="14">
        <f t="shared" si="78"/>
        <v>0</v>
      </c>
      <c r="AE137" s="14">
        <f t="shared" si="78"/>
        <v>0</v>
      </c>
      <c r="AF137" s="14">
        <f t="shared" si="78"/>
        <v>0</v>
      </c>
      <c r="AG137" s="14">
        <f t="shared" si="78"/>
        <v>0</v>
      </c>
      <c r="AH137" s="14">
        <f>IFERROR(T137/$G137,0)</f>
        <v>0</v>
      </c>
      <c r="AI137" s="14">
        <f>IFERROR(U137/$G137,0)</f>
        <v>0</v>
      </c>
      <c r="AJ137" s="16">
        <f>AVERAGE(X137:AI137)</f>
        <v>8.3333333333333329E-2</v>
      </c>
    </row>
    <row r="138" spans="1:42">
      <c r="A138" s="1" t="s">
        <v>554</v>
      </c>
      <c r="B138" s="1">
        <v>1</v>
      </c>
      <c r="C138" s="11" t="s">
        <v>212</v>
      </c>
      <c r="D138" s="11" t="s">
        <v>213</v>
      </c>
      <c r="E138" s="69">
        <v>133.72999999999999</v>
      </c>
      <c r="F138" s="69">
        <v>133.37</v>
      </c>
      <c r="G138" s="69">
        <v>133.37</v>
      </c>
      <c r="H138" s="95">
        <v>42</v>
      </c>
      <c r="I138" s="12"/>
      <c r="J138" s="71">
        <v>401.19</v>
      </c>
      <c r="K138" s="71">
        <v>267.45999999999998</v>
      </c>
      <c r="L138" s="71">
        <v>267.45999999999998</v>
      </c>
      <c r="M138" s="71">
        <v>266.74</v>
      </c>
      <c r="N138" s="71">
        <v>266.74</v>
      </c>
      <c r="O138" s="71">
        <v>266.74</v>
      </c>
      <c r="P138" s="71">
        <v>400.11</v>
      </c>
      <c r="Q138" s="71">
        <v>266.74</v>
      </c>
      <c r="R138" s="71">
        <v>266.74</v>
      </c>
      <c r="S138" s="71">
        <v>266.74</v>
      </c>
      <c r="T138" s="71">
        <v>266.74</v>
      </c>
      <c r="U138" s="71">
        <v>266.74</v>
      </c>
      <c r="V138" s="71">
        <v>3470.1399999999994</v>
      </c>
      <c r="W138" s="14"/>
      <c r="X138" s="14">
        <f t="shared" si="77"/>
        <v>3</v>
      </c>
      <c r="Y138" s="14">
        <f t="shared" si="77"/>
        <v>2</v>
      </c>
      <c r="Z138" s="14">
        <f t="shared" si="77"/>
        <v>2</v>
      </c>
      <c r="AA138" s="14">
        <f t="shared" si="78"/>
        <v>2</v>
      </c>
      <c r="AB138" s="14">
        <f t="shared" si="78"/>
        <v>2</v>
      </c>
      <c r="AC138" s="14">
        <f t="shared" si="78"/>
        <v>2</v>
      </c>
      <c r="AD138" s="14">
        <f t="shared" si="78"/>
        <v>3</v>
      </c>
      <c r="AE138" s="14">
        <f t="shared" si="78"/>
        <v>2</v>
      </c>
      <c r="AF138" s="14">
        <f t="shared" si="78"/>
        <v>2</v>
      </c>
      <c r="AG138" s="14">
        <f t="shared" si="78"/>
        <v>2</v>
      </c>
      <c r="AH138" s="14">
        <f>IFERROR(T138/$G138,0)</f>
        <v>2</v>
      </c>
      <c r="AI138" s="14">
        <f>IFERROR(U138/$G138,0)</f>
        <v>2</v>
      </c>
      <c r="AJ138" s="16">
        <f>AVERAGE(X138:AI138)</f>
        <v>2.1666666666666665</v>
      </c>
    </row>
    <row r="139" spans="1:42">
      <c r="A139" s="1" t="s">
        <v>555</v>
      </c>
      <c r="B139" s="1">
        <v>1</v>
      </c>
      <c r="C139" s="11" t="s">
        <v>84</v>
      </c>
      <c r="D139" s="11" t="s">
        <v>85</v>
      </c>
      <c r="E139" s="69">
        <v>154.27000000000001</v>
      </c>
      <c r="F139" s="69">
        <v>153.85</v>
      </c>
      <c r="G139" s="69">
        <v>153.85</v>
      </c>
      <c r="H139" s="95">
        <v>42</v>
      </c>
      <c r="I139" s="12"/>
      <c r="J139" s="71">
        <v>1388.43</v>
      </c>
      <c r="K139" s="71">
        <v>1234.1600000000001</v>
      </c>
      <c r="L139" s="71">
        <v>1234.1600000000001</v>
      </c>
      <c r="M139" s="71">
        <v>1384.65</v>
      </c>
      <c r="N139" s="71">
        <v>1230.8</v>
      </c>
      <c r="O139" s="71">
        <v>1538.5</v>
      </c>
      <c r="P139" s="71">
        <v>1230.8</v>
      </c>
      <c r="Q139" s="71">
        <v>1230.8</v>
      </c>
      <c r="R139" s="71">
        <v>1384.65</v>
      </c>
      <c r="S139" s="71">
        <v>1230.8</v>
      </c>
      <c r="T139" s="71">
        <v>1384.65</v>
      </c>
      <c r="U139" s="71">
        <v>1384.65</v>
      </c>
      <c r="V139" s="71">
        <v>15857.049999999997</v>
      </c>
      <c r="W139" s="14"/>
      <c r="X139" s="14">
        <f t="shared" si="62"/>
        <v>9</v>
      </c>
      <c r="Y139" s="14">
        <f t="shared" si="63"/>
        <v>8</v>
      </c>
      <c r="Z139" s="14">
        <f t="shared" si="64"/>
        <v>8</v>
      </c>
      <c r="AA139" s="14">
        <f t="shared" si="65"/>
        <v>9.0000000000000018</v>
      </c>
      <c r="AB139" s="14">
        <f t="shared" si="66"/>
        <v>8</v>
      </c>
      <c r="AC139" s="14">
        <f t="shared" si="67"/>
        <v>10</v>
      </c>
      <c r="AD139" s="14">
        <f t="shared" si="68"/>
        <v>8</v>
      </c>
      <c r="AE139" s="14">
        <f t="shared" si="69"/>
        <v>8</v>
      </c>
      <c r="AF139" s="14">
        <f t="shared" si="70"/>
        <v>9.0000000000000018</v>
      </c>
      <c r="AG139" s="14">
        <f t="shared" si="71"/>
        <v>8</v>
      </c>
      <c r="AH139" s="14">
        <f t="shared" si="72"/>
        <v>9.0000000000000018</v>
      </c>
      <c r="AI139" s="14">
        <f t="shared" si="73"/>
        <v>9.0000000000000018</v>
      </c>
      <c r="AJ139" s="16">
        <f t="shared" si="74"/>
        <v>8.5833333333333339</v>
      </c>
    </row>
    <row r="140" spans="1:42">
      <c r="A140" s="1" t="s">
        <v>556</v>
      </c>
      <c r="B140" s="1">
        <v>1</v>
      </c>
      <c r="C140" s="11" t="s">
        <v>86</v>
      </c>
      <c r="D140" s="11" t="s">
        <v>87</v>
      </c>
      <c r="E140" s="69">
        <v>164.56</v>
      </c>
      <c r="F140" s="69">
        <v>164.12</v>
      </c>
      <c r="G140" s="69">
        <v>164.12</v>
      </c>
      <c r="H140" s="95">
        <v>42</v>
      </c>
      <c r="I140" s="12"/>
      <c r="J140" s="71">
        <v>329.12</v>
      </c>
      <c r="K140" s="71">
        <v>164.56</v>
      </c>
      <c r="L140" s="71">
        <v>164.56</v>
      </c>
      <c r="M140" s="71">
        <v>328.24</v>
      </c>
      <c r="N140" s="71">
        <v>164.12</v>
      </c>
      <c r="O140" s="71">
        <v>328.24</v>
      </c>
      <c r="P140" s="71">
        <v>164.12</v>
      </c>
      <c r="Q140" s="71">
        <v>492.36</v>
      </c>
      <c r="R140" s="71">
        <v>492.36</v>
      </c>
      <c r="S140" s="71">
        <v>492.36</v>
      </c>
      <c r="T140" s="71">
        <v>656.48</v>
      </c>
      <c r="U140" s="71">
        <v>984.72</v>
      </c>
      <c r="V140" s="71">
        <v>4761.2400000000007</v>
      </c>
      <c r="W140" s="14"/>
      <c r="X140" s="14">
        <f t="shared" si="62"/>
        <v>2</v>
      </c>
      <c r="Y140" s="14">
        <f t="shared" si="63"/>
        <v>1</v>
      </c>
      <c r="Z140" s="14">
        <f t="shared" si="64"/>
        <v>1</v>
      </c>
      <c r="AA140" s="14">
        <f t="shared" si="65"/>
        <v>2</v>
      </c>
      <c r="AB140" s="14">
        <f t="shared" si="66"/>
        <v>1</v>
      </c>
      <c r="AC140" s="14">
        <f t="shared" si="67"/>
        <v>2</v>
      </c>
      <c r="AD140" s="14">
        <f t="shared" si="68"/>
        <v>1</v>
      </c>
      <c r="AE140" s="14">
        <f t="shared" si="69"/>
        <v>3</v>
      </c>
      <c r="AF140" s="14">
        <f t="shared" si="70"/>
        <v>3</v>
      </c>
      <c r="AG140" s="14">
        <f t="shared" si="71"/>
        <v>3</v>
      </c>
      <c r="AH140" s="14">
        <f t="shared" si="72"/>
        <v>4</v>
      </c>
      <c r="AI140" s="14">
        <f t="shared" si="73"/>
        <v>6</v>
      </c>
      <c r="AJ140" s="16">
        <f t="shared" si="74"/>
        <v>2.4166666666666665</v>
      </c>
    </row>
    <row r="141" spans="1:42">
      <c r="A141" s="1" t="s">
        <v>557</v>
      </c>
      <c r="B141" s="1">
        <v>1</v>
      </c>
      <c r="C141" s="11" t="s">
        <v>170</v>
      </c>
      <c r="D141" s="11" t="s">
        <v>171</v>
      </c>
      <c r="E141" s="69">
        <v>180.15</v>
      </c>
      <c r="F141" s="69">
        <v>179.66</v>
      </c>
      <c r="G141" s="69">
        <v>179.66</v>
      </c>
      <c r="H141" s="95">
        <v>42</v>
      </c>
      <c r="I141" s="12"/>
      <c r="J141" s="71">
        <v>2882.4</v>
      </c>
      <c r="K141" s="71">
        <v>2702.25</v>
      </c>
      <c r="L141" s="71">
        <v>3062.55</v>
      </c>
      <c r="M141" s="71">
        <v>3414.03</v>
      </c>
      <c r="N141" s="71">
        <v>2694.9</v>
      </c>
      <c r="O141" s="71">
        <v>3233.88</v>
      </c>
      <c r="P141" s="71">
        <v>3413.54</v>
      </c>
      <c r="Q141" s="71">
        <v>3233.88</v>
      </c>
      <c r="R141" s="71">
        <v>3233.88</v>
      </c>
      <c r="S141" s="71">
        <v>3054.22</v>
      </c>
      <c r="T141" s="71">
        <v>2694.9</v>
      </c>
      <c r="U141" s="71">
        <v>2694.9</v>
      </c>
      <c r="V141" s="71">
        <v>36315.330000000009</v>
      </c>
      <c r="W141" s="14"/>
      <c r="X141" s="14">
        <f t="shared" si="62"/>
        <v>16</v>
      </c>
      <c r="Y141" s="14">
        <f t="shared" si="63"/>
        <v>15</v>
      </c>
      <c r="Z141" s="14">
        <f t="shared" si="64"/>
        <v>17</v>
      </c>
      <c r="AA141" s="14">
        <f t="shared" si="65"/>
        <v>19.002727373928533</v>
      </c>
      <c r="AB141" s="14">
        <f t="shared" si="66"/>
        <v>15</v>
      </c>
      <c r="AC141" s="14">
        <f t="shared" si="67"/>
        <v>18</v>
      </c>
      <c r="AD141" s="14">
        <f t="shared" si="68"/>
        <v>19</v>
      </c>
      <c r="AE141" s="14">
        <f t="shared" si="69"/>
        <v>18</v>
      </c>
      <c r="AF141" s="14">
        <f t="shared" si="70"/>
        <v>18</v>
      </c>
      <c r="AG141" s="14">
        <f t="shared" si="71"/>
        <v>17</v>
      </c>
      <c r="AH141" s="14">
        <f t="shared" si="72"/>
        <v>15</v>
      </c>
      <c r="AI141" s="14">
        <f t="shared" si="73"/>
        <v>15</v>
      </c>
      <c r="AJ141" s="16">
        <f t="shared" si="74"/>
        <v>16.833560614494044</v>
      </c>
    </row>
    <row r="142" spans="1:42">
      <c r="A142" s="1" t="s">
        <v>558</v>
      </c>
      <c r="B142" s="1">
        <v>1</v>
      </c>
      <c r="C142" s="11" t="s">
        <v>172</v>
      </c>
      <c r="D142" s="11" t="s">
        <v>173</v>
      </c>
      <c r="E142" s="69">
        <v>205.38</v>
      </c>
      <c r="F142" s="69">
        <v>204.83</v>
      </c>
      <c r="G142" s="69">
        <v>204.83</v>
      </c>
      <c r="H142" s="95">
        <v>42</v>
      </c>
      <c r="I142" s="12"/>
      <c r="J142" s="71">
        <v>410.76</v>
      </c>
      <c r="K142" s="71">
        <v>0</v>
      </c>
      <c r="L142" s="71">
        <v>410.76</v>
      </c>
      <c r="M142" s="71">
        <v>614.49</v>
      </c>
      <c r="N142" s="71">
        <v>204.83</v>
      </c>
      <c r="O142" s="71">
        <v>204.83</v>
      </c>
      <c r="P142" s="71">
        <v>204.83</v>
      </c>
      <c r="Q142" s="71">
        <v>409.66</v>
      </c>
      <c r="R142" s="71">
        <v>204.83</v>
      </c>
      <c r="S142" s="71">
        <v>204.83</v>
      </c>
      <c r="T142" s="71">
        <v>409.66</v>
      </c>
      <c r="U142" s="71">
        <v>0</v>
      </c>
      <c r="V142" s="71">
        <v>3279.4799999999996</v>
      </c>
      <c r="W142" s="14"/>
      <c r="X142" s="14">
        <f t="shared" si="62"/>
        <v>2</v>
      </c>
      <c r="Y142" s="14">
        <f t="shared" si="63"/>
        <v>0</v>
      </c>
      <c r="Z142" s="14">
        <f t="shared" si="64"/>
        <v>2</v>
      </c>
      <c r="AA142" s="14">
        <f t="shared" si="65"/>
        <v>3</v>
      </c>
      <c r="AB142" s="14">
        <f t="shared" si="66"/>
        <v>1</v>
      </c>
      <c r="AC142" s="14">
        <f t="shared" si="67"/>
        <v>1</v>
      </c>
      <c r="AD142" s="14">
        <f t="shared" si="68"/>
        <v>1</v>
      </c>
      <c r="AE142" s="14">
        <f t="shared" si="69"/>
        <v>2</v>
      </c>
      <c r="AF142" s="14">
        <f t="shared" si="70"/>
        <v>1</v>
      </c>
      <c r="AG142" s="14">
        <f t="shared" si="71"/>
        <v>1</v>
      </c>
      <c r="AH142" s="14">
        <f t="shared" si="72"/>
        <v>2</v>
      </c>
      <c r="AI142" s="14">
        <f t="shared" si="73"/>
        <v>0</v>
      </c>
      <c r="AJ142" s="16">
        <f t="shared" si="74"/>
        <v>1.3333333333333333</v>
      </c>
    </row>
    <row r="143" spans="1:42">
      <c r="A143" s="1" t="s">
        <v>763</v>
      </c>
      <c r="B143" s="1">
        <v>1</v>
      </c>
      <c r="C143" s="11" t="s">
        <v>88</v>
      </c>
      <c r="D143" s="11" t="s">
        <v>89</v>
      </c>
      <c r="E143" s="69">
        <v>236.51</v>
      </c>
      <c r="F143" s="69">
        <v>235.87</v>
      </c>
      <c r="G143" s="69">
        <v>235.87</v>
      </c>
      <c r="H143" s="95">
        <v>42</v>
      </c>
      <c r="I143" s="12"/>
      <c r="J143" s="71">
        <v>473.02</v>
      </c>
      <c r="K143" s="71">
        <v>473.02</v>
      </c>
      <c r="L143" s="71">
        <v>473.02</v>
      </c>
      <c r="M143" s="71">
        <v>943.48</v>
      </c>
      <c r="N143" s="71">
        <v>471.74</v>
      </c>
      <c r="O143" s="71">
        <v>471.74</v>
      </c>
      <c r="P143" s="71">
        <v>471.74</v>
      </c>
      <c r="Q143" s="71">
        <v>471.74</v>
      </c>
      <c r="R143" s="71">
        <v>0</v>
      </c>
      <c r="S143" s="71">
        <v>0</v>
      </c>
      <c r="T143" s="71">
        <v>0</v>
      </c>
      <c r="U143" s="71">
        <v>0</v>
      </c>
      <c r="V143" s="71">
        <v>4249.4999999999991</v>
      </c>
      <c r="W143" s="14"/>
      <c r="X143" s="14">
        <f t="shared" si="62"/>
        <v>2</v>
      </c>
      <c r="Y143" s="14">
        <f t="shared" si="63"/>
        <v>2</v>
      </c>
      <c r="Z143" s="14">
        <f t="shared" si="64"/>
        <v>2</v>
      </c>
      <c r="AA143" s="14">
        <f t="shared" si="65"/>
        <v>4</v>
      </c>
      <c r="AB143" s="14">
        <f t="shared" si="66"/>
        <v>2</v>
      </c>
      <c r="AC143" s="14">
        <f t="shared" si="67"/>
        <v>2</v>
      </c>
      <c r="AD143" s="14">
        <f t="shared" si="68"/>
        <v>2</v>
      </c>
      <c r="AE143" s="14">
        <f t="shared" si="69"/>
        <v>2</v>
      </c>
      <c r="AF143" s="14">
        <f t="shared" si="70"/>
        <v>0</v>
      </c>
      <c r="AG143" s="14">
        <f t="shared" si="71"/>
        <v>0</v>
      </c>
      <c r="AH143" s="14">
        <f t="shared" si="72"/>
        <v>0</v>
      </c>
      <c r="AI143" s="14">
        <f t="shared" si="73"/>
        <v>0</v>
      </c>
      <c r="AJ143" s="16">
        <f t="shared" si="74"/>
        <v>1.5</v>
      </c>
    </row>
    <row r="144" spans="1:42">
      <c r="A144" s="1" t="s">
        <v>615</v>
      </c>
      <c r="B144" s="1">
        <v>1</v>
      </c>
      <c r="C144" s="11" t="s">
        <v>224</v>
      </c>
      <c r="D144" s="11" t="s">
        <v>225</v>
      </c>
      <c r="E144" s="69">
        <v>146.69999999999999</v>
      </c>
      <c r="F144" s="69">
        <v>146.4</v>
      </c>
      <c r="G144" s="69">
        <v>146.4</v>
      </c>
      <c r="H144" s="95">
        <v>39</v>
      </c>
      <c r="I144" s="12"/>
      <c r="J144" s="71">
        <v>904.65</v>
      </c>
      <c r="K144" s="71">
        <v>973.11</v>
      </c>
      <c r="L144" s="71">
        <v>782.39</v>
      </c>
      <c r="M144" s="71">
        <v>1107.76</v>
      </c>
      <c r="N144" s="71">
        <v>1288.31</v>
      </c>
      <c r="O144" s="71">
        <v>1019.76</v>
      </c>
      <c r="P144" s="71">
        <v>966.24</v>
      </c>
      <c r="Q144" s="71">
        <v>1361.52</v>
      </c>
      <c r="R144" s="71">
        <v>527.04</v>
      </c>
      <c r="S144" s="71">
        <v>468.48</v>
      </c>
      <c r="T144" s="71">
        <v>351.35999999999996</v>
      </c>
      <c r="U144" s="71">
        <v>366</v>
      </c>
      <c r="V144" s="71">
        <v>10116.619999999999</v>
      </c>
      <c r="W144" s="14"/>
      <c r="X144" s="14">
        <f t="shared" si="62"/>
        <v>6.166666666666667</v>
      </c>
      <c r="Y144" s="14">
        <f t="shared" si="63"/>
        <v>6.6333333333333337</v>
      </c>
      <c r="Z144" s="14">
        <f t="shared" si="64"/>
        <v>5.3332651670074984</v>
      </c>
      <c r="AA144" s="14">
        <f t="shared" si="65"/>
        <v>7.5666666666666664</v>
      </c>
      <c r="AB144" s="14">
        <f t="shared" si="66"/>
        <v>8.7999316939890697</v>
      </c>
      <c r="AC144" s="14">
        <f t="shared" si="67"/>
        <v>6.9655737704918028</v>
      </c>
      <c r="AD144" s="14">
        <f t="shared" si="68"/>
        <v>6.6</v>
      </c>
      <c r="AE144" s="14">
        <f t="shared" si="69"/>
        <v>9.2999999999999989</v>
      </c>
      <c r="AF144" s="14">
        <f t="shared" si="70"/>
        <v>3.5999999999999996</v>
      </c>
      <c r="AG144" s="14">
        <f t="shared" si="71"/>
        <v>3.2</v>
      </c>
      <c r="AH144" s="14">
        <f t="shared" si="72"/>
        <v>2.3999999999999995</v>
      </c>
      <c r="AI144" s="14">
        <f t="shared" si="73"/>
        <v>2.5</v>
      </c>
      <c r="AJ144" s="14">
        <f>AVERAGE(X144:AI144)</f>
        <v>5.7554531081795872</v>
      </c>
      <c r="AN144" s="1">
        <v>10</v>
      </c>
      <c r="AO144" s="1">
        <v>1</v>
      </c>
      <c r="AP144" s="16">
        <f t="shared" ref="AP144:AP149" si="79">+AO144*AJ144</f>
        <v>5.7554531081795872</v>
      </c>
    </row>
    <row r="145" spans="1:42">
      <c r="A145" s="1" t="s">
        <v>616</v>
      </c>
      <c r="B145" s="1">
        <v>1</v>
      </c>
      <c r="C145" s="11" t="s">
        <v>76</v>
      </c>
      <c r="D145" s="11" t="s">
        <v>77</v>
      </c>
      <c r="E145" s="69">
        <v>189.9</v>
      </c>
      <c r="F145" s="69">
        <v>189.29999999999998</v>
      </c>
      <c r="G145" s="69">
        <v>189.3</v>
      </c>
      <c r="H145" s="95">
        <v>39</v>
      </c>
      <c r="I145" s="12"/>
      <c r="J145" s="71">
        <v>6975.58</v>
      </c>
      <c r="K145" s="71">
        <v>7785.8</v>
      </c>
      <c r="L145" s="71">
        <v>10045.64</v>
      </c>
      <c r="M145" s="71">
        <v>8158.78</v>
      </c>
      <c r="N145" s="71">
        <v>9206.17</v>
      </c>
      <c r="O145" s="71">
        <v>9635.32</v>
      </c>
      <c r="P145" s="71">
        <v>9540.7199999999993</v>
      </c>
      <c r="Q145" s="71">
        <v>8644.7000000000007</v>
      </c>
      <c r="R145" s="71">
        <v>6739.08</v>
      </c>
      <c r="S145" s="71">
        <v>6631.81</v>
      </c>
      <c r="T145" s="71">
        <v>6575.02</v>
      </c>
      <c r="U145" s="71">
        <v>6448.82</v>
      </c>
      <c r="V145" s="71">
        <v>96387.44</v>
      </c>
      <c r="W145" s="14"/>
      <c r="X145" s="14">
        <f t="shared" si="62"/>
        <v>36.732912058978407</v>
      </c>
      <c r="Y145" s="14">
        <f t="shared" si="63"/>
        <v>40.999473407056342</v>
      </c>
      <c r="Z145" s="14">
        <f t="shared" si="64"/>
        <v>52.89963138493944</v>
      </c>
      <c r="AA145" s="14">
        <f t="shared" si="65"/>
        <v>43.099735868991019</v>
      </c>
      <c r="AB145" s="14">
        <f t="shared" si="66"/>
        <v>48.632699418911784</v>
      </c>
      <c r="AC145" s="14">
        <f t="shared" si="67"/>
        <v>50.899735868991023</v>
      </c>
      <c r="AD145" s="14">
        <f t="shared" si="68"/>
        <v>50.4</v>
      </c>
      <c r="AE145" s="14">
        <f t="shared" si="69"/>
        <v>45.666666666666671</v>
      </c>
      <c r="AF145" s="14">
        <f t="shared" si="70"/>
        <v>35.6</v>
      </c>
      <c r="AG145" s="14">
        <f t="shared" si="71"/>
        <v>35.033333333333339</v>
      </c>
      <c r="AH145" s="14">
        <f t="shared" si="72"/>
        <v>34.733333333333334</v>
      </c>
      <c r="AI145" s="14">
        <f t="shared" si="73"/>
        <v>34.066666666666663</v>
      </c>
      <c r="AJ145" s="14">
        <f>AVERAGE(X145:AI145)</f>
        <v>42.397015667322343</v>
      </c>
      <c r="AN145" s="1">
        <v>20</v>
      </c>
      <c r="AO145" s="1">
        <v>1</v>
      </c>
      <c r="AP145" s="16">
        <f t="shared" si="79"/>
        <v>42.397015667322343</v>
      </c>
    </row>
    <row r="146" spans="1:42">
      <c r="A146" s="1" t="s">
        <v>618</v>
      </c>
      <c r="B146" s="1">
        <v>1</v>
      </c>
      <c r="C146" s="11" t="s">
        <v>80</v>
      </c>
      <c r="D146" s="11" t="s">
        <v>81</v>
      </c>
      <c r="E146" s="69">
        <v>298.8</v>
      </c>
      <c r="F146" s="69">
        <v>297.89999999999998</v>
      </c>
      <c r="G146" s="69">
        <v>297.89999999999998</v>
      </c>
      <c r="H146" s="95">
        <v>39</v>
      </c>
      <c r="I146" s="12"/>
      <c r="J146" s="71">
        <v>2308.86</v>
      </c>
      <c r="K146" s="71">
        <v>3137.3999999999996</v>
      </c>
      <c r="L146" s="71">
        <v>3177.22</v>
      </c>
      <c r="M146" s="71">
        <v>4031.57</v>
      </c>
      <c r="N146" s="71">
        <v>3961.81</v>
      </c>
      <c r="O146" s="71">
        <v>3266.96</v>
      </c>
      <c r="P146" s="71">
        <v>3912.42</v>
      </c>
      <c r="Q146" s="71">
        <v>4458.57</v>
      </c>
      <c r="R146" s="71">
        <v>3088.23</v>
      </c>
      <c r="S146" s="71">
        <v>2859.84</v>
      </c>
      <c r="T146" s="71">
        <v>2631.45</v>
      </c>
      <c r="U146" s="71">
        <v>3505.29</v>
      </c>
      <c r="V146" s="71">
        <v>40339.619999999995</v>
      </c>
      <c r="W146" s="14"/>
      <c r="X146" s="14">
        <f t="shared" si="62"/>
        <v>7.7271084337349398</v>
      </c>
      <c r="Y146" s="14">
        <f t="shared" si="63"/>
        <v>10.499999999999998</v>
      </c>
      <c r="Z146" s="14">
        <f t="shared" si="64"/>
        <v>10.633266398929049</v>
      </c>
      <c r="AA146" s="14">
        <f t="shared" si="65"/>
        <v>13.533299765021821</v>
      </c>
      <c r="AB146" s="14">
        <f t="shared" si="66"/>
        <v>13.299127223900639</v>
      </c>
      <c r="AC146" s="14">
        <f t="shared" si="67"/>
        <v>10.966633098355153</v>
      </c>
      <c r="AD146" s="14">
        <f t="shared" si="68"/>
        <v>13.133333333333335</v>
      </c>
      <c r="AE146" s="14">
        <f t="shared" si="69"/>
        <v>14.966666666666667</v>
      </c>
      <c r="AF146" s="14">
        <f t="shared" si="70"/>
        <v>10.366666666666667</v>
      </c>
      <c r="AG146" s="14">
        <f t="shared" si="71"/>
        <v>9.6000000000000014</v>
      </c>
      <c r="AH146" s="14">
        <f t="shared" si="72"/>
        <v>8.8333333333333339</v>
      </c>
      <c r="AI146" s="14">
        <f t="shared" si="73"/>
        <v>11.766666666666667</v>
      </c>
      <c r="AJ146" s="14">
        <f>AVERAGE(X146:AI146)</f>
        <v>11.277175132217357</v>
      </c>
      <c r="AN146" s="1">
        <v>40</v>
      </c>
      <c r="AO146" s="1">
        <v>1</v>
      </c>
      <c r="AP146" s="16">
        <f t="shared" si="79"/>
        <v>11.277175132217357</v>
      </c>
    </row>
    <row r="147" spans="1:42">
      <c r="A147" s="1" t="s">
        <v>764</v>
      </c>
      <c r="B147" s="1">
        <v>1</v>
      </c>
      <c r="C147" s="11" t="s">
        <v>74</v>
      </c>
      <c r="D147" s="11" t="s">
        <v>75</v>
      </c>
      <c r="E147" s="69">
        <v>88.34</v>
      </c>
      <c r="F147" s="69">
        <v>88.1</v>
      </c>
      <c r="G147" s="69">
        <v>88.1</v>
      </c>
      <c r="H147" s="95">
        <v>39</v>
      </c>
      <c r="I147" s="12"/>
      <c r="J147" s="71">
        <v>0</v>
      </c>
      <c r="K147" s="71">
        <v>0</v>
      </c>
      <c r="L147" s="71">
        <v>0</v>
      </c>
      <c r="M147" s="71">
        <v>0</v>
      </c>
      <c r="N147" s="71">
        <v>0</v>
      </c>
      <c r="O147" s="71">
        <v>0</v>
      </c>
      <c r="P147" s="71">
        <v>0</v>
      </c>
      <c r="Q147" s="71">
        <v>0</v>
      </c>
      <c r="R147" s="71">
        <v>0</v>
      </c>
      <c r="S147" s="71">
        <v>0</v>
      </c>
      <c r="T147" s="71">
        <v>0</v>
      </c>
      <c r="U147" s="71">
        <v>0</v>
      </c>
      <c r="V147" s="71">
        <v>0</v>
      </c>
      <c r="W147" s="14"/>
      <c r="X147" s="14">
        <f t="shared" si="62"/>
        <v>0</v>
      </c>
      <c r="Y147" s="14">
        <f t="shared" si="63"/>
        <v>0</v>
      </c>
      <c r="Z147" s="14">
        <f t="shared" si="64"/>
        <v>0</v>
      </c>
      <c r="AA147" s="14">
        <f t="shared" si="65"/>
        <v>0</v>
      </c>
      <c r="AB147" s="14">
        <f t="shared" si="66"/>
        <v>0</v>
      </c>
      <c r="AC147" s="14">
        <f t="shared" si="67"/>
        <v>0</v>
      </c>
      <c r="AD147" s="14">
        <f t="shared" si="68"/>
        <v>0</v>
      </c>
      <c r="AE147" s="14">
        <f t="shared" si="69"/>
        <v>0</v>
      </c>
      <c r="AF147" s="14">
        <f t="shared" si="70"/>
        <v>0</v>
      </c>
      <c r="AG147" s="14">
        <f t="shared" si="71"/>
        <v>0</v>
      </c>
      <c r="AH147" s="14">
        <f t="shared" si="72"/>
        <v>0</v>
      </c>
      <c r="AI147" s="14">
        <f t="shared" si="73"/>
        <v>0</v>
      </c>
      <c r="AJ147" s="14">
        <f t="shared" si="74"/>
        <v>0</v>
      </c>
      <c r="AN147" s="1">
        <v>10</v>
      </c>
      <c r="AO147" s="1">
        <v>1</v>
      </c>
      <c r="AP147" s="16">
        <f t="shared" si="79"/>
        <v>0</v>
      </c>
    </row>
    <row r="148" spans="1:42">
      <c r="A148" s="1" t="s">
        <v>617</v>
      </c>
      <c r="B148" s="1">
        <v>1</v>
      </c>
      <c r="C148" s="11" t="s">
        <v>78</v>
      </c>
      <c r="D148" s="11" t="s">
        <v>79</v>
      </c>
      <c r="E148" s="69">
        <v>102.6</v>
      </c>
      <c r="F148" s="69">
        <v>102.32</v>
      </c>
      <c r="G148" s="69">
        <v>102.32</v>
      </c>
      <c r="H148" s="95">
        <v>39</v>
      </c>
      <c r="I148" s="12"/>
      <c r="J148" s="71">
        <v>2453.6800000000003</v>
      </c>
      <c r="K148" s="71">
        <v>2462.4</v>
      </c>
      <c r="L148" s="71">
        <v>2530.8000000000002</v>
      </c>
      <c r="M148" s="71">
        <v>2558</v>
      </c>
      <c r="N148" s="71">
        <v>2558</v>
      </c>
      <c r="O148" s="71">
        <v>2558</v>
      </c>
      <c r="P148" s="71">
        <v>2558</v>
      </c>
      <c r="Q148" s="71">
        <v>2455.6799999999998</v>
      </c>
      <c r="R148" s="71">
        <v>2455.6799999999998</v>
      </c>
      <c r="S148" s="71">
        <v>2455.6799999999998</v>
      </c>
      <c r="T148" s="71">
        <v>2455.6799999999998</v>
      </c>
      <c r="U148" s="71">
        <v>2455.6799999999998</v>
      </c>
      <c r="V148" s="71">
        <v>29957.280000000002</v>
      </c>
      <c r="W148" s="14"/>
      <c r="X148" s="14">
        <f t="shared" si="62"/>
        <v>23.915009746588698</v>
      </c>
      <c r="Y148" s="14">
        <f t="shared" si="63"/>
        <v>24.000000000000004</v>
      </c>
      <c r="Z148" s="14">
        <f t="shared" si="64"/>
        <v>24.666666666666671</v>
      </c>
      <c r="AA148" s="14">
        <f t="shared" si="65"/>
        <v>25</v>
      </c>
      <c r="AB148" s="14">
        <f t="shared" si="66"/>
        <v>25</v>
      </c>
      <c r="AC148" s="14">
        <f t="shared" si="67"/>
        <v>25</v>
      </c>
      <c r="AD148" s="14">
        <f t="shared" si="68"/>
        <v>25</v>
      </c>
      <c r="AE148" s="14">
        <f t="shared" si="69"/>
        <v>24</v>
      </c>
      <c r="AF148" s="14">
        <f t="shared" si="70"/>
        <v>24</v>
      </c>
      <c r="AG148" s="14">
        <f t="shared" si="71"/>
        <v>24</v>
      </c>
      <c r="AH148" s="14">
        <f t="shared" si="72"/>
        <v>24</v>
      </c>
      <c r="AI148" s="14">
        <f t="shared" si="73"/>
        <v>24</v>
      </c>
      <c r="AJ148" s="14">
        <f t="shared" si="74"/>
        <v>24.381806367771279</v>
      </c>
      <c r="AN148" s="1">
        <v>20</v>
      </c>
      <c r="AO148" s="1">
        <v>1</v>
      </c>
      <c r="AP148" s="16">
        <f t="shared" si="79"/>
        <v>24.381806367771279</v>
      </c>
    </row>
    <row r="149" spans="1:42">
      <c r="A149" s="1" t="s">
        <v>619</v>
      </c>
      <c r="B149" s="1">
        <v>1</v>
      </c>
      <c r="C149" s="11" t="s">
        <v>82</v>
      </c>
      <c r="D149" s="11" t="s">
        <v>83</v>
      </c>
      <c r="E149" s="69">
        <v>174.45</v>
      </c>
      <c r="F149" s="69">
        <v>173.98</v>
      </c>
      <c r="G149" s="69">
        <v>173.98</v>
      </c>
      <c r="H149" s="95">
        <v>39</v>
      </c>
      <c r="I149" s="12"/>
      <c r="J149" s="71">
        <v>697.8</v>
      </c>
      <c r="K149" s="71">
        <v>697.8</v>
      </c>
      <c r="L149" s="71">
        <v>697.8</v>
      </c>
      <c r="M149" s="71">
        <v>695.92</v>
      </c>
      <c r="N149" s="71">
        <v>695.92</v>
      </c>
      <c r="O149" s="71">
        <v>695.92</v>
      </c>
      <c r="P149" s="71">
        <v>695.92</v>
      </c>
      <c r="Q149" s="71">
        <v>695.92</v>
      </c>
      <c r="R149" s="71">
        <v>695.92</v>
      </c>
      <c r="S149" s="71">
        <v>695.92</v>
      </c>
      <c r="T149" s="71">
        <v>695.92</v>
      </c>
      <c r="U149" s="71">
        <v>695.92</v>
      </c>
      <c r="V149" s="71">
        <v>8356.68</v>
      </c>
      <c r="W149" s="14"/>
      <c r="X149" s="14">
        <f t="shared" si="62"/>
        <v>4</v>
      </c>
      <c r="Y149" s="14">
        <f t="shared" si="63"/>
        <v>4</v>
      </c>
      <c r="Z149" s="14">
        <f t="shared" si="64"/>
        <v>4</v>
      </c>
      <c r="AA149" s="14">
        <f t="shared" si="65"/>
        <v>4</v>
      </c>
      <c r="AB149" s="14">
        <f t="shared" si="66"/>
        <v>4</v>
      </c>
      <c r="AC149" s="14">
        <f t="shared" si="67"/>
        <v>4</v>
      </c>
      <c r="AD149" s="14">
        <f t="shared" si="68"/>
        <v>4</v>
      </c>
      <c r="AE149" s="14">
        <f t="shared" si="69"/>
        <v>4</v>
      </c>
      <c r="AF149" s="14">
        <f t="shared" si="70"/>
        <v>4</v>
      </c>
      <c r="AG149" s="14">
        <f t="shared" si="71"/>
        <v>4</v>
      </c>
      <c r="AH149" s="14">
        <f t="shared" si="72"/>
        <v>4</v>
      </c>
      <c r="AI149" s="14">
        <f t="shared" si="73"/>
        <v>4</v>
      </c>
      <c r="AJ149" s="14">
        <f t="shared" si="74"/>
        <v>4</v>
      </c>
      <c r="AN149" s="1">
        <v>40</v>
      </c>
      <c r="AO149" s="1">
        <v>1</v>
      </c>
      <c r="AP149" s="16">
        <f t="shared" si="79"/>
        <v>4</v>
      </c>
    </row>
    <row r="150" spans="1:42">
      <c r="A150" s="1" t="s">
        <v>612</v>
      </c>
      <c r="B150" s="1">
        <v>1</v>
      </c>
      <c r="C150" s="11" t="s">
        <v>72</v>
      </c>
      <c r="D150" s="11" t="s">
        <v>73</v>
      </c>
      <c r="E150" s="69">
        <v>15.37</v>
      </c>
      <c r="F150" s="69">
        <v>15.33</v>
      </c>
      <c r="G150" s="69">
        <v>15.33</v>
      </c>
      <c r="H150" s="95">
        <v>39</v>
      </c>
      <c r="I150" s="12"/>
      <c r="J150" s="71">
        <v>406.98</v>
      </c>
      <c r="K150" s="71">
        <v>406.69</v>
      </c>
      <c r="L150" s="71">
        <v>396.53000000000003</v>
      </c>
      <c r="M150" s="71">
        <v>398.58</v>
      </c>
      <c r="N150" s="71">
        <v>391.93</v>
      </c>
      <c r="O150" s="71">
        <v>398.58</v>
      </c>
      <c r="P150" s="71">
        <v>396.51</v>
      </c>
      <c r="Q150" s="71">
        <v>383.23</v>
      </c>
      <c r="R150" s="71">
        <v>444.57</v>
      </c>
      <c r="S150" s="71">
        <v>443.52</v>
      </c>
      <c r="T150" s="71">
        <v>421.02</v>
      </c>
      <c r="U150" s="71">
        <v>405.71999999999997</v>
      </c>
      <c r="V150" s="71">
        <v>4893.8600000000006</v>
      </c>
      <c r="W150" s="14"/>
      <c r="X150" s="14">
        <f t="shared" si="62"/>
        <v>26.478854912166561</v>
      </c>
      <c r="Y150" s="14">
        <f t="shared" si="63"/>
        <v>26.459986987638256</v>
      </c>
      <c r="Z150" s="14">
        <f t="shared" si="64"/>
        <v>25.798959011060511</v>
      </c>
      <c r="AA150" s="14">
        <f t="shared" si="65"/>
        <v>26</v>
      </c>
      <c r="AB150" s="14">
        <f t="shared" si="66"/>
        <v>25.5662100456621</v>
      </c>
      <c r="AC150" s="14">
        <f t="shared" si="67"/>
        <v>26</v>
      </c>
      <c r="AD150" s="14">
        <f t="shared" si="68"/>
        <v>25.864970645792564</v>
      </c>
      <c r="AE150" s="14">
        <f t="shared" si="69"/>
        <v>24.998695368558383</v>
      </c>
      <c r="AF150" s="14">
        <f t="shared" si="70"/>
        <v>29</v>
      </c>
      <c r="AG150" s="14">
        <f t="shared" si="71"/>
        <v>28.931506849315067</v>
      </c>
      <c r="AH150" s="14">
        <f t="shared" si="72"/>
        <v>27.463796477495105</v>
      </c>
      <c r="AI150" s="14">
        <f t="shared" si="73"/>
        <v>26.465753424657532</v>
      </c>
      <c r="AJ150" s="14">
        <f t="shared" si="74"/>
        <v>26.585727810195507</v>
      </c>
    </row>
    <row r="151" spans="1:42">
      <c r="A151" s="1" t="s">
        <v>607</v>
      </c>
      <c r="B151" s="1">
        <v>1</v>
      </c>
      <c r="C151" s="11" t="s">
        <v>92</v>
      </c>
      <c r="D151" s="11" t="s">
        <v>93</v>
      </c>
      <c r="E151" s="69">
        <v>82.28</v>
      </c>
      <c r="F151" s="69">
        <v>82.06</v>
      </c>
      <c r="G151" s="69">
        <v>82.06</v>
      </c>
      <c r="H151" s="95">
        <v>39</v>
      </c>
      <c r="I151" s="12"/>
      <c r="J151" s="71">
        <v>3784.88</v>
      </c>
      <c r="K151" s="71">
        <v>3949.44</v>
      </c>
      <c r="L151" s="71">
        <v>4689.96</v>
      </c>
      <c r="M151" s="71">
        <v>5170.66</v>
      </c>
      <c r="N151" s="71">
        <v>4431.24</v>
      </c>
      <c r="O151" s="71">
        <v>4513.3</v>
      </c>
      <c r="P151" s="71">
        <v>4759.4799999999996</v>
      </c>
      <c r="Q151" s="71">
        <v>4513.3</v>
      </c>
      <c r="R151" s="71">
        <v>2133.56</v>
      </c>
      <c r="S151" s="71">
        <v>1723.26</v>
      </c>
      <c r="T151" s="71">
        <v>1887.38</v>
      </c>
      <c r="U151" s="71">
        <v>2543.86</v>
      </c>
      <c r="V151" s="71">
        <v>44100.32</v>
      </c>
      <c r="W151" s="14"/>
      <c r="X151" s="14">
        <f t="shared" si="62"/>
        <v>46</v>
      </c>
      <c r="Y151" s="14">
        <f t="shared" si="63"/>
        <v>48</v>
      </c>
      <c r="Z151" s="14">
        <f t="shared" si="64"/>
        <v>57</v>
      </c>
      <c r="AA151" s="14">
        <f t="shared" si="65"/>
        <v>63.010723860589806</v>
      </c>
      <c r="AB151" s="14">
        <f t="shared" si="66"/>
        <v>53.999999999999993</v>
      </c>
      <c r="AC151" s="14">
        <f t="shared" si="67"/>
        <v>55</v>
      </c>
      <c r="AD151" s="14">
        <f t="shared" si="68"/>
        <v>57.999999999999993</v>
      </c>
      <c r="AE151" s="14">
        <f t="shared" si="69"/>
        <v>55</v>
      </c>
      <c r="AF151" s="14">
        <f t="shared" si="70"/>
        <v>26</v>
      </c>
      <c r="AG151" s="14">
        <f t="shared" si="71"/>
        <v>21</v>
      </c>
      <c r="AH151" s="14">
        <f t="shared" si="72"/>
        <v>23</v>
      </c>
      <c r="AI151" s="14">
        <f t="shared" si="73"/>
        <v>31</v>
      </c>
      <c r="AJ151" s="14">
        <f t="shared" si="74"/>
        <v>44.750893655049147</v>
      </c>
    </row>
    <row r="152" spans="1:42">
      <c r="A152" s="1" t="s">
        <v>614</v>
      </c>
      <c r="B152" s="1">
        <v>1</v>
      </c>
      <c r="C152" s="11" t="s">
        <v>175</v>
      </c>
      <c r="D152" s="11" t="s">
        <v>176</v>
      </c>
      <c r="E152" s="69">
        <v>2.57</v>
      </c>
      <c r="F152" s="69">
        <v>2.56</v>
      </c>
      <c r="G152" s="69">
        <v>2.56</v>
      </c>
      <c r="H152" s="95">
        <v>39</v>
      </c>
      <c r="I152" s="12"/>
      <c r="J152" s="71">
        <v>2785.88</v>
      </c>
      <c r="K152" s="71">
        <v>2570</v>
      </c>
      <c r="L152" s="71">
        <v>3490.06</v>
      </c>
      <c r="M152" s="71">
        <v>3561.89</v>
      </c>
      <c r="N152" s="71">
        <v>3471.36</v>
      </c>
      <c r="O152" s="71">
        <v>3432.96</v>
      </c>
      <c r="P152" s="71">
        <v>2995.2</v>
      </c>
      <c r="Q152" s="71">
        <v>3878.4</v>
      </c>
      <c r="R152" s="71">
        <v>2176</v>
      </c>
      <c r="S152" s="71">
        <v>2129.92</v>
      </c>
      <c r="T152" s="71">
        <v>2337.2800000000002</v>
      </c>
      <c r="U152" s="71">
        <v>3077.12</v>
      </c>
      <c r="V152" s="71">
        <v>35906.070000000007</v>
      </c>
      <c r="W152" s="14"/>
      <c r="X152" s="14">
        <f t="shared" si="62"/>
        <v>1084</v>
      </c>
      <c r="Y152" s="14">
        <f t="shared" si="63"/>
        <v>1000.0000000000001</v>
      </c>
      <c r="Z152" s="14">
        <f t="shared" si="64"/>
        <v>1358</v>
      </c>
      <c r="AA152" s="14">
        <f t="shared" si="65"/>
        <v>1391.36328125</v>
      </c>
      <c r="AB152" s="14">
        <f t="shared" si="66"/>
        <v>1356</v>
      </c>
      <c r="AC152" s="14">
        <f t="shared" si="67"/>
        <v>1341</v>
      </c>
      <c r="AD152" s="14">
        <f t="shared" si="68"/>
        <v>1170</v>
      </c>
      <c r="AE152" s="14">
        <f t="shared" si="69"/>
        <v>1515</v>
      </c>
      <c r="AF152" s="14">
        <f t="shared" si="70"/>
        <v>850</v>
      </c>
      <c r="AG152" s="14">
        <f t="shared" si="71"/>
        <v>832</v>
      </c>
      <c r="AH152" s="14">
        <f t="shared" si="72"/>
        <v>913.00000000000011</v>
      </c>
      <c r="AI152" s="14">
        <f t="shared" si="73"/>
        <v>1202</v>
      </c>
      <c r="AJ152" s="14">
        <f t="shared" si="74"/>
        <v>1167.6969401041667</v>
      </c>
    </row>
    <row r="153" spans="1:42">
      <c r="A153" s="1" t="s">
        <v>765</v>
      </c>
      <c r="B153" s="1">
        <v>1</v>
      </c>
      <c r="C153" s="11" t="s">
        <v>177</v>
      </c>
      <c r="D153" s="11" t="s">
        <v>178</v>
      </c>
      <c r="E153" s="69">
        <v>160.08000000000001</v>
      </c>
      <c r="F153" s="69">
        <v>159.65</v>
      </c>
      <c r="G153" s="69">
        <v>159.65</v>
      </c>
      <c r="H153" s="95">
        <v>29</v>
      </c>
      <c r="I153" s="12"/>
      <c r="J153" s="71">
        <v>0</v>
      </c>
      <c r="K153" s="71">
        <v>0</v>
      </c>
      <c r="L153" s="71">
        <v>0</v>
      </c>
      <c r="M153" s="71">
        <v>0</v>
      </c>
      <c r="N153" s="71">
        <v>0</v>
      </c>
      <c r="O153" s="71">
        <v>0</v>
      </c>
      <c r="P153" s="71">
        <v>0</v>
      </c>
      <c r="Q153" s="71">
        <v>0</v>
      </c>
      <c r="R153" s="71">
        <v>0</v>
      </c>
      <c r="S153" s="71">
        <v>0</v>
      </c>
      <c r="T153" s="71">
        <v>0</v>
      </c>
      <c r="U153" s="71">
        <v>0</v>
      </c>
      <c r="V153" s="71">
        <v>0</v>
      </c>
      <c r="W153" s="14"/>
      <c r="X153" s="14">
        <f t="shared" si="62"/>
        <v>0</v>
      </c>
      <c r="Y153" s="14">
        <f t="shared" si="63"/>
        <v>0</v>
      </c>
      <c r="Z153" s="14">
        <f t="shared" si="64"/>
        <v>0</v>
      </c>
      <c r="AA153" s="14">
        <f t="shared" si="65"/>
        <v>0</v>
      </c>
      <c r="AB153" s="14">
        <f t="shared" si="66"/>
        <v>0</v>
      </c>
      <c r="AC153" s="14">
        <f t="shared" si="67"/>
        <v>0</v>
      </c>
      <c r="AD153" s="14">
        <f t="shared" si="68"/>
        <v>0</v>
      </c>
      <c r="AE153" s="14">
        <f t="shared" si="69"/>
        <v>0</v>
      </c>
      <c r="AF153" s="14">
        <f t="shared" si="70"/>
        <v>0</v>
      </c>
      <c r="AG153" s="14">
        <f t="shared" si="71"/>
        <v>0</v>
      </c>
      <c r="AH153" s="14">
        <f t="shared" si="72"/>
        <v>0</v>
      </c>
      <c r="AI153" s="14">
        <f t="shared" si="73"/>
        <v>0</v>
      </c>
      <c r="AJ153" s="14">
        <f t="shared" si="74"/>
        <v>0</v>
      </c>
    </row>
    <row r="154" spans="1:42">
      <c r="A154" s="1" t="s">
        <v>624</v>
      </c>
      <c r="B154" s="1">
        <v>1</v>
      </c>
      <c r="C154" s="11" t="s">
        <v>269</v>
      </c>
      <c r="D154" s="11" t="s">
        <v>270</v>
      </c>
      <c r="E154" s="69">
        <v>11.21</v>
      </c>
      <c r="F154" s="69">
        <v>11.18</v>
      </c>
      <c r="G154" s="69">
        <v>11.18</v>
      </c>
      <c r="H154" s="95">
        <v>33</v>
      </c>
      <c r="I154" s="12"/>
      <c r="J154" s="71">
        <v>22.42</v>
      </c>
      <c r="K154" s="71">
        <v>0</v>
      </c>
      <c r="L154" s="71">
        <v>0</v>
      </c>
      <c r="M154" s="71">
        <v>0</v>
      </c>
      <c r="N154" s="71">
        <v>22.36</v>
      </c>
      <c r="O154" s="71">
        <v>11.18</v>
      </c>
      <c r="P154" s="71">
        <v>11.18</v>
      </c>
      <c r="Q154" s="71">
        <v>0</v>
      </c>
      <c r="R154" s="71">
        <v>0</v>
      </c>
      <c r="S154" s="71">
        <v>22.36</v>
      </c>
      <c r="T154" s="71">
        <v>0</v>
      </c>
      <c r="U154" s="71">
        <v>0</v>
      </c>
      <c r="V154" s="71">
        <v>89.5</v>
      </c>
      <c r="W154" s="14"/>
      <c r="X154" s="14">
        <f t="shared" si="62"/>
        <v>2</v>
      </c>
      <c r="Y154" s="14">
        <f t="shared" si="63"/>
        <v>0</v>
      </c>
      <c r="Z154" s="14">
        <f t="shared" si="64"/>
        <v>0</v>
      </c>
      <c r="AA154" s="14">
        <f t="shared" si="65"/>
        <v>0</v>
      </c>
      <c r="AB154" s="14">
        <f t="shared" si="66"/>
        <v>2</v>
      </c>
      <c r="AC154" s="14">
        <f t="shared" si="67"/>
        <v>1</v>
      </c>
      <c r="AD154" s="14">
        <f t="shared" si="68"/>
        <v>1</v>
      </c>
      <c r="AE154" s="14">
        <f t="shared" si="69"/>
        <v>0</v>
      </c>
      <c r="AF154" s="14">
        <f t="shared" si="70"/>
        <v>0</v>
      </c>
      <c r="AG154" s="14">
        <f t="shared" si="71"/>
        <v>2</v>
      </c>
      <c r="AH154" s="14">
        <f t="shared" si="72"/>
        <v>0</v>
      </c>
      <c r="AI154" s="14">
        <f t="shared" si="73"/>
        <v>0</v>
      </c>
      <c r="AJ154" s="14">
        <f t="shared" si="74"/>
        <v>0.66666666666666663</v>
      </c>
    </row>
    <row r="155" spans="1:42">
      <c r="A155" s="1" t="s">
        <v>620</v>
      </c>
      <c r="B155" s="1">
        <v>1</v>
      </c>
      <c r="C155" s="11" t="s">
        <v>267</v>
      </c>
      <c r="D155" s="11" t="s">
        <v>268</v>
      </c>
      <c r="E155" s="69">
        <v>160.08000000000001</v>
      </c>
      <c r="F155" s="69">
        <v>160.08000000000001</v>
      </c>
      <c r="G155" s="69">
        <v>159.65</v>
      </c>
      <c r="H155" s="95">
        <v>29</v>
      </c>
      <c r="I155" s="12"/>
      <c r="J155" s="71">
        <v>0</v>
      </c>
      <c r="K155" s="71">
        <v>320.16000000000003</v>
      </c>
      <c r="L155" s="71">
        <v>320.16000000000003</v>
      </c>
      <c r="M155" s="71">
        <v>0</v>
      </c>
      <c r="N155" s="71">
        <v>160.08000000000001</v>
      </c>
      <c r="O155" s="71">
        <v>0</v>
      </c>
      <c r="P155" s="71">
        <v>478.95</v>
      </c>
      <c r="Q155" s="71">
        <v>957.9</v>
      </c>
      <c r="R155" s="71">
        <v>159.65</v>
      </c>
      <c r="S155" s="71">
        <v>159.65</v>
      </c>
      <c r="T155" s="71">
        <v>0</v>
      </c>
      <c r="U155" s="71">
        <v>0</v>
      </c>
      <c r="V155" s="71">
        <v>2556.5500000000002</v>
      </c>
      <c r="W155" s="14"/>
      <c r="X155" s="14">
        <f t="shared" si="62"/>
        <v>0</v>
      </c>
      <c r="Y155" s="14">
        <f t="shared" si="63"/>
        <v>2</v>
      </c>
      <c r="Z155" s="14">
        <f t="shared" si="64"/>
        <v>2</v>
      </c>
      <c r="AA155" s="14">
        <f t="shared" si="65"/>
        <v>0</v>
      </c>
      <c r="AB155" s="14">
        <f t="shared" si="66"/>
        <v>1</v>
      </c>
      <c r="AC155" s="14">
        <f t="shared" si="67"/>
        <v>0</v>
      </c>
      <c r="AD155" s="14">
        <f t="shared" si="68"/>
        <v>2.9919415292353819</v>
      </c>
      <c r="AE155" s="14">
        <f t="shared" si="69"/>
        <v>5.9838830584707638</v>
      </c>
      <c r="AF155" s="14">
        <f t="shared" si="70"/>
        <v>0.99731384307846072</v>
      </c>
      <c r="AG155" s="14">
        <f t="shared" si="71"/>
        <v>0.99731384307846072</v>
      </c>
      <c r="AH155" s="14">
        <f t="shared" si="72"/>
        <v>0</v>
      </c>
      <c r="AI155" s="14">
        <f t="shared" si="73"/>
        <v>0</v>
      </c>
      <c r="AJ155" s="14">
        <f t="shared" si="74"/>
        <v>1.3308710228219223</v>
      </c>
    </row>
    <row r="156" spans="1:42">
      <c r="C156" s="11"/>
      <c r="D156" s="11"/>
      <c r="E156" s="69"/>
      <c r="F156" s="69"/>
      <c r="G156" s="69"/>
      <c r="I156" s="12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</row>
    <row r="157" spans="1:42">
      <c r="C157" s="11"/>
      <c r="D157" s="11"/>
      <c r="E157" s="69"/>
      <c r="F157" s="69"/>
      <c r="G157" s="69"/>
      <c r="I157" s="12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</row>
    <row r="158" spans="1:42">
      <c r="C158" s="11"/>
      <c r="D158" s="11"/>
      <c r="E158" s="69"/>
      <c r="F158" s="69"/>
      <c r="G158" s="69"/>
      <c r="I158" s="12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</row>
    <row r="159" spans="1:42">
      <c r="C159" s="11"/>
      <c r="D159" s="11"/>
      <c r="E159" s="69"/>
      <c r="F159" s="69"/>
      <c r="G159" s="69"/>
      <c r="I159" s="12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</row>
    <row r="160" spans="1:42">
      <c r="E160" s="67"/>
      <c r="F160" s="67"/>
      <c r="G160" s="67"/>
      <c r="I160" s="12"/>
      <c r="J160" s="71"/>
      <c r="K160" s="71"/>
      <c r="L160" s="71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K160" s="1" t="s">
        <v>433</v>
      </c>
      <c r="AL160" s="124">
        <f>+SUM(AP144:AP149)</f>
        <v>87.811450275490571</v>
      </c>
    </row>
    <row r="161" spans="1:36">
      <c r="B161" s="1">
        <f>COUNTIF(C:C,C161)</f>
        <v>0</v>
      </c>
      <c r="D161" s="17" t="s">
        <v>16</v>
      </c>
      <c r="E161" s="67"/>
      <c r="F161" s="67"/>
      <c r="G161" s="67"/>
      <c r="I161" s="12"/>
      <c r="J161" s="72">
        <f t="shared" ref="J161:V161" si="80">SUM(J131:J160)</f>
        <v>42517.090000000004</v>
      </c>
      <c r="K161" s="72">
        <f t="shared" si="80"/>
        <v>44431.410000000011</v>
      </c>
      <c r="L161" s="72">
        <f t="shared" si="80"/>
        <v>52634.91</v>
      </c>
      <c r="M161" s="72">
        <f t="shared" si="80"/>
        <v>54102.53</v>
      </c>
      <c r="N161" s="72">
        <f t="shared" si="80"/>
        <v>53256.060000000005</v>
      </c>
      <c r="O161" s="72">
        <f t="shared" si="80"/>
        <v>52089.610000000008</v>
      </c>
      <c r="P161" s="72">
        <f t="shared" si="80"/>
        <v>52464.169999999991</v>
      </c>
      <c r="Q161" s="72">
        <f t="shared" si="80"/>
        <v>59637.780000000006</v>
      </c>
      <c r="R161" s="72">
        <f t="shared" si="80"/>
        <v>40900.340000000011</v>
      </c>
      <c r="S161" s="72">
        <f t="shared" si="80"/>
        <v>37076.58</v>
      </c>
      <c r="T161" s="72">
        <f t="shared" si="80"/>
        <v>37359.03</v>
      </c>
      <c r="U161" s="72">
        <f t="shared" si="80"/>
        <v>44557.640000000007</v>
      </c>
      <c r="V161" s="72">
        <f t="shared" si="80"/>
        <v>571027.15000000014</v>
      </c>
      <c r="W161" s="34"/>
      <c r="X161" s="51">
        <f t="shared" ref="X161:AJ161" si="81">+SUM(X144:X149)</f>
        <v>78.541696905968706</v>
      </c>
      <c r="Y161" s="51">
        <f t="shared" si="81"/>
        <v>86.132806740389682</v>
      </c>
      <c r="Z161" s="51">
        <f t="shared" si="81"/>
        <v>97.53282961754266</v>
      </c>
      <c r="AA161" s="51">
        <f t="shared" si="81"/>
        <v>93.199702300679505</v>
      </c>
      <c r="AB161" s="51">
        <f t="shared" si="81"/>
        <v>99.731758336801491</v>
      </c>
      <c r="AC161" s="51">
        <f t="shared" si="81"/>
        <v>97.831942737837977</v>
      </c>
      <c r="AD161" s="51">
        <f t="shared" si="81"/>
        <v>99.13333333333334</v>
      </c>
      <c r="AE161" s="51">
        <f t="shared" si="81"/>
        <v>97.933333333333337</v>
      </c>
      <c r="AF161" s="51">
        <f t="shared" si="81"/>
        <v>77.566666666666663</v>
      </c>
      <c r="AG161" s="51">
        <f t="shared" si="81"/>
        <v>75.833333333333343</v>
      </c>
      <c r="AH161" s="51">
        <f t="shared" si="81"/>
        <v>73.966666666666669</v>
      </c>
      <c r="AI161" s="51">
        <f t="shared" si="81"/>
        <v>76.333333333333329</v>
      </c>
      <c r="AJ161" s="51">
        <f t="shared" si="81"/>
        <v>87.811450275490571</v>
      </c>
    </row>
    <row r="162" spans="1:36">
      <c r="E162" s="67"/>
      <c r="F162" s="67"/>
      <c r="G162" s="67"/>
      <c r="I162" s="12"/>
      <c r="J162" s="71"/>
      <c r="K162" s="71"/>
      <c r="L162" s="71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</row>
    <row r="163" spans="1:36">
      <c r="E163" s="67"/>
      <c r="F163" s="67"/>
      <c r="G163" s="67"/>
      <c r="I163" s="13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</row>
    <row r="164" spans="1:36">
      <c r="B164" s="1">
        <f>COUNTIF(C:C,C164)</f>
        <v>1</v>
      </c>
      <c r="C164" s="2" t="s">
        <v>17</v>
      </c>
      <c r="D164" s="2" t="s">
        <v>17</v>
      </c>
      <c r="E164" s="67"/>
      <c r="F164" s="87"/>
      <c r="G164" s="87"/>
      <c r="I164" s="12"/>
      <c r="J164" s="71"/>
      <c r="K164" s="71"/>
      <c r="L164" s="71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6"/>
    </row>
    <row r="165" spans="1:36">
      <c r="A165" s="1" t="s">
        <v>560</v>
      </c>
      <c r="B165" s="1">
        <v>1</v>
      </c>
      <c r="C165" s="11" t="s">
        <v>90</v>
      </c>
      <c r="D165" s="11" t="s">
        <v>91</v>
      </c>
      <c r="E165" s="69">
        <v>110.27</v>
      </c>
      <c r="F165" s="69">
        <v>120.2</v>
      </c>
      <c r="G165" s="69">
        <v>126.69</v>
      </c>
      <c r="H165" s="95">
        <v>34</v>
      </c>
      <c r="I165" s="12"/>
      <c r="J165" s="71">
        <v>53226.92</v>
      </c>
      <c r="K165" s="71">
        <v>53376.06</v>
      </c>
      <c r="L165" s="71">
        <v>59387.25</v>
      </c>
      <c r="M165" s="71">
        <v>64045.26</v>
      </c>
      <c r="N165" s="71">
        <v>67202.59</v>
      </c>
      <c r="O165" s="71">
        <v>60138.13</v>
      </c>
      <c r="P165" s="71">
        <v>60059.17</v>
      </c>
      <c r="Q165" s="71">
        <v>87275.09</v>
      </c>
      <c r="R165" s="71">
        <v>52646.41</v>
      </c>
      <c r="S165" s="71">
        <v>42599.15</v>
      </c>
      <c r="T165" s="71">
        <v>45693.57</v>
      </c>
      <c r="U165" s="71">
        <v>69607.849999999991</v>
      </c>
      <c r="V165" s="71">
        <v>715257.45</v>
      </c>
      <c r="W165" s="14"/>
      <c r="X165" s="14">
        <f t="shared" ref="X165:X167" si="82">IFERROR(J165/$E165,0)</f>
        <v>482.69629092228166</v>
      </c>
      <c r="Y165" s="14">
        <f t="shared" ref="Y165:Y167" si="83">IFERROR(K165/$E165,0)</f>
        <v>484.048789335268</v>
      </c>
      <c r="Z165" s="14">
        <f t="shared" ref="Z165:Z167" si="84">IFERROR(L165/$E165,0)</f>
        <v>538.56216559354311</v>
      </c>
      <c r="AA165" s="14">
        <f t="shared" ref="AA165:AA167" si="85">IFERROR(M165/$F165,0)</f>
        <v>532.82246256239603</v>
      </c>
      <c r="AB165" s="14">
        <f t="shared" ref="AB165:AB167" si="86">IFERROR(N165/$F165,0)</f>
        <v>559.08976705490841</v>
      </c>
      <c r="AC165" s="14">
        <f t="shared" ref="AC165:AC167" si="87">IFERROR(O165/$F165,0)</f>
        <v>500.31722129783691</v>
      </c>
      <c r="AD165" s="14">
        <f t="shared" ref="AD165:AD167" si="88">IFERROR(P165/$F165,0)</f>
        <v>499.66031613976702</v>
      </c>
      <c r="AE165" s="14">
        <f t="shared" ref="AE165:AE167" si="89">IFERROR(Q165/$F165,0)</f>
        <v>726.08227953410972</v>
      </c>
      <c r="AF165" s="14">
        <f t="shared" ref="AF165:AF167" si="90">IFERROR(R165/$F165,0)</f>
        <v>437.99009983361066</v>
      </c>
      <c r="AG165" s="14">
        <f t="shared" ref="AG165:AG167" si="91">IFERROR(S165/$F165,0)</f>
        <v>354.40224625623961</v>
      </c>
      <c r="AH165" s="14">
        <f t="shared" ref="AH165:AI167" si="92">IFERROR(T165/$G165,0)</f>
        <v>360.67227089746626</v>
      </c>
      <c r="AI165" s="14">
        <f t="shared" si="92"/>
        <v>549.43444628621035</v>
      </c>
      <c r="AJ165" s="16">
        <f t="shared" ref="AJ165:AJ167" si="93">AVERAGE(X165:AI165)</f>
        <v>502.14819630946982</v>
      </c>
    </row>
    <row r="166" spans="1:36">
      <c r="A166" s="1" t="s">
        <v>766</v>
      </c>
      <c r="B166" s="1">
        <v>1</v>
      </c>
      <c r="C166" s="11" t="s">
        <v>174</v>
      </c>
      <c r="D166" s="11" t="s">
        <v>215</v>
      </c>
      <c r="E166" s="69">
        <v>0</v>
      </c>
      <c r="F166" s="69">
        <v>0</v>
      </c>
      <c r="G166" s="69">
        <v>0</v>
      </c>
      <c r="I166" s="12"/>
      <c r="J166" s="71">
        <v>0</v>
      </c>
      <c r="K166" s="71">
        <v>0</v>
      </c>
      <c r="L166" s="71">
        <v>0</v>
      </c>
      <c r="M166" s="71">
        <v>0</v>
      </c>
      <c r="N166" s="71">
        <v>0</v>
      </c>
      <c r="O166" s="71">
        <v>0</v>
      </c>
      <c r="P166" s="71">
        <v>0</v>
      </c>
      <c r="Q166" s="71">
        <v>0</v>
      </c>
      <c r="R166" s="71">
        <v>0</v>
      </c>
      <c r="S166" s="71">
        <v>0</v>
      </c>
      <c r="T166" s="71">
        <v>0</v>
      </c>
      <c r="U166" s="71">
        <v>0</v>
      </c>
      <c r="V166" s="71">
        <v>0</v>
      </c>
      <c r="W166" s="14"/>
      <c r="X166" s="14">
        <f t="shared" si="82"/>
        <v>0</v>
      </c>
      <c r="Y166" s="14">
        <f t="shared" si="83"/>
        <v>0</v>
      </c>
      <c r="Z166" s="14">
        <f t="shared" si="84"/>
        <v>0</v>
      </c>
      <c r="AA166" s="14">
        <f t="shared" si="85"/>
        <v>0</v>
      </c>
      <c r="AB166" s="14">
        <f t="shared" si="86"/>
        <v>0</v>
      </c>
      <c r="AC166" s="14">
        <f t="shared" si="87"/>
        <v>0</v>
      </c>
      <c r="AD166" s="14">
        <f t="shared" si="88"/>
        <v>0</v>
      </c>
      <c r="AE166" s="14">
        <f t="shared" si="89"/>
        <v>0</v>
      </c>
      <c r="AF166" s="14">
        <f t="shared" si="90"/>
        <v>0</v>
      </c>
      <c r="AG166" s="14">
        <f t="shared" si="91"/>
        <v>0</v>
      </c>
      <c r="AH166" s="14">
        <f t="shared" si="92"/>
        <v>0</v>
      </c>
      <c r="AI166" s="14">
        <f t="shared" si="92"/>
        <v>0</v>
      </c>
      <c r="AJ166" s="16">
        <f t="shared" si="93"/>
        <v>0</v>
      </c>
    </row>
    <row r="167" spans="1:36">
      <c r="A167" s="1" t="s">
        <v>559</v>
      </c>
      <c r="B167" s="1">
        <v>1</v>
      </c>
      <c r="C167" s="1" t="s">
        <v>214</v>
      </c>
      <c r="D167" s="11" t="s">
        <v>215</v>
      </c>
      <c r="E167" s="69">
        <v>0</v>
      </c>
      <c r="F167" s="69">
        <v>0</v>
      </c>
      <c r="G167" s="69">
        <v>0</v>
      </c>
      <c r="I167" s="12"/>
      <c r="J167" s="71">
        <v>485.75</v>
      </c>
      <c r="K167" s="71">
        <v>323.5</v>
      </c>
      <c r="L167" s="71">
        <v>367.88</v>
      </c>
      <c r="M167" s="71">
        <v>277.2</v>
      </c>
      <c r="N167" s="71">
        <v>404.5</v>
      </c>
      <c r="O167" s="71">
        <v>215.95</v>
      </c>
      <c r="P167" s="71">
        <v>673.7</v>
      </c>
      <c r="Q167" s="71">
        <v>542.38</v>
      </c>
      <c r="R167" s="71">
        <v>100.61</v>
      </c>
      <c r="S167" s="71">
        <v>84.63</v>
      </c>
      <c r="T167" s="71">
        <v>2932.52</v>
      </c>
      <c r="U167" s="71">
        <v>61.7</v>
      </c>
      <c r="V167" s="71">
        <v>6470.3200000000006</v>
      </c>
      <c r="W167" s="14"/>
      <c r="X167" s="14">
        <f t="shared" si="82"/>
        <v>0</v>
      </c>
      <c r="Y167" s="14">
        <f t="shared" si="83"/>
        <v>0</v>
      </c>
      <c r="Z167" s="14">
        <f t="shared" si="84"/>
        <v>0</v>
      </c>
      <c r="AA167" s="14">
        <f t="shared" si="85"/>
        <v>0</v>
      </c>
      <c r="AB167" s="14">
        <f t="shared" si="86"/>
        <v>0</v>
      </c>
      <c r="AC167" s="14">
        <f t="shared" si="87"/>
        <v>0</v>
      </c>
      <c r="AD167" s="14">
        <f t="shared" si="88"/>
        <v>0</v>
      </c>
      <c r="AE167" s="14">
        <f t="shared" si="89"/>
        <v>0</v>
      </c>
      <c r="AF167" s="14">
        <f t="shared" si="90"/>
        <v>0</v>
      </c>
      <c r="AG167" s="14">
        <f t="shared" si="91"/>
        <v>0</v>
      </c>
      <c r="AH167" s="14">
        <f t="shared" si="92"/>
        <v>0</v>
      </c>
      <c r="AI167" s="14">
        <f t="shared" si="92"/>
        <v>0</v>
      </c>
      <c r="AJ167" s="16">
        <f t="shared" si="93"/>
        <v>0</v>
      </c>
    </row>
    <row r="168" spans="1:36">
      <c r="C168" s="11"/>
      <c r="D168" s="11"/>
      <c r="E168" s="69"/>
      <c r="F168" s="68"/>
      <c r="G168" s="68"/>
      <c r="I168" s="12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</row>
    <row r="169" spans="1:36">
      <c r="B169" s="1">
        <f>COUNTIF(C:C,C169)</f>
        <v>0</v>
      </c>
      <c r="D169" s="17" t="s">
        <v>18</v>
      </c>
      <c r="E169" s="67"/>
      <c r="F169" s="68"/>
      <c r="G169" s="68"/>
      <c r="I169" s="13"/>
      <c r="J169" s="72">
        <f t="shared" ref="J169:V169" si="94">SUM(J165:J168)</f>
        <v>53712.67</v>
      </c>
      <c r="K169" s="72">
        <f t="shared" si="94"/>
        <v>53699.56</v>
      </c>
      <c r="L169" s="72">
        <f t="shared" si="94"/>
        <v>59755.13</v>
      </c>
      <c r="M169" s="72">
        <f t="shared" si="94"/>
        <v>64322.46</v>
      </c>
      <c r="N169" s="72">
        <f t="shared" si="94"/>
        <v>67607.09</v>
      </c>
      <c r="O169" s="72">
        <f t="shared" si="94"/>
        <v>60354.079999999994</v>
      </c>
      <c r="P169" s="72">
        <f t="shared" si="94"/>
        <v>60732.869999999995</v>
      </c>
      <c r="Q169" s="72">
        <f t="shared" si="94"/>
        <v>87817.47</v>
      </c>
      <c r="R169" s="72">
        <f t="shared" si="94"/>
        <v>52747.020000000004</v>
      </c>
      <c r="S169" s="72">
        <f t="shared" si="94"/>
        <v>42683.78</v>
      </c>
      <c r="T169" s="72">
        <f t="shared" si="94"/>
        <v>48626.09</v>
      </c>
      <c r="U169" s="72">
        <f t="shared" si="94"/>
        <v>69669.549999999988</v>
      </c>
      <c r="V169" s="72">
        <f t="shared" si="94"/>
        <v>721727.7699999999</v>
      </c>
      <c r="W169" s="3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</row>
    <row r="170" spans="1:36">
      <c r="E170" s="67"/>
      <c r="F170" s="68"/>
      <c r="G170" s="68"/>
      <c r="I170" s="13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</row>
    <row r="171" spans="1:36">
      <c r="E171" s="67"/>
      <c r="F171" s="68"/>
      <c r="G171" s="68"/>
      <c r="I171" s="13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</row>
    <row r="172" spans="1:36">
      <c r="B172" s="1">
        <f>COUNTIF(C:C,C172)</f>
        <v>1</v>
      </c>
      <c r="C172" s="9" t="s">
        <v>19</v>
      </c>
      <c r="D172" s="9" t="s">
        <v>19</v>
      </c>
      <c r="E172" s="67"/>
      <c r="F172" s="68"/>
      <c r="G172" s="68"/>
      <c r="I172" s="13"/>
      <c r="J172" s="71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</row>
    <row r="173" spans="1:36">
      <c r="A173" s="1" t="s">
        <v>573</v>
      </c>
      <c r="B173" s="1">
        <v>1</v>
      </c>
      <c r="C173" s="11" t="s">
        <v>20</v>
      </c>
      <c r="D173" s="11" t="s">
        <v>21</v>
      </c>
      <c r="E173" s="69">
        <v>0</v>
      </c>
      <c r="F173" s="69">
        <v>0</v>
      </c>
      <c r="G173" s="69">
        <v>0</v>
      </c>
      <c r="H173" s="95">
        <v>8</v>
      </c>
      <c r="I173" s="12"/>
      <c r="J173" s="71">
        <v>796.31</v>
      </c>
      <c r="K173" s="71">
        <v>433.66</v>
      </c>
      <c r="L173" s="71">
        <v>800.1</v>
      </c>
      <c r="M173" s="71">
        <v>274.06</v>
      </c>
      <c r="N173" s="71">
        <v>975.26</v>
      </c>
      <c r="O173" s="71">
        <v>208.95</v>
      </c>
      <c r="P173" s="71">
        <v>777.88</v>
      </c>
      <c r="Q173" s="71">
        <v>230.73999999999998</v>
      </c>
      <c r="R173" s="71">
        <v>742.35</v>
      </c>
      <c r="S173" s="71">
        <v>319.45</v>
      </c>
      <c r="T173" s="71">
        <v>747.68</v>
      </c>
      <c r="U173" s="71">
        <v>-802.46</v>
      </c>
      <c r="V173" s="71">
        <v>5503.9800000000005</v>
      </c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</row>
    <row r="174" spans="1:36">
      <c r="A174" s="1" t="s">
        <v>767</v>
      </c>
      <c r="B174" s="1">
        <v>1</v>
      </c>
      <c r="C174" s="11" t="s">
        <v>419</v>
      </c>
      <c r="D174" s="11" t="s">
        <v>21</v>
      </c>
      <c r="E174" s="69">
        <v>0</v>
      </c>
      <c r="F174" s="69">
        <v>0</v>
      </c>
      <c r="G174" s="69">
        <v>0</v>
      </c>
      <c r="H174" s="95">
        <v>8</v>
      </c>
      <c r="I174" s="12"/>
      <c r="J174" s="71">
        <v>0</v>
      </c>
      <c r="K174" s="71">
        <v>0</v>
      </c>
      <c r="L174" s="71">
        <v>0</v>
      </c>
      <c r="M174" s="71">
        <v>0</v>
      </c>
      <c r="N174" s="71">
        <v>0</v>
      </c>
      <c r="O174" s="71">
        <v>0</v>
      </c>
      <c r="P174" s="71">
        <v>0</v>
      </c>
      <c r="Q174" s="71">
        <v>0</v>
      </c>
      <c r="R174" s="71">
        <v>0</v>
      </c>
      <c r="S174" s="71">
        <v>0</v>
      </c>
      <c r="T174" s="71">
        <v>0</v>
      </c>
      <c r="U174" s="71">
        <v>0</v>
      </c>
      <c r="V174" s="71">
        <v>0</v>
      </c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</row>
    <row r="175" spans="1:36">
      <c r="A175" s="1" t="s">
        <v>574</v>
      </c>
      <c r="B175" s="1">
        <v>1</v>
      </c>
      <c r="C175" s="11" t="s">
        <v>104</v>
      </c>
      <c r="D175" s="65" t="s">
        <v>46</v>
      </c>
      <c r="E175" s="69">
        <v>22.68</v>
      </c>
      <c r="F175" s="69">
        <v>22.68</v>
      </c>
      <c r="G175" s="69">
        <v>22.68</v>
      </c>
      <c r="H175" s="95">
        <v>14</v>
      </c>
      <c r="I175" s="12"/>
      <c r="J175" s="71">
        <v>0</v>
      </c>
      <c r="K175" s="71">
        <v>0</v>
      </c>
      <c r="L175" s="71">
        <v>0</v>
      </c>
      <c r="M175" s="71">
        <v>0</v>
      </c>
      <c r="N175" s="71">
        <v>0</v>
      </c>
      <c r="O175" s="71">
        <v>0</v>
      </c>
      <c r="P175" s="71">
        <v>0</v>
      </c>
      <c r="Q175" s="71">
        <v>22.68</v>
      </c>
      <c r="R175" s="71">
        <v>0</v>
      </c>
      <c r="S175" s="71">
        <v>22.68</v>
      </c>
      <c r="T175" s="71">
        <v>22.68</v>
      </c>
      <c r="U175" s="71">
        <v>22.68</v>
      </c>
      <c r="V175" s="71">
        <v>90.72</v>
      </c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</row>
    <row r="176" spans="1:36">
      <c r="E176" s="21"/>
      <c r="F176" s="21"/>
      <c r="G176" s="21"/>
      <c r="I176" s="13"/>
      <c r="J176" s="71"/>
      <c r="K176" s="71"/>
      <c r="L176" s="71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</row>
    <row r="177" spans="2:36">
      <c r="D177" s="17" t="s">
        <v>24</v>
      </c>
      <c r="J177" s="72">
        <f t="shared" ref="J177:V177" si="95">SUM(J173:J176)</f>
        <v>796.31</v>
      </c>
      <c r="K177" s="72">
        <f t="shared" si="95"/>
        <v>433.66</v>
      </c>
      <c r="L177" s="72">
        <f t="shared" si="95"/>
        <v>800.1</v>
      </c>
      <c r="M177" s="72">
        <f t="shared" si="95"/>
        <v>274.06</v>
      </c>
      <c r="N177" s="72">
        <f t="shared" si="95"/>
        <v>975.26</v>
      </c>
      <c r="O177" s="72">
        <f t="shared" si="95"/>
        <v>208.95</v>
      </c>
      <c r="P177" s="72">
        <f t="shared" si="95"/>
        <v>777.88</v>
      </c>
      <c r="Q177" s="72">
        <f t="shared" si="95"/>
        <v>253.42</v>
      </c>
      <c r="R177" s="72">
        <f t="shared" si="95"/>
        <v>742.35</v>
      </c>
      <c r="S177" s="72">
        <f t="shared" si="95"/>
        <v>342.13</v>
      </c>
      <c r="T177" s="72">
        <f t="shared" si="95"/>
        <v>770.3599999999999</v>
      </c>
      <c r="U177" s="72">
        <f t="shared" si="95"/>
        <v>-779.78000000000009</v>
      </c>
      <c r="V177" s="72">
        <f t="shared" si="95"/>
        <v>5594.7000000000007</v>
      </c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</row>
    <row r="178" spans="2:36"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</row>
    <row r="179" spans="2:36" s="2" customFormat="1" ht="12.75" thickBot="1">
      <c r="B179" s="1"/>
      <c r="D179" s="17" t="s">
        <v>25</v>
      </c>
      <c r="E179" s="6"/>
      <c r="F179" s="6"/>
      <c r="G179" s="6"/>
      <c r="H179" s="95"/>
      <c r="J179" s="81">
        <f t="shared" ref="J179:U179" si="96">J177+J169+J161+J110+J66+J49</f>
        <v>731892.03500000003</v>
      </c>
      <c r="K179" s="81">
        <f t="shared" si="96"/>
        <v>736955.8899999999</v>
      </c>
      <c r="L179" s="81">
        <f t="shared" si="96"/>
        <v>784067.12999999989</v>
      </c>
      <c r="M179" s="81">
        <f t="shared" si="96"/>
        <v>794828.73</v>
      </c>
      <c r="N179" s="81">
        <f t="shared" si="96"/>
        <v>823107.48499999999</v>
      </c>
      <c r="O179" s="81">
        <f t="shared" si="96"/>
        <v>811197.2</v>
      </c>
      <c r="P179" s="81">
        <f t="shared" si="96"/>
        <v>800244.08499999996</v>
      </c>
      <c r="Q179" s="81">
        <f t="shared" si="96"/>
        <v>818895.20499999984</v>
      </c>
      <c r="R179" s="81">
        <f t="shared" si="96"/>
        <v>754299.35499999998</v>
      </c>
      <c r="S179" s="81">
        <f t="shared" si="96"/>
        <v>737082.80999999982</v>
      </c>
      <c r="T179" s="81">
        <f t="shared" si="96"/>
        <v>749324.65</v>
      </c>
      <c r="U179" s="81">
        <f t="shared" si="96"/>
        <v>769646.9850000001</v>
      </c>
      <c r="V179" s="81">
        <f>V177+V169+V161+V110+V66+V49+V125</f>
        <v>9311541.5600000005</v>
      </c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</row>
    <row r="180" spans="2:36" s="2" customFormat="1" ht="12.75" thickTop="1">
      <c r="B180" s="1"/>
      <c r="E180" s="6"/>
      <c r="F180" s="6"/>
      <c r="G180" s="6"/>
      <c r="H180" s="95"/>
      <c r="I180" s="17"/>
      <c r="J180" s="55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</row>
    <row r="181" spans="2:36" s="2" customFormat="1">
      <c r="B181" s="1"/>
      <c r="E181" s="6"/>
      <c r="F181" s="6"/>
      <c r="G181" s="6"/>
      <c r="H181" s="95"/>
      <c r="I181" s="17"/>
      <c r="J181" s="89">
        <f t="shared" ref="J181:U181" si="97">+J179/$V179</f>
        <v>7.8600522833299796E-2</v>
      </c>
      <c r="K181" s="89">
        <f t="shared" si="97"/>
        <v>7.9144348468117659E-2</v>
      </c>
      <c r="L181" s="89">
        <f t="shared" si="97"/>
        <v>8.4203794285594089E-2</v>
      </c>
      <c r="M181" s="89">
        <f t="shared" si="97"/>
        <v>8.5359521286398038E-2</v>
      </c>
      <c r="N181" s="89">
        <f t="shared" si="97"/>
        <v>8.8396478681452603E-2</v>
      </c>
      <c r="O181" s="89">
        <f t="shared" si="97"/>
        <v>8.7117390259492097E-2</v>
      </c>
      <c r="P181" s="89">
        <f t="shared" si="97"/>
        <v>8.5941095772760517E-2</v>
      </c>
      <c r="Q181" s="89">
        <f t="shared" si="97"/>
        <v>8.7944106754327775E-2</v>
      </c>
      <c r="R181" s="89">
        <f t="shared" si="97"/>
        <v>8.1006925667418697E-2</v>
      </c>
      <c r="S181" s="89">
        <f t="shared" si="97"/>
        <v>7.9157978864242945E-2</v>
      </c>
      <c r="T181" s="89">
        <f t="shared" si="97"/>
        <v>8.0472674172331143E-2</v>
      </c>
      <c r="U181" s="89">
        <f t="shared" si="97"/>
        <v>8.2655162954564529E-2</v>
      </c>
      <c r="V181" s="5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</row>
    <row r="182" spans="2:36">
      <c r="J182" s="56"/>
      <c r="K182" s="57"/>
      <c r="L182" s="54"/>
      <c r="M182" s="54"/>
      <c r="N182" s="16"/>
      <c r="O182" s="16"/>
      <c r="P182" s="16"/>
      <c r="Q182" s="16"/>
      <c r="R182" s="16"/>
      <c r="S182" s="16"/>
      <c r="T182" s="16"/>
      <c r="U182" s="16"/>
      <c r="V182" s="16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</row>
    <row r="183" spans="2:36">
      <c r="J183" s="56"/>
      <c r="K183" s="57"/>
      <c r="L183" s="54"/>
      <c r="M183" s="54"/>
      <c r="N183" s="16"/>
      <c r="O183" s="16"/>
      <c r="P183" s="16"/>
      <c r="Q183" s="16"/>
      <c r="R183" s="16"/>
      <c r="S183" s="16"/>
      <c r="T183" s="16"/>
      <c r="U183" s="16"/>
      <c r="V183" s="16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5"/>
    </row>
    <row r="184" spans="2:36" s="2" customFormat="1">
      <c r="B184" s="1"/>
      <c r="D184" s="1"/>
      <c r="E184" s="6"/>
      <c r="F184" s="6"/>
      <c r="G184" s="6"/>
      <c r="H184" s="95"/>
      <c r="J184" s="56"/>
      <c r="K184" s="57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</row>
    <row r="185" spans="2:36" s="2" customFormat="1">
      <c r="B185" s="1"/>
      <c r="D185" s="1"/>
      <c r="E185" s="6"/>
      <c r="F185" s="6"/>
      <c r="G185" s="6"/>
      <c r="H185" s="95"/>
      <c r="I185" s="17"/>
      <c r="J185" s="56"/>
      <c r="K185" s="57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</row>
    <row r="186" spans="2:36" s="2" customFormat="1">
      <c r="B186" s="1"/>
      <c r="E186" s="6"/>
      <c r="F186" s="6"/>
      <c r="G186" s="6"/>
      <c r="H186" s="95"/>
      <c r="I186" s="17"/>
      <c r="J186" s="56"/>
      <c r="K186" s="57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</row>
    <row r="187" spans="2:36">
      <c r="E187" s="38"/>
      <c r="F187" s="38"/>
      <c r="G187" s="38"/>
      <c r="J187" s="56"/>
      <c r="K187" s="57"/>
      <c r="L187" s="54"/>
      <c r="M187" s="54"/>
      <c r="N187" s="16"/>
      <c r="O187" s="16"/>
      <c r="P187" s="16"/>
      <c r="Q187" s="16"/>
      <c r="R187" s="16"/>
      <c r="S187" s="16"/>
      <c r="T187" s="16"/>
      <c r="U187" s="16"/>
      <c r="V187" s="16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</row>
    <row r="188" spans="2:36">
      <c r="E188" s="38"/>
      <c r="F188" s="38"/>
      <c r="G188" s="38"/>
      <c r="J188" s="56"/>
      <c r="K188" s="57"/>
      <c r="L188" s="54"/>
      <c r="M188" s="54"/>
      <c r="N188" s="16"/>
      <c r="O188" s="16"/>
      <c r="P188" s="16"/>
      <c r="Q188" s="16"/>
      <c r="R188" s="16"/>
      <c r="S188" s="16"/>
      <c r="T188" s="16"/>
      <c r="U188" s="16"/>
      <c r="V188" s="16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</row>
    <row r="189" spans="2:36">
      <c r="E189" s="38"/>
      <c r="F189" s="38"/>
      <c r="G189" s="38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</row>
    <row r="190" spans="2:36"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</row>
    <row r="191" spans="2:36"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</row>
    <row r="192" spans="2:36"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</row>
    <row r="193" spans="10:42"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</row>
    <row r="194" spans="10:42"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</row>
    <row r="195" spans="10:42"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</row>
    <row r="196" spans="10:42"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</row>
    <row r="197" spans="10:42"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</row>
    <row r="198" spans="10:42"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</row>
    <row r="199" spans="10:42"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</row>
    <row r="206" spans="10:42" ht="15">
      <c r="AL206"/>
      <c r="AM206"/>
      <c r="AN206"/>
      <c r="AO206"/>
      <c r="AP206"/>
    </row>
    <row r="207" spans="10:42" ht="15">
      <c r="AL207"/>
      <c r="AM207"/>
      <c r="AN207"/>
      <c r="AO207"/>
      <c r="AP207"/>
    </row>
    <row r="208" spans="10:42" ht="15">
      <c r="AL208"/>
      <c r="AM208"/>
      <c r="AN208"/>
      <c r="AO208"/>
      <c r="AP208"/>
    </row>
    <row r="209" spans="38:42" ht="15">
      <c r="AL209"/>
      <c r="AM209"/>
      <c r="AN209"/>
      <c r="AO209"/>
      <c r="AP209"/>
    </row>
    <row r="210" spans="38:42" ht="15">
      <c r="AL210"/>
      <c r="AM210"/>
      <c r="AN210"/>
      <c r="AO210"/>
      <c r="AP210"/>
    </row>
    <row r="211" spans="38:42" ht="15">
      <c r="AL211"/>
      <c r="AM211"/>
      <c r="AN211"/>
      <c r="AO211"/>
      <c r="AP211"/>
    </row>
    <row r="212" spans="38:42" ht="15">
      <c r="AL212"/>
      <c r="AM212"/>
      <c r="AN212"/>
      <c r="AO212"/>
      <c r="AP212"/>
    </row>
    <row r="213" spans="38:42" ht="15">
      <c r="AL213"/>
      <c r="AM213"/>
      <c r="AN213"/>
      <c r="AO213"/>
      <c r="AP213"/>
    </row>
    <row r="214" spans="38:42" ht="15">
      <c r="AL214"/>
      <c r="AM214"/>
      <c r="AN214"/>
      <c r="AO214"/>
      <c r="AP214"/>
    </row>
    <row r="215" spans="38:42" ht="15">
      <c r="AL215"/>
      <c r="AM215"/>
      <c r="AN215"/>
      <c r="AO215"/>
      <c r="AP215"/>
    </row>
    <row r="216" spans="38:42" ht="15">
      <c r="AL216"/>
      <c r="AM216"/>
      <c r="AN216"/>
      <c r="AO216"/>
      <c r="AP216"/>
    </row>
    <row r="217" spans="38:42" ht="15">
      <c r="AL217"/>
      <c r="AM217"/>
      <c r="AN217"/>
      <c r="AO217"/>
      <c r="AP217"/>
    </row>
  </sheetData>
  <autoFilter ref="A5:AP175" xr:uid="{00000000-0009-0000-0000-000009000000}"/>
  <mergeCells count="1">
    <mergeCell ref="AL4:AP4"/>
  </mergeCells>
  <phoneticPr fontId="95" type="noConversion"/>
  <pageMargins left="0.7" right="0.7" top="0.75" bottom="0.75" header="0.3" footer="0.3"/>
  <pageSetup scale="75" fitToWidth="5" fitToHeight="5" orientation="landscape" r:id="rId1"/>
  <headerFooter alignWithMargins="0">
    <oddHeader>&amp;R&amp;F
&amp;A</oddHeader>
    <oddFooter>&amp;L&amp;D&amp;C&amp;P&amp;R&amp;T</oddFooter>
  </headerFooter>
  <rowBreaks count="3" manualBreakCount="3">
    <brk id="50" max="42" man="1"/>
    <brk id="127" max="42" man="1"/>
    <brk id="170" max="42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79998168889431442"/>
    <pageSetUpPr fitToPage="1"/>
  </sheetPr>
  <dimension ref="A1:AQ186"/>
  <sheetViews>
    <sheetView view="pageBreakPreview" topLeftCell="T31" zoomScale="60" zoomScaleNormal="55" workbookViewId="0">
      <selection activeCell="E102" sqref="E102"/>
    </sheetView>
  </sheetViews>
  <sheetFormatPr defaultColWidth="10.28515625" defaultRowHeight="15" outlineLevelCol="1"/>
  <cols>
    <col min="1" max="1" width="35.28515625" style="1" customWidth="1" outlineLevel="1"/>
    <col min="2" max="2" width="8.7109375" style="1" customWidth="1" outlineLevel="1"/>
    <col min="3" max="3" width="23.28515625" style="1" customWidth="1"/>
    <col min="4" max="4" width="23.42578125" style="1" customWidth="1"/>
    <col min="5" max="7" width="12.85546875" style="3" customWidth="1"/>
    <col min="8" max="8" width="7.7109375" style="116" customWidth="1"/>
    <col min="9" max="9" width="13.140625" customWidth="1"/>
    <col min="10" max="19" width="11.42578125" style="1" customWidth="1" outlineLevel="1"/>
    <col min="20" max="20" width="8.7109375" style="1" customWidth="1" outlineLevel="1"/>
    <col min="21" max="21" width="11.42578125" style="1" customWidth="1" outlineLevel="1" collapsed="1"/>
    <col min="22" max="22" width="11.5703125" style="1" bestFit="1" customWidth="1"/>
    <col min="23" max="23" width="5.28515625" style="1" bestFit="1" customWidth="1"/>
    <col min="24" max="34" width="8.5703125" style="1" bestFit="1" customWidth="1" outlineLevel="1"/>
    <col min="35" max="35" width="8.5703125" style="1" bestFit="1" customWidth="1" outlineLevel="1" collapsed="1"/>
    <col min="36" max="36" width="14.5703125" style="1" bestFit="1" customWidth="1"/>
    <col min="37" max="37" width="10.28515625" style="65"/>
    <col min="38" max="16384" width="10.28515625" style="1"/>
  </cols>
  <sheetData>
    <row r="1" spans="1:43">
      <c r="A1" s="2" t="s">
        <v>55</v>
      </c>
      <c r="B1" s="2"/>
      <c r="C1" s="2" t="s">
        <v>54</v>
      </c>
      <c r="E1" s="1"/>
      <c r="F1" s="1"/>
      <c r="G1" s="1"/>
    </row>
    <row r="2" spans="1:43">
      <c r="C2" s="2" t="s">
        <v>307</v>
      </c>
      <c r="E2" s="1"/>
      <c r="F2" s="1"/>
      <c r="G2" s="1"/>
    </row>
    <row r="3" spans="1:43">
      <c r="C3" s="2" t="str">
        <f>'Mason Co. Regulated - Price Out'!C3</f>
        <v>3/1/23 - 2/29/24</v>
      </c>
      <c r="M3" s="4"/>
    </row>
    <row r="4" spans="1:43">
      <c r="D4" s="5"/>
      <c r="E4" s="6" t="s">
        <v>23</v>
      </c>
      <c r="F4" s="6" t="s">
        <v>23</v>
      </c>
      <c r="G4" s="6" t="s">
        <v>23</v>
      </c>
      <c r="H4" s="117" t="s">
        <v>49</v>
      </c>
      <c r="J4" s="113" t="e">
        <f>#REF!</f>
        <v>#REF!</v>
      </c>
      <c r="K4" s="113" t="e">
        <f>#REF!</f>
        <v>#REF!</v>
      </c>
      <c r="L4" s="113" t="e">
        <f>#REF!</f>
        <v>#REF!</v>
      </c>
      <c r="M4" s="113" t="e">
        <f>#REF!</f>
        <v>#REF!</v>
      </c>
      <c r="N4" s="113" t="e">
        <f>#REF!</f>
        <v>#REF!</v>
      </c>
      <c r="O4" s="113" t="e">
        <f>#REF!</f>
        <v>#REF!</v>
      </c>
      <c r="P4" s="113" t="e">
        <f>#REF!</f>
        <v>#REF!</v>
      </c>
      <c r="Q4" s="113" t="e">
        <f>#REF!</f>
        <v>#REF!</v>
      </c>
      <c r="R4" s="113" t="e">
        <f>#REF!</f>
        <v>#REF!</v>
      </c>
      <c r="S4" s="113" t="e">
        <f>#REF!</f>
        <v>#REF!</v>
      </c>
      <c r="T4" s="113" t="e">
        <f>#REF!</f>
        <v>#REF!</v>
      </c>
      <c r="U4" s="113" t="e">
        <f>#REF!</f>
        <v>#REF!</v>
      </c>
      <c r="V4" s="5" t="s">
        <v>26</v>
      </c>
      <c r="X4" s="113" t="e">
        <f>J4</f>
        <v>#REF!</v>
      </c>
      <c r="Y4" s="113" t="e">
        <f t="shared" ref="Y4:AI4" si="0">K4</f>
        <v>#REF!</v>
      </c>
      <c r="Z4" s="113" t="e">
        <f t="shared" si="0"/>
        <v>#REF!</v>
      </c>
      <c r="AA4" s="113" t="e">
        <f t="shared" si="0"/>
        <v>#REF!</v>
      </c>
      <c r="AB4" s="113" t="e">
        <f t="shared" si="0"/>
        <v>#REF!</v>
      </c>
      <c r="AC4" s="113" t="e">
        <f t="shared" si="0"/>
        <v>#REF!</v>
      </c>
      <c r="AD4" s="113" t="e">
        <f t="shared" si="0"/>
        <v>#REF!</v>
      </c>
      <c r="AE4" s="113" t="e">
        <f t="shared" si="0"/>
        <v>#REF!</v>
      </c>
      <c r="AF4" s="113" t="e">
        <f t="shared" si="0"/>
        <v>#REF!</v>
      </c>
      <c r="AG4" s="113" t="e">
        <f t="shared" si="0"/>
        <v>#REF!</v>
      </c>
      <c r="AH4" s="113" t="e">
        <f t="shared" si="0"/>
        <v>#REF!</v>
      </c>
      <c r="AI4" s="113" t="e">
        <f t="shared" si="0"/>
        <v>#REF!</v>
      </c>
      <c r="AM4" s="154" t="s">
        <v>423</v>
      </c>
      <c r="AN4" s="154"/>
      <c r="AO4" s="154"/>
      <c r="AP4" s="154"/>
      <c r="AQ4" s="154"/>
    </row>
    <row r="5" spans="1:43">
      <c r="C5" s="6" t="s">
        <v>0</v>
      </c>
      <c r="D5" s="5" t="s">
        <v>1</v>
      </c>
      <c r="E5" s="114">
        <f>+'[22]Mason Co. Regulated - Price Out'!E5</f>
        <v>44593</v>
      </c>
      <c r="F5" s="114">
        <v>45078</v>
      </c>
      <c r="G5" s="114">
        <v>45292</v>
      </c>
      <c r="H5" s="117" t="s">
        <v>719</v>
      </c>
      <c r="J5" s="5" t="s">
        <v>22</v>
      </c>
      <c r="K5" s="5" t="s">
        <v>22</v>
      </c>
      <c r="L5" s="5" t="s">
        <v>22</v>
      </c>
      <c r="M5" s="5" t="s">
        <v>22</v>
      </c>
      <c r="N5" s="5" t="s">
        <v>22</v>
      </c>
      <c r="O5" s="5" t="s">
        <v>22</v>
      </c>
      <c r="P5" s="5" t="s">
        <v>22</v>
      </c>
      <c r="Q5" s="5" t="s">
        <v>22</v>
      </c>
      <c r="R5" s="5" t="s">
        <v>22</v>
      </c>
      <c r="S5" s="5" t="s">
        <v>22</v>
      </c>
      <c r="T5" s="5" t="s">
        <v>22</v>
      </c>
      <c r="U5" s="5" t="s">
        <v>22</v>
      </c>
      <c r="V5" s="5" t="s">
        <v>22</v>
      </c>
      <c r="X5" s="5" t="s">
        <v>27</v>
      </c>
      <c r="Y5" s="5" t="s">
        <v>27</v>
      </c>
      <c r="Z5" s="5" t="s">
        <v>27</v>
      </c>
      <c r="AA5" s="5" t="s">
        <v>27</v>
      </c>
      <c r="AB5" s="5" t="s">
        <v>27</v>
      </c>
      <c r="AC5" s="5" t="s">
        <v>27</v>
      </c>
      <c r="AD5" s="5" t="s">
        <v>27</v>
      </c>
      <c r="AE5" s="5" t="s">
        <v>27</v>
      </c>
      <c r="AF5" s="5" t="s">
        <v>27</v>
      </c>
      <c r="AG5" s="5" t="s">
        <v>27</v>
      </c>
      <c r="AH5" s="5" t="s">
        <v>27</v>
      </c>
      <c r="AI5" s="5" t="s">
        <v>27</v>
      </c>
      <c r="AJ5" s="5" t="s">
        <v>406</v>
      </c>
      <c r="AM5" s="6" t="s">
        <v>424</v>
      </c>
      <c r="AN5" s="6" t="s">
        <v>425</v>
      </c>
      <c r="AO5" s="6" t="s">
        <v>426</v>
      </c>
      <c r="AP5" s="6" t="s">
        <v>427</v>
      </c>
      <c r="AQ5" s="6" t="s">
        <v>428</v>
      </c>
    </row>
    <row r="7" spans="1:43">
      <c r="B7" s="1">
        <f>COUNTIF(C:C,C7)</f>
        <v>1</v>
      </c>
      <c r="C7" s="7" t="s">
        <v>2</v>
      </c>
      <c r="D7" s="7" t="s">
        <v>2</v>
      </c>
      <c r="J7" s="8"/>
    </row>
    <row r="8" spans="1:43">
      <c r="A8" s="1" t="s">
        <v>734</v>
      </c>
      <c r="B8" s="1">
        <v>1</v>
      </c>
      <c r="C8" s="66" t="s">
        <v>157</v>
      </c>
      <c r="D8" s="11" t="s">
        <v>158</v>
      </c>
      <c r="E8" s="68">
        <v>0</v>
      </c>
      <c r="F8" s="69">
        <v>0</v>
      </c>
      <c r="G8" s="69">
        <v>0</v>
      </c>
      <c r="H8" s="93" t="s">
        <v>721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0</v>
      </c>
      <c r="V8" s="71">
        <v>0</v>
      </c>
      <c r="W8" s="14"/>
      <c r="X8" s="14">
        <f>IFERROR(J8/#REF!,0)</f>
        <v>0</v>
      </c>
      <c r="Y8" s="14">
        <f>IFERROR(K8/#REF!,0)</f>
        <v>0</v>
      </c>
      <c r="Z8" s="14">
        <f>IFERROR(L8/#REF!,0)</f>
        <v>0</v>
      </c>
      <c r="AA8" s="14">
        <f>IFERROR(M8/#REF!,0)</f>
        <v>0</v>
      </c>
      <c r="AB8" s="14">
        <f>IFERROR(N8/#REF!,0)</f>
        <v>0</v>
      </c>
      <c r="AC8" s="14">
        <f t="shared" ref="AC8:AI8" si="1">IFERROR(O8/$G8,0)</f>
        <v>0</v>
      </c>
      <c r="AD8" s="14">
        <f t="shared" si="1"/>
        <v>0</v>
      </c>
      <c r="AE8" s="14">
        <f t="shared" si="1"/>
        <v>0</v>
      </c>
      <c r="AF8" s="14">
        <f t="shared" si="1"/>
        <v>0</v>
      </c>
      <c r="AG8" s="14">
        <f t="shared" si="1"/>
        <v>0</v>
      </c>
      <c r="AH8" s="14">
        <f t="shared" si="1"/>
        <v>0</v>
      </c>
      <c r="AI8" s="14">
        <f t="shared" si="1"/>
        <v>0</v>
      </c>
      <c r="AJ8" s="125">
        <f>AVERAGE(X8:AI8)</f>
        <v>0</v>
      </c>
      <c r="AO8" s="1">
        <v>1.5</v>
      </c>
      <c r="AP8" s="1">
        <v>1</v>
      </c>
      <c r="AQ8" s="14">
        <f>+AJ8*AP8</f>
        <v>0</v>
      </c>
    </row>
    <row r="9" spans="1:43">
      <c r="A9" s="1" t="s">
        <v>735</v>
      </c>
      <c r="B9" s="1">
        <v>1</v>
      </c>
      <c r="C9" s="66" t="s">
        <v>712</v>
      </c>
      <c r="D9" s="11" t="s">
        <v>161</v>
      </c>
      <c r="E9" s="68">
        <v>4.91</v>
      </c>
      <c r="F9" s="69">
        <v>5.03</v>
      </c>
      <c r="G9" s="69">
        <v>5.12</v>
      </c>
      <c r="H9" s="93">
        <v>16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</row>
    <row r="10" spans="1:43">
      <c r="E10" s="68"/>
      <c r="F10" s="68"/>
      <c r="G10" s="68"/>
      <c r="H10" s="93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</row>
    <row r="11" spans="1:43">
      <c r="C11" s="7" t="s">
        <v>10</v>
      </c>
      <c r="D11" s="7" t="s">
        <v>10</v>
      </c>
      <c r="E11" s="68"/>
      <c r="F11" s="68"/>
      <c r="G11" s="68"/>
      <c r="H11" s="93"/>
      <c r="J11" s="77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</row>
    <row r="12" spans="1:43">
      <c r="C12" s="7"/>
      <c r="D12" s="7"/>
      <c r="E12" s="68"/>
      <c r="F12" s="68"/>
      <c r="G12" s="68"/>
      <c r="H12" s="93"/>
      <c r="J12" s="77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</row>
    <row r="13" spans="1:43">
      <c r="C13" s="10" t="s">
        <v>11</v>
      </c>
      <c r="D13" s="10" t="s">
        <v>11</v>
      </c>
      <c r="E13" s="68"/>
      <c r="F13" s="68"/>
      <c r="G13" s="68"/>
      <c r="H13" s="93"/>
      <c r="J13" s="77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</row>
    <row r="14" spans="1:43">
      <c r="A14" s="1" t="s">
        <v>736</v>
      </c>
      <c r="B14" s="1">
        <v>1</v>
      </c>
      <c r="C14" s="11" t="s">
        <v>61</v>
      </c>
      <c r="D14" s="11" t="s">
        <v>62</v>
      </c>
      <c r="E14" s="68">
        <v>48.39</v>
      </c>
      <c r="F14" s="69">
        <v>48.260799999999996</v>
      </c>
      <c r="G14" s="69">
        <v>49.67</v>
      </c>
      <c r="H14" s="93">
        <v>35</v>
      </c>
      <c r="J14" s="71">
        <v>48.39</v>
      </c>
      <c r="K14" s="71">
        <v>48.39</v>
      </c>
      <c r="L14" s="71">
        <v>48.39</v>
      </c>
      <c r="M14" s="71">
        <v>48.39</v>
      </c>
      <c r="N14" s="71">
        <v>48.39</v>
      </c>
      <c r="O14" s="71">
        <v>48.39</v>
      </c>
      <c r="P14" s="71">
        <v>48.39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338.72999999999996</v>
      </c>
      <c r="W14" s="14"/>
      <c r="X14" s="14">
        <f>IFERROR(J14/$E14,0)</f>
        <v>1</v>
      </c>
      <c r="Y14" s="14">
        <f t="shared" ref="Y14:Y22" si="2">IFERROR(K14/$E14,0)</f>
        <v>1</v>
      </c>
      <c r="Z14" s="14">
        <f t="shared" ref="Z14:Z22" si="3">IFERROR(L14/$E14,0)</f>
        <v>1</v>
      </c>
      <c r="AA14" s="14">
        <f>IFERROR(M14/$F14,0)</f>
        <v>1.0026771209760303</v>
      </c>
      <c r="AB14" s="14">
        <f t="shared" ref="AB14:AB22" si="4">IFERROR(N14/$F14,0)</f>
        <v>1.0026771209760303</v>
      </c>
      <c r="AC14" s="14">
        <f t="shared" ref="AC14:AC22" si="5">IFERROR(O14/$F14,0)</f>
        <v>1.0026771209760303</v>
      </c>
      <c r="AD14" s="14">
        <f t="shared" ref="AD14:AD22" si="6">IFERROR(P14/$F14,0)</f>
        <v>1.0026771209760303</v>
      </c>
      <c r="AE14" s="14">
        <f t="shared" ref="AE14:AE22" si="7">IFERROR(Q14/$F14,0)</f>
        <v>0</v>
      </c>
      <c r="AF14" s="14">
        <f t="shared" ref="AF14:AF22" si="8">IFERROR(R14/$F14,0)</f>
        <v>0</v>
      </c>
      <c r="AG14" s="14">
        <f t="shared" ref="AG14:AG22" si="9">IFERROR(S14/$F14,0)</f>
        <v>0</v>
      </c>
      <c r="AH14" s="14">
        <f t="shared" ref="AH14:AH22" si="10">IFERROR(T14/$G14,0)</f>
        <v>0</v>
      </c>
      <c r="AI14" s="14">
        <f t="shared" ref="AI14:AI22" si="11">IFERROR(U14/$G14,0)</f>
        <v>0</v>
      </c>
      <c r="AJ14" s="125">
        <f>AVERAGE(X14:AI14)</f>
        <v>0.58422570699201015</v>
      </c>
      <c r="AK14" s="126"/>
      <c r="AO14" s="1">
        <v>1.5</v>
      </c>
      <c r="AP14" s="1">
        <v>1</v>
      </c>
      <c r="AQ14" s="14">
        <f>+AJ14*AP14</f>
        <v>0.58422570699201015</v>
      </c>
    </row>
    <row r="15" spans="1:43">
      <c r="A15" s="1" t="s">
        <v>504</v>
      </c>
      <c r="B15" s="1">
        <v>1</v>
      </c>
      <c r="C15" s="11" t="s">
        <v>68</v>
      </c>
      <c r="D15" s="11" t="s">
        <v>338</v>
      </c>
      <c r="E15" s="68">
        <v>127.43</v>
      </c>
      <c r="F15" s="69">
        <v>127.1288</v>
      </c>
      <c r="G15" s="69">
        <v>130.77000000000001</v>
      </c>
      <c r="H15" s="93">
        <v>35</v>
      </c>
      <c r="I15" s="118"/>
      <c r="J15" s="71">
        <v>127.43</v>
      </c>
      <c r="K15" s="71">
        <v>127.43</v>
      </c>
      <c r="L15" s="71">
        <v>127.43</v>
      </c>
      <c r="M15" s="71">
        <v>127.43</v>
      </c>
      <c r="N15" s="71">
        <v>127.43</v>
      </c>
      <c r="O15" s="71">
        <v>127.43</v>
      </c>
      <c r="P15" s="71">
        <v>127.43</v>
      </c>
      <c r="Q15" s="71">
        <v>127.43</v>
      </c>
      <c r="R15" s="71">
        <v>127.43</v>
      </c>
      <c r="S15" s="71">
        <v>127.43</v>
      </c>
      <c r="T15" s="71">
        <v>130.77000000000001</v>
      </c>
      <c r="U15" s="71">
        <v>130.77000000000001</v>
      </c>
      <c r="V15" s="71">
        <v>1535.8400000000004</v>
      </c>
      <c r="W15" s="14"/>
      <c r="X15" s="14">
        <f t="shared" ref="X15:X22" si="12">IFERROR(J15/$E15,0)</f>
        <v>1</v>
      </c>
      <c r="Y15" s="14">
        <f t="shared" si="2"/>
        <v>1</v>
      </c>
      <c r="Z15" s="14">
        <f t="shared" si="3"/>
        <v>1</v>
      </c>
      <c r="AA15" s="14">
        <f t="shared" ref="AA15:AA22" si="13">IFERROR(M15/$F15,0)</f>
        <v>1.0023692507126631</v>
      </c>
      <c r="AB15" s="14">
        <f t="shared" si="4"/>
        <v>1.0023692507126631</v>
      </c>
      <c r="AC15" s="14">
        <f t="shared" si="5"/>
        <v>1.0023692507126631</v>
      </c>
      <c r="AD15" s="14">
        <f t="shared" si="6"/>
        <v>1.0023692507126631</v>
      </c>
      <c r="AE15" s="14">
        <f t="shared" si="7"/>
        <v>1.0023692507126631</v>
      </c>
      <c r="AF15" s="14">
        <f t="shared" si="8"/>
        <v>1.0023692507126631</v>
      </c>
      <c r="AG15" s="14">
        <f t="shared" si="9"/>
        <v>1.0023692507126631</v>
      </c>
      <c r="AH15" s="14">
        <f t="shared" si="10"/>
        <v>1</v>
      </c>
      <c r="AI15" s="14">
        <f t="shared" si="11"/>
        <v>1</v>
      </c>
      <c r="AJ15" s="125">
        <f t="shared" ref="AJ15:AJ22" si="14">AVERAGE(X15:AI15)</f>
        <v>1.00138206291572</v>
      </c>
      <c r="AO15" s="1">
        <v>2</v>
      </c>
      <c r="AP15" s="1">
        <v>1</v>
      </c>
      <c r="AQ15" s="14">
        <f>+AJ15*AP15</f>
        <v>1.00138206291572</v>
      </c>
    </row>
    <row r="16" spans="1:43">
      <c r="A16" s="1" t="s">
        <v>737</v>
      </c>
      <c r="B16" s="1">
        <v>1</v>
      </c>
      <c r="C16" s="11" t="s">
        <v>63</v>
      </c>
      <c r="D16" s="11" t="s">
        <v>64</v>
      </c>
      <c r="E16" s="68">
        <v>10.039999999999999</v>
      </c>
      <c r="F16" s="69">
        <v>10.01</v>
      </c>
      <c r="G16" s="69">
        <v>10.01</v>
      </c>
      <c r="H16" s="93">
        <v>35</v>
      </c>
      <c r="J16" s="71">
        <v>10.039999999999999</v>
      </c>
      <c r="K16" s="71">
        <v>10.039999999999999</v>
      </c>
      <c r="L16" s="71">
        <v>10.039999999999999</v>
      </c>
      <c r="M16" s="71">
        <v>10.039999999999999</v>
      </c>
      <c r="N16" s="71">
        <v>10.039999999999999</v>
      </c>
      <c r="O16" s="71">
        <v>10.039999999999999</v>
      </c>
      <c r="P16" s="71">
        <v>9.3699999999999992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69.61</v>
      </c>
      <c r="W16" s="14"/>
      <c r="X16" s="14">
        <f t="shared" si="12"/>
        <v>1</v>
      </c>
      <c r="Y16" s="14">
        <f t="shared" si="2"/>
        <v>1</v>
      </c>
      <c r="Z16" s="14">
        <f t="shared" si="3"/>
        <v>1</v>
      </c>
      <c r="AA16" s="14">
        <f t="shared" si="13"/>
        <v>1.002997002997003</v>
      </c>
      <c r="AB16" s="14">
        <f t="shared" si="4"/>
        <v>1.002997002997003</v>
      </c>
      <c r="AC16" s="14">
        <f t="shared" si="5"/>
        <v>1.002997002997003</v>
      </c>
      <c r="AD16" s="14">
        <f t="shared" si="6"/>
        <v>0.93606393606393601</v>
      </c>
      <c r="AE16" s="14">
        <f t="shared" si="7"/>
        <v>0</v>
      </c>
      <c r="AF16" s="14">
        <f t="shared" si="8"/>
        <v>0</v>
      </c>
      <c r="AG16" s="14">
        <f t="shared" si="9"/>
        <v>0</v>
      </c>
      <c r="AH16" s="14">
        <f t="shared" si="10"/>
        <v>0</v>
      </c>
      <c r="AI16" s="14">
        <f t="shared" si="11"/>
        <v>0</v>
      </c>
      <c r="AJ16" s="125">
        <f t="shared" si="14"/>
        <v>0.57875457875457881</v>
      </c>
    </row>
    <row r="17" spans="1:43">
      <c r="A17" s="1" t="s">
        <v>503</v>
      </c>
      <c r="B17" s="1">
        <v>1</v>
      </c>
      <c r="C17" s="11" t="s">
        <v>66</v>
      </c>
      <c r="D17" s="11" t="s">
        <v>67</v>
      </c>
      <c r="E17" s="68">
        <v>14.49</v>
      </c>
      <c r="F17" s="69">
        <v>14.45</v>
      </c>
      <c r="G17" s="69">
        <v>14.45</v>
      </c>
      <c r="H17" s="93">
        <v>35</v>
      </c>
      <c r="J17" s="71">
        <v>14.49</v>
      </c>
      <c r="K17" s="71">
        <v>14.49</v>
      </c>
      <c r="L17" s="71">
        <v>14.49</v>
      </c>
      <c r="M17" s="71">
        <v>14.49</v>
      </c>
      <c r="N17" s="71">
        <v>14.49</v>
      </c>
      <c r="O17" s="71">
        <v>14.49</v>
      </c>
      <c r="P17" s="71">
        <v>14.49</v>
      </c>
      <c r="Q17" s="71">
        <v>14.49</v>
      </c>
      <c r="R17" s="71">
        <v>14.49</v>
      </c>
      <c r="S17" s="71">
        <v>14.49</v>
      </c>
      <c r="T17" s="71">
        <v>14.45</v>
      </c>
      <c r="U17" s="71">
        <v>14.45</v>
      </c>
      <c r="V17" s="71">
        <v>173.79999999999998</v>
      </c>
      <c r="W17" s="14"/>
      <c r="X17" s="14">
        <f t="shared" si="12"/>
        <v>1</v>
      </c>
      <c r="Y17" s="14">
        <f t="shared" si="2"/>
        <v>1</v>
      </c>
      <c r="Z17" s="14">
        <f t="shared" si="3"/>
        <v>1</v>
      </c>
      <c r="AA17" s="14">
        <f t="shared" si="13"/>
        <v>1.0027681660899654</v>
      </c>
      <c r="AB17" s="14">
        <f t="shared" si="4"/>
        <v>1.0027681660899654</v>
      </c>
      <c r="AC17" s="14">
        <f t="shared" si="5"/>
        <v>1.0027681660899654</v>
      </c>
      <c r="AD17" s="14">
        <f t="shared" si="6"/>
        <v>1.0027681660899654</v>
      </c>
      <c r="AE17" s="14">
        <f t="shared" si="7"/>
        <v>1.0027681660899654</v>
      </c>
      <c r="AF17" s="14">
        <f t="shared" si="8"/>
        <v>1.0027681660899654</v>
      </c>
      <c r="AG17" s="14">
        <f t="shared" si="9"/>
        <v>1.0027681660899654</v>
      </c>
      <c r="AH17" s="14">
        <f t="shared" si="10"/>
        <v>1</v>
      </c>
      <c r="AI17" s="14">
        <f t="shared" si="11"/>
        <v>1</v>
      </c>
      <c r="AJ17" s="125">
        <f t="shared" si="14"/>
        <v>1.0016147635524797</v>
      </c>
    </row>
    <row r="18" spans="1:43">
      <c r="A18" s="1" t="s">
        <v>738</v>
      </c>
      <c r="B18" s="1">
        <v>1</v>
      </c>
      <c r="C18" s="11" t="s">
        <v>70</v>
      </c>
      <c r="D18" s="11" t="s">
        <v>71</v>
      </c>
      <c r="E18" s="68">
        <v>28.15</v>
      </c>
      <c r="F18" s="69">
        <v>29.36</v>
      </c>
      <c r="G18" s="69">
        <v>30.2</v>
      </c>
      <c r="H18" s="93">
        <v>35</v>
      </c>
      <c r="J18" s="71">
        <v>0</v>
      </c>
      <c r="K18" s="71">
        <v>29.43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29.43</v>
      </c>
      <c r="R18" s="71">
        <v>0</v>
      </c>
      <c r="S18" s="71">
        <v>0</v>
      </c>
      <c r="T18" s="71">
        <v>0</v>
      </c>
      <c r="U18" s="71">
        <v>0</v>
      </c>
      <c r="V18" s="71">
        <v>58.86</v>
      </c>
      <c r="W18" s="14"/>
      <c r="X18" s="14">
        <f t="shared" si="12"/>
        <v>0</v>
      </c>
      <c r="Y18" s="14">
        <f t="shared" si="2"/>
        <v>1.0454706927175843</v>
      </c>
      <c r="Z18" s="14">
        <f t="shared" si="3"/>
        <v>0</v>
      </c>
      <c r="AA18" s="14">
        <f t="shared" si="13"/>
        <v>0</v>
      </c>
      <c r="AB18" s="14">
        <f t="shared" si="4"/>
        <v>0</v>
      </c>
      <c r="AC18" s="14">
        <f t="shared" si="5"/>
        <v>0</v>
      </c>
      <c r="AD18" s="14">
        <f t="shared" si="6"/>
        <v>0</v>
      </c>
      <c r="AE18" s="14">
        <f t="shared" si="7"/>
        <v>1.0023841961852862</v>
      </c>
      <c r="AF18" s="14">
        <f t="shared" si="8"/>
        <v>0</v>
      </c>
      <c r="AG18" s="14">
        <f t="shared" si="9"/>
        <v>0</v>
      </c>
      <c r="AH18" s="14">
        <f t="shared" si="10"/>
        <v>0</v>
      </c>
      <c r="AI18" s="14">
        <f t="shared" si="11"/>
        <v>0</v>
      </c>
      <c r="AJ18" s="125">
        <f t="shared" si="14"/>
        <v>0.17065457407523921</v>
      </c>
    </row>
    <row r="19" spans="1:43" s="52" customFormat="1">
      <c r="A19" s="1" t="s">
        <v>702</v>
      </c>
      <c r="B19" s="52">
        <v>1</v>
      </c>
      <c r="C19" s="53" t="s">
        <v>341</v>
      </c>
      <c r="D19" s="53" t="s">
        <v>342</v>
      </c>
      <c r="E19" s="68">
        <v>17.420000000000002</v>
      </c>
      <c r="F19" s="69">
        <v>17.86</v>
      </c>
      <c r="G19" s="69">
        <v>18.18</v>
      </c>
      <c r="H19" s="93">
        <v>32</v>
      </c>
      <c r="I19"/>
      <c r="J19" s="78">
        <v>17.91</v>
      </c>
      <c r="K19" s="78">
        <v>35.82</v>
      </c>
      <c r="L19" s="78">
        <v>0</v>
      </c>
      <c r="M19" s="78">
        <v>0</v>
      </c>
      <c r="N19" s="78">
        <v>0</v>
      </c>
      <c r="O19" s="78">
        <v>0</v>
      </c>
      <c r="P19" s="78">
        <v>17.91</v>
      </c>
      <c r="Q19" s="78">
        <v>35.82</v>
      </c>
      <c r="R19" s="78">
        <v>0</v>
      </c>
      <c r="S19" s="78">
        <v>17.91</v>
      </c>
      <c r="T19" s="78">
        <v>0</v>
      </c>
      <c r="U19" s="78">
        <v>0</v>
      </c>
      <c r="V19" s="71">
        <v>125.37</v>
      </c>
      <c r="W19" s="49"/>
      <c r="X19" s="14">
        <f t="shared" si="12"/>
        <v>1.0281285878300803</v>
      </c>
      <c r="Y19" s="14">
        <f t="shared" si="2"/>
        <v>2.0562571756601606</v>
      </c>
      <c r="Z19" s="14">
        <f t="shared" si="3"/>
        <v>0</v>
      </c>
      <c r="AA19" s="14">
        <f t="shared" si="13"/>
        <v>0</v>
      </c>
      <c r="AB19" s="14">
        <f t="shared" si="4"/>
        <v>0</v>
      </c>
      <c r="AC19" s="14">
        <f t="shared" si="5"/>
        <v>0</v>
      </c>
      <c r="AD19" s="14">
        <f t="shared" si="6"/>
        <v>1.0027995520716686</v>
      </c>
      <c r="AE19" s="14">
        <f t="shared" si="7"/>
        <v>2.0055991041433372</v>
      </c>
      <c r="AF19" s="14">
        <f t="shared" si="8"/>
        <v>0</v>
      </c>
      <c r="AG19" s="14">
        <f t="shared" si="9"/>
        <v>1.0027995520716686</v>
      </c>
      <c r="AH19" s="14">
        <f t="shared" si="10"/>
        <v>0</v>
      </c>
      <c r="AI19" s="14">
        <f t="shared" si="11"/>
        <v>0</v>
      </c>
      <c r="AJ19" s="125">
        <f t="shared" si="14"/>
        <v>0.59129866431474298</v>
      </c>
      <c r="AK19" s="127"/>
    </row>
    <row r="20" spans="1:43">
      <c r="A20" s="1" t="s">
        <v>516</v>
      </c>
      <c r="B20" s="1">
        <v>1</v>
      </c>
      <c r="C20" s="11" t="s">
        <v>192</v>
      </c>
      <c r="D20" s="11" t="s">
        <v>193</v>
      </c>
      <c r="E20" s="68">
        <v>2.68</v>
      </c>
      <c r="F20" s="69">
        <v>2.67</v>
      </c>
      <c r="G20" s="69">
        <v>2.67</v>
      </c>
      <c r="H20" s="93">
        <v>35</v>
      </c>
      <c r="J20" s="71">
        <v>10.72</v>
      </c>
      <c r="K20" s="71">
        <v>10.72</v>
      </c>
      <c r="L20" s="71">
        <v>10.72</v>
      </c>
      <c r="M20" s="71">
        <v>10.72</v>
      </c>
      <c r="N20" s="71">
        <v>10.72</v>
      </c>
      <c r="O20" s="71">
        <v>10.72</v>
      </c>
      <c r="P20" s="71">
        <v>10.72</v>
      </c>
      <c r="Q20" s="71">
        <v>10.72</v>
      </c>
      <c r="R20" s="71">
        <v>10.72</v>
      </c>
      <c r="S20" s="71">
        <v>10.72</v>
      </c>
      <c r="T20" s="71">
        <v>10.68</v>
      </c>
      <c r="U20" s="71">
        <v>10.68</v>
      </c>
      <c r="V20" s="71">
        <v>128.56</v>
      </c>
      <c r="W20" s="14"/>
      <c r="X20" s="14">
        <f t="shared" si="12"/>
        <v>4</v>
      </c>
      <c r="Y20" s="14">
        <f t="shared" si="2"/>
        <v>4</v>
      </c>
      <c r="Z20" s="14">
        <f t="shared" si="3"/>
        <v>4</v>
      </c>
      <c r="AA20" s="14">
        <f t="shared" si="13"/>
        <v>4.0149812734082397</v>
      </c>
      <c r="AB20" s="14">
        <f t="shared" si="4"/>
        <v>4.0149812734082397</v>
      </c>
      <c r="AC20" s="14">
        <f t="shared" si="5"/>
        <v>4.0149812734082397</v>
      </c>
      <c r="AD20" s="14">
        <f t="shared" si="6"/>
        <v>4.0149812734082397</v>
      </c>
      <c r="AE20" s="14">
        <f t="shared" si="7"/>
        <v>4.0149812734082397</v>
      </c>
      <c r="AF20" s="14">
        <f t="shared" si="8"/>
        <v>4.0149812734082397</v>
      </c>
      <c r="AG20" s="14">
        <f t="shared" si="9"/>
        <v>4.0149812734082397</v>
      </c>
      <c r="AH20" s="14">
        <f t="shared" si="10"/>
        <v>4</v>
      </c>
      <c r="AI20" s="14">
        <f t="shared" si="11"/>
        <v>4</v>
      </c>
      <c r="AJ20" s="125">
        <f t="shared" si="14"/>
        <v>4.0087390761548063</v>
      </c>
      <c r="AL20" s="1" t="s">
        <v>431</v>
      </c>
      <c r="AM20" s="16">
        <f>+SUM(AQ14:AQ15)</f>
        <v>1.58560776990773</v>
      </c>
    </row>
    <row r="21" spans="1:43">
      <c r="A21" s="1" t="s">
        <v>739</v>
      </c>
      <c r="B21" s="1">
        <v>1</v>
      </c>
      <c r="C21" s="11" t="s">
        <v>132</v>
      </c>
      <c r="D21" s="11" t="s">
        <v>133</v>
      </c>
      <c r="E21" s="68">
        <v>3.8</v>
      </c>
      <c r="F21" s="69">
        <v>3.79</v>
      </c>
      <c r="G21" s="69">
        <v>3.79</v>
      </c>
      <c r="H21" s="93">
        <v>31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14"/>
      <c r="X21" s="14">
        <f t="shared" si="12"/>
        <v>0</v>
      </c>
      <c r="Y21" s="14">
        <f t="shared" si="2"/>
        <v>0</v>
      </c>
      <c r="Z21" s="14">
        <f t="shared" si="3"/>
        <v>0</v>
      </c>
      <c r="AA21" s="14">
        <f t="shared" si="13"/>
        <v>0</v>
      </c>
      <c r="AB21" s="14">
        <f t="shared" si="4"/>
        <v>0</v>
      </c>
      <c r="AC21" s="14">
        <f t="shared" si="5"/>
        <v>0</v>
      </c>
      <c r="AD21" s="14">
        <f t="shared" si="6"/>
        <v>0</v>
      </c>
      <c r="AE21" s="14">
        <f t="shared" si="7"/>
        <v>0</v>
      </c>
      <c r="AF21" s="14">
        <f t="shared" si="8"/>
        <v>0</v>
      </c>
      <c r="AG21" s="14">
        <f t="shared" si="9"/>
        <v>0</v>
      </c>
      <c r="AH21" s="14">
        <f t="shared" si="10"/>
        <v>0</v>
      </c>
      <c r="AI21" s="14">
        <f t="shared" si="11"/>
        <v>0</v>
      </c>
      <c r="AJ21" s="125">
        <f t="shared" si="14"/>
        <v>0</v>
      </c>
      <c r="AL21" s="1" t="s">
        <v>432</v>
      </c>
      <c r="AM21" s="1">
        <v>0</v>
      </c>
    </row>
    <row r="22" spans="1:43">
      <c r="A22" s="1" t="s">
        <v>714</v>
      </c>
      <c r="B22" s="1">
        <v>1</v>
      </c>
      <c r="C22" s="11" t="s">
        <v>128</v>
      </c>
      <c r="D22" s="11" t="s">
        <v>129</v>
      </c>
      <c r="E22" s="68">
        <v>5.0999999999999996</v>
      </c>
      <c r="F22" s="69">
        <v>5.09</v>
      </c>
      <c r="G22" s="69">
        <v>5.27</v>
      </c>
      <c r="H22" s="93">
        <v>36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5.0999999999999996</v>
      </c>
      <c r="T22" s="71">
        <v>0</v>
      </c>
      <c r="U22" s="71">
        <v>0</v>
      </c>
      <c r="V22" s="71">
        <v>5.0999999999999996</v>
      </c>
      <c r="W22" s="14"/>
      <c r="X22" s="14">
        <f t="shared" si="12"/>
        <v>0</v>
      </c>
      <c r="Y22" s="14">
        <f t="shared" si="2"/>
        <v>0</v>
      </c>
      <c r="Z22" s="14">
        <f t="shared" si="3"/>
        <v>0</v>
      </c>
      <c r="AA22" s="14">
        <f t="shared" si="13"/>
        <v>0</v>
      </c>
      <c r="AB22" s="14">
        <f t="shared" si="4"/>
        <v>0</v>
      </c>
      <c r="AC22" s="14">
        <f t="shared" si="5"/>
        <v>0</v>
      </c>
      <c r="AD22" s="14">
        <f t="shared" si="6"/>
        <v>0</v>
      </c>
      <c r="AE22" s="14">
        <f t="shared" si="7"/>
        <v>0</v>
      </c>
      <c r="AF22" s="14">
        <f t="shared" si="8"/>
        <v>0</v>
      </c>
      <c r="AG22" s="14">
        <f t="shared" si="9"/>
        <v>1.0019646365422397</v>
      </c>
      <c r="AH22" s="14">
        <f t="shared" si="10"/>
        <v>0</v>
      </c>
      <c r="AI22" s="14">
        <f t="shared" si="11"/>
        <v>0</v>
      </c>
      <c r="AJ22" s="125">
        <f t="shared" si="14"/>
        <v>8.3497053045186634E-2</v>
      </c>
    </row>
    <row r="23" spans="1:43">
      <c r="C23" s="11"/>
      <c r="D23" s="11"/>
      <c r="E23" s="68"/>
      <c r="F23" s="68"/>
      <c r="G23" s="68"/>
      <c r="H23" s="93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</row>
    <row r="24" spans="1:43">
      <c r="B24" s="1">
        <f t="shared" ref="B24:B50" si="15">COUNTIF(C:C,C24)</f>
        <v>0</v>
      </c>
      <c r="D24" s="17" t="s">
        <v>12</v>
      </c>
      <c r="E24" s="68"/>
      <c r="F24" s="68"/>
      <c r="G24" s="68"/>
      <c r="H24" s="93"/>
      <c r="J24" s="72">
        <f t="shared" ref="J24:V24" si="16">SUM(J13:J23)</f>
        <v>228.98</v>
      </c>
      <c r="K24" s="72">
        <f t="shared" si="16"/>
        <v>276.32000000000005</v>
      </c>
      <c r="L24" s="72">
        <f t="shared" si="16"/>
        <v>211.07</v>
      </c>
      <c r="M24" s="72">
        <f t="shared" si="16"/>
        <v>211.07</v>
      </c>
      <c r="N24" s="72">
        <f t="shared" si="16"/>
        <v>211.07</v>
      </c>
      <c r="O24" s="72">
        <f t="shared" si="16"/>
        <v>211.07</v>
      </c>
      <c r="P24" s="72">
        <f t="shared" si="16"/>
        <v>228.31</v>
      </c>
      <c r="Q24" s="72">
        <f t="shared" si="16"/>
        <v>217.89000000000001</v>
      </c>
      <c r="R24" s="72">
        <f t="shared" si="16"/>
        <v>152.64000000000001</v>
      </c>
      <c r="S24" s="72">
        <f t="shared" si="16"/>
        <v>175.65</v>
      </c>
      <c r="T24" s="72">
        <f t="shared" si="16"/>
        <v>155.9</v>
      </c>
      <c r="U24" s="72">
        <f t="shared" si="16"/>
        <v>155.9</v>
      </c>
      <c r="V24" s="72">
        <f t="shared" si="16"/>
        <v>2435.8700000000003</v>
      </c>
      <c r="W24" s="34"/>
      <c r="X24" s="51">
        <f t="shared" ref="X24:AB24" si="17">+SUM(X14:X15)</f>
        <v>2</v>
      </c>
      <c r="Y24" s="51">
        <f t="shared" si="17"/>
        <v>2</v>
      </c>
      <c r="Z24" s="51">
        <f t="shared" si="17"/>
        <v>2</v>
      </c>
      <c r="AA24" s="51">
        <f t="shared" si="17"/>
        <v>2.0050463716886933</v>
      </c>
      <c r="AB24" s="51">
        <f t="shared" si="17"/>
        <v>2.0050463716886933</v>
      </c>
      <c r="AC24" s="51">
        <f t="shared" ref="AC24:AJ24" si="18">+SUM(AC14:AC15)</f>
        <v>2.0050463716886933</v>
      </c>
      <c r="AD24" s="51">
        <f t="shared" si="18"/>
        <v>2.0050463716886933</v>
      </c>
      <c r="AE24" s="51">
        <f t="shared" si="18"/>
        <v>1.0023692507126631</v>
      </c>
      <c r="AF24" s="51">
        <f t="shared" si="18"/>
        <v>1.0023692507126631</v>
      </c>
      <c r="AG24" s="51">
        <f t="shared" si="18"/>
        <v>1.0023692507126631</v>
      </c>
      <c r="AH24" s="51">
        <f t="shared" si="18"/>
        <v>1</v>
      </c>
      <c r="AI24" s="51">
        <f t="shared" si="18"/>
        <v>1</v>
      </c>
      <c r="AJ24" s="51">
        <f t="shared" si="18"/>
        <v>1.58560776990773</v>
      </c>
    </row>
    <row r="25" spans="1:43">
      <c r="B25" s="1">
        <f t="shared" si="15"/>
        <v>0</v>
      </c>
      <c r="E25" s="68"/>
      <c r="F25" s="68"/>
      <c r="G25" s="68"/>
      <c r="H25" s="93"/>
      <c r="J25" s="74"/>
      <c r="K25" s="79"/>
      <c r="L25" s="79"/>
      <c r="M25" s="75"/>
      <c r="N25" s="75"/>
      <c r="O25" s="75"/>
      <c r="P25" s="75"/>
      <c r="Q25" s="75"/>
      <c r="R25" s="75"/>
      <c r="S25" s="75"/>
      <c r="T25" s="75"/>
      <c r="U25" s="75"/>
      <c r="V25" s="75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</row>
    <row r="26" spans="1:43">
      <c r="B26" s="1">
        <f t="shared" si="15"/>
        <v>0</v>
      </c>
      <c r="E26" s="68"/>
      <c r="F26" s="68"/>
      <c r="G26" s="68"/>
      <c r="H26" s="93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</row>
    <row r="27" spans="1:43">
      <c r="B27" s="1">
        <f t="shared" si="15"/>
        <v>1</v>
      </c>
      <c r="C27" s="9" t="s">
        <v>14</v>
      </c>
      <c r="D27" s="7" t="s">
        <v>14</v>
      </c>
      <c r="E27" s="68"/>
      <c r="F27" s="68"/>
      <c r="G27" s="68"/>
      <c r="H27" s="93"/>
      <c r="J27" s="77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</row>
    <row r="28" spans="1:43">
      <c r="B28" s="1">
        <f t="shared" si="15"/>
        <v>0</v>
      </c>
      <c r="C28" s="9"/>
      <c r="D28" s="9"/>
      <c r="E28" s="68"/>
      <c r="F28" s="68"/>
      <c r="G28" s="68"/>
      <c r="H28" s="93"/>
      <c r="J28" s="77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</row>
    <row r="29" spans="1:43">
      <c r="B29" s="1">
        <f t="shared" si="15"/>
        <v>1</v>
      </c>
      <c r="C29" s="2" t="s">
        <v>15</v>
      </c>
      <c r="D29" s="2" t="s">
        <v>15</v>
      </c>
      <c r="E29" s="68"/>
      <c r="F29" s="68"/>
      <c r="G29" s="68"/>
      <c r="H29" s="93"/>
      <c r="J29" s="80"/>
      <c r="K29" s="71"/>
      <c r="L29" s="71"/>
      <c r="M29" s="75"/>
      <c r="N29" s="75"/>
      <c r="O29" s="75"/>
      <c r="P29" s="75"/>
      <c r="Q29" s="75"/>
      <c r="R29" s="75"/>
      <c r="S29" s="75"/>
      <c r="T29" s="75"/>
      <c r="U29" s="75"/>
      <c r="V29" s="75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6"/>
    </row>
    <row r="30" spans="1:43">
      <c r="A30" s="1" t="s">
        <v>740</v>
      </c>
      <c r="B30" s="1">
        <v>1</v>
      </c>
      <c r="C30" s="11" t="s">
        <v>84</v>
      </c>
      <c r="D30" s="11" t="s">
        <v>85</v>
      </c>
      <c r="E30" s="68">
        <v>154.27000000000001</v>
      </c>
      <c r="F30" s="69">
        <v>153.85</v>
      </c>
      <c r="G30" s="69">
        <v>153.85</v>
      </c>
      <c r="H30" s="93">
        <v>42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14"/>
      <c r="X30" s="14">
        <f t="shared" ref="X30:X49" si="19">IFERROR(J30/$E30,0)</f>
        <v>0</v>
      </c>
      <c r="Y30" s="14">
        <f t="shared" ref="Y30:Y49" si="20">IFERROR(K30/$E30,0)</f>
        <v>0</v>
      </c>
      <c r="Z30" s="14">
        <f t="shared" ref="Z30:Z49" si="21">IFERROR(L30/$E30,0)</f>
        <v>0</v>
      </c>
      <c r="AA30" s="14">
        <f t="shared" ref="AA30:AA49" si="22">IFERROR(M30/$F30,0)</f>
        <v>0</v>
      </c>
      <c r="AB30" s="14">
        <f t="shared" ref="AB30:AB49" si="23">IFERROR(N30/$F30,0)</f>
        <v>0</v>
      </c>
      <c r="AC30" s="14">
        <f t="shared" ref="AC30:AC49" si="24">IFERROR(O30/$F30,0)</f>
        <v>0</v>
      </c>
      <c r="AD30" s="14">
        <f t="shared" ref="AD30:AD49" si="25">IFERROR(P30/$F30,0)</f>
        <v>0</v>
      </c>
      <c r="AE30" s="14">
        <f t="shared" ref="AE30:AE49" si="26">IFERROR(Q30/$F30,0)</f>
        <v>0</v>
      </c>
      <c r="AF30" s="14">
        <f t="shared" ref="AF30:AF49" si="27">IFERROR(R30/$F30,0)</f>
        <v>0</v>
      </c>
      <c r="AG30" s="14">
        <f t="shared" ref="AG30:AG49" si="28">IFERROR(S30/$F30,0)</f>
        <v>0</v>
      </c>
      <c r="AH30" s="14">
        <f t="shared" ref="AH30:AH38" si="29">IFERROR(T30/$G30,0)</f>
        <v>0</v>
      </c>
      <c r="AI30" s="14">
        <f t="shared" ref="AI30:AI38" si="30">IFERROR(U30/$G30,0)</f>
        <v>0</v>
      </c>
      <c r="AJ30" s="16">
        <f t="shared" ref="AJ30:AJ49" si="31">AVERAGE(X30:AI30)</f>
        <v>0</v>
      </c>
      <c r="AO30" s="1">
        <v>15</v>
      </c>
      <c r="AP30" s="1">
        <v>1</v>
      </c>
      <c r="AQ30" s="14">
        <f>+AJ30*AP30</f>
        <v>0</v>
      </c>
    </row>
    <row r="31" spans="1:43">
      <c r="A31" s="1" t="s">
        <v>498</v>
      </c>
      <c r="B31" s="1">
        <v>1</v>
      </c>
      <c r="C31" s="11" t="s">
        <v>86</v>
      </c>
      <c r="D31" s="11" t="s">
        <v>87</v>
      </c>
      <c r="E31" s="68">
        <v>164.56</v>
      </c>
      <c r="F31" s="69">
        <v>164.12</v>
      </c>
      <c r="G31" s="69">
        <v>164.12</v>
      </c>
      <c r="H31" s="93">
        <v>42</v>
      </c>
      <c r="J31" s="71">
        <v>1974.72</v>
      </c>
      <c r="K31" s="71">
        <v>1481.04</v>
      </c>
      <c r="L31" s="71">
        <v>1151.92</v>
      </c>
      <c r="M31" s="71">
        <v>984.72</v>
      </c>
      <c r="N31" s="71">
        <v>984.72</v>
      </c>
      <c r="O31" s="71">
        <v>1805.32</v>
      </c>
      <c r="P31" s="71">
        <v>1641.2</v>
      </c>
      <c r="Q31" s="71">
        <v>1477.08</v>
      </c>
      <c r="R31" s="71">
        <v>1805.32</v>
      </c>
      <c r="S31" s="71">
        <v>1641.2</v>
      </c>
      <c r="T31" s="71">
        <v>1477.08</v>
      </c>
      <c r="U31" s="71">
        <v>1641.2</v>
      </c>
      <c r="V31" s="71">
        <v>18065.52</v>
      </c>
      <c r="W31" s="14"/>
      <c r="X31" s="14">
        <f t="shared" si="19"/>
        <v>12</v>
      </c>
      <c r="Y31" s="14">
        <f t="shared" si="20"/>
        <v>9</v>
      </c>
      <c r="Z31" s="14">
        <f t="shared" si="21"/>
        <v>7</v>
      </c>
      <c r="AA31" s="14">
        <f t="shared" si="22"/>
        <v>6</v>
      </c>
      <c r="AB31" s="14">
        <f t="shared" si="23"/>
        <v>6</v>
      </c>
      <c r="AC31" s="14">
        <f t="shared" si="24"/>
        <v>11</v>
      </c>
      <c r="AD31" s="14">
        <f t="shared" si="25"/>
        <v>10</v>
      </c>
      <c r="AE31" s="14">
        <f t="shared" si="26"/>
        <v>9</v>
      </c>
      <c r="AF31" s="14">
        <f t="shared" si="27"/>
        <v>11</v>
      </c>
      <c r="AG31" s="14">
        <f t="shared" si="28"/>
        <v>10</v>
      </c>
      <c r="AH31" s="14">
        <f t="shared" si="29"/>
        <v>9</v>
      </c>
      <c r="AI31" s="14">
        <f t="shared" si="30"/>
        <v>10</v>
      </c>
      <c r="AJ31" s="16">
        <f t="shared" si="31"/>
        <v>9.1666666666666661</v>
      </c>
      <c r="AO31" s="1">
        <v>20</v>
      </c>
      <c r="AP31" s="1">
        <v>1</v>
      </c>
      <c r="AQ31" s="14">
        <f>+AJ31*AP31</f>
        <v>9.1666666666666661</v>
      </c>
    </row>
    <row r="32" spans="1:43">
      <c r="A32" s="1" t="s">
        <v>741</v>
      </c>
      <c r="B32" s="1">
        <v>1</v>
      </c>
      <c r="C32" s="11" t="s">
        <v>170</v>
      </c>
      <c r="D32" s="11" t="s">
        <v>171</v>
      </c>
      <c r="E32" s="68">
        <v>180.15</v>
      </c>
      <c r="F32" s="69">
        <v>179.66</v>
      </c>
      <c r="G32" s="69">
        <v>179.66</v>
      </c>
      <c r="H32" s="93">
        <v>42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14"/>
      <c r="X32" s="14">
        <f t="shared" si="19"/>
        <v>0</v>
      </c>
      <c r="Y32" s="14">
        <f t="shared" si="20"/>
        <v>0</v>
      </c>
      <c r="Z32" s="14">
        <f t="shared" si="21"/>
        <v>0</v>
      </c>
      <c r="AA32" s="14">
        <f t="shared" si="22"/>
        <v>0</v>
      </c>
      <c r="AB32" s="14">
        <f t="shared" si="23"/>
        <v>0</v>
      </c>
      <c r="AC32" s="14">
        <f t="shared" si="24"/>
        <v>0</v>
      </c>
      <c r="AD32" s="14">
        <f t="shared" si="25"/>
        <v>0</v>
      </c>
      <c r="AE32" s="14">
        <f t="shared" si="26"/>
        <v>0</v>
      </c>
      <c r="AF32" s="14">
        <f t="shared" si="27"/>
        <v>0</v>
      </c>
      <c r="AG32" s="14">
        <f t="shared" si="28"/>
        <v>0</v>
      </c>
      <c r="AH32" s="14">
        <f t="shared" si="29"/>
        <v>0</v>
      </c>
      <c r="AI32" s="14">
        <f t="shared" si="30"/>
        <v>0</v>
      </c>
      <c r="AJ32" s="16">
        <f t="shared" si="31"/>
        <v>0</v>
      </c>
      <c r="AO32" s="1">
        <v>25</v>
      </c>
      <c r="AP32" s="1">
        <v>1</v>
      </c>
      <c r="AQ32" s="14">
        <f t="shared" ref="AQ32:AQ35" si="32">+AJ32*AP32</f>
        <v>0</v>
      </c>
    </row>
    <row r="33" spans="1:43">
      <c r="A33" s="1" t="s">
        <v>499</v>
      </c>
      <c r="B33" s="1">
        <v>1</v>
      </c>
      <c r="C33" s="11" t="s">
        <v>88</v>
      </c>
      <c r="D33" s="11" t="s">
        <v>89</v>
      </c>
      <c r="E33" s="68">
        <v>236.51</v>
      </c>
      <c r="F33" s="69">
        <v>235.87</v>
      </c>
      <c r="G33" s="69">
        <v>235.87</v>
      </c>
      <c r="H33" s="93">
        <v>42</v>
      </c>
      <c r="J33" s="71">
        <v>709.53</v>
      </c>
      <c r="K33" s="71">
        <v>473.02</v>
      </c>
      <c r="L33" s="71">
        <v>709.53</v>
      </c>
      <c r="M33" s="71">
        <v>707.61</v>
      </c>
      <c r="N33" s="71">
        <v>471.74</v>
      </c>
      <c r="O33" s="71">
        <v>707.61</v>
      </c>
      <c r="P33" s="71">
        <v>471.74</v>
      </c>
      <c r="Q33" s="71">
        <v>707.61</v>
      </c>
      <c r="R33" s="71">
        <v>707.61</v>
      </c>
      <c r="S33" s="71">
        <v>707.61</v>
      </c>
      <c r="T33" s="71">
        <v>707.61</v>
      </c>
      <c r="U33" s="71">
        <v>707.61</v>
      </c>
      <c r="V33" s="71">
        <v>7788.829999999999</v>
      </c>
      <c r="W33" s="14"/>
      <c r="X33" s="14">
        <f t="shared" si="19"/>
        <v>3</v>
      </c>
      <c r="Y33" s="14">
        <f t="shared" si="20"/>
        <v>2</v>
      </c>
      <c r="Z33" s="14">
        <f t="shared" si="21"/>
        <v>3</v>
      </c>
      <c r="AA33" s="14">
        <f t="shared" si="22"/>
        <v>3</v>
      </c>
      <c r="AB33" s="14">
        <f t="shared" si="23"/>
        <v>2</v>
      </c>
      <c r="AC33" s="14">
        <f t="shared" si="24"/>
        <v>3</v>
      </c>
      <c r="AD33" s="14">
        <f t="shared" si="25"/>
        <v>2</v>
      </c>
      <c r="AE33" s="14">
        <f t="shared" si="26"/>
        <v>3</v>
      </c>
      <c r="AF33" s="14">
        <f t="shared" si="27"/>
        <v>3</v>
      </c>
      <c r="AG33" s="14">
        <f t="shared" si="28"/>
        <v>3</v>
      </c>
      <c r="AH33" s="14">
        <f t="shared" si="29"/>
        <v>3</v>
      </c>
      <c r="AI33" s="14">
        <f t="shared" si="30"/>
        <v>3</v>
      </c>
      <c r="AJ33" s="16">
        <f t="shared" si="31"/>
        <v>2.75</v>
      </c>
      <c r="AO33" s="1">
        <v>35</v>
      </c>
      <c r="AP33" s="1">
        <v>1</v>
      </c>
      <c r="AQ33" s="14">
        <f t="shared" si="32"/>
        <v>2.75</v>
      </c>
    </row>
    <row r="34" spans="1:43">
      <c r="A34" s="1" t="s">
        <v>505</v>
      </c>
      <c r="B34" s="1">
        <v>1</v>
      </c>
      <c r="C34" s="11" t="s">
        <v>92</v>
      </c>
      <c r="D34" s="11" t="s">
        <v>93</v>
      </c>
      <c r="E34" s="68">
        <v>82.28</v>
      </c>
      <c r="F34" s="69">
        <v>82.06</v>
      </c>
      <c r="G34" s="69">
        <v>82.06</v>
      </c>
      <c r="H34" s="93">
        <v>39</v>
      </c>
      <c r="J34" s="71">
        <v>740.52</v>
      </c>
      <c r="K34" s="71">
        <v>658.24</v>
      </c>
      <c r="L34" s="71">
        <v>987.36</v>
      </c>
      <c r="M34" s="71">
        <v>821.48</v>
      </c>
      <c r="N34" s="71">
        <v>410.3</v>
      </c>
      <c r="O34" s="71">
        <v>492.36</v>
      </c>
      <c r="P34" s="71">
        <v>410.3</v>
      </c>
      <c r="Q34" s="71">
        <v>246.18</v>
      </c>
      <c r="R34" s="71">
        <v>164.12</v>
      </c>
      <c r="S34" s="71">
        <v>82.06</v>
      </c>
      <c r="T34" s="71">
        <v>410.3</v>
      </c>
      <c r="U34" s="71">
        <v>410.3</v>
      </c>
      <c r="V34" s="71">
        <v>5833.5200000000013</v>
      </c>
      <c r="W34" s="14"/>
      <c r="X34" s="14">
        <f t="shared" si="19"/>
        <v>9</v>
      </c>
      <c r="Y34" s="14">
        <f t="shared" si="20"/>
        <v>8</v>
      </c>
      <c r="Z34" s="14">
        <f t="shared" si="21"/>
        <v>12</v>
      </c>
      <c r="AA34" s="14">
        <f t="shared" si="22"/>
        <v>10.010723860589811</v>
      </c>
      <c r="AB34" s="14">
        <f t="shared" si="23"/>
        <v>5</v>
      </c>
      <c r="AC34" s="14">
        <f t="shared" si="24"/>
        <v>6</v>
      </c>
      <c r="AD34" s="14">
        <f t="shared" si="25"/>
        <v>5</v>
      </c>
      <c r="AE34" s="14">
        <f t="shared" si="26"/>
        <v>3</v>
      </c>
      <c r="AF34" s="14">
        <f t="shared" si="27"/>
        <v>2</v>
      </c>
      <c r="AG34" s="14">
        <f t="shared" si="28"/>
        <v>1</v>
      </c>
      <c r="AH34" s="14">
        <f t="shared" si="29"/>
        <v>5</v>
      </c>
      <c r="AI34" s="14">
        <f t="shared" si="30"/>
        <v>5</v>
      </c>
      <c r="AJ34" s="16">
        <f t="shared" si="31"/>
        <v>5.9175603217158184</v>
      </c>
      <c r="AO34" s="1">
        <v>20</v>
      </c>
      <c r="AP34" s="1">
        <v>1</v>
      </c>
      <c r="AQ34" s="14">
        <f t="shared" si="32"/>
        <v>5.9175603217158184</v>
      </c>
    </row>
    <row r="35" spans="1:43">
      <c r="A35" s="1" t="s">
        <v>506</v>
      </c>
      <c r="B35" s="1">
        <v>1</v>
      </c>
      <c r="C35" s="11" t="s">
        <v>94</v>
      </c>
      <c r="D35" s="11" t="s">
        <v>95</v>
      </c>
      <c r="E35" s="68">
        <v>88.58</v>
      </c>
      <c r="F35" s="69">
        <v>88.34</v>
      </c>
      <c r="G35" s="69">
        <v>88.34</v>
      </c>
      <c r="H35" s="93">
        <v>39</v>
      </c>
      <c r="J35" s="71">
        <v>177.16</v>
      </c>
      <c r="K35" s="71">
        <v>177.16</v>
      </c>
      <c r="L35" s="71">
        <v>442.9</v>
      </c>
      <c r="M35" s="71">
        <v>530.04</v>
      </c>
      <c r="N35" s="71">
        <v>353.36</v>
      </c>
      <c r="O35" s="71">
        <v>265.02</v>
      </c>
      <c r="P35" s="71">
        <v>441.7</v>
      </c>
      <c r="Q35" s="71">
        <v>441.7</v>
      </c>
      <c r="R35" s="71">
        <v>176.68</v>
      </c>
      <c r="S35" s="71">
        <v>176.68</v>
      </c>
      <c r="T35" s="71">
        <v>176.68</v>
      </c>
      <c r="U35" s="71">
        <v>265.02</v>
      </c>
      <c r="V35" s="71">
        <v>3624.099999999999</v>
      </c>
      <c r="W35" s="14"/>
      <c r="X35" s="14">
        <f t="shared" si="19"/>
        <v>2</v>
      </c>
      <c r="Y35" s="14">
        <f t="shared" si="20"/>
        <v>2</v>
      </c>
      <c r="Z35" s="14">
        <f t="shared" si="21"/>
        <v>5</v>
      </c>
      <c r="AA35" s="14">
        <f t="shared" si="22"/>
        <v>5.9999999999999991</v>
      </c>
      <c r="AB35" s="14">
        <f t="shared" si="23"/>
        <v>4</v>
      </c>
      <c r="AC35" s="14">
        <f t="shared" si="24"/>
        <v>2.9999999999999996</v>
      </c>
      <c r="AD35" s="14">
        <f t="shared" si="25"/>
        <v>5</v>
      </c>
      <c r="AE35" s="14">
        <f t="shared" si="26"/>
        <v>5</v>
      </c>
      <c r="AF35" s="14">
        <f t="shared" si="27"/>
        <v>2</v>
      </c>
      <c r="AG35" s="14">
        <f t="shared" si="28"/>
        <v>2</v>
      </c>
      <c r="AH35" s="14">
        <f t="shared" si="29"/>
        <v>2</v>
      </c>
      <c r="AI35" s="14">
        <f t="shared" si="30"/>
        <v>2.9999999999999996</v>
      </c>
      <c r="AJ35" s="16">
        <f t="shared" si="31"/>
        <v>3.4166666666666665</v>
      </c>
      <c r="AO35" s="1">
        <v>40</v>
      </c>
      <c r="AP35" s="1">
        <v>1</v>
      </c>
      <c r="AQ35" s="14">
        <f t="shared" si="32"/>
        <v>3.4166666666666665</v>
      </c>
    </row>
    <row r="36" spans="1:43">
      <c r="A36" s="1" t="s">
        <v>742</v>
      </c>
      <c r="B36" s="1">
        <v>1</v>
      </c>
      <c r="C36" s="11" t="s">
        <v>260</v>
      </c>
      <c r="D36" s="11" t="s">
        <v>260</v>
      </c>
      <c r="E36" s="68">
        <v>88.58</v>
      </c>
      <c r="F36" s="69">
        <v>88.34</v>
      </c>
      <c r="G36" s="69">
        <v>88.34</v>
      </c>
      <c r="H36" s="93">
        <v>39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14"/>
      <c r="X36" s="14">
        <f t="shared" si="19"/>
        <v>0</v>
      </c>
      <c r="Y36" s="14">
        <f t="shared" si="20"/>
        <v>0</v>
      </c>
      <c r="Z36" s="14">
        <f t="shared" si="21"/>
        <v>0</v>
      </c>
      <c r="AA36" s="14">
        <f t="shared" si="22"/>
        <v>0</v>
      </c>
      <c r="AB36" s="14">
        <f t="shared" si="23"/>
        <v>0</v>
      </c>
      <c r="AC36" s="14">
        <f t="shared" si="24"/>
        <v>0</v>
      </c>
      <c r="AD36" s="14">
        <f t="shared" si="25"/>
        <v>0</v>
      </c>
      <c r="AE36" s="14">
        <f t="shared" si="26"/>
        <v>0</v>
      </c>
      <c r="AF36" s="14">
        <f t="shared" si="27"/>
        <v>0</v>
      </c>
      <c r="AG36" s="14">
        <f t="shared" si="28"/>
        <v>0</v>
      </c>
      <c r="AH36" s="14">
        <f t="shared" si="29"/>
        <v>0</v>
      </c>
      <c r="AI36" s="14">
        <f t="shared" si="30"/>
        <v>0</v>
      </c>
      <c r="AJ36" s="16">
        <f t="shared" si="31"/>
        <v>0</v>
      </c>
      <c r="AQ36" s="16"/>
    </row>
    <row r="37" spans="1:43">
      <c r="A37" s="1" t="s">
        <v>507</v>
      </c>
      <c r="B37" s="1">
        <v>1</v>
      </c>
      <c r="C37" s="11" t="s">
        <v>96</v>
      </c>
      <c r="D37" s="11" t="s">
        <v>97</v>
      </c>
      <c r="E37" s="68">
        <v>102.88</v>
      </c>
      <c r="F37" s="69">
        <v>102.6</v>
      </c>
      <c r="G37" s="69">
        <v>102.6</v>
      </c>
      <c r="H37" s="93">
        <v>39</v>
      </c>
      <c r="J37" s="71">
        <v>4526.72</v>
      </c>
      <c r="K37" s="71">
        <v>3909.44</v>
      </c>
      <c r="L37" s="71">
        <v>6790.08</v>
      </c>
      <c r="M37" s="71">
        <v>6875.32</v>
      </c>
      <c r="N37" s="71">
        <v>4634.6000000000004</v>
      </c>
      <c r="O37" s="71">
        <v>4514.3999999999996</v>
      </c>
      <c r="P37" s="71">
        <v>4617</v>
      </c>
      <c r="Q37" s="71">
        <v>4924.8</v>
      </c>
      <c r="R37" s="71">
        <v>4411.8</v>
      </c>
      <c r="S37" s="71">
        <v>4411.8</v>
      </c>
      <c r="T37" s="71">
        <v>3385.8</v>
      </c>
      <c r="U37" s="71">
        <v>3898.8</v>
      </c>
      <c r="V37" s="71">
        <v>56900.560000000012</v>
      </c>
      <c r="W37" s="14"/>
      <c r="X37" s="14">
        <f t="shared" si="19"/>
        <v>44.000000000000007</v>
      </c>
      <c r="Y37" s="14">
        <f t="shared" si="20"/>
        <v>38</v>
      </c>
      <c r="Z37" s="14">
        <f t="shared" si="21"/>
        <v>66</v>
      </c>
      <c r="AA37" s="14">
        <f t="shared" si="22"/>
        <v>67.010916179337229</v>
      </c>
      <c r="AB37" s="14">
        <f t="shared" si="23"/>
        <v>45.17153996101365</v>
      </c>
      <c r="AC37" s="14">
        <f t="shared" si="24"/>
        <v>44</v>
      </c>
      <c r="AD37" s="14">
        <f t="shared" si="25"/>
        <v>45</v>
      </c>
      <c r="AE37" s="14">
        <f t="shared" si="26"/>
        <v>48.000000000000007</v>
      </c>
      <c r="AF37" s="14">
        <f t="shared" si="27"/>
        <v>43.000000000000007</v>
      </c>
      <c r="AG37" s="14">
        <f t="shared" si="28"/>
        <v>43.000000000000007</v>
      </c>
      <c r="AH37" s="14">
        <f t="shared" si="29"/>
        <v>33.000000000000007</v>
      </c>
      <c r="AI37" s="14">
        <f t="shared" si="30"/>
        <v>38.000000000000007</v>
      </c>
      <c r="AJ37" s="16">
        <f t="shared" si="31"/>
        <v>46.181871345029244</v>
      </c>
      <c r="AQ37" s="16"/>
    </row>
    <row r="38" spans="1:43">
      <c r="A38" s="1" t="s">
        <v>743</v>
      </c>
      <c r="B38" s="1">
        <v>1</v>
      </c>
      <c r="C38" s="11" t="s">
        <v>98</v>
      </c>
      <c r="D38" s="11" t="s">
        <v>99</v>
      </c>
      <c r="E38" s="68">
        <v>102.88</v>
      </c>
      <c r="F38" s="69">
        <v>102.6</v>
      </c>
      <c r="G38" s="69">
        <v>102.6</v>
      </c>
      <c r="H38" s="93">
        <v>39</v>
      </c>
      <c r="J38" s="71">
        <v>0</v>
      </c>
      <c r="K38" s="71">
        <v>0</v>
      </c>
      <c r="L38" s="71">
        <v>0</v>
      </c>
      <c r="M38" s="71">
        <v>0</v>
      </c>
      <c r="N38" s="71">
        <v>102.6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102.6</v>
      </c>
      <c r="W38" s="14"/>
      <c r="X38" s="14">
        <f t="shared" si="19"/>
        <v>0</v>
      </c>
      <c r="Y38" s="14">
        <f t="shared" si="20"/>
        <v>0</v>
      </c>
      <c r="Z38" s="14">
        <f t="shared" si="21"/>
        <v>0</v>
      </c>
      <c r="AA38" s="14">
        <f t="shared" si="22"/>
        <v>0</v>
      </c>
      <c r="AB38" s="14">
        <f t="shared" si="23"/>
        <v>1</v>
      </c>
      <c r="AC38" s="14">
        <f t="shared" si="24"/>
        <v>0</v>
      </c>
      <c r="AD38" s="14">
        <f t="shared" si="25"/>
        <v>0</v>
      </c>
      <c r="AE38" s="14">
        <f t="shared" si="26"/>
        <v>0</v>
      </c>
      <c r="AF38" s="14">
        <f t="shared" si="27"/>
        <v>0</v>
      </c>
      <c r="AG38" s="14">
        <f t="shared" si="28"/>
        <v>0</v>
      </c>
      <c r="AH38" s="14">
        <f t="shared" si="29"/>
        <v>0</v>
      </c>
      <c r="AI38" s="14">
        <f t="shared" si="30"/>
        <v>0</v>
      </c>
      <c r="AJ38" s="16">
        <f t="shared" si="31"/>
        <v>8.3333333333333329E-2</v>
      </c>
      <c r="AQ38" s="16"/>
    </row>
    <row r="39" spans="1:43">
      <c r="A39" s="1" t="s">
        <v>508</v>
      </c>
      <c r="B39" s="1">
        <v>1</v>
      </c>
      <c r="C39" s="11" t="s">
        <v>100</v>
      </c>
      <c r="D39" s="11" t="s">
        <v>101</v>
      </c>
      <c r="E39" s="68">
        <v>174.92</v>
      </c>
      <c r="F39" s="69">
        <v>174.45</v>
      </c>
      <c r="G39" s="69">
        <v>174.45</v>
      </c>
      <c r="H39" s="93">
        <v>39</v>
      </c>
      <c r="J39" s="71">
        <v>3148.56</v>
      </c>
      <c r="K39" s="71">
        <v>2798.72</v>
      </c>
      <c r="L39" s="71">
        <v>4547.92</v>
      </c>
      <c r="M39" s="71">
        <v>5407.95</v>
      </c>
      <c r="N39" s="71">
        <v>2616.75</v>
      </c>
      <c r="O39" s="71">
        <v>3140.1</v>
      </c>
      <c r="P39" s="71">
        <v>2791.2</v>
      </c>
      <c r="Q39" s="71">
        <v>2965.65</v>
      </c>
      <c r="R39" s="71">
        <v>3140.1</v>
      </c>
      <c r="S39" s="71">
        <v>2616.75</v>
      </c>
      <c r="T39" s="71">
        <v>3489</v>
      </c>
      <c r="U39" s="71">
        <v>4186.8</v>
      </c>
      <c r="V39" s="71">
        <v>40849.5</v>
      </c>
      <c r="W39" s="14"/>
      <c r="X39" s="14">
        <f t="shared" si="19"/>
        <v>18</v>
      </c>
      <c r="Y39" s="14">
        <f t="shared" si="20"/>
        <v>16</v>
      </c>
      <c r="Z39" s="14">
        <f t="shared" si="21"/>
        <v>26.000000000000004</v>
      </c>
      <c r="AA39" s="14">
        <f t="shared" si="22"/>
        <v>31</v>
      </c>
      <c r="AB39" s="14">
        <f t="shared" si="23"/>
        <v>15.000000000000002</v>
      </c>
      <c r="AC39" s="14">
        <f t="shared" si="24"/>
        <v>18</v>
      </c>
      <c r="AD39" s="14">
        <f t="shared" si="25"/>
        <v>16</v>
      </c>
      <c r="AE39" s="14">
        <f t="shared" si="26"/>
        <v>17</v>
      </c>
      <c r="AF39" s="14">
        <f t="shared" si="27"/>
        <v>18</v>
      </c>
      <c r="AG39" s="14">
        <f t="shared" si="28"/>
        <v>15.000000000000002</v>
      </c>
      <c r="AH39" s="14">
        <f t="shared" ref="AH39:AH49" si="33">IFERROR(T39/$G39,0)</f>
        <v>20</v>
      </c>
      <c r="AI39" s="14">
        <f t="shared" ref="AI39:AI49" si="34">IFERROR(U39/$G39,0)</f>
        <v>24.000000000000004</v>
      </c>
      <c r="AJ39" s="16">
        <f t="shared" si="31"/>
        <v>19.5</v>
      </c>
      <c r="AQ39" s="16"/>
    </row>
    <row r="40" spans="1:43">
      <c r="A40" s="1" t="s">
        <v>744</v>
      </c>
      <c r="B40" s="1">
        <v>1</v>
      </c>
      <c r="C40" s="11" t="s">
        <v>102</v>
      </c>
      <c r="D40" s="11" t="s">
        <v>103</v>
      </c>
      <c r="E40" s="68">
        <v>174.92</v>
      </c>
      <c r="F40" s="69">
        <v>174.45</v>
      </c>
      <c r="G40" s="69">
        <v>174.45</v>
      </c>
      <c r="H40" s="93">
        <v>39</v>
      </c>
      <c r="J40" s="71">
        <v>0</v>
      </c>
      <c r="K40" s="71">
        <v>0</v>
      </c>
      <c r="L40" s="71">
        <v>0</v>
      </c>
      <c r="M40" s="71">
        <v>174.45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174.45</v>
      </c>
      <c r="W40" s="14"/>
      <c r="X40" s="14">
        <f t="shared" si="19"/>
        <v>0</v>
      </c>
      <c r="Y40" s="14">
        <f t="shared" si="20"/>
        <v>0</v>
      </c>
      <c r="Z40" s="14">
        <f t="shared" si="21"/>
        <v>0</v>
      </c>
      <c r="AA40" s="14">
        <f t="shared" si="22"/>
        <v>1</v>
      </c>
      <c r="AB40" s="14">
        <f t="shared" si="23"/>
        <v>0</v>
      </c>
      <c r="AC40" s="14">
        <f t="shared" si="24"/>
        <v>0</v>
      </c>
      <c r="AD40" s="14">
        <f t="shared" si="25"/>
        <v>0</v>
      </c>
      <c r="AE40" s="14">
        <f t="shared" si="26"/>
        <v>0</v>
      </c>
      <c r="AF40" s="14">
        <f t="shared" si="27"/>
        <v>0</v>
      </c>
      <c r="AG40" s="14">
        <f t="shared" si="28"/>
        <v>0</v>
      </c>
      <c r="AH40" s="14">
        <f t="shared" si="33"/>
        <v>0</v>
      </c>
      <c r="AI40" s="14">
        <f t="shared" si="34"/>
        <v>0</v>
      </c>
      <c r="AJ40" s="16">
        <f t="shared" si="31"/>
        <v>8.3333333333333329E-2</v>
      </c>
      <c r="AQ40" s="16"/>
    </row>
    <row r="41" spans="1:43">
      <c r="A41" s="1" t="s">
        <v>509</v>
      </c>
      <c r="B41" s="1">
        <v>1</v>
      </c>
      <c r="C41" s="11" t="s">
        <v>72</v>
      </c>
      <c r="D41" s="11" t="s">
        <v>73</v>
      </c>
      <c r="E41" s="68">
        <v>15.37</v>
      </c>
      <c r="F41" s="69">
        <v>15.33</v>
      </c>
      <c r="G41" s="69">
        <v>15.33</v>
      </c>
      <c r="H41" s="93">
        <v>39</v>
      </c>
      <c r="J41" s="71">
        <v>153.69999999999999</v>
      </c>
      <c r="K41" s="71">
        <v>153.69999999999999</v>
      </c>
      <c r="L41" s="71">
        <v>153.69999999999999</v>
      </c>
      <c r="M41" s="71">
        <v>153.30000000000001</v>
      </c>
      <c r="N41" s="71">
        <v>153.30000000000001</v>
      </c>
      <c r="O41" s="71">
        <v>153.30000000000001</v>
      </c>
      <c r="P41" s="71">
        <v>153.30000000000001</v>
      </c>
      <c r="Q41" s="71">
        <v>153.30000000000001</v>
      </c>
      <c r="R41" s="71">
        <v>153.30000000000001</v>
      </c>
      <c r="S41" s="71">
        <v>153.30000000000001</v>
      </c>
      <c r="T41" s="71">
        <v>153.30000000000001</v>
      </c>
      <c r="U41" s="71">
        <v>153.30000000000001</v>
      </c>
      <c r="V41" s="71">
        <v>1840.7999999999997</v>
      </c>
      <c r="W41" s="14"/>
      <c r="X41" s="14">
        <f t="shared" si="19"/>
        <v>10</v>
      </c>
      <c r="Y41" s="14">
        <f t="shared" si="20"/>
        <v>10</v>
      </c>
      <c r="Z41" s="14">
        <f t="shared" si="21"/>
        <v>10</v>
      </c>
      <c r="AA41" s="14">
        <f t="shared" si="22"/>
        <v>10</v>
      </c>
      <c r="AB41" s="14">
        <f t="shared" si="23"/>
        <v>10</v>
      </c>
      <c r="AC41" s="14">
        <f t="shared" si="24"/>
        <v>10</v>
      </c>
      <c r="AD41" s="14">
        <f t="shared" si="25"/>
        <v>10</v>
      </c>
      <c r="AE41" s="14">
        <f t="shared" si="26"/>
        <v>10</v>
      </c>
      <c r="AF41" s="14">
        <f t="shared" si="27"/>
        <v>10</v>
      </c>
      <c r="AG41" s="14">
        <f t="shared" si="28"/>
        <v>10</v>
      </c>
      <c r="AH41" s="14">
        <f t="shared" si="33"/>
        <v>10</v>
      </c>
      <c r="AI41" s="14">
        <f t="shared" si="34"/>
        <v>10</v>
      </c>
      <c r="AJ41" s="16">
        <f t="shared" si="31"/>
        <v>10</v>
      </c>
      <c r="AQ41" s="16"/>
    </row>
    <row r="42" spans="1:43">
      <c r="A42" s="1" t="s">
        <v>745</v>
      </c>
      <c r="B42" s="1">
        <v>1</v>
      </c>
      <c r="C42" s="11" t="s">
        <v>277</v>
      </c>
      <c r="D42" s="11" t="s">
        <v>729</v>
      </c>
      <c r="E42" s="68">
        <v>0</v>
      </c>
      <c r="F42" s="69">
        <v>0</v>
      </c>
      <c r="G42" s="69">
        <v>0</v>
      </c>
      <c r="H42" s="93" t="s">
        <v>721</v>
      </c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14"/>
      <c r="X42" s="14">
        <f t="shared" si="19"/>
        <v>0</v>
      </c>
      <c r="Y42" s="14">
        <f t="shared" si="20"/>
        <v>0</v>
      </c>
      <c r="Z42" s="14">
        <f t="shared" si="21"/>
        <v>0</v>
      </c>
      <c r="AA42" s="14">
        <f t="shared" si="22"/>
        <v>0</v>
      </c>
      <c r="AB42" s="14">
        <f t="shared" si="23"/>
        <v>0</v>
      </c>
      <c r="AC42" s="14">
        <f t="shared" si="24"/>
        <v>0</v>
      </c>
      <c r="AD42" s="14">
        <f t="shared" si="25"/>
        <v>0</v>
      </c>
      <c r="AE42" s="14">
        <f t="shared" si="26"/>
        <v>0</v>
      </c>
      <c r="AF42" s="14">
        <f t="shared" si="27"/>
        <v>0</v>
      </c>
      <c r="AG42" s="14">
        <f t="shared" si="28"/>
        <v>0</v>
      </c>
      <c r="AH42" s="14">
        <f t="shared" si="33"/>
        <v>0</v>
      </c>
      <c r="AI42" s="14">
        <f t="shared" si="34"/>
        <v>0</v>
      </c>
      <c r="AJ42" s="16">
        <f t="shared" si="31"/>
        <v>0</v>
      </c>
      <c r="AQ42" s="16"/>
    </row>
    <row r="43" spans="1:43">
      <c r="A43" s="1" t="s">
        <v>713</v>
      </c>
      <c r="B43" s="1">
        <v>1</v>
      </c>
      <c r="C43" s="11" t="s">
        <v>224</v>
      </c>
      <c r="D43" s="11" t="s">
        <v>225</v>
      </c>
      <c r="E43" s="68">
        <v>146.69999999999999</v>
      </c>
      <c r="F43" s="69">
        <v>146.4</v>
      </c>
      <c r="G43" s="69">
        <v>146.4</v>
      </c>
      <c r="H43" s="93">
        <v>39</v>
      </c>
      <c r="J43" s="71">
        <v>0</v>
      </c>
      <c r="K43" s="71">
        <v>48.89</v>
      </c>
      <c r="L43" s="71">
        <v>425.42</v>
      </c>
      <c r="M43" s="71">
        <v>283.11</v>
      </c>
      <c r="N43" s="71">
        <v>117.12</v>
      </c>
      <c r="O43" s="71">
        <v>24.4</v>
      </c>
      <c r="P43" s="71">
        <v>73.2</v>
      </c>
      <c r="Q43" s="71">
        <v>53.68</v>
      </c>
      <c r="R43" s="71">
        <v>0</v>
      </c>
      <c r="S43" s="71">
        <v>0</v>
      </c>
      <c r="T43" s="71">
        <v>0</v>
      </c>
      <c r="U43" s="71">
        <v>19.52</v>
      </c>
      <c r="V43" s="71">
        <v>1045.3400000000001</v>
      </c>
      <c r="W43" s="14"/>
      <c r="X43" s="14">
        <f t="shared" si="19"/>
        <v>0</v>
      </c>
      <c r="Y43" s="14">
        <f t="shared" si="20"/>
        <v>0.33326516700749831</v>
      </c>
      <c r="Z43" s="14">
        <f t="shared" si="21"/>
        <v>2.8999318336741653</v>
      </c>
      <c r="AA43" s="14">
        <f t="shared" si="22"/>
        <v>1.9338114754098361</v>
      </c>
      <c r="AB43" s="14">
        <f t="shared" si="23"/>
        <v>0.8</v>
      </c>
      <c r="AC43" s="14">
        <f t="shared" si="24"/>
        <v>0.16666666666666666</v>
      </c>
      <c r="AD43" s="14">
        <f t="shared" si="25"/>
        <v>0.5</v>
      </c>
      <c r="AE43" s="14">
        <f t="shared" si="26"/>
        <v>0.36666666666666664</v>
      </c>
      <c r="AF43" s="14">
        <f t="shared" si="27"/>
        <v>0</v>
      </c>
      <c r="AG43" s="14">
        <f t="shared" si="28"/>
        <v>0</v>
      </c>
      <c r="AH43" s="14">
        <f t="shared" si="33"/>
        <v>0</v>
      </c>
      <c r="AI43" s="14">
        <f t="shared" si="34"/>
        <v>0.13333333333333333</v>
      </c>
      <c r="AJ43" s="125">
        <f>AVERAGE(X43:AI43)</f>
        <v>0.59447292856318057</v>
      </c>
      <c r="AQ43" s="16"/>
    </row>
    <row r="44" spans="1:43">
      <c r="A44" s="1" t="s">
        <v>510</v>
      </c>
      <c r="B44" s="1">
        <v>1</v>
      </c>
      <c r="C44" s="11" t="s">
        <v>74</v>
      </c>
      <c r="D44" s="11" t="s">
        <v>75</v>
      </c>
      <c r="E44" s="68">
        <v>88.34</v>
      </c>
      <c r="F44" s="69">
        <v>88.1</v>
      </c>
      <c r="G44" s="69">
        <v>88.1</v>
      </c>
      <c r="H44" s="93">
        <v>39</v>
      </c>
      <c r="J44" s="71">
        <v>88.34</v>
      </c>
      <c r="K44" s="71">
        <v>88.34</v>
      </c>
      <c r="L44" s="71">
        <v>88.34</v>
      </c>
      <c r="M44" s="71">
        <v>88.1</v>
      </c>
      <c r="N44" s="71">
        <v>88.1</v>
      </c>
      <c r="O44" s="71">
        <v>88.1</v>
      </c>
      <c r="P44" s="71">
        <v>88.1</v>
      </c>
      <c r="Q44" s="71">
        <v>88.1</v>
      </c>
      <c r="R44" s="71">
        <v>88.1</v>
      </c>
      <c r="S44" s="71">
        <v>88.1</v>
      </c>
      <c r="T44" s="71">
        <v>88.1</v>
      </c>
      <c r="U44" s="71">
        <v>88.1</v>
      </c>
      <c r="V44" s="71">
        <v>1057.92</v>
      </c>
      <c r="W44" s="14"/>
      <c r="X44" s="14">
        <f t="shared" si="19"/>
        <v>1</v>
      </c>
      <c r="Y44" s="14">
        <f t="shared" si="20"/>
        <v>1</v>
      </c>
      <c r="Z44" s="14">
        <f t="shared" si="21"/>
        <v>1</v>
      </c>
      <c r="AA44" s="14">
        <f t="shared" si="22"/>
        <v>1</v>
      </c>
      <c r="AB44" s="14">
        <f t="shared" si="23"/>
        <v>1</v>
      </c>
      <c r="AC44" s="14">
        <f t="shared" si="24"/>
        <v>1</v>
      </c>
      <c r="AD44" s="14">
        <f t="shared" si="25"/>
        <v>1</v>
      </c>
      <c r="AE44" s="14">
        <f t="shared" si="26"/>
        <v>1</v>
      </c>
      <c r="AF44" s="14">
        <f t="shared" si="27"/>
        <v>1</v>
      </c>
      <c r="AG44" s="14">
        <f t="shared" si="28"/>
        <v>1</v>
      </c>
      <c r="AH44" s="14">
        <f t="shared" si="33"/>
        <v>1</v>
      </c>
      <c r="AI44" s="14">
        <f t="shared" si="34"/>
        <v>1</v>
      </c>
      <c r="AJ44" s="125">
        <f t="shared" si="31"/>
        <v>1</v>
      </c>
      <c r="AQ44" s="16"/>
    </row>
    <row r="45" spans="1:43">
      <c r="A45" s="1" t="s">
        <v>511</v>
      </c>
      <c r="B45" s="1">
        <v>1</v>
      </c>
      <c r="C45" s="11" t="s">
        <v>76</v>
      </c>
      <c r="D45" s="11" t="s">
        <v>77</v>
      </c>
      <c r="E45" s="68">
        <v>189.9</v>
      </c>
      <c r="F45" s="69">
        <v>189.29999999999998</v>
      </c>
      <c r="G45" s="69">
        <v>189.3</v>
      </c>
      <c r="H45" s="93">
        <v>39</v>
      </c>
      <c r="J45" s="71">
        <v>962.15000000000009</v>
      </c>
      <c r="K45" s="71">
        <v>1202.6599999999999</v>
      </c>
      <c r="L45" s="71">
        <v>1449.57</v>
      </c>
      <c r="M45" s="71">
        <v>1135.79</v>
      </c>
      <c r="N45" s="71">
        <v>1262</v>
      </c>
      <c r="O45" s="71">
        <v>725.61</v>
      </c>
      <c r="P45" s="71">
        <v>1104.25</v>
      </c>
      <c r="Q45" s="71">
        <v>820.3</v>
      </c>
      <c r="R45" s="71">
        <v>984.36</v>
      </c>
      <c r="S45" s="71">
        <v>750.8900000000001</v>
      </c>
      <c r="T45" s="71">
        <v>567.9</v>
      </c>
      <c r="U45" s="71">
        <v>788.75</v>
      </c>
      <c r="V45" s="71">
        <v>11754.23</v>
      </c>
      <c r="W45" s="14"/>
      <c r="X45" s="14">
        <f t="shared" si="19"/>
        <v>5.0666140073723014</v>
      </c>
      <c r="Y45" s="14">
        <f t="shared" si="20"/>
        <v>6.3331226961558702</v>
      </c>
      <c r="Z45" s="14">
        <f t="shared" si="21"/>
        <v>7.6333333333333329</v>
      </c>
      <c r="AA45" s="14">
        <f t="shared" si="22"/>
        <v>5.999947173798204</v>
      </c>
      <c r="AB45" s="14">
        <f t="shared" si="23"/>
        <v>6.666666666666667</v>
      </c>
      <c r="AC45" s="14">
        <f t="shared" si="24"/>
        <v>3.8331220285261494</v>
      </c>
      <c r="AD45" s="14">
        <f t="shared" si="25"/>
        <v>5.8333333333333339</v>
      </c>
      <c r="AE45" s="14">
        <f t="shared" si="26"/>
        <v>4.3333333333333339</v>
      </c>
      <c r="AF45" s="14">
        <f t="shared" si="27"/>
        <v>5.2</v>
      </c>
      <c r="AG45" s="14">
        <f t="shared" si="28"/>
        <v>3.9666666666666677</v>
      </c>
      <c r="AH45" s="14">
        <f t="shared" si="33"/>
        <v>2.9999999999999996</v>
      </c>
      <c r="AI45" s="14">
        <f t="shared" si="34"/>
        <v>4.1666666666666661</v>
      </c>
      <c r="AJ45" s="125">
        <f>AVERAGE(X45:AI45)</f>
        <v>5.1694004921543781</v>
      </c>
      <c r="AQ45" s="16"/>
    </row>
    <row r="46" spans="1:43">
      <c r="A46" s="1" t="s">
        <v>512</v>
      </c>
      <c r="B46" s="1">
        <v>1</v>
      </c>
      <c r="C46" s="11" t="s">
        <v>78</v>
      </c>
      <c r="D46" s="11" t="s">
        <v>79</v>
      </c>
      <c r="E46" s="68">
        <v>102.6</v>
      </c>
      <c r="F46" s="69">
        <v>102.32</v>
      </c>
      <c r="G46" s="69">
        <v>102.32</v>
      </c>
      <c r="H46" s="93">
        <v>39</v>
      </c>
      <c r="J46" s="71">
        <v>923.4</v>
      </c>
      <c r="K46" s="71">
        <v>923.4</v>
      </c>
      <c r="L46" s="71">
        <v>923.4</v>
      </c>
      <c r="M46" s="71">
        <v>920.88</v>
      </c>
      <c r="N46" s="71">
        <v>920.88</v>
      </c>
      <c r="O46" s="71">
        <v>920.88</v>
      </c>
      <c r="P46" s="71">
        <v>920.88</v>
      </c>
      <c r="Q46" s="71">
        <v>920.88</v>
      </c>
      <c r="R46" s="71">
        <v>920.88</v>
      </c>
      <c r="S46" s="71">
        <v>920.88</v>
      </c>
      <c r="T46" s="71">
        <v>920.88</v>
      </c>
      <c r="U46" s="71">
        <v>920.88</v>
      </c>
      <c r="V46" s="71">
        <v>11058.119999999997</v>
      </c>
      <c r="W46" s="14"/>
      <c r="X46" s="14">
        <f t="shared" si="19"/>
        <v>9</v>
      </c>
      <c r="Y46" s="14">
        <f t="shared" si="20"/>
        <v>9</v>
      </c>
      <c r="Z46" s="14">
        <f t="shared" si="21"/>
        <v>9</v>
      </c>
      <c r="AA46" s="14">
        <f t="shared" si="22"/>
        <v>9</v>
      </c>
      <c r="AB46" s="14">
        <f t="shared" si="23"/>
        <v>9</v>
      </c>
      <c r="AC46" s="14">
        <f t="shared" si="24"/>
        <v>9</v>
      </c>
      <c r="AD46" s="14">
        <f t="shared" si="25"/>
        <v>9</v>
      </c>
      <c r="AE46" s="14">
        <f t="shared" si="26"/>
        <v>9</v>
      </c>
      <c r="AF46" s="14">
        <f t="shared" si="27"/>
        <v>9</v>
      </c>
      <c r="AG46" s="14">
        <f t="shared" si="28"/>
        <v>9</v>
      </c>
      <c r="AH46" s="14">
        <f t="shared" si="33"/>
        <v>9</v>
      </c>
      <c r="AI46" s="14">
        <f t="shared" si="34"/>
        <v>9</v>
      </c>
      <c r="AJ46" s="125">
        <f t="shared" si="31"/>
        <v>9</v>
      </c>
      <c r="AQ46" s="16"/>
    </row>
    <row r="47" spans="1:43">
      <c r="A47" s="1" t="s">
        <v>513</v>
      </c>
      <c r="B47" s="1">
        <v>1</v>
      </c>
      <c r="C47" s="11" t="s">
        <v>80</v>
      </c>
      <c r="D47" s="11" t="s">
        <v>81</v>
      </c>
      <c r="E47" s="68">
        <v>298.8</v>
      </c>
      <c r="F47" s="69">
        <v>297.89999999999998</v>
      </c>
      <c r="G47" s="69">
        <v>297.89999999999998</v>
      </c>
      <c r="H47" s="93">
        <v>39</v>
      </c>
      <c r="J47" s="71">
        <v>89.64</v>
      </c>
      <c r="K47" s="71">
        <v>0</v>
      </c>
      <c r="L47" s="71">
        <v>766.9</v>
      </c>
      <c r="M47" s="71">
        <v>755.4</v>
      </c>
      <c r="N47" s="71">
        <v>297.89999999999998</v>
      </c>
      <c r="O47" s="71">
        <v>297.89999999999998</v>
      </c>
      <c r="P47" s="71">
        <v>387.27</v>
      </c>
      <c r="Q47" s="71">
        <v>407.13</v>
      </c>
      <c r="R47" s="71">
        <v>297.89999999999998</v>
      </c>
      <c r="S47" s="71">
        <v>417.06</v>
      </c>
      <c r="T47" s="71">
        <v>585.87</v>
      </c>
      <c r="U47" s="71">
        <v>247.32</v>
      </c>
      <c r="V47" s="71">
        <v>4550.29</v>
      </c>
      <c r="W47" s="14"/>
      <c r="X47" s="14">
        <f t="shared" si="19"/>
        <v>0.3</v>
      </c>
      <c r="Y47" s="14">
        <f t="shared" si="20"/>
        <v>0</v>
      </c>
      <c r="Z47" s="14">
        <f t="shared" si="21"/>
        <v>2.5665997322623828</v>
      </c>
      <c r="AA47" s="14">
        <f t="shared" si="22"/>
        <v>2.5357502517623365</v>
      </c>
      <c r="AB47" s="14">
        <f t="shared" si="23"/>
        <v>1</v>
      </c>
      <c r="AC47" s="14">
        <f t="shared" si="24"/>
        <v>1</v>
      </c>
      <c r="AD47" s="14">
        <f t="shared" si="25"/>
        <v>1.3</v>
      </c>
      <c r="AE47" s="14">
        <f t="shared" si="26"/>
        <v>1.3666666666666667</v>
      </c>
      <c r="AF47" s="14">
        <f t="shared" si="27"/>
        <v>1</v>
      </c>
      <c r="AG47" s="14">
        <f t="shared" si="28"/>
        <v>1.4000000000000001</v>
      </c>
      <c r="AH47" s="14">
        <f t="shared" si="33"/>
        <v>1.9666666666666668</v>
      </c>
      <c r="AI47" s="14">
        <f t="shared" si="34"/>
        <v>0.83021148036253778</v>
      </c>
      <c r="AJ47" s="125">
        <f>AVERAGE(X47:AI47)</f>
        <v>1.2721578998100493</v>
      </c>
      <c r="AO47" s="1">
        <v>10</v>
      </c>
      <c r="AP47" s="1">
        <v>1</v>
      </c>
      <c r="AQ47" s="14">
        <f t="shared" ref="AQ47" si="35">+AJ47*AP47</f>
        <v>1.2721578998100493</v>
      </c>
    </row>
    <row r="48" spans="1:43">
      <c r="A48" s="1" t="s">
        <v>514</v>
      </c>
      <c r="B48" s="1">
        <v>1</v>
      </c>
      <c r="C48" s="11" t="s">
        <v>82</v>
      </c>
      <c r="D48" s="11" t="s">
        <v>83</v>
      </c>
      <c r="E48" s="68">
        <v>174.45</v>
      </c>
      <c r="F48" s="69">
        <v>173.98</v>
      </c>
      <c r="G48" s="69">
        <v>173.98</v>
      </c>
      <c r="H48" s="93">
        <v>39</v>
      </c>
      <c r="J48" s="71">
        <v>348.9</v>
      </c>
      <c r="K48" s="71">
        <v>348.9</v>
      </c>
      <c r="L48" s="71">
        <v>348.9</v>
      </c>
      <c r="M48" s="71">
        <v>347.96</v>
      </c>
      <c r="N48" s="71">
        <v>347.96</v>
      </c>
      <c r="O48" s="71">
        <v>347.96</v>
      </c>
      <c r="P48" s="71">
        <v>347.96</v>
      </c>
      <c r="Q48" s="71">
        <v>347.96</v>
      </c>
      <c r="R48" s="71">
        <v>347.96</v>
      </c>
      <c r="S48" s="71">
        <v>347.96</v>
      </c>
      <c r="T48" s="71">
        <v>347.96</v>
      </c>
      <c r="U48" s="71">
        <v>347.96</v>
      </c>
      <c r="V48" s="71">
        <v>4178.34</v>
      </c>
      <c r="W48" s="14"/>
      <c r="X48" s="14">
        <f t="shared" si="19"/>
        <v>2</v>
      </c>
      <c r="Y48" s="14">
        <f t="shared" si="20"/>
        <v>2</v>
      </c>
      <c r="Z48" s="14">
        <f t="shared" si="21"/>
        <v>2</v>
      </c>
      <c r="AA48" s="14">
        <f t="shared" si="22"/>
        <v>2</v>
      </c>
      <c r="AB48" s="14">
        <f t="shared" si="23"/>
        <v>2</v>
      </c>
      <c r="AC48" s="14">
        <f t="shared" si="24"/>
        <v>2</v>
      </c>
      <c r="AD48" s="14">
        <f t="shared" si="25"/>
        <v>2</v>
      </c>
      <c r="AE48" s="14">
        <f t="shared" si="26"/>
        <v>2</v>
      </c>
      <c r="AF48" s="14">
        <f t="shared" si="27"/>
        <v>2</v>
      </c>
      <c r="AG48" s="14">
        <f t="shared" si="28"/>
        <v>2</v>
      </c>
      <c r="AH48" s="14">
        <f t="shared" si="33"/>
        <v>2</v>
      </c>
      <c r="AI48" s="14">
        <f t="shared" si="34"/>
        <v>2</v>
      </c>
      <c r="AJ48" s="125">
        <f t="shared" si="31"/>
        <v>2</v>
      </c>
    </row>
    <row r="49" spans="1:39">
      <c r="A49" s="1" t="s">
        <v>515</v>
      </c>
      <c r="B49" s="1">
        <v>1</v>
      </c>
      <c r="C49" s="11" t="s">
        <v>267</v>
      </c>
      <c r="D49" s="11" t="s">
        <v>268</v>
      </c>
      <c r="E49" s="69">
        <v>160.08000000000001</v>
      </c>
      <c r="F49" s="69">
        <v>159.65</v>
      </c>
      <c r="G49" s="69">
        <v>159.65</v>
      </c>
      <c r="H49" s="93">
        <v>29</v>
      </c>
      <c r="J49" s="71">
        <v>0</v>
      </c>
      <c r="K49" s="71">
        <v>160.08000000000001</v>
      </c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160.08000000000001</v>
      </c>
      <c r="W49" s="14"/>
      <c r="X49" s="14">
        <f t="shared" si="19"/>
        <v>0</v>
      </c>
      <c r="Y49" s="14">
        <f t="shared" si="20"/>
        <v>1</v>
      </c>
      <c r="Z49" s="14">
        <f t="shared" si="21"/>
        <v>0</v>
      </c>
      <c r="AA49" s="14">
        <f t="shared" si="22"/>
        <v>0</v>
      </c>
      <c r="AB49" s="14">
        <f t="shared" si="23"/>
        <v>0</v>
      </c>
      <c r="AC49" s="14">
        <f t="shared" si="24"/>
        <v>0</v>
      </c>
      <c r="AD49" s="14">
        <f t="shared" si="25"/>
        <v>0</v>
      </c>
      <c r="AE49" s="14">
        <f t="shared" si="26"/>
        <v>0</v>
      </c>
      <c r="AF49" s="14">
        <f t="shared" si="27"/>
        <v>0</v>
      </c>
      <c r="AG49" s="14">
        <f t="shared" si="28"/>
        <v>0</v>
      </c>
      <c r="AH49" s="14">
        <f t="shared" si="33"/>
        <v>0</v>
      </c>
      <c r="AI49" s="14">
        <f t="shared" si="34"/>
        <v>0</v>
      </c>
      <c r="AJ49" s="16">
        <f t="shared" si="31"/>
        <v>8.3333333333333329E-2</v>
      </c>
    </row>
    <row r="50" spans="1:39">
      <c r="B50" s="1">
        <f t="shared" si="15"/>
        <v>0</v>
      </c>
      <c r="D50" s="17" t="s">
        <v>16</v>
      </c>
      <c r="E50" s="68"/>
      <c r="F50" s="68"/>
      <c r="G50" s="68"/>
      <c r="H50" s="93"/>
      <c r="J50" s="72">
        <f t="shared" ref="J50:U50" si="36">SUM(J30:J49)</f>
        <v>13843.339999999998</v>
      </c>
      <c r="K50" s="72">
        <f t="shared" si="36"/>
        <v>12423.589999999998</v>
      </c>
      <c r="L50" s="72">
        <f t="shared" si="36"/>
        <v>18785.940000000006</v>
      </c>
      <c r="M50" s="72">
        <f t="shared" si="36"/>
        <v>19186.11</v>
      </c>
      <c r="N50" s="72">
        <f t="shared" si="36"/>
        <v>12761.329999999998</v>
      </c>
      <c r="O50" s="72">
        <f t="shared" si="36"/>
        <v>13482.959999999997</v>
      </c>
      <c r="P50" s="72">
        <f t="shared" si="36"/>
        <v>13448.099999999999</v>
      </c>
      <c r="Q50" s="72">
        <f t="shared" si="36"/>
        <v>13554.369999999997</v>
      </c>
      <c r="R50" s="72">
        <f t="shared" si="36"/>
        <v>13198.129999999997</v>
      </c>
      <c r="S50" s="72">
        <f t="shared" si="36"/>
        <v>12314.289999999997</v>
      </c>
      <c r="T50" s="72">
        <f t="shared" si="36"/>
        <v>12310.48</v>
      </c>
      <c r="U50" s="72">
        <f t="shared" si="36"/>
        <v>13675.559999999998</v>
      </c>
      <c r="V50" s="72">
        <f>SUM(V30:V49)</f>
        <v>168984.2</v>
      </c>
      <c r="W50" s="34"/>
      <c r="X50" s="51">
        <f>+SUM(X43:X48)</f>
        <v>17.366614007372302</v>
      </c>
      <c r="Y50" s="51">
        <f t="shared" ref="Y50:AJ50" si="37">+SUM(Y43:Y48)</f>
        <v>18.666387863163369</v>
      </c>
      <c r="Z50" s="51">
        <f t="shared" si="37"/>
        <v>25.099864899269882</v>
      </c>
      <c r="AA50" s="51">
        <f t="shared" si="37"/>
        <v>22.469508900970379</v>
      </c>
      <c r="AB50" s="51">
        <f t="shared" si="37"/>
        <v>20.466666666666669</v>
      </c>
      <c r="AC50" s="51">
        <f t="shared" si="37"/>
        <v>16.999788695192816</v>
      </c>
      <c r="AD50" s="51">
        <f t="shared" si="37"/>
        <v>19.633333333333336</v>
      </c>
      <c r="AE50" s="51">
        <f t="shared" si="37"/>
        <v>18.066666666666666</v>
      </c>
      <c r="AF50" s="51">
        <f t="shared" si="37"/>
        <v>18.2</v>
      </c>
      <c r="AG50" s="51">
        <f t="shared" si="37"/>
        <v>17.366666666666667</v>
      </c>
      <c r="AH50" s="51">
        <f t="shared" si="37"/>
        <v>16.966666666666669</v>
      </c>
      <c r="AI50" s="51">
        <f t="shared" si="37"/>
        <v>17.130211480362536</v>
      </c>
      <c r="AJ50" s="51">
        <f t="shared" si="37"/>
        <v>19.036031320527609</v>
      </c>
      <c r="AL50" s="1" t="s">
        <v>431</v>
      </c>
      <c r="AM50" s="16">
        <f>+SUM(AQ30:AQ47)</f>
        <v>22.523051554859201</v>
      </c>
    </row>
    <row r="51" spans="1:39">
      <c r="E51" s="68"/>
      <c r="F51" s="68"/>
      <c r="G51" s="68"/>
      <c r="H51" s="93"/>
      <c r="J51" s="71"/>
      <c r="K51" s="71"/>
      <c r="L51" s="71"/>
      <c r="M51" s="75"/>
      <c r="N51" s="75"/>
      <c r="O51" s="75"/>
      <c r="P51" s="75"/>
      <c r="Q51" s="75"/>
      <c r="R51" s="75"/>
      <c r="S51" s="75"/>
      <c r="T51" s="75"/>
      <c r="U51" s="75"/>
      <c r="V51" s="75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</row>
    <row r="52" spans="1:39">
      <c r="B52" s="1">
        <f>COUNTIF(C:C,C52)</f>
        <v>1</v>
      </c>
      <c r="C52" s="2" t="s">
        <v>17</v>
      </c>
      <c r="D52" s="2" t="s">
        <v>17</v>
      </c>
      <c r="E52" s="68"/>
      <c r="F52" s="68"/>
      <c r="G52" s="68"/>
      <c r="H52" s="93"/>
      <c r="J52" s="71"/>
      <c r="K52" s="71"/>
      <c r="L52" s="71"/>
      <c r="M52" s="75"/>
      <c r="N52" s="75"/>
      <c r="O52" s="75"/>
      <c r="P52" s="75"/>
      <c r="Q52" s="75"/>
      <c r="R52" s="75"/>
      <c r="S52" s="75"/>
      <c r="T52" s="75"/>
      <c r="U52" s="75"/>
      <c r="V52" s="75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</row>
    <row r="53" spans="1:39">
      <c r="A53" s="1" t="s">
        <v>501</v>
      </c>
      <c r="B53" s="1">
        <v>1</v>
      </c>
      <c r="C53" s="11" t="s">
        <v>90</v>
      </c>
      <c r="D53" s="11" t="s">
        <v>91</v>
      </c>
      <c r="E53" s="68">
        <v>110.27</v>
      </c>
      <c r="F53" s="69">
        <v>120.2</v>
      </c>
      <c r="G53" s="69">
        <v>126.69</v>
      </c>
      <c r="H53" s="93">
        <v>34</v>
      </c>
      <c r="J53" s="71">
        <v>21815.11</v>
      </c>
      <c r="K53" s="71">
        <v>18536.03</v>
      </c>
      <c r="L53" s="71">
        <v>28493.439999999999</v>
      </c>
      <c r="M53" s="71">
        <v>30239.88</v>
      </c>
      <c r="N53" s="71">
        <v>15319.51</v>
      </c>
      <c r="O53" s="71">
        <v>18969.95</v>
      </c>
      <c r="P53" s="71">
        <v>18805.29</v>
      </c>
      <c r="Q53" s="71">
        <v>23104.84</v>
      </c>
      <c r="R53" s="71">
        <v>24903</v>
      </c>
      <c r="S53" s="71">
        <v>21412.44</v>
      </c>
      <c r="T53" s="71">
        <v>20730.32</v>
      </c>
      <c r="U53" s="71">
        <v>28848.83</v>
      </c>
      <c r="V53" s="71">
        <v>271178.64</v>
      </c>
      <c r="W53" s="14"/>
      <c r="X53" s="14">
        <f t="shared" ref="X53:X54" si="38">IFERROR(J53/$E53,0)</f>
        <v>197.83359027840757</v>
      </c>
      <c r="Y53" s="14">
        <f t="shared" ref="Y53:Y54" si="39">IFERROR(K53/$E53,0)</f>
        <v>168.09676249206493</v>
      </c>
      <c r="Z53" s="14">
        <f t="shared" ref="Z53:Z54" si="40">IFERROR(L53/$E53,0)</f>
        <v>258.39702548290558</v>
      </c>
      <c r="AA53" s="14">
        <f t="shared" ref="AA53:AA54" si="41">IFERROR(M53/$F53,0)</f>
        <v>251.57970049916807</v>
      </c>
      <c r="AB53" s="14">
        <f t="shared" ref="AB53:AB54" si="42">IFERROR(N53/$F53,0)</f>
        <v>127.45016638935108</v>
      </c>
      <c r="AC53" s="14">
        <f t="shared" ref="AC53:AC54" si="43">IFERROR(O53/$F53,0)</f>
        <v>157.81988352745424</v>
      </c>
      <c r="AD53" s="14">
        <f t="shared" ref="AD53:AD54" si="44">IFERROR(P53/$F53,0)</f>
        <v>156.45000000000002</v>
      </c>
      <c r="AE53" s="14">
        <f t="shared" ref="AE53:AE54" si="45">IFERROR(Q53/$F53,0)</f>
        <v>192.21996672212978</v>
      </c>
      <c r="AF53" s="14">
        <f t="shared" ref="AF53:AF54" si="46">IFERROR(R53/$F53,0)</f>
        <v>207.17970049916804</v>
      </c>
      <c r="AG53" s="14">
        <f t="shared" ref="AG53:AG54" si="47">IFERROR(S53/$F53,0)</f>
        <v>178.14009983361063</v>
      </c>
      <c r="AH53" s="14">
        <f t="shared" ref="AH53:AI53" si="48">IFERROR(T53/$G$53,0)</f>
        <v>163.6302786328834</v>
      </c>
      <c r="AI53" s="14">
        <f t="shared" si="48"/>
        <v>227.71197411003237</v>
      </c>
      <c r="AJ53" s="16">
        <f t="shared" ref="AJ53:AJ54" si="49">AVERAGE(X53:AI53)</f>
        <v>190.54242903893132</v>
      </c>
    </row>
    <row r="54" spans="1:39">
      <c r="A54" s="1" t="s">
        <v>500</v>
      </c>
      <c r="B54" s="1">
        <v>1</v>
      </c>
      <c r="C54" s="1" t="s">
        <v>214</v>
      </c>
      <c r="D54" s="11" t="s">
        <v>215</v>
      </c>
      <c r="E54" s="68">
        <v>0</v>
      </c>
      <c r="F54" s="69">
        <v>0</v>
      </c>
      <c r="G54" s="69">
        <v>0</v>
      </c>
      <c r="H54" s="128"/>
      <c r="J54" s="71">
        <v>165.88</v>
      </c>
      <c r="K54" s="71">
        <v>71.569999999999993</v>
      </c>
      <c r="L54" s="71">
        <v>12.98</v>
      </c>
      <c r="M54" s="71">
        <v>0</v>
      </c>
      <c r="N54" s="71">
        <v>82.88</v>
      </c>
      <c r="O54" s="71">
        <v>0</v>
      </c>
      <c r="P54" s="71">
        <v>45.57</v>
      </c>
      <c r="Q54" s="71">
        <v>6.51</v>
      </c>
      <c r="R54" s="71">
        <v>0</v>
      </c>
      <c r="S54" s="71">
        <v>9.68</v>
      </c>
      <c r="T54" s="71">
        <v>68.400000000000006</v>
      </c>
      <c r="U54" s="71">
        <v>0</v>
      </c>
      <c r="V54" s="71">
        <v>463.46999999999991</v>
      </c>
      <c r="W54" s="14"/>
      <c r="X54" s="14">
        <f t="shared" si="38"/>
        <v>0</v>
      </c>
      <c r="Y54" s="14">
        <f t="shared" si="39"/>
        <v>0</v>
      </c>
      <c r="Z54" s="14">
        <f t="shared" si="40"/>
        <v>0</v>
      </c>
      <c r="AA54" s="14">
        <f t="shared" si="41"/>
        <v>0</v>
      </c>
      <c r="AB54" s="14">
        <f t="shared" si="42"/>
        <v>0</v>
      </c>
      <c r="AC54" s="14">
        <f t="shared" si="43"/>
        <v>0</v>
      </c>
      <c r="AD54" s="14">
        <f t="shared" si="44"/>
        <v>0</v>
      </c>
      <c r="AE54" s="14">
        <f t="shared" si="45"/>
        <v>0</v>
      </c>
      <c r="AF54" s="14">
        <f t="shared" si="46"/>
        <v>0</v>
      </c>
      <c r="AG54" s="14">
        <f t="shared" si="47"/>
        <v>0</v>
      </c>
      <c r="AH54" s="14">
        <f>IFERROR(T54/$G54,0)</f>
        <v>0</v>
      </c>
      <c r="AI54" s="14">
        <f>IFERROR(U54/$G54,0)</f>
        <v>0</v>
      </c>
      <c r="AJ54" s="16">
        <f t="shared" si="49"/>
        <v>0</v>
      </c>
    </row>
    <row r="55" spans="1:39">
      <c r="B55" s="1">
        <f>COUNTIF(C:C,C55)</f>
        <v>0</v>
      </c>
      <c r="D55" s="17" t="s">
        <v>18</v>
      </c>
      <c r="E55" s="68"/>
      <c r="F55" s="68"/>
      <c r="G55" s="68"/>
      <c r="H55" s="93"/>
      <c r="J55" s="72">
        <f t="shared" ref="J55:X55" si="50">SUM(J53:J54)</f>
        <v>21980.99</v>
      </c>
      <c r="K55" s="72">
        <f t="shared" si="50"/>
        <v>18607.599999999999</v>
      </c>
      <c r="L55" s="72">
        <f t="shared" si="50"/>
        <v>28506.42</v>
      </c>
      <c r="M55" s="72">
        <f t="shared" si="50"/>
        <v>30239.88</v>
      </c>
      <c r="N55" s="72">
        <f t="shared" si="50"/>
        <v>15402.39</v>
      </c>
      <c r="O55" s="72">
        <f t="shared" si="50"/>
        <v>18969.95</v>
      </c>
      <c r="P55" s="72">
        <f t="shared" si="50"/>
        <v>18850.86</v>
      </c>
      <c r="Q55" s="72">
        <f t="shared" si="50"/>
        <v>23111.35</v>
      </c>
      <c r="R55" s="72">
        <f t="shared" si="50"/>
        <v>24903</v>
      </c>
      <c r="S55" s="72">
        <f t="shared" si="50"/>
        <v>21422.12</v>
      </c>
      <c r="T55" s="72">
        <f t="shared" si="50"/>
        <v>20798.72</v>
      </c>
      <c r="U55" s="72">
        <f t="shared" si="50"/>
        <v>28848.83</v>
      </c>
      <c r="V55" s="72">
        <f t="shared" si="50"/>
        <v>271642.11</v>
      </c>
      <c r="W55" s="34"/>
      <c r="X55" s="51">
        <f t="shared" si="50"/>
        <v>197.83359027840757</v>
      </c>
      <c r="Y55" s="51">
        <f t="shared" ref="Y55" si="51">SUM(Y53:Y54)</f>
        <v>168.09676249206493</v>
      </c>
      <c r="Z55" s="51">
        <f t="shared" ref="Z55" si="52">SUM(Z53:Z54)</f>
        <v>258.39702548290558</v>
      </c>
      <c r="AA55" s="51">
        <f t="shared" ref="AA55" si="53">SUM(AA53:AA54)</f>
        <v>251.57970049916807</v>
      </c>
      <c r="AB55" s="51">
        <f t="shared" ref="AB55" si="54">SUM(AB53:AB54)</f>
        <v>127.45016638935108</v>
      </c>
      <c r="AC55" s="51">
        <f t="shared" ref="AC55" si="55">SUM(AC53:AC54)</f>
        <v>157.81988352745424</v>
      </c>
      <c r="AD55" s="51">
        <f t="shared" ref="AD55" si="56">SUM(AD53:AD54)</f>
        <v>156.45000000000002</v>
      </c>
      <c r="AE55" s="51">
        <f t="shared" ref="AE55" si="57">SUM(AE53:AE54)</f>
        <v>192.21996672212978</v>
      </c>
      <c r="AF55" s="51">
        <f t="shared" ref="AF55" si="58">SUM(AF53:AF54)</f>
        <v>207.17970049916804</v>
      </c>
      <c r="AG55" s="51">
        <f t="shared" ref="AG55" si="59">SUM(AG53:AG54)</f>
        <v>178.14009983361063</v>
      </c>
      <c r="AH55" s="51">
        <f t="shared" ref="AH55" si="60">SUM(AH53:AH54)</f>
        <v>163.6302786328834</v>
      </c>
      <c r="AI55" s="51">
        <f t="shared" ref="AI55" si="61">SUM(AI53:AI54)</f>
        <v>227.71197411003237</v>
      </c>
      <c r="AJ55" s="51">
        <f t="shared" ref="AJ55" si="62">SUM(AJ53:AJ54)</f>
        <v>190.54242903893132</v>
      </c>
    </row>
    <row r="56" spans="1:39">
      <c r="E56" s="68"/>
      <c r="F56" s="68"/>
      <c r="G56" s="68"/>
      <c r="H56" s="9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</row>
    <row r="57" spans="1:39">
      <c r="E57" s="68"/>
      <c r="F57" s="68"/>
      <c r="G57" s="68"/>
      <c r="H57" s="9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</row>
    <row r="58" spans="1:39">
      <c r="B58" s="1">
        <f>COUNTIF(C:C,C58)</f>
        <v>1</v>
      </c>
      <c r="C58" s="9" t="s">
        <v>19</v>
      </c>
      <c r="D58" s="9" t="s">
        <v>19</v>
      </c>
      <c r="E58" s="68"/>
      <c r="F58" s="68"/>
      <c r="G58" s="68"/>
      <c r="H58" s="93"/>
      <c r="J58" s="71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</row>
    <row r="59" spans="1:39">
      <c r="A59" s="1" t="s">
        <v>502</v>
      </c>
      <c r="B59" s="1">
        <v>1</v>
      </c>
      <c r="C59" s="11" t="s">
        <v>20</v>
      </c>
      <c r="D59" s="11" t="s">
        <v>21</v>
      </c>
      <c r="E59" s="68">
        <v>0</v>
      </c>
      <c r="F59" s="69">
        <v>0</v>
      </c>
      <c r="G59" s="69">
        <v>0</v>
      </c>
      <c r="H59" s="128">
        <v>8</v>
      </c>
      <c r="J59" s="71">
        <v>130.16</v>
      </c>
      <c r="K59" s="71">
        <v>115.37</v>
      </c>
      <c r="L59" s="71">
        <v>8.02</v>
      </c>
      <c r="M59" s="71">
        <v>6.71</v>
      </c>
      <c r="N59" s="71">
        <v>103.39</v>
      </c>
      <c r="O59" s="71">
        <v>8.91</v>
      </c>
      <c r="P59" s="71">
        <v>11.62</v>
      </c>
      <c r="Q59" s="71">
        <v>21.61</v>
      </c>
      <c r="R59" s="71">
        <v>10.32</v>
      </c>
      <c r="S59" s="71">
        <v>6.98</v>
      </c>
      <c r="T59" s="71">
        <v>17.07</v>
      </c>
      <c r="U59" s="71">
        <v>140.80000000000001</v>
      </c>
      <c r="V59" s="71">
        <v>580.96</v>
      </c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</row>
    <row r="60" spans="1:39">
      <c r="E60" s="119"/>
      <c r="F60" s="119"/>
      <c r="G60" s="119"/>
      <c r="H60" s="93"/>
      <c r="J60" s="71"/>
      <c r="K60" s="71" t="str">
        <f>IF(I60="","",(#REF!/I60)+(#REF!/#REF!))</f>
        <v/>
      </c>
      <c r="L60" s="71"/>
      <c r="M60" s="75"/>
      <c r="N60" s="75"/>
      <c r="O60" s="75"/>
      <c r="P60" s="75"/>
      <c r="Q60" s="75"/>
      <c r="R60" s="75"/>
      <c r="S60" s="75"/>
      <c r="T60" s="75"/>
      <c r="U60" s="75"/>
      <c r="V60" s="75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</row>
    <row r="61" spans="1:39">
      <c r="D61" s="17" t="s">
        <v>24</v>
      </c>
      <c r="E61" s="119"/>
      <c r="F61" s="119"/>
      <c r="G61" s="119"/>
      <c r="H61" s="93"/>
      <c r="J61" s="72">
        <f t="shared" ref="J61:V61" si="63">SUM(J59:J60)</f>
        <v>130.16</v>
      </c>
      <c r="K61" s="72">
        <f t="shared" si="63"/>
        <v>115.37</v>
      </c>
      <c r="L61" s="72">
        <f t="shared" si="63"/>
        <v>8.02</v>
      </c>
      <c r="M61" s="72">
        <f t="shared" si="63"/>
        <v>6.71</v>
      </c>
      <c r="N61" s="72">
        <f t="shared" si="63"/>
        <v>103.39</v>
      </c>
      <c r="O61" s="72">
        <f t="shared" si="63"/>
        <v>8.91</v>
      </c>
      <c r="P61" s="72">
        <f t="shared" si="63"/>
        <v>11.62</v>
      </c>
      <c r="Q61" s="72">
        <f t="shared" si="63"/>
        <v>21.61</v>
      </c>
      <c r="R61" s="72">
        <f t="shared" si="63"/>
        <v>10.32</v>
      </c>
      <c r="S61" s="72">
        <f t="shared" si="63"/>
        <v>6.98</v>
      </c>
      <c r="T61" s="72">
        <f t="shared" si="63"/>
        <v>17.07</v>
      </c>
      <c r="U61" s="72">
        <f t="shared" si="63"/>
        <v>140.80000000000001</v>
      </c>
      <c r="V61" s="72">
        <f t="shared" si="63"/>
        <v>580.96</v>
      </c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</row>
    <row r="62" spans="1:39">
      <c r="E62" s="119"/>
      <c r="F62" s="119"/>
      <c r="G62" s="119"/>
      <c r="H62" s="9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</row>
    <row r="63" spans="1:39" s="2" customFormat="1" ht="15.75" thickBot="1">
      <c r="B63" s="1"/>
      <c r="D63" s="17" t="s">
        <v>25</v>
      </c>
      <c r="E63" s="120"/>
      <c r="F63" s="120"/>
      <c r="G63" s="120"/>
      <c r="H63" s="94"/>
      <c r="I63"/>
      <c r="J63" s="81">
        <f t="shared" ref="J63:V63" si="64">J8+J61+J55+J50+J24</f>
        <v>36183.47</v>
      </c>
      <c r="K63" s="81">
        <f t="shared" si="64"/>
        <v>31422.879999999997</v>
      </c>
      <c r="L63" s="81">
        <f t="shared" si="64"/>
        <v>47511.450000000004</v>
      </c>
      <c r="M63" s="81">
        <f t="shared" si="64"/>
        <v>49643.77</v>
      </c>
      <c r="N63" s="81">
        <f t="shared" si="64"/>
        <v>28478.179999999997</v>
      </c>
      <c r="O63" s="81">
        <f t="shared" si="64"/>
        <v>32672.89</v>
      </c>
      <c r="P63" s="81">
        <f t="shared" si="64"/>
        <v>32538.89</v>
      </c>
      <c r="Q63" s="81">
        <f t="shared" si="64"/>
        <v>36905.219999999994</v>
      </c>
      <c r="R63" s="81">
        <f t="shared" si="64"/>
        <v>38264.089999999997</v>
      </c>
      <c r="S63" s="81">
        <f t="shared" si="64"/>
        <v>33919.040000000001</v>
      </c>
      <c r="T63" s="81">
        <f t="shared" si="64"/>
        <v>33282.170000000006</v>
      </c>
      <c r="U63" s="81">
        <f t="shared" si="64"/>
        <v>42821.090000000004</v>
      </c>
      <c r="V63" s="81">
        <f t="shared" si="64"/>
        <v>443643.14</v>
      </c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</row>
    <row r="64" spans="1:39" s="2" customFormat="1" ht="15.75" thickTop="1">
      <c r="B64" s="1"/>
      <c r="E64" s="6"/>
      <c r="F64" s="6"/>
      <c r="G64" s="6"/>
      <c r="H64" s="94"/>
      <c r="I64"/>
      <c r="J64" s="129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</row>
    <row r="65" spans="2:36" s="2" customFormat="1">
      <c r="B65" s="1"/>
      <c r="E65" s="6"/>
      <c r="F65" s="6"/>
      <c r="G65" s="6"/>
      <c r="H65" s="94"/>
      <c r="I65"/>
      <c r="J65" s="89">
        <f>+J63/$V63</f>
        <v>8.1559854616482963E-2</v>
      </c>
      <c r="K65" s="89">
        <f>+K63/$V63</f>
        <v>7.0829180408379572E-2</v>
      </c>
      <c r="L65" s="89">
        <f t="shared" ref="L65:T65" si="65">+L63/$V63</f>
        <v>0.10709384574277425</v>
      </c>
      <c r="M65" s="89">
        <f t="shared" si="65"/>
        <v>0.11190023134359746</v>
      </c>
      <c r="N65" s="89">
        <f t="shared" si="65"/>
        <v>6.4191638351491234E-2</v>
      </c>
      <c r="O65" s="89">
        <f t="shared" si="65"/>
        <v>7.3646782862460125E-2</v>
      </c>
      <c r="P65" s="89">
        <f t="shared" si="65"/>
        <v>7.3344738295739231E-2</v>
      </c>
      <c r="Q65" s="89">
        <f t="shared" si="65"/>
        <v>8.318672525850393E-2</v>
      </c>
      <c r="R65" s="89">
        <f t="shared" si="65"/>
        <v>8.6249705112086253E-2</v>
      </c>
      <c r="S65" s="89">
        <f t="shared" si="65"/>
        <v>7.645568462976797E-2</v>
      </c>
      <c r="T65" s="89">
        <f t="shared" si="65"/>
        <v>7.5020138934189323E-2</v>
      </c>
      <c r="U65" s="89">
        <f>+U63/$V63</f>
        <v>9.6521474444527647E-2</v>
      </c>
      <c r="V65" s="130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</row>
    <row r="66" spans="2:36">
      <c r="H66" s="94"/>
      <c r="J66" s="59"/>
      <c r="K66" s="59"/>
      <c r="L66" s="59"/>
      <c r="M66" s="58"/>
      <c r="N66" s="58"/>
      <c r="O66" s="58"/>
      <c r="P66" s="58"/>
      <c r="Q66" s="58"/>
      <c r="R66" s="58"/>
      <c r="S66" s="58"/>
      <c r="T66" s="58"/>
      <c r="U66" s="58"/>
      <c r="V66" s="59">
        <f>SUM(V7:V64)/3</f>
        <v>443643.13999999996</v>
      </c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</row>
    <row r="67" spans="2:36">
      <c r="H67" s="94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5"/>
    </row>
    <row r="68" spans="2:36" s="2" customFormat="1">
      <c r="B68" s="1"/>
      <c r="D68" s="1"/>
      <c r="E68" s="6"/>
      <c r="F68" s="6"/>
      <c r="G68" s="6"/>
      <c r="H68" s="94"/>
      <c r="I68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</row>
    <row r="69" spans="2:36" s="2" customFormat="1">
      <c r="B69" s="1"/>
      <c r="D69" s="1"/>
      <c r="E69" s="6"/>
      <c r="F69" s="6"/>
      <c r="G69" s="6"/>
      <c r="H69" s="94"/>
      <c r="I69"/>
      <c r="J69" s="129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</row>
    <row r="70" spans="2:36" s="2" customFormat="1">
      <c r="B70" s="1"/>
      <c r="E70" s="6"/>
      <c r="F70" s="6"/>
      <c r="G70" s="6"/>
      <c r="H70" s="94"/>
      <c r="I70"/>
      <c r="J70" s="129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</row>
    <row r="71" spans="2:36">
      <c r="E71" s="38"/>
      <c r="F71" s="38"/>
      <c r="G71" s="38"/>
      <c r="H71" s="94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</row>
    <row r="72" spans="2:36">
      <c r="E72" s="38"/>
      <c r="F72" s="38"/>
      <c r="G72" s="38"/>
      <c r="H72" s="94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</row>
    <row r="73" spans="2:36">
      <c r="E73" s="38"/>
      <c r="F73" s="38"/>
      <c r="G73" s="38"/>
      <c r="H73" s="94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</row>
    <row r="74" spans="2:36">
      <c r="H74" s="94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</row>
    <row r="75" spans="2:36">
      <c r="H75" s="94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</row>
    <row r="76" spans="2:36">
      <c r="H76" s="94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</row>
    <row r="77" spans="2:36">
      <c r="H77" s="94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</row>
    <row r="78" spans="2:36">
      <c r="H78" s="94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</row>
    <row r="79" spans="2:36">
      <c r="H79" s="94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</row>
    <row r="80" spans="2:36">
      <c r="H80" s="94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</row>
    <row r="81" spans="8:37">
      <c r="H81" s="94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</row>
    <row r="82" spans="8:37">
      <c r="H82" s="94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</row>
    <row r="83" spans="8:37">
      <c r="H83" s="94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</row>
    <row r="84" spans="8:37">
      <c r="H84" s="94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</row>
    <row r="85" spans="8:37">
      <c r="H85" s="94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</row>
    <row r="86" spans="8:37">
      <c r="H86" s="94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</row>
    <row r="87" spans="8:37">
      <c r="H87" s="94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</row>
    <row r="88" spans="8:37">
      <c r="H88" s="94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</row>
    <row r="89" spans="8:37">
      <c r="H89" s="94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</row>
    <row r="90" spans="8:37">
      <c r="H90" s="94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</row>
    <row r="91" spans="8:37">
      <c r="H91" s="94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</row>
    <row r="92" spans="8:37">
      <c r="H92" s="94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</row>
    <row r="93" spans="8:37">
      <c r="H93" s="94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AK93" s="1"/>
    </row>
    <row r="94" spans="8:37">
      <c r="H94" s="94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AK94" s="1"/>
    </row>
    <row r="95" spans="8:37">
      <c r="H95" s="94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</row>
    <row r="96" spans="8:37">
      <c r="H96" s="94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AK96" s="1"/>
    </row>
    <row r="97" spans="8:37">
      <c r="H97" s="94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AK97" s="1"/>
    </row>
    <row r="98" spans="8:37">
      <c r="H98" s="94"/>
      <c r="AK98" s="1"/>
    </row>
    <row r="99" spans="8:37">
      <c r="H99" s="94"/>
    </row>
    <row r="100" spans="8:37">
      <c r="H100" s="94"/>
      <c r="L100" s="2"/>
      <c r="M100" s="2"/>
      <c r="N100" s="2"/>
      <c r="O100" s="2"/>
      <c r="AK100" s="1"/>
    </row>
    <row r="101" spans="8:37">
      <c r="H101" s="94"/>
      <c r="AK101" s="1"/>
    </row>
    <row r="102" spans="8:37">
      <c r="H102" s="94"/>
      <c r="AK102" s="1"/>
    </row>
    <row r="103" spans="8:37">
      <c r="H103" s="94"/>
      <c r="AK103" s="1"/>
    </row>
    <row r="104" spans="8:37">
      <c r="H104" s="94"/>
      <c r="AK104" s="1"/>
    </row>
    <row r="105" spans="8:37">
      <c r="H105" s="94"/>
    </row>
    <row r="106" spans="8:37">
      <c r="H106" s="94"/>
    </row>
    <row r="107" spans="8:37">
      <c r="H107" s="94"/>
    </row>
    <row r="108" spans="8:37">
      <c r="H108" s="94"/>
    </row>
    <row r="109" spans="8:37">
      <c r="H109" s="94"/>
    </row>
    <row r="110" spans="8:37">
      <c r="H110" s="94"/>
    </row>
    <row r="111" spans="8:37">
      <c r="H111" s="94"/>
    </row>
    <row r="112" spans="8:37">
      <c r="H112" s="94"/>
    </row>
    <row r="113" spans="8:8">
      <c r="H113" s="94"/>
    </row>
    <row r="114" spans="8:8">
      <c r="H114" s="94"/>
    </row>
    <row r="115" spans="8:8">
      <c r="H115" s="94"/>
    </row>
    <row r="116" spans="8:8">
      <c r="H116" s="94"/>
    </row>
    <row r="117" spans="8:8">
      <c r="H117" s="94"/>
    </row>
    <row r="118" spans="8:8">
      <c r="H118" s="94"/>
    </row>
    <row r="119" spans="8:8">
      <c r="H119" s="94"/>
    </row>
    <row r="120" spans="8:8">
      <c r="H120" s="94"/>
    </row>
    <row r="121" spans="8:8">
      <c r="H121" s="94"/>
    </row>
    <row r="122" spans="8:8">
      <c r="H122" s="94"/>
    </row>
    <row r="123" spans="8:8">
      <c r="H123" s="94"/>
    </row>
    <row r="124" spans="8:8">
      <c r="H124" s="94"/>
    </row>
    <row r="125" spans="8:8">
      <c r="H125" s="94"/>
    </row>
    <row r="126" spans="8:8">
      <c r="H126" s="94"/>
    </row>
    <row r="127" spans="8:8">
      <c r="H127" s="94"/>
    </row>
    <row r="128" spans="8:8">
      <c r="H128" s="94"/>
    </row>
    <row r="129" spans="8:8">
      <c r="H129" s="94"/>
    </row>
    <row r="130" spans="8:8">
      <c r="H130" s="94"/>
    </row>
    <row r="131" spans="8:8">
      <c r="H131" s="94"/>
    </row>
    <row r="132" spans="8:8">
      <c r="H132" s="94"/>
    </row>
    <row r="133" spans="8:8">
      <c r="H133" s="94"/>
    </row>
    <row r="134" spans="8:8">
      <c r="H134" s="94"/>
    </row>
    <row r="135" spans="8:8">
      <c r="H135" s="94"/>
    </row>
    <row r="136" spans="8:8">
      <c r="H136" s="94"/>
    </row>
    <row r="137" spans="8:8">
      <c r="H137" s="94"/>
    </row>
    <row r="138" spans="8:8">
      <c r="H138" s="94"/>
    </row>
    <row r="139" spans="8:8">
      <c r="H139" s="94"/>
    </row>
    <row r="140" spans="8:8">
      <c r="H140" s="94"/>
    </row>
    <row r="141" spans="8:8">
      <c r="H141" s="94"/>
    </row>
    <row r="142" spans="8:8">
      <c r="H142" s="94"/>
    </row>
    <row r="143" spans="8:8">
      <c r="H143" s="94"/>
    </row>
    <row r="144" spans="8:8">
      <c r="H144" s="94"/>
    </row>
    <row r="145" spans="8:8">
      <c r="H145" s="94"/>
    </row>
    <row r="146" spans="8:8">
      <c r="H146" s="94"/>
    </row>
    <row r="147" spans="8:8">
      <c r="H147" s="94"/>
    </row>
    <row r="148" spans="8:8">
      <c r="H148" s="94"/>
    </row>
    <row r="149" spans="8:8">
      <c r="H149" s="94"/>
    </row>
    <row r="150" spans="8:8">
      <c r="H150" s="94"/>
    </row>
    <row r="151" spans="8:8">
      <c r="H151" s="94"/>
    </row>
    <row r="152" spans="8:8">
      <c r="H152" s="94"/>
    </row>
    <row r="153" spans="8:8">
      <c r="H153" s="94"/>
    </row>
    <row r="154" spans="8:8">
      <c r="H154" s="94"/>
    </row>
    <row r="155" spans="8:8">
      <c r="H155" s="94"/>
    </row>
    <row r="156" spans="8:8">
      <c r="H156" s="94"/>
    </row>
    <row r="157" spans="8:8">
      <c r="H157" s="94"/>
    </row>
    <row r="158" spans="8:8">
      <c r="H158" s="94"/>
    </row>
    <row r="159" spans="8:8">
      <c r="H159" s="94"/>
    </row>
    <row r="160" spans="8:8">
      <c r="H160" s="94"/>
    </row>
    <row r="161" spans="8:8">
      <c r="H161" s="94"/>
    </row>
    <row r="162" spans="8:8">
      <c r="H162" s="94"/>
    </row>
    <row r="163" spans="8:8">
      <c r="H163" s="94"/>
    </row>
    <row r="164" spans="8:8">
      <c r="H164" s="94"/>
    </row>
    <row r="165" spans="8:8">
      <c r="H165" s="94"/>
    </row>
    <row r="166" spans="8:8">
      <c r="H166" s="94"/>
    </row>
    <row r="167" spans="8:8">
      <c r="H167" s="94"/>
    </row>
    <row r="168" spans="8:8">
      <c r="H168" s="94"/>
    </row>
    <row r="169" spans="8:8">
      <c r="H169" s="94"/>
    </row>
    <row r="170" spans="8:8">
      <c r="H170" s="94"/>
    </row>
    <row r="171" spans="8:8">
      <c r="H171" s="94"/>
    </row>
    <row r="172" spans="8:8">
      <c r="H172" s="94"/>
    </row>
    <row r="173" spans="8:8">
      <c r="H173" s="94"/>
    </row>
    <row r="174" spans="8:8">
      <c r="H174" s="94"/>
    </row>
    <row r="175" spans="8:8">
      <c r="H175" s="94"/>
    </row>
    <row r="176" spans="8:8">
      <c r="H176" s="94"/>
    </row>
    <row r="177" spans="8:8">
      <c r="H177" s="94"/>
    </row>
    <row r="178" spans="8:8">
      <c r="H178" s="94"/>
    </row>
    <row r="179" spans="8:8">
      <c r="H179" s="94"/>
    </row>
    <row r="180" spans="8:8">
      <c r="H180" s="94"/>
    </row>
    <row r="181" spans="8:8">
      <c r="H181" s="94"/>
    </row>
    <row r="182" spans="8:8">
      <c r="H182" s="94"/>
    </row>
    <row r="183" spans="8:8">
      <c r="H183" s="94"/>
    </row>
    <row r="184" spans="8:8">
      <c r="H184" s="94"/>
    </row>
    <row r="185" spans="8:8">
      <c r="H185" s="128"/>
    </row>
    <row r="186" spans="8:8">
      <c r="H186" s="128"/>
    </row>
  </sheetData>
  <autoFilter ref="A5:AQ66" xr:uid="{00000000-0009-0000-0000-00000C000000}"/>
  <sortState xmlns:xlrd2="http://schemas.microsoft.com/office/spreadsheetml/2017/richdata2" ref="A30:AJ49">
    <sortCondition ref="C30:C49"/>
  </sortState>
  <mergeCells count="1">
    <mergeCell ref="AM4:AQ4"/>
  </mergeCells>
  <pageMargins left="0.7" right="0.7" top="0.75" bottom="0.75" header="0.3" footer="0.3"/>
  <pageSetup scale="96" fitToWidth="5" fitToHeight="5" orientation="landscape" r:id="rId1"/>
  <headerFooter alignWithMargins="0">
    <oddHeader>&amp;R&amp;F
&amp;A</oddHeader>
    <oddFooter>&amp;L&amp;D&amp;C&amp;P&amp;R&amp;T</oddFooter>
  </headerFooter>
  <rowBreaks count="2" manualBreakCount="2">
    <brk id="26" max="42" man="1"/>
    <brk id="56" max="42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79998168889431442"/>
    <pageSetUpPr fitToPage="1"/>
  </sheetPr>
  <dimension ref="A1:DM348"/>
  <sheetViews>
    <sheetView view="pageBreakPreview" topLeftCell="X110" zoomScale="60" zoomScaleNormal="40" workbookViewId="0">
      <selection activeCell="E102" sqref="E102"/>
    </sheetView>
  </sheetViews>
  <sheetFormatPr defaultColWidth="10.28515625" defaultRowHeight="12" outlineLevelCol="1"/>
  <cols>
    <col min="1" max="1" width="46" style="1" customWidth="1" outlineLevel="1"/>
    <col min="2" max="2" width="15" style="1" customWidth="1" outlineLevel="1"/>
    <col min="3" max="3" width="22.7109375" style="1" customWidth="1"/>
    <col min="4" max="4" width="27.5703125" style="1" bestFit="1" customWidth="1"/>
    <col min="5" max="5" width="13.42578125" style="1" customWidth="1"/>
    <col min="6" max="7" width="15.85546875" style="1" customWidth="1"/>
    <col min="8" max="8" width="13.7109375" style="1" customWidth="1" outlineLevel="1"/>
    <col min="9" max="19" width="10.85546875" style="1" customWidth="1" outlineLevel="1"/>
    <col min="20" max="20" width="15" style="1" bestFit="1" customWidth="1"/>
    <col min="21" max="21" width="5.28515625" style="1" customWidth="1"/>
    <col min="22" max="22" width="14.28515625" style="1" customWidth="1"/>
    <col min="23" max="29" width="10.85546875" style="1" customWidth="1" outlineLevel="1"/>
    <col min="30" max="33" width="8.42578125" style="1" customWidth="1" outlineLevel="1"/>
    <col min="34" max="34" width="8.42578125" style="1" customWidth="1" outlineLevel="1" collapsed="1"/>
    <col min="35" max="35" width="10.28515625" style="65"/>
    <col min="36" max="16384" width="10.28515625" style="1"/>
  </cols>
  <sheetData>
    <row r="1" spans="1:116" ht="12" customHeight="1">
      <c r="A1" s="2" t="s">
        <v>58</v>
      </c>
      <c r="B1" s="2"/>
      <c r="C1" s="2" t="str">
        <f>'Mason Co. Regulated - Price Out'!$C$1</f>
        <v>Mason County</v>
      </c>
    </row>
    <row r="2" spans="1:116" ht="12" customHeight="1">
      <c r="C2" s="2" t="s">
        <v>309</v>
      </c>
    </row>
    <row r="3" spans="1:116" ht="12" customHeight="1">
      <c r="C3" s="2" t="str">
        <f>'Mason Co. Regulated - Price Out'!C3</f>
        <v>3/1/23 - 2/29/24</v>
      </c>
      <c r="K3" s="4"/>
    </row>
    <row r="4" spans="1:116" ht="12" customHeight="1">
      <c r="D4" s="5"/>
      <c r="E4" s="6" t="s">
        <v>23</v>
      </c>
      <c r="F4" s="6" t="s">
        <v>23</v>
      </c>
      <c r="G4" s="6"/>
      <c r="H4" s="113" t="e">
        <f>'Shelton Regulated - Price Out'!J4</f>
        <v>#REF!</v>
      </c>
      <c r="I4" s="113" t="e">
        <f>'Shelton Regulated - Price Out'!K4</f>
        <v>#REF!</v>
      </c>
      <c r="J4" s="113" t="e">
        <f>'Shelton Regulated - Price Out'!L4</f>
        <v>#REF!</v>
      </c>
      <c r="K4" s="113" t="e">
        <f>'Shelton Regulated - Price Out'!M4</f>
        <v>#REF!</v>
      </c>
      <c r="L4" s="113" t="e">
        <f>'Shelton Regulated - Price Out'!N4</f>
        <v>#REF!</v>
      </c>
      <c r="M4" s="113" t="e">
        <f>'Shelton Regulated - Price Out'!O4</f>
        <v>#REF!</v>
      </c>
      <c r="N4" s="113" t="e">
        <f>'Shelton Regulated - Price Out'!P4</f>
        <v>#REF!</v>
      </c>
      <c r="O4" s="113" t="e">
        <f>'Shelton Regulated - Price Out'!Q4</f>
        <v>#REF!</v>
      </c>
      <c r="P4" s="113" t="e">
        <f>'Shelton Regulated - Price Out'!R4</f>
        <v>#REF!</v>
      </c>
      <c r="Q4" s="113" t="e">
        <f>'Shelton Regulated - Price Out'!S4</f>
        <v>#REF!</v>
      </c>
      <c r="R4" s="113" t="e">
        <f>'Shelton Regulated - Price Out'!T4</f>
        <v>#REF!</v>
      </c>
      <c r="S4" s="113" t="e">
        <f>'Shelton Regulated - Price Out'!U4</f>
        <v>#REF!</v>
      </c>
      <c r="T4" s="5" t="s">
        <v>26</v>
      </c>
      <c r="V4" s="131"/>
      <c r="W4" s="113" t="e">
        <f t="shared" ref="W4:AH4" si="0">H4</f>
        <v>#REF!</v>
      </c>
      <c r="X4" s="113" t="e">
        <f t="shared" ref="X4" si="1">I4</f>
        <v>#REF!</v>
      </c>
      <c r="Y4" s="113" t="e">
        <f t="shared" ref="Y4" si="2">J4</f>
        <v>#REF!</v>
      </c>
      <c r="Z4" s="113" t="e">
        <f t="shared" ref="Z4" si="3">K4</f>
        <v>#REF!</v>
      </c>
      <c r="AA4" s="113" t="e">
        <f t="shared" si="0"/>
        <v>#REF!</v>
      </c>
      <c r="AB4" s="113" t="e">
        <f t="shared" si="0"/>
        <v>#REF!</v>
      </c>
      <c r="AC4" s="113" t="e">
        <f t="shared" si="0"/>
        <v>#REF!</v>
      </c>
      <c r="AD4" s="113" t="e">
        <f t="shared" si="0"/>
        <v>#REF!</v>
      </c>
      <c r="AE4" s="113" t="e">
        <f t="shared" si="0"/>
        <v>#REF!</v>
      </c>
      <c r="AF4" s="113" t="e">
        <f t="shared" si="0"/>
        <v>#REF!</v>
      </c>
      <c r="AG4" s="113" t="e">
        <f t="shared" si="0"/>
        <v>#REF!</v>
      </c>
      <c r="AH4" s="113" t="e">
        <f t="shared" si="0"/>
        <v>#REF!</v>
      </c>
      <c r="AK4" s="154" t="s">
        <v>423</v>
      </c>
      <c r="AL4" s="154"/>
      <c r="AM4" s="154"/>
      <c r="AN4" s="154"/>
      <c r="AO4" s="154"/>
    </row>
    <row r="5" spans="1:116" ht="12" customHeight="1">
      <c r="C5" s="6" t="s">
        <v>0</v>
      </c>
      <c r="D5" s="5" t="s">
        <v>1</v>
      </c>
      <c r="E5" s="114">
        <v>44896</v>
      </c>
      <c r="F5" s="114">
        <v>45108</v>
      </c>
      <c r="G5" s="114"/>
      <c r="H5" s="5" t="s">
        <v>22</v>
      </c>
      <c r="I5" s="5" t="s">
        <v>22</v>
      </c>
      <c r="J5" s="5" t="s">
        <v>22</v>
      </c>
      <c r="K5" s="5" t="s">
        <v>22</v>
      </c>
      <c r="L5" s="5" t="s">
        <v>22</v>
      </c>
      <c r="M5" s="5" t="s">
        <v>22</v>
      </c>
      <c r="N5" s="5" t="s">
        <v>22</v>
      </c>
      <c r="O5" s="5" t="s">
        <v>22</v>
      </c>
      <c r="P5" s="5" t="s">
        <v>22</v>
      </c>
      <c r="Q5" s="5" t="s">
        <v>22</v>
      </c>
      <c r="R5" s="5" t="s">
        <v>22</v>
      </c>
      <c r="S5" s="5" t="s">
        <v>22</v>
      </c>
      <c r="T5" s="5" t="s">
        <v>22</v>
      </c>
      <c r="W5" s="5" t="s">
        <v>27</v>
      </c>
      <c r="X5" s="5" t="s">
        <v>27</v>
      </c>
      <c r="Y5" s="5" t="s">
        <v>27</v>
      </c>
      <c r="Z5" s="5" t="s">
        <v>27</v>
      </c>
      <c r="AA5" s="5" t="s">
        <v>27</v>
      </c>
      <c r="AB5" s="5" t="s">
        <v>27</v>
      </c>
      <c r="AC5" s="5" t="s">
        <v>27</v>
      </c>
      <c r="AD5" s="5" t="s">
        <v>27</v>
      </c>
      <c r="AE5" s="5" t="s">
        <v>27</v>
      </c>
      <c r="AF5" s="5" t="s">
        <v>27</v>
      </c>
      <c r="AG5" s="5" t="s">
        <v>27</v>
      </c>
      <c r="AH5" s="5" t="s">
        <v>27</v>
      </c>
      <c r="AI5" s="5" t="s">
        <v>406</v>
      </c>
      <c r="AK5" s="6" t="s">
        <v>424</v>
      </c>
      <c r="AL5" s="6" t="s">
        <v>425</v>
      </c>
      <c r="AM5" s="6" t="s">
        <v>426</v>
      </c>
      <c r="AN5" s="6" t="s">
        <v>427</v>
      </c>
      <c r="AO5" s="6" t="s">
        <v>428</v>
      </c>
    </row>
    <row r="6" spans="1:116" ht="12" customHeight="1"/>
    <row r="7" spans="1:116" ht="12" customHeight="1">
      <c r="E7" s="8"/>
      <c r="F7" s="8"/>
      <c r="G7" s="8"/>
      <c r="H7" s="8"/>
    </row>
    <row r="8" spans="1:116" ht="12" customHeight="1">
      <c r="C8" s="7" t="s">
        <v>2</v>
      </c>
      <c r="D8" s="7" t="s">
        <v>2</v>
      </c>
      <c r="E8" s="132"/>
      <c r="F8" s="132"/>
      <c r="G8" s="132"/>
      <c r="H8" s="8"/>
    </row>
    <row r="9" spans="1:116" ht="12" customHeight="1">
      <c r="C9" s="7"/>
      <c r="D9" s="9"/>
      <c r="E9" s="68"/>
      <c r="F9" s="68"/>
      <c r="G9" s="68"/>
      <c r="H9" s="13"/>
      <c r="I9" s="14"/>
      <c r="J9" s="14"/>
      <c r="K9" s="13"/>
      <c r="L9" s="15"/>
      <c r="T9" s="15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116" s="65" customFormat="1" ht="12" customHeight="1">
      <c r="A10" s="2" t="s">
        <v>50</v>
      </c>
      <c r="B10" s="2" t="s">
        <v>51</v>
      </c>
      <c r="C10" s="10" t="s">
        <v>3</v>
      </c>
      <c r="D10" s="10" t="s">
        <v>3</v>
      </c>
      <c r="E10" s="133">
        <v>44896</v>
      </c>
      <c r="F10" s="134">
        <v>45292</v>
      </c>
      <c r="G10" s="134"/>
      <c r="H10" s="13"/>
      <c r="I10" s="14"/>
      <c r="J10" s="14"/>
      <c r="K10" s="13"/>
      <c r="L10" s="15"/>
      <c r="M10" s="1"/>
      <c r="N10" s="1"/>
      <c r="O10" s="1"/>
      <c r="P10" s="1"/>
      <c r="Q10" s="1"/>
      <c r="R10" s="1"/>
      <c r="S10" s="1"/>
      <c r="T10" s="15"/>
      <c r="U10" s="1"/>
      <c r="V10" s="1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spans="1:116" s="65" customFormat="1" ht="12" customHeight="1">
      <c r="A11" s="1" t="s">
        <v>768</v>
      </c>
      <c r="B11" s="1">
        <v>1</v>
      </c>
      <c r="C11" s="65" t="s">
        <v>165</v>
      </c>
      <c r="D11" s="65" t="s">
        <v>166</v>
      </c>
      <c r="E11" s="68">
        <v>0</v>
      </c>
      <c r="F11" s="69">
        <v>0</v>
      </c>
      <c r="G11" s="69"/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16"/>
      <c r="V11" s="14"/>
      <c r="W11" s="14">
        <f t="shared" ref="W11:W12" si="4">IFERROR(H11/$E11,0)</f>
        <v>0</v>
      </c>
      <c r="X11" s="14">
        <f t="shared" ref="X11:X12" si="5">IFERROR(I11/$E11,0)</f>
        <v>0</v>
      </c>
      <c r="Y11" s="14">
        <f t="shared" ref="Y11:Y12" si="6">IFERROR(J11/$E11,0)</f>
        <v>0</v>
      </c>
      <c r="Z11" s="14">
        <f t="shared" ref="Z11:Z12" si="7">IFERROR(K11/$E11,0)</f>
        <v>0</v>
      </c>
      <c r="AA11" s="14">
        <f t="shared" ref="AA11:AA12" si="8">IFERROR(L11/$E11,0)</f>
        <v>0</v>
      </c>
      <c r="AB11" s="14">
        <f t="shared" ref="AB11:AB12" si="9">IFERROR(M11/$E11,0)</f>
        <v>0</v>
      </c>
      <c r="AC11" s="14">
        <f t="shared" ref="AC11:AC12" si="10">IFERROR(N11/$E11,0)</f>
        <v>0</v>
      </c>
      <c r="AD11" s="14">
        <f t="shared" ref="AD11:AD12" si="11">IFERROR(O11/$E11,0)</f>
        <v>0</v>
      </c>
      <c r="AE11" s="14">
        <f t="shared" ref="AE11:AE12" si="12">IFERROR(P11/$E11,0)</f>
        <v>0</v>
      </c>
      <c r="AF11" s="14">
        <f t="shared" ref="AF11:AF12" si="13">IFERROR(Q11/$E11,0)</f>
        <v>0</v>
      </c>
      <c r="AG11" s="14">
        <f t="shared" ref="AG11:AG12" si="14">IFERROR(R11/$F11,0)</f>
        <v>0</v>
      </c>
      <c r="AH11" s="14">
        <f t="shared" ref="AH11:AH12" si="15">IFERROR(S11/$F11,0)</f>
        <v>0</v>
      </c>
      <c r="AI11" s="86">
        <f t="shared" ref="AI11:AI13" si="16">AVERAGE(W11:AH11)</f>
        <v>0</v>
      </c>
    </row>
    <row r="12" spans="1:116" s="65" customFormat="1" ht="12" customHeight="1">
      <c r="A12" s="1" t="s">
        <v>646</v>
      </c>
      <c r="B12" s="1">
        <v>1</v>
      </c>
      <c r="C12" s="65" t="s">
        <v>162</v>
      </c>
      <c r="D12" s="65" t="s">
        <v>163</v>
      </c>
      <c r="E12" s="68">
        <v>0</v>
      </c>
      <c r="F12" s="68">
        <v>0</v>
      </c>
      <c r="G12" s="68"/>
      <c r="H12" s="71">
        <v>493.92</v>
      </c>
      <c r="I12" s="71">
        <v>312.48</v>
      </c>
      <c r="J12" s="71">
        <v>322.56</v>
      </c>
      <c r="K12" s="71">
        <v>377.25</v>
      </c>
      <c r="L12" s="71">
        <v>306.83</v>
      </c>
      <c r="M12" s="71">
        <v>321.92</v>
      </c>
      <c r="N12" s="71">
        <v>508.03</v>
      </c>
      <c r="O12" s="71">
        <v>412.46</v>
      </c>
      <c r="P12" s="71">
        <v>352.1</v>
      </c>
      <c r="Q12" s="71">
        <v>397.37</v>
      </c>
      <c r="R12" s="71">
        <v>407.53</v>
      </c>
      <c r="S12" s="71">
        <v>409.6</v>
      </c>
      <c r="T12" s="71">
        <v>4622.05</v>
      </c>
      <c r="U12" s="16"/>
      <c r="V12" s="14"/>
      <c r="W12" s="14">
        <f t="shared" si="4"/>
        <v>0</v>
      </c>
      <c r="X12" s="14">
        <f t="shared" si="5"/>
        <v>0</v>
      </c>
      <c r="Y12" s="14">
        <f t="shared" si="6"/>
        <v>0</v>
      </c>
      <c r="Z12" s="14">
        <f t="shared" si="7"/>
        <v>0</v>
      </c>
      <c r="AA12" s="14">
        <f t="shared" si="8"/>
        <v>0</v>
      </c>
      <c r="AB12" s="14">
        <f t="shared" si="9"/>
        <v>0</v>
      </c>
      <c r="AC12" s="14">
        <f t="shared" si="10"/>
        <v>0</v>
      </c>
      <c r="AD12" s="14">
        <f t="shared" si="11"/>
        <v>0</v>
      </c>
      <c r="AE12" s="14">
        <f t="shared" si="12"/>
        <v>0</v>
      </c>
      <c r="AF12" s="14">
        <f t="shared" si="13"/>
        <v>0</v>
      </c>
      <c r="AG12" s="14">
        <f t="shared" si="14"/>
        <v>0</v>
      </c>
      <c r="AH12" s="14">
        <f t="shared" si="15"/>
        <v>0</v>
      </c>
      <c r="AI12" s="86">
        <f t="shared" si="16"/>
        <v>0</v>
      </c>
    </row>
    <row r="13" spans="1:116" s="65" customFormat="1" ht="12" customHeight="1">
      <c r="A13" s="1" t="s">
        <v>648</v>
      </c>
      <c r="B13" s="1">
        <v>1</v>
      </c>
      <c r="C13" s="65" t="s">
        <v>325</v>
      </c>
      <c r="D13" s="65" t="s">
        <v>326</v>
      </c>
      <c r="E13" s="68">
        <v>0</v>
      </c>
      <c r="F13" s="68">
        <v>0</v>
      </c>
      <c r="G13" s="68"/>
      <c r="H13" s="71">
        <v>35.28</v>
      </c>
      <c r="I13" s="71">
        <v>15.12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135.81</v>
      </c>
      <c r="Q13" s="71">
        <v>216.29</v>
      </c>
      <c r="R13" s="71">
        <v>218.36</v>
      </c>
      <c r="S13" s="71">
        <v>189.44</v>
      </c>
      <c r="T13" s="71">
        <v>810.3</v>
      </c>
      <c r="U13" s="16"/>
      <c r="V13" s="14"/>
      <c r="W13" s="14">
        <f t="shared" ref="W13" si="17">IFERROR(H13/$E13,0)</f>
        <v>0</v>
      </c>
      <c r="X13" s="14">
        <f t="shared" ref="X13" si="18">IFERROR(I13/$E13,0)</f>
        <v>0</v>
      </c>
      <c r="Y13" s="14">
        <f t="shared" ref="Y13" si="19">IFERROR(J13/$E13,0)</f>
        <v>0</v>
      </c>
      <c r="Z13" s="14">
        <f t="shared" ref="Z13" si="20">IFERROR(K13/$E13,0)</f>
        <v>0</v>
      </c>
      <c r="AA13" s="14">
        <f t="shared" ref="AA13" si="21">IFERROR(L13/$E13,0)</f>
        <v>0</v>
      </c>
      <c r="AB13" s="14">
        <f t="shared" ref="AB13" si="22">IFERROR(M13/$E13,0)</f>
        <v>0</v>
      </c>
      <c r="AC13" s="14">
        <f t="shared" ref="AC13" si="23">IFERROR(N13/$E13,0)</f>
        <v>0</v>
      </c>
      <c r="AD13" s="14">
        <f t="shared" ref="AD13" si="24">IFERROR(O13/$E13,0)</f>
        <v>0</v>
      </c>
      <c r="AE13" s="14">
        <f t="shared" ref="AE13" si="25">IFERROR(P13/$E13,0)</f>
        <v>0</v>
      </c>
      <c r="AF13" s="14">
        <f t="shared" ref="AF13" si="26">IFERROR(Q13/$E13,0)</f>
        <v>0</v>
      </c>
      <c r="AG13" s="14">
        <f t="shared" ref="AG13:AG14" si="27">IFERROR(R13/$F13,0)</f>
        <v>0</v>
      </c>
      <c r="AH13" s="14">
        <f t="shared" ref="AH13:AH14" si="28">IFERROR(S13/$F13,0)</f>
        <v>0</v>
      </c>
      <c r="AI13" s="86">
        <f t="shared" si="16"/>
        <v>0</v>
      </c>
    </row>
    <row r="14" spans="1:116" s="65" customFormat="1" ht="12" customHeight="1">
      <c r="A14" s="1" t="s">
        <v>664</v>
      </c>
      <c r="B14" s="1">
        <v>1</v>
      </c>
      <c r="C14" s="65" t="s">
        <v>279</v>
      </c>
      <c r="D14" s="65" t="s">
        <v>280</v>
      </c>
      <c r="E14" s="68">
        <v>0</v>
      </c>
      <c r="F14" s="68">
        <v>0</v>
      </c>
      <c r="G14" s="68"/>
      <c r="H14" s="71">
        <v>9994.16</v>
      </c>
      <c r="I14" s="71">
        <v>8270.58</v>
      </c>
      <c r="J14" s="71">
        <v>8554.0499999999993</v>
      </c>
      <c r="K14" s="71">
        <v>10017.450000000001</v>
      </c>
      <c r="L14" s="71">
        <v>8423.7900000000009</v>
      </c>
      <c r="M14" s="71">
        <v>8316.91</v>
      </c>
      <c r="N14" s="71">
        <v>10463.790000000001</v>
      </c>
      <c r="O14" s="71">
        <v>8644.16</v>
      </c>
      <c r="P14" s="71">
        <v>8231.02</v>
      </c>
      <c r="Q14" s="71">
        <v>0</v>
      </c>
      <c r="R14" s="71">
        <v>19017.310000000001</v>
      </c>
      <c r="S14" s="71">
        <v>8640.0499999999993</v>
      </c>
      <c r="T14" s="71">
        <v>108573.27</v>
      </c>
      <c r="U14" s="16"/>
      <c r="V14" s="14"/>
      <c r="W14" s="14">
        <f t="shared" ref="W14" si="29">IFERROR(H14/$E14,0)</f>
        <v>0</v>
      </c>
      <c r="X14" s="14">
        <f t="shared" ref="X14" si="30">IFERROR(I14/$E14,0)</f>
        <v>0</v>
      </c>
      <c r="Y14" s="14">
        <f t="shared" ref="Y14" si="31">IFERROR(J14/$E14,0)</f>
        <v>0</v>
      </c>
      <c r="Z14" s="14">
        <f t="shared" ref="Z14" si="32">IFERROR(K14/$E14,0)</f>
        <v>0</v>
      </c>
      <c r="AA14" s="14">
        <f t="shared" ref="AA14" si="33">IFERROR(L14/$F14,0)</f>
        <v>0</v>
      </c>
      <c r="AB14" s="14">
        <f t="shared" ref="AB14" si="34">IFERROR(M14/$F14,0)</f>
        <v>0</v>
      </c>
      <c r="AC14" s="14">
        <f t="shared" ref="AC14" si="35">IFERROR(N14/$F14,0)</f>
        <v>0</v>
      </c>
      <c r="AD14" s="14">
        <f t="shared" ref="AD14" si="36">IFERROR(O14/$F14,0)</f>
        <v>0</v>
      </c>
      <c r="AE14" s="14">
        <f t="shared" ref="AE14" si="37">IFERROR(P14/$F14,0)</f>
        <v>0</v>
      </c>
      <c r="AF14" s="14">
        <f t="shared" ref="AF14" si="38">IFERROR(Q14/$F14,0)</f>
        <v>0</v>
      </c>
      <c r="AG14" s="14">
        <f t="shared" si="27"/>
        <v>0</v>
      </c>
      <c r="AH14" s="14">
        <f t="shared" si="28"/>
        <v>0</v>
      </c>
      <c r="AI14" s="65" t="s">
        <v>446</v>
      </c>
    </row>
    <row r="15" spans="1:116" ht="12" customHeight="1">
      <c r="D15" s="17" t="s">
        <v>4</v>
      </c>
      <c r="E15" s="68"/>
      <c r="F15" s="68"/>
      <c r="G15" s="68"/>
      <c r="H15" s="72">
        <f t="shared" ref="H15:T15" si="39">SUM(H11:H14)</f>
        <v>10523.36</v>
      </c>
      <c r="I15" s="72">
        <f t="shared" si="39"/>
        <v>8598.18</v>
      </c>
      <c r="J15" s="72">
        <f t="shared" si="39"/>
        <v>8876.6099999999988</v>
      </c>
      <c r="K15" s="72">
        <f t="shared" si="39"/>
        <v>10394.700000000001</v>
      </c>
      <c r="L15" s="72">
        <f t="shared" si="39"/>
        <v>8730.6200000000008</v>
      </c>
      <c r="M15" s="72">
        <f t="shared" si="39"/>
        <v>8638.83</v>
      </c>
      <c r="N15" s="72">
        <f t="shared" si="39"/>
        <v>10971.820000000002</v>
      </c>
      <c r="O15" s="72">
        <f t="shared" si="39"/>
        <v>9056.619999999999</v>
      </c>
      <c r="P15" s="72">
        <f t="shared" si="39"/>
        <v>8718.93</v>
      </c>
      <c r="Q15" s="72">
        <f t="shared" si="39"/>
        <v>613.66</v>
      </c>
      <c r="R15" s="72">
        <f t="shared" si="39"/>
        <v>19643.2</v>
      </c>
      <c r="S15" s="72">
        <f t="shared" si="39"/>
        <v>9239.09</v>
      </c>
      <c r="T15" s="72">
        <f t="shared" si="39"/>
        <v>114005.62000000001</v>
      </c>
      <c r="W15" s="43">
        <f t="shared" ref="W15:AH15" si="40">SUM(W11:W14)</f>
        <v>0</v>
      </c>
      <c r="X15" s="43">
        <f t="shared" si="40"/>
        <v>0</v>
      </c>
      <c r="Y15" s="43">
        <f t="shared" si="40"/>
        <v>0</v>
      </c>
      <c r="Z15" s="43">
        <f t="shared" si="40"/>
        <v>0</v>
      </c>
      <c r="AA15" s="43">
        <f t="shared" si="40"/>
        <v>0</v>
      </c>
      <c r="AB15" s="43">
        <f t="shared" si="40"/>
        <v>0</v>
      </c>
      <c r="AC15" s="43">
        <f t="shared" si="40"/>
        <v>0</v>
      </c>
      <c r="AD15" s="43">
        <f t="shared" si="40"/>
        <v>0</v>
      </c>
      <c r="AE15" s="43">
        <f t="shared" si="40"/>
        <v>0</v>
      </c>
      <c r="AF15" s="43">
        <f t="shared" si="40"/>
        <v>0</v>
      </c>
      <c r="AG15" s="43">
        <f t="shared" si="40"/>
        <v>0</v>
      </c>
      <c r="AH15" s="43">
        <f t="shared" si="40"/>
        <v>0</v>
      </c>
      <c r="AI15" s="1"/>
    </row>
    <row r="16" spans="1:116" ht="12" customHeight="1">
      <c r="E16" s="68"/>
      <c r="F16" s="68"/>
      <c r="G16" s="68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5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"/>
      <c r="DL16" s="14"/>
    </row>
    <row r="17" spans="1:117" s="65" customFormat="1" ht="12" customHeight="1">
      <c r="A17" s="1"/>
      <c r="B17" s="1">
        <f>COUNTIF(C:C,C17)</f>
        <v>1</v>
      </c>
      <c r="C17" s="2" t="s">
        <v>5</v>
      </c>
      <c r="D17" s="2" t="s">
        <v>5</v>
      </c>
      <c r="E17" s="68"/>
      <c r="F17" s="68"/>
      <c r="G17" s="68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5"/>
      <c r="U17" s="1"/>
      <c r="V17" s="1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DL17" s="86"/>
      <c r="DM17" s="135"/>
    </row>
    <row r="18" spans="1:117" s="65" customFormat="1" ht="12" customHeight="1">
      <c r="A18" s="1"/>
      <c r="B18" s="1"/>
      <c r="C18" s="1"/>
      <c r="D18" s="1"/>
      <c r="E18" s="68"/>
      <c r="F18" s="68"/>
      <c r="G18" s="68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5"/>
      <c r="U18" s="1"/>
      <c r="V18" s="1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DK18" s="1"/>
      <c r="DL18" s="86"/>
      <c r="DM18" s="135"/>
    </row>
    <row r="19" spans="1:117" s="65" customFormat="1" ht="12" customHeight="1">
      <c r="A19" s="1"/>
      <c r="B19" s="1"/>
      <c r="C19" s="1"/>
      <c r="D19" s="17" t="s">
        <v>7</v>
      </c>
      <c r="E19" s="68"/>
      <c r="F19" s="68"/>
      <c r="G19" s="68"/>
      <c r="H19" s="72">
        <f t="shared" ref="H19:T19" si="41">SUM(H18:H18)</f>
        <v>0</v>
      </c>
      <c r="I19" s="72">
        <f t="shared" si="41"/>
        <v>0</v>
      </c>
      <c r="J19" s="72">
        <f t="shared" si="41"/>
        <v>0</v>
      </c>
      <c r="K19" s="72">
        <f t="shared" si="41"/>
        <v>0</v>
      </c>
      <c r="L19" s="72">
        <f t="shared" si="41"/>
        <v>0</v>
      </c>
      <c r="M19" s="72">
        <f t="shared" si="41"/>
        <v>0</v>
      </c>
      <c r="N19" s="72">
        <f t="shared" si="41"/>
        <v>0</v>
      </c>
      <c r="O19" s="72">
        <f t="shared" si="41"/>
        <v>0</v>
      </c>
      <c r="P19" s="72">
        <f t="shared" si="41"/>
        <v>0</v>
      </c>
      <c r="Q19" s="72">
        <f t="shared" si="41"/>
        <v>0</v>
      </c>
      <c r="R19" s="72">
        <f t="shared" si="41"/>
        <v>0</v>
      </c>
      <c r="S19" s="72">
        <f t="shared" si="41"/>
        <v>0</v>
      </c>
      <c r="T19" s="72">
        <f t="shared" si="41"/>
        <v>0</v>
      </c>
      <c r="U19" s="1"/>
      <c r="V19" s="1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DL19" s="86"/>
      <c r="DM19" s="135"/>
    </row>
    <row r="20" spans="1:117" s="65" customFormat="1" ht="12" customHeight="1">
      <c r="A20" s="1"/>
      <c r="B20" s="1"/>
      <c r="C20" s="1"/>
      <c r="D20" s="17"/>
      <c r="E20" s="68"/>
      <c r="F20" s="68"/>
      <c r="G20" s="68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5"/>
      <c r="U20" s="1"/>
      <c r="V20" s="1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DK20" s="1"/>
      <c r="DL20" s="86"/>
      <c r="DM20" s="135"/>
    </row>
    <row r="21" spans="1:117" ht="12" customHeight="1">
      <c r="B21" s="1">
        <f>COUNTIF(C:C,C21)</f>
        <v>1</v>
      </c>
      <c r="C21" s="2" t="s">
        <v>8</v>
      </c>
      <c r="D21" s="2" t="s">
        <v>8</v>
      </c>
      <c r="E21" s="68"/>
      <c r="F21" s="68"/>
      <c r="G21" s="68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5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"/>
      <c r="DK21" s="65"/>
      <c r="DL21" s="86"/>
      <c r="DM21" s="135"/>
    </row>
    <row r="22" spans="1:117" s="65" customFormat="1" ht="12" customHeight="1">
      <c r="A22" s="1"/>
      <c r="B22" s="1"/>
      <c r="C22" s="1"/>
      <c r="E22" s="82"/>
      <c r="F22" s="82"/>
      <c r="G22" s="82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5"/>
      <c r="U22" s="1"/>
      <c r="V22" s="1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DK22" s="1"/>
      <c r="DL22" s="86"/>
      <c r="DM22" s="135"/>
    </row>
    <row r="23" spans="1:117" s="65" customFormat="1" ht="12" customHeight="1">
      <c r="A23" s="1"/>
      <c r="B23" s="1"/>
      <c r="C23" s="1"/>
      <c r="D23" s="17" t="s">
        <v>9</v>
      </c>
      <c r="E23" s="82"/>
      <c r="F23" s="82"/>
      <c r="G23" s="82"/>
      <c r="H23" s="72">
        <f t="shared" ref="H23:T23" si="42">SUM(H21)</f>
        <v>0</v>
      </c>
      <c r="I23" s="72">
        <f t="shared" si="42"/>
        <v>0</v>
      </c>
      <c r="J23" s="72">
        <f t="shared" si="42"/>
        <v>0</v>
      </c>
      <c r="K23" s="72">
        <f t="shared" si="42"/>
        <v>0</v>
      </c>
      <c r="L23" s="72">
        <f t="shared" si="42"/>
        <v>0</v>
      </c>
      <c r="M23" s="72">
        <f t="shared" si="42"/>
        <v>0</v>
      </c>
      <c r="N23" s="72">
        <f t="shared" si="42"/>
        <v>0</v>
      </c>
      <c r="O23" s="72">
        <f t="shared" si="42"/>
        <v>0</v>
      </c>
      <c r="P23" s="72">
        <f t="shared" si="42"/>
        <v>0</v>
      </c>
      <c r="Q23" s="72">
        <f t="shared" si="42"/>
        <v>0</v>
      </c>
      <c r="R23" s="72">
        <f t="shared" si="42"/>
        <v>0</v>
      </c>
      <c r="S23" s="72">
        <f t="shared" si="42"/>
        <v>0</v>
      </c>
      <c r="T23" s="72">
        <f t="shared" si="42"/>
        <v>0</v>
      </c>
      <c r="U23" s="1"/>
      <c r="V23" s="1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DL23" s="86"/>
      <c r="DM23" s="135"/>
    </row>
    <row r="24" spans="1:117" s="65" customFormat="1" ht="12" customHeight="1">
      <c r="A24" s="1"/>
      <c r="B24" s="1"/>
      <c r="C24" s="2"/>
      <c r="D24" s="2"/>
      <c r="E24" s="68"/>
      <c r="F24" s="68"/>
      <c r="G24" s="68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5"/>
      <c r="U24" s="1"/>
      <c r="V24" s="1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DL24" s="86"/>
    </row>
    <row r="25" spans="1:117" s="65" customFormat="1" ht="12" customHeight="1">
      <c r="A25" s="1"/>
      <c r="B25" s="1"/>
      <c r="C25" s="1"/>
      <c r="D25" s="1"/>
      <c r="E25" s="68"/>
      <c r="F25" s="68"/>
      <c r="G25" s="68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5"/>
      <c r="U25" s="1"/>
      <c r="V25" s="1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</row>
    <row r="26" spans="1:117" s="65" customFormat="1" ht="12" customHeight="1">
      <c r="A26" s="1"/>
      <c r="B26" s="1"/>
      <c r="C26" s="7" t="s">
        <v>10</v>
      </c>
      <c r="D26" s="7" t="s">
        <v>10</v>
      </c>
      <c r="E26" s="68"/>
      <c r="F26" s="68"/>
      <c r="G26" s="68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5"/>
      <c r="U26" s="1"/>
      <c r="V26" s="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</row>
    <row r="27" spans="1:117" s="65" customFormat="1" ht="12" customHeight="1">
      <c r="A27" s="1"/>
      <c r="B27" s="1"/>
      <c r="C27" s="7"/>
      <c r="D27" s="7"/>
      <c r="E27" s="68"/>
      <c r="F27" s="68"/>
      <c r="G27" s="68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5"/>
      <c r="U27" s="1"/>
      <c r="V27" s="1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</row>
    <row r="28" spans="1:117" s="65" customFormat="1" ht="12" customHeight="1">
      <c r="A28" s="1"/>
      <c r="B28" s="1"/>
      <c r="C28" s="10" t="s">
        <v>11</v>
      </c>
      <c r="D28" s="10" t="s">
        <v>11</v>
      </c>
      <c r="E28" s="68"/>
      <c r="F28" s="68"/>
      <c r="G28" s="68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5"/>
      <c r="U28" s="1"/>
      <c r="V28" s="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</row>
    <row r="29" spans="1:117" s="136" customFormat="1" ht="12" customHeight="1">
      <c r="A29" s="1" t="s">
        <v>769</v>
      </c>
      <c r="B29" s="60">
        <v>1</v>
      </c>
      <c r="C29" s="136" t="s">
        <v>278</v>
      </c>
      <c r="D29" s="136" t="s">
        <v>668</v>
      </c>
      <c r="E29" s="83">
        <v>0</v>
      </c>
      <c r="F29" s="83">
        <v>0</v>
      </c>
      <c r="G29" s="83"/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6">
        <v>0</v>
      </c>
      <c r="S29" s="76">
        <v>0</v>
      </c>
      <c r="T29" s="76">
        <v>0</v>
      </c>
      <c r="U29" s="42"/>
      <c r="V29" s="42"/>
      <c r="W29" s="14">
        <f t="shared" ref="W29:W30" si="43">IFERROR(H29/$E29,0)</f>
        <v>0</v>
      </c>
      <c r="X29" s="14">
        <f t="shared" ref="X29:X30" si="44">IFERROR(I29/$E29,0)</f>
        <v>0</v>
      </c>
      <c r="Y29" s="14">
        <f t="shared" ref="Y29:Y30" si="45">IFERROR(J29/$E29,0)</f>
        <v>0</v>
      </c>
      <c r="Z29" s="14">
        <f t="shared" ref="Z29:Z30" si="46">IFERROR(K29/$E29,0)</f>
        <v>0</v>
      </c>
      <c r="AA29" s="14">
        <f t="shared" ref="AA29:AA30" si="47">IFERROR(L29/$F29,0)</f>
        <v>0</v>
      </c>
      <c r="AB29" s="14">
        <f t="shared" ref="AB29:AB30" si="48">IFERROR(M29/$F29,0)</f>
        <v>0</v>
      </c>
      <c r="AC29" s="14">
        <f t="shared" ref="AC29:AC30" si="49">IFERROR(N29/$F29,0)</f>
        <v>0</v>
      </c>
      <c r="AD29" s="14">
        <f t="shared" ref="AD29:AD30" si="50">IFERROR(O29/$F29,0)</f>
        <v>0</v>
      </c>
      <c r="AE29" s="14">
        <f t="shared" ref="AE29:AE30" si="51">IFERROR(P29/$F29,0)</f>
        <v>0</v>
      </c>
      <c r="AF29" s="14">
        <f t="shared" ref="AF29:AF30" si="52">IFERROR(Q29/$F29,0)</f>
        <v>0</v>
      </c>
      <c r="AG29" s="14">
        <f t="shared" ref="AG29:AG30" si="53">IFERROR(R29/$F29,0)</f>
        <v>0</v>
      </c>
      <c r="AH29" s="14">
        <f t="shared" ref="AH29:AH30" si="54">IFERROR(S29/$F29,0)</f>
        <v>0</v>
      </c>
      <c r="AI29" s="86">
        <f t="shared" ref="AI29:AI30" si="55">AVERAGE(W29:AH29)</f>
        <v>0</v>
      </c>
    </row>
    <row r="30" spans="1:117" s="65" customFormat="1" ht="12" customHeight="1">
      <c r="A30" s="1" t="s">
        <v>770</v>
      </c>
      <c r="B30" s="1">
        <v>1</v>
      </c>
      <c r="C30" s="65" t="s">
        <v>132</v>
      </c>
      <c r="D30" s="65" t="s">
        <v>133</v>
      </c>
      <c r="E30" s="83">
        <v>3.8</v>
      </c>
      <c r="F30" s="83">
        <v>3.79</v>
      </c>
      <c r="G30" s="83"/>
      <c r="H30" s="71">
        <v>0</v>
      </c>
      <c r="I30" s="71">
        <v>18</v>
      </c>
      <c r="J30" s="71">
        <v>0</v>
      </c>
      <c r="K30" s="71">
        <v>28.8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46.8</v>
      </c>
      <c r="U30" s="14"/>
      <c r="V30" s="14"/>
      <c r="W30" s="14">
        <f t="shared" si="43"/>
        <v>0</v>
      </c>
      <c r="X30" s="14">
        <f t="shared" si="44"/>
        <v>4.7368421052631584</v>
      </c>
      <c r="Y30" s="14">
        <f t="shared" si="45"/>
        <v>0</v>
      </c>
      <c r="Z30" s="14">
        <f t="shared" si="46"/>
        <v>7.5789473684210531</v>
      </c>
      <c r="AA30" s="14">
        <f t="shared" si="47"/>
        <v>0</v>
      </c>
      <c r="AB30" s="14">
        <f t="shared" si="48"/>
        <v>0</v>
      </c>
      <c r="AC30" s="14">
        <f t="shared" si="49"/>
        <v>0</v>
      </c>
      <c r="AD30" s="14">
        <f t="shared" si="50"/>
        <v>0</v>
      </c>
      <c r="AE30" s="14">
        <f t="shared" si="51"/>
        <v>0</v>
      </c>
      <c r="AF30" s="14">
        <f t="shared" si="52"/>
        <v>0</v>
      </c>
      <c r="AG30" s="14">
        <f t="shared" si="53"/>
        <v>0</v>
      </c>
      <c r="AH30" s="14">
        <f t="shared" si="54"/>
        <v>0</v>
      </c>
      <c r="AI30" s="86">
        <f t="shared" si="55"/>
        <v>1.0263157894736843</v>
      </c>
    </row>
    <row r="31" spans="1:117" s="65" customFormat="1" ht="12" customHeight="1">
      <c r="A31" s="1"/>
      <c r="B31" s="1"/>
      <c r="C31" s="1"/>
      <c r="D31" s="17" t="s">
        <v>12</v>
      </c>
      <c r="E31" s="68"/>
      <c r="F31" s="68"/>
      <c r="G31" s="68"/>
      <c r="H31" s="72">
        <f>SUM(H29:H30)</f>
        <v>0</v>
      </c>
      <c r="I31" s="72">
        <f t="shared" ref="I31:T31" si="56">SUM(I29:I30)</f>
        <v>18</v>
      </c>
      <c r="J31" s="72">
        <f t="shared" si="56"/>
        <v>0</v>
      </c>
      <c r="K31" s="72">
        <f t="shared" si="56"/>
        <v>28.8</v>
      </c>
      <c r="L31" s="72">
        <f t="shared" si="56"/>
        <v>0</v>
      </c>
      <c r="M31" s="72">
        <f t="shared" si="56"/>
        <v>0</v>
      </c>
      <c r="N31" s="72">
        <f t="shared" si="56"/>
        <v>0</v>
      </c>
      <c r="O31" s="72">
        <f t="shared" si="56"/>
        <v>0</v>
      </c>
      <c r="P31" s="72">
        <f t="shared" si="56"/>
        <v>0</v>
      </c>
      <c r="Q31" s="72">
        <f t="shared" si="56"/>
        <v>0</v>
      </c>
      <c r="R31" s="72">
        <f t="shared" si="56"/>
        <v>0</v>
      </c>
      <c r="S31" s="72">
        <f t="shared" si="56"/>
        <v>0</v>
      </c>
      <c r="T31" s="72">
        <f t="shared" si="56"/>
        <v>46.8</v>
      </c>
      <c r="U31" s="1"/>
      <c r="V31" s="1"/>
      <c r="W31" s="43">
        <f t="shared" ref="W31:AH31" si="57">SUM(W29)</f>
        <v>0</v>
      </c>
      <c r="X31" s="43">
        <f t="shared" ref="X31:Z31" si="58">SUM(X29)</f>
        <v>0</v>
      </c>
      <c r="Y31" s="43">
        <f t="shared" si="58"/>
        <v>0</v>
      </c>
      <c r="Z31" s="43">
        <f t="shared" si="58"/>
        <v>0</v>
      </c>
      <c r="AA31" s="43">
        <f t="shared" si="57"/>
        <v>0</v>
      </c>
      <c r="AB31" s="43">
        <f t="shared" si="57"/>
        <v>0</v>
      </c>
      <c r="AC31" s="43">
        <f t="shared" si="57"/>
        <v>0</v>
      </c>
      <c r="AD31" s="43">
        <f t="shared" si="57"/>
        <v>0</v>
      </c>
      <c r="AE31" s="43">
        <f t="shared" si="57"/>
        <v>0</v>
      </c>
      <c r="AF31" s="43">
        <f t="shared" si="57"/>
        <v>0</v>
      </c>
      <c r="AG31" s="43">
        <f t="shared" si="57"/>
        <v>0</v>
      </c>
      <c r="AH31" s="43">
        <f t="shared" si="57"/>
        <v>0</v>
      </c>
    </row>
    <row r="32" spans="1:117" s="65" customFormat="1" ht="12" customHeight="1">
      <c r="A32" s="1"/>
      <c r="B32" s="1"/>
      <c r="C32" s="1"/>
      <c r="D32" s="1"/>
      <c r="E32" s="68"/>
      <c r="F32" s="68"/>
      <c r="G32" s="68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5"/>
      <c r="U32" s="1"/>
      <c r="V32" s="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</row>
    <row r="33" spans="1:41" s="65" customFormat="1" ht="12" customHeight="1">
      <c r="A33" s="1"/>
      <c r="B33" s="1"/>
      <c r="C33" s="1"/>
      <c r="D33" s="17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1"/>
      <c r="V33" s="1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</row>
    <row r="34" spans="1:41">
      <c r="C34" s="2" t="s">
        <v>13</v>
      </c>
      <c r="D34" s="2" t="s">
        <v>13</v>
      </c>
      <c r="E34" s="133">
        <v>44896</v>
      </c>
      <c r="F34" s="134">
        <v>45108</v>
      </c>
      <c r="G34" s="134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5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"/>
    </row>
    <row r="35" spans="1:41" ht="14.25" customHeight="1">
      <c r="A35" s="1" t="s">
        <v>667</v>
      </c>
      <c r="B35" s="1">
        <v>2</v>
      </c>
      <c r="C35" s="65" t="s">
        <v>179</v>
      </c>
      <c r="D35" s="65" t="s">
        <v>180</v>
      </c>
      <c r="E35" s="68">
        <v>4</v>
      </c>
      <c r="F35" s="68">
        <v>4.34</v>
      </c>
      <c r="G35" s="68"/>
      <c r="H35" s="71">
        <v>492</v>
      </c>
      <c r="I35" s="71">
        <v>408</v>
      </c>
      <c r="J35" s="71">
        <v>460</v>
      </c>
      <c r="K35" s="71">
        <v>476</v>
      </c>
      <c r="L35" s="71">
        <v>473.84000000000003</v>
      </c>
      <c r="M35" s="71">
        <v>494.76</v>
      </c>
      <c r="N35" s="71">
        <v>451.36</v>
      </c>
      <c r="O35" s="71">
        <v>420.98</v>
      </c>
      <c r="P35" s="71">
        <v>490.42</v>
      </c>
      <c r="Q35" s="71">
        <v>451.36</v>
      </c>
      <c r="R35" s="71">
        <v>464.38</v>
      </c>
      <c r="S35" s="71">
        <v>364.56</v>
      </c>
      <c r="T35" s="71">
        <v>5447.6600000000008</v>
      </c>
      <c r="W35" s="14">
        <f t="shared" ref="W35:W61" si="59">IFERROR(H35/$E35,0)</f>
        <v>123</v>
      </c>
      <c r="X35" s="14">
        <f t="shared" ref="X35:X61" si="60">IFERROR(I35/$E35,0)</f>
        <v>102</v>
      </c>
      <c r="Y35" s="14">
        <f t="shared" ref="Y35:Y61" si="61">IFERROR(J35/$E35,0)</f>
        <v>115</v>
      </c>
      <c r="Z35" s="14">
        <f t="shared" ref="Z35:Z61" si="62">IFERROR(K35/$E35,0)</f>
        <v>119</v>
      </c>
      <c r="AA35" s="14">
        <f t="shared" ref="AA35:AA61" si="63">IFERROR(L35/$F35,0)</f>
        <v>109.17972350230416</v>
      </c>
      <c r="AB35" s="14">
        <f t="shared" ref="AB35:AB61" si="64">IFERROR(M35/$F35,0)</f>
        <v>114</v>
      </c>
      <c r="AC35" s="14">
        <f t="shared" ref="AC35:AC61" si="65">IFERROR(N35/$F35,0)</f>
        <v>104</v>
      </c>
      <c r="AD35" s="14">
        <f t="shared" ref="AD35:AD61" si="66">IFERROR(O35/$F35,0)</f>
        <v>97.000000000000014</v>
      </c>
      <c r="AE35" s="14">
        <f t="shared" ref="AE35:AE61" si="67">IFERROR(P35/$F35,0)</f>
        <v>113.00000000000001</v>
      </c>
      <c r="AF35" s="14">
        <f t="shared" ref="AF35:AF61" si="68">IFERROR(Q35/$F35,0)</f>
        <v>104</v>
      </c>
      <c r="AG35" s="14">
        <f t="shared" ref="AG35:AG61" si="69">IFERROR(R35/$F35,0)</f>
        <v>107</v>
      </c>
      <c r="AH35" s="14">
        <f t="shared" ref="AH35:AH61" si="70">IFERROR(S35/$F35,0)</f>
        <v>84</v>
      </c>
      <c r="AI35" s="1"/>
    </row>
    <row r="36" spans="1:41" ht="14.25" customHeight="1">
      <c r="A36" s="1" t="s">
        <v>771</v>
      </c>
      <c r="B36" s="1">
        <v>2</v>
      </c>
      <c r="C36" s="66" t="s">
        <v>106</v>
      </c>
      <c r="D36" s="65" t="s">
        <v>107</v>
      </c>
      <c r="E36" s="68">
        <v>0</v>
      </c>
      <c r="F36" s="68">
        <v>2.78</v>
      </c>
      <c r="G36" s="68"/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W36" s="14">
        <f t="shared" si="59"/>
        <v>0</v>
      </c>
      <c r="X36" s="14">
        <f t="shared" si="60"/>
        <v>0</v>
      </c>
      <c r="Y36" s="14">
        <f t="shared" si="61"/>
        <v>0</v>
      </c>
      <c r="Z36" s="14">
        <f t="shared" si="62"/>
        <v>0</v>
      </c>
      <c r="AA36" s="14">
        <f t="shared" si="63"/>
        <v>0</v>
      </c>
      <c r="AB36" s="14">
        <f t="shared" si="64"/>
        <v>0</v>
      </c>
      <c r="AC36" s="14">
        <f t="shared" si="65"/>
        <v>0</v>
      </c>
      <c r="AD36" s="14">
        <f t="shared" si="66"/>
        <v>0</v>
      </c>
      <c r="AE36" s="14">
        <f t="shared" si="67"/>
        <v>0</v>
      </c>
      <c r="AF36" s="14">
        <f t="shared" si="68"/>
        <v>0</v>
      </c>
      <c r="AG36" s="14">
        <f t="shared" si="69"/>
        <v>0</v>
      </c>
      <c r="AH36" s="14">
        <f t="shared" si="70"/>
        <v>0</v>
      </c>
      <c r="AI36" s="14">
        <f t="shared" ref="AI36:AI39" si="71">AVERAGE(W36:AH36)</f>
        <v>0</v>
      </c>
    </row>
    <row r="37" spans="1:41" ht="14.25" customHeight="1">
      <c r="A37" s="1" t="s">
        <v>772</v>
      </c>
      <c r="B37" s="1">
        <v>2</v>
      </c>
      <c r="C37" s="66" t="s">
        <v>108</v>
      </c>
      <c r="D37" s="65" t="s">
        <v>107</v>
      </c>
      <c r="E37" s="68">
        <v>0</v>
      </c>
      <c r="F37" s="68">
        <v>0</v>
      </c>
      <c r="G37" s="68"/>
      <c r="H37" s="71">
        <v>0</v>
      </c>
      <c r="I37" s="71">
        <v>0</v>
      </c>
      <c r="J37" s="71">
        <v>0</v>
      </c>
      <c r="K37" s="71">
        <v>0</v>
      </c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W37" s="14">
        <f t="shared" si="59"/>
        <v>0</v>
      </c>
      <c r="X37" s="14">
        <f t="shared" si="60"/>
        <v>0</v>
      </c>
      <c r="Y37" s="14">
        <f t="shared" si="61"/>
        <v>0</v>
      </c>
      <c r="Z37" s="14">
        <f t="shared" si="62"/>
        <v>0</v>
      </c>
      <c r="AA37" s="14">
        <f t="shared" si="63"/>
        <v>0</v>
      </c>
      <c r="AB37" s="14">
        <f t="shared" si="64"/>
        <v>0</v>
      </c>
      <c r="AC37" s="14">
        <f t="shared" si="65"/>
        <v>0</v>
      </c>
      <c r="AD37" s="14">
        <f t="shared" si="66"/>
        <v>0</v>
      </c>
      <c r="AE37" s="14">
        <f t="shared" si="67"/>
        <v>0</v>
      </c>
      <c r="AF37" s="14">
        <f t="shared" si="68"/>
        <v>0</v>
      </c>
      <c r="AG37" s="14">
        <f t="shared" si="69"/>
        <v>0</v>
      </c>
      <c r="AH37" s="14">
        <f t="shared" si="70"/>
        <v>0</v>
      </c>
      <c r="AI37" s="14">
        <f t="shared" si="71"/>
        <v>0</v>
      </c>
    </row>
    <row r="38" spans="1:41" ht="14.25" customHeight="1">
      <c r="A38" s="1" t="s">
        <v>773</v>
      </c>
      <c r="B38" s="1">
        <v>2</v>
      </c>
      <c r="C38" s="66" t="s">
        <v>181</v>
      </c>
      <c r="D38" s="65" t="s">
        <v>182</v>
      </c>
      <c r="E38" s="68">
        <v>0</v>
      </c>
      <c r="F38" s="68">
        <v>0</v>
      </c>
      <c r="G38" s="68"/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W38" s="14">
        <f t="shared" si="59"/>
        <v>0</v>
      </c>
      <c r="X38" s="14">
        <f t="shared" si="60"/>
        <v>0</v>
      </c>
      <c r="Y38" s="14">
        <f t="shared" si="61"/>
        <v>0</v>
      </c>
      <c r="Z38" s="14">
        <f t="shared" si="62"/>
        <v>0</v>
      </c>
      <c r="AA38" s="14">
        <f t="shared" si="63"/>
        <v>0</v>
      </c>
      <c r="AB38" s="14">
        <f t="shared" si="64"/>
        <v>0</v>
      </c>
      <c r="AC38" s="14">
        <f t="shared" si="65"/>
        <v>0</v>
      </c>
      <c r="AD38" s="14">
        <f t="shared" si="66"/>
        <v>0</v>
      </c>
      <c r="AE38" s="14">
        <f t="shared" si="67"/>
        <v>0</v>
      </c>
      <c r="AF38" s="14">
        <f t="shared" si="68"/>
        <v>0</v>
      </c>
      <c r="AG38" s="14">
        <f t="shared" si="69"/>
        <v>0</v>
      </c>
      <c r="AH38" s="14">
        <f t="shared" si="70"/>
        <v>0</v>
      </c>
      <c r="AI38" s="14">
        <f t="shared" si="71"/>
        <v>0</v>
      </c>
    </row>
    <row r="39" spans="1:41" ht="14.25" customHeight="1">
      <c r="A39" s="1" t="s">
        <v>774</v>
      </c>
      <c r="B39" s="1">
        <v>2</v>
      </c>
      <c r="C39" s="66" t="s">
        <v>281</v>
      </c>
      <c r="D39" s="65" t="s">
        <v>182</v>
      </c>
      <c r="E39" s="68">
        <v>0</v>
      </c>
      <c r="F39" s="68">
        <v>0</v>
      </c>
      <c r="G39" s="68"/>
      <c r="H39" s="71">
        <v>0</v>
      </c>
      <c r="I39" s="71">
        <v>0</v>
      </c>
      <c r="J39" s="71">
        <v>0</v>
      </c>
      <c r="K39" s="71">
        <v>0</v>
      </c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W39" s="14">
        <f t="shared" si="59"/>
        <v>0</v>
      </c>
      <c r="X39" s="14">
        <f t="shared" si="60"/>
        <v>0</v>
      </c>
      <c r="Y39" s="14">
        <f t="shared" si="61"/>
        <v>0</v>
      </c>
      <c r="Z39" s="14">
        <f t="shared" si="62"/>
        <v>0</v>
      </c>
      <c r="AA39" s="14">
        <f t="shared" si="63"/>
        <v>0</v>
      </c>
      <c r="AB39" s="14">
        <f t="shared" si="64"/>
        <v>0</v>
      </c>
      <c r="AC39" s="14">
        <f t="shared" si="65"/>
        <v>0</v>
      </c>
      <c r="AD39" s="14">
        <f t="shared" si="66"/>
        <v>0</v>
      </c>
      <c r="AE39" s="14">
        <f t="shared" si="67"/>
        <v>0</v>
      </c>
      <c r="AF39" s="14">
        <f t="shared" si="68"/>
        <v>0</v>
      </c>
      <c r="AG39" s="14">
        <f t="shared" si="69"/>
        <v>0</v>
      </c>
      <c r="AH39" s="14">
        <f t="shared" si="70"/>
        <v>0</v>
      </c>
      <c r="AI39" s="14">
        <f t="shared" si="71"/>
        <v>0</v>
      </c>
    </row>
    <row r="40" spans="1:41" s="65" customFormat="1" ht="12" customHeight="1">
      <c r="A40" s="1" t="s">
        <v>775</v>
      </c>
      <c r="B40" s="1">
        <v>1</v>
      </c>
      <c r="C40" s="65" t="s">
        <v>238</v>
      </c>
      <c r="D40" s="65" t="s">
        <v>239</v>
      </c>
      <c r="E40" s="68">
        <v>0</v>
      </c>
      <c r="F40" s="68">
        <v>0</v>
      </c>
      <c r="G40" s="68"/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14"/>
      <c r="V40" s="14"/>
      <c r="W40" s="14">
        <f t="shared" si="59"/>
        <v>0</v>
      </c>
      <c r="X40" s="14">
        <f t="shared" si="60"/>
        <v>0</v>
      </c>
      <c r="Y40" s="14">
        <f t="shared" si="61"/>
        <v>0</v>
      </c>
      <c r="Z40" s="14">
        <f t="shared" si="62"/>
        <v>0</v>
      </c>
      <c r="AA40" s="14">
        <f t="shared" si="63"/>
        <v>0</v>
      </c>
      <c r="AB40" s="14">
        <f t="shared" si="64"/>
        <v>0</v>
      </c>
      <c r="AC40" s="14">
        <f t="shared" si="65"/>
        <v>0</v>
      </c>
      <c r="AD40" s="14">
        <f t="shared" si="66"/>
        <v>0</v>
      </c>
      <c r="AE40" s="14">
        <f t="shared" si="67"/>
        <v>0</v>
      </c>
      <c r="AF40" s="14">
        <f t="shared" si="68"/>
        <v>0</v>
      </c>
      <c r="AG40" s="14">
        <f t="shared" si="69"/>
        <v>0</v>
      </c>
      <c r="AH40" s="14">
        <f t="shared" si="70"/>
        <v>0</v>
      </c>
      <c r="AI40" s="86">
        <f>AVERAGE(W40:AH40)</f>
        <v>0</v>
      </c>
      <c r="AM40" s="65">
        <v>2</v>
      </c>
      <c r="AN40" s="65">
        <v>1</v>
      </c>
      <c r="AO40" s="86">
        <f>+AI40*AN40</f>
        <v>0</v>
      </c>
    </row>
    <row r="41" spans="1:41" s="65" customFormat="1" ht="12" customHeight="1">
      <c r="A41" s="1" t="s">
        <v>649</v>
      </c>
      <c r="B41" s="1">
        <v>1</v>
      </c>
      <c r="C41" s="66" t="s">
        <v>449</v>
      </c>
      <c r="D41" s="65" t="s">
        <v>239</v>
      </c>
      <c r="E41" s="68">
        <v>63.8</v>
      </c>
      <c r="F41" s="68">
        <v>69.540000000000006</v>
      </c>
      <c r="G41" s="68"/>
      <c r="H41" s="71">
        <v>3555.94</v>
      </c>
      <c r="I41" s="71">
        <v>3587.84</v>
      </c>
      <c r="J41" s="71">
        <v>3587.84</v>
      </c>
      <c r="K41" s="71">
        <v>3641</v>
      </c>
      <c r="L41" s="71">
        <v>4133.42</v>
      </c>
      <c r="M41" s="71">
        <v>4219.34</v>
      </c>
      <c r="N41" s="71">
        <v>4288.88</v>
      </c>
      <c r="O41" s="71">
        <v>4196.16</v>
      </c>
      <c r="P41" s="71">
        <v>4115.03</v>
      </c>
      <c r="Q41" s="71">
        <v>4045.49</v>
      </c>
      <c r="R41" s="71">
        <v>3941.18</v>
      </c>
      <c r="S41" s="71">
        <v>3941.18</v>
      </c>
      <c r="T41" s="71">
        <v>47253.3</v>
      </c>
      <c r="U41" s="14"/>
      <c r="V41" s="14"/>
      <c r="W41" s="14">
        <f t="shared" si="59"/>
        <v>55.735736677115987</v>
      </c>
      <c r="X41" s="14">
        <f t="shared" si="60"/>
        <v>56.235736677115995</v>
      </c>
      <c r="Y41" s="14">
        <f t="shared" si="61"/>
        <v>56.235736677115995</v>
      </c>
      <c r="Z41" s="14">
        <f t="shared" si="62"/>
        <v>57.068965517241381</v>
      </c>
      <c r="AA41" s="14">
        <f t="shared" si="63"/>
        <v>59.439459303997694</v>
      </c>
      <c r="AB41" s="14">
        <f t="shared" si="64"/>
        <v>60.675007190106413</v>
      </c>
      <c r="AC41" s="14">
        <f t="shared" si="65"/>
        <v>61.675007190106406</v>
      </c>
      <c r="AD41" s="14">
        <f t="shared" si="66"/>
        <v>60.34167385677307</v>
      </c>
      <c r="AE41" s="14">
        <f t="shared" si="67"/>
        <v>59.175007190106406</v>
      </c>
      <c r="AF41" s="14">
        <f t="shared" si="68"/>
        <v>58.175007190106406</v>
      </c>
      <c r="AG41" s="14">
        <f t="shared" si="69"/>
        <v>56.675007190106406</v>
      </c>
      <c r="AH41" s="14">
        <f t="shared" si="70"/>
        <v>56.675007190106406</v>
      </c>
      <c r="AI41" s="86">
        <f t="shared" ref="AI41:AI61" si="72">AVERAGE(W41:AH41)</f>
        <v>58.175612654166542</v>
      </c>
      <c r="AM41" s="65">
        <v>2</v>
      </c>
      <c r="AN41" s="65">
        <v>1</v>
      </c>
      <c r="AO41" s="86">
        <f t="shared" ref="AO41:AO54" si="73">+AI41*AN41</f>
        <v>58.175612654166542</v>
      </c>
    </row>
    <row r="42" spans="1:41" s="65" customFormat="1" ht="12" customHeight="1">
      <c r="A42" s="1" t="s">
        <v>651</v>
      </c>
      <c r="B42" s="1">
        <v>1</v>
      </c>
      <c r="C42" s="65" t="s">
        <v>242</v>
      </c>
      <c r="D42" s="65" t="s">
        <v>243</v>
      </c>
      <c r="E42" s="68">
        <v>45</v>
      </c>
      <c r="F42" s="68">
        <v>49.05</v>
      </c>
      <c r="G42" s="68"/>
      <c r="H42" s="71">
        <v>1395</v>
      </c>
      <c r="I42" s="71">
        <v>1395</v>
      </c>
      <c r="J42" s="71">
        <v>1440</v>
      </c>
      <c r="K42" s="71">
        <v>1485</v>
      </c>
      <c r="L42" s="71">
        <v>1516.5</v>
      </c>
      <c r="M42" s="71">
        <v>1422.45</v>
      </c>
      <c r="N42" s="71">
        <v>1471.5</v>
      </c>
      <c r="O42" s="71">
        <v>1471.5</v>
      </c>
      <c r="P42" s="71">
        <v>1471.5</v>
      </c>
      <c r="Q42" s="71">
        <v>1471.5</v>
      </c>
      <c r="R42" s="71">
        <v>1471.5</v>
      </c>
      <c r="S42" s="71">
        <v>1471.5</v>
      </c>
      <c r="T42" s="71">
        <v>17482.95</v>
      </c>
      <c r="U42" s="14"/>
      <c r="V42" s="14"/>
      <c r="W42" s="14">
        <f t="shared" si="59"/>
        <v>31</v>
      </c>
      <c r="X42" s="14">
        <f t="shared" si="60"/>
        <v>31</v>
      </c>
      <c r="Y42" s="14">
        <f t="shared" si="61"/>
        <v>32</v>
      </c>
      <c r="Z42" s="14">
        <f t="shared" si="62"/>
        <v>33</v>
      </c>
      <c r="AA42" s="14">
        <f t="shared" si="63"/>
        <v>30.917431192660551</v>
      </c>
      <c r="AB42" s="14">
        <f t="shared" si="64"/>
        <v>29.000000000000004</v>
      </c>
      <c r="AC42" s="14">
        <f t="shared" si="65"/>
        <v>30</v>
      </c>
      <c r="AD42" s="14">
        <f t="shared" si="66"/>
        <v>30</v>
      </c>
      <c r="AE42" s="14">
        <f t="shared" si="67"/>
        <v>30</v>
      </c>
      <c r="AF42" s="14">
        <f t="shared" si="68"/>
        <v>30</v>
      </c>
      <c r="AG42" s="14">
        <f t="shared" si="69"/>
        <v>30</v>
      </c>
      <c r="AH42" s="14">
        <f t="shared" si="70"/>
        <v>30</v>
      </c>
      <c r="AI42" s="86">
        <f t="shared" si="72"/>
        <v>30.576452599388379</v>
      </c>
      <c r="AM42" s="65">
        <v>2</v>
      </c>
      <c r="AN42" s="65">
        <v>1</v>
      </c>
      <c r="AO42" s="86">
        <f t="shared" si="73"/>
        <v>30.576452599388379</v>
      </c>
    </row>
    <row r="43" spans="1:41" s="65" customFormat="1" ht="12" customHeight="1">
      <c r="A43" s="1" t="s">
        <v>652</v>
      </c>
      <c r="B43" s="1">
        <v>1</v>
      </c>
      <c r="C43" s="65" t="s">
        <v>244</v>
      </c>
      <c r="D43" s="65" t="s">
        <v>245</v>
      </c>
      <c r="E43" s="68">
        <v>45</v>
      </c>
      <c r="F43" s="68">
        <v>49.05</v>
      </c>
      <c r="G43" s="68"/>
      <c r="H43" s="71">
        <v>360</v>
      </c>
      <c r="I43" s="71">
        <v>180</v>
      </c>
      <c r="J43" s="71">
        <v>315</v>
      </c>
      <c r="K43" s="71">
        <v>450</v>
      </c>
      <c r="L43" s="71">
        <v>94.05</v>
      </c>
      <c r="M43" s="71">
        <v>49.05</v>
      </c>
      <c r="N43" s="71">
        <v>98.1</v>
      </c>
      <c r="O43" s="71">
        <v>98.1</v>
      </c>
      <c r="P43" s="71">
        <v>49.05</v>
      </c>
      <c r="Q43" s="71">
        <v>49.05</v>
      </c>
      <c r="R43" s="71">
        <v>147.14999999999998</v>
      </c>
      <c r="S43" s="71">
        <v>49.05</v>
      </c>
      <c r="T43" s="71">
        <v>1938.5999999999997</v>
      </c>
      <c r="U43" s="14"/>
      <c r="V43" s="14"/>
      <c r="W43" s="14">
        <f>IFERROR(H43/$E43,0)</f>
        <v>8</v>
      </c>
      <c r="X43" s="14">
        <f>IFERROR(I43/$E43,0)</f>
        <v>4</v>
      </c>
      <c r="Y43" s="14">
        <f>IFERROR(J43/$E43,0)</f>
        <v>7</v>
      </c>
      <c r="Z43" s="14">
        <f>IFERROR(K43/$E43,0)</f>
        <v>10</v>
      </c>
      <c r="AA43" s="14">
        <f t="shared" ref="AA43:AH43" si="74">IFERROR(L43/$F43,0)</f>
        <v>1.9174311926605505</v>
      </c>
      <c r="AB43" s="14">
        <f t="shared" si="74"/>
        <v>1</v>
      </c>
      <c r="AC43" s="14">
        <f t="shared" si="74"/>
        <v>2</v>
      </c>
      <c r="AD43" s="14">
        <f t="shared" si="74"/>
        <v>2</v>
      </c>
      <c r="AE43" s="14">
        <f t="shared" si="74"/>
        <v>1</v>
      </c>
      <c r="AF43" s="14">
        <f t="shared" si="74"/>
        <v>1</v>
      </c>
      <c r="AG43" s="14">
        <f t="shared" si="74"/>
        <v>2.9999999999999996</v>
      </c>
      <c r="AH43" s="14">
        <f t="shared" si="74"/>
        <v>1</v>
      </c>
      <c r="AI43" s="86">
        <f>AVERAGE(W43:AH43)</f>
        <v>3.4931192660550461</v>
      </c>
      <c r="AM43" s="65">
        <v>2</v>
      </c>
      <c r="AN43" s="65">
        <v>1</v>
      </c>
      <c r="AO43" s="86">
        <f>+AI43*AN43</f>
        <v>3.4931192660550461</v>
      </c>
    </row>
    <row r="44" spans="1:41" s="65" customFormat="1" ht="12" customHeight="1">
      <c r="A44" s="1" t="s">
        <v>653</v>
      </c>
      <c r="B44" s="1">
        <v>1</v>
      </c>
      <c r="C44" s="65" t="s">
        <v>246</v>
      </c>
      <c r="D44" s="65" t="s">
        <v>247</v>
      </c>
      <c r="E44" s="68">
        <v>101.2</v>
      </c>
      <c r="F44" s="68">
        <v>110.31</v>
      </c>
      <c r="G44" s="68"/>
      <c r="H44" s="71">
        <v>9247.6200000000008</v>
      </c>
      <c r="I44" s="71">
        <v>9272.92</v>
      </c>
      <c r="J44" s="71">
        <v>9353.8799999999992</v>
      </c>
      <c r="K44" s="71">
        <v>9439.9</v>
      </c>
      <c r="L44" s="71">
        <v>10492.76</v>
      </c>
      <c r="M44" s="71">
        <v>10688.87</v>
      </c>
      <c r="N44" s="71">
        <v>10672.33</v>
      </c>
      <c r="O44" s="71">
        <v>10865.38</v>
      </c>
      <c r="P44" s="71">
        <v>10760.59</v>
      </c>
      <c r="Q44" s="71">
        <v>10755.08</v>
      </c>
      <c r="R44" s="71">
        <v>10677.86</v>
      </c>
      <c r="S44" s="71">
        <v>10688.92</v>
      </c>
      <c r="T44" s="71">
        <v>122916.11</v>
      </c>
      <c r="U44" s="14"/>
      <c r="V44" s="14"/>
      <c r="W44" s="14">
        <f t="shared" si="59"/>
        <v>91.379644268774712</v>
      </c>
      <c r="X44" s="14">
        <f t="shared" si="60"/>
        <v>91.629644268774697</v>
      </c>
      <c r="Y44" s="14">
        <f t="shared" si="61"/>
        <v>92.429644268774695</v>
      </c>
      <c r="Z44" s="14">
        <f t="shared" si="62"/>
        <v>93.279644268774703</v>
      </c>
      <c r="AA44" s="14">
        <f t="shared" si="63"/>
        <v>95.120659958299342</v>
      </c>
      <c r="AB44" s="14">
        <f t="shared" si="64"/>
        <v>96.898467953947971</v>
      </c>
      <c r="AC44" s="14">
        <f t="shared" si="65"/>
        <v>96.748526878796113</v>
      </c>
      <c r="AD44" s="14">
        <f t="shared" si="66"/>
        <v>98.498594869005515</v>
      </c>
      <c r="AE44" s="14">
        <f t="shared" si="67"/>
        <v>97.548635663131179</v>
      </c>
      <c r="AF44" s="14">
        <f t="shared" si="68"/>
        <v>97.498685522618075</v>
      </c>
      <c r="AG44" s="14">
        <f t="shared" si="69"/>
        <v>96.798658326534309</v>
      </c>
      <c r="AH44" s="14">
        <f t="shared" si="70"/>
        <v>96.898921222010699</v>
      </c>
      <c r="AI44" s="86">
        <f t="shared" si="72"/>
        <v>95.394143955786831</v>
      </c>
      <c r="AM44" s="65">
        <v>2</v>
      </c>
      <c r="AN44" s="65">
        <v>1</v>
      </c>
      <c r="AO44" s="86">
        <f t="shared" si="73"/>
        <v>95.394143955786831</v>
      </c>
    </row>
    <row r="45" spans="1:41" s="65" customFormat="1" ht="12" customHeight="1">
      <c r="A45" s="1" t="s">
        <v>635</v>
      </c>
      <c r="B45" s="1">
        <v>1</v>
      </c>
      <c r="C45" s="65" t="s">
        <v>226</v>
      </c>
      <c r="D45" s="65" t="s">
        <v>227</v>
      </c>
      <c r="E45" s="68">
        <v>25.01</v>
      </c>
      <c r="F45" s="68">
        <v>27.14</v>
      </c>
      <c r="G45" s="68"/>
      <c r="H45" s="71">
        <v>1405.55</v>
      </c>
      <c r="I45" s="71">
        <v>1463.08</v>
      </c>
      <c r="J45" s="71">
        <v>1425.57</v>
      </c>
      <c r="K45" s="71">
        <v>1463.07</v>
      </c>
      <c r="L45" s="71">
        <v>1636.64</v>
      </c>
      <c r="M45" s="71">
        <v>1705.56</v>
      </c>
      <c r="N45" s="71">
        <v>1653.42</v>
      </c>
      <c r="O45" s="71">
        <v>1587.69</v>
      </c>
      <c r="P45" s="71">
        <v>1519.84</v>
      </c>
      <c r="Q45" s="71">
        <v>1519.84</v>
      </c>
      <c r="R45" s="71">
        <v>1519.84</v>
      </c>
      <c r="S45" s="71">
        <v>1519.84</v>
      </c>
      <c r="T45" s="71">
        <v>18419.939999999999</v>
      </c>
      <c r="U45" s="14"/>
      <c r="V45" s="14"/>
      <c r="W45" s="14">
        <f t="shared" si="59"/>
        <v>56.199520191923227</v>
      </c>
      <c r="X45" s="14">
        <f t="shared" si="60"/>
        <v>58.499800079968004</v>
      </c>
      <c r="Y45" s="14">
        <f t="shared" si="61"/>
        <v>56.999999999999993</v>
      </c>
      <c r="Z45" s="14">
        <f t="shared" si="62"/>
        <v>58.499400239904034</v>
      </c>
      <c r="AA45" s="14">
        <f t="shared" si="63"/>
        <v>60.303610906411201</v>
      </c>
      <c r="AB45" s="14">
        <f t="shared" si="64"/>
        <v>62.843036109064109</v>
      </c>
      <c r="AC45" s="14">
        <f t="shared" si="65"/>
        <v>60.921886514369938</v>
      </c>
      <c r="AD45" s="14">
        <f t="shared" si="66"/>
        <v>58.5</v>
      </c>
      <c r="AE45" s="14">
        <f t="shared" si="67"/>
        <v>55.999999999999993</v>
      </c>
      <c r="AF45" s="14">
        <f t="shared" si="68"/>
        <v>55.999999999999993</v>
      </c>
      <c r="AG45" s="14">
        <f t="shared" si="69"/>
        <v>55.999999999999993</v>
      </c>
      <c r="AH45" s="14">
        <f t="shared" si="70"/>
        <v>55.999999999999993</v>
      </c>
      <c r="AI45" s="86">
        <f t="shared" si="72"/>
        <v>58.063937836803376</v>
      </c>
      <c r="AK45" s="65">
        <v>96</v>
      </c>
      <c r="AN45" s="65">
        <v>1</v>
      </c>
      <c r="AO45" s="86">
        <f t="shared" si="73"/>
        <v>58.063937836803376</v>
      </c>
    </row>
    <row r="46" spans="1:41" s="65" customFormat="1" ht="12" customHeight="1">
      <c r="A46" s="1" t="s">
        <v>636</v>
      </c>
      <c r="B46" s="1">
        <v>1</v>
      </c>
      <c r="C46" s="65" t="s">
        <v>228</v>
      </c>
      <c r="D46" s="65" t="s">
        <v>229</v>
      </c>
      <c r="E46" s="68">
        <v>20</v>
      </c>
      <c r="F46" s="68">
        <v>21</v>
      </c>
      <c r="G46" s="68"/>
      <c r="H46" s="71">
        <v>300</v>
      </c>
      <c r="I46" s="71">
        <v>300</v>
      </c>
      <c r="J46" s="71">
        <v>300</v>
      </c>
      <c r="K46" s="71">
        <v>280</v>
      </c>
      <c r="L46" s="71">
        <v>273</v>
      </c>
      <c r="M46" s="71">
        <v>273</v>
      </c>
      <c r="N46" s="71">
        <v>273</v>
      </c>
      <c r="O46" s="71">
        <v>252</v>
      </c>
      <c r="P46" s="71">
        <v>273</v>
      </c>
      <c r="Q46" s="71">
        <v>273</v>
      </c>
      <c r="R46" s="71">
        <v>273</v>
      </c>
      <c r="S46" s="71">
        <v>273</v>
      </c>
      <c r="T46" s="71">
        <v>3343</v>
      </c>
      <c r="U46" s="14"/>
      <c r="V46" s="14"/>
      <c r="W46" s="14">
        <f t="shared" si="59"/>
        <v>15</v>
      </c>
      <c r="X46" s="14">
        <f t="shared" si="60"/>
        <v>15</v>
      </c>
      <c r="Y46" s="14">
        <f t="shared" si="61"/>
        <v>15</v>
      </c>
      <c r="Z46" s="14">
        <f t="shared" si="62"/>
        <v>14</v>
      </c>
      <c r="AA46" s="14">
        <f t="shared" si="63"/>
        <v>13</v>
      </c>
      <c r="AB46" s="14">
        <f t="shared" si="64"/>
        <v>13</v>
      </c>
      <c r="AC46" s="14">
        <f t="shared" si="65"/>
        <v>13</v>
      </c>
      <c r="AD46" s="14">
        <f t="shared" si="66"/>
        <v>12</v>
      </c>
      <c r="AE46" s="14">
        <f t="shared" si="67"/>
        <v>13</v>
      </c>
      <c r="AF46" s="14">
        <f t="shared" si="68"/>
        <v>13</v>
      </c>
      <c r="AG46" s="14">
        <f t="shared" si="69"/>
        <v>13</v>
      </c>
      <c r="AH46" s="14">
        <f t="shared" si="70"/>
        <v>13</v>
      </c>
      <c r="AI46" s="86">
        <f t="shared" si="72"/>
        <v>13.5</v>
      </c>
      <c r="AK46" s="65">
        <v>96</v>
      </c>
      <c r="AN46" s="65">
        <v>1</v>
      </c>
      <c r="AO46" s="86">
        <f t="shared" si="73"/>
        <v>13.5</v>
      </c>
    </row>
    <row r="47" spans="1:41" s="65" customFormat="1" ht="12" customHeight="1">
      <c r="A47" s="1" t="s">
        <v>640</v>
      </c>
      <c r="B47" s="1">
        <v>1</v>
      </c>
      <c r="C47" s="65" t="s">
        <v>234</v>
      </c>
      <c r="D47" s="65" t="s">
        <v>235</v>
      </c>
      <c r="E47" s="68">
        <v>20</v>
      </c>
      <c r="F47" s="68">
        <v>21</v>
      </c>
      <c r="G47" s="68"/>
      <c r="H47" s="71">
        <v>720</v>
      </c>
      <c r="I47" s="71">
        <v>700</v>
      </c>
      <c r="J47" s="71">
        <v>700</v>
      </c>
      <c r="K47" s="71">
        <v>700</v>
      </c>
      <c r="L47" s="71">
        <v>714</v>
      </c>
      <c r="M47" s="71">
        <v>672</v>
      </c>
      <c r="N47" s="71">
        <v>693</v>
      </c>
      <c r="O47" s="71">
        <v>693</v>
      </c>
      <c r="P47" s="71">
        <v>693</v>
      </c>
      <c r="Q47" s="71">
        <v>630</v>
      </c>
      <c r="R47" s="71">
        <v>672</v>
      </c>
      <c r="S47" s="71">
        <v>651</v>
      </c>
      <c r="T47" s="71">
        <v>8238</v>
      </c>
      <c r="U47" s="14"/>
      <c r="V47" s="14"/>
      <c r="W47" s="14">
        <f>IFERROR(H47/$E47,0)</f>
        <v>36</v>
      </c>
      <c r="X47" s="14">
        <f>IFERROR(I47/$E47,0)</f>
        <v>35</v>
      </c>
      <c r="Y47" s="14">
        <f>IFERROR(J47/$E47,0)</f>
        <v>35</v>
      </c>
      <c r="Z47" s="14">
        <f>IFERROR(K47/$E47,0)</f>
        <v>35</v>
      </c>
      <c r="AA47" s="14">
        <f t="shared" ref="AA47:AH47" si="75">IFERROR(L47/$F47,0)</f>
        <v>34</v>
      </c>
      <c r="AB47" s="14">
        <f t="shared" si="75"/>
        <v>32</v>
      </c>
      <c r="AC47" s="14">
        <f t="shared" si="75"/>
        <v>33</v>
      </c>
      <c r="AD47" s="14">
        <f t="shared" si="75"/>
        <v>33</v>
      </c>
      <c r="AE47" s="14">
        <f t="shared" si="75"/>
        <v>33</v>
      </c>
      <c r="AF47" s="14">
        <f t="shared" si="75"/>
        <v>30</v>
      </c>
      <c r="AG47" s="14">
        <f t="shared" si="75"/>
        <v>32</v>
      </c>
      <c r="AH47" s="14">
        <f t="shared" si="75"/>
        <v>31</v>
      </c>
      <c r="AI47" s="86">
        <f>AVERAGE(W47:AH47)</f>
        <v>33.25</v>
      </c>
      <c r="AK47" s="65">
        <v>96</v>
      </c>
      <c r="AN47" s="65">
        <v>1</v>
      </c>
      <c r="AO47" s="86">
        <f>+AI47*AN47</f>
        <v>33.25</v>
      </c>
    </row>
    <row r="48" spans="1:41" s="65" customFormat="1" ht="12" customHeight="1">
      <c r="A48" s="1" t="s">
        <v>638</v>
      </c>
      <c r="B48" s="1">
        <v>1</v>
      </c>
      <c r="C48" s="65" t="s">
        <v>230</v>
      </c>
      <c r="D48" s="65" t="s">
        <v>231</v>
      </c>
      <c r="E48" s="68">
        <v>38</v>
      </c>
      <c r="F48" s="68">
        <v>39.9</v>
      </c>
      <c r="G48" s="68"/>
      <c r="H48" s="71">
        <v>1588.98</v>
      </c>
      <c r="I48" s="71">
        <v>1588.98</v>
      </c>
      <c r="J48" s="71">
        <v>1626.98</v>
      </c>
      <c r="K48" s="71">
        <v>1740.98</v>
      </c>
      <c r="L48" s="71">
        <v>1905.97</v>
      </c>
      <c r="M48" s="71">
        <v>1693.78</v>
      </c>
      <c r="N48" s="71">
        <v>1775.55</v>
      </c>
      <c r="O48" s="71">
        <v>1765.58</v>
      </c>
      <c r="P48" s="71">
        <v>1755.6</v>
      </c>
      <c r="Q48" s="71">
        <v>1755.6</v>
      </c>
      <c r="R48" s="71">
        <v>1725.68</v>
      </c>
      <c r="S48" s="71">
        <v>1715.7</v>
      </c>
      <c r="T48" s="71">
        <v>20639.38</v>
      </c>
      <c r="U48" s="14"/>
      <c r="V48" s="14"/>
      <c r="W48" s="14">
        <f t="shared" si="59"/>
        <v>41.815263157894741</v>
      </c>
      <c r="X48" s="14">
        <f t="shared" si="60"/>
        <v>41.815263157894741</v>
      </c>
      <c r="Y48" s="14">
        <f t="shared" si="61"/>
        <v>42.815263157894741</v>
      </c>
      <c r="Z48" s="14">
        <f t="shared" si="62"/>
        <v>45.815263157894741</v>
      </c>
      <c r="AA48" s="14">
        <f t="shared" si="63"/>
        <v>47.768671679198</v>
      </c>
      <c r="AB48" s="14">
        <f t="shared" si="64"/>
        <v>42.450626566416041</v>
      </c>
      <c r="AC48" s="14">
        <f t="shared" si="65"/>
        <v>44.5</v>
      </c>
      <c r="AD48" s="14">
        <f t="shared" si="66"/>
        <v>44.250125313283206</v>
      </c>
      <c r="AE48" s="14">
        <f t="shared" si="67"/>
        <v>44</v>
      </c>
      <c r="AF48" s="14">
        <f t="shared" si="68"/>
        <v>44</v>
      </c>
      <c r="AG48" s="14">
        <f t="shared" si="69"/>
        <v>43.250125313283213</v>
      </c>
      <c r="AH48" s="14">
        <f t="shared" si="70"/>
        <v>43</v>
      </c>
      <c r="AI48" s="86">
        <f t="shared" si="72"/>
        <v>43.790050125313286</v>
      </c>
      <c r="AK48" s="65">
        <v>96</v>
      </c>
      <c r="AN48" s="65">
        <v>1</v>
      </c>
      <c r="AO48" s="86">
        <f t="shared" si="73"/>
        <v>43.790050125313286</v>
      </c>
    </row>
    <row r="49" spans="1:41" s="65" customFormat="1" ht="12" customHeight="1">
      <c r="A49" s="1" t="s">
        <v>642</v>
      </c>
      <c r="B49" s="1">
        <v>1</v>
      </c>
      <c r="C49" s="65" t="s">
        <v>236</v>
      </c>
      <c r="D49" s="65" t="s">
        <v>237</v>
      </c>
      <c r="E49" s="68">
        <v>38</v>
      </c>
      <c r="F49" s="68">
        <v>39.9</v>
      </c>
      <c r="G49" s="68"/>
      <c r="H49" s="71">
        <v>2811.6</v>
      </c>
      <c r="I49" s="71">
        <v>2728</v>
      </c>
      <c r="J49" s="71">
        <v>2728</v>
      </c>
      <c r="K49" s="71">
        <v>2737.5</v>
      </c>
      <c r="L49" s="71">
        <v>2925.6</v>
      </c>
      <c r="M49" s="71">
        <v>2881.13</v>
      </c>
      <c r="N49" s="71">
        <v>2877.15</v>
      </c>
      <c r="O49" s="71">
        <v>2907.08</v>
      </c>
      <c r="P49" s="71">
        <v>2897.1</v>
      </c>
      <c r="Q49" s="71">
        <v>2937</v>
      </c>
      <c r="R49" s="71">
        <v>2877.16</v>
      </c>
      <c r="S49" s="71">
        <v>2976.9</v>
      </c>
      <c r="T49" s="71">
        <v>34284.22</v>
      </c>
      <c r="U49" s="14"/>
      <c r="V49" s="14"/>
      <c r="W49" s="14">
        <f>IFERROR(H49/$E49,0)</f>
        <v>73.989473684210523</v>
      </c>
      <c r="X49" s="14">
        <f>IFERROR(I49/$E49,0)</f>
        <v>71.78947368421052</v>
      </c>
      <c r="Y49" s="14">
        <f>IFERROR(J49/$E49,0)</f>
        <v>71.78947368421052</v>
      </c>
      <c r="Z49" s="14">
        <f>IFERROR(K49/$E49,0)</f>
        <v>72.03947368421052</v>
      </c>
      <c r="AA49" s="14">
        <f t="shared" ref="AA49:AH49" si="76">IFERROR(L49/$F49,0)</f>
        <v>73.323308270676691</v>
      </c>
      <c r="AB49" s="14">
        <f t="shared" si="76"/>
        <v>72.208771929824564</v>
      </c>
      <c r="AC49" s="14">
        <f t="shared" si="76"/>
        <v>72.109022556390983</v>
      </c>
      <c r="AD49" s="14">
        <f t="shared" si="76"/>
        <v>72.859147869674189</v>
      </c>
      <c r="AE49" s="14">
        <f t="shared" si="76"/>
        <v>72.609022556390983</v>
      </c>
      <c r="AF49" s="14">
        <f t="shared" si="76"/>
        <v>73.609022556390983</v>
      </c>
      <c r="AG49" s="14">
        <f t="shared" si="76"/>
        <v>72.109273182957395</v>
      </c>
      <c r="AH49" s="14">
        <f t="shared" si="76"/>
        <v>74.609022556390983</v>
      </c>
      <c r="AI49" s="86">
        <f>AVERAGE(W49:AH49)</f>
        <v>72.75370718462824</v>
      </c>
      <c r="AK49" s="65">
        <v>96</v>
      </c>
      <c r="AN49" s="65">
        <v>1</v>
      </c>
      <c r="AO49" s="86">
        <f>+AI49*AN49</f>
        <v>72.75370718462824</v>
      </c>
    </row>
    <row r="50" spans="1:41" s="65" customFormat="1" ht="12" customHeight="1">
      <c r="A50" s="1" t="s">
        <v>639</v>
      </c>
      <c r="B50" s="1">
        <v>1</v>
      </c>
      <c r="C50" s="65" t="s">
        <v>232</v>
      </c>
      <c r="D50" s="65" t="s">
        <v>233</v>
      </c>
      <c r="E50" s="68">
        <v>25.01</v>
      </c>
      <c r="F50" s="68">
        <v>26.26</v>
      </c>
      <c r="G50" s="68"/>
      <c r="H50" s="71">
        <v>3029.31</v>
      </c>
      <c r="I50" s="71">
        <v>3109.35</v>
      </c>
      <c r="J50" s="71">
        <v>3071.84</v>
      </c>
      <c r="K50" s="71">
        <v>3059.33</v>
      </c>
      <c r="L50" s="71">
        <v>3260.6</v>
      </c>
      <c r="M50" s="71">
        <v>3287.49</v>
      </c>
      <c r="N50" s="71">
        <v>3262.49</v>
      </c>
      <c r="O50" s="71">
        <v>3211.21</v>
      </c>
      <c r="P50" s="71">
        <v>3132.43</v>
      </c>
      <c r="Q50" s="71">
        <v>3145.56</v>
      </c>
      <c r="R50" s="71">
        <v>3167.44</v>
      </c>
      <c r="S50" s="71">
        <v>3184.95</v>
      </c>
      <c r="T50" s="71">
        <v>37921.999999999993</v>
      </c>
      <c r="U50" s="14"/>
      <c r="V50" s="14"/>
      <c r="W50" s="14">
        <f t="shared" si="59"/>
        <v>121.12395041983206</v>
      </c>
      <c r="X50" s="14">
        <f t="shared" si="60"/>
        <v>124.32427029188324</v>
      </c>
      <c r="Y50" s="14">
        <f t="shared" si="61"/>
        <v>122.82447021191523</v>
      </c>
      <c r="Z50" s="14">
        <f t="shared" si="62"/>
        <v>122.32427029188324</v>
      </c>
      <c r="AA50" s="14">
        <f t="shared" si="63"/>
        <v>124.16603198781415</v>
      </c>
      <c r="AB50" s="14">
        <f t="shared" si="64"/>
        <v>125.19002284843867</v>
      </c>
      <c r="AC50" s="14">
        <f t="shared" si="65"/>
        <v>124.23800456968772</v>
      </c>
      <c r="AD50" s="14">
        <f t="shared" si="66"/>
        <v>122.28522467631377</v>
      </c>
      <c r="AE50" s="14">
        <f t="shared" si="67"/>
        <v>119.28522467631377</v>
      </c>
      <c r="AF50" s="14">
        <f t="shared" si="68"/>
        <v>119.78522467631377</v>
      </c>
      <c r="AG50" s="14">
        <f t="shared" si="69"/>
        <v>120.61843107387661</v>
      </c>
      <c r="AH50" s="14">
        <f t="shared" si="70"/>
        <v>121.28522467631377</v>
      </c>
      <c r="AI50" s="86">
        <f t="shared" si="72"/>
        <v>122.28752920004884</v>
      </c>
      <c r="AK50" s="65">
        <v>96</v>
      </c>
      <c r="AN50" s="65">
        <v>1</v>
      </c>
      <c r="AO50" s="86">
        <f t="shared" si="73"/>
        <v>122.28752920004884</v>
      </c>
    </row>
    <row r="51" spans="1:41" s="65" customFormat="1" ht="12" customHeight="1">
      <c r="A51" s="1" t="s">
        <v>641</v>
      </c>
      <c r="B51" s="1">
        <v>1</v>
      </c>
      <c r="C51" s="65" t="s">
        <v>248</v>
      </c>
      <c r="D51" s="65" t="s">
        <v>249</v>
      </c>
      <c r="E51" s="68">
        <v>21</v>
      </c>
      <c r="F51" s="68">
        <v>22.05</v>
      </c>
      <c r="G51" s="68"/>
      <c r="H51" s="71">
        <v>420</v>
      </c>
      <c r="I51" s="71">
        <v>84</v>
      </c>
      <c r="J51" s="71">
        <v>420</v>
      </c>
      <c r="K51" s="71">
        <v>252</v>
      </c>
      <c r="L51" s="71">
        <v>318.14999999999998</v>
      </c>
      <c r="M51" s="71">
        <v>220.5</v>
      </c>
      <c r="N51" s="71">
        <v>264.60000000000002</v>
      </c>
      <c r="O51" s="71">
        <v>66.150000000000006</v>
      </c>
      <c r="P51" s="71">
        <v>132.30000000000001</v>
      </c>
      <c r="Q51" s="71">
        <v>198.45</v>
      </c>
      <c r="R51" s="71">
        <v>66.150000000000006</v>
      </c>
      <c r="S51" s="71">
        <v>110.25</v>
      </c>
      <c r="T51" s="71">
        <v>2552.5500000000002</v>
      </c>
      <c r="U51" s="14"/>
      <c r="V51" s="14"/>
      <c r="W51" s="14">
        <f t="shared" si="59"/>
        <v>20</v>
      </c>
      <c r="X51" s="14">
        <f t="shared" si="60"/>
        <v>4</v>
      </c>
      <c r="Y51" s="14">
        <f t="shared" si="61"/>
        <v>20</v>
      </c>
      <c r="Z51" s="14">
        <f t="shared" si="62"/>
        <v>12</v>
      </c>
      <c r="AA51" s="14">
        <f t="shared" si="63"/>
        <v>14.428571428571427</v>
      </c>
      <c r="AB51" s="14">
        <f t="shared" si="64"/>
        <v>10</v>
      </c>
      <c r="AC51" s="14">
        <f t="shared" si="65"/>
        <v>12</v>
      </c>
      <c r="AD51" s="14">
        <f t="shared" si="66"/>
        <v>3</v>
      </c>
      <c r="AE51" s="14">
        <f t="shared" si="67"/>
        <v>6</v>
      </c>
      <c r="AF51" s="14">
        <f t="shared" si="68"/>
        <v>9</v>
      </c>
      <c r="AG51" s="14">
        <f t="shared" si="69"/>
        <v>3</v>
      </c>
      <c r="AH51" s="14">
        <f t="shared" si="70"/>
        <v>5</v>
      </c>
      <c r="AI51" s="86">
        <f t="shared" si="72"/>
        <v>9.8690476190476186</v>
      </c>
      <c r="AK51" s="65">
        <v>96</v>
      </c>
      <c r="AN51" s="65">
        <v>1</v>
      </c>
      <c r="AO51" s="86">
        <f t="shared" si="73"/>
        <v>9.8690476190476186</v>
      </c>
    </row>
    <row r="52" spans="1:41" s="65" customFormat="1" ht="12" customHeight="1">
      <c r="A52" s="1" t="s">
        <v>637</v>
      </c>
      <c r="B52" s="1">
        <v>1</v>
      </c>
      <c r="C52" s="65" t="s">
        <v>252</v>
      </c>
      <c r="D52" s="65" t="s">
        <v>253</v>
      </c>
      <c r="E52" s="68">
        <v>21</v>
      </c>
      <c r="F52" s="68">
        <v>22.05</v>
      </c>
      <c r="G52" s="68"/>
      <c r="H52" s="71">
        <v>84</v>
      </c>
      <c r="I52" s="71">
        <v>0</v>
      </c>
      <c r="J52" s="71">
        <v>42</v>
      </c>
      <c r="K52" s="71">
        <v>21</v>
      </c>
      <c r="L52" s="71">
        <v>88.2</v>
      </c>
      <c r="M52" s="71">
        <v>198.45</v>
      </c>
      <c r="N52" s="71">
        <v>22.05</v>
      </c>
      <c r="O52" s="71">
        <v>44.1</v>
      </c>
      <c r="P52" s="71">
        <v>88.2</v>
      </c>
      <c r="Q52" s="71">
        <v>0</v>
      </c>
      <c r="R52" s="71">
        <v>44.1</v>
      </c>
      <c r="S52" s="71">
        <v>22.05</v>
      </c>
      <c r="T52" s="71">
        <v>654.15</v>
      </c>
      <c r="U52" s="14"/>
      <c r="V52" s="14"/>
      <c r="W52" s="14">
        <f>IFERROR(H52/$E52,0)</f>
        <v>4</v>
      </c>
      <c r="X52" s="14">
        <f>IFERROR(I52/$E52,0)</f>
        <v>0</v>
      </c>
      <c r="Y52" s="14">
        <f>IFERROR(J52/$E52,0)</f>
        <v>2</v>
      </c>
      <c r="Z52" s="14">
        <f>IFERROR(K52/$E52,0)</f>
        <v>1</v>
      </c>
      <c r="AA52" s="14">
        <f t="shared" ref="AA52:AH52" si="77">IFERROR(L52/$F52,0)</f>
        <v>4</v>
      </c>
      <c r="AB52" s="14">
        <f t="shared" si="77"/>
        <v>9</v>
      </c>
      <c r="AC52" s="14">
        <f t="shared" si="77"/>
        <v>1</v>
      </c>
      <c r="AD52" s="14">
        <f t="shared" si="77"/>
        <v>2</v>
      </c>
      <c r="AE52" s="14">
        <f t="shared" si="77"/>
        <v>4</v>
      </c>
      <c r="AF52" s="14">
        <f t="shared" si="77"/>
        <v>0</v>
      </c>
      <c r="AG52" s="14">
        <f t="shared" si="77"/>
        <v>2</v>
      </c>
      <c r="AH52" s="14">
        <f t="shared" si="77"/>
        <v>1</v>
      </c>
      <c r="AI52" s="86">
        <f>AVERAGE(W52:AH52)</f>
        <v>2.5</v>
      </c>
      <c r="AK52" s="65">
        <v>96</v>
      </c>
      <c r="AN52" s="65">
        <v>1</v>
      </c>
      <c r="AO52" s="86">
        <f>+AI52*AN52</f>
        <v>2.5</v>
      </c>
    </row>
    <row r="53" spans="1:41" s="65" customFormat="1" ht="12" customHeight="1">
      <c r="A53" s="1" t="s">
        <v>658</v>
      </c>
      <c r="B53" s="1">
        <v>1</v>
      </c>
      <c r="C53" s="65" t="s">
        <v>250</v>
      </c>
      <c r="D53" s="65" t="s">
        <v>251</v>
      </c>
      <c r="E53" s="68">
        <v>5</v>
      </c>
      <c r="F53" s="68">
        <v>5.15</v>
      </c>
      <c r="G53" s="68"/>
      <c r="H53" s="71">
        <v>825</v>
      </c>
      <c r="I53" s="71">
        <v>660</v>
      </c>
      <c r="J53" s="71">
        <v>630</v>
      </c>
      <c r="K53" s="71">
        <v>715</v>
      </c>
      <c r="L53" s="71">
        <v>626.75</v>
      </c>
      <c r="M53" s="71">
        <v>829.15</v>
      </c>
      <c r="N53" s="71">
        <v>803.4</v>
      </c>
      <c r="O53" s="71">
        <v>829.15</v>
      </c>
      <c r="P53" s="71">
        <v>824</v>
      </c>
      <c r="Q53" s="71">
        <v>741.59999999999991</v>
      </c>
      <c r="R53" s="71">
        <v>834.3</v>
      </c>
      <c r="S53" s="71">
        <v>772.5</v>
      </c>
      <c r="T53" s="71">
        <v>9090.8499999999985</v>
      </c>
      <c r="U53" s="14"/>
      <c r="V53" s="14"/>
      <c r="W53" s="14">
        <f t="shared" si="59"/>
        <v>165</v>
      </c>
      <c r="X53" s="14">
        <f t="shared" si="60"/>
        <v>132</v>
      </c>
      <c r="Y53" s="14">
        <f t="shared" si="61"/>
        <v>126</v>
      </c>
      <c r="Z53" s="14">
        <f t="shared" si="62"/>
        <v>143</v>
      </c>
      <c r="AA53" s="14">
        <f t="shared" si="63"/>
        <v>121.69902912621359</v>
      </c>
      <c r="AB53" s="14">
        <f t="shared" si="64"/>
        <v>160.99999999999997</v>
      </c>
      <c r="AC53" s="14">
        <f t="shared" si="65"/>
        <v>155.99999999999997</v>
      </c>
      <c r="AD53" s="14">
        <f t="shared" si="66"/>
        <v>160.99999999999997</v>
      </c>
      <c r="AE53" s="14">
        <f t="shared" si="67"/>
        <v>160</v>
      </c>
      <c r="AF53" s="14">
        <f t="shared" si="68"/>
        <v>143.99999999999997</v>
      </c>
      <c r="AG53" s="14">
        <f t="shared" si="69"/>
        <v>161.99999999999997</v>
      </c>
      <c r="AH53" s="14">
        <f t="shared" si="70"/>
        <v>150</v>
      </c>
      <c r="AI53" s="86">
        <f t="shared" si="72"/>
        <v>148.47491909385113</v>
      </c>
      <c r="AO53" s="86"/>
    </row>
    <row r="54" spans="1:41" s="65" customFormat="1" ht="12" customHeight="1">
      <c r="A54" s="1" t="s">
        <v>650</v>
      </c>
      <c r="B54" s="1">
        <v>1</v>
      </c>
      <c r="C54" s="65" t="s">
        <v>240</v>
      </c>
      <c r="D54" s="65" t="s">
        <v>241</v>
      </c>
      <c r="E54" s="68">
        <v>37</v>
      </c>
      <c r="F54" s="68">
        <v>40.33</v>
      </c>
      <c r="G54" s="68"/>
      <c r="H54" s="71">
        <v>1027.5999999999999</v>
      </c>
      <c r="I54" s="71">
        <v>1035</v>
      </c>
      <c r="J54" s="71">
        <v>1035</v>
      </c>
      <c r="K54" s="71">
        <v>1035</v>
      </c>
      <c r="L54" s="71">
        <v>1118.25</v>
      </c>
      <c r="M54" s="71">
        <v>1118.25</v>
      </c>
      <c r="N54" s="71">
        <v>1118.25</v>
      </c>
      <c r="O54" s="71">
        <v>1118.25</v>
      </c>
      <c r="P54" s="71">
        <v>1118.25</v>
      </c>
      <c r="Q54" s="71">
        <v>1118.25</v>
      </c>
      <c r="R54" s="71">
        <v>1118.25</v>
      </c>
      <c r="S54" s="71">
        <v>1096.25</v>
      </c>
      <c r="T54" s="71">
        <v>13056.6</v>
      </c>
      <c r="U54" s="14"/>
      <c r="V54" s="14"/>
      <c r="W54" s="14">
        <f t="shared" si="59"/>
        <v>27.772972972972969</v>
      </c>
      <c r="X54" s="14">
        <f t="shared" si="60"/>
        <v>27.972972972972972</v>
      </c>
      <c r="Y54" s="14">
        <f t="shared" si="61"/>
        <v>27.972972972972972</v>
      </c>
      <c r="Z54" s="14">
        <f t="shared" si="62"/>
        <v>27.972972972972972</v>
      </c>
      <c r="AA54" s="14">
        <f t="shared" si="63"/>
        <v>27.727498140342178</v>
      </c>
      <c r="AB54" s="14">
        <f t="shared" si="64"/>
        <v>27.727498140342178</v>
      </c>
      <c r="AC54" s="14">
        <f t="shared" si="65"/>
        <v>27.727498140342178</v>
      </c>
      <c r="AD54" s="14">
        <f t="shared" si="66"/>
        <v>27.727498140342178</v>
      </c>
      <c r="AE54" s="14">
        <f t="shared" si="67"/>
        <v>27.727498140342178</v>
      </c>
      <c r="AF54" s="14">
        <f t="shared" si="68"/>
        <v>27.727498140342178</v>
      </c>
      <c r="AG54" s="14">
        <f t="shared" si="69"/>
        <v>27.727498140342178</v>
      </c>
      <c r="AH54" s="14">
        <f t="shared" si="70"/>
        <v>27.181998512273744</v>
      </c>
      <c r="AI54" s="86">
        <f t="shared" si="72"/>
        <v>27.747198115546734</v>
      </c>
      <c r="AM54" s="65">
        <v>2</v>
      </c>
      <c r="AN54" s="65">
        <v>1</v>
      </c>
      <c r="AO54" s="86">
        <f t="shared" si="73"/>
        <v>27.747198115546734</v>
      </c>
    </row>
    <row r="55" spans="1:41" s="65" customFormat="1" ht="12" customHeight="1">
      <c r="A55" s="1" t="s">
        <v>645</v>
      </c>
      <c r="B55" s="1">
        <v>2</v>
      </c>
      <c r="C55" s="65" t="s">
        <v>254</v>
      </c>
      <c r="D55" s="65" t="s">
        <v>255</v>
      </c>
      <c r="E55" s="68">
        <v>13</v>
      </c>
      <c r="F55" s="68">
        <v>14.3</v>
      </c>
      <c r="G55" s="68"/>
      <c r="H55" s="71">
        <v>0</v>
      </c>
      <c r="I55" s="71">
        <v>0</v>
      </c>
      <c r="J55" s="71">
        <v>0</v>
      </c>
      <c r="K55" s="71">
        <v>65</v>
      </c>
      <c r="L55" s="71">
        <v>58</v>
      </c>
      <c r="M55" s="71">
        <v>57.2</v>
      </c>
      <c r="N55" s="71">
        <v>0</v>
      </c>
      <c r="O55" s="71">
        <v>57.2</v>
      </c>
      <c r="P55" s="71">
        <v>28.6</v>
      </c>
      <c r="Q55" s="71">
        <v>0</v>
      </c>
      <c r="R55" s="71">
        <v>28.6</v>
      </c>
      <c r="S55" s="71">
        <v>28.6</v>
      </c>
      <c r="T55" s="71">
        <v>323.20000000000005</v>
      </c>
      <c r="U55" s="14"/>
      <c r="V55" s="14"/>
      <c r="W55" s="14">
        <f t="shared" si="59"/>
        <v>0</v>
      </c>
      <c r="X55" s="14">
        <f t="shared" si="60"/>
        <v>0</v>
      </c>
      <c r="Y55" s="14">
        <f t="shared" si="61"/>
        <v>0</v>
      </c>
      <c r="Z55" s="14">
        <f t="shared" si="62"/>
        <v>5</v>
      </c>
      <c r="AA55" s="14">
        <f t="shared" si="63"/>
        <v>4.0559440559440558</v>
      </c>
      <c r="AB55" s="14">
        <f t="shared" si="64"/>
        <v>4</v>
      </c>
      <c r="AC55" s="14">
        <f t="shared" si="65"/>
        <v>0</v>
      </c>
      <c r="AD55" s="14">
        <f t="shared" si="66"/>
        <v>4</v>
      </c>
      <c r="AE55" s="14">
        <f t="shared" si="67"/>
        <v>2</v>
      </c>
      <c r="AF55" s="14">
        <f t="shared" si="68"/>
        <v>0</v>
      </c>
      <c r="AG55" s="14">
        <f t="shared" si="69"/>
        <v>2</v>
      </c>
      <c r="AH55" s="14">
        <f t="shared" si="70"/>
        <v>2</v>
      </c>
      <c r="AI55" s="86">
        <f t="shared" si="72"/>
        <v>1.9213286713286715</v>
      </c>
    </row>
    <row r="56" spans="1:41" s="65" customFormat="1" ht="12" customHeight="1">
      <c r="A56" s="1" t="s">
        <v>644</v>
      </c>
      <c r="B56" s="1">
        <v>1</v>
      </c>
      <c r="C56" s="65" t="s">
        <v>258</v>
      </c>
      <c r="D56" s="65" t="s">
        <v>259</v>
      </c>
      <c r="E56" s="68">
        <v>37</v>
      </c>
      <c r="F56" s="68">
        <v>38.85</v>
      </c>
      <c r="G56" s="68"/>
      <c r="H56" s="71">
        <v>37</v>
      </c>
      <c r="I56" s="71">
        <v>74</v>
      </c>
      <c r="J56" s="71">
        <v>148</v>
      </c>
      <c r="K56" s="71">
        <v>74</v>
      </c>
      <c r="L56" s="71">
        <v>149.85</v>
      </c>
      <c r="M56" s="71">
        <v>116.55</v>
      </c>
      <c r="N56" s="71">
        <v>77.7</v>
      </c>
      <c r="O56" s="71">
        <v>0</v>
      </c>
      <c r="P56" s="71">
        <v>38.85</v>
      </c>
      <c r="Q56" s="71">
        <v>0</v>
      </c>
      <c r="R56" s="71">
        <v>0</v>
      </c>
      <c r="S56" s="71">
        <v>38.85</v>
      </c>
      <c r="T56" s="71">
        <v>754.80000000000007</v>
      </c>
      <c r="U56" s="14"/>
      <c r="V56" s="14"/>
      <c r="W56" s="14">
        <f t="shared" si="59"/>
        <v>1</v>
      </c>
      <c r="X56" s="14">
        <f t="shared" si="60"/>
        <v>2</v>
      </c>
      <c r="Y56" s="14">
        <f t="shared" si="61"/>
        <v>4</v>
      </c>
      <c r="Z56" s="14">
        <f t="shared" si="62"/>
        <v>2</v>
      </c>
      <c r="AA56" s="14">
        <f t="shared" si="63"/>
        <v>3.8571428571428568</v>
      </c>
      <c r="AB56" s="14">
        <f t="shared" si="64"/>
        <v>3</v>
      </c>
      <c r="AC56" s="14">
        <f t="shared" si="65"/>
        <v>2</v>
      </c>
      <c r="AD56" s="14">
        <f t="shared" si="66"/>
        <v>0</v>
      </c>
      <c r="AE56" s="14">
        <f t="shared" si="67"/>
        <v>1</v>
      </c>
      <c r="AF56" s="14">
        <f t="shared" si="68"/>
        <v>0</v>
      </c>
      <c r="AG56" s="14">
        <f t="shared" si="69"/>
        <v>0</v>
      </c>
      <c r="AH56" s="14">
        <f t="shared" si="70"/>
        <v>1</v>
      </c>
      <c r="AI56" s="86">
        <f t="shared" si="72"/>
        <v>1.6547619047619049</v>
      </c>
    </row>
    <row r="57" spans="1:41" s="65" customFormat="1" ht="12" customHeight="1">
      <c r="A57" s="1" t="s">
        <v>666</v>
      </c>
      <c r="B57" s="1">
        <v>2</v>
      </c>
      <c r="C57" s="65" t="s">
        <v>261</v>
      </c>
      <c r="D57" s="65" t="s">
        <v>262</v>
      </c>
      <c r="E57" s="68">
        <v>3</v>
      </c>
      <c r="F57" s="68">
        <v>3.1</v>
      </c>
      <c r="G57" s="68"/>
      <c r="H57" s="71">
        <v>15</v>
      </c>
      <c r="I57" s="71">
        <v>15</v>
      </c>
      <c r="J57" s="71">
        <v>15</v>
      </c>
      <c r="K57" s="71">
        <v>15</v>
      </c>
      <c r="L57" s="71">
        <v>24.8</v>
      </c>
      <c r="M57" s="71">
        <v>24.8</v>
      </c>
      <c r="N57" s="71">
        <v>24.8</v>
      </c>
      <c r="O57" s="71">
        <v>24.8</v>
      </c>
      <c r="P57" s="71">
        <v>24.8</v>
      </c>
      <c r="Q57" s="71">
        <v>24.8</v>
      </c>
      <c r="R57" s="71">
        <v>24.8</v>
      </c>
      <c r="S57" s="71">
        <v>24.8</v>
      </c>
      <c r="T57" s="71">
        <v>258.40000000000003</v>
      </c>
      <c r="U57" s="14"/>
      <c r="V57" s="14"/>
      <c r="W57" s="14">
        <f t="shared" si="59"/>
        <v>5</v>
      </c>
      <c r="X57" s="14">
        <f t="shared" si="60"/>
        <v>5</v>
      </c>
      <c r="Y57" s="14">
        <f t="shared" si="61"/>
        <v>5</v>
      </c>
      <c r="Z57" s="14">
        <f t="shared" si="62"/>
        <v>5</v>
      </c>
      <c r="AA57" s="14">
        <f t="shared" si="63"/>
        <v>8</v>
      </c>
      <c r="AB57" s="14">
        <f t="shared" si="64"/>
        <v>8</v>
      </c>
      <c r="AC57" s="14">
        <f t="shared" si="65"/>
        <v>8</v>
      </c>
      <c r="AD57" s="14">
        <f t="shared" si="66"/>
        <v>8</v>
      </c>
      <c r="AE57" s="14">
        <f t="shared" si="67"/>
        <v>8</v>
      </c>
      <c r="AF57" s="14">
        <f t="shared" si="68"/>
        <v>8</v>
      </c>
      <c r="AG57" s="14">
        <f t="shared" si="69"/>
        <v>8</v>
      </c>
      <c r="AH57" s="14">
        <f t="shared" si="70"/>
        <v>8</v>
      </c>
      <c r="AI57" s="86">
        <f t="shared" si="72"/>
        <v>7</v>
      </c>
    </row>
    <row r="58" spans="1:41" s="65" customFormat="1" ht="12" customHeight="1">
      <c r="A58" s="1" t="s">
        <v>655</v>
      </c>
      <c r="B58" s="1">
        <v>1</v>
      </c>
      <c r="C58" s="65" t="s">
        <v>271</v>
      </c>
      <c r="D58" s="65" t="s">
        <v>272</v>
      </c>
      <c r="E58" s="68">
        <v>3</v>
      </c>
      <c r="F58" s="68">
        <v>3.1</v>
      </c>
      <c r="G58" s="68"/>
      <c r="H58" s="71">
        <v>201</v>
      </c>
      <c r="I58" s="71">
        <v>156</v>
      </c>
      <c r="J58" s="71">
        <v>150</v>
      </c>
      <c r="K58" s="71">
        <v>171</v>
      </c>
      <c r="L58" s="71">
        <v>187.2</v>
      </c>
      <c r="M58" s="71">
        <v>229.39999999999998</v>
      </c>
      <c r="N58" s="71">
        <v>229.39999999999998</v>
      </c>
      <c r="O58" s="71">
        <v>201.5</v>
      </c>
      <c r="P58" s="71">
        <v>207.7</v>
      </c>
      <c r="Q58" s="71">
        <v>176.7</v>
      </c>
      <c r="R58" s="71">
        <v>185.4</v>
      </c>
      <c r="S58" s="71">
        <v>176.7</v>
      </c>
      <c r="T58" s="71">
        <v>2272</v>
      </c>
      <c r="U58" s="14"/>
      <c r="V58" s="14"/>
      <c r="W58" s="14">
        <f t="shared" si="59"/>
        <v>67</v>
      </c>
      <c r="X58" s="14">
        <f t="shared" si="60"/>
        <v>52</v>
      </c>
      <c r="Y58" s="14">
        <f t="shared" si="61"/>
        <v>50</v>
      </c>
      <c r="Z58" s="14">
        <f t="shared" si="62"/>
        <v>57</v>
      </c>
      <c r="AA58" s="14">
        <f t="shared" si="63"/>
        <v>60.387096774193544</v>
      </c>
      <c r="AB58" s="14">
        <f t="shared" si="64"/>
        <v>73.999999999999986</v>
      </c>
      <c r="AC58" s="14">
        <f t="shared" si="65"/>
        <v>73.999999999999986</v>
      </c>
      <c r="AD58" s="14">
        <f t="shared" si="66"/>
        <v>65</v>
      </c>
      <c r="AE58" s="14">
        <f t="shared" si="67"/>
        <v>67</v>
      </c>
      <c r="AF58" s="14">
        <f t="shared" si="68"/>
        <v>56.999999999999993</v>
      </c>
      <c r="AG58" s="14">
        <f t="shared" si="69"/>
        <v>59.806451612903224</v>
      </c>
      <c r="AH58" s="14">
        <f t="shared" si="70"/>
        <v>56.999999999999993</v>
      </c>
      <c r="AI58" s="86">
        <f t="shared" si="72"/>
        <v>61.682795698924728</v>
      </c>
    </row>
    <row r="59" spans="1:41" s="65" customFormat="1" ht="12" customHeight="1">
      <c r="A59" s="1" t="s">
        <v>776</v>
      </c>
      <c r="B59" s="1">
        <v>1</v>
      </c>
      <c r="C59" s="65" t="s">
        <v>327</v>
      </c>
      <c r="D59" s="65" t="s">
        <v>328</v>
      </c>
      <c r="E59" s="68">
        <v>3.23</v>
      </c>
      <c r="F59" s="68">
        <v>13.23</v>
      </c>
      <c r="G59" s="68"/>
      <c r="H59" s="71">
        <v>0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14"/>
      <c r="V59" s="14"/>
      <c r="W59" s="14">
        <f t="shared" si="59"/>
        <v>0</v>
      </c>
      <c r="X59" s="14">
        <f t="shared" si="60"/>
        <v>0</v>
      </c>
      <c r="Y59" s="14">
        <f t="shared" si="61"/>
        <v>0</v>
      </c>
      <c r="Z59" s="14">
        <f t="shared" si="62"/>
        <v>0</v>
      </c>
      <c r="AA59" s="14">
        <f t="shared" si="63"/>
        <v>0</v>
      </c>
      <c r="AB59" s="14">
        <f t="shared" si="64"/>
        <v>0</v>
      </c>
      <c r="AC59" s="14">
        <f t="shared" si="65"/>
        <v>0</v>
      </c>
      <c r="AD59" s="14">
        <f t="shared" si="66"/>
        <v>0</v>
      </c>
      <c r="AE59" s="14">
        <f t="shared" si="67"/>
        <v>0</v>
      </c>
      <c r="AF59" s="14">
        <f t="shared" si="68"/>
        <v>0</v>
      </c>
      <c r="AG59" s="14">
        <f t="shared" si="69"/>
        <v>0</v>
      </c>
      <c r="AH59" s="14">
        <f t="shared" si="70"/>
        <v>0</v>
      </c>
      <c r="AI59" s="86">
        <f t="shared" si="72"/>
        <v>0</v>
      </c>
    </row>
    <row r="60" spans="1:41" s="65" customFormat="1" ht="12" customHeight="1">
      <c r="A60" s="1" t="s">
        <v>777</v>
      </c>
      <c r="B60" s="1">
        <v>1</v>
      </c>
      <c r="C60" s="65" t="s">
        <v>256</v>
      </c>
      <c r="D60" s="65" t="s">
        <v>257</v>
      </c>
      <c r="E60" s="68">
        <v>10</v>
      </c>
      <c r="F60" s="68">
        <v>10.5</v>
      </c>
      <c r="G60" s="68"/>
      <c r="H60" s="71">
        <v>0</v>
      </c>
      <c r="I60" s="71">
        <v>0</v>
      </c>
      <c r="J60" s="71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14"/>
      <c r="V60" s="14"/>
      <c r="W60" s="14">
        <f t="shared" si="59"/>
        <v>0</v>
      </c>
      <c r="X60" s="14">
        <f t="shared" si="60"/>
        <v>0</v>
      </c>
      <c r="Y60" s="14">
        <f t="shared" si="61"/>
        <v>0</v>
      </c>
      <c r="Z60" s="14">
        <f t="shared" si="62"/>
        <v>0</v>
      </c>
      <c r="AA60" s="14">
        <f t="shared" si="63"/>
        <v>0</v>
      </c>
      <c r="AB60" s="14">
        <f t="shared" si="64"/>
        <v>0</v>
      </c>
      <c r="AC60" s="14">
        <f t="shared" si="65"/>
        <v>0</v>
      </c>
      <c r="AD60" s="14">
        <f t="shared" si="66"/>
        <v>0</v>
      </c>
      <c r="AE60" s="14">
        <f t="shared" si="67"/>
        <v>0</v>
      </c>
      <c r="AF60" s="14">
        <f t="shared" si="68"/>
        <v>0</v>
      </c>
      <c r="AG60" s="14">
        <f t="shared" si="69"/>
        <v>0</v>
      </c>
      <c r="AH60" s="14">
        <f t="shared" si="70"/>
        <v>0</v>
      </c>
      <c r="AI60" s="86">
        <f t="shared" si="72"/>
        <v>0</v>
      </c>
    </row>
    <row r="61" spans="1:41" s="65" customFormat="1" ht="12" customHeight="1">
      <c r="A61" s="1" t="s">
        <v>778</v>
      </c>
      <c r="B61" s="1">
        <v>1</v>
      </c>
      <c r="C61" s="65" t="s">
        <v>126</v>
      </c>
      <c r="D61" s="65" t="s">
        <v>127</v>
      </c>
      <c r="E61" s="68">
        <v>0</v>
      </c>
      <c r="F61" s="68">
        <v>0</v>
      </c>
      <c r="G61" s="68"/>
      <c r="H61" s="71">
        <v>0</v>
      </c>
      <c r="I61" s="71">
        <v>0</v>
      </c>
      <c r="J61" s="71">
        <v>0</v>
      </c>
      <c r="K61" s="71">
        <v>0</v>
      </c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14"/>
      <c r="V61" s="14"/>
      <c r="W61" s="14">
        <f t="shared" si="59"/>
        <v>0</v>
      </c>
      <c r="X61" s="14">
        <f t="shared" si="60"/>
        <v>0</v>
      </c>
      <c r="Y61" s="14">
        <f t="shared" si="61"/>
        <v>0</v>
      </c>
      <c r="Z61" s="14">
        <f t="shared" si="62"/>
        <v>0</v>
      </c>
      <c r="AA61" s="14">
        <f t="shared" si="63"/>
        <v>0</v>
      </c>
      <c r="AB61" s="14">
        <f t="shared" si="64"/>
        <v>0</v>
      </c>
      <c r="AC61" s="14">
        <f t="shared" si="65"/>
        <v>0</v>
      </c>
      <c r="AD61" s="14">
        <f t="shared" si="66"/>
        <v>0</v>
      </c>
      <c r="AE61" s="14">
        <f t="shared" si="67"/>
        <v>0</v>
      </c>
      <c r="AF61" s="14">
        <f t="shared" si="68"/>
        <v>0</v>
      </c>
      <c r="AG61" s="14">
        <f t="shared" si="69"/>
        <v>0</v>
      </c>
      <c r="AH61" s="14">
        <f t="shared" si="70"/>
        <v>0</v>
      </c>
      <c r="AI61" s="86">
        <f t="shared" si="72"/>
        <v>0</v>
      </c>
    </row>
    <row r="62" spans="1:41" s="65" customFormat="1" ht="12" customHeight="1">
      <c r="A62" s="1"/>
      <c r="B62" s="1"/>
      <c r="E62" s="137">
        <v>44593</v>
      </c>
      <c r="F62" s="137">
        <v>45078</v>
      </c>
      <c r="G62" s="137">
        <v>45292</v>
      </c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86"/>
    </row>
    <row r="63" spans="1:41" s="65" customFormat="1" ht="12" customHeight="1">
      <c r="A63" s="1" t="s">
        <v>725</v>
      </c>
      <c r="B63" s="1"/>
      <c r="C63" s="11" t="s">
        <v>254</v>
      </c>
      <c r="D63" s="11" t="s">
        <v>255</v>
      </c>
      <c r="E63" s="68">
        <v>0</v>
      </c>
      <c r="F63" s="68">
        <v>0</v>
      </c>
      <c r="G63" s="68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86"/>
    </row>
    <row r="64" spans="1:41" s="65" customFormat="1" ht="12" customHeight="1">
      <c r="A64" s="1" t="s">
        <v>626</v>
      </c>
      <c r="B64" s="1"/>
      <c r="C64" s="66" t="s">
        <v>106</v>
      </c>
      <c r="D64" s="11" t="s">
        <v>107</v>
      </c>
      <c r="E64" s="68">
        <v>2.5099999999999998</v>
      </c>
      <c r="F64" s="68">
        <v>2.5099999999999998</v>
      </c>
      <c r="G64" s="68">
        <v>2.5099999999999998</v>
      </c>
      <c r="H64" s="71">
        <v>174.24</v>
      </c>
      <c r="I64" s="71">
        <v>173.92499999999998</v>
      </c>
      <c r="J64" s="71">
        <v>197.495</v>
      </c>
      <c r="K64" s="71">
        <v>198.98000000000002</v>
      </c>
      <c r="L64" s="71">
        <v>211.685</v>
      </c>
      <c r="M64" s="71">
        <v>209.86500000000001</v>
      </c>
      <c r="N64" s="71">
        <v>214.66500000000002</v>
      </c>
      <c r="O64" s="71">
        <v>203.80500000000001</v>
      </c>
      <c r="P64" s="71">
        <v>189.38</v>
      </c>
      <c r="Q64" s="71">
        <v>190.23999999999998</v>
      </c>
      <c r="R64" s="71">
        <v>189.7</v>
      </c>
      <c r="S64" s="71">
        <v>185.29999999999998</v>
      </c>
      <c r="T64" s="71">
        <v>2339.2800000000002</v>
      </c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86"/>
    </row>
    <row r="65" spans="1:41" s="65" customFormat="1" ht="12" customHeight="1">
      <c r="A65" s="1" t="s">
        <v>627</v>
      </c>
      <c r="B65" s="1"/>
      <c r="C65" s="66" t="s">
        <v>108</v>
      </c>
      <c r="D65" s="11" t="s">
        <v>107</v>
      </c>
      <c r="E65" s="68">
        <v>1.26</v>
      </c>
      <c r="F65" s="68">
        <v>1.26</v>
      </c>
      <c r="G65" s="68">
        <v>1.26</v>
      </c>
      <c r="H65" s="71">
        <v>15.12</v>
      </c>
      <c r="I65" s="71">
        <v>15.12</v>
      </c>
      <c r="J65" s="71">
        <v>10.08</v>
      </c>
      <c r="K65" s="71">
        <v>10.08</v>
      </c>
      <c r="L65" s="71">
        <v>10.08</v>
      </c>
      <c r="M65" s="71">
        <v>8.82</v>
      </c>
      <c r="N65" s="71">
        <v>8.82</v>
      </c>
      <c r="O65" s="71">
        <v>12.6</v>
      </c>
      <c r="P65" s="71">
        <v>12.6</v>
      </c>
      <c r="Q65" s="71">
        <v>12.6</v>
      </c>
      <c r="R65" s="71">
        <v>12.6</v>
      </c>
      <c r="S65" s="71">
        <v>12.6</v>
      </c>
      <c r="T65" s="71">
        <v>141.11999999999998</v>
      </c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86"/>
    </row>
    <row r="66" spans="1:41" s="65" customFormat="1" ht="12" customHeight="1">
      <c r="A66" s="1" t="s">
        <v>628</v>
      </c>
      <c r="B66" s="1"/>
      <c r="C66" s="66" t="s">
        <v>179</v>
      </c>
      <c r="D66" s="11" t="s">
        <v>180</v>
      </c>
      <c r="E66" s="68">
        <v>4</v>
      </c>
      <c r="F66" s="68">
        <v>4</v>
      </c>
      <c r="G66" s="68">
        <v>4.34</v>
      </c>
      <c r="H66" s="71">
        <v>1.9650000000000001</v>
      </c>
      <c r="I66" s="71">
        <v>1.31</v>
      </c>
      <c r="J66" s="71">
        <v>1.31</v>
      </c>
      <c r="K66" s="71">
        <v>3.41</v>
      </c>
      <c r="L66" s="71">
        <v>9.9999999999999978E-2</v>
      </c>
      <c r="M66" s="71">
        <v>0.62</v>
      </c>
      <c r="N66" s="71">
        <v>1.24</v>
      </c>
      <c r="O66" s="71">
        <v>2.62</v>
      </c>
      <c r="P66" s="71">
        <v>0.98499999999999999</v>
      </c>
      <c r="Q66" s="71">
        <v>1.3149999999999999</v>
      </c>
      <c r="R66" s="71">
        <v>2.95</v>
      </c>
      <c r="S66" s="71">
        <v>2.62</v>
      </c>
      <c r="T66" s="71">
        <v>20.445</v>
      </c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86"/>
    </row>
    <row r="67" spans="1:41" s="65" customFormat="1" ht="12" customHeight="1">
      <c r="A67" s="1" t="s">
        <v>633</v>
      </c>
      <c r="B67" s="1"/>
      <c r="C67" s="66" t="s">
        <v>181</v>
      </c>
      <c r="D67" s="11" t="s">
        <v>182</v>
      </c>
      <c r="E67" s="68">
        <v>0.36</v>
      </c>
      <c r="F67" s="68">
        <v>0.36</v>
      </c>
      <c r="G67" s="68">
        <v>0.36</v>
      </c>
      <c r="H67" s="71">
        <v>49.14</v>
      </c>
      <c r="I67" s="71">
        <v>49.42</v>
      </c>
      <c r="J67" s="71">
        <v>49.225000000000001</v>
      </c>
      <c r="K67" s="71">
        <v>48.945</v>
      </c>
      <c r="L67" s="71">
        <v>49.41</v>
      </c>
      <c r="M67" s="71">
        <v>49.41</v>
      </c>
      <c r="N67" s="71">
        <v>58.06</v>
      </c>
      <c r="O67" s="71">
        <v>61.42</v>
      </c>
      <c r="P67" s="71">
        <v>63</v>
      </c>
      <c r="Q67" s="71">
        <v>63.72</v>
      </c>
      <c r="R67" s="71">
        <v>69.11999999999999</v>
      </c>
      <c r="S67" s="71">
        <v>66.639999999999986</v>
      </c>
      <c r="T67" s="71">
        <v>677.51</v>
      </c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86"/>
    </row>
    <row r="68" spans="1:41" s="65" customFormat="1" ht="12" customHeight="1">
      <c r="A68" s="1" t="s">
        <v>634</v>
      </c>
      <c r="B68" s="1"/>
      <c r="C68" s="66" t="s">
        <v>281</v>
      </c>
      <c r="D68" s="11" t="s">
        <v>182</v>
      </c>
      <c r="E68" s="68">
        <v>0.32</v>
      </c>
      <c r="F68" s="68">
        <v>0.32</v>
      </c>
      <c r="G68" s="68">
        <v>0.36</v>
      </c>
      <c r="H68" s="71">
        <v>7.04</v>
      </c>
      <c r="I68" s="71">
        <v>7.04</v>
      </c>
      <c r="J68" s="71">
        <v>7.04</v>
      </c>
      <c r="K68" s="71">
        <v>7.04</v>
      </c>
      <c r="L68" s="71">
        <v>7.04</v>
      </c>
      <c r="M68" s="71">
        <v>7.04</v>
      </c>
      <c r="N68" s="71">
        <v>7.04</v>
      </c>
      <c r="O68" s="71">
        <v>7.04</v>
      </c>
      <c r="P68" s="71">
        <v>7.04</v>
      </c>
      <c r="Q68" s="71">
        <v>7.04</v>
      </c>
      <c r="R68" s="71">
        <v>7.92</v>
      </c>
      <c r="S68" s="71">
        <v>7.92</v>
      </c>
      <c r="T68" s="71">
        <v>86.240000000000009</v>
      </c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86"/>
    </row>
    <row r="69" spans="1:41" s="65" customFormat="1" ht="12" customHeight="1">
      <c r="A69" s="1" t="s">
        <v>726</v>
      </c>
      <c r="B69" s="1"/>
      <c r="C69" s="66" t="s">
        <v>261</v>
      </c>
      <c r="D69" s="11" t="s">
        <v>262</v>
      </c>
      <c r="E69" s="68">
        <v>2.68</v>
      </c>
      <c r="F69" s="68">
        <v>2.67</v>
      </c>
      <c r="G69" s="68">
        <v>2.67</v>
      </c>
      <c r="H69" s="71">
        <v>0</v>
      </c>
      <c r="I69" s="71">
        <v>0</v>
      </c>
      <c r="J69" s="71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86"/>
    </row>
    <row r="70" spans="1:41" s="65" customFormat="1" ht="12" customHeight="1">
      <c r="A70" s="1" t="s">
        <v>631</v>
      </c>
      <c r="B70" s="1"/>
      <c r="C70" s="66" t="s">
        <v>461</v>
      </c>
      <c r="D70" s="11" t="s">
        <v>462</v>
      </c>
      <c r="E70" s="68">
        <v>1.2</v>
      </c>
      <c r="F70" s="68">
        <v>1.2</v>
      </c>
      <c r="G70" s="68">
        <v>1.2</v>
      </c>
      <c r="H70" s="71">
        <v>1.2</v>
      </c>
      <c r="I70" s="71">
        <v>1.2</v>
      </c>
      <c r="J70" s="71">
        <v>1.2</v>
      </c>
      <c r="K70" s="71">
        <v>2.4</v>
      </c>
      <c r="L70" s="71">
        <v>3.5999999999999996</v>
      </c>
      <c r="M70" s="71">
        <v>4.8</v>
      </c>
      <c r="N70" s="71">
        <v>-2.9699999999999993</v>
      </c>
      <c r="O70" s="71">
        <v>4.8</v>
      </c>
      <c r="P70" s="71">
        <v>3.6</v>
      </c>
      <c r="Q70" s="71">
        <v>3.6</v>
      </c>
      <c r="R70" s="71">
        <v>3</v>
      </c>
      <c r="S70" s="71">
        <v>3</v>
      </c>
      <c r="T70" s="71">
        <v>29.430000000000003</v>
      </c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86"/>
    </row>
    <row r="71" spans="1:41" s="65" customFormat="1" ht="12" customHeight="1">
      <c r="A71" s="1"/>
      <c r="B71" s="1"/>
      <c r="E71" s="68"/>
      <c r="F71" s="68"/>
      <c r="G71" s="68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86"/>
    </row>
    <row r="72" spans="1:41">
      <c r="D72" s="65"/>
      <c r="E72" s="84"/>
      <c r="F72" s="84"/>
      <c r="G72" s="84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75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"/>
      <c r="AK72" s="1" t="s">
        <v>431</v>
      </c>
      <c r="AL72" s="16">
        <f>+SUM(AO40:AO44,AO54,AO43)</f>
        <v>218.87964585699854</v>
      </c>
    </row>
    <row r="73" spans="1:41">
      <c r="D73" s="17" t="s">
        <v>28</v>
      </c>
      <c r="E73" s="84"/>
      <c r="F73" s="84"/>
      <c r="G73" s="84"/>
      <c r="H73" s="72">
        <f t="shared" ref="H73:T73" si="78">SUM(H35:H72)</f>
        <v>27764.305</v>
      </c>
      <c r="I73" s="72">
        <f t="shared" si="78"/>
        <v>27005.184999999998</v>
      </c>
      <c r="J73" s="72">
        <f t="shared" si="78"/>
        <v>27715.460000000003</v>
      </c>
      <c r="K73" s="72">
        <f t="shared" si="78"/>
        <v>28091.635000000002</v>
      </c>
      <c r="L73" s="72">
        <f t="shared" si="78"/>
        <v>30279.494999999999</v>
      </c>
      <c r="M73" s="72">
        <f t="shared" si="78"/>
        <v>30462.285000000003</v>
      </c>
      <c r="N73" s="72">
        <f t="shared" si="78"/>
        <v>30343.835000000003</v>
      </c>
      <c r="O73" s="72">
        <f t="shared" si="78"/>
        <v>30102.114999999998</v>
      </c>
      <c r="P73" s="72">
        <f t="shared" si="78"/>
        <v>29896.864999999994</v>
      </c>
      <c r="Q73" s="72">
        <f t="shared" si="78"/>
        <v>29571.794999999998</v>
      </c>
      <c r="R73" s="72">
        <f t="shared" si="78"/>
        <v>29524.079999999994</v>
      </c>
      <c r="S73" s="72">
        <f t="shared" si="78"/>
        <v>29384.679999999993</v>
      </c>
      <c r="T73" s="72">
        <f t="shared" si="78"/>
        <v>350141.73500000004</v>
      </c>
      <c r="W73" s="51">
        <f t="shared" ref="W73:AI73" si="79">+SUM(W40:W50)</f>
        <v>530.24358839975116</v>
      </c>
      <c r="X73" s="51">
        <f t="shared" si="79"/>
        <v>529.29418815984718</v>
      </c>
      <c r="Y73" s="51">
        <f t="shared" si="79"/>
        <v>532.09458799991114</v>
      </c>
      <c r="Z73" s="51">
        <f t="shared" si="79"/>
        <v>541.02701715990861</v>
      </c>
      <c r="AA73" s="51">
        <f t="shared" si="79"/>
        <v>539.95660449171817</v>
      </c>
      <c r="AB73" s="51">
        <f t="shared" si="79"/>
        <v>535.2659325977977</v>
      </c>
      <c r="AC73" s="51">
        <f t="shared" si="79"/>
        <v>538.1924477093512</v>
      </c>
      <c r="AD73" s="51">
        <f t="shared" si="79"/>
        <v>533.73476658504978</v>
      </c>
      <c r="AE73" s="51">
        <f t="shared" si="79"/>
        <v>525.61789008594235</v>
      </c>
      <c r="AF73" s="51">
        <f t="shared" si="79"/>
        <v>523.0679399454292</v>
      </c>
      <c r="AG73" s="51">
        <f t="shared" si="79"/>
        <v>523.45149508675797</v>
      </c>
      <c r="AH73" s="51">
        <f t="shared" si="79"/>
        <v>523.46817564482183</v>
      </c>
      <c r="AI73" s="51">
        <f t="shared" si="79"/>
        <v>531.28455282219056</v>
      </c>
      <c r="AK73" s="1" t="s">
        <v>432</v>
      </c>
      <c r="AL73" s="16">
        <f>+SUM(AO45:AO51,AO52)</f>
        <v>356.01427196584132</v>
      </c>
    </row>
    <row r="74" spans="1:41" s="65" customFormat="1" ht="12" customHeight="1">
      <c r="A74" s="1"/>
      <c r="B74" s="1"/>
      <c r="C74" s="1"/>
      <c r="D74" s="1"/>
      <c r="E74" s="68"/>
      <c r="F74" s="68"/>
      <c r="G74" s="68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5"/>
      <c r="U74" s="1"/>
      <c r="V74" s="1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</row>
    <row r="75" spans="1:41" s="65" customFormat="1" ht="12" customHeight="1">
      <c r="A75" s="1"/>
      <c r="B75" s="1"/>
      <c r="C75" s="9" t="s">
        <v>14</v>
      </c>
      <c r="D75" s="7" t="s">
        <v>14</v>
      </c>
      <c r="E75" s="68"/>
      <c r="F75" s="68"/>
      <c r="G75" s="68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5"/>
      <c r="U75" s="1"/>
      <c r="V75" s="1"/>
      <c r="W75" s="14">
        <f>IFERROR(H75/#REF!,0)</f>
        <v>0</v>
      </c>
      <c r="X75" s="14">
        <f>IFERROR(I75/#REF!,0)</f>
        <v>0</v>
      </c>
      <c r="Y75" s="14">
        <f>IFERROR(J75/#REF!,0)</f>
        <v>0</v>
      </c>
      <c r="Z75" s="14">
        <f>IFERROR(K75/#REF!,0)</f>
        <v>0</v>
      </c>
      <c r="AA75" s="14">
        <f>IFERROR(L75/#REF!,0)</f>
        <v>0</v>
      </c>
      <c r="AB75" s="14">
        <f>IFERROR(M75/#REF!,0)</f>
        <v>0</v>
      </c>
      <c r="AC75" s="14">
        <f>IFERROR(N75/#REF!,0)</f>
        <v>0</v>
      </c>
      <c r="AD75" s="14">
        <f>IFERROR(O75/#REF!,0)</f>
        <v>0</v>
      </c>
      <c r="AE75" s="14">
        <f>IFERROR(P75/#REF!,0)</f>
        <v>0</v>
      </c>
      <c r="AF75" s="14">
        <f>IFERROR(Q75/#REF!,0)</f>
        <v>0</v>
      </c>
      <c r="AG75" s="14">
        <f>IFERROR(R75/#REF!,0)</f>
        <v>0</v>
      </c>
      <c r="AH75" s="14">
        <f>IFERROR(S75/#REF!,0)</f>
        <v>0</v>
      </c>
      <c r="AI75" s="86">
        <f>AVERAGE(W75:AH75)</f>
        <v>0</v>
      </c>
    </row>
    <row r="76" spans="1:41" s="65" customFormat="1" ht="12" customHeight="1">
      <c r="A76" s="1"/>
      <c r="B76" s="1"/>
      <c r="C76" s="9"/>
      <c r="D76" s="9"/>
      <c r="E76" s="68"/>
      <c r="F76" s="68"/>
      <c r="G76" s="68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5"/>
      <c r="U76" s="1"/>
      <c r="V76" s="1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</row>
    <row r="77" spans="1:41" s="65" customFormat="1" ht="12" customHeight="1">
      <c r="A77" s="1"/>
      <c r="B77" s="1"/>
      <c r="C77" s="2" t="s">
        <v>15</v>
      </c>
      <c r="D77" s="2" t="s">
        <v>15</v>
      </c>
      <c r="E77" s="138">
        <v>44652</v>
      </c>
      <c r="F77" s="138">
        <v>45017</v>
      </c>
      <c r="G77" s="138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5"/>
      <c r="U77" s="1"/>
      <c r="V77" s="1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</row>
    <row r="78" spans="1:41" s="65" customFormat="1" ht="12" customHeight="1">
      <c r="A78" s="1" t="s">
        <v>656</v>
      </c>
      <c r="B78" s="1">
        <v>1</v>
      </c>
      <c r="C78" s="65" t="s">
        <v>72</v>
      </c>
      <c r="D78" s="65" t="s">
        <v>73</v>
      </c>
      <c r="E78" s="68">
        <v>14.56</v>
      </c>
      <c r="F78" s="69">
        <v>15.33</v>
      </c>
      <c r="G78" s="69"/>
      <c r="H78" s="71">
        <v>58.24</v>
      </c>
      <c r="I78" s="71">
        <v>58.24</v>
      </c>
      <c r="J78" s="71">
        <v>58.24</v>
      </c>
      <c r="K78" s="71">
        <v>58.24</v>
      </c>
      <c r="L78" s="71">
        <v>58.24</v>
      </c>
      <c r="M78" s="71">
        <v>58.24</v>
      </c>
      <c r="N78" s="71">
        <v>58.24</v>
      </c>
      <c r="O78" s="71">
        <v>58.24</v>
      </c>
      <c r="P78" s="71">
        <v>70.37</v>
      </c>
      <c r="Q78" s="71">
        <v>72.8</v>
      </c>
      <c r="R78" s="71">
        <v>72.8</v>
      </c>
      <c r="S78" s="71">
        <v>72.8</v>
      </c>
      <c r="T78" s="71">
        <v>754.68999999999983</v>
      </c>
      <c r="U78" s="16"/>
      <c r="V78" s="14"/>
      <c r="W78" s="14">
        <f t="shared" ref="W78:W83" si="80">IFERROR(H78/$E78,0)</f>
        <v>4</v>
      </c>
      <c r="X78" s="14">
        <f>IFERROR(I78/$F78,0)</f>
        <v>3.7990867579908678</v>
      </c>
      <c r="Y78" s="14">
        <f t="shared" ref="Y78:Y83" si="81">IFERROR(J78/$F78,0)</f>
        <v>3.7990867579908678</v>
      </c>
      <c r="Z78" s="14">
        <f t="shared" ref="Z78:Z83" si="82">IFERROR(K78/$F78,0)</f>
        <v>3.7990867579908678</v>
      </c>
      <c r="AA78" s="14">
        <f t="shared" ref="AA78:AA83" si="83">IFERROR(L78/$F78,0)</f>
        <v>3.7990867579908678</v>
      </c>
      <c r="AB78" s="14">
        <f t="shared" ref="AB78:AB83" si="84">IFERROR(M78/$F78,0)</f>
        <v>3.7990867579908678</v>
      </c>
      <c r="AC78" s="14">
        <f t="shared" ref="AC78:AC83" si="85">IFERROR(N78/$F78,0)</f>
        <v>3.7990867579908678</v>
      </c>
      <c r="AD78" s="14">
        <f t="shared" ref="AD78:AD83" si="86">IFERROR(O78/$F78,0)</f>
        <v>3.7990867579908678</v>
      </c>
      <c r="AE78" s="14">
        <f t="shared" ref="AE78:AE83" si="87">IFERROR(P78/$F78,0)</f>
        <v>4.5903457273320294</v>
      </c>
      <c r="AF78" s="14">
        <f t="shared" ref="AF78:AF83" si="88">IFERROR(Q78/$F78,0)</f>
        <v>4.7488584474885842</v>
      </c>
      <c r="AG78" s="14">
        <f t="shared" ref="AG78:AG83" si="89">IFERROR(R78/$F78,0)</f>
        <v>4.7488584474885842</v>
      </c>
      <c r="AH78" s="14">
        <f t="shared" ref="AH78:AH83" si="90">IFERROR(S78/$F78,0)</f>
        <v>4.7488584474885842</v>
      </c>
      <c r="AI78" s="86">
        <f t="shared" ref="AI78:AI83" si="91">AVERAGE(W78:AH78)</f>
        <v>4.119210697977822</v>
      </c>
    </row>
    <row r="79" spans="1:41" s="65" customFormat="1" ht="12" customHeight="1">
      <c r="A79" s="1" t="s">
        <v>779</v>
      </c>
      <c r="B79" s="1">
        <v>1</v>
      </c>
      <c r="C79" s="65" t="s">
        <v>92</v>
      </c>
      <c r="D79" s="65" t="s">
        <v>93</v>
      </c>
      <c r="E79" s="68">
        <v>82.28</v>
      </c>
      <c r="F79" s="69">
        <v>82.06</v>
      </c>
      <c r="G79" s="69"/>
      <c r="H79" s="71">
        <v>0</v>
      </c>
      <c r="I79" s="71">
        <v>0</v>
      </c>
      <c r="J79" s="71">
        <v>0</v>
      </c>
      <c r="K79" s="71">
        <v>0</v>
      </c>
      <c r="L79" s="71">
        <v>0</v>
      </c>
      <c r="M79" s="71">
        <v>0</v>
      </c>
      <c r="N79" s="71">
        <v>82.06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82.06</v>
      </c>
      <c r="U79" s="16"/>
      <c r="V79" s="14"/>
      <c r="W79" s="14">
        <f>IFERROR(H79/$E79,0)</f>
        <v>0</v>
      </c>
      <c r="X79" s="14">
        <f t="shared" ref="X79:X83" si="92">IFERROR(I79/$F79,0)</f>
        <v>0</v>
      </c>
      <c r="Y79" s="14">
        <f t="shared" si="81"/>
        <v>0</v>
      </c>
      <c r="Z79" s="14">
        <f t="shared" si="82"/>
        <v>0</v>
      </c>
      <c r="AA79" s="14">
        <f t="shared" si="83"/>
        <v>0</v>
      </c>
      <c r="AB79" s="14">
        <f t="shared" si="84"/>
        <v>0</v>
      </c>
      <c r="AC79" s="14">
        <f t="shared" si="85"/>
        <v>1</v>
      </c>
      <c r="AD79" s="14">
        <f t="shared" si="86"/>
        <v>0</v>
      </c>
      <c r="AE79" s="14">
        <f t="shared" si="87"/>
        <v>0</v>
      </c>
      <c r="AF79" s="14">
        <f t="shared" si="88"/>
        <v>0</v>
      </c>
      <c r="AG79" s="14">
        <f t="shared" si="89"/>
        <v>0</v>
      </c>
      <c r="AH79" s="14">
        <f t="shared" si="90"/>
        <v>0</v>
      </c>
      <c r="AI79" s="86">
        <f t="shared" si="91"/>
        <v>8.3333333333333329E-2</v>
      </c>
      <c r="AO79" s="136"/>
    </row>
    <row r="80" spans="1:41" s="65" customFormat="1" ht="12" customHeight="1">
      <c r="A80" s="1" t="s">
        <v>663</v>
      </c>
      <c r="B80" s="1">
        <v>1</v>
      </c>
      <c r="C80" s="65" t="s">
        <v>82</v>
      </c>
      <c r="D80" s="65" t="s">
        <v>83</v>
      </c>
      <c r="E80" s="68">
        <v>165.74</v>
      </c>
      <c r="F80" s="69">
        <v>173.98</v>
      </c>
      <c r="G80" s="69"/>
      <c r="H80" s="71">
        <v>1568.9</v>
      </c>
      <c r="I80" s="71">
        <v>1594.1</v>
      </c>
      <c r="J80" s="71">
        <v>1594.1</v>
      </c>
      <c r="K80" s="71">
        <v>1594.1</v>
      </c>
      <c r="L80" s="71">
        <v>1594.1</v>
      </c>
      <c r="M80" s="71">
        <v>1594.1</v>
      </c>
      <c r="N80" s="71">
        <v>1594.1</v>
      </c>
      <c r="O80" s="71">
        <v>1594.1</v>
      </c>
      <c r="P80" s="71">
        <v>1594.1</v>
      </c>
      <c r="Q80" s="71">
        <v>1594.1</v>
      </c>
      <c r="R80" s="71">
        <v>1594.1</v>
      </c>
      <c r="S80" s="71">
        <v>1594.1</v>
      </c>
      <c r="T80" s="71">
        <v>19104</v>
      </c>
      <c r="U80" s="16"/>
      <c r="V80" s="14"/>
      <c r="W80" s="14">
        <f t="shared" si="80"/>
        <v>9.4660311331000369</v>
      </c>
      <c r="X80" s="14">
        <f t="shared" si="92"/>
        <v>9.162547419243591</v>
      </c>
      <c r="Y80" s="14">
        <f t="shared" si="81"/>
        <v>9.162547419243591</v>
      </c>
      <c r="Z80" s="14">
        <f t="shared" si="82"/>
        <v>9.162547419243591</v>
      </c>
      <c r="AA80" s="14">
        <f t="shared" si="83"/>
        <v>9.162547419243591</v>
      </c>
      <c r="AB80" s="14">
        <f t="shared" si="84"/>
        <v>9.162547419243591</v>
      </c>
      <c r="AC80" s="14">
        <f t="shared" si="85"/>
        <v>9.162547419243591</v>
      </c>
      <c r="AD80" s="14">
        <f t="shared" si="86"/>
        <v>9.162547419243591</v>
      </c>
      <c r="AE80" s="14">
        <f t="shared" si="87"/>
        <v>9.162547419243591</v>
      </c>
      <c r="AF80" s="14">
        <f t="shared" si="88"/>
        <v>9.162547419243591</v>
      </c>
      <c r="AG80" s="14">
        <f t="shared" si="89"/>
        <v>9.162547419243591</v>
      </c>
      <c r="AH80" s="14">
        <f t="shared" si="90"/>
        <v>9.162547419243591</v>
      </c>
      <c r="AI80" s="86">
        <f t="shared" si="91"/>
        <v>9.1878377287316297</v>
      </c>
      <c r="AM80" s="65">
        <v>40</v>
      </c>
      <c r="AN80" s="65">
        <v>1</v>
      </c>
      <c r="AO80" s="139">
        <f>+AN80*AI80</f>
        <v>9.1878377287316297</v>
      </c>
    </row>
    <row r="81" spans="1:41" s="65" customFormat="1" ht="12" customHeight="1">
      <c r="A81" s="1" t="s">
        <v>780</v>
      </c>
      <c r="B81" s="1">
        <v>1</v>
      </c>
      <c r="C81" s="65" t="s">
        <v>302</v>
      </c>
      <c r="D81" s="65" t="s">
        <v>339</v>
      </c>
      <c r="E81" s="68">
        <v>54.73</v>
      </c>
      <c r="F81" s="69">
        <v>54.73</v>
      </c>
      <c r="G81" s="69"/>
      <c r="H81" s="71">
        <v>0</v>
      </c>
      <c r="I81" s="71">
        <v>0</v>
      </c>
      <c r="J81" s="71">
        <v>0</v>
      </c>
      <c r="K81" s="71">
        <v>0</v>
      </c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16"/>
      <c r="V81" s="14"/>
      <c r="W81" s="14">
        <f t="shared" si="80"/>
        <v>0</v>
      </c>
      <c r="X81" s="14">
        <f t="shared" si="92"/>
        <v>0</v>
      </c>
      <c r="Y81" s="14">
        <f t="shared" si="81"/>
        <v>0</v>
      </c>
      <c r="Z81" s="14">
        <f t="shared" si="82"/>
        <v>0</v>
      </c>
      <c r="AA81" s="14">
        <f t="shared" si="83"/>
        <v>0</v>
      </c>
      <c r="AB81" s="14">
        <f t="shared" si="84"/>
        <v>0</v>
      </c>
      <c r="AC81" s="14">
        <f t="shared" si="85"/>
        <v>0</v>
      </c>
      <c r="AD81" s="14">
        <f t="shared" si="86"/>
        <v>0</v>
      </c>
      <c r="AE81" s="14">
        <f t="shared" si="87"/>
        <v>0</v>
      </c>
      <c r="AF81" s="14">
        <f t="shared" si="88"/>
        <v>0</v>
      </c>
      <c r="AG81" s="14">
        <f t="shared" si="89"/>
        <v>0</v>
      </c>
      <c r="AH81" s="14">
        <f t="shared" si="90"/>
        <v>0</v>
      </c>
      <c r="AI81" s="86">
        <f t="shared" si="91"/>
        <v>0</v>
      </c>
      <c r="AO81" s="136"/>
    </row>
    <row r="82" spans="1:41" s="65" customFormat="1" ht="12" customHeight="1">
      <c r="A82" s="1" t="s">
        <v>781</v>
      </c>
      <c r="B82" s="1">
        <v>1</v>
      </c>
      <c r="C82" s="65" t="s">
        <v>76</v>
      </c>
      <c r="D82" s="65" t="s">
        <v>77</v>
      </c>
      <c r="E82" s="68">
        <v>0</v>
      </c>
      <c r="F82" s="69">
        <v>0</v>
      </c>
      <c r="G82" s="69"/>
      <c r="H82" s="71">
        <v>0</v>
      </c>
      <c r="I82" s="71">
        <v>0</v>
      </c>
      <c r="J82" s="71">
        <v>0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v>0</v>
      </c>
      <c r="T82" s="71">
        <v>0</v>
      </c>
      <c r="U82" s="16"/>
      <c r="V82" s="14"/>
      <c r="W82" s="14">
        <f t="shared" si="80"/>
        <v>0</v>
      </c>
      <c r="X82" s="14">
        <f t="shared" si="92"/>
        <v>0</v>
      </c>
      <c r="Y82" s="14">
        <f t="shared" si="81"/>
        <v>0</v>
      </c>
      <c r="Z82" s="14">
        <f t="shared" si="82"/>
        <v>0</v>
      </c>
      <c r="AA82" s="14">
        <f t="shared" si="83"/>
        <v>0</v>
      </c>
      <c r="AB82" s="14">
        <f t="shared" si="84"/>
        <v>0</v>
      </c>
      <c r="AC82" s="14">
        <f t="shared" si="85"/>
        <v>0</v>
      </c>
      <c r="AD82" s="14">
        <f t="shared" si="86"/>
        <v>0</v>
      </c>
      <c r="AE82" s="14">
        <f t="shared" si="87"/>
        <v>0</v>
      </c>
      <c r="AF82" s="14">
        <f t="shared" si="88"/>
        <v>0</v>
      </c>
      <c r="AG82" s="14">
        <f t="shared" si="89"/>
        <v>0</v>
      </c>
      <c r="AH82" s="14">
        <f t="shared" si="90"/>
        <v>0</v>
      </c>
      <c r="AI82" s="86">
        <f>AVERAGE(W82:AH82)</f>
        <v>0</v>
      </c>
      <c r="AM82" s="65">
        <v>20</v>
      </c>
      <c r="AN82" s="65">
        <v>1</v>
      </c>
      <c r="AO82" s="139">
        <f>+AN82*AI82</f>
        <v>0</v>
      </c>
    </row>
    <row r="83" spans="1:41" s="65" customFormat="1" ht="12" customHeight="1">
      <c r="A83" s="1" t="s">
        <v>654</v>
      </c>
      <c r="B83" s="1">
        <v>1</v>
      </c>
      <c r="C83" s="65" t="s">
        <v>66</v>
      </c>
      <c r="D83" s="65" t="s">
        <v>67</v>
      </c>
      <c r="E83" s="68">
        <v>14.49</v>
      </c>
      <c r="F83" s="69">
        <v>14.45</v>
      </c>
      <c r="G83" s="69"/>
      <c r="H83" s="71">
        <v>14.49</v>
      </c>
      <c r="I83" s="71">
        <v>14.49</v>
      </c>
      <c r="J83" s="71">
        <v>14.49</v>
      </c>
      <c r="K83" s="71">
        <v>14.49</v>
      </c>
      <c r="L83" s="71">
        <v>14.49</v>
      </c>
      <c r="M83" s="71">
        <v>14.49</v>
      </c>
      <c r="N83" s="71">
        <v>14.49</v>
      </c>
      <c r="O83" s="71">
        <v>14.49</v>
      </c>
      <c r="P83" s="71">
        <v>14.49</v>
      </c>
      <c r="Q83" s="71">
        <v>14.49</v>
      </c>
      <c r="R83" s="71">
        <v>-393.82</v>
      </c>
      <c r="S83" s="71">
        <v>0</v>
      </c>
      <c r="T83" s="71">
        <v>-248.92</v>
      </c>
      <c r="U83" s="16"/>
      <c r="V83" s="14"/>
      <c r="W83" s="14">
        <f t="shared" si="80"/>
        <v>1</v>
      </c>
      <c r="X83" s="14">
        <f t="shared" si="92"/>
        <v>1.0027681660899654</v>
      </c>
      <c r="Y83" s="14">
        <f t="shared" si="81"/>
        <v>1.0027681660899654</v>
      </c>
      <c r="Z83" s="14">
        <f t="shared" si="82"/>
        <v>1.0027681660899654</v>
      </c>
      <c r="AA83" s="14">
        <f t="shared" si="83"/>
        <v>1.0027681660899654</v>
      </c>
      <c r="AB83" s="14">
        <f t="shared" si="84"/>
        <v>1.0027681660899654</v>
      </c>
      <c r="AC83" s="14">
        <f t="shared" si="85"/>
        <v>1.0027681660899654</v>
      </c>
      <c r="AD83" s="14">
        <f t="shared" si="86"/>
        <v>1.0027681660899654</v>
      </c>
      <c r="AE83" s="14">
        <f t="shared" si="87"/>
        <v>1.0027681660899654</v>
      </c>
      <c r="AF83" s="14">
        <f t="shared" si="88"/>
        <v>1.0027681660899654</v>
      </c>
      <c r="AG83" s="14">
        <f t="shared" si="89"/>
        <v>-27.253979238754326</v>
      </c>
      <c r="AH83" s="14">
        <f t="shared" si="90"/>
        <v>0</v>
      </c>
      <c r="AI83" s="86">
        <f t="shared" si="91"/>
        <v>-1.4357554786620532</v>
      </c>
      <c r="AM83" s="65">
        <v>20</v>
      </c>
      <c r="AN83" s="65">
        <v>1</v>
      </c>
      <c r="AO83" s="139">
        <f>+AN83*AI83</f>
        <v>-1.4357554786620532</v>
      </c>
    </row>
    <row r="84" spans="1:41" s="65" customFormat="1">
      <c r="A84" s="1"/>
      <c r="B84" s="1">
        <f t="shared" ref="B84:B85" si="93">COUNTIF(C:C,C84)</f>
        <v>0</v>
      </c>
      <c r="C84" s="1"/>
      <c r="D84" s="1"/>
      <c r="E84" s="68"/>
      <c r="F84" s="68"/>
      <c r="G84" s="68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5"/>
      <c r="U84" s="1"/>
      <c r="V84" s="1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K84" s="65" t="s">
        <v>431</v>
      </c>
      <c r="AL84" s="125">
        <f>+AO80+AO82</f>
        <v>9.1878377287316297</v>
      </c>
      <c r="AO84" s="136"/>
    </row>
    <row r="85" spans="1:41" s="65" customFormat="1">
      <c r="A85" s="1"/>
      <c r="B85" s="1">
        <f t="shared" si="93"/>
        <v>0</v>
      </c>
      <c r="C85" s="1"/>
      <c r="D85" s="17" t="s">
        <v>16</v>
      </c>
      <c r="E85" s="68"/>
      <c r="F85" s="68"/>
      <c r="G85" s="68"/>
      <c r="H85" s="72">
        <f t="shared" ref="H85:T85" si="94">+SUM(H78:H84)</f>
        <v>1641.63</v>
      </c>
      <c r="I85" s="72">
        <f t="shared" si="94"/>
        <v>1666.83</v>
      </c>
      <c r="J85" s="72">
        <f t="shared" si="94"/>
        <v>1666.83</v>
      </c>
      <c r="K85" s="72">
        <f t="shared" si="94"/>
        <v>1666.83</v>
      </c>
      <c r="L85" s="72">
        <f t="shared" si="94"/>
        <v>1666.83</v>
      </c>
      <c r="M85" s="72">
        <f t="shared" si="94"/>
        <v>1666.83</v>
      </c>
      <c r="N85" s="72">
        <f t="shared" si="94"/>
        <v>1748.8899999999999</v>
      </c>
      <c r="O85" s="72">
        <f t="shared" si="94"/>
        <v>1666.83</v>
      </c>
      <c r="P85" s="72">
        <f t="shared" si="94"/>
        <v>1678.9599999999998</v>
      </c>
      <c r="Q85" s="72">
        <f t="shared" si="94"/>
        <v>1681.3899999999999</v>
      </c>
      <c r="R85" s="72">
        <f t="shared" si="94"/>
        <v>1273.08</v>
      </c>
      <c r="S85" s="72">
        <f t="shared" si="94"/>
        <v>1666.8999999999999</v>
      </c>
      <c r="T85" s="72">
        <f t="shared" si="94"/>
        <v>19691.830000000002</v>
      </c>
      <c r="U85" s="1"/>
      <c r="V85" s="1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>
        <f>+SUM(AI109,AI80,AI82)</f>
        <v>12.423037333230456</v>
      </c>
      <c r="AJ85" s="65" t="s">
        <v>416</v>
      </c>
      <c r="AK85" s="65" t="s">
        <v>441</v>
      </c>
      <c r="AL85" s="125">
        <f>+AO109</f>
        <v>3.2351996044988258</v>
      </c>
      <c r="AO85" s="136"/>
    </row>
    <row r="86" spans="1:41" s="65" customFormat="1">
      <c r="A86" s="1"/>
      <c r="B86" s="1"/>
      <c r="C86" s="1"/>
      <c r="D86" s="17"/>
      <c r="E86" s="68"/>
      <c r="F86" s="68"/>
      <c r="G86" s="68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1"/>
      <c r="V86" s="1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</row>
    <row r="87" spans="1:41">
      <c r="B87" s="1">
        <f t="shared" ref="B87" si="95">COUNTIF(C:C,C87)</f>
        <v>1</v>
      </c>
      <c r="C87" s="10" t="s">
        <v>39</v>
      </c>
      <c r="D87" s="10" t="s">
        <v>39</v>
      </c>
      <c r="E87" s="138">
        <v>44652</v>
      </c>
      <c r="F87" s="138">
        <v>45017</v>
      </c>
      <c r="G87" s="138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"/>
    </row>
    <row r="88" spans="1:41" s="136" customFormat="1" ht="12" customHeight="1">
      <c r="A88" s="1" t="s">
        <v>782</v>
      </c>
      <c r="B88" s="60">
        <v>1</v>
      </c>
      <c r="C88" s="136" t="s">
        <v>298</v>
      </c>
      <c r="D88" s="136" t="s">
        <v>298</v>
      </c>
      <c r="E88" s="68">
        <v>105.77</v>
      </c>
      <c r="F88" s="69">
        <v>113.05</v>
      </c>
      <c r="G88" s="69"/>
      <c r="H88" s="76">
        <v>0</v>
      </c>
      <c r="I88" s="76">
        <v>0</v>
      </c>
      <c r="J88" s="76">
        <v>0</v>
      </c>
      <c r="K88" s="76">
        <v>0</v>
      </c>
      <c r="L88" s="76">
        <v>0</v>
      </c>
      <c r="M88" s="76">
        <v>0</v>
      </c>
      <c r="N88" s="76">
        <v>0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1">
        <v>0</v>
      </c>
      <c r="U88" s="61"/>
      <c r="V88" s="42"/>
      <c r="W88" s="14">
        <f t="shared" ref="W88:W111" si="96">IFERROR(H88/$E88,0)</f>
        <v>0</v>
      </c>
      <c r="X88" s="14">
        <f t="shared" ref="X88:X111" si="97">IFERROR(I88/$F88,0)</f>
        <v>0</v>
      </c>
      <c r="Y88" s="14">
        <f t="shared" ref="Y88:Y111" si="98">IFERROR(J88/$F88,0)</f>
        <v>0</v>
      </c>
      <c r="Z88" s="14">
        <f t="shared" ref="Z88:Z111" si="99">IFERROR(K88/$F88,0)</f>
        <v>0</v>
      </c>
      <c r="AA88" s="14">
        <f t="shared" ref="AA88:AA111" si="100">IFERROR(L88/$F88,0)</f>
        <v>0</v>
      </c>
      <c r="AB88" s="14">
        <f t="shared" ref="AB88:AB111" si="101">IFERROR(M88/$F88,0)</f>
        <v>0</v>
      </c>
      <c r="AC88" s="14">
        <f t="shared" ref="AC88:AC111" si="102">IFERROR(N88/$F88,0)</f>
        <v>0</v>
      </c>
      <c r="AD88" s="14">
        <f t="shared" ref="AD88:AD111" si="103">IFERROR(O88/$F88,0)</f>
        <v>0</v>
      </c>
      <c r="AE88" s="14">
        <f t="shared" ref="AE88:AE111" si="104">IFERROR(P88/$F88,0)</f>
        <v>0</v>
      </c>
      <c r="AF88" s="14">
        <f t="shared" ref="AF88:AF111" si="105">IFERROR(Q88/$F88,0)</f>
        <v>0</v>
      </c>
      <c r="AG88" s="14">
        <f t="shared" ref="AG88:AG111" si="106">IFERROR(R88/$F88,0)</f>
        <v>0</v>
      </c>
      <c r="AH88" s="14">
        <f t="shared" ref="AH88:AH111" si="107">IFERROR(S88/$F88,0)</f>
        <v>0</v>
      </c>
      <c r="AI88" s="42">
        <f t="shared" ref="AI88" si="108">IFERROR(T88/$F88,0)</f>
        <v>0</v>
      </c>
    </row>
    <row r="89" spans="1:41" s="136" customFormat="1" ht="12" customHeight="1">
      <c r="A89" s="1" t="s">
        <v>696</v>
      </c>
      <c r="B89" s="60">
        <v>1</v>
      </c>
      <c r="C89" s="136" t="s">
        <v>678</v>
      </c>
      <c r="D89" s="136" t="s">
        <v>679</v>
      </c>
      <c r="E89" s="68">
        <v>104.79</v>
      </c>
      <c r="F89" s="69">
        <v>113.05</v>
      </c>
      <c r="G89" s="69"/>
      <c r="H89" s="76">
        <v>4086.81</v>
      </c>
      <c r="I89" s="76">
        <v>4522</v>
      </c>
      <c r="J89" s="76">
        <v>5539.45</v>
      </c>
      <c r="K89" s="76">
        <v>5878.6</v>
      </c>
      <c r="L89" s="76">
        <v>6556.9</v>
      </c>
      <c r="M89" s="76">
        <v>5765.55</v>
      </c>
      <c r="N89" s="76">
        <v>6104.7</v>
      </c>
      <c r="O89" s="76">
        <v>5426.4</v>
      </c>
      <c r="P89" s="76">
        <v>4748.1000000000004</v>
      </c>
      <c r="Q89" s="76">
        <v>4861.1499999999996</v>
      </c>
      <c r="R89" s="76">
        <v>5200.3</v>
      </c>
      <c r="S89" s="76">
        <v>4295.8999999999996</v>
      </c>
      <c r="T89" s="71">
        <v>62985.860000000008</v>
      </c>
      <c r="U89" s="61"/>
      <c r="V89" s="42"/>
      <c r="W89" s="14">
        <f>IFERROR(H89/$E89,0)</f>
        <v>39</v>
      </c>
      <c r="X89" s="14">
        <f t="shared" ref="X89:AH89" si="109">IFERROR(I89/$F89,0)</f>
        <v>40</v>
      </c>
      <c r="Y89" s="14">
        <f t="shared" si="109"/>
        <v>49</v>
      </c>
      <c r="Z89" s="14">
        <f t="shared" si="109"/>
        <v>52.000000000000007</v>
      </c>
      <c r="AA89" s="14">
        <f t="shared" si="109"/>
        <v>58</v>
      </c>
      <c r="AB89" s="14">
        <f t="shared" si="109"/>
        <v>51</v>
      </c>
      <c r="AC89" s="14">
        <f t="shared" si="109"/>
        <v>54</v>
      </c>
      <c r="AD89" s="14">
        <f t="shared" si="109"/>
        <v>48</v>
      </c>
      <c r="AE89" s="14">
        <f t="shared" si="109"/>
        <v>42.000000000000007</v>
      </c>
      <c r="AF89" s="14">
        <f t="shared" si="109"/>
        <v>43</v>
      </c>
      <c r="AG89" s="14">
        <f t="shared" si="109"/>
        <v>46</v>
      </c>
      <c r="AH89" s="14">
        <f t="shared" si="109"/>
        <v>38</v>
      </c>
      <c r="AI89" s="86">
        <f>AVERAGE(W89:AH89)</f>
        <v>46.666666666666664</v>
      </c>
    </row>
    <row r="90" spans="1:41" s="136" customFormat="1" ht="12" customHeight="1">
      <c r="A90" s="1" t="s">
        <v>691</v>
      </c>
      <c r="B90" s="60">
        <v>1</v>
      </c>
      <c r="C90" s="136" t="s">
        <v>674</v>
      </c>
      <c r="D90" s="136" t="s">
        <v>675</v>
      </c>
      <c r="E90" s="68">
        <v>206.43</v>
      </c>
      <c r="F90" s="69">
        <v>222.69</v>
      </c>
      <c r="G90" s="69"/>
      <c r="H90" s="76">
        <v>4541.46</v>
      </c>
      <c r="I90" s="76">
        <v>3785.73</v>
      </c>
      <c r="J90" s="76">
        <v>4676.49</v>
      </c>
      <c r="K90" s="76">
        <v>4899.18</v>
      </c>
      <c r="L90" s="76">
        <v>4453.8</v>
      </c>
      <c r="M90" s="76">
        <v>5567.25</v>
      </c>
      <c r="N90" s="76">
        <v>5121.87</v>
      </c>
      <c r="O90" s="76">
        <v>4676.49</v>
      </c>
      <c r="P90" s="76">
        <v>4008.42</v>
      </c>
      <c r="Q90" s="76">
        <v>4008.42</v>
      </c>
      <c r="R90" s="76">
        <v>5121.87</v>
      </c>
      <c r="S90" s="76">
        <v>4008.42</v>
      </c>
      <c r="T90" s="71">
        <v>54869.399999999994</v>
      </c>
      <c r="U90" s="61"/>
      <c r="V90" s="42"/>
      <c r="W90" s="14">
        <f t="shared" si="96"/>
        <v>22</v>
      </c>
      <c r="X90" s="14">
        <f t="shared" si="97"/>
        <v>17</v>
      </c>
      <c r="Y90" s="14">
        <f t="shared" si="98"/>
        <v>21</v>
      </c>
      <c r="Z90" s="14">
        <f t="shared" si="99"/>
        <v>22</v>
      </c>
      <c r="AA90" s="14">
        <f t="shared" si="100"/>
        <v>20</v>
      </c>
      <c r="AB90" s="14">
        <f t="shared" si="101"/>
        <v>25</v>
      </c>
      <c r="AC90" s="14">
        <f t="shared" si="102"/>
        <v>23</v>
      </c>
      <c r="AD90" s="14">
        <f t="shared" si="103"/>
        <v>21</v>
      </c>
      <c r="AE90" s="14">
        <f t="shared" si="104"/>
        <v>18</v>
      </c>
      <c r="AF90" s="14">
        <f t="shared" si="105"/>
        <v>18</v>
      </c>
      <c r="AG90" s="14">
        <f t="shared" si="106"/>
        <v>23</v>
      </c>
      <c r="AH90" s="14">
        <f t="shared" si="107"/>
        <v>18</v>
      </c>
      <c r="AI90" s="86">
        <f t="shared" ref="AI90:AI111" si="110">AVERAGE(W90:AH90)</f>
        <v>20.666666666666668</v>
      </c>
    </row>
    <row r="91" spans="1:41" s="136" customFormat="1" ht="12" customHeight="1">
      <c r="A91" s="1" t="s">
        <v>692</v>
      </c>
      <c r="B91" s="60">
        <v>1</v>
      </c>
      <c r="C91" s="136" t="s">
        <v>676</v>
      </c>
      <c r="D91" s="136" t="s">
        <v>677</v>
      </c>
      <c r="E91" s="68">
        <v>133.32</v>
      </c>
      <c r="F91" s="69">
        <v>143.82</v>
      </c>
      <c r="G91" s="69"/>
      <c r="H91" s="76">
        <v>1733.16</v>
      </c>
      <c r="I91" s="76">
        <v>1725.84</v>
      </c>
      <c r="J91" s="76">
        <v>2444.94</v>
      </c>
      <c r="K91" s="76">
        <v>1869.66</v>
      </c>
      <c r="L91" s="76">
        <v>2301.12</v>
      </c>
      <c r="M91" s="76">
        <v>2301.12</v>
      </c>
      <c r="N91" s="76">
        <v>1869.66</v>
      </c>
      <c r="O91" s="76">
        <v>2444.94</v>
      </c>
      <c r="P91" s="76">
        <v>2013.48</v>
      </c>
      <c r="Q91" s="76">
        <v>1869.66</v>
      </c>
      <c r="R91" s="76">
        <v>2444.94</v>
      </c>
      <c r="S91" s="76">
        <v>1869.66</v>
      </c>
      <c r="T91" s="71">
        <v>24888.179999999997</v>
      </c>
      <c r="U91" s="61"/>
      <c r="V91" s="42"/>
      <c r="W91" s="14">
        <f t="shared" si="96"/>
        <v>13.000000000000002</v>
      </c>
      <c r="X91" s="14">
        <f t="shared" si="97"/>
        <v>12</v>
      </c>
      <c r="Y91" s="14">
        <f t="shared" si="98"/>
        <v>17</v>
      </c>
      <c r="Z91" s="14">
        <f t="shared" si="99"/>
        <v>13.000000000000002</v>
      </c>
      <c r="AA91" s="14">
        <f t="shared" si="100"/>
        <v>16</v>
      </c>
      <c r="AB91" s="14">
        <f t="shared" si="101"/>
        <v>16</v>
      </c>
      <c r="AC91" s="14">
        <f t="shared" si="102"/>
        <v>13.000000000000002</v>
      </c>
      <c r="AD91" s="14">
        <f t="shared" si="103"/>
        <v>17</v>
      </c>
      <c r="AE91" s="14">
        <f t="shared" si="104"/>
        <v>14</v>
      </c>
      <c r="AF91" s="14">
        <f t="shared" si="105"/>
        <v>13.000000000000002</v>
      </c>
      <c r="AG91" s="14">
        <f t="shared" si="106"/>
        <v>17</v>
      </c>
      <c r="AH91" s="14">
        <f t="shared" si="107"/>
        <v>13.000000000000002</v>
      </c>
      <c r="AI91" s="86">
        <f t="shared" si="110"/>
        <v>14.5</v>
      </c>
    </row>
    <row r="92" spans="1:41" s="136" customFormat="1" ht="12" customHeight="1">
      <c r="A92" s="1" t="s">
        <v>693</v>
      </c>
      <c r="B92" s="60">
        <v>1</v>
      </c>
      <c r="C92" s="136" t="s">
        <v>669</v>
      </c>
      <c r="D92" s="136" t="s">
        <v>670</v>
      </c>
      <c r="E92" s="68">
        <v>113.2</v>
      </c>
      <c r="F92" s="69">
        <v>122.12</v>
      </c>
      <c r="G92" s="69"/>
      <c r="H92" s="76">
        <v>1245.2</v>
      </c>
      <c r="I92" s="76">
        <v>1221.2</v>
      </c>
      <c r="J92" s="76">
        <v>1343.32</v>
      </c>
      <c r="K92" s="76">
        <v>1831.8</v>
      </c>
      <c r="L92" s="76">
        <v>2076.04</v>
      </c>
      <c r="M92" s="76">
        <v>1587.56</v>
      </c>
      <c r="N92" s="76">
        <v>1465.44</v>
      </c>
      <c r="O92" s="76">
        <v>1343.32</v>
      </c>
      <c r="P92" s="76">
        <v>2198.16</v>
      </c>
      <c r="Q92" s="76">
        <v>1221.2</v>
      </c>
      <c r="R92" s="76">
        <v>1221.2</v>
      </c>
      <c r="S92" s="76">
        <v>976.96</v>
      </c>
      <c r="T92" s="71">
        <v>17731.400000000001</v>
      </c>
      <c r="U92" s="61"/>
      <c r="V92" s="42"/>
      <c r="W92" s="14">
        <f>IFERROR(H92/$E92,0)</f>
        <v>11</v>
      </c>
      <c r="X92" s="14">
        <f t="shared" ref="X92:AH92" si="111">IFERROR(I92/$F92,0)</f>
        <v>10</v>
      </c>
      <c r="Y92" s="14">
        <f t="shared" si="111"/>
        <v>10.999999999999998</v>
      </c>
      <c r="Z92" s="14">
        <f t="shared" si="111"/>
        <v>14.999999999999998</v>
      </c>
      <c r="AA92" s="14">
        <f t="shared" si="111"/>
        <v>17</v>
      </c>
      <c r="AB92" s="14">
        <f t="shared" si="111"/>
        <v>12.999999999999998</v>
      </c>
      <c r="AC92" s="14">
        <f t="shared" si="111"/>
        <v>12</v>
      </c>
      <c r="AD92" s="14">
        <f t="shared" si="111"/>
        <v>10.999999999999998</v>
      </c>
      <c r="AE92" s="14">
        <f t="shared" si="111"/>
        <v>17.999999999999996</v>
      </c>
      <c r="AF92" s="14">
        <f t="shared" si="111"/>
        <v>10</v>
      </c>
      <c r="AG92" s="14">
        <f t="shared" si="111"/>
        <v>10</v>
      </c>
      <c r="AH92" s="14">
        <f t="shared" si="111"/>
        <v>8</v>
      </c>
      <c r="AI92" s="86">
        <f>AVERAGE(W92:AH92)</f>
        <v>12.166666666666666</v>
      </c>
    </row>
    <row r="93" spans="1:41" s="136" customFormat="1" ht="12" customHeight="1">
      <c r="A93" s="1" t="s">
        <v>697</v>
      </c>
      <c r="B93" s="60">
        <v>1</v>
      </c>
      <c r="C93" s="136" t="s">
        <v>680</v>
      </c>
      <c r="D93" s="136" t="s">
        <v>681</v>
      </c>
      <c r="E93" s="68">
        <v>113.37</v>
      </c>
      <c r="F93" s="69">
        <v>122.3</v>
      </c>
      <c r="G93" s="69"/>
      <c r="H93" s="76">
        <v>1473.81</v>
      </c>
      <c r="I93" s="76">
        <v>1712.2</v>
      </c>
      <c r="J93" s="76">
        <v>1956.8</v>
      </c>
      <c r="K93" s="76">
        <v>1589.9</v>
      </c>
      <c r="L93" s="76">
        <v>1834.5</v>
      </c>
      <c r="M93" s="76">
        <v>2079.1</v>
      </c>
      <c r="N93" s="76">
        <v>1712.2</v>
      </c>
      <c r="O93" s="76">
        <v>2201.4</v>
      </c>
      <c r="P93" s="76">
        <v>1712.2</v>
      </c>
      <c r="Q93" s="76">
        <v>1589.9</v>
      </c>
      <c r="R93" s="76">
        <v>2079.1</v>
      </c>
      <c r="S93" s="76">
        <v>1589.9</v>
      </c>
      <c r="T93" s="71">
        <v>21531.010000000002</v>
      </c>
      <c r="U93" s="61"/>
      <c r="V93" s="42"/>
      <c r="W93" s="14">
        <f t="shared" si="96"/>
        <v>12.999999999999998</v>
      </c>
      <c r="X93" s="14">
        <f t="shared" si="97"/>
        <v>14</v>
      </c>
      <c r="Y93" s="14">
        <f t="shared" si="98"/>
        <v>16</v>
      </c>
      <c r="Z93" s="14">
        <f t="shared" si="99"/>
        <v>13.000000000000002</v>
      </c>
      <c r="AA93" s="14">
        <f t="shared" si="100"/>
        <v>15</v>
      </c>
      <c r="AB93" s="14">
        <f t="shared" si="101"/>
        <v>17</v>
      </c>
      <c r="AC93" s="14">
        <f t="shared" si="102"/>
        <v>14</v>
      </c>
      <c r="AD93" s="14">
        <f t="shared" si="103"/>
        <v>18</v>
      </c>
      <c r="AE93" s="14">
        <f t="shared" si="104"/>
        <v>14</v>
      </c>
      <c r="AF93" s="14">
        <f t="shared" si="105"/>
        <v>13.000000000000002</v>
      </c>
      <c r="AG93" s="14">
        <f t="shared" si="106"/>
        <v>17</v>
      </c>
      <c r="AH93" s="14">
        <f t="shared" si="107"/>
        <v>13.000000000000002</v>
      </c>
      <c r="AI93" s="86">
        <f t="shared" si="110"/>
        <v>14.75</v>
      </c>
    </row>
    <row r="94" spans="1:41" s="136" customFormat="1" ht="12" customHeight="1">
      <c r="A94" s="1" t="s">
        <v>783</v>
      </c>
      <c r="B94" s="60">
        <v>1</v>
      </c>
      <c r="C94" s="136" t="s">
        <v>673</v>
      </c>
      <c r="D94" s="136" t="s">
        <v>710</v>
      </c>
      <c r="E94" s="68">
        <v>94.77</v>
      </c>
      <c r="F94" s="69">
        <v>102.24</v>
      </c>
      <c r="G94" s="69"/>
      <c r="H94" s="76">
        <v>0</v>
      </c>
      <c r="I94" s="76">
        <v>0</v>
      </c>
      <c r="J94" s="76">
        <v>0</v>
      </c>
      <c r="K94" s="76">
        <v>0</v>
      </c>
      <c r="L94" s="76">
        <v>0</v>
      </c>
      <c r="M94" s="76">
        <v>0</v>
      </c>
      <c r="N94" s="76">
        <v>0</v>
      </c>
      <c r="O94" s="76">
        <v>0</v>
      </c>
      <c r="P94" s="76">
        <v>0</v>
      </c>
      <c r="Q94" s="76">
        <v>0</v>
      </c>
      <c r="R94" s="76">
        <v>0</v>
      </c>
      <c r="S94" s="76">
        <v>0</v>
      </c>
      <c r="T94" s="71">
        <v>0</v>
      </c>
      <c r="U94" s="61"/>
      <c r="V94" s="42"/>
      <c r="W94" s="14">
        <f t="shared" si="96"/>
        <v>0</v>
      </c>
      <c r="X94" s="14">
        <f t="shared" si="97"/>
        <v>0</v>
      </c>
      <c r="Y94" s="14">
        <f t="shared" si="98"/>
        <v>0</v>
      </c>
      <c r="Z94" s="14">
        <f t="shared" si="99"/>
        <v>0</v>
      </c>
      <c r="AA94" s="14">
        <f t="shared" si="100"/>
        <v>0</v>
      </c>
      <c r="AB94" s="14">
        <f t="shared" si="101"/>
        <v>0</v>
      </c>
      <c r="AC94" s="14">
        <f t="shared" si="102"/>
        <v>0</v>
      </c>
      <c r="AD94" s="14">
        <f t="shared" si="103"/>
        <v>0</v>
      </c>
      <c r="AE94" s="14">
        <f t="shared" si="104"/>
        <v>0</v>
      </c>
      <c r="AF94" s="14">
        <f t="shared" si="105"/>
        <v>0</v>
      </c>
      <c r="AG94" s="14">
        <f t="shared" si="106"/>
        <v>0</v>
      </c>
      <c r="AH94" s="14">
        <f t="shared" si="107"/>
        <v>0</v>
      </c>
      <c r="AI94" s="86">
        <f t="shared" si="110"/>
        <v>0</v>
      </c>
    </row>
    <row r="95" spans="1:41" s="136" customFormat="1" ht="12" customHeight="1">
      <c r="A95" s="1" t="s">
        <v>694</v>
      </c>
      <c r="B95" s="60">
        <v>1</v>
      </c>
      <c r="C95" s="136" t="s">
        <v>671</v>
      </c>
      <c r="D95" s="136" t="s">
        <v>672</v>
      </c>
      <c r="E95" s="68">
        <v>192.4</v>
      </c>
      <c r="F95" s="69">
        <v>207.56</v>
      </c>
      <c r="G95" s="69"/>
      <c r="H95" s="76">
        <v>962</v>
      </c>
      <c r="I95" s="76">
        <v>830.24</v>
      </c>
      <c r="J95" s="76">
        <v>1245.3599999999999</v>
      </c>
      <c r="K95" s="76">
        <v>830.24</v>
      </c>
      <c r="L95" s="76">
        <v>830.24</v>
      </c>
      <c r="M95" s="76">
        <v>1037.8</v>
      </c>
      <c r="N95" s="76">
        <v>830.24</v>
      </c>
      <c r="O95" s="76">
        <v>1245.3599999999999</v>
      </c>
      <c r="P95" s="76">
        <v>1452.92</v>
      </c>
      <c r="Q95" s="76">
        <v>1660.48</v>
      </c>
      <c r="R95" s="76">
        <v>1245.3599999999999</v>
      </c>
      <c r="S95" s="76">
        <v>1037.8</v>
      </c>
      <c r="T95" s="71">
        <v>13208.039999999999</v>
      </c>
      <c r="U95" s="61"/>
      <c r="V95" s="42"/>
      <c r="W95" s="14">
        <f t="shared" si="96"/>
        <v>5</v>
      </c>
      <c r="X95" s="14">
        <f t="shared" si="97"/>
        <v>4</v>
      </c>
      <c r="Y95" s="14">
        <f t="shared" si="98"/>
        <v>5.9999999999999991</v>
      </c>
      <c r="Z95" s="14">
        <f t="shared" si="99"/>
        <v>4</v>
      </c>
      <c r="AA95" s="14">
        <f t="shared" si="100"/>
        <v>4</v>
      </c>
      <c r="AB95" s="14">
        <f t="shared" si="101"/>
        <v>5</v>
      </c>
      <c r="AC95" s="14">
        <f t="shared" si="102"/>
        <v>4</v>
      </c>
      <c r="AD95" s="14">
        <f t="shared" si="103"/>
        <v>5.9999999999999991</v>
      </c>
      <c r="AE95" s="14">
        <f t="shared" si="104"/>
        <v>7</v>
      </c>
      <c r="AF95" s="14">
        <f t="shared" si="105"/>
        <v>8</v>
      </c>
      <c r="AG95" s="14">
        <f t="shared" si="106"/>
        <v>5.9999999999999991</v>
      </c>
      <c r="AH95" s="14">
        <f t="shared" si="107"/>
        <v>5</v>
      </c>
      <c r="AI95" s="86">
        <f t="shared" si="110"/>
        <v>5.333333333333333</v>
      </c>
    </row>
    <row r="96" spans="1:41" s="136" customFormat="1" ht="12" customHeight="1">
      <c r="A96" s="1" t="s">
        <v>660</v>
      </c>
      <c r="B96" s="60">
        <v>1</v>
      </c>
      <c r="C96" s="136" t="s">
        <v>284</v>
      </c>
      <c r="D96" s="136" t="s">
        <v>285</v>
      </c>
      <c r="E96" s="68">
        <v>199</v>
      </c>
      <c r="F96" s="69">
        <v>214.68</v>
      </c>
      <c r="G96" s="69"/>
      <c r="H96" s="76">
        <v>411.26</v>
      </c>
      <c r="I96" s="76">
        <v>551.01</v>
      </c>
      <c r="J96" s="76">
        <v>594.98</v>
      </c>
      <c r="K96" s="76">
        <v>1001.83</v>
      </c>
      <c r="L96" s="76">
        <v>1407.3600000000001</v>
      </c>
      <c r="M96" s="76">
        <v>1073.4000000000001</v>
      </c>
      <c r="N96" s="76">
        <v>838.42000000000007</v>
      </c>
      <c r="O96" s="76">
        <v>923.12</v>
      </c>
      <c r="P96" s="76">
        <v>-1109.18</v>
      </c>
      <c r="Q96" s="76">
        <v>422.32</v>
      </c>
      <c r="R96" s="76">
        <v>214.68</v>
      </c>
      <c r="S96" s="76">
        <v>214.68</v>
      </c>
      <c r="T96" s="71">
        <v>6543.88</v>
      </c>
      <c r="U96" s="61"/>
      <c r="V96" s="42"/>
      <c r="W96" s="14">
        <f t="shared" si="96"/>
        <v>2.0666331658291455</v>
      </c>
      <c r="X96" s="14">
        <f t="shared" si="97"/>
        <v>2.5666573504751256</v>
      </c>
      <c r="Y96" s="14">
        <f t="shared" si="98"/>
        <v>2.77147382150177</v>
      </c>
      <c r="Z96" s="14">
        <f t="shared" si="99"/>
        <v>4.6666200857089626</v>
      </c>
      <c r="AA96" s="14">
        <f t="shared" si="100"/>
        <v>6.5556176634991621</v>
      </c>
      <c r="AB96" s="14">
        <f t="shared" si="101"/>
        <v>5</v>
      </c>
      <c r="AC96" s="14">
        <f t="shared" si="102"/>
        <v>3.9054406558598846</v>
      </c>
      <c r="AD96" s="14">
        <f t="shared" si="103"/>
        <v>4.2999813676169181</v>
      </c>
      <c r="AE96" s="14">
        <f t="shared" si="104"/>
        <v>-5.166666666666667</v>
      </c>
      <c r="AF96" s="14">
        <f t="shared" si="105"/>
        <v>1.9672070057760387</v>
      </c>
      <c r="AG96" s="14">
        <f t="shared" si="106"/>
        <v>1</v>
      </c>
      <c r="AH96" s="14">
        <f t="shared" si="107"/>
        <v>1</v>
      </c>
      <c r="AI96" s="86">
        <f>AVERAGE(W96:AH96)</f>
        <v>2.5527470374666952</v>
      </c>
      <c r="AM96" s="136">
        <v>20</v>
      </c>
      <c r="AN96" s="136">
        <v>1</v>
      </c>
      <c r="AO96" s="139">
        <f>+AN96*AI96</f>
        <v>2.5527470374666952</v>
      </c>
    </row>
    <row r="97" spans="1:41" s="136" customFormat="1" ht="12" customHeight="1">
      <c r="A97" s="1" t="s">
        <v>662</v>
      </c>
      <c r="B97" s="60">
        <v>1</v>
      </c>
      <c r="C97" s="136" t="s">
        <v>295</v>
      </c>
      <c r="D97" s="136" t="s">
        <v>285</v>
      </c>
      <c r="E97" s="68">
        <v>298</v>
      </c>
      <c r="F97" s="69">
        <v>321.48</v>
      </c>
      <c r="G97" s="69"/>
      <c r="H97" s="76">
        <v>298</v>
      </c>
      <c r="I97" s="76">
        <v>321.48</v>
      </c>
      <c r="J97" s="76">
        <v>192.88</v>
      </c>
      <c r="K97" s="76">
        <v>0</v>
      </c>
      <c r="L97" s="76">
        <v>0</v>
      </c>
      <c r="M97" s="76">
        <v>0</v>
      </c>
      <c r="N97" s="76">
        <v>514.36</v>
      </c>
      <c r="O97" s="76">
        <v>642.96</v>
      </c>
      <c r="P97" s="76">
        <v>321.48</v>
      </c>
      <c r="Q97" s="76">
        <v>642.96</v>
      </c>
      <c r="R97" s="76">
        <v>589.48</v>
      </c>
      <c r="S97" s="76">
        <v>321.48</v>
      </c>
      <c r="T97" s="71">
        <v>3845.08</v>
      </c>
      <c r="U97" s="61"/>
      <c r="V97" s="42"/>
      <c r="W97" s="14">
        <f t="shared" si="96"/>
        <v>1</v>
      </c>
      <c r="X97" s="14">
        <f t="shared" si="97"/>
        <v>1</v>
      </c>
      <c r="Y97" s="14">
        <f t="shared" si="98"/>
        <v>0.59997511509269619</v>
      </c>
      <c r="Z97" s="14">
        <f t="shared" si="99"/>
        <v>0</v>
      </c>
      <c r="AA97" s="14">
        <f t="shared" si="100"/>
        <v>0</v>
      </c>
      <c r="AB97" s="14">
        <f t="shared" si="101"/>
        <v>0</v>
      </c>
      <c r="AC97" s="14">
        <f t="shared" si="102"/>
        <v>1.5999751150926962</v>
      </c>
      <c r="AD97" s="14">
        <f t="shared" si="103"/>
        <v>2</v>
      </c>
      <c r="AE97" s="14">
        <f t="shared" si="104"/>
        <v>1</v>
      </c>
      <c r="AF97" s="14">
        <f t="shared" si="105"/>
        <v>2</v>
      </c>
      <c r="AG97" s="14">
        <f t="shared" si="106"/>
        <v>1.8336443946746297</v>
      </c>
      <c r="AH97" s="14">
        <f t="shared" si="107"/>
        <v>1</v>
      </c>
      <c r="AI97" s="86">
        <f>AVERAGE(W97:AH97)</f>
        <v>1.0027995520716686</v>
      </c>
      <c r="AM97" s="136">
        <v>40</v>
      </c>
      <c r="AN97" s="136">
        <v>1</v>
      </c>
      <c r="AO97" s="139">
        <f t="shared" ref="AO97:AO101" si="112">+AN97*AI97</f>
        <v>1.0027995520716686</v>
      </c>
    </row>
    <row r="98" spans="1:41" s="136" customFormat="1" ht="12" customHeight="1">
      <c r="A98" s="1" t="s">
        <v>784</v>
      </c>
      <c r="B98" s="60">
        <v>1</v>
      </c>
      <c r="C98" s="136" t="s">
        <v>332</v>
      </c>
      <c r="D98" s="136" t="s">
        <v>287</v>
      </c>
      <c r="E98" s="68">
        <v>88</v>
      </c>
      <c r="F98" s="69">
        <v>94.93</v>
      </c>
      <c r="G98" s="69"/>
      <c r="H98" s="76">
        <v>0</v>
      </c>
      <c r="I98" s="76">
        <v>0</v>
      </c>
      <c r="J98" s="76">
        <v>0</v>
      </c>
      <c r="K98" s="76">
        <v>0</v>
      </c>
      <c r="L98" s="76">
        <v>0</v>
      </c>
      <c r="M98" s="76">
        <v>0</v>
      </c>
      <c r="N98" s="76">
        <v>0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1">
        <v>0</v>
      </c>
      <c r="U98" s="61"/>
      <c r="V98" s="42"/>
      <c r="W98" s="14">
        <f t="shared" si="96"/>
        <v>0</v>
      </c>
      <c r="X98" s="14">
        <f t="shared" si="97"/>
        <v>0</v>
      </c>
      <c r="Y98" s="14">
        <f t="shared" si="98"/>
        <v>0</v>
      </c>
      <c r="Z98" s="14">
        <f t="shared" si="99"/>
        <v>0</v>
      </c>
      <c r="AA98" s="14">
        <f t="shared" si="100"/>
        <v>0</v>
      </c>
      <c r="AB98" s="14">
        <f t="shared" si="101"/>
        <v>0</v>
      </c>
      <c r="AC98" s="14">
        <f t="shared" si="102"/>
        <v>0</v>
      </c>
      <c r="AD98" s="14">
        <f t="shared" si="103"/>
        <v>0</v>
      </c>
      <c r="AE98" s="14">
        <f t="shared" si="104"/>
        <v>0</v>
      </c>
      <c r="AF98" s="14">
        <f t="shared" si="105"/>
        <v>0</v>
      </c>
      <c r="AG98" s="14">
        <f t="shared" si="106"/>
        <v>0</v>
      </c>
      <c r="AH98" s="14">
        <f t="shared" si="107"/>
        <v>0</v>
      </c>
      <c r="AI98" s="86">
        <f t="shared" si="110"/>
        <v>0</v>
      </c>
      <c r="AM98" s="136">
        <v>10</v>
      </c>
      <c r="AN98" s="136">
        <v>1</v>
      </c>
      <c r="AO98" s="139">
        <f t="shared" si="112"/>
        <v>0</v>
      </c>
    </row>
    <row r="99" spans="1:41" s="136" customFormat="1" ht="12" customHeight="1">
      <c r="A99" s="1" t="s">
        <v>661</v>
      </c>
      <c r="B99" s="60">
        <v>1</v>
      </c>
      <c r="C99" s="136" t="s">
        <v>286</v>
      </c>
      <c r="D99" s="136" t="s">
        <v>287</v>
      </c>
      <c r="E99" s="68">
        <v>108</v>
      </c>
      <c r="F99" s="69">
        <v>116.51</v>
      </c>
      <c r="G99" s="69"/>
      <c r="H99" s="76">
        <v>3677.7</v>
      </c>
      <c r="I99" s="76">
        <v>3967.45</v>
      </c>
      <c r="J99" s="76">
        <v>3967.45</v>
      </c>
      <c r="K99" s="76">
        <v>3967.45</v>
      </c>
      <c r="L99" s="76">
        <v>3967.45</v>
      </c>
      <c r="M99" s="76">
        <v>3967.45</v>
      </c>
      <c r="N99" s="76">
        <v>3967.45</v>
      </c>
      <c r="O99" s="76">
        <v>3967.45</v>
      </c>
      <c r="P99" s="76">
        <v>3967.45</v>
      </c>
      <c r="Q99" s="76">
        <v>3967.45</v>
      </c>
      <c r="R99" s="76">
        <v>3967.45</v>
      </c>
      <c r="S99" s="76">
        <v>3967.45</v>
      </c>
      <c r="T99" s="71">
        <v>47319.649999999994</v>
      </c>
      <c r="U99" s="61"/>
      <c r="V99" s="42"/>
      <c r="W99" s="14">
        <f t="shared" si="96"/>
        <v>34.052777777777777</v>
      </c>
      <c r="X99" s="14">
        <f t="shared" si="97"/>
        <v>34.052441850484932</v>
      </c>
      <c r="Y99" s="14">
        <f t="shared" si="98"/>
        <v>34.052441850484932</v>
      </c>
      <c r="Z99" s="14">
        <f t="shared" si="99"/>
        <v>34.052441850484932</v>
      </c>
      <c r="AA99" s="14">
        <f t="shared" si="100"/>
        <v>34.052441850484932</v>
      </c>
      <c r="AB99" s="14">
        <f t="shared" si="101"/>
        <v>34.052441850484932</v>
      </c>
      <c r="AC99" s="14">
        <f t="shared" si="102"/>
        <v>34.052441850484932</v>
      </c>
      <c r="AD99" s="14">
        <f t="shared" si="103"/>
        <v>34.052441850484932</v>
      </c>
      <c r="AE99" s="14">
        <f t="shared" si="104"/>
        <v>34.052441850484932</v>
      </c>
      <c r="AF99" s="14">
        <f t="shared" si="105"/>
        <v>34.052441850484932</v>
      </c>
      <c r="AG99" s="14">
        <f t="shared" si="106"/>
        <v>34.052441850484932</v>
      </c>
      <c r="AH99" s="14">
        <f t="shared" si="107"/>
        <v>34.052441850484932</v>
      </c>
      <c r="AI99" s="86">
        <f t="shared" si="110"/>
        <v>34.052469844426</v>
      </c>
      <c r="AM99" s="136">
        <v>20</v>
      </c>
      <c r="AN99" s="136">
        <v>1</v>
      </c>
      <c r="AO99" s="139">
        <f t="shared" si="112"/>
        <v>34.052469844426</v>
      </c>
    </row>
    <row r="100" spans="1:41" s="136" customFormat="1" ht="12" customHeight="1">
      <c r="A100" s="1" t="s">
        <v>695</v>
      </c>
      <c r="B100" s="60">
        <v>1</v>
      </c>
      <c r="C100" s="136" t="s">
        <v>331</v>
      </c>
      <c r="D100" s="136" t="s">
        <v>287</v>
      </c>
      <c r="E100" s="68">
        <v>174</v>
      </c>
      <c r="F100" s="69">
        <v>187.71</v>
      </c>
      <c r="G100" s="69"/>
      <c r="H100" s="76">
        <v>174</v>
      </c>
      <c r="I100" s="76">
        <v>187.71</v>
      </c>
      <c r="J100" s="76">
        <v>187.71</v>
      </c>
      <c r="K100" s="76">
        <v>187.71</v>
      </c>
      <c r="L100" s="76">
        <v>187.71</v>
      </c>
      <c r="M100" s="76">
        <v>187.71</v>
      </c>
      <c r="N100" s="76">
        <v>187.71</v>
      </c>
      <c r="O100" s="76">
        <v>187.71</v>
      </c>
      <c r="P100" s="76">
        <v>359.23</v>
      </c>
      <c r="Q100" s="76">
        <v>187.71</v>
      </c>
      <c r="R100" s="76">
        <v>187.71</v>
      </c>
      <c r="S100" s="76">
        <v>187.71</v>
      </c>
      <c r="T100" s="71">
        <v>2410.3300000000004</v>
      </c>
      <c r="U100" s="61"/>
      <c r="V100" s="42"/>
      <c r="W100" s="14">
        <f t="shared" si="96"/>
        <v>1</v>
      </c>
      <c r="X100" s="14">
        <f t="shared" si="97"/>
        <v>1</v>
      </c>
      <c r="Y100" s="14">
        <f t="shared" si="98"/>
        <v>1</v>
      </c>
      <c r="Z100" s="14">
        <f t="shared" si="99"/>
        <v>1</v>
      </c>
      <c r="AA100" s="14">
        <f t="shared" si="100"/>
        <v>1</v>
      </c>
      <c r="AB100" s="14">
        <f t="shared" si="101"/>
        <v>1</v>
      </c>
      <c r="AC100" s="14">
        <f t="shared" si="102"/>
        <v>1</v>
      </c>
      <c r="AD100" s="14">
        <f t="shared" si="103"/>
        <v>1</v>
      </c>
      <c r="AE100" s="14">
        <f t="shared" si="104"/>
        <v>1.9137499334079164</v>
      </c>
      <c r="AF100" s="14">
        <f t="shared" si="105"/>
        <v>1</v>
      </c>
      <c r="AG100" s="14">
        <f t="shared" si="106"/>
        <v>1</v>
      </c>
      <c r="AH100" s="14">
        <f t="shared" si="107"/>
        <v>1</v>
      </c>
      <c r="AI100" s="86">
        <f t="shared" si="110"/>
        <v>1.076145827783993</v>
      </c>
      <c r="AM100" s="136">
        <v>20</v>
      </c>
      <c r="AN100" s="136">
        <v>1</v>
      </c>
      <c r="AO100" s="139">
        <f t="shared" si="112"/>
        <v>1.076145827783993</v>
      </c>
    </row>
    <row r="101" spans="1:41" s="136" customFormat="1" ht="12" customHeight="1">
      <c r="A101" s="1" t="s">
        <v>708</v>
      </c>
      <c r="B101" s="60">
        <v>1</v>
      </c>
      <c r="C101" s="136" t="s">
        <v>682</v>
      </c>
      <c r="D101" s="136" t="s">
        <v>683</v>
      </c>
      <c r="E101" s="68">
        <v>160.08000000000001</v>
      </c>
      <c r="F101" s="69">
        <v>160.08000000000001</v>
      </c>
      <c r="G101" s="69"/>
      <c r="H101" s="76">
        <v>320.16000000000003</v>
      </c>
      <c r="I101" s="76">
        <v>280.14</v>
      </c>
      <c r="J101" s="76">
        <v>160.08000000000001</v>
      </c>
      <c r="K101" s="76">
        <v>320.16000000000003</v>
      </c>
      <c r="L101" s="76">
        <v>760.38</v>
      </c>
      <c r="M101" s="76">
        <v>0</v>
      </c>
      <c r="N101" s="76">
        <v>120.06</v>
      </c>
      <c r="O101" s="76">
        <v>440.22</v>
      </c>
      <c r="P101" s="76">
        <v>680.34</v>
      </c>
      <c r="Q101" s="76">
        <v>280.14</v>
      </c>
      <c r="R101" s="76">
        <v>160.08000000000001</v>
      </c>
      <c r="S101" s="76">
        <v>0</v>
      </c>
      <c r="T101" s="71">
        <v>3521.7599999999998</v>
      </c>
      <c r="U101" s="61"/>
      <c r="V101" s="42"/>
      <c r="W101" s="14">
        <f t="shared" si="96"/>
        <v>2</v>
      </c>
      <c r="X101" s="14">
        <f t="shared" si="97"/>
        <v>1.7499999999999998</v>
      </c>
      <c r="Y101" s="14">
        <f t="shared" si="98"/>
        <v>1</v>
      </c>
      <c r="Z101" s="14">
        <f t="shared" si="99"/>
        <v>2</v>
      </c>
      <c r="AA101" s="14">
        <f t="shared" si="100"/>
        <v>4.75</v>
      </c>
      <c r="AB101" s="14">
        <f t="shared" si="101"/>
        <v>0</v>
      </c>
      <c r="AC101" s="14">
        <f t="shared" si="102"/>
        <v>0.75</v>
      </c>
      <c r="AD101" s="14">
        <f t="shared" si="103"/>
        <v>2.75</v>
      </c>
      <c r="AE101" s="14">
        <f t="shared" si="104"/>
        <v>4.25</v>
      </c>
      <c r="AF101" s="14">
        <f t="shared" si="105"/>
        <v>1.7499999999999998</v>
      </c>
      <c r="AG101" s="14">
        <f t="shared" si="106"/>
        <v>1</v>
      </c>
      <c r="AH101" s="14">
        <f t="shared" si="107"/>
        <v>0</v>
      </c>
      <c r="AI101" s="86">
        <f t="shared" si="110"/>
        <v>1.8333333333333333</v>
      </c>
      <c r="AM101" s="136">
        <v>20</v>
      </c>
      <c r="AN101" s="136">
        <v>1</v>
      </c>
      <c r="AO101" s="139">
        <f t="shared" si="112"/>
        <v>1.8333333333333333</v>
      </c>
    </row>
    <row r="102" spans="1:41" s="65" customFormat="1" ht="12" customHeight="1">
      <c r="A102" s="1" t="s">
        <v>707</v>
      </c>
      <c r="B102" s="1">
        <v>1</v>
      </c>
      <c r="C102" s="65" t="s">
        <v>293</v>
      </c>
      <c r="D102" s="65" t="s">
        <v>294</v>
      </c>
      <c r="E102" s="68">
        <v>86</v>
      </c>
      <c r="F102" s="69">
        <v>86</v>
      </c>
      <c r="G102" s="69"/>
      <c r="H102" s="71">
        <v>172</v>
      </c>
      <c r="I102" s="71">
        <v>86</v>
      </c>
      <c r="J102" s="71">
        <v>0</v>
      </c>
      <c r="K102" s="71">
        <v>430</v>
      </c>
      <c r="L102" s="71">
        <v>0</v>
      </c>
      <c r="M102" s="71">
        <v>0</v>
      </c>
      <c r="N102" s="71">
        <v>258</v>
      </c>
      <c r="O102" s="71">
        <v>86</v>
      </c>
      <c r="P102" s="71">
        <v>86</v>
      </c>
      <c r="Q102" s="71">
        <v>0</v>
      </c>
      <c r="R102" s="71">
        <v>0</v>
      </c>
      <c r="S102" s="71">
        <v>0</v>
      </c>
      <c r="T102" s="71">
        <v>1118</v>
      </c>
      <c r="U102" s="16"/>
      <c r="V102" s="14"/>
      <c r="W102" s="14">
        <f t="shared" si="96"/>
        <v>2</v>
      </c>
      <c r="X102" s="14">
        <f t="shared" si="97"/>
        <v>1</v>
      </c>
      <c r="Y102" s="14">
        <f t="shared" si="98"/>
        <v>0</v>
      </c>
      <c r="Z102" s="14">
        <f t="shared" si="99"/>
        <v>5</v>
      </c>
      <c r="AA102" s="14">
        <f t="shared" si="100"/>
        <v>0</v>
      </c>
      <c r="AB102" s="14">
        <f t="shared" si="101"/>
        <v>0</v>
      </c>
      <c r="AC102" s="14">
        <f t="shared" si="102"/>
        <v>3</v>
      </c>
      <c r="AD102" s="14">
        <f t="shared" si="103"/>
        <v>1</v>
      </c>
      <c r="AE102" s="14">
        <f t="shared" si="104"/>
        <v>1</v>
      </c>
      <c r="AF102" s="14">
        <f t="shared" si="105"/>
        <v>0</v>
      </c>
      <c r="AG102" s="14">
        <f t="shared" si="106"/>
        <v>0</v>
      </c>
      <c r="AH102" s="14">
        <f t="shared" si="107"/>
        <v>0</v>
      </c>
      <c r="AI102" s="86">
        <f t="shared" si="110"/>
        <v>1.0833333333333333</v>
      </c>
    </row>
    <row r="103" spans="1:41" s="65" customFormat="1" ht="12" customHeight="1">
      <c r="A103" s="1" t="s">
        <v>643</v>
      </c>
      <c r="B103" s="1">
        <v>1</v>
      </c>
      <c r="C103" s="65" t="s">
        <v>299</v>
      </c>
      <c r="D103" s="65" t="s">
        <v>300</v>
      </c>
      <c r="E103" s="68">
        <v>260.89</v>
      </c>
      <c r="F103" s="69">
        <v>275.92</v>
      </c>
      <c r="G103" s="69"/>
      <c r="H103" s="71">
        <v>2301.9299999999998</v>
      </c>
      <c r="I103" s="71">
        <v>3035.12</v>
      </c>
      <c r="J103" s="71">
        <v>3586.96</v>
      </c>
      <c r="K103" s="71">
        <v>3311.04</v>
      </c>
      <c r="L103" s="71">
        <v>3862.88</v>
      </c>
      <c r="M103" s="71">
        <v>4138.8</v>
      </c>
      <c r="N103" s="71">
        <v>3586.96</v>
      </c>
      <c r="O103" s="71">
        <v>4414.72</v>
      </c>
      <c r="P103" s="71">
        <v>3311.04</v>
      </c>
      <c r="Q103" s="71">
        <v>2759.2</v>
      </c>
      <c r="R103" s="71">
        <v>3586.96</v>
      </c>
      <c r="S103" s="71">
        <v>3586.96</v>
      </c>
      <c r="T103" s="71">
        <v>41482.57</v>
      </c>
      <c r="U103" s="16"/>
      <c r="V103" s="14"/>
      <c r="W103" s="14">
        <f t="shared" si="96"/>
        <v>8.8233738357162022</v>
      </c>
      <c r="X103" s="14">
        <f t="shared" si="97"/>
        <v>10.999999999999998</v>
      </c>
      <c r="Y103" s="14">
        <f t="shared" si="98"/>
        <v>13</v>
      </c>
      <c r="Z103" s="14">
        <f t="shared" si="99"/>
        <v>12</v>
      </c>
      <c r="AA103" s="14">
        <f t="shared" si="100"/>
        <v>14</v>
      </c>
      <c r="AB103" s="14">
        <f t="shared" si="101"/>
        <v>15</v>
      </c>
      <c r="AC103" s="14">
        <f t="shared" si="102"/>
        <v>13</v>
      </c>
      <c r="AD103" s="14">
        <f t="shared" si="103"/>
        <v>16</v>
      </c>
      <c r="AE103" s="14">
        <f t="shared" si="104"/>
        <v>12</v>
      </c>
      <c r="AF103" s="14">
        <f t="shared" si="105"/>
        <v>9.9999999999999982</v>
      </c>
      <c r="AG103" s="14">
        <f t="shared" si="106"/>
        <v>13</v>
      </c>
      <c r="AH103" s="14">
        <f t="shared" si="107"/>
        <v>13</v>
      </c>
      <c r="AI103" s="86">
        <f t="shared" si="110"/>
        <v>12.568614486309684</v>
      </c>
    </row>
    <row r="104" spans="1:41" s="65" customFormat="1" ht="12" customHeight="1">
      <c r="A104" s="1" t="s">
        <v>785</v>
      </c>
      <c r="B104" s="1">
        <v>1</v>
      </c>
      <c r="C104" s="65" t="s">
        <v>301</v>
      </c>
      <c r="D104" s="65" t="s">
        <v>677</v>
      </c>
      <c r="E104" s="68">
        <v>187.6</v>
      </c>
      <c r="F104" s="69">
        <v>209.47</v>
      </c>
      <c r="G104" s="69"/>
      <c r="H104" s="71">
        <v>0</v>
      </c>
      <c r="I104" s="71">
        <v>0</v>
      </c>
      <c r="J104" s="71">
        <v>0</v>
      </c>
      <c r="K104" s="71">
        <v>0</v>
      </c>
      <c r="L104" s="71">
        <v>0</v>
      </c>
      <c r="M104" s="71">
        <v>0</v>
      </c>
      <c r="N104" s="71">
        <v>0</v>
      </c>
      <c r="O104" s="71">
        <v>0</v>
      </c>
      <c r="P104" s="71">
        <v>0</v>
      </c>
      <c r="Q104" s="71">
        <v>0</v>
      </c>
      <c r="R104" s="71">
        <v>0</v>
      </c>
      <c r="S104" s="71">
        <v>0</v>
      </c>
      <c r="T104" s="71">
        <v>0</v>
      </c>
      <c r="U104" s="16"/>
      <c r="V104" s="14"/>
      <c r="W104" s="14">
        <f t="shared" si="96"/>
        <v>0</v>
      </c>
      <c r="X104" s="14">
        <f t="shared" si="97"/>
        <v>0</v>
      </c>
      <c r="Y104" s="14">
        <f t="shared" si="98"/>
        <v>0</v>
      </c>
      <c r="Z104" s="14">
        <f t="shared" si="99"/>
        <v>0</v>
      </c>
      <c r="AA104" s="14">
        <f t="shared" si="100"/>
        <v>0</v>
      </c>
      <c r="AB104" s="14">
        <f t="shared" si="101"/>
        <v>0</v>
      </c>
      <c r="AC104" s="14">
        <f t="shared" si="102"/>
        <v>0</v>
      </c>
      <c r="AD104" s="14">
        <f t="shared" si="103"/>
        <v>0</v>
      </c>
      <c r="AE104" s="14">
        <f t="shared" si="104"/>
        <v>0</v>
      </c>
      <c r="AF104" s="14">
        <f t="shared" si="105"/>
        <v>0</v>
      </c>
      <c r="AG104" s="14">
        <f t="shared" si="106"/>
        <v>0</v>
      </c>
      <c r="AH104" s="14">
        <f t="shared" si="107"/>
        <v>0</v>
      </c>
      <c r="AI104" s="86">
        <f t="shared" si="110"/>
        <v>0</v>
      </c>
    </row>
    <row r="105" spans="1:41" s="65" customFormat="1" ht="12" customHeight="1">
      <c r="A105" s="1" t="s">
        <v>786</v>
      </c>
      <c r="B105" s="1">
        <v>1</v>
      </c>
      <c r="C105" s="65" t="s">
        <v>303</v>
      </c>
      <c r="D105" s="65" t="s">
        <v>681</v>
      </c>
      <c r="E105" s="68">
        <v>187.6</v>
      </c>
      <c r="F105" s="69">
        <v>187.93</v>
      </c>
      <c r="G105" s="69"/>
      <c r="H105" s="71">
        <v>0</v>
      </c>
      <c r="I105" s="71">
        <v>0</v>
      </c>
      <c r="J105" s="71">
        <v>0</v>
      </c>
      <c r="K105" s="71">
        <v>0</v>
      </c>
      <c r="L105" s="71">
        <v>0</v>
      </c>
      <c r="M105" s="71">
        <v>0</v>
      </c>
      <c r="N105" s="71">
        <v>0</v>
      </c>
      <c r="O105" s="71">
        <v>0</v>
      </c>
      <c r="P105" s="71">
        <v>0</v>
      </c>
      <c r="Q105" s="71">
        <v>0</v>
      </c>
      <c r="R105" s="71">
        <v>0</v>
      </c>
      <c r="S105" s="71">
        <v>0</v>
      </c>
      <c r="T105" s="71">
        <v>0</v>
      </c>
      <c r="U105" s="16"/>
      <c r="V105" s="14"/>
      <c r="W105" s="14">
        <f t="shared" si="96"/>
        <v>0</v>
      </c>
      <c r="X105" s="14">
        <f t="shared" si="97"/>
        <v>0</v>
      </c>
      <c r="Y105" s="14">
        <f t="shared" si="98"/>
        <v>0</v>
      </c>
      <c r="Z105" s="14">
        <f t="shared" si="99"/>
        <v>0</v>
      </c>
      <c r="AA105" s="14">
        <f t="shared" si="100"/>
        <v>0</v>
      </c>
      <c r="AB105" s="14">
        <f t="shared" si="101"/>
        <v>0</v>
      </c>
      <c r="AC105" s="14">
        <f t="shared" si="102"/>
        <v>0</v>
      </c>
      <c r="AD105" s="14">
        <f t="shared" si="103"/>
        <v>0</v>
      </c>
      <c r="AE105" s="14">
        <f t="shared" si="104"/>
        <v>0</v>
      </c>
      <c r="AF105" s="14">
        <f t="shared" si="105"/>
        <v>0</v>
      </c>
      <c r="AG105" s="14">
        <f t="shared" si="106"/>
        <v>0</v>
      </c>
      <c r="AH105" s="14">
        <f t="shared" si="107"/>
        <v>0</v>
      </c>
      <c r="AI105" s="86">
        <f t="shared" si="110"/>
        <v>0</v>
      </c>
    </row>
    <row r="106" spans="1:41" s="65" customFormat="1" ht="12" customHeight="1">
      <c r="A106" s="1" t="s">
        <v>787</v>
      </c>
      <c r="B106" s="1">
        <v>1</v>
      </c>
      <c r="C106" s="65" t="s">
        <v>296</v>
      </c>
      <c r="D106" s="65" t="s">
        <v>730</v>
      </c>
      <c r="E106" s="68">
        <v>0</v>
      </c>
      <c r="F106" s="69">
        <v>0</v>
      </c>
      <c r="G106" s="69"/>
      <c r="H106" s="71">
        <v>0</v>
      </c>
      <c r="I106" s="71">
        <v>0</v>
      </c>
      <c r="J106" s="71">
        <v>0</v>
      </c>
      <c r="K106" s="71">
        <v>0</v>
      </c>
      <c r="L106" s="71">
        <v>0</v>
      </c>
      <c r="M106" s="71">
        <v>0</v>
      </c>
      <c r="N106" s="71">
        <v>0</v>
      </c>
      <c r="O106" s="71">
        <v>0</v>
      </c>
      <c r="P106" s="71">
        <v>0</v>
      </c>
      <c r="Q106" s="71">
        <v>0</v>
      </c>
      <c r="R106" s="71">
        <v>0</v>
      </c>
      <c r="S106" s="71">
        <v>0</v>
      </c>
      <c r="T106" s="71">
        <v>0</v>
      </c>
      <c r="U106" s="16"/>
      <c r="V106" s="14"/>
      <c r="W106" s="14">
        <f t="shared" si="96"/>
        <v>0</v>
      </c>
      <c r="X106" s="14">
        <f t="shared" si="97"/>
        <v>0</v>
      </c>
      <c r="Y106" s="14">
        <f t="shared" si="98"/>
        <v>0</v>
      </c>
      <c r="Z106" s="14">
        <f t="shared" si="99"/>
        <v>0</v>
      </c>
      <c r="AA106" s="14">
        <f t="shared" si="100"/>
        <v>0</v>
      </c>
      <c r="AB106" s="14">
        <f t="shared" si="101"/>
        <v>0</v>
      </c>
      <c r="AC106" s="14">
        <f t="shared" si="102"/>
        <v>0</v>
      </c>
      <c r="AD106" s="14">
        <f t="shared" si="103"/>
        <v>0</v>
      </c>
      <c r="AE106" s="14">
        <f t="shared" si="104"/>
        <v>0</v>
      </c>
      <c r="AF106" s="14">
        <f t="shared" si="105"/>
        <v>0</v>
      </c>
      <c r="AG106" s="14">
        <f t="shared" si="106"/>
        <v>0</v>
      </c>
      <c r="AH106" s="14">
        <f t="shared" si="107"/>
        <v>0</v>
      </c>
      <c r="AI106" s="86">
        <f t="shared" si="110"/>
        <v>0</v>
      </c>
    </row>
    <row r="107" spans="1:41" s="65" customFormat="1" ht="12" customHeight="1">
      <c r="A107" s="1" t="s">
        <v>657</v>
      </c>
      <c r="B107" s="1">
        <v>1</v>
      </c>
      <c r="C107" s="65" t="s">
        <v>282</v>
      </c>
      <c r="D107" s="65" t="s">
        <v>283</v>
      </c>
      <c r="E107" s="68">
        <v>15</v>
      </c>
      <c r="F107" s="69">
        <v>15</v>
      </c>
      <c r="G107" s="69"/>
      <c r="H107" s="71">
        <v>75</v>
      </c>
      <c r="I107" s="71">
        <v>75</v>
      </c>
      <c r="J107" s="71">
        <v>69</v>
      </c>
      <c r="K107" s="71">
        <v>89</v>
      </c>
      <c r="L107" s="71">
        <v>121</v>
      </c>
      <c r="M107" s="71">
        <v>105</v>
      </c>
      <c r="N107" s="71">
        <v>92</v>
      </c>
      <c r="O107" s="71">
        <v>94.5</v>
      </c>
      <c r="P107" s="71">
        <v>-60</v>
      </c>
      <c r="Q107" s="71">
        <v>59</v>
      </c>
      <c r="R107" s="71">
        <v>45</v>
      </c>
      <c r="S107" s="71">
        <v>45</v>
      </c>
      <c r="T107" s="71">
        <v>809.5</v>
      </c>
      <c r="U107" s="16"/>
      <c r="V107" s="14"/>
      <c r="W107" s="14">
        <f t="shared" si="96"/>
        <v>5</v>
      </c>
      <c r="X107" s="14">
        <f t="shared" si="97"/>
        <v>5</v>
      </c>
      <c r="Y107" s="14">
        <f t="shared" si="98"/>
        <v>4.5999999999999996</v>
      </c>
      <c r="Z107" s="14">
        <f t="shared" si="99"/>
        <v>5.9333333333333336</v>
      </c>
      <c r="AA107" s="14">
        <f t="shared" si="100"/>
        <v>8.0666666666666664</v>
      </c>
      <c r="AB107" s="14">
        <f t="shared" si="101"/>
        <v>7</v>
      </c>
      <c r="AC107" s="14">
        <f t="shared" si="102"/>
        <v>6.1333333333333337</v>
      </c>
      <c r="AD107" s="14">
        <f t="shared" si="103"/>
        <v>6.3</v>
      </c>
      <c r="AE107" s="14">
        <f t="shared" si="104"/>
        <v>-4</v>
      </c>
      <c r="AF107" s="14">
        <f t="shared" si="105"/>
        <v>3.9333333333333331</v>
      </c>
      <c r="AG107" s="14">
        <f t="shared" si="106"/>
        <v>3</v>
      </c>
      <c r="AH107" s="14">
        <f t="shared" si="107"/>
        <v>3</v>
      </c>
      <c r="AI107" s="86">
        <f t="shared" si="110"/>
        <v>4.4972222222222209</v>
      </c>
    </row>
    <row r="108" spans="1:41" s="65" customFormat="1" ht="12" customHeight="1">
      <c r="A108" s="1" t="s">
        <v>659</v>
      </c>
      <c r="B108" s="1">
        <v>1</v>
      </c>
      <c r="C108" s="65" t="s">
        <v>288</v>
      </c>
      <c r="D108" s="65" t="s">
        <v>289</v>
      </c>
      <c r="E108" s="68">
        <v>2.7</v>
      </c>
      <c r="F108" s="69">
        <v>2.7</v>
      </c>
      <c r="G108" s="69"/>
      <c r="H108" s="71">
        <v>796.5</v>
      </c>
      <c r="I108" s="71">
        <v>556.20000000000005</v>
      </c>
      <c r="J108" s="71">
        <v>710.1</v>
      </c>
      <c r="K108" s="71">
        <v>818.1</v>
      </c>
      <c r="L108" s="71">
        <v>936.9</v>
      </c>
      <c r="M108" s="71">
        <v>834.3</v>
      </c>
      <c r="N108" s="71">
        <v>629.1</v>
      </c>
      <c r="O108" s="71">
        <v>699.3</v>
      </c>
      <c r="P108" s="71">
        <v>1031.4000000000001</v>
      </c>
      <c r="Q108" s="71">
        <v>691.2</v>
      </c>
      <c r="R108" s="71">
        <v>739.8</v>
      </c>
      <c r="S108" s="71">
        <v>623.70000000000005</v>
      </c>
      <c r="T108" s="71">
        <v>9066.6000000000022</v>
      </c>
      <c r="U108" s="16"/>
      <c r="V108" s="14"/>
      <c r="W108" s="14">
        <f t="shared" si="96"/>
        <v>295</v>
      </c>
      <c r="X108" s="14">
        <f t="shared" si="97"/>
        <v>206</v>
      </c>
      <c r="Y108" s="14">
        <f t="shared" si="98"/>
        <v>263</v>
      </c>
      <c r="Z108" s="14">
        <f t="shared" si="99"/>
        <v>303</v>
      </c>
      <c r="AA108" s="14">
        <f t="shared" si="100"/>
        <v>346.99999999999994</v>
      </c>
      <c r="AB108" s="14">
        <f t="shared" si="101"/>
        <v>308.99999999999994</v>
      </c>
      <c r="AC108" s="14">
        <f t="shared" si="102"/>
        <v>233</v>
      </c>
      <c r="AD108" s="14">
        <f t="shared" si="103"/>
        <v>258.99999999999994</v>
      </c>
      <c r="AE108" s="14">
        <f t="shared" si="104"/>
        <v>382</v>
      </c>
      <c r="AF108" s="14">
        <f t="shared" si="105"/>
        <v>256</v>
      </c>
      <c r="AG108" s="14">
        <f t="shared" si="106"/>
        <v>273.99999999999994</v>
      </c>
      <c r="AH108" s="14">
        <f t="shared" si="107"/>
        <v>231</v>
      </c>
      <c r="AI108" s="86">
        <f t="shared" si="110"/>
        <v>279.83333333333331</v>
      </c>
      <c r="AO108" s="139"/>
    </row>
    <row r="109" spans="1:41" s="65" customFormat="1" ht="12" customHeight="1">
      <c r="A109" s="1" t="s">
        <v>665</v>
      </c>
      <c r="B109" s="1">
        <v>2</v>
      </c>
      <c r="C109" s="65" t="s">
        <v>290</v>
      </c>
      <c r="D109" s="65" t="s">
        <v>314</v>
      </c>
      <c r="E109" s="68">
        <v>107.88</v>
      </c>
      <c r="F109" s="69">
        <v>107.88</v>
      </c>
      <c r="G109" s="69"/>
      <c r="H109" s="71">
        <v>423.38</v>
      </c>
      <c r="I109" s="71">
        <v>431.52</v>
      </c>
      <c r="J109" s="71">
        <v>431.52</v>
      </c>
      <c r="K109" s="71">
        <v>397.12</v>
      </c>
      <c r="L109" s="71">
        <v>229.12</v>
      </c>
      <c r="M109" s="71">
        <v>215.76</v>
      </c>
      <c r="N109" s="71">
        <v>215.76</v>
      </c>
      <c r="O109" s="71">
        <v>215.76</v>
      </c>
      <c r="P109" s="71">
        <v>215.76</v>
      </c>
      <c r="Q109" s="71">
        <v>215.76</v>
      </c>
      <c r="R109" s="71">
        <v>549.41999999999996</v>
      </c>
      <c r="S109" s="71">
        <v>647.28</v>
      </c>
      <c r="T109" s="71">
        <v>4188.1600000000008</v>
      </c>
      <c r="U109" s="16"/>
      <c r="V109" s="14" t="s">
        <v>711</v>
      </c>
      <c r="W109" s="14">
        <f t="shared" si="96"/>
        <v>3.9245457916203188</v>
      </c>
      <c r="X109" s="14">
        <f t="shared" si="97"/>
        <v>4</v>
      </c>
      <c r="Y109" s="14">
        <f t="shared" si="98"/>
        <v>4</v>
      </c>
      <c r="Z109" s="14">
        <f t="shared" si="99"/>
        <v>3.6811271783463111</v>
      </c>
      <c r="AA109" s="14">
        <f t="shared" si="100"/>
        <v>2.1238413051538747</v>
      </c>
      <c r="AB109" s="14">
        <f t="shared" si="101"/>
        <v>2</v>
      </c>
      <c r="AC109" s="14">
        <f t="shared" si="102"/>
        <v>2</v>
      </c>
      <c r="AD109" s="14">
        <f t="shared" si="103"/>
        <v>2</v>
      </c>
      <c r="AE109" s="14">
        <f t="shared" si="104"/>
        <v>2</v>
      </c>
      <c r="AF109" s="14">
        <f t="shared" si="105"/>
        <v>2</v>
      </c>
      <c r="AG109" s="14">
        <f t="shared" si="106"/>
        <v>5.0928809788654057</v>
      </c>
      <c r="AH109" s="14">
        <f t="shared" si="107"/>
        <v>6</v>
      </c>
      <c r="AI109" s="86">
        <f t="shared" si="110"/>
        <v>3.2351996044988258</v>
      </c>
      <c r="AM109" s="65">
        <v>22</v>
      </c>
      <c r="AN109" s="65">
        <v>1</v>
      </c>
      <c r="AO109" s="139">
        <f>+AN109*AI109</f>
        <v>3.2351996044988258</v>
      </c>
    </row>
    <row r="110" spans="1:41" s="65" customFormat="1" ht="12" customHeight="1">
      <c r="A110" s="1" t="s">
        <v>709</v>
      </c>
      <c r="B110" s="1">
        <v>2</v>
      </c>
      <c r="C110" s="65" t="s">
        <v>297</v>
      </c>
      <c r="D110" s="65" t="s">
        <v>421</v>
      </c>
      <c r="E110" s="68">
        <v>77.959999999999994</v>
      </c>
      <c r="F110" s="69">
        <v>77.959999999999994</v>
      </c>
      <c r="G110" s="69"/>
      <c r="H110" s="71">
        <v>77.959999999999994</v>
      </c>
      <c r="I110" s="71">
        <v>0</v>
      </c>
      <c r="J110" s="71">
        <v>0</v>
      </c>
      <c r="K110" s="71">
        <v>77.959999999999994</v>
      </c>
      <c r="L110" s="71">
        <v>77.959999999999994</v>
      </c>
      <c r="M110" s="71">
        <v>0</v>
      </c>
      <c r="N110" s="71">
        <v>0</v>
      </c>
      <c r="O110" s="71">
        <v>0</v>
      </c>
      <c r="P110" s="71">
        <v>0</v>
      </c>
      <c r="Q110" s="71">
        <v>0</v>
      </c>
      <c r="R110" s="71">
        <v>0</v>
      </c>
      <c r="S110" s="71">
        <v>0</v>
      </c>
      <c r="T110" s="71">
        <v>233.88</v>
      </c>
      <c r="U110" s="16"/>
      <c r="V110" s="14"/>
      <c r="W110" s="14">
        <f t="shared" si="96"/>
        <v>1</v>
      </c>
      <c r="X110" s="14">
        <f t="shared" si="97"/>
        <v>0</v>
      </c>
      <c r="Y110" s="14">
        <f t="shared" si="98"/>
        <v>0</v>
      </c>
      <c r="Z110" s="14">
        <f t="shared" si="99"/>
        <v>1</v>
      </c>
      <c r="AA110" s="14">
        <f t="shared" si="100"/>
        <v>1</v>
      </c>
      <c r="AB110" s="14">
        <f t="shared" si="101"/>
        <v>0</v>
      </c>
      <c r="AC110" s="14">
        <f t="shared" si="102"/>
        <v>0</v>
      </c>
      <c r="AD110" s="14">
        <f t="shared" si="103"/>
        <v>0</v>
      </c>
      <c r="AE110" s="14">
        <f t="shared" si="104"/>
        <v>0</v>
      </c>
      <c r="AF110" s="14">
        <f t="shared" si="105"/>
        <v>0</v>
      </c>
      <c r="AG110" s="14">
        <f t="shared" si="106"/>
        <v>0</v>
      </c>
      <c r="AH110" s="14">
        <f t="shared" si="107"/>
        <v>0</v>
      </c>
      <c r="AI110" s="86">
        <f t="shared" si="110"/>
        <v>0.25</v>
      </c>
    </row>
    <row r="111" spans="1:41" s="65" customFormat="1">
      <c r="A111" s="1" t="s">
        <v>717</v>
      </c>
      <c r="B111" s="1">
        <v>2</v>
      </c>
      <c r="C111" s="1" t="s">
        <v>291</v>
      </c>
      <c r="D111" s="65" t="s">
        <v>292</v>
      </c>
      <c r="E111" s="68">
        <v>56.75</v>
      </c>
      <c r="F111" s="69">
        <v>61.22</v>
      </c>
      <c r="G111" s="69"/>
      <c r="H111" s="71">
        <v>0</v>
      </c>
      <c r="I111" s="71">
        <v>0</v>
      </c>
      <c r="J111" s="71">
        <v>0</v>
      </c>
      <c r="K111" s="71">
        <v>0</v>
      </c>
      <c r="L111" s="71">
        <v>0</v>
      </c>
      <c r="M111" s="71">
        <v>0</v>
      </c>
      <c r="N111" s="71">
        <v>0</v>
      </c>
      <c r="O111" s="71">
        <v>0</v>
      </c>
      <c r="P111" s="71">
        <v>0</v>
      </c>
      <c r="Q111" s="71">
        <v>0</v>
      </c>
      <c r="R111" s="71">
        <v>77.959999999999994</v>
      </c>
      <c r="S111" s="71">
        <v>0</v>
      </c>
      <c r="T111" s="71">
        <v>77.959999999999994</v>
      </c>
      <c r="U111" s="16"/>
      <c r="V111" s="14"/>
      <c r="W111" s="14">
        <f t="shared" si="96"/>
        <v>0</v>
      </c>
      <c r="X111" s="14">
        <f t="shared" si="97"/>
        <v>0</v>
      </c>
      <c r="Y111" s="14">
        <f t="shared" si="98"/>
        <v>0</v>
      </c>
      <c r="Z111" s="14">
        <f t="shared" si="99"/>
        <v>0</v>
      </c>
      <c r="AA111" s="14">
        <f t="shared" si="100"/>
        <v>0</v>
      </c>
      <c r="AB111" s="14">
        <f t="shared" si="101"/>
        <v>0</v>
      </c>
      <c r="AC111" s="14">
        <f t="shared" si="102"/>
        <v>0</v>
      </c>
      <c r="AD111" s="14">
        <f t="shared" si="103"/>
        <v>0</v>
      </c>
      <c r="AE111" s="14">
        <f t="shared" si="104"/>
        <v>0</v>
      </c>
      <c r="AF111" s="14">
        <f t="shared" si="105"/>
        <v>0</v>
      </c>
      <c r="AG111" s="14">
        <f t="shared" si="106"/>
        <v>1.2734400522704998</v>
      </c>
      <c r="AH111" s="14">
        <f t="shared" si="107"/>
        <v>0</v>
      </c>
      <c r="AI111" s="86">
        <f t="shared" si="110"/>
        <v>0.10612000435587499</v>
      </c>
    </row>
    <row r="112" spans="1:41" s="65" customFormat="1">
      <c r="A112" s="1"/>
      <c r="B112" s="1"/>
      <c r="C112" s="1"/>
      <c r="E112" s="114">
        <v>44593</v>
      </c>
      <c r="F112" s="114">
        <v>45078</v>
      </c>
      <c r="G112" s="114">
        <v>45292</v>
      </c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16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86"/>
    </row>
    <row r="113" spans="1:38" s="65" customFormat="1">
      <c r="A113" s="1" t="s">
        <v>727</v>
      </c>
      <c r="B113" s="1"/>
      <c r="C113" s="11" t="s">
        <v>297</v>
      </c>
      <c r="D113" s="11" t="s">
        <v>421</v>
      </c>
      <c r="E113" s="68">
        <v>77.959999999999994</v>
      </c>
      <c r="F113" s="69">
        <v>77.959999999999994</v>
      </c>
      <c r="G113" s="69">
        <v>77.959999999999994</v>
      </c>
      <c r="H113" s="71">
        <v>0</v>
      </c>
      <c r="I113" s="71">
        <v>0</v>
      </c>
      <c r="J113" s="71">
        <v>0</v>
      </c>
      <c r="K113" s="71">
        <v>0</v>
      </c>
      <c r="L113" s="71">
        <v>0</v>
      </c>
      <c r="M113" s="71">
        <v>0</v>
      </c>
      <c r="N113" s="71">
        <v>77.959999999999994</v>
      </c>
      <c r="O113" s="71">
        <v>0</v>
      </c>
      <c r="P113" s="71">
        <v>0</v>
      </c>
      <c r="Q113" s="71">
        <v>0</v>
      </c>
      <c r="R113" s="71">
        <v>0</v>
      </c>
      <c r="S113" s="71">
        <v>0</v>
      </c>
      <c r="T113" s="71">
        <v>77.959999999999994</v>
      </c>
      <c r="U113" s="16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86"/>
    </row>
    <row r="114" spans="1:38" s="65" customFormat="1">
      <c r="A114" s="1" t="s">
        <v>621</v>
      </c>
      <c r="B114" s="1"/>
      <c r="C114" s="11" t="s">
        <v>291</v>
      </c>
      <c r="D114" s="11" t="s">
        <v>292</v>
      </c>
      <c r="E114" s="68">
        <v>77.959999999999994</v>
      </c>
      <c r="F114" s="69">
        <v>77.959999999999994</v>
      </c>
      <c r="G114" s="69">
        <v>77.959999999999994</v>
      </c>
      <c r="H114" s="71">
        <v>0</v>
      </c>
      <c r="I114" s="71">
        <v>0</v>
      </c>
      <c r="J114" s="71">
        <v>77.959999999999994</v>
      </c>
      <c r="K114" s="71">
        <v>0</v>
      </c>
      <c r="L114" s="71">
        <v>0</v>
      </c>
      <c r="M114" s="71">
        <v>0</v>
      </c>
      <c r="N114" s="71">
        <v>0</v>
      </c>
      <c r="O114" s="71">
        <v>0</v>
      </c>
      <c r="P114" s="71">
        <v>0</v>
      </c>
      <c r="Q114" s="71">
        <v>0</v>
      </c>
      <c r="R114" s="71">
        <v>0</v>
      </c>
      <c r="S114" s="71">
        <v>77.959999999999994</v>
      </c>
      <c r="T114" s="71">
        <v>155.91999999999999</v>
      </c>
      <c r="U114" s="16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86"/>
    </row>
    <row r="115" spans="1:38" s="65" customFormat="1">
      <c r="A115" s="1" t="s">
        <v>622</v>
      </c>
      <c r="B115" s="1"/>
      <c r="C115" s="11" t="s">
        <v>290</v>
      </c>
      <c r="D115" s="11" t="s">
        <v>314</v>
      </c>
      <c r="E115" s="68">
        <v>100</v>
      </c>
      <c r="F115" s="69">
        <v>100</v>
      </c>
      <c r="G115" s="69">
        <v>100</v>
      </c>
      <c r="H115" s="71">
        <v>600</v>
      </c>
      <c r="I115" s="71">
        <v>647.28</v>
      </c>
      <c r="J115" s="71">
        <v>697.38</v>
      </c>
      <c r="K115" s="71">
        <v>755.16</v>
      </c>
      <c r="L115" s="71">
        <v>755.16</v>
      </c>
      <c r="M115" s="71">
        <v>755.16</v>
      </c>
      <c r="N115" s="71">
        <v>674</v>
      </c>
      <c r="O115" s="71">
        <v>647.28</v>
      </c>
      <c r="P115" s="71">
        <v>647.28</v>
      </c>
      <c r="Q115" s="71">
        <v>647.28</v>
      </c>
      <c r="R115" s="71">
        <v>323.64</v>
      </c>
      <c r="S115" s="71">
        <v>434.55</v>
      </c>
      <c r="T115" s="71">
        <v>7584.1699999999992</v>
      </c>
      <c r="U115" s="16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86"/>
    </row>
    <row r="116" spans="1:38" s="65" customFormat="1">
      <c r="A116" s="1" t="s">
        <v>706</v>
      </c>
      <c r="B116" s="1"/>
      <c r="C116" s="11" t="s">
        <v>319</v>
      </c>
      <c r="D116" s="11" t="s">
        <v>320</v>
      </c>
      <c r="E116" s="68">
        <v>11.21</v>
      </c>
      <c r="F116" s="69">
        <v>11.21</v>
      </c>
      <c r="G116" s="69">
        <v>11.21</v>
      </c>
      <c r="H116" s="71">
        <v>11.21</v>
      </c>
      <c r="I116" s="71">
        <v>0</v>
      </c>
      <c r="J116" s="71">
        <v>0</v>
      </c>
      <c r="K116" s="71">
        <v>0</v>
      </c>
      <c r="L116" s="71">
        <v>0</v>
      </c>
      <c r="M116" s="71">
        <v>0</v>
      </c>
      <c r="N116" s="71">
        <v>0</v>
      </c>
      <c r="O116" s="71">
        <v>0</v>
      </c>
      <c r="P116" s="71">
        <v>0</v>
      </c>
      <c r="Q116" s="71">
        <v>0</v>
      </c>
      <c r="R116" s="71">
        <v>0</v>
      </c>
      <c r="S116" s="71">
        <v>0</v>
      </c>
      <c r="T116" s="71">
        <v>11.21</v>
      </c>
      <c r="U116" s="16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86"/>
    </row>
    <row r="117" spans="1:38" s="65" customFormat="1">
      <c r="A117" s="1"/>
      <c r="B117" s="1"/>
      <c r="C117" s="1"/>
      <c r="E117" s="68"/>
      <c r="F117" s="69"/>
      <c r="G117" s="69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16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86"/>
    </row>
    <row r="118" spans="1:38">
      <c r="C118" s="65"/>
      <c r="D118" s="65"/>
      <c r="E118" s="68"/>
      <c r="F118" s="68"/>
      <c r="G118" s="68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5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"/>
      <c r="AK118" s="1" t="s">
        <v>431</v>
      </c>
      <c r="AL118" s="16">
        <f>+AO96+AO99+AO97+AO98+AO100+AO101</f>
        <v>40.517495595081698</v>
      </c>
    </row>
    <row r="119" spans="1:38">
      <c r="C119" s="65"/>
      <c r="D119" s="17" t="s">
        <v>40</v>
      </c>
      <c r="E119" s="68"/>
      <c r="F119" s="68"/>
      <c r="G119" s="68"/>
      <c r="H119" s="72">
        <f t="shared" ref="H119:T119" si="113">SUM(H87:H118)</f>
        <v>23381.54</v>
      </c>
      <c r="I119" s="72">
        <f t="shared" si="113"/>
        <v>23936.12</v>
      </c>
      <c r="J119" s="72">
        <f t="shared" si="113"/>
        <v>27882.379999999997</v>
      </c>
      <c r="K119" s="72">
        <f t="shared" si="113"/>
        <v>28254.91</v>
      </c>
      <c r="L119" s="72">
        <f t="shared" si="113"/>
        <v>30358.520000000004</v>
      </c>
      <c r="M119" s="72">
        <f t="shared" si="113"/>
        <v>29615.959999999995</v>
      </c>
      <c r="N119" s="72">
        <f t="shared" si="113"/>
        <v>28265.889999999996</v>
      </c>
      <c r="O119" s="72">
        <f t="shared" si="113"/>
        <v>29656.929999999997</v>
      </c>
      <c r="P119" s="72">
        <f t="shared" si="113"/>
        <v>25584.079999999998</v>
      </c>
      <c r="Q119" s="72">
        <f t="shared" si="113"/>
        <v>25083.829999999998</v>
      </c>
      <c r="R119" s="72">
        <f t="shared" si="113"/>
        <v>27754.949999999997</v>
      </c>
      <c r="S119" s="72">
        <f t="shared" si="113"/>
        <v>23885.409999999993</v>
      </c>
      <c r="T119" s="72">
        <f t="shared" si="113"/>
        <v>323660.51999999996</v>
      </c>
      <c r="W119" s="51">
        <f t="shared" ref="W119:AI119" si="114">+W96+W80+W99+W97</f>
        <v>46.585442076706961</v>
      </c>
      <c r="X119" s="51">
        <f t="shared" si="114"/>
        <v>46.781646620203645</v>
      </c>
      <c r="Y119" s="51">
        <f t="shared" si="114"/>
        <v>46.586438206322988</v>
      </c>
      <c r="Z119" s="51">
        <f t="shared" si="114"/>
        <v>47.88160935543749</v>
      </c>
      <c r="AA119" s="51">
        <f t="shared" si="114"/>
        <v>49.770606933227683</v>
      </c>
      <c r="AB119" s="51">
        <f t="shared" si="114"/>
        <v>48.21498926972852</v>
      </c>
      <c r="AC119" s="51">
        <f t="shared" si="114"/>
        <v>48.720405040681108</v>
      </c>
      <c r="AD119" s="51">
        <f t="shared" si="114"/>
        <v>49.514970637345442</v>
      </c>
      <c r="AE119" s="51">
        <f t="shared" si="114"/>
        <v>39.048322603061855</v>
      </c>
      <c r="AF119" s="51">
        <f t="shared" si="114"/>
        <v>47.182196275504566</v>
      </c>
      <c r="AG119" s="51">
        <f t="shared" si="114"/>
        <v>46.048633664403148</v>
      </c>
      <c r="AH119" s="51">
        <f t="shared" si="114"/>
        <v>45.21498926972852</v>
      </c>
      <c r="AI119" s="51">
        <f t="shared" si="114"/>
        <v>46.795854162695996</v>
      </c>
    </row>
    <row r="120" spans="1:38" s="65" customFormat="1" ht="12" customHeight="1">
      <c r="A120" s="1"/>
      <c r="B120" s="1"/>
      <c r="C120" s="1"/>
      <c r="D120" s="1"/>
      <c r="E120" s="68"/>
      <c r="F120" s="68"/>
      <c r="G120" s="68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1"/>
      <c r="V120" s="1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</row>
    <row r="121" spans="1:38" ht="12" customHeight="1">
      <c r="A121" s="1" t="str">
        <f t="shared" ref="A121:A127" si="115">$A$1&amp;C121</f>
        <v>MASON CO-UNREGULATEDPASSTHROUGH DISPOSAL</v>
      </c>
      <c r="B121" s="1">
        <f>COUNTIF(C:C,C121)</f>
        <v>1</v>
      </c>
      <c r="C121" s="2" t="s">
        <v>17</v>
      </c>
      <c r="D121" s="2" t="s">
        <v>17</v>
      </c>
      <c r="E121" s="68"/>
      <c r="F121" s="68"/>
      <c r="G121" s="68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5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"/>
    </row>
    <row r="122" spans="1:38" s="65" customFormat="1" ht="12" customHeight="1">
      <c r="A122" s="1" t="s">
        <v>788</v>
      </c>
      <c r="B122" s="1">
        <v>1</v>
      </c>
      <c r="C122" s="65" t="s">
        <v>174</v>
      </c>
      <c r="D122" s="65" t="s">
        <v>731</v>
      </c>
      <c r="E122" s="68">
        <v>0</v>
      </c>
      <c r="F122" s="68">
        <v>0</v>
      </c>
      <c r="G122" s="68"/>
      <c r="H122" s="71">
        <v>0</v>
      </c>
      <c r="I122" s="71">
        <v>0</v>
      </c>
      <c r="J122" s="71">
        <v>0</v>
      </c>
      <c r="K122" s="71">
        <v>0</v>
      </c>
      <c r="L122" s="71">
        <v>0</v>
      </c>
      <c r="M122" s="71">
        <v>0</v>
      </c>
      <c r="N122" s="71">
        <v>0</v>
      </c>
      <c r="O122" s="71">
        <v>0</v>
      </c>
      <c r="P122" s="71">
        <v>0</v>
      </c>
      <c r="Q122" s="71">
        <v>0</v>
      </c>
      <c r="R122" s="71">
        <v>0</v>
      </c>
      <c r="S122" s="71">
        <v>0</v>
      </c>
      <c r="T122" s="71">
        <v>0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</row>
    <row r="123" spans="1:38" s="65" customFormat="1" ht="12" customHeight="1">
      <c r="A123" s="1" t="s">
        <v>789</v>
      </c>
      <c r="B123" s="1">
        <v>1</v>
      </c>
      <c r="C123" s="65" t="s">
        <v>276</v>
      </c>
      <c r="D123" s="65" t="s">
        <v>450</v>
      </c>
      <c r="E123" s="68">
        <v>0</v>
      </c>
      <c r="F123" s="68">
        <v>0</v>
      </c>
      <c r="G123" s="68"/>
      <c r="H123" s="71">
        <v>0</v>
      </c>
      <c r="I123" s="71">
        <v>0</v>
      </c>
      <c r="J123" s="71">
        <v>0</v>
      </c>
      <c r="K123" s="71">
        <v>0</v>
      </c>
      <c r="L123" s="71">
        <v>0</v>
      </c>
      <c r="M123" s="71">
        <v>0</v>
      </c>
      <c r="N123" s="71">
        <v>0</v>
      </c>
      <c r="O123" s="71">
        <v>0</v>
      </c>
      <c r="P123" s="71">
        <v>0</v>
      </c>
      <c r="Q123" s="71">
        <v>0</v>
      </c>
      <c r="R123" s="71">
        <v>0</v>
      </c>
      <c r="S123" s="71">
        <v>0</v>
      </c>
      <c r="T123" s="71"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</row>
    <row r="124" spans="1:38" s="65" customFormat="1" ht="12" customHeight="1">
      <c r="A124" s="1"/>
      <c r="B124" s="1"/>
      <c r="C124" s="1"/>
      <c r="D124" s="1"/>
      <c r="E124" s="68"/>
      <c r="F124" s="68"/>
      <c r="G124" s="68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1"/>
      <c r="V124" s="1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</row>
    <row r="125" spans="1:38" s="65" customFormat="1" ht="12" customHeight="1">
      <c r="A125" s="1"/>
      <c r="B125" s="1"/>
      <c r="C125" s="1"/>
      <c r="D125" s="17" t="s">
        <v>18</v>
      </c>
      <c r="E125" s="82"/>
      <c r="F125" s="82"/>
      <c r="G125" s="82"/>
      <c r="H125" s="72">
        <f t="shared" ref="H125:S125" si="116">SUM(H122:H124)</f>
        <v>0</v>
      </c>
      <c r="I125" s="72">
        <f t="shared" si="116"/>
        <v>0</v>
      </c>
      <c r="J125" s="72">
        <f t="shared" si="116"/>
        <v>0</v>
      </c>
      <c r="K125" s="72">
        <f t="shared" si="116"/>
        <v>0</v>
      </c>
      <c r="L125" s="72">
        <f t="shared" si="116"/>
        <v>0</v>
      </c>
      <c r="M125" s="72">
        <f t="shared" si="116"/>
        <v>0</v>
      </c>
      <c r="N125" s="72">
        <f t="shared" si="116"/>
        <v>0</v>
      </c>
      <c r="O125" s="72">
        <f t="shared" si="116"/>
        <v>0</v>
      </c>
      <c r="P125" s="72">
        <f t="shared" si="116"/>
        <v>0</v>
      </c>
      <c r="Q125" s="72">
        <f t="shared" si="116"/>
        <v>0</v>
      </c>
      <c r="R125" s="72">
        <f t="shared" si="116"/>
        <v>0</v>
      </c>
      <c r="S125" s="72">
        <f t="shared" si="116"/>
        <v>0</v>
      </c>
      <c r="T125" s="72">
        <f>SUM(T122:T124)</f>
        <v>0</v>
      </c>
      <c r="U125" s="1"/>
      <c r="V125" s="1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</row>
    <row r="126" spans="1:38" s="65" customFormat="1" ht="12" customHeight="1">
      <c r="A126" s="1"/>
      <c r="B126" s="1"/>
      <c r="C126" s="1"/>
      <c r="D126" s="1"/>
      <c r="E126" s="68"/>
      <c r="F126" s="68"/>
      <c r="G126" s="68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5"/>
      <c r="U126" s="1"/>
      <c r="V126" s="1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</row>
    <row r="127" spans="1:38" s="65" customFormat="1" ht="12" customHeight="1">
      <c r="A127" s="1" t="str">
        <f t="shared" si="115"/>
        <v>MASON CO-UNREGULATEDService Charges</v>
      </c>
      <c r="B127" s="1">
        <f>COUNTIF(C:C,C127)</f>
        <v>1</v>
      </c>
      <c r="C127" s="9" t="s">
        <v>19</v>
      </c>
      <c r="D127" s="9" t="s">
        <v>19</v>
      </c>
      <c r="E127" s="68"/>
      <c r="F127" s="68"/>
      <c r="G127" s="68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5"/>
      <c r="U127" s="1"/>
      <c r="V127" s="1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</row>
    <row r="128" spans="1:38" s="65" customFormat="1" ht="12" customHeight="1">
      <c r="A128" s="1" t="s">
        <v>647</v>
      </c>
      <c r="B128" s="1">
        <v>1</v>
      </c>
      <c r="C128" s="65" t="s">
        <v>20</v>
      </c>
      <c r="D128" s="65" t="s">
        <v>59</v>
      </c>
      <c r="E128" s="68">
        <v>0</v>
      </c>
      <c r="F128" s="68">
        <v>0</v>
      </c>
      <c r="G128" s="68"/>
      <c r="H128" s="71">
        <v>31.45</v>
      </c>
      <c r="I128" s="71">
        <v>74.510000000000005</v>
      </c>
      <c r="J128" s="71">
        <v>45.47</v>
      </c>
      <c r="K128" s="71">
        <v>24.59</v>
      </c>
      <c r="L128" s="71">
        <v>46.54</v>
      </c>
      <c r="M128" s="71">
        <v>24.33</v>
      </c>
      <c r="N128" s="71">
        <v>29.13</v>
      </c>
      <c r="O128" s="71">
        <v>32.909999999999997</v>
      </c>
      <c r="P128" s="71">
        <v>32.08</v>
      </c>
      <c r="Q128" s="71">
        <v>28.59</v>
      </c>
      <c r="R128" s="71">
        <v>15.579999999999998</v>
      </c>
      <c r="S128" s="71">
        <v>21.11</v>
      </c>
      <c r="T128" s="71">
        <v>406.28999999999991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</row>
    <row r="129" spans="1:38" s="65" customFormat="1" ht="12" customHeight="1">
      <c r="A129" s="1" t="s">
        <v>790</v>
      </c>
      <c r="B129" s="1">
        <v>1</v>
      </c>
      <c r="C129" s="65" t="s">
        <v>104</v>
      </c>
      <c r="D129" s="65" t="s">
        <v>105</v>
      </c>
      <c r="E129" s="68">
        <v>21.55</v>
      </c>
      <c r="F129" s="68">
        <v>0</v>
      </c>
      <c r="G129" s="68"/>
      <c r="H129" s="71">
        <v>0</v>
      </c>
      <c r="I129" s="71">
        <v>0</v>
      </c>
      <c r="J129" s="71">
        <v>0</v>
      </c>
      <c r="K129" s="71">
        <v>0</v>
      </c>
      <c r="L129" s="71">
        <v>0</v>
      </c>
      <c r="M129" s="71">
        <v>0</v>
      </c>
      <c r="N129" s="71">
        <v>0</v>
      </c>
      <c r="O129" s="71">
        <v>0</v>
      </c>
      <c r="P129" s="71">
        <v>0</v>
      </c>
      <c r="Q129" s="71">
        <v>0</v>
      </c>
      <c r="R129" s="71">
        <v>0</v>
      </c>
      <c r="S129" s="71">
        <v>0</v>
      </c>
      <c r="T129" s="71"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</row>
    <row r="130" spans="1:38" s="65" customFormat="1" ht="12" customHeight="1">
      <c r="A130" s="1"/>
      <c r="B130" s="1"/>
      <c r="C130" s="1"/>
      <c r="D130" s="1"/>
      <c r="E130" s="12"/>
      <c r="F130" s="12"/>
      <c r="G130" s="12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5"/>
      <c r="U130" s="1"/>
      <c r="V130" s="1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</row>
    <row r="131" spans="1:38" s="65" customFormat="1" ht="12" customHeight="1">
      <c r="A131" s="1"/>
      <c r="B131" s="1"/>
      <c r="C131" s="2"/>
      <c r="D131" s="17" t="s">
        <v>29</v>
      </c>
      <c r="E131" s="12"/>
      <c r="F131" s="12"/>
      <c r="G131" s="12"/>
      <c r="H131" s="72">
        <f t="shared" ref="H131:T131" si="117">SUM(H128:H130)</f>
        <v>31.45</v>
      </c>
      <c r="I131" s="72">
        <f t="shared" si="117"/>
        <v>74.510000000000005</v>
      </c>
      <c r="J131" s="72">
        <f t="shared" si="117"/>
        <v>45.47</v>
      </c>
      <c r="K131" s="72">
        <f t="shared" si="117"/>
        <v>24.59</v>
      </c>
      <c r="L131" s="72">
        <f t="shared" si="117"/>
        <v>46.54</v>
      </c>
      <c r="M131" s="72">
        <f t="shared" si="117"/>
        <v>24.33</v>
      </c>
      <c r="N131" s="72">
        <f t="shared" si="117"/>
        <v>29.13</v>
      </c>
      <c r="O131" s="72">
        <f t="shared" si="117"/>
        <v>32.909999999999997</v>
      </c>
      <c r="P131" s="72">
        <f t="shared" si="117"/>
        <v>32.08</v>
      </c>
      <c r="Q131" s="72">
        <f t="shared" si="117"/>
        <v>28.59</v>
      </c>
      <c r="R131" s="72">
        <f t="shared" si="117"/>
        <v>15.579999999999998</v>
      </c>
      <c r="S131" s="72">
        <f t="shared" si="117"/>
        <v>21.11</v>
      </c>
      <c r="T131" s="72">
        <f t="shared" si="117"/>
        <v>406.28999999999991</v>
      </c>
      <c r="U131" s="1"/>
      <c r="V131" s="1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</row>
    <row r="132" spans="1:38" s="65" customFormat="1" ht="12" customHeight="1">
      <c r="A132" s="1"/>
      <c r="B132" s="1"/>
      <c r="C132" s="2"/>
      <c r="D132" s="2"/>
      <c r="E132" s="12"/>
      <c r="F132" s="12"/>
      <c r="G132" s="12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1"/>
      <c r="V132" s="1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</row>
    <row r="133" spans="1:38" s="65" customFormat="1" ht="12" customHeight="1" thickBot="1">
      <c r="A133" s="1"/>
      <c r="B133" s="1"/>
      <c r="C133" s="2"/>
      <c r="D133" s="17" t="s">
        <v>38</v>
      </c>
      <c r="E133" s="12"/>
      <c r="F133" s="12"/>
      <c r="G133" s="12"/>
      <c r="H133" s="81">
        <f t="shared" ref="H133:T133" si="118">H131+H125+H85+H31+H23+H19+H15+H119+H73</f>
        <v>63342.285000000003</v>
      </c>
      <c r="I133" s="81">
        <f t="shared" si="118"/>
        <v>61298.824999999997</v>
      </c>
      <c r="J133" s="81">
        <f t="shared" si="118"/>
        <v>66186.75</v>
      </c>
      <c r="K133" s="81">
        <f t="shared" si="118"/>
        <v>68461.464999999997</v>
      </c>
      <c r="L133" s="81">
        <f t="shared" si="118"/>
        <v>71082.005000000005</v>
      </c>
      <c r="M133" s="81">
        <f t="shared" si="118"/>
        <v>70408.235000000001</v>
      </c>
      <c r="N133" s="81">
        <f t="shared" si="118"/>
        <v>71359.565000000002</v>
      </c>
      <c r="O133" s="81">
        <f t="shared" si="118"/>
        <v>70515.404999999999</v>
      </c>
      <c r="P133" s="81">
        <f t="shared" si="118"/>
        <v>65910.914999999994</v>
      </c>
      <c r="Q133" s="81">
        <f t="shared" si="118"/>
        <v>56979.264999999999</v>
      </c>
      <c r="R133" s="81">
        <f t="shared" si="118"/>
        <v>78210.889999999985</v>
      </c>
      <c r="S133" s="81">
        <f t="shared" si="118"/>
        <v>64197.189999999988</v>
      </c>
      <c r="T133" s="81">
        <f t="shared" si="118"/>
        <v>807952.79499999993</v>
      </c>
      <c r="U133" s="1"/>
      <c r="V133" s="1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62">
        <f>AH131+AH125+AH85+AH31+AH23+AH19+AH15+AH119+AH73</f>
        <v>568.68316491455039</v>
      </c>
      <c r="AI133" s="62">
        <f>AI131+AI125+AI85+AI31+AI23+AI19+AI15+AI119+AI73</f>
        <v>590.50344431811698</v>
      </c>
      <c r="AL133" s="140">
        <f>+AL118+AL85+AL84+AL73+AL72</f>
        <v>627.83445075115196</v>
      </c>
    </row>
    <row r="134" spans="1:38" s="65" customFormat="1" ht="12" customHeight="1" thickTop="1">
      <c r="A134" s="1"/>
      <c r="B134" s="1"/>
      <c r="C134" s="1"/>
      <c r="D134" s="1"/>
      <c r="E134" s="12"/>
      <c r="F134" s="12"/>
      <c r="G134" s="12"/>
      <c r="H134" s="13"/>
      <c r="I134" s="14"/>
      <c r="J134" s="14"/>
      <c r="K134" s="1"/>
      <c r="L134" s="1"/>
      <c r="M134" s="1"/>
      <c r="N134" s="1"/>
      <c r="O134" s="1"/>
      <c r="P134" s="1"/>
      <c r="Q134" s="1"/>
      <c r="R134" s="1"/>
      <c r="S134" s="1"/>
      <c r="T134" s="15"/>
      <c r="U134" s="1"/>
      <c r="V134" s="1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</row>
    <row r="135" spans="1:38" s="65" customFormat="1" ht="12" customHeight="1">
      <c r="A135" s="1"/>
      <c r="B135" s="1"/>
      <c r="C135" s="1"/>
      <c r="D135" s="1"/>
      <c r="E135" s="12"/>
      <c r="F135" s="12"/>
      <c r="G135" s="12"/>
      <c r="H135" s="89">
        <f>+H133/$T133</f>
        <v>7.8398497278544602E-2</v>
      </c>
      <c r="I135" s="89">
        <f t="shared" ref="I135:S135" si="119">+I133/$T133</f>
        <v>7.5869314865109172E-2</v>
      </c>
      <c r="J135" s="89">
        <f t="shared" si="119"/>
        <v>8.1919080433405775E-2</v>
      </c>
      <c r="K135" s="89">
        <f t="shared" si="119"/>
        <v>8.4734486251761776E-2</v>
      </c>
      <c r="L135" s="89">
        <f t="shared" si="119"/>
        <v>8.7977918313903489E-2</v>
      </c>
      <c r="M135" s="89">
        <f t="shared" si="119"/>
        <v>8.7143995832083238E-2</v>
      </c>
      <c r="N135" s="89">
        <f t="shared" si="119"/>
        <v>8.8321453235396016E-2</v>
      </c>
      <c r="O135" s="89">
        <f t="shared" si="119"/>
        <v>8.7276639720022267E-2</v>
      </c>
      <c r="P135" s="89">
        <f t="shared" si="119"/>
        <v>8.1577680537635866E-2</v>
      </c>
      <c r="Q135" s="89">
        <f t="shared" si="119"/>
        <v>7.0523012424259277E-2</v>
      </c>
      <c r="R135" s="89">
        <f t="shared" si="119"/>
        <v>9.6801311269676338E-2</v>
      </c>
      <c r="S135" s="89">
        <f t="shared" si="119"/>
        <v>7.9456609838202241E-2</v>
      </c>
      <c r="T135" s="15"/>
      <c r="U135" s="1"/>
      <c r="V135" s="1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</row>
    <row r="136" spans="1:38" s="65" customFormat="1" ht="12" customHeight="1">
      <c r="A136" s="1"/>
      <c r="B136" s="1"/>
      <c r="C136" s="2"/>
      <c r="D136" s="1"/>
      <c r="E136" s="12"/>
      <c r="F136" s="12"/>
      <c r="G136" s="12"/>
      <c r="H136" s="13"/>
      <c r="I136" s="14"/>
      <c r="J136" s="14"/>
      <c r="K136" s="1"/>
      <c r="L136" s="1"/>
      <c r="M136" s="1"/>
      <c r="N136" s="1"/>
      <c r="O136" s="1"/>
      <c r="P136" s="1"/>
      <c r="Q136" s="1"/>
      <c r="R136" s="1"/>
      <c r="S136" s="1"/>
      <c r="T136" s="15"/>
      <c r="U136" s="1"/>
      <c r="V136" s="1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</row>
    <row r="137" spans="1:38" s="65" customFormat="1">
      <c r="A137" s="1"/>
      <c r="B137" s="1"/>
      <c r="C137" s="1"/>
      <c r="D137" s="1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5"/>
      <c r="U137" s="1"/>
      <c r="V137" s="1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</row>
    <row r="138" spans="1:38">
      <c r="D138" s="13"/>
      <c r="T138" s="3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</row>
    <row r="139" spans="1:38">
      <c r="D139" s="13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</row>
    <row r="140" spans="1:38">
      <c r="D140" s="13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</row>
    <row r="141" spans="1:38"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</row>
    <row r="142" spans="1:38"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</row>
    <row r="143" spans="1:38"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</row>
    <row r="144" spans="1:38"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</row>
    <row r="145" spans="23:34"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</row>
    <row r="146" spans="23:34"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</row>
    <row r="147" spans="23:34"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</row>
    <row r="148" spans="23:34"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</row>
    <row r="149" spans="23:34"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</row>
    <row r="150" spans="23:34"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</row>
    <row r="151" spans="23:34"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</row>
    <row r="152" spans="23:34"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</row>
    <row r="153" spans="23:34"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</row>
    <row r="154" spans="23:34"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</row>
    <row r="155" spans="23:34"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</row>
    <row r="156" spans="23:34"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</row>
    <row r="157" spans="23:34"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</row>
    <row r="158" spans="23:34"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</row>
    <row r="159" spans="23:34"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</row>
    <row r="160" spans="23:34"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</row>
    <row r="161" spans="23:34"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</row>
    <row r="162" spans="23:34"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</row>
    <row r="163" spans="23:34"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</row>
    <row r="164" spans="23:34"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</row>
    <row r="165" spans="23:34"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</row>
    <row r="166" spans="23:34"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</row>
    <row r="167" spans="23:34"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</row>
    <row r="168" spans="23:34"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</row>
    <row r="169" spans="23:34"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</row>
    <row r="170" spans="23:34"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</row>
    <row r="171" spans="23:34"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</row>
    <row r="172" spans="23:34"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</row>
    <row r="173" spans="23:34"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</row>
    <row r="174" spans="23:34"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</row>
    <row r="175" spans="23:34"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</row>
    <row r="176" spans="23:34"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</row>
    <row r="177" spans="23:34"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</row>
    <row r="178" spans="23:34"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</row>
    <row r="179" spans="23:34"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</row>
    <row r="180" spans="23:34"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</row>
    <row r="181" spans="23:34"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</row>
    <row r="182" spans="23:34"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</row>
    <row r="183" spans="23:34"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</row>
    <row r="184" spans="23:34"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</row>
    <row r="185" spans="23:34"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</row>
    <row r="186" spans="23:34"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</row>
    <row r="187" spans="23:34"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</row>
    <row r="188" spans="23:34"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</row>
    <row r="189" spans="23:34"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</row>
    <row r="190" spans="23:34"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</row>
    <row r="191" spans="23:34"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</row>
    <row r="192" spans="23:34"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</row>
    <row r="193" spans="23:34"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</row>
    <row r="194" spans="23:34"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</row>
    <row r="195" spans="23:34"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</row>
    <row r="196" spans="23:34"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</row>
    <row r="197" spans="23:34"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</row>
    <row r="198" spans="23:34"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</row>
    <row r="199" spans="23:34"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</row>
    <row r="200" spans="23:34"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</row>
    <row r="201" spans="23:34"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</row>
    <row r="202" spans="23:34"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</row>
    <row r="203" spans="23:34"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</row>
    <row r="204" spans="23:34"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</row>
    <row r="205" spans="23:34"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</row>
    <row r="206" spans="23:34"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</row>
    <row r="207" spans="23:34"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</row>
    <row r="208" spans="23:34"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</row>
    <row r="209" spans="23:34"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</row>
    <row r="210" spans="23:34"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</row>
    <row r="211" spans="23:34"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</row>
    <row r="212" spans="23:34"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</row>
    <row r="213" spans="23:34"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</row>
    <row r="214" spans="23:34"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</row>
    <row r="215" spans="23:34"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</row>
    <row r="216" spans="23:34"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</row>
    <row r="217" spans="23:34"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</row>
    <row r="218" spans="23:34"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</row>
    <row r="219" spans="23:34"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</row>
    <row r="220" spans="23:34"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</row>
    <row r="221" spans="23:34"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</row>
    <row r="222" spans="23:34"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</row>
    <row r="223" spans="23:34"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</row>
    <row r="224" spans="23:34"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</row>
    <row r="225" spans="23:34"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</row>
    <row r="226" spans="23:34"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</row>
    <row r="227" spans="23:34"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</row>
    <row r="228" spans="23:34"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</row>
    <row r="229" spans="23:34"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</row>
    <row r="230" spans="23:34"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</row>
    <row r="231" spans="23:34"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</row>
    <row r="232" spans="23:34"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</row>
    <row r="233" spans="23:34"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</row>
    <row r="234" spans="23:34"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</row>
    <row r="235" spans="23:34"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</row>
    <row r="236" spans="23:34"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</row>
    <row r="237" spans="23:34"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</row>
    <row r="238" spans="23:34"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</row>
    <row r="239" spans="23:34"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</row>
    <row r="240" spans="23:34"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</row>
    <row r="241" spans="23:34"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</row>
    <row r="242" spans="23:34"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</row>
    <row r="243" spans="23:34"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</row>
    <row r="244" spans="23:34"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</row>
    <row r="245" spans="23:34"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</row>
    <row r="246" spans="23:34"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</row>
    <row r="247" spans="23:34"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</row>
    <row r="248" spans="23:34"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</row>
    <row r="249" spans="23:34"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</row>
    <row r="250" spans="23:34"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</row>
    <row r="251" spans="23:34"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</row>
    <row r="252" spans="23:34"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</row>
    <row r="253" spans="23:34"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spans="23:34"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</row>
    <row r="255" spans="23:34"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</row>
    <row r="256" spans="23:34"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</row>
    <row r="257" spans="23:34"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</row>
    <row r="258" spans="23:34"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</row>
    <row r="259" spans="23:34"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</row>
    <row r="260" spans="23:34"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</row>
    <row r="261" spans="23:34"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</row>
    <row r="262" spans="23:34"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</row>
    <row r="263" spans="23:34"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spans="23:34"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</row>
    <row r="265" spans="23:34"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</row>
    <row r="266" spans="23:34"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</row>
    <row r="267" spans="23:34"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</row>
    <row r="268" spans="23:34"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</row>
    <row r="269" spans="23:34"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</row>
    <row r="270" spans="23:34"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</row>
    <row r="271" spans="23:34"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</row>
    <row r="272" spans="23:34"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</row>
    <row r="273" spans="23:34"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</row>
    <row r="274" spans="23:34"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</row>
    <row r="275" spans="23:34"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</row>
    <row r="276" spans="23:34"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</row>
    <row r="277" spans="23:34"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</row>
    <row r="278" spans="23:34"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</row>
    <row r="279" spans="23:34"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</row>
    <row r="341" spans="1:2">
      <c r="A341" s="2"/>
      <c r="B341" s="2"/>
    </row>
    <row r="342" spans="1:2">
      <c r="A342" s="2"/>
      <c r="B342" s="2"/>
    </row>
    <row r="343" spans="1:2">
      <c r="A343" s="2"/>
      <c r="B343" s="2"/>
    </row>
    <row r="346" spans="1:2">
      <c r="A346" s="2"/>
      <c r="B346" s="2"/>
    </row>
    <row r="347" spans="1:2">
      <c r="A347" s="2"/>
      <c r="B347" s="2"/>
    </row>
    <row r="348" spans="1:2">
      <c r="A348" s="2"/>
      <c r="B348" s="2"/>
    </row>
  </sheetData>
  <autoFilter ref="A5:AO133" xr:uid="{00000000-0009-0000-0000-00000D000000}"/>
  <mergeCells count="1">
    <mergeCell ref="AK4:AO4"/>
  </mergeCells>
  <pageMargins left="0.7" right="0.7" top="0.75" bottom="0.75" header="0.3" footer="0.3"/>
  <pageSetup scale="89" fitToWidth="5" fitToHeight="5" orientation="landscape" r:id="rId1"/>
  <headerFooter alignWithMargins="0">
    <oddHeader>&amp;R&amp;F
&amp;A</oddHeader>
    <oddFooter>&amp;L&amp;D&amp;C&amp;P&amp;R&amp;T</oddFooter>
  </headerFooter>
  <rowBreaks count="1" manualBreakCount="1">
    <brk id="123" max="41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79998168889431442"/>
    <pageSetUpPr fitToPage="1"/>
  </sheetPr>
  <dimension ref="A1:AO200"/>
  <sheetViews>
    <sheetView view="pageBreakPreview" topLeftCell="A31" zoomScale="60" zoomScaleNormal="115" workbookViewId="0">
      <selection activeCell="E102" sqref="E102"/>
    </sheetView>
  </sheetViews>
  <sheetFormatPr defaultColWidth="10.28515625" defaultRowHeight="12" outlineLevelCol="1"/>
  <cols>
    <col min="1" max="1" width="27.28515625" style="1" customWidth="1" outlineLevel="1"/>
    <col min="2" max="2" width="8.140625" style="1" customWidth="1" outlineLevel="1"/>
    <col min="3" max="3" width="20.28515625" style="1" customWidth="1"/>
    <col min="4" max="4" width="27.5703125" style="1" bestFit="1" customWidth="1"/>
    <col min="5" max="5" width="9" style="3" customWidth="1"/>
    <col min="6" max="6" width="10.7109375" style="3" customWidth="1"/>
    <col min="7" max="7" width="1.85546875" style="1" customWidth="1"/>
    <col min="8" max="19" width="10.5703125" style="1" customWidth="1" outlineLevel="1"/>
    <col min="20" max="20" width="11.5703125" style="1" bestFit="1" customWidth="1"/>
    <col min="21" max="21" width="3.42578125" style="1" customWidth="1"/>
    <col min="22" max="22" width="10.85546875" style="1" customWidth="1" outlineLevel="1"/>
    <col min="23" max="32" width="8.42578125" style="1" customWidth="1" outlineLevel="1"/>
    <col min="33" max="33" width="8.42578125" style="1" customWidth="1" outlineLevel="1" collapsed="1"/>
    <col min="34" max="34" width="10.28515625" style="86"/>
    <col min="35" max="36" width="10.28515625" style="1"/>
    <col min="37" max="37" width="7.28515625" style="1" bestFit="1" customWidth="1"/>
    <col min="38" max="38" width="7" style="1" bestFit="1" customWidth="1"/>
    <col min="39" max="39" width="11.5703125" style="1" bestFit="1" customWidth="1"/>
    <col min="40" max="40" width="7.5703125" style="1" bestFit="1" customWidth="1"/>
    <col min="41" max="41" width="6.28515625" style="1" bestFit="1" customWidth="1"/>
    <col min="42" max="16384" width="10.28515625" style="1"/>
  </cols>
  <sheetData>
    <row r="1" spans="1:41" ht="12" customHeight="1">
      <c r="A1" s="2" t="s">
        <v>56</v>
      </c>
      <c r="B1" s="2"/>
      <c r="C1" s="2" t="str">
        <f>'Mason Co. Regulated - Price Out'!$C$1</f>
        <v>Mason County</v>
      </c>
      <c r="E1" s="1"/>
      <c r="F1" s="1"/>
    </row>
    <row r="2" spans="1:41" ht="12" customHeight="1">
      <c r="C2" s="2" t="s">
        <v>308</v>
      </c>
      <c r="E2" s="1"/>
      <c r="F2" s="1"/>
    </row>
    <row r="3" spans="1:41" ht="12" customHeight="1">
      <c r="C3" s="2" t="str">
        <f>'Mason Co. Regulated - Price Out'!C3</f>
        <v>3/1/23 - 2/29/24</v>
      </c>
      <c r="K3" s="4"/>
    </row>
    <row r="4" spans="1:41" ht="12" customHeight="1">
      <c r="D4" s="5"/>
      <c r="E4" s="6" t="s">
        <v>23</v>
      </c>
      <c r="F4" s="6" t="s">
        <v>23</v>
      </c>
      <c r="H4" s="113">
        <f>'Mason Co. Regulated - Price Out'!J4</f>
        <v>44986</v>
      </c>
      <c r="I4" s="113">
        <f>'Mason Co. Regulated - Price Out'!K4</f>
        <v>45017</v>
      </c>
      <c r="J4" s="113">
        <f>'Mason Co. Regulated - Price Out'!L4</f>
        <v>45047</v>
      </c>
      <c r="K4" s="113">
        <f>'Mason Co. Regulated - Price Out'!M4</f>
        <v>45078</v>
      </c>
      <c r="L4" s="113">
        <f>'Mason Co. Regulated - Price Out'!N4</f>
        <v>45108</v>
      </c>
      <c r="M4" s="113">
        <f>'Mason Co. Regulated - Price Out'!O4</f>
        <v>45139</v>
      </c>
      <c r="N4" s="113">
        <f>'Mason Co. Regulated - Price Out'!P4</f>
        <v>45170</v>
      </c>
      <c r="O4" s="113">
        <f>'Mason Co. Regulated - Price Out'!Q4</f>
        <v>45200</v>
      </c>
      <c r="P4" s="113">
        <f>'Mason Co. Regulated - Price Out'!R4</f>
        <v>45231</v>
      </c>
      <c r="Q4" s="113">
        <f>'Mason Co. Regulated - Price Out'!S4</f>
        <v>45261</v>
      </c>
      <c r="R4" s="113">
        <f>'Mason Co. Regulated - Price Out'!T4</f>
        <v>45292</v>
      </c>
      <c r="S4" s="113">
        <f>'Mason Co. Regulated - Price Out'!U4</f>
        <v>45323</v>
      </c>
      <c r="T4" s="5" t="s">
        <v>26</v>
      </c>
      <c r="V4" s="113">
        <f>H4</f>
        <v>44986</v>
      </c>
      <c r="W4" s="113">
        <f t="shared" ref="W4" si="0">I4</f>
        <v>45017</v>
      </c>
      <c r="X4" s="113">
        <f t="shared" ref="X4" si="1">J4</f>
        <v>45047</v>
      </c>
      <c r="Y4" s="113">
        <f t="shared" ref="Y4" si="2">K4</f>
        <v>45078</v>
      </c>
      <c r="Z4" s="113">
        <f t="shared" ref="Z4" si="3">L4</f>
        <v>45108</v>
      </c>
      <c r="AA4" s="113">
        <f t="shared" ref="AA4" si="4">M4</f>
        <v>45139</v>
      </c>
      <c r="AB4" s="113">
        <f t="shared" ref="AB4:AG4" si="5">N4</f>
        <v>45170</v>
      </c>
      <c r="AC4" s="113">
        <f t="shared" si="5"/>
        <v>45200</v>
      </c>
      <c r="AD4" s="113">
        <f t="shared" si="5"/>
        <v>45231</v>
      </c>
      <c r="AE4" s="113">
        <f t="shared" si="5"/>
        <v>45261</v>
      </c>
      <c r="AF4" s="113">
        <f t="shared" si="5"/>
        <v>45292</v>
      </c>
      <c r="AG4" s="113">
        <f t="shared" si="5"/>
        <v>45323</v>
      </c>
      <c r="AK4" s="154" t="s">
        <v>423</v>
      </c>
      <c r="AL4" s="154"/>
      <c r="AM4" s="154"/>
      <c r="AN4" s="154"/>
      <c r="AO4" s="154"/>
    </row>
    <row r="5" spans="1:41" ht="12" customHeight="1">
      <c r="C5" s="6" t="s">
        <v>0</v>
      </c>
      <c r="D5" s="5" t="s">
        <v>1</v>
      </c>
      <c r="E5" s="114">
        <f>'[22]Kitsap Non-Reg - Price Out '!E5</f>
        <v>44896</v>
      </c>
      <c r="F5" s="114">
        <v>45108</v>
      </c>
      <c r="G5" s="5"/>
      <c r="H5" s="5" t="s">
        <v>22</v>
      </c>
      <c r="I5" s="5" t="s">
        <v>22</v>
      </c>
      <c r="J5" s="5" t="s">
        <v>22</v>
      </c>
      <c r="K5" s="5" t="s">
        <v>22</v>
      </c>
      <c r="L5" s="5" t="s">
        <v>22</v>
      </c>
      <c r="M5" s="5" t="s">
        <v>22</v>
      </c>
      <c r="N5" s="5" t="s">
        <v>22</v>
      </c>
      <c r="O5" s="5" t="s">
        <v>22</v>
      </c>
      <c r="P5" s="5" t="s">
        <v>22</v>
      </c>
      <c r="Q5" s="5" t="s">
        <v>22</v>
      </c>
      <c r="R5" s="5" t="s">
        <v>22</v>
      </c>
      <c r="S5" s="5" t="s">
        <v>22</v>
      </c>
      <c r="T5" s="5" t="s">
        <v>22</v>
      </c>
      <c r="V5" s="5" t="s">
        <v>27</v>
      </c>
      <c r="W5" s="5" t="s">
        <v>27</v>
      </c>
      <c r="X5" s="5" t="s">
        <v>27</v>
      </c>
      <c r="Y5" s="5" t="s">
        <v>27</v>
      </c>
      <c r="Z5" s="5" t="s">
        <v>27</v>
      </c>
      <c r="AA5" s="5" t="s">
        <v>27</v>
      </c>
      <c r="AB5" s="5" t="s">
        <v>27</v>
      </c>
      <c r="AC5" s="5" t="s">
        <v>27</v>
      </c>
      <c r="AD5" s="5" t="s">
        <v>27</v>
      </c>
      <c r="AE5" s="5" t="s">
        <v>27</v>
      </c>
      <c r="AF5" s="5" t="s">
        <v>27</v>
      </c>
      <c r="AG5" s="5" t="s">
        <v>27</v>
      </c>
      <c r="AH5" s="141" t="s">
        <v>406</v>
      </c>
      <c r="AK5" s="6" t="s">
        <v>424</v>
      </c>
      <c r="AL5" s="6" t="s">
        <v>425</v>
      </c>
      <c r="AM5" s="6" t="s">
        <v>426</v>
      </c>
      <c r="AN5" s="6" t="s">
        <v>427</v>
      </c>
      <c r="AO5" s="6" t="s">
        <v>428</v>
      </c>
    </row>
    <row r="6" spans="1:41" ht="12" customHeight="1"/>
    <row r="7" spans="1:41" ht="12" customHeight="1">
      <c r="G7" s="8"/>
      <c r="H7" s="8"/>
    </row>
    <row r="8" spans="1:41" ht="12" customHeight="1">
      <c r="B8" s="1">
        <f>COUNTIF(C:C,C8)</f>
        <v>1</v>
      </c>
      <c r="C8" s="7" t="s">
        <v>2</v>
      </c>
      <c r="D8" s="7" t="s">
        <v>2</v>
      </c>
      <c r="G8" s="8"/>
      <c r="H8" s="8"/>
    </row>
    <row r="9" spans="1:41" ht="12" customHeight="1">
      <c r="C9" s="7"/>
      <c r="D9" s="9"/>
      <c r="E9" s="12"/>
      <c r="F9" s="12"/>
      <c r="G9" s="12"/>
      <c r="H9" s="13"/>
      <c r="I9" s="14" t="str">
        <f>IF(G9="","",(#REF!/G9)+(#REF!/#REF!))</f>
        <v/>
      </c>
      <c r="J9" s="14" t="str">
        <f t="shared" ref="J9:J10" si="6">IF(G9="","",I9/12)</f>
        <v/>
      </c>
      <c r="K9" s="13"/>
      <c r="L9" s="15"/>
      <c r="T9" s="15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41" ht="12" customHeight="1">
      <c r="A10" s="2" t="s">
        <v>50</v>
      </c>
      <c r="B10" s="2" t="s">
        <v>51</v>
      </c>
      <c r="C10" s="10" t="s">
        <v>3</v>
      </c>
      <c r="D10" s="10" t="s">
        <v>3</v>
      </c>
      <c r="E10" s="12"/>
      <c r="F10" s="12"/>
      <c r="G10" s="12"/>
      <c r="H10" s="13"/>
      <c r="I10" s="14" t="str">
        <f>IF(G10="","",(#REF!/G10)+(#REF!/#REF!))</f>
        <v/>
      </c>
      <c r="J10" s="14" t="str">
        <f t="shared" si="6"/>
        <v/>
      </c>
      <c r="K10" s="13"/>
      <c r="L10" s="15"/>
      <c r="T10" s="15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41" ht="12" customHeight="1">
      <c r="A11" s="1" t="s">
        <v>791</v>
      </c>
      <c r="B11" s="1">
        <v>1</v>
      </c>
      <c r="C11" s="65" t="s">
        <v>157</v>
      </c>
      <c r="D11" s="65" t="s">
        <v>158</v>
      </c>
      <c r="E11" s="12"/>
      <c r="F11" s="12"/>
      <c r="G11" s="12"/>
      <c r="H11" s="71">
        <v>0</v>
      </c>
      <c r="I11" s="71">
        <v>0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41" ht="12" customHeight="1">
      <c r="A12" s="1" t="s">
        <v>792</v>
      </c>
      <c r="B12" s="1">
        <v>1</v>
      </c>
      <c r="C12" s="65" t="s">
        <v>165</v>
      </c>
      <c r="D12" s="65" t="s">
        <v>166</v>
      </c>
      <c r="E12" s="12"/>
      <c r="F12" s="12"/>
      <c r="G12" s="12"/>
      <c r="H12" s="71">
        <v>0</v>
      </c>
      <c r="I12" s="71">
        <v>0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41" ht="12" customHeight="1">
      <c r="B13" s="1">
        <f t="shared" ref="B13:B58" si="7">COUNTIF(C:C,C13)</f>
        <v>0</v>
      </c>
      <c r="D13" s="17" t="s">
        <v>4</v>
      </c>
      <c r="E13" s="12"/>
      <c r="F13" s="12"/>
      <c r="G13" s="12"/>
      <c r="H13" s="72">
        <f>SUM(H11:H12)</f>
        <v>0</v>
      </c>
      <c r="I13" s="72">
        <f t="shared" ref="I13:T13" si="8">SUM(I11:I12)</f>
        <v>0</v>
      </c>
      <c r="J13" s="72">
        <f t="shared" si="8"/>
        <v>0</v>
      </c>
      <c r="K13" s="72">
        <f t="shared" si="8"/>
        <v>0</v>
      </c>
      <c r="L13" s="72">
        <f t="shared" si="8"/>
        <v>0</v>
      </c>
      <c r="M13" s="72">
        <f t="shared" si="8"/>
        <v>0</v>
      </c>
      <c r="N13" s="72">
        <f t="shared" si="8"/>
        <v>0</v>
      </c>
      <c r="O13" s="72">
        <f t="shared" si="8"/>
        <v>0</v>
      </c>
      <c r="P13" s="72">
        <f t="shared" si="8"/>
        <v>0</v>
      </c>
      <c r="Q13" s="72">
        <f t="shared" si="8"/>
        <v>0</v>
      </c>
      <c r="R13" s="72">
        <f t="shared" si="8"/>
        <v>0</v>
      </c>
      <c r="S13" s="72">
        <f t="shared" si="8"/>
        <v>0</v>
      </c>
      <c r="T13" s="72">
        <f t="shared" si="8"/>
        <v>0</v>
      </c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pans="1:41" ht="12" customHeight="1">
      <c r="B14" s="1">
        <f t="shared" si="7"/>
        <v>0</v>
      </c>
      <c r="E14" s="12"/>
      <c r="F14" s="12"/>
      <c r="G14" s="12"/>
      <c r="H14" s="71"/>
      <c r="I14" s="71" t="str">
        <f>IF(G14="","",(#REF!/G14)+(#REF!/#REF!))</f>
        <v/>
      </c>
      <c r="J14" s="71" t="str">
        <f>IF(G14="","",I14/12)</f>
        <v/>
      </c>
      <c r="K14" s="71"/>
      <c r="L14" s="75"/>
      <c r="M14" s="71"/>
      <c r="N14" s="75"/>
      <c r="O14" s="75"/>
      <c r="P14" s="75"/>
      <c r="Q14" s="75"/>
      <c r="R14" s="75"/>
      <c r="S14" s="75"/>
      <c r="T14" s="75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pans="1:41" ht="12" customHeight="1">
      <c r="B15" s="1">
        <f t="shared" si="7"/>
        <v>1</v>
      </c>
      <c r="C15" s="2" t="s">
        <v>5</v>
      </c>
      <c r="D15" s="2" t="s">
        <v>5</v>
      </c>
      <c r="E15" s="12"/>
      <c r="F15" s="12"/>
      <c r="G15" s="12"/>
      <c r="H15" s="71"/>
      <c r="I15" s="71" t="str">
        <f>IF(G15="","",(#REF!/G15)+(#REF!/#REF!))</f>
        <v/>
      </c>
      <c r="J15" s="71" t="str">
        <f>IF(G15="","",I15/12)</f>
        <v/>
      </c>
      <c r="K15" s="75"/>
      <c r="L15" s="75"/>
      <c r="M15" s="75"/>
      <c r="N15" s="75"/>
      <c r="O15" s="75"/>
      <c r="P15" s="75"/>
      <c r="Q15" s="75"/>
      <c r="R15" s="75"/>
      <c r="S15" s="75"/>
      <c r="T15" s="75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41" ht="12" customHeight="1">
      <c r="B16" s="1">
        <f t="shared" si="7"/>
        <v>0</v>
      </c>
      <c r="E16" s="12"/>
      <c r="F16" s="12"/>
      <c r="G16" s="12"/>
      <c r="H16" s="71"/>
      <c r="I16" s="71" t="str">
        <f>IF(G16="","",(#REF!/G16)+(#REF!/#REF!))</f>
        <v/>
      </c>
      <c r="J16" s="71" t="str">
        <f>IF(G16="","",I16/12)</f>
        <v/>
      </c>
      <c r="K16" s="71"/>
      <c r="L16" s="75"/>
      <c r="M16" s="75"/>
      <c r="N16" s="75"/>
      <c r="O16" s="75"/>
      <c r="P16" s="75"/>
      <c r="Q16" s="75"/>
      <c r="R16" s="75"/>
      <c r="S16" s="75"/>
      <c r="T16" s="75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4" ht="12" customHeight="1">
      <c r="B17" s="1">
        <f t="shared" si="7"/>
        <v>0</v>
      </c>
      <c r="D17" s="17" t="s">
        <v>7</v>
      </c>
      <c r="E17" s="12"/>
      <c r="F17" s="12"/>
      <c r="G17" s="12"/>
      <c r="H17" s="72">
        <f t="shared" ref="H17:T17" si="9">SUM(H16:H16)</f>
        <v>0</v>
      </c>
      <c r="I17" s="72">
        <f t="shared" si="9"/>
        <v>0</v>
      </c>
      <c r="J17" s="72">
        <f t="shared" si="9"/>
        <v>0</v>
      </c>
      <c r="K17" s="72">
        <f t="shared" si="9"/>
        <v>0</v>
      </c>
      <c r="L17" s="72">
        <f t="shared" si="9"/>
        <v>0</v>
      </c>
      <c r="M17" s="72">
        <f t="shared" si="9"/>
        <v>0</v>
      </c>
      <c r="N17" s="72">
        <f t="shared" si="9"/>
        <v>0</v>
      </c>
      <c r="O17" s="72">
        <f t="shared" si="9"/>
        <v>0</v>
      </c>
      <c r="P17" s="72">
        <f t="shared" si="9"/>
        <v>0</v>
      </c>
      <c r="Q17" s="72">
        <f t="shared" si="9"/>
        <v>0</v>
      </c>
      <c r="R17" s="72">
        <f t="shared" si="9"/>
        <v>0</v>
      </c>
      <c r="S17" s="72">
        <f t="shared" si="9"/>
        <v>0</v>
      </c>
      <c r="T17" s="72">
        <f t="shared" si="9"/>
        <v>0</v>
      </c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4" ht="12" customHeight="1">
      <c r="B18" s="1">
        <f t="shared" si="7"/>
        <v>0</v>
      </c>
      <c r="D18" s="17"/>
      <c r="E18" s="12"/>
      <c r="F18" s="12"/>
      <c r="G18" s="12"/>
      <c r="H18" s="71"/>
      <c r="I18" s="71" t="str">
        <f>IF(G18="","",(#REF!/G18)+(#REF!/#REF!))</f>
        <v/>
      </c>
      <c r="J18" s="71" t="str">
        <f>IF(G18="","",I18/12)</f>
        <v/>
      </c>
      <c r="K18" s="71"/>
      <c r="L18" s="75"/>
      <c r="M18" s="75"/>
      <c r="N18" s="75"/>
      <c r="O18" s="75"/>
      <c r="P18" s="75"/>
      <c r="Q18" s="75"/>
      <c r="R18" s="75"/>
      <c r="S18" s="75"/>
      <c r="T18" s="75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4" ht="12" customHeight="1">
      <c r="B19" s="1">
        <f t="shared" si="7"/>
        <v>1</v>
      </c>
      <c r="C19" s="2" t="s">
        <v>8</v>
      </c>
      <c r="D19" s="2" t="s">
        <v>8</v>
      </c>
      <c r="E19" s="12"/>
      <c r="F19" s="12"/>
      <c r="G19" s="12"/>
      <c r="H19" s="71"/>
      <c r="I19" s="71" t="str">
        <f>IF(G19="","",(#REF!/G19)+(#REF!/#REF!))</f>
        <v/>
      </c>
      <c r="J19" s="71" t="str">
        <f>IF(G19="","",I19/12)</f>
        <v/>
      </c>
      <c r="K19" s="71"/>
      <c r="L19" s="75"/>
      <c r="M19" s="75"/>
      <c r="N19" s="75"/>
      <c r="O19" s="75"/>
      <c r="P19" s="75"/>
      <c r="Q19" s="75"/>
      <c r="R19" s="75"/>
      <c r="S19" s="75"/>
      <c r="T19" s="75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4" ht="12" customHeight="1">
      <c r="B20" s="1">
        <f t="shared" si="7"/>
        <v>0</v>
      </c>
      <c r="E20" s="12"/>
      <c r="F20" s="12"/>
      <c r="G20" s="20"/>
      <c r="H20" s="77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4" ht="12" customHeight="1">
      <c r="B21" s="1">
        <f t="shared" si="7"/>
        <v>0</v>
      </c>
      <c r="D21" s="17" t="s">
        <v>9</v>
      </c>
      <c r="E21" s="12"/>
      <c r="F21" s="12"/>
      <c r="G21" s="20"/>
      <c r="H21" s="72">
        <f t="shared" ref="H21:T21" si="10">SUM(H20:H20)</f>
        <v>0</v>
      </c>
      <c r="I21" s="72">
        <f t="shared" si="10"/>
        <v>0</v>
      </c>
      <c r="J21" s="72">
        <f t="shared" si="10"/>
        <v>0</v>
      </c>
      <c r="K21" s="72">
        <f t="shared" si="10"/>
        <v>0</v>
      </c>
      <c r="L21" s="72">
        <f t="shared" si="10"/>
        <v>0</v>
      </c>
      <c r="M21" s="72">
        <f t="shared" si="10"/>
        <v>0</v>
      </c>
      <c r="N21" s="72">
        <f t="shared" si="10"/>
        <v>0</v>
      </c>
      <c r="O21" s="72">
        <f t="shared" si="10"/>
        <v>0</v>
      </c>
      <c r="P21" s="72">
        <f t="shared" si="10"/>
        <v>0</v>
      </c>
      <c r="Q21" s="72">
        <f t="shared" si="10"/>
        <v>0</v>
      </c>
      <c r="R21" s="72">
        <f t="shared" si="10"/>
        <v>0</v>
      </c>
      <c r="S21" s="72">
        <f t="shared" si="10"/>
        <v>0</v>
      </c>
      <c r="T21" s="72">
        <f t="shared" si="10"/>
        <v>0</v>
      </c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4" ht="12" customHeight="1">
      <c r="B22" s="1">
        <f t="shared" si="7"/>
        <v>0</v>
      </c>
      <c r="E22" s="12"/>
      <c r="F22" s="12"/>
      <c r="G22" s="12"/>
      <c r="H22" s="71"/>
      <c r="I22" s="71" t="str">
        <f>IF(G22="","",(#REF!/G22)+(#REF!/#REF!))</f>
        <v/>
      </c>
      <c r="J22" s="71" t="str">
        <f>IF(G22="","",I22/12)</f>
        <v/>
      </c>
      <c r="K22" s="75"/>
      <c r="L22" s="75"/>
      <c r="M22" s="75"/>
      <c r="N22" s="75"/>
      <c r="O22" s="75"/>
      <c r="P22" s="75"/>
      <c r="Q22" s="75"/>
      <c r="R22" s="75"/>
      <c r="S22" s="75"/>
      <c r="T22" s="75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4" ht="12" customHeight="1">
      <c r="B23" s="1">
        <f t="shared" si="7"/>
        <v>1</v>
      </c>
      <c r="C23" s="7" t="s">
        <v>10</v>
      </c>
      <c r="D23" s="7" t="s">
        <v>10</v>
      </c>
      <c r="E23" s="12"/>
      <c r="F23" s="12"/>
      <c r="G23" s="12"/>
      <c r="H23" s="71"/>
      <c r="I23" s="71" t="str">
        <f>IF(G23="","",(#REF!/G23)+(#REF!/#REF!))</f>
        <v/>
      </c>
      <c r="J23" s="71" t="str">
        <f>IF(G23="","",I23/12)</f>
        <v/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</row>
    <row r="24" spans="1:34" ht="12" customHeight="1">
      <c r="B24" s="1">
        <f t="shared" si="7"/>
        <v>1</v>
      </c>
      <c r="C24" s="142" t="s">
        <v>60</v>
      </c>
      <c r="D24" s="7"/>
      <c r="E24" s="12"/>
      <c r="F24" s="12"/>
      <c r="G24" s="12"/>
      <c r="H24" s="71"/>
      <c r="I24" s="71" t="str">
        <f>IF(G24="","",(#REF!/G24)+(#REF!/#REF!))</f>
        <v/>
      </c>
      <c r="J24" s="71" t="str">
        <f>IF(G24="","",I24/12)</f>
        <v/>
      </c>
      <c r="K24" s="75"/>
      <c r="L24" s="75"/>
      <c r="M24" s="75"/>
      <c r="N24" s="75"/>
      <c r="O24" s="75"/>
      <c r="P24" s="75"/>
      <c r="Q24" s="75"/>
      <c r="R24" s="75"/>
      <c r="S24" s="75"/>
      <c r="T24" s="75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</row>
    <row r="25" spans="1:34" ht="12" customHeight="1">
      <c r="B25" s="1">
        <f t="shared" si="7"/>
        <v>1</v>
      </c>
      <c r="C25" s="10" t="s">
        <v>11</v>
      </c>
      <c r="D25" s="10" t="s">
        <v>11</v>
      </c>
      <c r="E25" s="12"/>
      <c r="F25" s="12"/>
      <c r="G25" s="12"/>
      <c r="H25" s="71"/>
      <c r="I25" s="71" t="str">
        <f>IF(G25="","",(#REF!/G25)+(#REF!/#REF!))</f>
        <v/>
      </c>
      <c r="J25" s="71" t="str">
        <f>IF(G25="","",I25/12)</f>
        <v/>
      </c>
      <c r="K25" s="75"/>
      <c r="L25" s="75"/>
      <c r="M25" s="75"/>
      <c r="N25" s="75"/>
      <c r="O25" s="75"/>
      <c r="P25" s="75"/>
      <c r="Q25" s="75"/>
      <c r="R25" s="75"/>
      <c r="S25" s="75"/>
      <c r="T25" s="75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</row>
    <row r="26" spans="1:34" ht="12" customHeight="1">
      <c r="A26" s="1" t="s">
        <v>793</v>
      </c>
      <c r="B26" s="1">
        <v>1</v>
      </c>
      <c r="C26" s="143" t="s">
        <v>132</v>
      </c>
      <c r="D26" s="65" t="s">
        <v>133</v>
      </c>
      <c r="E26" s="12"/>
      <c r="F26" s="12"/>
      <c r="G26" s="12"/>
      <c r="H26" s="71">
        <v>0</v>
      </c>
      <c r="I26" s="71">
        <v>27</v>
      </c>
      <c r="J26" s="71">
        <v>0</v>
      </c>
      <c r="K26" s="71">
        <v>18</v>
      </c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45</v>
      </c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</row>
    <row r="27" spans="1:34" ht="12" customHeight="1">
      <c r="B27" s="1">
        <f t="shared" si="7"/>
        <v>0</v>
      </c>
      <c r="E27" s="12"/>
      <c r="F27" s="12"/>
      <c r="G27" s="12"/>
      <c r="H27" s="71"/>
      <c r="I27" s="71" t="str">
        <f>IF(G27="","",(#REF!/G27)+(#REF!/#REF!))</f>
        <v/>
      </c>
      <c r="J27" s="71" t="str">
        <f>IF(G27="","",I27/12)</f>
        <v/>
      </c>
      <c r="K27" s="75"/>
      <c r="L27" s="75"/>
      <c r="M27" s="75"/>
      <c r="N27" s="75"/>
      <c r="O27" s="75"/>
      <c r="P27" s="75"/>
      <c r="Q27" s="75"/>
      <c r="R27" s="75"/>
      <c r="S27" s="75"/>
      <c r="T27" s="75">
        <f t="shared" ref="T27" si="11">SUM(H27:S27)</f>
        <v>0</v>
      </c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</row>
    <row r="28" spans="1:34" ht="12" customHeight="1">
      <c r="B28" s="1">
        <f t="shared" si="7"/>
        <v>0</v>
      </c>
      <c r="D28" s="17" t="s">
        <v>12</v>
      </c>
      <c r="E28" s="12"/>
      <c r="F28" s="12"/>
      <c r="G28" s="12"/>
      <c r="H28" s="72">
        <f t="shared" ref="H28:T28" si="12">SUM(H25:H27)</f>
        <v>0</v>
      </c>
      <c r="I28" s="72">
        <f t="shared" si="12"/>
        <v>27</v>
      </c>
      <c r="J28" s="72">
        <f t="shared" si="12"/>
        <v>0</v>
      </c>
      <c r="K28" s="72">
        <f t="shared" si="12"/>
        <v>18</v>
      </c>
      <c r="L28" s="72">
        <f t="shared" si="12"/>
        <v>0</v>
      </c>
      <c r="M28" s="72">
        <f t="shared" si="12"/>
        <v>0</v>
      </c>
      <c r="N28" s="72">
        <f t="shared" si="12"/>
        <v>0</v>
      </c>
      <c r="O28" s="72">
        <f t="shared" si="12"/>
        <v>0</v>
      </c>
      <c r="P28" s="72">
        <f t="shared" si="12"/>
        <v>0</v>
      </c>
      <c r="Q28" s="72">
        <f t="shared" si="12"/>
        <v>0</v>
      </c>
      <c r="R28" s="72">
        <f t="shared" si="12"/>
        <v>0</v>
      </c>
      <c r="S28" s="72">
        <f t="shared" si="12"/>
        <v>0</v>
      </c>
      <c r="T28" s="72">
        <f t="shared" si="12"/>
        <v>45</v>
      </c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</row>
    <row r="29" spans="1:34" ht="12" customHeight="1">
      <c r="B29" s="1">
        <f t="shared" si="7"/>
        <v>0</v>
      </c>
      <c r="E29" s="12"/>
      <c r="F29" s="12"/>
      <c r="G29" s="12"/>
      <c r="H29" s="71"/>
      <c r="I29" s="71" t="str">
        <f>IF(G29="","",(#REF!/G29)+(#REF!/#REF!))</f>
        <v/>
      </c>
      <c r="J29" s="71" t="str">
        <f>IF(G29="","",I29/12)</f>
        <v/>
      </c>
      <c r="K29" s="75"/>
      <c r="L29" s="75"/>
      <c r="M29" s="75"/>
      <c r="N29" s="75"/>
      <c r="O29" s="75"/>
      <c r="P29" s="75"/>
      <c r="Q29" s="75"/>
      <c r="R29" s="75"/>
      <c r="S29" s="75"/>
      <c r="T29" s="75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</row>
    <row r="30" spans="1:34" ht="12" customHeight="1">
      <c r="B30" s="1">
        <f t="shared" si="7"/>
        <v>1</v>
      </c>
      <c r="C30" s="2" t="s">
        <v>13</v>
      </c>
      <c r="D30" s="2" t="s">
        <v>13</v>
      </c>
      <c r="E30" s="12"/>
      <c r="F30" s="12"/>
      <c r="G30" s="12"/>
      <c r="H30" s="71"/>
      <c r="I30" s="71" t="str">
        <f>IF(G30="","",(#REF!/G30)+(#REF!/#REF!))</f>
        <v/>
      </c>
      <c r="J30" s="71" t="str">
        <f>IF(G30="","",I30/12)</f>
        <v/>
      </c>
      <c r="K30" s="75"/>
      <c r="L30" s="75"/>
      <c r="M30" s="75"/>
      <c r="N30" s="75"/>
      <c r="O30" s="75"/>
      <c r="P30" s="75"/>
      <c r="Q30" s="75"/>
      <c r="R30" s="75"/>
      <c r="S30" s="75"/>
      <c r="T30" s="75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</row>
    <row r="31" spans="1:34" ht="12" customHeight="1">
      <c r="B31" s="1">
        <f t="shared" si="7"/>
        <v>0</v>
      </c>
      <c r="C31" s="2"/>
      <c r="D31" s="2"/>
      <c r="E31" s="133">
        <v>44896</v>
      </c>
      <c r="F31" s="134">
        <v>45108</v>
      </c>
      <c r="G31" s="12"/>
      <c r="H31" s="71"/>
      <c r="I31" s="71"/>
      <c r="J31" s="71"/>
      <c r="K31" s="75"/>
      <c r="L31" s="75"/>
      <c r="M31" s="75"/>
      <c r="N31" s="75"/>
      <c r="O31" s="75"/>
      <c r="P31" s="75"/>
      <c r="Q31" s="75"/>
      <c r="R31" s="75"/>
      <c r="S31" s="75"/>
      <c r="T31" s="75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</row>
    <row r="32" spans="1:34" ht="12" customHeight="1">
      <c r="A32" s="1" t="s">
        <v>524</v>
      </c>
      <c r="B32" s="1">
        <v>1</v>
      </c>
      <c r="C32" s="143" t="s">
        <v>258</v>
      </c>
      <c r="D32" s="65" t="s">
        <v>259</v>
      </c>
      <c r="E32" s="69">
        <v>37</v>
      </c>
      <c r="F32" s="69">
        <v>38.85</v>
      </c>
      <c r="G32" s="12"/>
      <c r="H32" s="71">
        <v>0</v>
      </c>
      <c r="I32" s="71">
        <v>0</v>
      </c>
      <c r="J32" s="71">
        <v>37</v>
      </c>
      <c r="K32" s="71">
        <v>0</v>
      </c>
      <c r="L32" s="71">
        <v>37</v>
      </c>
      <c r="M32" s="71">
        <v>38.85</v>
      </c>
      <c r="N32" s="71">
        <v>0</v>
      </c>
      <c r="O32" s="71">
        <v>0</v>
      </c>
      <c r="P32" s="71">
        <v>0</v>
      </c>
      <c r="Q32" s="71">
        <v>38.85</v>
      </c>
      <c r="R32" s="71">
        <v>77.7</v>
      </c>
      <c r="S32" s="71">
        <v>0</v>
      </c>
      <c r="T32" s="71">
        <v>229.39999999999998</v>
      </c>
      <c r="V32" s="14">
        <f>IFERROR(H32/$E32,0)</f>
        <v>0</v>
      </c>
      <c r="W32" s="14">
        <f t="shared" ref="W32:W53" si="13">IFERROR(I32/$E32,0)</f>
        <v>0</v>
      </c>
      <c r="X32" s="14">
        <f t="shared" ref="X32:X53" si="14">IFERROR(J32/$E32,0)</f>
        <v>1</v>
      </c>
      <c r="Y32" s="14">
        <f t="shared" ref="Y32:Y53" si="15">IFERROR(K32/$E32,0)</f>
        <v>0</v>
      </c>
      <c r="Z32" s="14">
        <f t="shared" ref="Z32:Z53" si="16">IFERROR(L32/$F32,0)</f>
        <v>0.95238095238095233</v>
      </c>
      <c r="AA32" s="14">
        <f t="shared" ref="AA32:AA53" si="17">IFERROR(M32/$F32,0)</f>
        <v>1</v>
      </c>
      <c r="AB32" s="14">
        <f t="shared" ref="AB32:AB53" si="18">IFERROR(N32/$F32,0)</f>
        <v>0</v>
      </c>
      <c r="AC32" s="14">
        <f t="shared" ref="AC32:AC53" si="19">IFERROR(O32/$F32,0)</f>
        <v>0</v>
      </c>
      <c r="AD32" s="14">
        <f t="shared" ref="AD32:AD53" si="20">IFERROR(P32/$F32,0)</f>
        <v>0</v>
      </c>
      <c r="AE32" s="14">
        <f t="shared" ref="AE32:AE53" si="21">IFERROR(Q32/$F32,0)</f>
        <v>1</v>
      </c>
      <c r="AF32" s="14">
        <f t="shared" ref="AF32:AF53" si="22">IFERROR(R32/$F32,0)</f>
        <v>2</v>
      </c>
      <c r="AG32" s="14">
        <f t="shared" ref="AG32:AG53" si="23">IFERROR(S32/$F32,0)</f>
        <v>0</v>
      </c>
      <c r="AH32" s="86">
        <f t="shared" ref="AH32:AH53" si="24">AVERAGE(V32:AG32)</f>
        <v>0.49603174603174605</v>
      </c>
    </row>
    <row r="33" spans="1:41" ht="12" customHeight="1">
      <c r="A33" s="1" t="s">
        <v>794</v>
      </c>
      <c r="B33" s="1">
        <v>1</v>
      </c>
      <c r="C33" s="143" t="s">
        <v>238</v>
      </c>
      <c r="D33" s="65" t="s">
        <v>239</v>
      </c>
      <c r="E33" s="69">
        <v>0</v>
      </c>
      <c r="F33" s="69">
        <v>0</v>
      </c>
      <c r="G33" s="12"/>
      <c r="H33" s="71">
        <v>0</v>
      </c>
      <c r="I33" s="71">
        <v>0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V33" s="14">
        <f t="shared" ref="V33:V53" si="25">IFERROR(H33/$E33,0)</f>
        <v>0</v>
      </c>
      <c r="W33" s="14">
        <f t="shared" si="13"/>
        <v>0</v>
      </c>
      <c r="X33" s="14">
        <f t="shared" si="14"/>
        <v>0</v>
      </c>
      <c r="Y33" s="14">
        <f t="shared" si="15"/>
        <v>0</v>
      </c>
      <c r="Z33" s="14">
        <f t="shared" si="16"/>
        <v>0</v>
      </c>
      <c r="AA33" s="14">
        <f t="shared" si="17"/>
        <v>0</v>
      </c>
      <c r="AB33" s="14">
        <f t="shared" si="18"/>
        <v>0</v>
      </c>
      <c r="AC33" s="14">
        <f t="shared" si="19"/>
        <v>0</v>
      </c>
      <c r="AD33" s="14">
        <f t="shared" si="20"/>
        <v>0</v>
      </c>
      <c r="AE33" s="14">
        <f t="shared" si="21"/>
        <v>0</v>
      </c>
      <c r="AF33" s="14">
        <f t="shared" si="22"/>
        <v>0</v>
      </c>
      <c r="AG33" s="14">
        <f t="shared" si="23"/>
        <v>0</v>
      </c>
      <c r="AH33" s="86">
        <f t="shared" si="24"/>
        <v>0</v>
      </c>
      <c r="AM33" s="1">
        <v>2</v>
      </c>
      <c r="AN33" s="1">
        <v>1</v>
      </c>
      <c r="AO33" s="16">
        <f>+AN33*AH33</f>
        <v>0</v>
      </c>
    </row>
    <row r="34" spans="1:41" ht="12" customHeight="1">
      <c r="A34" s="1" t="s">
        <v>527</v>
      </c>
      <c r="B34" s="1">
        <v>1</v>
      </c>
      <c r="C34" s="66" t="s">
        <v>449</v>
      </c>
      <c r="D34" s="65" t="s">
        <v>239</v>
      </c>
      <c r="E34" s="69">
        <v>63.8</v>
      </c>
      <c r="F34" s="69">
        <v>69.540000000000006</v>
      </c>
      <c r="G34" s="12"/>
      <c r="H34" s="71">
        <v>2477.04</v>
      </c>
      <c r="I34" s="71">
        <v>2477.04</v>
      </c>
      <c r="J34" s="71">
        <v>2477.04</v>
      </c>
      <c r="K34" s="71">
        <v>2477.04</v>
      </c>
      <c r="L34" s="71">
        <v>2689.42</v>
      </c>
      <c r="M34" s="71">
        <v>2793.73</v>
      </c>
      <c r="N34" s="71">
        <v>2793.73</v>
      </c>
      <c r="O34" s="71">
        <v>2863.27</v>
      </c>
      <c r="P34" s="71">
        <v>2898.04</v>
      </c>
      <c r="Q34" s="71">
        <v>2932.81</v>
      </c>
      <c r="R34" s="71">
        <v>2967.58</v>
      </c>
      <c r="S34" s="71">
        <v>2967.58</v>
      </c>
      <c r="T34" s="71">
        <v>32814.320000000007</v>
      </c>
      <c r="V34" s="14">
        <f t="shared" si="25"/>
        <v>38.82507836990596</v>
      </c>
      <c r="W34" s="14">
        <f t="shared" si="13"/>
        <v>38.82507836990596</v>
      </c>
      <c r="X34" s="14">
        <f t="shared" si="14"/>
        <v>38.82507836990596</v>
      </c>
      <c r="Y34" s="14">
        <f t="shared" si="15"/>
        <v>38.82507836990596</v>
      </c>
      <c r="Z34" s="14">
        <f t="shared" si="16"/>
        <v>38.674431981593322</v>
      </c>
      <c r="AA34" s="14">
        <f t="shared" si="17"/>
        <v>40.174431981593322</v>
      </c>
      <c r="AB34" s="14">
        <f t="shared" si="18"/>
        <v>40.174431981593322</v>
      </c>
      <c r="AC34" s="14">
        <f t="shared" si="19"/>
        <v>41.174431981593322</v>
      </c>
      <c r="AD34" s="14">
        <f t="shared" si="20"/>
        <v>41.674431981593322</v>
      </c>
      <c r="AE34" s="14">
        <f t="shared" si="21"/>
        <v>42.174431981593322</v>
      </c>
      <c r="AF34" s="14">
        <f t="shared" si="22"/>
        <v>42.674431981593322</v>
      </c>
      <c r="AG34" s="14">
        <f t="shared" si="23"/>
        <v>42.674431981593322</v>
      </c>
      <c r="AH34" s="86">
        <f t="shared" si="24"/>
        <v>40.391314111030873</v>
      </c>
      <c r="AM34" s="1">
        <v>2</v>
      </c>
      <c r="AN34" s="1">
        <v>1</v>
      </c>
      <c r="AO34" s="16">
        <f t="shared" ref="AO34:AO46" si="26">+AN34*AH34</f>
        <v>40.391314111030873</v>
      </c>
    </row>
    <row r="35" spans="1:41" ht="12" customHeight="1">
      <c r="A35" s="1" t="s">
        <v>530</v>
      </c>
      <c r="B35" s="1">
        <v>1</v>
      </c>
      <c r="C35" s="143" t="s">
        <v>244</v>
      </c>
      <c r="D35" s="65" t="s">
        <v>245</v>
      </c>
      <c r="E35" s="69">
        <v>45</v>
      </c>
      <c r="F35" s="69">
        <v>49.05</v>
      </c>
      <c r="G35" s="12"/>
      <c r="H35" s="71">
        <v>45</v>
      </c>
      <c r="I35" s="71">
        <v>0</v>
      </c>
      <c r="J35" s="71">
        <v>0</v>
      </c>
      <c r="K35" s="71">
        <v>225</v>
      </c>
      <c r="L35" s="71">
        <v>0</v>
      </c>
      <c r="M35" s="71">
        <v>98.1</v>
      </c>
      <c r="N35" s="71">
        <v>0</v>
      </c>
      <c r="O35" s="71">
        <v>0</v>
      </c>
      <c r="P35" s="71">
        <v>0</v>
      </c>
      <c r="Q35" s="71">
        <v>49.05</v>
      </c>
      <c r="R35" s="71">
        <v>0</v>
      </c>
      <c r="S35" s="71">
        <v>0</v>
      </c>
      <c r="T35" s="71">
        <v>417.15000000000003</v>
      </c>
      <c r="V35" s="14">
        <f>IFERROR(H35/$E35,0)</f>
        <v>1</v>
      </c>
      <c r="W35" s="14">
        <f>IFERROR(I35/$E35,0)</f>
        <v>0</v>
      </c>
      <c r="X35" s="14">
        <f>IFERROR(J35/$E35,0)</f>
        <v>0</v>
      </c>
      <c r="Y35" s="14">
        <f>IFERROR(K35/$E35,0)</f>
        <v>5</v>
      </c>
      <c r="Z35" s="14">
        <f t="shared" ref="Z35:AG35" si="27">IFERROR(L35/$F35,0)</f>
        <v>0</v>
      </c>
      <c r="AA35" s="14">
        <f t="shared" si="27"/>
        <v>2</v>
      </c>
      <c r="AB35" s="14">
        <f t="shared" si="27"/>
        <v>0</v>
      </c>
      <c r="AC35" s="14">
        <f t="shared" si="27"/>
        <v>0</v>
      </c>
      <c r="AD35" s="14">
        <f t="shared" si="27"/>
        <v>0</v>
      </c>
      <c r="AE35" s="14">
        <f t="shared" si="27"/>
        <v>1</v>
      </c>
      <c r="AF35" s="14">
        <f t="shared" si="27"/>
        <v>0</v>
      </c>
      <c r="AG35" s="14">
        <f t="shared" si="27"/>
        <v>0</v>
      </c>
      <c r="AH35" s="86">
        <f>AVERAGE(V35:AG35)</f>
        <v>0.75</v>
      </c>
      <c r="AM35" s="1">
        <v>2</v>
      </c>
      <c r="AN35" s="1">
        <v>1</v>
      </c>
      <c r="AO35" s="16">
        <f>+AN35*AH35</f>
        <v>0.75</v>
      </c>
    </row>
    <row r="36" spans="1:41" ht="12" customHeight="1">
      <c r="A36" s="1" t="s">
        <v>529</v>
      </c>
      <c r="B36" s="1">
        <v>1</v>
      </c>
      <c r="C36" s="143" t="s">
        <v>242</v>
      </c>
      <c r="D36" s="65" t="s">
        <v>243</v>
      </c>
      <c r="E36" s="69">
        <v>45</v>
      </c>
      <c r="F36" s="69">
        <v>49.05</v>
      </c>
      <c r="G36" s="12"/>
      <c r="H36" s="71">
        <v>765</v>
      </c>
      <c r="I36" s="71">
        <v>765</v>
      </c>
      <c r="J36" s="71">
        <v>765</v>
      </c>
      <c r="K36" s="71">
        <v>810</v>
      </c>
      <c r="L36" s="71">
        <v>882.9</v>
      </c>
      <c r="M36" s="71">
        <v>882.9</v>
      </c>
      <c r="N36" s="71">
        <v>882.9</v>
      </c>
      <c r="O36" s="71">
        <v>882.9</v>
      </c>
      <c r="P36" s="71">
        <v>882.9</v>
      </c>
      <c r="Q36" s="71">
        <v>931.95</v>
      </c>
      <c r="R36" s="71">
        <v>981</v>
      </c>
      <c r="S36" s="71">
        <v>1079.0999999999999</v>
      </c>
      <c r="T36" s="71">
        <v>10511.55</v>
      </c>
      <c r="V36" s="14">
        <f t="shared" si="25"/>
        <v>17</v>
      </c>
      <c r="W36" s="14">
        <f t="shared" si="13"/>
        <v>17</v>
      </c>
      <c r="X36" s="14">
        <f t="shared" si="14"/>
        <v>17</v>
      </c>
      <c r="Y36" s="14">
        <f t="shared" si="15"/>
        <v>18</v>
      </c>
      <c r="Z36" s="14">
        <f t="shared" si="16"/>
        <v>18</v>
      </c>
      <c r="AA36" s="14">
        <f t="shared" si="17"/>
        <v>18</v>
      </c>
      <c r="AB36" s="14">
        <f t="shared" si="18"/>
        <v>18</v>
      </c>
      <c r="AC36" s="14">
        <f t="shared" si="19"/>
        <v>18</v>
      </c>
      <c r="AD36" s="14">
        <f t="shared" si="20"/>
        <v>18</v>
      </c>
      <c r="AE36" s="14">
        <f t="shared" si="21"/>
        <v>19.000000000000004</v>
      </c>
      <c r="AF36" s="14">
        <f t="shared" si="22"/>
        <v>20</v>
      </c>
      <c r="AG36" s="14">
        <f t="shared" si="23"/>
        <v>22</v>
      </c>
      <c r="AH36" s="86">
        <f t="shared" si="24"/>
        <v>18.333333333333332</v>
      </c>
      <c r="AM36" s="1">
        <v>2</v>
      </c>
      <c r="AN36" s="1">
        <v>1</v>
      </c>
      <c r="AO36" s="16">
        <f t="shared" si="26"/>
        <v>18.333333333333332</v>
      </c>
    </row>
    <row r="37" spans="1:41" ht="12" customHeight="1">
      <c r="A37" s="1" t="s">
        <v>531</v>
      </c>
      <c r="B37" s="1">
        <v>1</v>
      </c>
      <c r="C37" s="143" t="s">
        <v>246</v>
      </c>
      <c r="D37" s="65" t="s">
        <v>247</v>
      </c>
      <c r="E37" s="69">
        <v>101.2</v>
      </c>
      <c r="F37" s="69">
        <v>110.31</v>
      </c>
      <c r="G37" s="12"/>
      <c r="H37" s="71">
        <v>9316.68</v>
      </c>
      <c r="I37" s="71">
        <v>9266.08</v>
      </c>
      <c r="J37" s="71">
        <v>9199.3799999999992</v>
      </c>
      <c r="K37" s="71">
        <v>9219.619999999999</v>
      </c>
      <c r="L37" s="71">
        <v>9065.94</v>
      </c>
      <c r="M37" s="71">
        <v>9115.52</v>
      </c>
      <c r="N37" s="71">
        <v>10014.61</v>
      </c>
      <c r="O37" s="71">
        <v>10058.73</v>
      </c>
      <c r="P37" s="71">
        <v>10031.15</v>
      </c>
      <c r="Q37" s="71">
        <v>10169.040000000001</v>
      </c>
      <c r="R37" s="71">
        <v>10084.52</v>
      </c>
      <c r="S37" s="71">
        <v>10181.94</v>
      </c>
      <c r="T37" s="71">
        <v>115723.21</v>
      </c>
      <c r="V37" s="14">
        <f t="shared" si="25"/>
        <v>92.062055335968381</v>
      </c>
      <c r="W37" s="14">
        <f t="shared" si="13"/>
        <v>91.562055335968381</v>
      </c>
      <c r="X37" s="14">
        <f t="shared" si="14"/>
        <v>90.90296442687746</v>
      </c>
      <c r="Y37" s="14">
        <f t="shared" si="15"/>
        <v>91.102964426877463</v>
      </c>
      <c r="Z37" s="14">
        <f t="shared" si="16"/>
        <v>82.186021212945334</v>
      </c>
      <c r="AA37" s="14">
        <f t="shared" si="17"/>
        <v>82.635481823950684</v>
      </c>
      <c r="AB37" s="14">
        <f t="shared" si="18"/>
        <v>90.786057474390361</v>
      </c>
      <c r="AC37" s="14">
        <f t="shared" si="19"/>
        <v>91.186021212945334</v>
      </c>
      <c r="AD37" s="14">
        <f t="shared" si="20"/>
        <v>90.935998549542191</v>
      </c>
      <c r="AE37" s="14">
        <f t="shared" si="21"/>
        <v>92.186021212945349</v>
      </c>
      <c r="AF37" s="14">
        <f t="shared" si="22"/>
        <v>91.419816879702651</v>
      </c>
      <c r="AG37" s="14">
        <f t="shared" si="23"/>
        <v>92.302964373130266</v>
      </c>
      <c r="AH37" s="86">
        <f t="shared" si="24"/>
        <v>89.939035188770333</v>
      </c>
      <c r="AM37" s="1">
        <v>2</v>
      </c>
      <c r="AN37" s="1">
        <v>1</v>
      </c>
      <c r="AO37" s="16">
        <f t="shared" si="26"/>
        <v>89.939035188770333</v>
      </c>
    </row>
    <row r="38" spans="1:41" ht="12" customHeight="1">
      <c r="A38" s="1" t="s">
        <v>517</v>
      </c>
      <c r="B38" s="1">
        <v>1</v>
      </c>
      <c r="C38" s="143" t="s">
        <v>226</v>
      </c>
      <c r="D38" s="65" t="s">
        <v>227</v>
      </c>
      <c r="E38" s="69">
        <v>25.01</v>
      </c>
      <c r="F38" s="69">
        <v>27.14</v>
      </c>
      <c r="G38" s="12"/>
      <c r="H38" s="71">
        <v>575.59</v>
      </c>
      <c r="I38" s="71">
        <v>604.77</v>
      </c>
      <c r="J38" s="71">
        <v>642.29</v>
      </c>
      <c r="K38" s="71">
        <v>642.29</v>
      </c>
      <c r="L38" s="71">
        <v>651.36</v>
      </c>
      <c r="M38" s="71">
        <v>651.36</v>
      </c>
      <c r="N38" s="71">
        <v>651.36</v>
      </c>
      <c r="O38" s="71">
        <v>651.36</v>
      </c>
      <c r="P38" s="71">
        <v>651.36</v>
      </c>
      <c r="Q38" s="71">
        <v>664.93</v>
      </c>
      <c r="R38" s="71">
        <v>678.5</v>
      </c>
      <c r="S38" s="71">
        <v>705.64</v>
      </c>
      <c r="T38" s="71">
        <v>7770.81</v>
      </c>
      <c r="V38" s="14">
        <f t="shared" si="25"/>
        <v>23.01439424230308</v>
      </c>
      <c r="W38" s="14">
        <f t="shared" si="13"/>
        <v>24.181127548980406</v>
      </c>
      <c r="X38" s="14">
        <f t="shared" si="14"/>
        <v>25.681327469012391</v>
      </c>
      <c r="Y38" s="14">
        <f t="shared" si="15"/>
        <v>25.681327469012391</v>
      </c>
      <c r="Z38" s="14">
        <f t="shared" si="16"/>
        <v>24</v>
      </c>
      <c r="AA38" s="14">
        <f t="shared" si="17"/>
        <v>24</v>
      </c>
      <c r="AB38" s="14">
        <f t="shared" si="18"/>
        <v>24</v>
      </c>
      <c r="AC38" s="14">
        <f t="shared" si="19"/>
        <v>24</v>
      </c>
      <c r="AD38" s="14">
        <f t="shared" si="20"/>
        <v>24</v>
      </c>
      <c r="AE38" s="14">
        <f t="shared" si="21"/>
        <v>24.499999999999996</v>
      </c>
      <c r="AF38" s="14">
        <f t="shared" si="22"/>
        <v>25</v>
      </c>
      <c r="AG38" s="14">
        <f t="shared" si="23"/>
        <v>26</v>
      </c>
      <c r="AH38" s="86">
        <f t="shared" si="24"/>
        <v>24.504848060775686</v>
      </c>
      <c r="AK38" s="1">
        <v>96</v>
      </c>
      <c r="AN38" s="1">
        <v>1</v>
      </c>
      <c r="AO38" s="16">
        <f t="shared" si="26"/>
        <v>24.504848060775686</v>
      </c>
    </row>
    <row r="39" spans="1:41" ht="12" customHeight="1">
      <c r="A39" s="1" t="s">
        <v>521</v>
      </c>
      <c r="B39" s="1">
        <v>1</v>
      </c>
      <c r="C39" s="143" t="s">
        <v>234</v>
      </c>
      <c r="D39" s="65" t="s">
        <v>235</v>
      </c>
      <c r="E39" s="69">
        <v>20</v>
      </c>
      <c r="F39" s="69">
        <v>21</v>
      </c>
      <c r="G39" s="12"/>
      <c r="H39" s="71">
        <v>260</v>
      </c>
      <c r="I39" s="71">
        <v>280</v>
      </c>
      <c r="J39" s="71">
        <v>280</v>
      </c>
      <c r="K39" s="71">
        <v>280</v>
      </c>
      <c r="L39" s="71">
        <v>294</v>
      </c>
      <c r="M39" s="71">
        <v>294</v>
      </c>
      <c r="N39" s="71">
        <v>294</v>
      </c>
      <c r="O39" s="71">
        <v>294</v>
      </c>
      <c r="P39" s="71">
        <v>294</v>
      </c>
      <c r="Q39" s="71">
        <v>294</v>
      </c>
      <c r="R39" s="71">
        <v>294</v>
      </c>
      <c r="S39" s="71">
        <v>294</v>
      </c>
      <c r="T39" s="71">
        <v>3452</v>
      </c>
      <c r="V39" s="14">
        <f>IFERROR(H39/$E39,0)</f>
        <v>13</v>
      </c>
      <c r="W39" s="14">
        <f>IFERROR(I39/$E39,0)</f>
        <v>14</v>
      </c>
      <c r="X39" s="14">
        <f>IFERROR(J39/$E39,0)</f>
        <v>14</v>
      </c>
      <c r="Y39" s="14">
        <f>IFERROR(K39/$E39,0)</f>
        <v>14</v>
      </c>
      <c r="Z39" s="14">
        <f t="shared" ref="Z39:AG39" si="28">IFERROR(L39/$F39,0)</f>
        <v>14</v>
      </c>
      <c r="AA39" s="14">
        <f t="shared" si="28"/>
        <v>14</v>
      </c>
      <c r="AB39" s="14">
        <f t="shared" si="28"/>
        <v>14</v>
      </c>
      <c r="AC39" s="14">
        <f t="shared" si="28"/>
        <v>14</v>
      </c>
      <c r="AD39" s="14">
        <f t="shared" si="28"/>
        <v>14</v>
      </c>
      <c r="AE39" s="14">
        <f t="shared" si="28"/>
        <v>14</v>
      </c>
      <c r="AF39" s="14">
        <f t="shared" si="28"/>
        <v>14</v>
      </c>
      <c r="AG39" s="14">
        <f t="shared" si="28"/>
        <v>14</v>
      </c>
      <c r="AH39" s="86">
        <f>AVERAGE(V39:AG39)</f>
        <v>13.916666666666666</v>
      </c>
      <c r="AK39" s="1">
        <v>96</v>
      </c>
      <c r="AN39" s="1">
        <v>1</v>
      </c>
      <c r="AO39" s="16">
        <f>+AN39*AH39</f>
        <v>13.916666666666666</v>
      </c>
    </row>
    <row r="40" spans="1:41" ht="12" customHeight="1">
      <c r="A40" s="1" t="s">
        <v>518</v>
      </c>
      <c r="B40" s="1">
        <v>1</v>
      </c>
      <c r="C40" s="143" t="s">
        <v>228</v>
      </c>
      <c r="D40" s="65" t="s">
        <v>229</v>
      </c>
      <c r="E40" s="69">
        <v>20</v>
      </c>
      <c r="F40" s="69">
        <v>21</v>
      </c>
      <c r="G40" s="12"/>
      <c r="H40" s="71">
        <v>40</v>
      </c>
      <c r="I40" s="71">
        <v>40</v>
      </c>
      <c r="J40" s="71">
        <v>40</v>
      </c>
      <c r="K40" s="71">
        <v>40</v>
      </c>
      <c r="L40" s="71">
        <v>42</v>
      </c>
      <c r="M40" s="71">
        <v>42</v>
      </c>
      <c r="N40" s="71">
        <v>42</v>
      </c>
      <c r="O40" s="71">
        <v>42</v>
      </c>
      <c r="P40" s="71">
        <v>42</v>
      </c>
      <c r="Q40" s="71">
        <v>42</v>
      </c>
      <c r="R40" s="71">
        <v>42</v>
      </c>
      <c r="S40" s="71">
        <v>42</v>
      </c>
      <c r="T40" s="71">
        <v>496</v>
      </c>
      <c r="V40" s="14">
        <f t="shared" si="25"/>
        <v>2</v>
      </c>
      <c r="W40" s="14">
        <f t="shared" si="13"/>
        <v>2</v>
      </c>
      <c r="X40" s="14">
        <f t="shared" si="14"/>
        <v>2</v>
      </c>
      <c r="Y40" s="14">
        <f t="shared" si="15"/>
        <v>2</v>
      </c>
      <c r="Z40" s="14">
        <f t="shared" si="16"/>
        <v>2</v>
      </c>
      <c r="AA40" s="14">
        <f t="shared" si="17"/>
        <v>2</v>
      </c>
      <c r="AB40" s="14">
        <f t="shared" si="18"/>
        <v>2</v>
      </c>
      <c r="AC40" s="14">
        <f t="shared" si="19"/>
        <v>2</v>
      </c>
      <c r="AD40" s="14">
        <f t="shared" si="20"/>
        <v>2</v>
      </c>
      <c r="AE40" s="14">
        <f t="shared" si="21"/>
        <v>2</v>
      </c>
      <c r="AF40" s="14">
        <f t="shared" si="22"/>
        <v>2</v>
      </c>
      <c r="AG40" s="14">
        <f t="shared" si="23"/>
        <v>2</v>
      </c>
      <c r="AH40" s="86">
        <f t="shared" si="24"/>
        <v>2</v>
      </c>
      <c r="AK40" s="1">
        <v>96</v>
      </c>
      <c r="AN40" s="1">
        <v>1</v>
      </c>
      <c r="AO40" s="16">
        <f t="shared" si="26"/>
        <v>2</v>
      </c>
    </row>
    <row r="41" spans="1:41" ht="12" customHeight="1">
      <c r="A41" s="1" t="s">
        <v>523</v>
      </c>
      <c r="B41" s="1">
        <v>1</v>
      </c>
      <c r="C41" s="143" t="s">
        <v>236</v>
      </c>
      <c r="D41" s="65" t="s">
        <v>237</v>
      </c>
      <c r="E41" s="69">
        <v>38</v>
      </c>
      <c r="F41" s="69">
        <v>39.9</v>
      </c>
      <c r="G41" s="12"/>
      <c r="H41" s="71">
        <v>3304</v>
      </c>
      <c r="I41" s="71">
        <v>3323</v>
      </c>
      <c r="J41" s="71">
        <v>3285</v>
      </c>
      <c r="K41" s="71">
        <v>1344</v>
      </c>
      <c r="L41" s="71">
        <v>1930.3</v>
      </c>
      <c r="M41" s="71">
        <v>2102.8199999999997</v>
      </c>
      <c r="N41" s="71">
        <v>2829</v>
      </c>
      <c r="O41" s="71">
        <v>2829</v>
      </c>
      <c r="P41" s="71">
        <v>2829</v>
      </c>
      <c r="Q41" s="71">
        <v>2829</v>
      </c>
      <c r="R41" s="71">
        <v>2829</v>
      </c>
      <c r="S41" s="71">
        <v>2838.98</v>
      </c>
      <c r="T41" s="71">
        <v>32273.1</v>
      </c>
      <c r="V41" s="14">
        <f>IFERROR(H41/$E41,0)</f>
        <v>86.94736842105263</v>
      </c>
      <c r="W41" s="14">
        <f>IFERROR(I41/$E41,0)</f>
        <v>87.44736842105263</v>
      </c>
      <c r="X41" s="14">
        <f>IFERROR(J41/$E41,0)</f>
        <v>86.44736842105263</v>
      </c>
      <c r="Y41" s="14">
        <f>IFERROR(K41/$E41,0)</f>
        <v>35.368421052631582</v>
      </c>
      <c r="Z41" s="14">
        <f t="shared" ref="Z41:AG41" si="29">IFERROR(L41/$F41,0)</f>
        <v>48.37844611528822</v>
      </c>
      <c r="AA41" s="14">
        <f t="shared" si="29"/>
        <v>52.702255639097736</v>
      </c>
      <c r="AB41" s="14">
        <f t="shared" si="29"/>
        <v>70.902255639097746</v>
      </c>
      <c r="AC41" s="14">
        <f t="shared" si="29"/>
        <v>70.902255639097746</v>
      </c>
      <c r="AD41" s="14">
        <f t="shared" si="29"/>
        <v>70.902255639097746</v>
      </c>
      <c r="AE41" s="14">
        <f t="shared" si="29"/>
        <v>70.902255639097746</v>
      </c>
      <c r="AF41" s="14">
        <f t="shared" si="29"/>
        <v>70.902255639097746</v>
      </c>
      <c r="AG41" s="14">
        <f t="shared" si="29"/>
        <v>71.152380952380952</v>
      </c>
      <c r="AH41" s="86">
        <f>AVERAGE(V41:AG41)</f>
        <v>68.579573934837114</v>
      </c>
      <c r="AK41" s="1">
        <v>96</v>
      </c>
      <c r="AN41" s="1">
        <v>1</v>
      </c>
      <c r="AO41" s="16">
        <f>+AN41*AH41</f>
        <v>68.579573934837114</v>
      </c>
    </row>
    <row r="42" spans="1:41" ht="12" customHeight="1">
      <c r="A42" s="1" t="s">
        <v>519</v>
      </c>
      <c r="B42" s="1">
        <v>1</v>
      </c>
      <c r="C42" s="143" t="s">
        <v>230</v>
      </c>
      <c r="D42" s="65" t="s">
        <v>231</v>
      </c>
      <c r="E42" s="69">
        <v>38</v>
      </c>
      <c r="F42" s="69">
        <v>39.9</v>
      </c>
      <c r="G42" s="12"/>
      <c r="H42" s="71">
        <v>1084.8</v>
      </c>
      <c r="I42" s="71">
        <v>1062</v>
      </c>
      <c r="J42" s="71">
        <v>1024</v>
      </c>
      <c r="K42" s="71">
        <v>1024</v>
      </c>
      <c r="L42" s="71">
        <v>1033.5</v>
      </c>
      <c r="M42" s="71">
        <v>1077.3900000000001</v>
      </c>
      <c r="N42" s="71">
        <v>1113.3</v>
      </c>
      <c r="O42" s="71">
        <v>1113.3</v>
      </c>
      <c r="P42" s="71">
        <v>1073.4000000000001</v>
      </c>
      <c r="Q42" s="71">
        <v>1073.4000000000001</v>
      </c>
      <c r="R42" s="71">
        <v>1073.4000000000001</v>
      </c>
      <c r="S42" s="71">
        <v>1083.3800000000001</v>
      </c>
      <c r="T42" s="71">
        <v>12835.869999999999</v>
      </c>
      <c r="V42" s="14">
        <f t="shared" si="25"/>
        <v>28.547368421052632</v>
      </c>
      <c r="W42" s="14">
        <f t="shared" si="13"/>
        <v>27.94736842105263</v>
      </c>
      <c r="X42" s="14">
        <f t="shared" si="14"/>
        <v>26.94736842105263</v>
      </c>
      <c r="Y42" s="14">
        <f t="shared" si="15"/>
        <v>26.94736842105263</v>
      </c>
      <c r="Z42" s="14">
        <f t="shared" si="16"/>
        <v>25.902255639097746</v>
      </c>
      <c r="AA42" s="14">
        <f t="shared" si="17"/>
        <v>27.002255639097747</v>
      </c>
      <c r="AB42" s="14">
        <f t="shared" si="18"/>
        <v>27.902255639097746</v>
      </c>
      <c r="AC42" s="14">
        <f t="shared" si="19"/>
        <v>27.902255639097746</v>
      </c>
      <c r="AD42" s="14">
        <f t="shared" si="20"/>
        <v>26.902255639097749</v>
      </c>
      <c r="AE42" s="14">
        <f t="shared" si="21"/>
        <v>26.902255639097749</v>
      </c>
      <c r="AF42" s="14">
        <f t="shared" si="22"/>
        <v>26.902255639097749</v>
      </c>
      <c r="AG42" s="14">
        <f t="shared" si="23"/>
        <v>27.152380952380955</v>
      </c>
      <c r="AH42" s="86">
        <f t="shared" si="24"/>
        <v>27.246470342522972</v>
      </c>
      <c r="AK42" s="1">
        <v>96</v>
      </c>
      <c r="AN42" s="1">
        <v>1</v>
      </c>
      <c r="AO42" s="16">
        <f t="shared" si="26"/>
        <v>27.246470342522972</v>
      </c>
    </row>
    <row r="43" spans="1:41" ht="12" customHeight="1">
      <c r="A43" s="1" t="s">
        <v>520</v>
      </c>
      <c r="B43" s="1">
        <v>1</v>
      </c>
      <c r="C43" s="143" t="s">
        <v>232</v>
      </c>
      <c r="D43" s="65" t="s">
        <v>233</v>
      </c>
      <c r="E43" s="69">
        <v>25.01</v>
      </c>
      <c r="F43" s="69">
        <v>26.26</v>
      </c>
      <c r="G43" s="12"/>
      <c r="H43" s="71">
        <v>1158.8</v>
      </c>
      <c r="I43" s="71">
        <v>1162.97</v>
      </c>
      <c r="J43" s="71">
        <v>1200.49</v>
      </c>
      <c r="K43" s="71">
        <v>1200.49</v>
      </c>
      <c r="L43" s="71">
        <v>1205.47</v>
      </c>
      <c r="M43" s="71">
        <v>1299.97</v>
      </c>
      <c r="N43" s="71">
        <v>1363.03</v>
      </c>
      <c r="O43" s="71">
        <v>1363.03</v>
      </c>
      <c r="P43" s="71">
        <v>1389.29</v>
      </c>
      <c r="Q43" s="71">
        <v>1402.42</v>
      </c>
      <c r="R43" s="71">
        <v>1416.79</v>
      </c>
      <c r="S43" s="71">
        <v>1443.05</v>
      </c>
      <c r="T43" s="71">
        <v>15605.8</v>
      </c>
      <c r="V43" s="14">
        <f t="shared" si="25"/>
        <v>46.333466613354652</v>
      </c>
      <c r="W43" s="14">
        <f t="shared" si="13"/>
        <v>46.500199920031989</v>
      </c>
      <c r="X43" s="14">
        <f t="shared" si="14"/>
        <v>48.00039984006397</v>
      </c>
      <c r="Y43" s="14">
        <f t="shared" si="15"/>
        <v>48.00039984006397</v>
      </c>
      <c r="Z43" s="14">
        <f t="shared" si="16"/>
        <v>45.905178979436407</v>
      </c>
      <c r="AA43" s="14">
        <f t="shared" si="17"/>
        <v>49.503808073115003</v>
      </c>
      <c r="AB43" s="14">
        <f t="shared" si="18"/>
        <v>51.9051789794364</v>
      </c>
      <c r="AC43" s="14">
        <f t="shared" si="19"/>
        <v>51.9051789794364</v>
      </c>
      <c r="AD43" s="14">
        <f t="shared" si="20"/>
        <v>52.9051789794364</v>
      </c>
      <c r="AE43" s="14">
        <f t="shared" si="21"/>
        <v>53.405178979436407</v>
      </c>
      <c r="AF43" s="14">
        <f t="shared" si="22"/>
        <v>53.952399086062449</v>
      </c>
      <c r="AG43" s="14">
        <f t="shared" si="23"/>
        <v>54.952399086062449</v>
      </c>
      <c r="AH43" s="86">
        <f t="shared" si="24"/>
        <v>50.272413946328044</v>
      </c>
      <c r="AK43" s="1">
        <v>96</v>
      </c>
      <c r="AN43" s="1">
        <v>1</v>
      </c>
      <c r="AO43" s="16">
        <f t="shared" si="26"/>
        <v>50.272413946328044</v>
      </c>
    </row>
    <row r="44" spans="1:41" ht="12" customHeight="1">
      <c r="A44" s="1" t="s">
        <v>522</v>
      </c>
      <c r="B44" s="1">
        <v>1</v>
      </c>
      <c r="C44" s="143" t="s">
        <v>248</v>
      </c>
      <c r="D44" s="65" t="s">
        <v>249</v>
      </c>
      <c r="E44" s="69">
        <v>21</v>
      </c>
      <c r="F44" s="69">
        <v>22.05</v>
      </c>
      <c r="G44" s="12"/>
      <c r="H44" s="71">
        <v>21</v>
      </c>
      <c r="I44" s="71">
        <v>63</v>
      </c>
      <c r="J44" s="71">
        <v>126</v>
      </c>
      <c r="K44" s="71">
        <v>21</v>
      </c>
      <c r="L44" s="71">
        <v>110.25</v>
      </c>
      <c r="M44" s="71">
        <v>0</v>
      </c>
      <c r="N44" s="71">
        <v>0</v>
      </c>
      <c r="O44" s="71">
        <v>66.150000000000006</v>
      </c>
      <c r="P44" s="71">
        <v>0</v>
      </c>
      <c r="Q44" s="71">
        <v>0</v>
      </c>
      <c r="R44" s="71">
        <v>0</v>
      </c>
      <c r="S44" s="71">
        <v>0</v>
      </c>
      <c r="T44" s="71">
        <v>407.4</v>
      </c>
      <c r="V44" s="14">
        <f>IFERROR(H44/$E44,0)</f>
        <v>1</v>
      </c>
      <c r="W44" s="14">
        <f>IFERROR(I44/$E44,0)</f>
        <v>3</v>
      </c>
      <c r="X44" s="14">
        <f>IFERROR(J44/$E44,0)</f>
        <v>6</v>
      </c>
      <c r="Y44" s="14">
        <f>IFERROR(K44/$E44,0)</f>
        <v>1</v>
      </c>
      <c r="Z44" s="14">
        <f t="shared" ref="Z44:AG44" si="30">IFERROR(L44/$F44,0)</f>
        <v>5</v>
      </c>
      <c r="AA44" s="14">
        <f t="shared" si="30"/>
        <v>0</v>
      </c>
      <c r="AB44" s="14">
        <f t="shared" si="30"/>
        <v>0</v>
      </c>
      <c r="AC44" s="14">
        <f t="shared" si="30"/>
        <v>3</v>
      </c>
      <c r="AD44" s="14">
        <f t="shared" si="30"/>
        <v>0</v>
      </c>
      <c r="AE44" s="14">
        <f t="shared" si="30"/>
        <v>0</v>
      </c>
      <c r="AF44" s="14">
        <f t="shared" si="30"/>
        <v>0</v>
      </c>
      <c r="AG44" s="14">
        <f t="shared" si="30"/>
        <v>0</v>
      </c>
      <c r="AH44" s="86">
        <f>AVERAGE(V44:AG44)</f>
        <v>1.5833333333333333</v>
      </c>
      <c r="AK44" s="1">
        <v>96</v>
      </c>
      <c r="AN44" s="1">
        <v>1</v>
      </c>
      <c r="AO44" s="16">
        <f>+AN44*AH44</f>
        <v>1.5833333333333333</v>
      </c>
    </row>
    <row r="45" spans="1:41" ht="12" customHeight="1">
      <c r="A45" s="1" t="s">
        <v>703</v>
      </c>
      <c r="B45" s="1">
        <v>1</v>
      </c>
      <c r="C45" s="143" t="s">
        <v>252</v>
      </c>
      <c r="D45" s="65" t="s">
        <v>253</v>
      </c>
      <c r="E45" s="69">
        <v>21</v>
      </c>
      <c r="F45" s="69">
        <v>22.05</v>
      </c>
      <c r="G45" s="12"/>
      <c r="H45" s="71">
        <v>21</v>
      </c>
      <c r="I45" s="71">
        <v>0</v>
      </c>
      <c r="J45" s="71">
        <v>0</v>
      </c>
      <c r="K45" s="71">
        <v>0</v>
      </c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44.1</v>
      </c>
      <c r="T45" s="71">
        <v>65.099999999999994</v>
      </c>
      <c r="V45" s="14">
        <f t="shared" si="25"/>
        <v>1</v>
      </c>
      <c r="W45" s="14">
        <f t="shared" si="13"/>
        <v>0</v>
      </c>
      <c r="X45" s="14">
        <f t="shared" si="14"/>
        <v>0</v>
      </c>
      <c r="Y45" s="14">
        <f t="shared" si="15"/>
        <v>0</v>
      </c>
      <c r="Z45" s="14">
        <f t="shared" si="16"/>
        <v>0</v>
      </c>
      <c r="AA45" s="14">
        <f t="shared" si="17"/>
        <v>0</v>
      </c>
      <c r="AB45" s="14">
        <f t="shared" si="18"/>
        <v>0</v>
      </c>
      <c r="AC45" s="14">
        <f t="shared" si="19"/>
        <v>0</v>
      </c>
      <c r="AD45" s="14">
        <f t="shared" si="20"/>
        <v>0</v>
      </c>
      <c r="AE45" s="14">
        <f t="shared" si="21"/>
        <v>0</v>
      </c>
      <c r="AF45" s="14">
        <f t="shared" si="22"/>
        <v>0</v>
      </c>
      <c r="AG45" s="14">
        <f t="shared" si="23"/>
        <v>2</v>
      </c>
      <c r="AH45" s="86">
        <f t="shared" si="24"/>
        <v>0.25</v>
      </c>
      <c r="AK45" s="1">
        <v>96</v>
      </c>
      <c r="AN45" s="1">
        <v>1</v>
      </c>
      <c r="AO45" s="16">
        <f t="shared" si="26"/>
        <v>0.25</v>
      </c>
    </row>
    <row r="46" spans="1:41" ht="12" customHeight="1">
      <c r="A46" s="1" t="s">
        <v>528</v>
      </c>
      <c r="B46" s="1">
        <v>1</v>
      </c>
      <c r="C46" s="143" t="s">
        <v>240</v>
      </c>
      <c r="D46" s="65" t="s">
        <v>241</v>
      </c>
      <c r="E46" s="69">
        <v>37</v>
      </c>
      <c r="F46" s="69">
        <v>40.33</v>
      </c>
      <c r="G46" s="12"/>
      <c r="H46" s="71">
        <v>1083.25</v>
      </c>
      <c r="I46" s="71">
        <v>1083.25</v>
      </c>
      <c r="J46" s="71">
        <v>1036</v>
      </c>
      <c r="K46" s="71">
        <v>1036</v>
      </c>
      <c r="L46" s="71">
        <v>958.3</v>
      </c>
      <c r="M46" s="71">
        <v>1032.8900000000001</v>
      </c>
      <c r="N46" s="71">
        <v>1079.29</v>
      </c>
      <c r="O46" s="71">
        <v>1079.29</v>
      </c>
      <c r="P46" s="71">
        <v>1079.29</v>
      </c>
      <c r="Q46" s="71">
        <v>1079.29</v>
      </c>
      <c r="R46" s="71">
        <v>1079.29</v>
      </c>
      <c r="S46" s="71">
        <v>1079.29</v>
      </c>
      <c r="T46" s="71">
        <v>12705.430000000004</v>
      </c>
      <c r="V46" s="14">
        <f t="shared" si="25"/>
        <v>29.277027027027028</v>
      </c>
      <c r="W46" s="14">
        <f t="shared" si="13"/>
        <v>29.277027027027028</v>
      </c>
      <c r="X46" s="14">
        <f t="shared" si="14"/>
        <v>28</v>
      </c>
      <c r="Y46" s="14">
        <f t="shared" si="15"/>
        <v>28</v>
      </c>
      <c r="Z46" s="14">
        <f t="shared" si="16"/>
        <v>23.761467889908257</v>
      </c>
      <c r="AA46" s="14">
        <f t="shared" si="17"/>
        <v>25.610959583436649</v>
      </c>
      <c r="AB46" s="14">
        <f t="shared" si="18"/>
        <v>26.761467889908257</v>
      </c>
      <c r="AC46" s="14">
        <f t="shared" si="19"/>
        <v>26.761467889908257</v>
      </c>
      <c r="AD46" s="14">
        <f t="shared" si="20"/>
        <v>26.761467889908257</v>
      </c>
      <c r="AE46" s="14">
        <f t="shared" si="21"/>
        <v>26.761467889908257</v>
      </c>
      <c r="AF46" s="14">
        <f t="shared" si="22"/>
        <v>26.761467889908257</v>
      </c>
      <c r="AG46" s="14">
        <f t="shared" si="23"/>
        <v>26.761467889908257</v>
      </c>
      <c r="AH46" s="86">
        <f t="shared" si="24"/>
        <v>27.041274072237375</v>
      </c>
      <c r="AM46" s="1">
        <v>2</v>
      </c>
      <c r="AN46" s="1">
        <v>1</v>
      </c>
      <c r="AO46" s="16">
        <f t="shared" si="26"/>
        <v>27.041274072237375</v>
      </c>
    </row>
    <row r="47" spans="1:41" ht="12" customHeight="1">
      <c r="A47" s="1" t="s">
        <v>533</v>
      </c>
      <c r="B47" s="1">
        <v>1</v>
      </c>
      <c r="C47" s="143" t="s">
        <v>250</v>
      </c>
      <c r="D47" s="65" t="s">
        <v>251</v>
      </c>
      <c r="E47" s="69">
        <v>5</v>
      </c>
      <c r="F47" s="69">
        <v>5.15</v>
      </c>
      <c r="G47" s="12"/>
      <c r="H47" s="71">
        <v>485</v>
      </c>
      <c r="I47" s="71">
        <v>340</v>
      </c>
      <c r="J47" s="71">
        <v>460</v>
      </c>
      <c r="K47" s="71">
        <v>415</v>
      </c>
      <c r="L47" s="71">
        <v>328</v>
      </c>
      <c r="M47" s="71">
        <v>349.59999999999997</v>
      </c>
      <c r="N47" s="71">
        <v>334.15</v>
      </c>
      <c r="O47" s="71">
        <v>349.59999999999997</v>
      </c>
      <c r="P47" s="71">
        <v>349.59999999999997</v>
      </c>
      <c r="Q47" s="71">
        <v>313.54999999999995</v>
      </c>
      <c r="R47" s="71">
        <v>395.95</v>
      </c>
      <c r="S47" s="71">
        <v>329</v>
      </c>
      <c r="T47" s="71">
        <v>4449.45</v>
      </c>
      <c r="V47" s="14">
        <f t="shared" si="25"/>
        <v>97</v>
      </c>
      <c r="W47" s="14">
        <f t="shared" si="13"/>
        <v>68</v>
      </c>
      <c r="X47" s="14">
        <f t="shared" si="14"/>
        <v>92</v>
      </c>
      <c r="Y47" s="14">
        <f t="shared" si="15"/>
        <v>83</v>
      </c>
      <c r="Z47" s="14">
        <f t="shared" si="16"/>
        <v>63.689320388349508</v>
      </c>
      <c r="AA47" s="14">
        <f t="shared" si="17"/>
        <v>67.883495145631059</v>
      </c>
      <c r="AB47" s="14">
        <f t="shared" si="18"/>
        <v>64.883495145631059</v>
      </c>
      <c r="AC47" s="14">
        <f t="shared" si="19"/>
        <v>67.883495145631059</v>
      </c>
      <c r="AD47" s="14">
        <f t="shared" si="20"/>
        <v>67.883495145631059</v>
      </c>
      <c r="AE47" s="14">
        <f t="shared" si="21"/>
        <v>60.883495145631052</v>
      </c>
      <c r="AF47" s="14">
        <f t="shared" si="22"/>
        <v>76.883495145631059</v>
      </c>
      <c r="AG47" s="14">
        <f t="shared" si="23"/>
        <v>63.883495145631066</v>
      </c>
      <c r="AH47" s="86">
        <f t="shared" si="24"/>
        <v>72.822815533980574</v>
      </c>
    </row>
    <row r="48" spans="1:41" ht="12" customHeight="1">
      <c r="A48" s="1" t="s">
        <v>536</v>
      </c>
      <c r="B48" s="1">
        <v>1</v>
      </c>
      <c r="C48" s="143" t="s">
        <v>179</v>
      </c>
      <c r="D48" s="65" t="s">
        <v>180</v>
      </c>
      <c r="E48" s="69">
        <v>4</v>
      </c>
      <c r="F48" s="69">
        <v>4.34</v>
      </c>
      <c r="G48" s="12"/>
      <c r="H48" s="71">
        <v>249.78</v>
      </c>
      <c r="I48" s="71">
        <v>237.78</v>
      </c>
      <c r="J48" s="71">
        <v>301.77999999999997</v>
      </c>
      <c r="K48" s="71">
        <v>293.77999999999997</v>
      </c>
      <c r="L48" s="71">
        <v>291.72000000000003</v>
      </c>
      <c r="M48" s="71">
        <v>295.12</v>
      </c>
      <c r="N48" s="71">
        <v>299.45999999999998</v>
      </c>
      <c r="O48" s="71">
        <v>264.74</v>
      </c>
      <c r="P48" s="71">
        <v>269.08</v>
      </c>
      <c r="Q48" s="71">
        <v>282.10000000000002</v>
      </c>
      <c r="R48" s="71">
        <v>273.42</v>
      </c>
      <c r="S48" s="71">
        <v>256.06</v>
      </c>
      <c r="T48" s="71">
        <v>3314.8199999999997</v>
      </c>
      <c r="V48" s="14">
        <f t="shared" si="25"/>
        <v>62.445</v>
      </c>
      <c r="W48" s="14">
        <f t="shared" si="13"/>
        <v>59.445</v>
      </c>
      <c r="X48" s="14">
        <f t="shared" si="14"/>
        <v>75.444999999999993</v>
      </c>
      <c r="Y48" s="14">
        <f t="shared" si="15"/>
        <v>73.444999999999993</v>
      </c>
      <c r="Z48" s="14">
        <f t="shared" si="16"/>
        <v>67.21658986175116</v>
      </c>
      <c r="AA48" s="14">
        <f t="shared" si="17"/>
        <v>68</v>
      </c>
      <c r="AB48" s="14">
        <f t="shared" si="18"/>
        <v>69</v>
      </c>
      <c r="AC48" s="14">
        <f t="shared" si="19"/>
        <v>61.000000000000007</v>
      </c>
      <c r="AD48" s="14">
        <f t="shared" si="20"/>
        <v>62</v>
      </c>
      <c r="AE48" s="14">
        <f t="shared" si="21"/>
        <v>65.000000000000014</v>
      </c>
      <c r="AF48" s="14">
        <f t="shared" si="22"/>
        <v>63.000000000000007</v>
      </c>
      <c r="AG48" s="14">
        <f t="shared" si="23"/>
        <v>59</v>
      </c>
      <c r="AH48" s="86">
        <f t="shared" si="24"/>
        <v>65.416382488479272</v>
      </c>
    </row>
    <row r="49" spans="1:37" ht="12" customHeight="1">
      <c r="A49" s="1" t="s">
        <v>795</v>
      </c>
      <c r="B49" s="1">
        <v>1</v>
      </c>
      <c r="C49" s="66" t="s">
        <v>106</v>
      </c>
      <c r="D49" s="65" t="s">
        <v>107</v>
      </c>
      <c r="E49" s="69">
        <v>0</v>
      </c>
      <c r="F49" s="69">
        <v>2.78</v>
      </c>
      <c r="G49" s="12"/>
      <c r="H49" s="71">
        <v>0</v>
      </c>
      <c r="I49" s="71">
        <v>0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V49" s="14">
        <f t="shared" si="25"/>
        <v>0</v>
      </c>
      <c r="W49" s="14">
        <f t="shared" si="13"/>
        <v>0</v>
      </c>
      <c r="X49" s="14">
        <f t="shared" si="14"/>
        <v>0</v>
      </c>
      <c r="Y49" s="14">
        <f t="shared" si="15"/>
        <v>0</v>
      </c>
      <c r="Z49" s="14">
        <f t="shared" si="16"/>
        <v>0</v>
      </c>
      <c r="AA49" s="14">
        <f t="shared" si="17"/>
        <v>0</v>
      </c>
      <c r="AB49" s="14">
        <f t="shared" si="18"/>
        <v>0</v>
      </c>
      <c r="AC49" s="14">
        <f t="shared" si="19"/>
        <v>0</v>
      </c>
      <c r="AD49" s="14">
        <f t="shared" si="20"/>
        <v>0</v>
      </c>
      <c r="AE49" s="14">
        <f t="shared" si="21"/>
        <v>0</v>
      </c>
      <c r="AF49" s="14">
        <f t="shared" si="22"/>
        <v>0</v>
      </c>
      <c r="AG49" s="14">
        <f t="shared" si="23"/>
        <v>0</v>
      </c>
      <c r="AH49" s="86">
        <f t="shared" si="24"/>
        <v>0</v>
      </c>
    </row>
    <row r="50" spans="1:37" ht="12" customHeight="1">
      <c r="A50" s="1" t="s">
        <v>535</v>
      </c>
      <c r="B50" s="1">
        <v>1</v>
      </c>
      <c r="C50" s="143" t="s">
        <v>261</v>
      </c>
      <c r="D50" s="65" t="s">
        <v>262</v>
      </c>
      <c r="E50" s="69">
        <v>2.5</v>
      </c>
      <c r="F50" s="69">
        <v>2.5</v>
      </c>
      <c r="G50" s="12"/>
      <c r="H50" s="71">
        <v>7.5</v>
      </c>
      <c r="I50" s="71">
        <v>7.5</v>
      </c>
      <c r="J50" s="71">
        <v>7.5</v>
      </c>
      <c r="K50" s="71">
        <v>7.5</v>
      </c>
      <c r="L50" s="71">
        <v>7.5</v>
      </c>
      <c r="M50" s="71">
        <v>7.5</v>
      </c>
      <c r="N50" s="71">
        <v>7.5</v>
      </c>
      <c r="O50" s="71">
        <v>7.5</v>
      </c>
      <c r="P50" s="71">
        <v>7.5</v>
      </c>
      <c r="Q50" s="71">
        <v>7.5</v>
      </c>
      <c r="R50" s="71">
        <v>7.5</v>
      </c>
      <c r="S50" s="71">
        <v>7.5</v>
      </c>
      <c r="T50" s="71">
        <v>90</v>
      </c>
      <c r="V50" s="14">
        <f t="shared" si="25"/>
        <v>3</v>
      </c>
      <c r="W50" s="14">
        <f t="shared" si="13"/>
        <v>3</v>
      </c>
      <c r="X50" s="14">
        <f t="shared" si="14"/>
        <v>3</v>
      </c>
      <c r="Y50" s="14">
        <f t="shared" si="15"/>
        <v>3</v>
      </c>
      <c r="Z50" s="14">
        <f t="shared" si="16"/>
        <v>3</v>
      </c>
      <c r="AA50" s="14">
        <f t="shared" si="17"/>
        <v>3</v>
      </c>
      <c r="AB50" s="14">
        <f t="shared" si="18"/>
        <v>3</v>
      </c>
      <c r="AC50" s="14">
        <f t="shared" si="19"/>
        <v>3</v>
      </c>
      <c r="AD50" s="14">
        <f t="shared" si="20"/>
        <v>3</v>
      </c>
      <c r="AE50" s="14">
        <f t="shared" si="21"/>
        <v>3</v>
      </c>
      <c r="AF50" s="14">
        <f t="shared" si="22"/>
        <v>3</v>
      </c>
      <c r="AG50" s="14">
        <f t="shared" si="23"/>
        <v>3</v>
      </c>
      <c r="AH50" s="86">
        <f t="shared" si="24"/>
        <v>3</v>
      </c>
    </row>
    <row r="51" spans="1:37" ht="12" customHeight="1">
      <c r="A51" s="1" t="s">
        <v>704</v>
      </c>
      <c r="B51" s="1">
        <v>1</v>
      </c>
      <c r="C51" s="143" t="s">
        <v>254</v>
      </c>
      <c r="D51" s="65" t="s">
        <v>255</v>
      </c>
      <c r="E51" s="69">
        <v>13</v>
      </c>
      <c r="F51" s="69">
        <v>14.3</v>
      </c>
      <c r="G51" s="12"/>
      <c r="H51" s="71">
        <v>13</v>
      </c>
      <c r="I51" s="71">
        <v>13</v>
      </c>
      <c r="J51" s="71">
        <v>39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71">
        <v>14.3</v>
      </c>
      <c r="Q51" s="71">
        <v>14.3</v>
      </c>
      <c r="R51" s="71">
        <v>0</v>
      </c>
      <c r="S51" s="71">
        <v>0</v>
      </c>
      <c r="T51" s="71">
        <v>93.6</v>
      </c>
      <c r="V51" s="14">
        <f t="shared" si="25"/>
        <v>1</v>
      </c>
      <c r="W51" s="14">
        <f t="shared" si="13"/>
        <v>1</v>
      </c>
      <c r="X51" s="14">
        <f t="shared" si="14"/>
        <v>3</v>
      </c>
      <c r="Y51" s="14">
        <f t="shared" si="15"/>
        <v>0</v>
      </c>
      <c r="Z51" s="14">
        <f t="shared" si="16"/>
        <v>0</v>
      </c>
      <c r="AA51" s="14">
        <f t="shared" si="17"/>
        <v>0</v>
      </c>
      <c r="AB51" s="14">
        <f t="shared" si="18"/>
        <v>0</v>
      </c>
      <c r="AC51" s="14">
        <f t="shared" si="19"/>
        <v>0</v>
      </c>
      <c r="AD51" s="14">
        <f t="shared" si="20"/>
        <v>1</v>
      </c>
      <c r="AE51" s="14">
        <f t="shared" si="21"/>
        <v>1</v>
      </c>
      <c r="AF51" s="14">
        <f t="shared" si="22"/>
        <v>0</v>
      </c>
      <c r="AG51" s="14">
        <f t="shared" si="23"/>
        <v>0</v>
      </c>
      <c r="AH51" s="86">
        <f t="shared" si="24"/>
        <v>0.58333333333333337</v>
      </c>
      <c r="AJ51" s="1" t="s">
        <v>431</v>
      </c>
      <c r="AK51" s="16">
        <f>+SUM(AO33:AO37,AO35,AO46)</f>
        <v>177.20495670537193</v>
      </c>
    </row>
    <row r="52" spans="1:37" ht="12" customHeight="1">
      <c r="A52" s="1" t="s">
        <v>796</v>
      </c>
      <c r="B52" s="1">
        <v>1</v>
      </c>
      <c r="C52" s="143" t="s">
        <v>192</v>
      </c>
      <c r="D52" s="65" t="s">
        <v>193</v>
      </c>
      <c r="E52" s="69">
        <v>0</v>
      </c>
      <c r="F52" s="69">
        <v>0</v>
      </c>
      <c r="G52" s="12"/>
      <c r="H52" s="71">
        <v>0</v>
      </c>
      <c r="I52" s="71">
        <v>0</v>
      </c>
      <c r="J52" s="71">
        <v>0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V52" s="14">
        <f t="shared" si="25"/>
        <v>0</v>
      </c>
      <c r="W52" s="14">
        <f t="shared" si="13"/>
        <v>0</v>
      </c>
      <c r="X52" s="14">
        <f t="shared" si="14"/>
        <v>0</v>
      </c>
      <c r="Y52" s="14">
        <f t="shared" si="15"/>
        <v>0</v>
      </c>
      <c r="Z52" s="14">
        <f t="shared" si="16"/>
        <v>0</v>
      </c>
      <c r="AA52" s="14">
        <f t="shared" si="17"/>
        <v>0</v>
      </c>
      <c r="AB52" s="14">
        <f t="shared" si="18"/>
        <v>0</v>
      </c>
      <c r="AC52" s="14">
        <f t="shared" si="19"/>
        <v>0</v>
      </c>
      <c r="AD52" s="14">
        <f t="shared" si="20"/>
        <v>0</v>
      </c>
      <c r="AE52" s="14">
        <f t="shared" si="21"/>
        <v>0</v>
      </c>
      <c r="AF52" s="14">
        <f t="shared" si="22"/>
        <v>0</v>
      </c>
      <c r="AG52" s="14">
        <f t="shared" si="23"/>
        <v>0</v>
      </c>
      <c r="AH52" s="86">
        <f t="shared" si="24"/>
        <v>0</v>
      </c>
      <c r="AJ52" s="1" t="s">
        <v>432</v>
      </c>
      <c r="AK52" s="16">
        <f>+SUM(AO38:AO45,AO44)</f>
        <v>189.93663961779717</v>
      </c>
    </row>
    <row r="53" spans="1:37" ht="12" customHeight="1">
      <c r="A53" s="1" t="s">
        <v>532</v>
      </c>
      <c r="B53" s="1">
        <v>1</v>
      </c>
      <c r="C53" s="143" t="s">
        <v>271</v>
      </c>
      <c r="D53" s="65" t="s">
        <v>272</v>
      </c>
      <c r="E53" s="69">
        <v>3</v>
      </c>
      <c r="F53" s="69">
        <v>3.1</v>
      </c>
      <c r="G53" s="12"/>
      <c r="H53" s="71">
        <v>152</v>
      </c>
      <c r="I53" s="71">
        <v>123</v>
      </c>
      <c r="J53" s="71">
        <v>159</v>
      </c>
      <c r="K53" s="71">
        <v>150</v>
      </c>
      <c r="L53" s="71">
        <v>110.30000000000001</v>
      </c>
      <c r="M53" s="71">
        <v>136.4</v>
      </c>
      <c r="N53" s="71">
        <v>136.4</v>
      </c>
      <c r="O53" s="71">
        <v>164.3</v>
      </c>
      <c r="P53" s="71">
        <v>170.5</v>
      </c>
      <c r="Q53" s="71">
        <v>155</v>
      </c>
      <c r="R53" s="71">
        <v>179.2</v>
      </c>
      <c r="S53" s="71">
        <v>161.19999999999999</v>
      </c>
      <c r="T53" s="71">
        <v>1797.3</v>
      </c>
      <c r="V53" s="14">
        <f t="shared" si="25"/>
        <v>50.666666666666664</v>
      </c>
      <c r="W53" s="14">
        <f t="shared" si="13"/>
        <v>41</v>
      </c>
      <c r="X53" s="14">
        <f t="shared" si="14"/>
        <v>53</v>
      </c>
      <c r="Y53" s="14">
        <f t="shared" si="15"/>
        <v>50</v>
      </c>
      <c r="Z53" s="14">
        <f t="shared" si="16"/>
        <v>35.580645161290327</v>
      </c>
      <c r="AA53" s="14">
        <f t="shared" si="17"/>
        <v>44</v>
      </c>
      <c r="AB53" s="14">
        <f t="shared" si="18"/>
        <v>44</v>
      </c>
      <c r="AC53" s="14">
        <f t="shared" si="19"/>
        <v>53</v>
      </c>
      <c r="AD53" s="14">
        <f t="shared" si="20"/>
        <v>55</v>
      </c>
      <c r="AE53" s="14">
        <f t="shared" si="21"/>
        <v>50</v>
      </c>
      <c r="AF53" s="14">
        <f t="shared" si="22"/>
        <v>57.806451612903217</v>
      </c>
      <c r="AG53" s="14">
        <f t="shared" si="23"/>
        <v>51.999999999999993</v>
      </c>
      <c r="AH53" s="86">
        <f t="shared" si="24"/>
        <v>48.837813620071678</v>
      </c>
    </row>
    <row r="54" spans="1:37" ht="12" customHeight="1">
      <c r="B54" s="1">
        <f t="shared" si="7"/>
        <v>0</v>
      </c>
      <c r="D54" s="2" t="s">
        <v>28</v>
      </c>
      <c r="E54" s="69"/>
      <c r="F54" s="69"/>
      <c r="G54" s="12"/>
      <c r="H54" s="72">
        <f t="shared" ref="H54:T54" si="31">SUM(H32:H53)</f>
        <v>21059.439999999999</v>
      </c>
      <c r="I54" s="72">
        <f t="shared" si="31"/>
        <v>20848.39</v>
      </c>
      <c r="J54" s="72">
        <f t="shared" si="31"/>
        <v>21079.48</v>
      </c>
      <c r="K54" s="72">
        <f t="shared" si="31"/>
        <v>19185.72</v>
      </c>
      <c r="L54" s="72">
        <f t="shared" si="31"/>
        <v>19637.96</v>
      </c>
      <c r="M54" s="72">
        <f t="shared" si="31"/>
        <v>20218.150000000001</v>
      </c>
      <c r="N54" s="72">
        <f t="shared" si="31"/>
        <v>21840.730000000003</v>
      </c>
      <c r="O54" s="72">
        <f t="shared" si="31"/>
        <v>22029.170000000002</v>
      </c>
      <c r="P54" s="72">
        <f t="shared" si="31"/>
        <v>21981.410000000003</v>
      </c>
      <c r="Q54" s="72">
        <f t="shared" si="31"/>
        <v>22279.190000000002</v>
      </c>
      <c r="R54" s="72">
        <f t="shared" si="31"/>
        <v>22379.850000000002</v>
      </c>
      <c r="S54" s="72">
        <f t="shared" si="31"/>
        <v>22512.820000000003</v>
      </c>
      <c r="T54" s="72">
        <f t="shared" si="31"/>
        <v>255052.31</v>
      </c>
      <c r="V54" s="51">
        <f t="shared" ref="V54:AH54" si="32">+SUM(V33:V43)</f>
        <v>348.72973140363729</v>
      </c>
      <c r="W54" s="51">
        <f t="shared" si="32"/>
        <v>349.46319801699195</v>
      </c>
      <c r="X54" s="51">
        <f t="shared" si="32"/>
        <v>349.80450694796497</v>
      </c>
      <c r="Y54" s="51">
        <f t="shared" si="32"/>
        <v>304.92555957954397</v>
      </c>
      <c r="Z54" s="51">
        <f t="shared" si="32"/>
        <v>299.04633392836104</v>
      </c>
      <c r="AA54" s="51">
        <f t="shared" si="32"/>
        <v>312.01823315685448</v>
      </c>
      <c r="AB54" s="51">
        <f t="shared" si="32"/>
        <v>339.6701797136156</v>
      </c>
      <c r="AC54" s="51">
        <f t="shared" si="32"/>
        <v>341.07014345217056</v>
      </c>
      <c r="AD54" s="51">
        <f t="shared" si="32"/>
        <v>341.32012078876738</v>
      </c>
      <c r="AE54" s="51">
        <f t="shared" si="32"/>
        <v>346.07014345217061</v>
      </c>
      <c r="AF54" s="51">
        <f t="shared" si="32"/>
        <v>346.85115922555389</v>
      </c>
      <c r="AG54" s="51">
        <f t="shared" si="32"/>
        <v>352.2345573455479</v>
      </c>
      <c r="AH54" s="51">
        <f t="shared" si="32"/>
        <v>335.93365558426501</v>
      </c>
    </row>
    <row r="55" spans="1:37" ht="12" customHeight="1">
      <c r="B55" s="1">
        <f t="shared" si="7"/>
        <v>0</v>
      </c>
      <c r="E55" s="12"/>
      <c r="F55" s="12"/>
      <c r="G55" s="12"/>
      <c r="H55" s="71"/>
      <c r="I55" s="71" t="str">
        <f>IF(G55="","",(#REF!/G55)+(#REF!/#REF!))</f>
        <v/>
      </c>
      <c r="J55" s="71" t="str">
        <f>IF(G55="","",I55/12)</f>
        <v/>
      </c>
      <c r="K55" s="75"/>
      <c r="L55" s="75"/>
      <c r="M55" s="75"/>
      <c r="N55" s="75"/>
      <c r="O55" s="75"/>
      <c r="P55" s="75"/>
      <c r="Q55" s="75"/>
      <c r="R55" s="75"/>
      <c r="S55" s="75"/>
      <c r="T55" s="75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</row>
    <row r="56" spans="1:37" ht="12" customHeight="1">
      <c r="B56" s="1">
        <f t="shared" si="7"/>
        <v>1</v>
      </c>
      <c r="C56" s="9" t="s">
        <v>14</v>
      </c>
      <c r="D56" s="7" t="s">
        <v>14</v>
      </c>
      <c r="E56" s="12"/>
      <c r="F56" s="12"/>
      <c r="G56" s="12"/>
      <c r="H56" s="71"/>
      <c r="I56" s="71" t="str">
        <f>IF(G56="","",(#REF!/G56)+(#REF!/#REF!))</f>
        <v/>
      </c>
      <c r="J56" s="71" t="str">
        <f>IF(G56="","",I56/12)</f>
        <v/>
      </c>
      <c r="K56" s="75"/>
      <c r="L56" s="75"/>
      <c r="M56" s="75"/>
      <c r="N56" s="75"/>
      <c r="O56" s="75"/>
      <c r="P56" s="75"/>
      <c r="Q56" s="75"/>
      <c r="R56" s="75"/>
      <c r="S56" s="75"/>
      <c r="T56" s="75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</row>
    <row r="57" spans="1:37" ht="12" customHeight="1">
      <c r="B57" s="1">
        <f t="shared" si="7"/>
        <v>0</v>
      </c>
      <c r="C57" s="9"/>
      <c r="D57" s="9"/>
      <c r="E57" s="12"/>
      <c r="F57" s="12"/>
      <c r="G57" s="12"/>
      <c r="H57" s="71"/>
      <c r="I57" s="71" t="str">
        <f>IF(G57="","",(#REF!/G57)+(#REF!/#REF!))</f>
        <v/>
      </c>
      <c r="J57" s="71" t="str">
        <f>IF(G57="","",I57/12)</f>
        <v/>
      </c>
      <c r="K57" s="75"/>
      <c r="L57" s="75"/>
      <c r="M57" s="75"/>
      <c r="N57" s="75"/>
      <c r="O57" s="75"/>
      <c r="P57" s="75"/>
      <c r="Q57" s="75"/>
      <c r="R57" s="75"/>
      <c r="S57" s="75"/>
      <c r="T57" s="75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</row>
    <row r="58" spans="1:37" ht="12" customHeight="1">
      <c r="B58" s="1">
        <f t="shared" si="7"/>
        <v>1</v>
      </c>
      <c r="C58" s="2" t="s">
        <v>15</v>
      </c>
      <c r="D58" s="2" t="s">
        <v>15</v>
      </c>
      <c r="E58" s="12"/>
      <c r="F58" s="12"/>
      <c r="G58" s="12"/>
      <c r="H58" s="71"/>
      <c r="I58" s="71" t="str">
        <f>IF(G58="","",(#REF!/G58)+(#REF!/#REF!))</f>
        <v/>
      </c>
      <c r="J58" s="71" t="str">
        <f>IF(G58="","",I58/12)</f>
        <v/>
      </c>
      <c r="K58" s="75"/>
      <c r="L58" s="75"/>
      <c r="M58" s="75"/>
      <c r="N58" s="75"/>
      <c r="O58" s="75"/>
      <c r="P58" s="75"/>
      <c r="Q58" s="75"/>
      <c r="R58" s="75"/>
      <c r="S58" s="75"/>
      <c r="T58" s="75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</row>
    <row r="59" spans="1:37"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V59" s="14"/>
    </row>
    <row r="60" spans="1:37" ht="12" customHeight="1">
      <c r="A60" s="1" t="s">
        <v>817</v>
      </c>
      <c r="B60" s="1">
        <v>1</v>
      </c>
      <c r="C60" s="65" t="s">
        <v>175</v>
      </c>
      <c r="D60" s="65" t="s">
        <v>176</v>
      </c>
      <c r="E60" s="12"/>
      <c r="F60" s="12"/>
      <c r="G60" s="12"/>
      <c r="H60" s="71">
        <v>0</v>
      </c>
      <c r="I60" s="71">
        <v>0</v>
      </c>
      <c r="J60" s="71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14"/>
      <c r="V60" s="14">
        <f t="shared" ref="V60:AG60" si="33">IFERROR(H60/$E60,0)</f>
        <v>0</v>
      </c>
      <c r="W60" s="14">
        <f t="shared" si="33"/>
        <v>0</v>
      </c>
      <c r="X60" s="14">
        <f t="shared" si="33"/>
        <v>0</v>
      </c>
      <c r="Y60" s="14">
        <f t="shared" si="33"/>
        <v>0</v>
      </c>
      <c r="Z60" s="14">
        <f t="shared" si="33"/>
        <v>0</v>
      </c>
      <c r="AA60" s="14">
        <f t="shared" si="33"/>
        <v>0</v>
      </c>
      <c r="AB60" s="14">
        <f t="shared" si="33"/>
        <v>0</v>
      </c>
      <c r="AC60" s="14">
        <f t="shared" si="33"/>
        <v>0</v>
      </c>
      <c r="AD60" s="14">
        <f t="shared" si="33"/>
        <v>0</v>
      </c>
      <c r="AE60" s="14">
        <f t="shared" si="33"/>
        <v>0</v>
      </c>
      <c r="AF60" s="14">
        <f t="shared" si="33"/>
        <v>0</v>
      </c>
      <c r="AG60" s="14">
        <f t="shared" si="33"/>
        <v>0</v>
      </c>
      <c r="AH60" s="86">
        <f t="shared" ref="AH60" si="34">AVERAGE(V60:AG60)</f>
        <v>0</v>
      </c>
    </row>
    <row r="61" spans="1:37" ht="12" customHeight="1">
      <c r="C61" s="65"/>
      <c r="D61" s="65"/>
      <c r="E61" s="12"/>
      <c r="F61" s="12"/>
      <c r="G61" s="12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J61" s="1" t="s">
        <v>431</v>
      </c>
      <c r="AK61" s="16">
        <v>0</v>
      </c>
    </row>
    <row r="62" spans="1:37" ht="12" customHeight="1">
      <c r="E62" s="12"/>
      <c r="F62" s="12"/>
      <c r="G62" s="12"/>
      <c r="H62" s="74"/>
      <c r="I62" s="71"/>
      <c r="J62" s="71"/>
      <c r="K62" s="75"/>
      <c r="L62" s="75"/>
      <c r="M62" s="75"/>
      <c r="N62" s="75"/>
      <c r="O62" s="75"/>
      <c r="P62" s="75"/>
      <c r="Q62" s="75"/>
      <c r="R62" s="75"/>
      <c r="S62" s="75"/>
      <c r="T62" s="75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J62" s="1" t="s">
        <v>441</v>
      </c>
      <c r="AK62" s="16">
        <f>+AO75</f>
        <v>0</v>
      </c>
    </row>
    <row r="63" spans="1:37" ht="12" customHeight="1">
      <c r="B63" s="1">
        <f>COUNTIF(C:C,C63)</f>
        <v>0</v>
      </c>
      <c r="D63" s="17" t="s">
        <v>16</v>
      </c>
      <c r="E63" s="12"/>
      <c r="F63" s="12"/>
      <c r="G63" s="12"/>
      <c r="H63" s="72">
        <f t="shared" ref="H63:T63" si="35">SUM(H59:H62)</f>
        <v>0</v>
      </c>
      <c r="I63" s="72">
        <f t="shared" si="35"/>
        <v>0</v>
      </c>
      <c r="J63" s="72">
        <f t="shared" si="35"/>
        <v>0</v>
      </c>
      <c r="K63" s="72">
        <f t="shared" si="35"/>
        <v>0</v>
      </c>
      <c r="L63" s="72">
        <f t="shared" si="35"/>
        <v>0</v>
      </c>
      <c r="M63" s="72">
        <f t="shared" si="35"/>
        <v>0</v>
      </c>
      <c r="N63" s="72">
        <f t="shared" si="35"/>
        <v>0</v>
      </c>
      <c r="O63" s="72">
        <f t="shared" si="35"/>
        <v>0</v>
      </c>
      <c r="P63" s="72">
        <f t="shared" si="35"/>
        <v>0</v>
      </c>
      <c r="Q63" s="72">
        <f t="shared" si="35"/>
        <v>0</v>
      </c>
      <c r="R63" s="72">
        <f t="shared" si="35"/>
        <v>0</v>
      </c>
      <c r="S63" s="72">
        <f t="shared" si="35"/>
        <v>0</v>
      </c>
      <c r="T63" s="72">
        <f t="shared" si="35"/>
        <v>0</v>
      </c>
      <c r="V63" s="43">
        <f t="shared" ref="V63:AH63" si="36">+SUM(V75:V75)</f>
        <v>0</v>
      </c>
      <c r="W63" s="43">
        <f t="shared" si="36"/>
        <v>0</v>
      </c>
      <c r="X63" s="43">
        <f t="shared" si="36"/>
        <v>0</v>
      </c>
      <c r="Y63" s="43">
        <f t="shared" si="36"/>
        <v>0</v>
      </c>
      <c r="Z63" s="43">
        <f t="shared" si="36"/>
        <v>0</v>
      </c>
      <c r="AA63" s="43">
        <f t="shared" si="36"/>
        <v>0</v>
      </c>
      <c r="AB63" s="43">
        <f t="shared" si="36"/>
        <v>0</v>
      </c>
      <c r="AC63" s="43">
        <f t="shared" si="36"/>
        <v>0</v>
      </c>
      <c r="AD63" s="43">
        <f t="shared" si="36"/>
        <v>0</v>
      </c>
      <c r="AE63" s="43">
        <f t="shared" si="36"/>
        <v>0</v>
      </c>
      <c r="AF63" s="43">
        <f t="shared" si="36"/>
        <v>0</v>
      </c>
      <c r="AG63" s="43">
        <f t="shared" si="36"/>
        <v>0</v>
      </c>
      <c r="AH63" s="51">
        <f t="shared" si="36"/>
        <v>0</v>
      </c>
    </row>
    <row r="64" spans="1:37" ht="12" customHeight="1">
      <c r="D64" s="17"/>
      <c r="E64" s="12"/>
      <c r="F64" s="12"/>
      <c r="G64" s="12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88"/>
    </row>
    <row r="65" spans="1:41" ht="12" customHeight="1">
      <c r="C65" s="10" t="s">
        <v>39</v>
      </c>
      <c r="D65" s="10" t="s">
        <v>39</v>
      </c>
      <c r="E65" s="138">
        <v>44652</v>
      </c>
      <c r="F65" s="138">
        <v>45017</v>
      </c>
      <c r="G65" s="12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88"/>
    </row>
    <row r="66" spans="1:41" ht="12" customHeight="1">
      <c r="A66" s="1" t="s">
        <v>685</v>
      </c>
      <c r="B66" s="1">
        <v>1</v>
      </c>
      <c r="C66" s="65" t="s">
        <v>669</v>
      </c>
      <c r="D66" s="65" t="s">
        <v>670</v>
      </c>
      <c r="E66" s="68">
        <v>122.12</v>
      </c>
      <c r="F66" s="69">
        <v>122.12</v>
      </c>
      <c r="G66" s="12"/>
      <c r="H66" s="71">
        <v>905.6</v>
      </c>
      <c r="I66" s="71">
        <v>976.96</v>
      </c>
      <c r="J66" s="71">
        <v>1221.2</v>
      </c>
      <c r="K66" s="71">
        <v>976.96</v>
      </c>
      <c r="L66" s="71">
        <v>1221.2</v>
      </c>
      <c r="M66" s="71">
        <v>976.96</v>
      </c>
      <c r="N66" s="71">
        <v>976.96</v>
      </c>
      <c r="O66" s="71">
        <v>1221.2</v>
      </c>
      <c r="P66" s="71">
        <v>976.96</v>
      </c>
      <c r="Q66" s="71">
        <v>976.96</v>
      </c>
      <c r="R66" s="71">
        <v>1221.2</v>
      </c>
      <c r="S66" s="71">
        <v>976.96</v>
      </c>
      <c r="T66" s="71">
        <v>12629.119999999999</v>
      </c>
      <c r="U66" s="14"/>
      <c r="V66" s="14">
        <f t="shared" ref="V66:V75" si="37">IFERROR(H66/$E66,0)</f>
        <v>7.4156567310841792</v>
      </c>
      <c r="W66" s="14">
        <f>IFERROR(I66/$F66,0)</f>
        <v>8</v>
      </c>
      <c r="X66" s="14">
        <f t="shared" ref="X66:X75" si="38">IFERROR(J66/$F66,0)</f>
        <v>10</v>
      </c>
      <c r="Y66" s="14">
        <f t="shared" ref="Y66:Y75" si="39">IFERROR(K66/$F66,0)</f>
        <v>8</v>
      </c>
      <c r="Z66" s="14">
        <f t="shared" ref="Z66:Z75" si="40">IFERROR(L66/$F66,0)</f>
        <v>10</v>
      </c>
      <c r="AA66" s="14">
        <f t="shared" ref="AA66:AA75" si="41">IFERROR(M66/$F66,0)</f>
        <v>8</v>
      </c>
      <c r="AB66" s="14">
        <f t="shared" ref="AB66:AB75" si="42">IFERROR(N66/$F66,0)</f>
        <v>8</v>
      </c>
      <c r="AC66" s="14">
        <f t="shared" ref="AC66:AC75" si="43">IFERROR(O66/$F66,0)</f>
        <v>10</v>
      </c>
      <c r="AD66" s="14">
        <f t="shared" ref="AD66:AD75" si="44">IFERROR(P66/$F66,0)</f>
        <v>8</v>
      </c>
      <c r="AE66" s="14">
        <f t="shared" ref="AE66:AE75" si="45">IFERROR(Q66/$F66,0)</f>
        <v>8</v>
      </c>
      <c r="AF66" s="14">
        <f t="shared" ref="AF66:AF75" si="46">IFERROR(R66/$F66,0)</f>
        <v>10</v>
      </c>
      <c r="AG66" s="14">
        <f t="shared" ref="AG66:AG75" si="47">IFERROR(S66/$F66,0)</f>
        <v>8</v>
      </c>
      <c r="AH66" s="86">
        <f t="shared" ref="AH66:AH75" si="48">IFERROR(T66/$F66,0)</f>
        <v>103.41565673108417</v>
      </c>
    </row>
    <row r="67" spans="1:41" ht="12" customHeight="1">
      <c r="A67" s="1" t="s">
        <v>534</v>
      </c>
      <c r="B67" s="1">
        <v>1</v>
      </c>
      <c r="C67" s="65" t="s">
        <v>288</v>
      </c>
      <c r="D67" s="65" t="s">
        <v>289</v>
      </c>
      <c r="E67" s="68">
        <v>2.7</v>
      </c>
      <c r="F67" s="69">
        <v>2.7</v>
      </c>
      <c r="G67" s="12"/>
      <c r="H67" s="71">
        <v>777.6</v>
      </c>
      <c r="I67" s="71">
        <v>777.6</v>
      </c>
      <c r="J67" s="71">
        <v>972</v>
      </c>
      <c r="K67" s="71">
        <v>777.6</v>
      </c>
      <c r="L67" s="71">
        <v>972</v>
      </c>
      <c r="M67" s="71">
        <v>777.6</v>
      </c>
      <c r="N67" s="71">
        <v>777.6</v>
      </c>
      <c r="O67" s="71">
        <v>972</v>
      </c>
      <c r="P67" s="71">
        <v>777.6</v>
      </c>
      <c r="Q67" s="71">
        <v>777.6</v>
      </c>
      <c r="R67" s="71">
        <v>972</v>
      </c>
      <c r="S67" s="71">
        <v>777.6</v>
      </c>
      <c r="T67" s="71">
        <v>10108.800000000001</v>
      </c>
      <c r="U67" s="14"/>
      <c r="V67" s="14">
        <f t="shared" si="37"/>
        <v>288</v>
      </c>
      <c r="W67" s="14">
        <f t="shared" ref="W67:W75" si="49">IFERROR(I67/$F67,0)</f>
        <v>288</v>
      </c>
      <c r="X67" s="14">
        <f t="shared" si="38"/>
        <v>360</v>
      </c>
      <c r="Y67" s="14">
        <f t="shared" si="39"/>
        <v>288</v>
      </c>
      <c r="Z67" s="14">
        <f t="shared" si="40"/>
        <v>360</v>
      </c>
      <c r="AA67" s="14">
        <f t="shared" si="41"/>
        <v>288</v>
      </c>
      <c r="AB67" s="14">
        <f t="shared" si="42"/>
        <v>288</v>
      </c>
      <c r="AC67" s="14">
        <f t="shared" si="43"/>
        <v>360</v>
      </c>
      <c r="AD67" s="14">
        <f t="shared" si="44"/>
        <v>288</v>
      </c>
      <c r="AE67" s="14">
        <f t="shared" si="45"/>
        <v>288</v>
      </c>
      <c r="AF67" s="14">
        <f t="shared" si="46"/>
        <v>360</v>
      </c>
      <c r="AG67" s="14">
        <f t="shared" si="47"/>
        <v>288</v>
      </c>
      <c r="AH67" s="86">
        <f t="shared" si="48"/>
        <v>3744</v>
      </c>
    </row>
    <row r="68" spans="1:41" ht="12" customHeight="1">
      <c r="A68" s="1" t="s">
        <v>797</v>
      </c>
      <c r="B68" s="1">
        <v>1</v>
      </c>
      <c r="C68" s="65" t="s">
        <v>92</v>
      </c>
      <c r="D68" s="65" t="s">
        <v>93</v>
      </c>
      <c r="E68" s="68">
        <v>0</v>
      </c>
      <c r="F68" s="69">
        <v>0</v>
      </c>
      <c r="G68" s="12"/>
      <c r="H68" s="71">
        <v>0</v>
      </c>
      <c r="I68" s="71">
        <v>0</v>
      </c>
      <c r="J68" s="71">
        <v>0</v>
      </c>
      <c r="K68" s="71">
        <v>0</v>
      </c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14"/>
      <c r="V68" s="14">
        <f t="shared" si="37"/>
        <v>0</v>
      </c>
      <c r="W68" s="14">
        <f t="shared" si="49"/>
        <v>0</v>
      </c>
      <c r="X68" s="14">
        <f t="shared" si="38"/>
        <v>0</v>
      </c>
      <c r="Y68" s="14">
        <f t="shared" si="39"/>
        <v>0</v>
      </c>
      <c r="Z68" s="14">
        <f t="shared" si="40"/>
        <v>0</v>
      </c>
      <c r="AA68" s="14">
        <f t="shared" si="41"/>
        <v>0</v>
      </c>
      <c r="AB68" s="14">
        <f t="shared" si="42"/>
        <v>0</v>
      </c>
      <c r="AC68" s="14">
        <f t="shared" si="43"/>
        <v>0</v>
      </c>
      <c r="AD68" s="14">
        <f t="shared" si="44"/>
        <v>0</v>
      </c>
      <c r="AE68" s="14">
        <f t="shared" si="45"/>
        <v>0</v>
      </c>
      <c r="AF68" s="14">
        <f t="shared" si="46"/>
        <v>0</v>
      </c>
      <c r="AG68" s="14">
        <f t="shared" si="47"/>
        <v>0</v>
      </c>
      <c r="AH68" s="86">
        <f t="shared" si="48"/>
        <v>0</v>
      </c>
    </row>
    <row r="69" spans="1:41" ht="12" customHeight="1">
      <c r="A69" s="1" t="s">
        <v>798</v>
      </c>
      <c r="B69" s="1">
        <v>1</v>
      </c>
      <c r="C69" s="65" t="s">
        <v>282</v>
      </c>
      <c r="D69" s="65" t="s">
        <v>283</v>
      </c>
      <c r="E69" s="68">
        <v>15</v>
      </c>
      <c r="F69" s="69">
        <v>15</v>
      </c>
      <c r="G69" s="12"/>
      <c r="H69" s="71">
        <v>0</v>
      </c>
      <c r="I69" s="71">
        <v>0</v>
      </c>
      <c r="J69" s="71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14"/>
      <c r="V69" s="14">
        <f t="shared" si="37"/>
        <v>0</v>
      </c>
      <c r="W69" s="14">
        <f t="shared" si="49"/>
        <v>0</v>
      </c>
      <c r="X69" s="14">
        <f t="shared" si="38"/>
        <v>0</v>
      </c>
      <c r="Y69" s="14">
        <f t="shared" si="39"/>
        <v>0</v>
      </c>
      <c r="Z69" s="14">
        <f t="shared" si="40"/>
        <v>0</v>
      </c>
      <c r="AA69" s="14">
        <f t="shared" si="41"/>
        <v>0</v>
      </c>
      <c r="AB69" s="14">
        <f t="shared" si="42"/>
        <v>0</v>
      </c>
      <c r="AC69" s="14">
        <f t="shared" si="43"/>
        <v>0</v>
      </c>
      <c r="AD69" s="14">
        <f t="shared" si="44"/>
        <v>0</v>
      </c>
      <c r="AE69" s="14">
        <f t="shared" si="45"/>
        <v>0</v>
      </c>
      <c r="AF69" s="14">
        <f t="shared" si="46"/>
        <v>0</v>
      </c>
      <c r="AG69" s="14">
        <f t="shared" si="47"/>
        <v>0</v>
      </c>
      <c r="AH69" s="86">
        <f t="shared" si="48"/>
        <v>0</v>
      </c>
    </row>
    <row r="70" spans="1:41" ht="12" customHeight="1">
      <c r="A70" s="1" t="s">
        <v>799</v>
      </c>
      <c r="B70" s="1">
        <v>1</v>
      </c>
      <c r="C70" s="1" t="s">
        <v>284</v>
      </c>
      <c r="D70" s="65" t="s">
        <v>285</v>
      </c>
      <c r="E70" s="68">
        <v>199</v>
      </c>
      <c r="F70" s="69">
        <v>214.68</v>
      </c>
      <c r="G70" s="12"/>
      <c r="H70" s="71">
        <v>0</v>
      </c>
      <c r="I70" s="71">
        <v>0</v>
      </c>
      <c r="J70" s="71">
        <v>0</v>
      </c>
      <c r="K70" s="71">
        <v>0</v>
      </c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14"/>
      <c r="V70" s="14">
        <f t="shared" si="37"/>
        <v>0</v>
      </c>
      <c r="W70" s="14">
        <f t="shared" si="49"/>
        <v>0</v>
      </c>
      <c r="X70" s="14">
        <f t="shared" si="38"/>
        <v>0</v>
      </c>
      <c r="Y70" s="14">
        <f t="shared" si="39"/>
        <v>0</v>
      </c>
      <c r="Z70" s="14">
        <f t="shared" si="40"/>
        <v>0</v>
      </c>
      <c r="AA70" s="14">
        <f t="shared" si="41"/>
        <v>0</v>
      </c>
      <c r="AB70" s="14">
        <f t="shared" si="42"/>
        <v>0</v>
      </c>
      <c r="AC70" s="14">
        <f t="shared" si="43"/>
        <v>0</v>
      </c>
      <c r="AD70" s="14">
        <f t="shared" si="44"/>
        <v>0</v>
      </c>
      <c r="AE70" s="14">
        <f t="shared" si="45"/>
        <v>0</v>
      </c>
      <c r="AF70" s="14">
        <f t="shared" si="46"/>
        <v>0</v>
      </c>
      <c r="AG70" s="14">
        <f t="shared" si="47"/>
        <v>0</v>
      </c>
      <c r="AH70" s="86">
        <f>IFERROR(T70/$F70,0)</f>
        <v>0</v>
      </c>
    </row>
    <row r="71" spans="1:41" ht="12" customHeight="1">
      <c r="A71" s="1" t="s">
        <v>800</v>
      </c>
      <c r="B71" s="1">
        <v>1</v>
      </c>
      <c r="C71" s="1" t="s">
        <v>295</v>
      </c>
      <c r="D71" s="65" t="s">
        <v>285</v>
      </c>
      <c r="E71" s="68">
        <v>298</v>
      </c>
      <c r="F71" s="69">
        <v>321.48</v>
      </c>
      <c r="G71" s="12"/>
      <c r="H71" s="71">
        <v>0</v>
      </c>
      <c r="I71" s="71">
        <v>0</v>
      </c>
      <c r="J71" s="71">
        <v>0</v>
      </c>
      <c r="K71" s="71">
        <v>0</v>
      </c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14"/>
      <c r="V71" s="14">
        <f t="shared" si="37"/>
        <v>0</v>
      </c>
      <c r="W71" s="14">
        <f t="shared" si="49"/>
        <v>0</v>
      </c>
      <c r="X71" s="14">
        <f t="shared" si="38"/>
        <v>0</v>
      </c>
      <c r="Y71" s="14">
        <f t="shared" si="39"/>
        <v>0</v>
      </c>
      <c r="Z71" s="14">
        <f t="shared" si="40"/>
        <v>0</v>
      </c>
      <c r="AA71" s="14">
        <f t="shared" si="41"/>
        <v>0</v>
      </c>
      <c r="AB71" s="14">
        <f t="shared" si="42"/>
        <v>0</v>
      </c>
      <c r="AC71" s="14">
        <f t="shared" si="43"/>
        <v>0</v>
      </c>
      <c r="AD71" s="14">
        <f t="shared" si="44"/>
        <v>0</v>
      </c>
      <c r="AE71" s="14">
        <f t="shared" si="45"/>
        <v>0</v>
      </c>
      <c r="AF71" s="14">
        <f t="shared" si="46"/>
        <v>0</v>
      </c>
      <c r="AG71" s="14">
        <f t="shared" si="47"/>
        <v>0</v>
      </c>
      <c r="AH71" s="86">
        <f>IFERROR(T71/$F71,0)</f>
        <v>0</v>
      </c>
      <c r="AM71" s="1">
        <v>40</v>
      </c>
      <c r="AN71" s="1">
        <v>1</v>
      </c>
      <c r="AO71" s="16">
        <f>+AN71*AH71</f>
        <v>0</v>
      </c>
    </row>
    <row r="72" spans="1:41" ht="12" customHeight="1">
      <c r="A72" s="1" t="s">
        <v>801</v>
      </c>
      <c r="B72" s="1">
        <v>1</v>
      </c>
      <c r="C72" s="1" t="s">
        <v>682</v>
      </c>
      <c r="D72" s="65" t="s">
        <v>683</v>
      </c>
      <c r="E72" s="68">
        <v>160.08000000000001</v>
      </c>
      <c r="F72" s="69">
        <v>160.08000000000001</v>
      </c>
      <c r="G72" s="12"/>
      <c r="H72" s="71">
        <v>0</v>
      </c>
      <c r="I72" s="71">
        <v>0</v>
      </c>
      <c r="J72" s="71">
        <v>0</v>
      </c>
      <c r="K72" s="71">
        <v>0</v>
      </c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14"/>
      <c r="V72" s="14">
        <f t="shared" si="37"/>
        <v>0</v>
      </c>
      <c r="W72" s="14">
        <f t="shared" si="49"/>
        <v>0</v>
      </c>
      <c r="X72" s="14">
        <f t="shared" si="38"/>
        <v>0</v>
      </c>
      <c r="Y72" s="14">
        <f t="shared" si="39"/>
        <v>0</v>
      </c>
      <c r="Z72" s="14">
        <f t="shared" si="40"/>
        <v>0</v>
      </c>
      <c r="AA72" s="14">
        <f t="shared" si="41"/>
        <v>0</v>
      </c>
      <c r="AB72" s="14">
        <f t="shared" si="42"/>
        <v>0</v>
      </c>
      <c r="AC72" s="14">
        <f t="shared" si="43"/>
        <v>0</v>
      </c>
      <c r="AD72" s="14">
        <f t="shared" si="44"/>
        <v>0</v>
      </c>
      <c r="AE72" s="14">
        <f t="shared" si="45"/>
        <v>0</v>
      </c>
      <c r="AF72" s="14">
        <f t="shared" si="46"/>
        <v>0</v>
      </c>
      <c r="AG72" s="14">
        <f t="shared" si="47"/>
        <v>0</v>
      </c>
      <c r="AH72" s="86">
        <f t="shared" si="48"/>
        <v>0</v>
      </c>
      <c r="AM72" s="1">
        <v>40</v>
      </c>
      <c r="AN72" s="1">
        <v>1</v>
      </c>
      <c r="AO72" s="16">
        <f>+AN72*AH72</f>
        <v>0</v>
      </c>
    </row>
    <row r="73" spans="1:41" ht="12" customHeight="1">
      <c r="A73" s="1" t="s">
        <v>802</v>
      </c>
      <c r="B73" s="1">
        <v>1</v>
      </c>
      <c r="C73" s="65" t="s">
        <v>297</v>
      </c>
      <c r="D73" s="65" t="s">
        <v>421</v>
      </c>
      <c r="E73" s="68">
        <v>0</v>
      </c>
      <c r="F73" s="69">
        <v>0</v>
      </c>
      <c r="G73" s="12"/>
      <c r="H73" s="71">
        <v>0</v>
      </c>
      <c r="I73" s="71">
        <v>0</v>
      </c>
      <c r="J73" s="71">
        <v>0</v>
      </c>
      <c r="K73" s="71">
        <v>0</v>
      </c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v>0</v>
      </c>
      <c r="T73" s="71">
        <v>0</v>
      </c>
      <c r="U73" s="14"/>
      <c r="V73" s="14">
        <f t="shared" si="37"/>
        <v>0</v>
      </c>
      <c r="W73" s="14">
        <f t="shared" si="49"/>
        <v>0</v>
      </c>
      <c r="X73" s="14">
        <f t="shared" si="38"/>
        <v>0</v>
      </c>
      <c r="Y73" s="14">
        <f t="shared" si="39"/>
        <v>0</v>
      </c>
      <c r="Z73" s="14">
        <f t="shared" si="40"/>
        <v>0</v>
      </c>
      <c r="AA73" s="14">
        <f t="shared" si="41"/>
        <v>0</v>
      </c>
      <c r="AB73" s="14">
        <f t="shared" si="42"/>
        <v>0</v>
      </c>
      <c r="AC73" s="14">
        <f t="shared" si="43"/>
        <v>0</v>
      </c>
      <c r="AD73" s="14">
        <f t="shared" si="44"/>
        <v>0</v>
      </c>
      <c r="AE73" s="14">
        <f t="shared" si="45"/>
        <v>0</v>
      </c>
      <c r="AF73" s="14">
        <f t="shared" si="46"/>
        <v>0</v>
      </c>
      <c r="AG73" s="14">
        <f t="shared" si="47"/>
        <v>0</v>
      </c>
      <c r="AH73" s="86">
        <f t="shared" si="48"/>
        <v>0</v>
      </c>
    </row>
    <row r="74" spans="1:41" ht="12" customHeight="1">
      <c r="A74" s="1" t="s">
        <v>803</v>
      </c>
      <c r="B74" s="1">
        <v>1</v>
      </c>
      <c r="C74" s="65" t="s">
        <v>291</v>
      </c>
      <c r="D74" s="65" t="s">
        <v>292</v>
      </c>
      <c r="E74" s="68">
        <v>77.959999999999994</v>
      </c>
      <c r="F74" s="69">
        <v>77.959999999999994</v>
      </c>
      <c r="G74" s="12"/>
      <c r="H74" s="71">
        <v>0</v>
      </c>
      <c r="I74" s="71">
        <v>0</v>
      </c>
      <c r="J74" s="71">
        <v>0</v>
      </c>
      <c r="K74" s="71">
        <v>0</v>
      </c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v>0</v>
      </c>
      <c r="T74" s="71">
        <v>0</v>
      </c>
      <c r="U74" s="14"/>
      <c r="V74" s="14">
        <f t="shared" si="37"/>
        <v>0</v>
      </c>
      <c r="W74" s="14">
        <f t="shared" si="49"/>
        <v>0</v>
      </c>
      <c r="X74" s="14">
        <f t="shared" si="38"/>
        <v>0</v>
      </c>
      <c r="Y74" s="14">
        <f t="shared" si="39"/>
        <v>0</v>
      </c>
      <c r="Z74" s="14">
        <f t="shared" si="40"/>
        <v>0</v>
      </c>
      <c r="AA74" s="14">
        <f t="shared" si="41"/>
        <v>0</v>
      </c>
      <c r="AB74" s="14">
        <f t="shared" si="42"/>
        <v>0</v>
      </c>
      <c r="AC74" s="14">
        <f t="shared" si="43"/>
        <v>0</v>
      </c>
      <c r="AD74" s="14">
        <f t="shared" si="44"/>
        <v>0</v>
      </c>
      <c r="AE74" s="14">
        <f t="shared" si="45"/>
        <v>0</v>
      </c>
      <c r="AF74" s="14">
        <f t="shared" si="46"/>
        <v>0</v>
      </c>
      <c r="AG74" s="14">
        <f t="shared" si="47"/>
        <v>0</v>
      </c>
      <c r="AH74" s="86">
        <f t="shared" si="48"/>
        <v>0</v>
      </c>
    </row>
    <row r="75" spans="1:41" ht="12" customHeight="1">
      <c r="A75" s="1" t="s">
        <v>804</v>
      </c>
      <c r="B75" s="1">
        <v>1</v>
      </c>
      <c r="C75" s="65" t="s">
        <v>290</v>
      </c>
      <c r="D75" s="65" t="s">
        <v>314</v>
      </c>
      <c r="E75" s="68">
        <v>0</v>
      </c>
      <c r="F75" s="69">
        <v>0</v>
      </c>
      <c r="G75" s="12"/>
      <c r="H75" s="71">
        <v>0</v>
      </c>
      <c r="I75" s="71">
        <v>0</v>
      </c>
      <c r="J75" s="71">
        <v>0</v>
      </c>
      <c r="K75" s="71">
        <v>0</v>
      </c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14"/>
      <c r="V75" s="14">
        <f t="shared" si="37"/>
        <v>0</v>
      </c>
      <c r="W75" s="14">
        <f t="shared" si="49"/>
        <v>0</v>
      </c>
      <c r="X75" s="14">
        <f t="shared" si="38"/>
        <v>0</v>
      </c>
      <c r="Y75" s="14">
        <f t="shared" si="39"/>
        <v>0</v>
      </c>
      <c r="Z75" s="14">
        <f t="shared" si="40"/>
        <v>0</v>
      </c>
      <c r="AA75" s="14">
        <f t="shared" si="41"/>
        <v>0</v>
      </c>
      <c r="AB75" s="14">
        <f t="shared" si="42"/>
        <v>0</v>
      </c>
      <c r="AC75" s="14">
        <f t="shared" si="43"/>
        <v>0</v>
      </c>
      <c r="AD75" s="14">
        <f t="shared" si="44"/>
        <v>0</v>
      </c>
      <c r="AE75" s="14">
        <f t="shared" si="45"/>
        <v>0</v>
      </c>
      <c r="AF75" s="14">
        <f t="shared" si="46"/>
        <v>0</v>
      </c>
      <c r="AG75" s="14">
        <f t="shared" si="47"/>
        <v>0</v>
      </c>
      <c r="AH75" s="86">
        <f t="shared" si="48"/>
        <v>0</v>
      </c>
      <c r="AM75" s="1">
        <v>22</v>
      </c>
      <c r="AN75" s="1">
        <v>1</v>
      </c>
      <c r="AO75" s="16">
        <f>+AN75*AH75</f>
        <v>0</v>
      </c>
    </row>
    <row r="76" spans="1:41" ht="12" customHeight="1">
      <c r="D76" s="17"/>
      <c r="E76" s="12"/>
      <c r="F76" s="12"/>
      <c r="G76" s="12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88"/>
    </row>
    <row r="77" spans="1:41" ht="12" customHeight="1">
      <c r="D77" s="17"/>
      <c r="E77" s="12"/>
      <c r="F77" s="12"/>
      <c r="G77" s="12"/>
      <c r="H77" s="72">
        <f t="shared" ref="H77:T77" si="50">SUM(H66:H76)</f>
        <v>1683.2</v>
      </c>
      <c r="I77" s="72">
        <f t="shared" si="50"/>
        <v>1754.56</v>
      </c>
      <c r="J77" s="72">
        <f t="shared" si="50"/>
        <v>2193.1999999999998</v>
      </c>
      <c r="K77" s="72">
        <f t="shared" si="50"/>
        <v>1754.56</v>
      </c>
      <c r="L77" s="72">
        <f t="shared" si="50"/>
        <v>2193.1999999999998</v>
      </c>
      <c r="M77" s="72">
        <f t="shared" si="50"/>
        <v>1754.56</v>
      </c>
      <c r="N77" s="72">
        <f t="shared" si="50"/>
        <v>1754.56</v>
      </c>
      <c r="O77" s="72">
        <f t="shared" si="50"/>
        <v>2193.1999999999998</v>
      </c>
      <c r="P77" s="72">
        <f t="shared" si="50"/>
        <v>1754.56</v>
      </c>
      <c r="Q77" s="72">
        <f t="shared" si="50"/>
        <v>1754.56</v>
      </c>
      <c r="R77" s="72">
        <f t="shared" si="50"/>
        <v>2193.1999999999998</v>
      </c>
      <c r="S77" s="72">
        <f t="shared" si="50"/>
        <v>1754.56</v>
      </c>
      <c r="T77" s="72">
        <f t="shared" si="50"/>
        <v>22737.919999999998</v>
      </c>
      <c r="V77" s="51">
        <f>+V71</f>
        <v>0</v>
      </c>
      <c r="W77" s="51">
        <f t="shared" ref="W77:AH77" si="51">+W71</f>
        <v>0</v>
      </c>
      <c r="X77" s="51">
        <f t="shared" si="51"/>
        <v>0</v>
      </c>
      <c r="Y77" s="51">
        <f t="shared" si="51"/>
        <v>0</v>
      </c>
      <c r="Z77" s="51">
        <f t="shared" si="51"/>
        <v>0</v>
      </c>
      <c r="AA77" s="51">
        <f t="shared" si="51"/>
        <v>0</v>
      </c>
      <c r="AB77" s="51">
        <f t="shared" si="51"/>
        <v>0</v>
      </c>
      <c r="AC77" s="51">
        <f t="shared" si="51"/>
        <v>0</v>
      </c>
      <c r="AD77" s="51">
        <f t="shared" si="51"/>
        <v>0</v>
      </c>
      <c r="AE77" s="51">
        <f t="shared" si="51"/>
        <v>0</v>
      </c>
      <c r="AF77" s="51">
        <f t="shared" si="51"/>
        <v>0</v>
      </c>
      <c r="AG77" s="51">
        <f t="shared" si="51"/>
        <v>0</v>
      </c>
      <c r="AH77" s="51">
        <f t="shared" si="51"/>
        <v>0</v>
      </c>
      <c r="AJ77" s="1" t="s">
        <v>431</v>
      </c>
      <c r="AK77" s="16">
        <f>+SUM(AO71:AO75)</f>
        <v>0</v>
      </c>
    </row>
    <row r="78" spans="1:41" ht="12" customHeight="1">
      <c r="E78" s="1"/>
      <c r="F78" s="1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AH78" s="14"/>
    </row>
    <row r="79" spans="1:41" ht="12" customHeight="1">
      <c r="B79" s="1">
        <f t="shared" ref="B79:B84" si="52">COUNTIF(C:C,C79)</f>
        <v>1</v>
      </c>
      <c r="C79" s="2" t="s">
        <v>17</v>
      </c>
      <c r="D79" s="2" t="s">
        <v>17</v>
      </c>
      <c r="E79" s="12"/>
      <c r="F79" s="12"/>
      <c r="G79" s="13"/>
      <c r="H79" s="71"/>
      <c r="I79" s="71"/>
      <c r="J79" s="71"/>
      <c r="K79" s="75"/>
      <c r="L79" s="75"/>
      <c r="M79" s="75"/>
      <c r="N79" s="75"/>
      <c r="O79" s="75"/>
      <c r="P79" s="75"/>
      <c r="Q79" s="75"/>
      <c r="R79" s="75"/>
      <c r="S79" s="75"/>
      <c r="T79" s="75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</row>
    <row r="80" spans="1:41" ht="12" customHeight="1">
      <c r="A80" s="1" t="s">
        <v>525</v>
      </c>
      <c r="B80" s="1">
        <v>1</v>
      </c>
      <c r="C80" s="65" t="s">
        <v>276</v>
      </c>
      <c r="D80" s="65" t="s">
        <v>450</v>
      </c>
      <c r="E80" s="12"/>
      <c r="F80" s="12"/>
      <c r="G80" s="19"/>
      <c r="H80" s="71">
        <v>365.22</v>
      </c>
      <c r="I80" s="71">
        <v>425.76</v>
      </c>
      <c r="J80" s="71">
        <v>353.79</v>
      </c>
      <c r="K80" s="71">
        <v>404.24</v>
      </c>
      <c r="L80" s="71">
        <v>558.25</v>
      </c>
      <c r="M80" s="71">
        <v>406.26</v>
      </c>
      <c r="N80" s="71">
        <v>406.93</v>
      </c>
      <c r="O80" s="71">
        <v>614.08000000000004</v>
      </c>
      <c r="P80" s="71">
        <v>488.3</v>
      </c>
      <c r="Q80" s="71">
        <v>595.91999999999996</v>
      </c>
      <c r="R80" s="71">
        <v>591.9</v>
      </c>
      <c r="S80" s="71">
        <v>284.55</v>
      </c>
      <c r="T80" s="71">
        <v>5495.2</v>
      </c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</row>
    <row r="81" spans="1:37" ht="12" customHeight="1">
      <c r="B81" s="1">
        <f t="shared" si="52"/>
        <v>0</v>
      </c>
      <c r="E81" s="12"/>
      <c r="F81" s="12"/>
      <c r="G81" s="13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</row>
    <row r="82" spans="1:37" ht="12" customHeight="1">
      <c r="B82" s="1">
        <f t="shared" si="52"/>
        <v>0</v>
      </c>
      <c r="D82" s="17" t="s">
        <v>18</v>
      </c>
      <c r="E82" s="12"/>
      <c r="F82" s="12"/>
      <c r="G82" s="20"/>
      <c r="H82" s="72">
        <f t="shared" ref="H82:T82" si="53">SUM(H80:H81)</f>
        <v>365.22</v>
      </c>
      <c r="I82" s="72">
        <f t="shared" si="53"/>
        <v>425.76</v>
      </c>
      <c r="J82" s="72">
        <f t="shared" si="53"/>
        <v>353.79</v>
      </c>
      <c r="K82" s="72">
        <f t="shared" si="53"/>
        <v>404.24</v>
      </c>
      <c r="L82" s="72">
        <f t="shared" si="53"/>
        <v>558.25</v>
      </c>
      <c r="M82" s="72">
        <f t="shared" si="53"/>
        <v>406.26</v>
      </c>
      <c r="N82" s="72">
        <f t="shared" si="53"/>
        <v>406.93</v>
      </c>
      <c r="O82" s="72">
        <f t="shared" si="53"/>
        <v>614.08000000000004</v>
      </c>
      <c r="P82" s="72">
        <f t="shared" si="53"/>
        <v>488.3</v>
      </c>
      <c r="Q82" s="72">
        <f t="shared" si="53"/>
        <v>595.91999999999996</v>
      </c>
      <c r="R82" s="72">
        <f t="shared" si="53"/>
        <v>591.9</v>
      </c>
      <c r="S82" s="72">
        <f t="shared" si="53"/>
        <v>284.55</v>
      </c>
      <c r="T82" s="72">
        <f t="shared" si="53"/>
        <v>5495.2</v>
      </c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</row>
    <row r="83" spans="1:37" ht="12" customHeight="1">
      <c r="B83" s="1">
        <f t="shared" si="52"/>
        <v>0</v>
      </c>
      <c r="E83" s="12"/>
      <c r="F83" s="12"/>
      <c r="G83" s="20"/>
      <c r="H83" s="77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</row>
    <row r="84" spans="1:37" ht="12" customHeight="1">
      <c r="B84" s="1">
        <f t="shared" si="52"/>
        <v>1</v>
      </c>
      <c r="C84" s="9" t="s">
        <v>19</v>
      </c>
      <c r="D84" s="9" t="s">
        <v>19</v>
      </c>
      <c r="E84" s="12"/>
      <c r="F84" s="12"/>
      <c r="G84" s="12"/>
      <c r="H84" s="71"/>
      <c r="I84" s="71" t="str">
        <f>IF(G84="","",(#REF!/G84)+(#REF!/#REF!))</f>
        <v/>
      </c>
      <c r="J84" s="71" t="str">
        <f t="shared" ref="J84" si="54">IF(G84="","",I84/12)</f>
        <v/>
      </c>
      <c r="K84" s="75"/>
      <c r="L84" s="75"/>
      <c r="M84" s="75"/>
      <c r="N84" s="75"/>
      <c r="O84" s="75"/>
      <c r="P84" s="75"/>
      <c r="Q84" s="75"/>
      <c r="R84" s="75"/>
      <c r="S84" s="75"/>
      <c r="T84" s="75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</row>
    <row r="85" spans="1:37" ht="12" customHeight="1">
      <c r="A85" s="1" t="s">
        <v>526</v>
      </c>
      <c r="B85" s="1">
        <v>1</v>
      </c>
      <c r="C85" s="65" t="s">
        <v>20</v>
      </c>
      <c r="D85" s="65" t="s">
        <v>59</v>
      </c>
      <c r="E85" s="12"/>
      <c r="F85" s="12"/>
      <c r="G85" s="12"/>
      <c r="H85" s="71">
        <v>88.66</v>
      </c>
      <c r="I85" s="71">
        <v>37.85</v>
      </c>
      <c r="J85" s="71">
        <v>20.68</v>
      </c>
      <c r="K85" s="71">
        <v>24.02</v>
      </c>
      <c r="L85" s="71">
        <v>57.65</v>
      </c>
      <c r="M85" s="71">
        <v>8.2200000000000006</v>
      </c>
      <c r="N85" s="71">
        <v>30.19</v>
      </c>
      <c r="O85" s="71">
        <v>21.69</v>
      </c>
      <c r="P85" s="71">
        <v>17.079999999999998</v>
      </c>
      <c r="Q85" s="71">
        <v>24.15</v>
      </c>
      <c r="R85" s="71">
        <v>54.34</v>
      </c>
      <c r="S85" s="71">
        <v>55.04</v>
      </c>
      <c r="T85" s="75">
        <v>439.57</v>
      </c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</row>
    <row r="86" spans="1:37" ht="12" customHeight="1">
      <c r="A86" s="1" t="s">
        <v>805</v>
      </c>
      <c r="B86" s="1">
        <v>1</v>
      </c>
      <c r="C86" s="65" t="s">
        <v>405</v>
      </c>
      <c r="D86" s="65" t="s">
        <v>105</v>
      </c>
      <c r="E86" s="12"/>
      <c r="F86" s="12"/>
      <c r="G86" s="12"/>
      <c r="H86" s="71">
        <v>0</v>
      </c>
      <c r="I86" s="71">
        <v>0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25</v>
      </c>
      <c r="T86" s="75">
        <v>25</v>
      </c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</row>
    <row r="87" spans="1:37" ht="12" customHeight="1">
      <c r="E87" s="12"/>
      <c r="F87" s="12"/>
      <c r="G87" s="12"/>
      <c r="H87" s="72">
        <f t="shared" ref="H87:T87" si="55">SUM(H85:H86)</f>
        <v>88.66</v>
      </c>
      <c r="I87" s="72">
        <f t="shared" si="55"/>
        <v>37.85</v>
      </c>
      <c r="J87" s="72">
        <f t="shared" si="55"/>
        <v>20.68</v>
      </c>
      <c r="K87" s="72">
        <f t="shared" si="55"/>
        <v>24.02</v>
      </c>
      <c r="L87" s="72">
        <f t="shared" si="55"/>
        <v>57.65</v>
      </c>
      <c r="M87" s="72">
        <f t="shared" si="55"/>
        <v>8.2200000000000006</v>
      </c>
      <c r="N87" s="72">
        <f t="shared" si="55"/>
        <v>30.19</v>
      </c>
      <c r="O87" s="72">
        <f t="shared" si="55"/>
        <v>21.69</v>
      </c>
      <c r="P87" s="72">
        <f t="shared" si="55"/>
        <v>17.079999999999998</v>
      </c>
      <c r="Q87" s="72">
        <f t="shared" si="55"/>
        <v>24.15</v>
      </c>
      <c r="R87" s="72">
        <f t="shared" si="55"/>
        <v>54.34</v>
      </c>
      <c r="S87" s="72">
        <f t="shared" si="55"/>
        <v>80.039999999999992</v>
      </c>
      <c r="T87" s="72">
        <f t="shared" si="55"/>
        <v>464.57</v>
      </c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</row>
    <row r="88" spans="1:37" ht="12" customHeight="1"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</row>
    <row r="89" spans="1:37" ht="12" customHeight="1" thickBot="1">
      <c r="D89" s="17" t="s">
        <v>25</v>
      </c>
      <c r="H89" s="81">
        <f t="shared" ref="H89:T89" si="56">H87+H82+H63+H54+H28+H21+H17+H13+H77</f>
        <v>23196.52</v>
      </c>
      <c r="I89" s="81">
        <f t="shared" si="56"/>
        <v>23093.56</v>
      </c>
      <c r="J89" s="81">
        <f t="shared" si="56"/>
        <v>23647.15</v>
      </c>
      <c r="K89" s="81">
        <f t="shared" si="56"/>
        <v>21386.54</v>
      </c>
      <c r="L89" s="81">
        <f t="shared" si="56"/>
        <v>22447.06</v>
      </c>
      <c r="M89" s="81">
        <f t="shared" si="56"/>
        <v>22387.190000000002</v>
      </c>
      <c r="N89" s="81">
        <f t="shared" si="56"/>
        <v>24032.410000000003</v>
      </c>
      <c r="O89" s="81">
        <f t="shared" si="56"/>
        <v>24858.140000000003</v>
      </c>
      <c r="P89" s="81">
        <f t="shared" si="56"/>
        <v>24241.350000000006</v>
      </c>
      <c r="Q89" s="81">
        <f t="shared" si="56"/>
        <v>24653.820000000003</v>
      </c>
      <c r="R89" s="81">
        <f t="shared" si="56"/>
        <v>25219.290000000005</v>
      </c>
      <c r="S89" s="81">
        <f t="shared" si="56"/>
        <v>24631.970000000005</v>
      </c>
      <c r="T89" s="81">
        <f t="shared" si="56"/>
        <v>283795</v>
      </c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K89" s="16">
        <f>+AK77+AK62+AK61+AK51+AK52</f>
        <v>367.1415963231691</v>
      </c>
    </row>
    <row r="90" spans="1:37" ht="12" customHeight="1" thickTop="1"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</row>
    <row r="91" spans="1:37" ht="12" customHeight="1">
      <c r="H91" s="89">
        <f>+H89/$T89</f>
        <v>8.1736887542063819E-2</v>
      </c>
      <c r="I91" s="89">
        <f t="shared" ref="I91:S91" si="57">+I89/$T89</f>
        <v>8.1374090452615455E-2</v>
      </c>
      <c r="J91" s="89">
        <f t="shared" si="57"/>
        <v>8.3324759069046322E-2</v>
      </c>
      <c r="K91" s="89">
        <f t="shared" si="57"/>
        <v>7.5359114854031961E-2</v>
      </c>
      <c r="L91" s="89">
        <f t="shared" si="57"/>
        <v>7.9096037632798322E-2</v>
      </c>
      <c r="M91" s="89">
        <f t="shared" si="57"/>
        <v>7.8885075494635221E-2</v>
      </c>
      <c r="N91" s="89">
        <f t="shared" si="57"/>
        <v>8.4682288271463568E-2</v>
      </c>
      <c r="O91" s="89">
        <f t="shared" si="57"/>
        <v>8.7591888511073149E-2</v>
      </c>
      <c r="P91" s="89">
        <f t="shared" si="57"/>
        <v>8.5418523934530227E-2</v>
      </c>
      <c r="Q91" s="89">
        <f t="shared" si="57"/>
        <v>8.6871932204584307E-2</v>
      </c>
      <c r="R91" s="89">
        <f t="shared" si="57"/>
        <v>8.8864462023643842E-2</v>
      </c>
      <c r="S91" s="89">
        <f t="shared" si="57"/>
        <v>8.6794940009513932E-2</v>
      </c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</row>
    <row r="92" spans="1:37" ht="12" customHeight="1">
      <c r="T92" s="15">
        <f>SUM(T10:T89)/3</f>
        <v>283794.99999999994</v>
      </c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</row>
    <row r="93" spans="1:37" ht="12" customHeight="1">
      <c r="T93" s="3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</row>
    <row r="94" spans="1:37" ht="12" customHeight="1"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</row>
    <row r="95" spans="1:37" ht="12" customHeight="1"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</row>
    <row r="96" spans="1:37" ht="12" customHeight="1"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</row>
    <row r="97" spans="22:33" ht="12" customHeight="1"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</row>
    <row r="98" spans="22:33" ht="12" customHeight="1"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</row>
    <row r="99" spans="22:33" ht="12" customHeight="1"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</row>
    <row r="100" spans="22:33" ht="12" customHeight="1"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</row>
    <row r="101" spans="22:33" ht="12" customHeight="1"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</row>
    <row r="102" spans="22:33" ht="12" customHeight="1"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</row>
    <row r="103" spans="22:33" ht="12" customHeight="1"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</row>
    <row r="104" spans="22:33" ht="12" customHeight="1"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</row>
    <row r="105" spans="22:33" ht="12" customHeight="1"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</row>
    <row r="106" spans="22:33" ht="12" customHeight="1"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</row>
    <row r="107" spans="22:33" ht="12" customHeight="1"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</row>
    <row r="108" spans="22:33" ht="12" customHeight="1"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</row>
    <row r="109" spans="22:33" ht="12" customHeight="1"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</row>
    <row r="110" spans="22:33" ht="12" customHeight="1"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</row>
    <row r="111" spans="22:33" ht="12" customHeight="1"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</row>
    <row r="112" spans="22:33" ht="12" customHeight="1"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</row>
    <row r="113" spans="22:33" ht="12" customHeight="1"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</row>
    <row r="114" spans="22:33" ht="12" customHeight="1"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</row>
    <row r="115" spans="22:33" ht="12" customHeight="1"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</row>
    <row r="116" spans="22:33" ht="12" customHeight="1"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</row>
    <row r="117" spans="22:33" ht="12" customHeight="1"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</row>
    <row r="118" spans="22:33" ht="12" customHeight="1"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</row>
    <row r="119" spans="22:33" ht="12" customHeight="1"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</row>
    <row r="120" spans="22:33" ht="12" customHeight="1"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</row>
    <row r="121" spans="22:33" ht="12" customHeight="1"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</row>
    <row r="122" spans="22:33" ht="12" customHeight="1"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</row>
    <row r="123" spans="22:33" ht="12" customHeight="1"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</row>
    <row r="124" spans="22:33" ht="12" customHeight="1"/>
    <row r="125" spans="22:33" ht="12" customHeight="1"/>
    <row r="126" spans="22:33" ht="12" customHeight="1"/>
    <row r="127" spans="22:33" ht="12" customHeight="1"/>
    <row r="128" spans="22:33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93" spans="1:2">
      <c r="A193" s="2"/>
      <c r="B193" s="2"/>
    </row>
    <row r="194" spans="1:2">
      <c r="A194" s="2"/>
      <c r="B194" s="2"/>
    </row>
    <row r="195" spans="1:2">
      <c r="A195" s="2"/>
      <c r="B195" s="2"/>
    </row>
    <row r="198" spans="1:2">
      <c r="A198" s="2"/>
      <c r="B198" s="2"/>
    </row>
    <row r="199" spans="1:2">
      <c r="A199" s="2"/>
      <c r="B199" s="2"/>
    </row>
    <row r="200" spans="1:2">
      <c r="A200" s="2"/>
      <c r="B200" s="2"/>
    </row>
  </sheetData>
  <autoFilter ref="A5:AO92" xr:uid="{00000000-0009-0000-0000-00000F000000}"/>
  <mergeCells count="1">
    <mergeCell ref="AK4:AO4"/>
  </mergeCells>
  <pageMargins left="0.7" right="0.7" top="0.75" bottom="0.75" header="0.3" footer="0.3"/>
  <pageSetup fitToWidth="5" fitToHeight="5" orientation="landscape" r:id="rId1"/>
  <headerFooter alignWithMargins="0">
    <oddHeader>&amp;R&amp;F
&amp;A</oddHeader>
    <oddFooter>&amp;L&amp;D&amp;C&amp;P&amp;R&amp;T</oddFooter>
  </headerFooter>
  <rowBreaks count="1" manualBreakCount="1">
    <brk id="80" max="40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79998168889431442"/>
    <pageSetUpPr fitToPage="1"/>
  </sheetPr>
  <dimension ref="A1:AQ203"/>
  <sheetViews>
    <sheetView topLeftCell="A66" zoomScale="70" zoomScaleNormal="70" workbookViewId="0">
      <selection activeCell="E102" sqref="E102"/>
    </sheetView>
  </sheetViews>
  <sheetFormatPr defaultColWidth="10.28515625" defaultRowHeight="15" outlineLevelCol="1"/>
  <cols>
    <col min="1" max="1" width="38.42578125" style="1" customWidth="1" outlineLevel="1"/>
    <col min="2" max="2" width="8.140625" style="1" customWidth="1" outlineLevel="1"/>
    <col min="3" max="3" width="20.28515625" style="1" customWidth="1"/>
    <col min="4" max="4" width="25.140625" style="1" customWidth="1"/>
    <col min="5" max="5" width="14.7109375" style="3" customWidth="1"/>
    <col min="6" max="6" width="13.5703125" style="3" customWidth="1"/>
    <col min="7" max="7" width="11.5703125" style="1" customWidth="1"/>
    <col min="8" max="19" width="15.85546875" style="1" bestFit="1" customWidth="1" outlineLevel="1"/>
    <col min="20" max="20" width="16.7109375" style="1" bestFit="1" customWidth="1"/>
    <col min="21" max="21" width="3.42578125" style="1" customWidth="1"/>
    <col min="22" max="32" width="18.140625" style="1" bestFit="1" customWidth="1" outlineLevel="1"/>
    <col min="33" max="33" width="18.140625" style="1" bestFit="1" customWidth="1" outlineLevel="1" collapsed="1"/>
    <col min="34" max="34" width="12.140625" bestFit="1" customWidth="1"/>
    <col min="35" max="16384" width="10.28515625" style="1"/>
  </cols>
  <sheetData>
    <row r="1" spans="1:43" ht="12" customHeight="1">
      <c r="A1" s="2" t="s">
        <v>396</v>
      </c>
      <c r="B1" s="2"/>
      <c r="C1" s="2" t="str">
        <f>'Mason Co. Regulated - Price Out'!$C$1</f>
        <v>Mason County</v>
      </c>
      <c r="F1" s="1"/>
    </row>
    <row r="2" spans="1:43" ht="12" customHeight="1">
      <c r="C2" s="2" t="s">
        <v>308</v>
      </c>
      <c r="F2" s="1"/>
    </row>
    <row r="3" spans="1:43" ht="12" customHeight="1">
      <c r="C3" s="2" t="str">
        <f>'Mason Co. Regulated - Price Out'!C3</f>
        <v>3/1/23 - 2/29/24</v>
      </c>
      <c r="K3" s="4"/>
    </row>
    <row r="4" spans="1:43" ht="12" customHeight="1">
      <c r="D4" s="5"/>
      <c r="E4" s="6" t="s">
        <v>23</v>
      </c>
      <c r="F4" s="6" t="s">
        <v>23</v>
      </c>
      <c r="H4" s="113">
        <f>'Shelton Non-Reg - Price Out '!H4</f>
        <v>44986</v>
      </c>
      <c r="I4" s="113">
        <f>'Shelton Non-Reg - Price Out '!I4</f>
        <v>45017</v>
      </c>
      <c r="J4" s="113">
        <f>'Shelton Non-Reg - Price Out '!J4</f>
        <v>45047</v>
      </c>
      <c r="K4" s="113">
        <f>'Shelton Non-Reg - Price Out '!K4</f>
        <v>45078</v>
      </c>
      <c r="L4" s="113">
        <f>'Shelton Non-Reg - Price Out '!L4</f>
        <v>45108</v>
      </c>
      <c r="M4" s="113">
        <f>'Shelton Non-Reg - Price Out '!M4</f>
        <v>45139</v>
      </c>
      <c r="N4" s="113">
        <f>'Shelton Non-Reg - Price Out '!N4</f>
        <v>45170</v>
      </c>
      <c r="O4" s="113">
        <f>'Shelton Non-Reg - Price Out '!O4</f>
        <v>45200</v>
      </c>
      <c r="P4" s="113">
        <f>'Shelton Non-Reg - Price Out '!P4</f>
        <v>45231</v>
      </c>
      <c r="Q4" s="113">
        <f>'Shelton Non-Reg - Price Out '!Q4</f>
        <v>45261</v>
      </c>
      <c r="R4" s="113">
        <f>'Shelton Non-Reg - Price Out '!R4</f>
        <v>45292</v>
      </c>
      <c r="S4" s="113">
        <f>'Shelton Non-Reg - Price Out '!S4</f>
        <v>45323</v>
      </c>
      <c r="T4" s="5" t="s">
        <v>26</v>
      </c>
      <c r="V4" s="113">
        <f>H4</f>
        <v>44986</v>
      </c>
      <c r="W4" s="113">
        <f t="shared" ref="W4" si="0">I4</f>
        <v>45017</v>
      </c>
      <c r="X4" s="113">
        <f t="shared" ref="X4" si="1">J4</f>
        <v>45047</v>
      </c>
      <c r="Y4" s="113">
        <f t="shared" ref="Y4" si="2">K4</f>
        <v>45078</v>
      </c>
      <c r="Z4" s="113">
        <f t="shared" ref="Z4:AG4" si="3">L4</f>
        <v>45108</v>
      </c>
      <c r="AA4" s="113">
        <f t="shared" si="3"/>
        <v>45139</v>
      </c>
      <c r="AB4" s="113">
        <f t="shared" si="3"/>
        <v>45170</v>
      </c>
      <c r="AC4" s="113">
        <f t="shared" si="3"/>
        <v>45200</v>
      </c>
      <c r="AD4" s="113">
        <f t="shared" si="3"/>
        <v>45231</v>
      </c>
      <c r="AE4" s="113">
        <f t="shared" si="3"/>
        <v>45261</v>
      </c>
      <c r="AF4" s="113">
        <f t="shared" si="3"/>
        <v>45292</v>
      </c>
      <c r="AG4" s="113">
        <f t="shared" si="3"/>
        <v>45323</v>
      </c>
      <c r="AK4" s="154" t="s">
        <v>423</v>
      </c>
      <c r="AL4" s="154"/>
      <c r="AM4" s="154"/>
      <c r="AN4" s="154"/>
      <c r="AO4" s="154"/>
    </row>
    <row r="5" spans="1:43" ht="12" customHeight="1">
      <c r="C5" s="6" t="s">
        <v>0</v>
      </c>
      <c r="D5" s="5" t="s">
        <v>1</v>
      </c>
      <c r="E5" s="114">
        <v>44593</v>
      </c>
      <c r="F5" s="114">
        <v>45292</v>
      </c>
      <c r="G5" s="5"/>
      <c r="H5" s="5" t="s">
        <v>22</v>
      </c>
      <c r="I5" s="5" t="s">
        <v>22</v>
      </c>
      <c r="J5" s="5" t="s">
        <v>22</v>
      </c>
      <c r="K5" s="5" t="s">
        <v>22</v>
      </c>
      <c r="L5" s="5" t="s">
        <v>22</v>
      </c>
      <c r="M5" s="5" t="s">
        <v>22</v>
      </c>
      <c r="N5" s="5" t="s">
        <v>22</v>
      </c>
      <c r="O5" s="5" t="s">
        <v>22</v>
      </c>
      <c r="P5" s="5" t="s">
        <v>22</v>
      </c>
      <c r="Q5" s="5" t="s">
        <v>22</v>
      </c>
      <c r="R5" s="5" t="s">
        <v>22</v>
      </c>
      <c r="S5" s="5" t="s">
        <v>22</v>
      </c>
      <c r="T5" s="5" t="s">
        <v>22</v>
      </c>
      <c r="V5" s="5" t="s">
        <v>27</v>
      </c>
      <c r="W5" s="5" t="s">
        <v>27</v>
      </c>
      <c r="X5" s="5" t="s">
        <v>27</v>
      </c>
      <c r="Y5" s="5" t="s">
        <v>27</v>
      </c>
      <c r="Z5" s="5" t="s">
        <v>27</v>
      </c>
      <c r="AA5" s="5" t="s">
        <v>27</v>
      </c>
      <c r="AB5" s="5" t="s">
        <v>27</v>
      </c>
      <c r="AC5" s="5" t="s">
        <v>27</v>
      </c>
      <c r="AD5" s="5" t="s">
        <v>27</v>
      </c>
      <c r="AE5" s="5" t="s">
        <v>27</v>
      </c>
      <c r="AF5" s="5" t="s">
        <v>27</v>
      </c>
      <c r="AG5" s="5" t="s">
        <v>27</v>
      </c>
      <c r="AH5" s="5" t="s">
        <v>406</v>
      </c>
      <c r="AK5" s="6" t="s">
        <v>424</v>
      </c>
      <c r="AL5" s="6" t="s">
        <v>425</v>
      </c>
      <c r="AM5" s="6" t="s">
        <v>426</v>
      </c>
      <c r="AN5" s="6" t="s">
        <v>427</v>
      </c>
      <c r="AO5" s="6" t="s">
        <v>428</v>
      </c>
    </row>
    <row r="6" spans="1:43" ht="12" customHeight="1"/>
    <row r="7" spans="1:43" ht="12" customHeight="1">
      <c r="C7" s="23"/>
      <c r="D7" s="23"/>
      <c r="G7" s="8"/>
      <c r="H7" s="8"/>
    </row>
    <row r="8" spans="1:43" ht="12" customHeight="1">
      <c r="B8" s="1">
        <f>COUNTIF(C:C,C8)</f>
        <v>1</v>
      </c>
      <c r="C8" s="24" t="s">
        <v>2</v>
      </c>
      <c r="D8" s="24" t="s">
        <v>2</v>
      </c>
      <c r="G8" s="8"/>
      <c r="H8" s="8"/>
    </row>
    <row r="9" spans="1:43" ht="12" customHeight="1">
      <c r="C9" s="24"/>
      <c r="D9" s="144"/>
      <c r="E9" s="12"/>
      <c r="F9" s="12"/>
      <c r="G9" s="12"/>
      <c r="H9" s="13"/>
      <c r="I9" s="14" t="str">
        <f>IF(G9="","",(#REF!/G9)+(#REF!/#REF!))</f>
        <v/>
      </c>
      <c r="J9" s="14" t="str">
        <f>IF(G9="","",I9/12)</f>
        <v/>
      </c>
      <c r="K9" s="13"/>
      <c r="L9" s="15"/>
      <c r="T9" s="15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43" ht="12" customHeight="1">
      <c r="A10" s="2" t="s">
        <v>50</v>
      </c>
      <c r="B10" s="2" t="s">
        <v>51</v>
      </c>
      <c r="C10" s="25" t="s">
        <v>3</v>
      </c>
      <c r="D10" s="25" t="s">
        <v>3</v>
      </c>
      <c r="E10" s="12"/>
      <c r="F10" s="12"/>
      <c r="G10" s="12"/>
      <c r="H10" s="13"/>
      <c r="I10" s="14" t="str">
        <f>IF(G10="","",(#REF!/G10)+(#REF!/#REF!))</f>
        <v/>
      </c>
      <c r="J10" s="14" t="str">
        <f>IF(G10="","",I10/12)</f>
        <v/>
      </c>
      <c r="K10" s="13"/>
      <c r="L10" s="15"/>
      <c r="T10" s="15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43" ht="12" customHeight="1">
      <c r="A11" s="1" t="s">
        <v>479</v>
      </c>
      <c r="B11" s="1">
        <v>1</v>
      </c>
      <c r="C11" s="26" t="s">
        <v>157</v>
      </c>
      <c r="D11" s="26" t="s">
        <v>158</v>
      </c>
      <c r="E11" s="96">
        <v>0</v>
      </c>
      <c r="F11" s="97">
        <v>0</v>
      </c>
      <c r="G11" s="12"/>
      <c r="H11" s="14">
        <v>-0.96</v>
      </c>
      <c r="I11" s="14">
        <v>0</v>
      </c>
      <c r="J11" s="14">
        <v>0</v>
      </c>
      <c r="K11" s="14">
        <v>-1</v>
      </c>
      <c r="L11" s="14">
        <v>0</v>
      </c>
      <c r="M11" s="14">
        <v>0</v>
      </c>
      <c r="N11" s="14">
        <v>0</v>
      </c>
      <c r="O11" s="14">
        <v>-0.01</v>
      </c>
      <c r="P11" s="14">
        <v>0</v>
      </c>
      <c r="Q11" s="14">
        <v>0</v>
      </c>
      <c r="R11" s="14">
        <v>0</v>
      </c>
      <c r="S11" s="14">
        <v>0</v>
      </c>
      <c r="T11" s="14">
        <v>-1.97</v>
      </c>
      <c r="V11" s="14">
        <f>IFERROR(H11/$E11,0)</f>
        <v>0</v>
      </c>
      <c r="W11" s="14">
        <f t="shared" ref="W11:W37" si="4">IFERROR(I11/$E11,0)</f>
        <v>0</v>
      </c>
      <c r="X11" s="14">
        <f t="shared" ref="X11:X37" si="5">IFERROR(J11/$E11,0)</f>
        <v>0</v>
      </c>
      <c r="Y11" s="14">
        <f t="shared" ref="Y11:Y37" si="6">IFERROR(K11/$E11,0)</f>
        <v>0</v>
      </c>
      <c r="Z11" s="14">
        <f t="shared" ref="Z11:Z37" si="7">IFERROR(L11/$E11,0)</f>
        <v>0</v>
      </c>
      <c r="AA11" s="14">
        <f t="shared" ref="AA11:AA37" si="8">IFERROR(M11/$E11,0)</f>
        <v>0</v>
      </c>
      <c r="AB11" s="14">
        <f t="shared" ref="AB11:AB37" si="9">IFERROR(N11/$E11,0)</f>
        <v>0</v>
      </c>
      <c r="AC11" s="14">
        <f t="shared" ref="AC11:AC37" si="10">IFERROR(O11/$E11,0)</f>
        <v>0</v>
      </c>
      <c r="AD11" s="14">
        <f t="shared" ref="AD11:AD37" si="11">IFERROR(P11/$E11,0)</f>
        <v>0</v>
      </c>
      <c r="AE11" s="14">
        <f t="shared" ref="AE11:AE37" si="12">IFERROR(Q11/$E11,0)</f>
        <v>0</v>
      </c>
      <c r="AF11" s="14">
        <f>IFERROR(R11/$F11,0)</f>
        <v>0</v>
      </c>
      <c r="AG11" s="14">
        <f t="shared" ref="AG11:AG37" si="13">IFERROR(S11/$F11,0)</f>
        <v>0</v>
      </c>
      <c r="AH11" s="33">
        <f t="shared" ref="AH11:AH37" si="14">AVERAGE(V11:AG11)</f>
        <v>0</v>
      </c>
    </row>
    <row r="12" spans="1:43" ht="12" customHeight="1">
      <c r="A12" s="1" t="s">
        <v>490</v>
      </c>
      <c r="B12" s="1">
        <v>1</v>
      </c>
      <c r="C12" s="26" t="s">
        <v>399</v>
      </c>
      <c r="D12" s="26" t="s">
        <v>400</v>
      </c>
      <c r="E12" s="96">
        <v>12.95</v>
      </c>
      <c r="F12" s="97">
        <v>14.81</v>
      </c>
      <c r="G12" s="12"/>
      <c r="H12" s="14">
        <v>219.94</v>
      </c>
      <c r="I12" s="14">
        <v>219.24</v>
      </c>
      <c r="J12" s="14">
        <v>205.32</v>
      </c>
      <c r="K12" s="14">
        <v>194.88</v>
      </c>
      <c r="L12" s="14">
        <v>205.32</v>
      </c>
      <c r="M12" s="14">
        <v>206.01</v>
      </c>
      <c r="N12" s="14">
        <v>208.8</v>
      </c>
      <c r="O12" s="14">
        <v>224.81</v>
      </c>
      <c r="P12" s="14">
        <v>212.28</v>
      </c>
      <c r="Q12" s="14">
        <v>201.84</v>
      </c>
      <c r="R12" s="14">
        <v>222.15</v>
      </c>
      <c r="S12" s="14">
        <v>222.15</v>
      </c>
      <c r="T12" s="14">
        <v>2542.7400000000002</v>
      </c>
      <c r="V12" s="14">
        <f t="shared" ref="V12:V37" si="15">IFERROR(H12/$E12,0)</f>
        <v>16.983783783783785</v>
      </c>
      <c r="W12" s="14">
        <f t="shared" si="4"/>
        <v>16.929729729729733</v>
      </c>
      <c r="X12" s="14">
        <f t="shared" si="5"/>
        <v>15.854826254826255</v>
      </c>
      <c r="Y12" s="14">
        <f t="shared" si="6"/>
        <v>15.048648648648649</v>
      </c>
      <c r="Z12" s="14">
        <f t="shared" si="7"/>
        <v>15.854826254826255</v>
      </c>
      <c r="AA12" s="14">
        <f t="shared" si="8"/>
        <v>15.908108108108108</v>
      </c>
      <c r="AB12" s="14">
        <f t="shared" si="9"/>
        <v>16.123552123552127</v>
      </c>
      <c r="AC12" s="14">
        <f t="shared" si="10"/>
        <v>17.35984555984556</v>
      </c>
      <c r="AD12" s="14">
        <f t="shared" si="11"/>
        <v>16.392277992277993</v>
      </c>
      <c r="AE12" s="14">
        <f t="shared" si="12"/>
        <v>15.586100386100387</v>
      </c>
      <c r="AF12" s="14">
        <f t="shared" ref="AF12:AF37" si="16">IFERROR(R12/$F12,0)</f>
        <v>15</v>
      </c>
      <c r="AG12" s="14">
        <f t="shared" si="13"/>
        <v>15</v>
      </c>
      <c r="AH12" s="33">
        <f t="shared" si="14"/>
        <v>16.003474903474906</v>
      </c>
      <c r="AI12" s="14"/>
      <c r="AJ12" s="16"/>
      <c r="AK12" s="1">
        <v>35</v>
      </c>
      <c r="AN12" s="1">
        <v>1</v>
      </c>
      <c r="AO12" s="14">
        <f>+AH12*AN12</f>
        <v>16.003474903474906</v>
      </c>
      <c r="AP12" s="14"/>
      <c r="AQ12" s="16"/>
    </row>
    <row r="13" spans="1:43" ht="12" customHeight="1">
      <c r="A13" s="1" t="s">
        <v>467</v>
      </c>
      <c r="B13" s="1">
        <v>1</v>
      </c>
      <c r="C13" s="26" t="s">
        <v>134</v>
      </c>
      <c r="D13" s="26" t="s">
        <v>135</v>
      </c>
      <c r="E13" s="96">
        <v>12.95</v>
      </c>
      <c r="F13" s="97">
        <v>14.81</v>
      </c>
      <c r="G13" s="12"/>
      <c r="H13" s="14">
        <v>5702.27</v>
      </c>
      <c r="I13" s="14">
        <v>5724.5999999999995</v>
      </c>
      <c r="J13" s="14">
        <v>5846.35</v>
      </c>
      <c r="K13" s="14">
        <v>5738.46</v>
      </c>
      <c r="L13" s="14">
        <v>5582.61</v>
      </c>
      <c r="M13" s="14">
        <v>5529</v>
      </c>
      <c r="N13" s="14">
        <v>5581.92</v>
      </c>
      <c r="O13" s="14">
        <v>5606.29</v>
      </c>
      <c r="P13" s="14">
        <v>5609.0700000000006</v>
      </c>
      <c r="Q13" s="14">
        <v>5712.77</v>
      </c>
      <c r="R13" s="14">
        <v>6006.37</v>
      </c>
      <c r="S13" s="14">
        <v>6085.45</v>
      </c>
      <c r="T13" s="14">
        <v>68725.16</v>
      </c>
      <c r="V13" s="14">
        <f t="shared" si="15"/>
        <v>440.32972972972976</v>
      </c>
      <c r="W13" s="14">
        <f t="shared" si="4"/>
        <v>442.05405405405406</v>
      </c>
      <c r="X13" s="14">
        <f t="shared" si="5"/>
        <v>451.45559845559853</v>
      </c>
      <c r="Y13" s="14">
        <f t="shared" si="6"/>
        <v>443.12432432432433</v>
      </c>
      <c r="Z13" s="14">
        <f t="shared" si="7"/>
        <v>431.08957528957529</v>
      </c>
      <c r="AA13" s="14">
        <f t="shared" si="8"/>
        <v>426.949806949807</v>
      </c>
      <c r="AB13" s="14">
        <f t="shared" si="9"/>
        <v>431.03629343629348</v>
      </c>
      <c r="AC13" s="14">
        <f t="shared" si="10"/>
        <v>432.91814671814672</v>
      </c>
      <c r="AD13" s="14">
        <f t="shared" si="11"/>
        <v>433.13281853281859</v>
      </c>
      <c r="AE13" s="14">
        <f t="shared" si="12"/>
        <v>441.1405405405406</v>
      </c>
      <c r="AF13" s="14">
        <f t="shared" si="16"/>
        <v>405.56178257933828</v>
      </c>
      <c r="AG13" s="14">
        <f t="shared" si="13"/>
        <v>410.90141796083725</v>
      </c>
      <c r="AH13" s="33">
        <f t="shared" si="14"/>
        <v>432.47450738092192</v>
      </c>
      <c r="AI13" s="14"/>
      <c r="AJ13" s="16"/>
      <c r="AK13" s="1">
        <v>35</v>
      </c>
      <c r="AN13" s="1">
        <v>1</v>
      </c>
      <c r="AO13" s="14">
        <f t="shared" ref="AO13:AO23" si="17">+AH13*AN13</f>
        <v>432.47450738092192</v>
      </c>
      <c r="AP13" s="14"/>
      <c r="AQ13" s="16"/>
    </row>
    <row r="14" spans="1:43" ht="12" customHeight="1">
      <c r="A14" s="1" t="s">
        <v>470</v>
      </c>
      <c r="B14" s="1">
        <v>1</v>
      </c>
      <c r="C14" s="26" t="s">
        <v>142</v>
      </c>
      <c r="D14" s="26" t="s">
        <v>143</v>
      </c>
      <c r="E14" s="96">
        <v>18.420000000000002</v>
      </c>
      <c r="F14" s="97">
        <v>21.07</v>
      </c>
      <c r="G14" s="12"/>
      <c r="H14" s="14">
        <v>25554.760000000002</v>
      </c>
      <c r="I14" s="14">
        <v>25324.199999999997</v>
      </c>
      <c r="J14" s="14">
        <v>25426.17</v>
      </c>
      <c r="K14" s="14">
        <v>25318.26</v>
      </c>
      <c r="L14" s="14">
        <v>25626.15</v>
      </c>
      <c r="M14" s="14">
        <v>25620.21</v>
      </c>
      <c r="N14" s="14">
        <v>25607.34</v>
      </c>
      <c r="O14" s="14">
        <v>25480.620000000003</v>
      </c>
      <c r="P14" s="14">
        <v>25410.639999999999</v>
      </c>
      <c r="Q14" s="14">
        <v>25553.31</v>
      </c>
      <c r="R14" s="14">
        <v>27240.54</v>
      </c>
      <c r="S14" s="14">
        <v>27228.519999999997</v>
      </c>
      <c r="T14" s="14">
        <v>309390.71999999997</v>
      </c>
      <c r="V14" s="14">
        <f t="shared" si="15"/>
        <v>1387.3376764386537</v>
      </c>
      <c r="W14" s="14">
        <f t="shared" si="4"/>
        <v>1374.8208469055371</v>
      </c>
      <c r="X14" s="14">
        <f t="shared" si="5"/>
        <v>1380.3566775244296</v>
      </c>
      <c r="Y14" s="14">
        <f t="shared" si="6"/>
        <v>1374.4983713355048</v>
      </c>
      <c r="Z14" s="14">
        <f t="shared" si="7"/>
        <v>1391.21335504886</v>
      </c>
      <c r="AA14" s="14">
        <f t="shared" si="8"/>
        <v>1390.8908794788272</v>
      </c>
      <c r="AB14" s="14">
        <f t="shared" si="9"/>
        <v>1390.1921824104234</v>
      </c>
      <c r="AC14" s="14">
        <f t="shared" si="10"/>
        <v>1383.3127035830619</v>
      </c>
      <c r="AD14" s="14">
        <f t="shared" si="11"/>
        <v>1379.5135722041257</v>
      </c>
      <c r="AE14" s="14">
        <f t="shared" si="12"/>
        <v>1387.258957654723</v>
      </c>
      <c r="AF14" s="14">
        <f t="shared" si="16"/>
        <v>1292.859041290935</v>
      </c>
      <c r="AG14" s="14">
        <f t="shared" si="13"/>
        <v>1292.2885619364024</v>
      </c>
      <c r="AH14" s="33">
        <f t="shared" si="14"/>
        <v>1368.711902150957</v>
      </c>
      <c r="AI14" s="14"/>
      <c r="AJ14" s="16"/>
      <c r="AK14" s="1">
        <v>64</v>
      </c>
      <c r="AN14" s="1">
        <v>1</v>
      </c>
      <c r="AO14" s="14">
        <f t="shared" si="17"/>
        <v>1368.711902150957</v>
      </c>
      <c r="AP14" s="14"/>
      <c r="AQ14" s="16"/>
    </row>
    <row r="15" spans="1:43" ht="12" customHeight="1">
      <c r="A15" s="1" t="s">
        <v>472</v>
      </c>
      <c r="B15" s="1">
        <v>1</v>
      </c>
      <c r="C15" s="26" t="s">
        <v>144</v>
      </c>
      <c r="D15" s="26" t="s">
        <v>145</v>
      </c>
      <c r="E15" s="96">
        <v>34.85</v>
      </c>
      <c r="F15" s="97">
        <v>39.86</v>
      </c>
      <c r="G15" s="12"/>
      <c r="H15" s="14">
        <v>7641.77</v>
      </c>
      <c r="I15" s="14">
        <v>7623.08</v>
      </c>
      <c r="J15" s="14">
        <v>7759.78</v>
      </c>
      <c r="K15" s="14">
        <v>7933.97</v>
      </c>
      <c r="L15" s="14">
        <v>8022.04</v>
      </c>
      <c r="M15" s="14">
        <v>8130.64</v>
      </c>
      <c r="N15" s="14">
        <v>8255.02</v>
      </c>
      <c r="O15" s="14">
        <v>8241.2099999999991</v>
      </c>
      <c r="P15" s="14">
        <v>8284.2900000000009</v>
      </c>
      <c r="Q15" s="14">
        <v>8231.85</v>
      </c>
      <c r="R15" s="14">
        <v>8815.0499999999993</v>
      </c>
      <c r="S15" s="14">
        <v>9038.27</v>
      </c>
      <c r="T15" s="14">
        <v>97976.970000000016</v>
      </c>
      <c r="V15" s="14">
        <f t="shared" si="15"/>
        <v>219.27604017216643</v>
      </c>
      <c r="W15" s="14">
        <f t="shared" si="4"/>
        <v>218.73974175035866</v>
      </c>
      <c r="X15" s="14">
        <f t="shared" si="5"/>
        <v>222.66226685796269</v>
      </c>
      <c r="Y15" s="14">
        <f t="shared" si="6"/>
        <v>227.66054519368723</v>
      </c>
      <c r="Z15" s="14">
        <f t="shared" si="7"/>
        <v>230.18766140602582</v>
      </c>
      <c r="AA15" s="14">
        <f t="shared" si="8"/>
        <v>233.30387374461981</v>
      </c>
      <c r="AB15" s="14">
        <f t="shared" si="9"/>
        <v>236.87288378766141</v>
      </c>
      <c r="AC15" s="14">
        <f t="shared" si="10"/>
        <v>236.47661406025821</v>
      </c>
      <c r="AD15" s="14">
        <f t="shared" si="11"/>
        <v>237.71276901004305</v>
      </c>
      <c r="AE15" s="14">
        <f t="shared" si="12"/>
        <v>236.20803443328552</v>
      </c>
      <c r="AF15" s="14">
        <f t="shared" si="16"/>
        <v>221.15027596588055</v>
      </c>
      <c r="AG15" s="14">
        <f t="shared" si="13"/>
        <v>226.7503763171099</v>
      </c>
      <c r="AH15" s="33">
        <f t="shared" si="14"/>
        <v>228.91675689158822</v>
      </c>
      <c r="AI15" s="14"/>
      <c r="AJ15" s="16"/>
      <c r="AK15" s="1">
        <v>64</v>
      </c>
      <c r="AN15" s="1">
        <v>1</v>
      </c>
      <c r="AO15" s="14">
        <f t="shared" si="17"/>
        <v>228.91675689158822</v>
      </c>
      <c r="AP15" s="14"/>
      <c r="AQ15" s="16"/>
    </row>
    <row r="16" spans="1:43" ht="12" customHeight="1">
      <c r="A16" s="1" t="s">
        <v>466</v>
      </c>
      <c r="B16" s="1">
        <v>1</v>
      </c>
      <c r="C16" s="26" t="s">
        <v>361</v>
      </c>
      <c r="D16" s="26" t="s">
        <v>349</v>
      </c>
      <c r="E16" s="96">
        <v>107.2</v>
      </c>
      <c r="F16" s="97">
        <v>122.59</v>
      </c>
      <c r="G16" s="12"/>
      <c r="H16" s="14">
        <v>13365.52</v>
      </c>
      <c r="I16" s="14">
        <v>13279.1</v>
      </c>
      <c r="J16" s="14">
        <v>13492.26</v>
      </c>
      <c r="K16" s="14">
        <v>13572.91</v>
      </c>
      <c r="L16" s="14">
        <v>13423.12</v>
      </c>
      <c r="M16" s="14">
        <v>13572.9</v>
      </c>
      <c r="N16" s="14">
        <v>13394.33</v>
      </c>
      <c r="O16" s="14">
        <v>13423.13</v>
      </c>
      <c r="P16" s="14">
        <v>13394.33</v>
      </c>
      <c r="Q16" s="14">
        <v>13365.52</v>
      </c>
      <c r="R16" s="14">
        <v>12700.32</v>
      </c>
      <c r="S16" s="14">
        <v>12473.53</v>
      </c>
      <c r="T16" s="14">
        <v>159456.97</v>
      </c>
      <c r="V16" s="14">
        <f t="shared" si="15"/>
        <v>124.67835820895523</v>
      </c>
      <c r="W16" s="14">
        <f t="shared" si="4"/>
        <v>123.87220149253731</v>
      </c>
      <c r="X16" s="14">
        <f t="shared" si="5"/>
        <v>125.8606343283582</v>
      </c>
      <c r="Y16" s="14">
        <f t="shared" si="6"/>
        <v>126.61296641791044</v>
      </c>
      <c r="Z16" s="14">
        <f t="shared" si="7"/>
        <v>125.21567164179105</v>
      </c>
      <c r="AA16" s="14">
        <f t="shared" si="8"/>
        <v>126.61287313432835</v>
      </c>
      <c r="AB16" s="14">
        <f t="shared" si="9"/>
        <v>124.94710820895521</v>
      </c>
      <c r="AC16" s="14">
        <f t="shared" si="10"/>
        <v>125.21576492537312</v>
      </c>
      <c r="AD16" s="14">
        <f t="shared" si="11"/>
        <v>124.94710820895521</v>
      </c>
      <c r="AE16" s="14">
        <f t="shared" si="12"/>
        <v>124.67835820895523</v>
      </c>
      <c r="AF16" s="14">
        <f t="shared" si="16"/>
        <v>103.59996737091116</v>
      </c>
      <c r="AG16" s="14">
        <f t="shared" si="13"/>
        <v>101.74997960681948</v>
      </c>
      <c r="AH16" s="33">
        <f t="shared" si="14"/>
        <v>121.49924931282084</v>
      </c>
      <c r="AI16" s="14"/>
      <c r="AJ16" s="16"/>
      <c r="AK16" s="1">
        <v>300</v>
      </c>
      <c r="AN16" s="1">
        <v>1</v>
      </c>
      <c r="AO16" s="14">
        <f t="shared" si="17"/>
        <v>121.49924931282084</v>
      </c>
      <c r="AP16" s="14"/>
      <c r="AQ16" s="16"/>
    </row>
    <row r="17" spans="1:43" ht="12" customHeight="1">
      <c r="A17" s="1" t="s">
        <v>468</v>
      </c>
      <c r="B17" s="1">
        <v>1</v>
      </c>
      <c r="C17" s="26" t="s">
        <v>362</v>
      </c>
      <c r="D17" s="26" t="s">
        <v>363</v>
      </c>
      <c r="E17" s="96">
        <v>10.72</v>
      </c>
      <c r="F17" s="97">
        <v>12.26</v>
      </c>
      <c r="G17" s="12"/>
      <c r="H17" s="14">
        <v>1022.34</v>
      </c>
      <c r="I17" s="14">
        <v>1019.46</v>
      </c>
      <c r="J17" s="14">
        <v>1022.34</v>
      </c>
      <c r="K17" s="14">
        <v>1048.26</v>
      </c>
      <c r="L17" s="14">
        <v>1039.6199999999999</v>
      </c>
      <c r="M17" s="14">
        <v>1043.07</v>
      </c>
      <c r="N17" s="14">
        <v>1030.98</v>
      </c>
      <c r="O17" s="14">
        <v>1010.82</v>
      </c>
      <c r="P17" s="14">
        <v>1015.43</v>
      </c>
      <c r="Q17" s="14">
        <v>1002.18</v>
      </c>
      <c r="R17" s="14">
        <v>1054.8399999999999</v>
      </c>
      <c r="S17" s="14">
        <v>1035.23</v>
      </c>
      <c r="T17" s="14">
        <v>12344.57</v>
      </c>
      <c r="V17" s="14">
        <f t="shared" si="15"/>
        <v>95.367537313432834</v>
      </c>
      <c r="W17" s="14">
        <f t="shared" si="4"/>
        <v>95.098880597014926</v>
      </c>
      <c r="X17" s="14">
        <f t="shared" si="5"/>
        <v>95.367537313432834</v>
      </c>
      <c r="Y17" s="14">
        <f t="shared" si="6"/>
        <v>97.785447761194021</v>
      </c>
      <c r="Z17" s="14">
        <f t="shared" si="7"/>
        <v>96.979477611940283</v>
      </c>
      <c r="AA17" s="14">
        <f t="shared" si="8"/>
        <v>97.301305970149244</v>
      </c>
      <c r="AB17" s="14">
        <f t="shared" si="9"/>
        <v>96.173507462686558</v>
      </c>
      <c r="AC17" s="14">
        <f t="shared" si="10"/>
        <v>94.292910447761187</v>
      </c>
      <c r="AD17" s="14">
        <f t="shared" si="11"/>
        <v>94.722947761194021</v>
      </c>
      <c r="AE17" s="14">
        <f t="shared" si="12"/>
        <v>93.486940298507449</v>
      </c>
      <c r="AF17" s="14">
        <f t="shared" si="16"/>
        <v>86.039151712887431</v>
      </c>
      <c r="AG17" s="14">
        <f t="shared" si="13"/>
        <v>84.439641109298535</v>
      </c>
      <c r="AH17" s="33">
        <f t="shared" si="14"/>
        <v>93.92127377995827</v>
      </c>
      <c r="AI17" s="14"/>
      <c r="AJ17" s="16"/>
      <c r="AK17" s="1">
        <v>35</v>
      </c>
      <c r="AN17" s="1">
        <v>1</v>
      </c>
      <c r="AO17" s="14">
        <f t="shared" si="17"/>
        <v>93.92127377995827</v>
      </c>
      <c r="AP17" s="14"/>
      <c r="AQ17" s="16"/>
    </row>
    <row r="18" spans="1:43" ht="12" customHeight="1">
      <c r="A18" s="1" t="s">
        <v>471</v>
      </c>
      <c r="B18" s="1">
        <v>1</v>
      </c>
      <c r="C18" s="26" t="s">
        <v>364</v>
      </c>
      <c r="D18" s="26" t="s">
        <v>365</v>
      </c>
      <c r="E18" s="96">
        <v>15.3</v>
      </c>
      <c r="F18" s="97">
        <v>17.5</v>
      </c>
      <c r="G18" s="12"/>
      <c r="H18" s="14">
        <v>1887.63</v>
      </c>
      <c r="I18" s="14">
        <v>1924.65</v>
      </c>
      <c r="J18" s="14">
        <v>1908.2</v>
      </c>
      <c r="K18" s="14">
        <v>1920.53</v>
      </c>
      <c r="L18" s="14">
        <v>1928.76</v>
      </c>
      <c r="M18" s="14">
        <v>1921.36</v>
      </c>
      <c r="N18" s="14">
        <v>1899.97</v>
      </c>
      <c r="O18" s="14">
        <v>1892.58</v>
      </c>
      <c r="P18" s="14">
        <v>1908.2</v>
      </c>
      <c r="Q18" s="14">
        <v>1891.75</v>
      </c>
      <c r="R18" s="14">
        <v>1946.88</v>
      </c>
      <c r="S18" s="14">
        <v>1893.5</v>
      </c>
      <c r="T18" s="14">
        <v>22924.010000000002</v>
      </c>
      <c r="V18" s="14">
        <f t="shared" si="15"/>
        <v>123.37450980392157</v>
      </c>
      <c r="W18" s="14">
        <f t="shared" si="4"/>
        <v>125.79411764705883</v>
      </c>
      <c r="X18" s="14">
        <f t="shared" si="5"/>
        <v>124.718954248366</v>
      </c>
      <c r="Y18" s="14">
        <f t="shared" si="6"/>
        <v>125.52483660130719</v>
      </c>
      <c r="Z18" s="14">
        <f t="shared" si="7"/>
        <v>126.06274509803922</v>
      </c>
      <c r="AA18" s="14">
        <f t="shared" si="8"/>
        <v>125.57908496732026</v>
      </c>
      <c r="AB18" s="14">
        <f t="shared" si="9"/>
        <v>124.18104575163399</v>
      </c>
      <c r="AC18" s="14">
        <f t="shared" si="10"/>
        <v>123.69803921568626</v>
      </c>
      <c r="AD18" s="14">
        <f t="shared" si="11"/>
        <v>124.718954248366</v>
      </c>
      <c r="AE18" s="14">
        <f t="shared" si="12"/>
        <v>123.64379084967319</v>
      </c>
      <c r="AF18" s="14">
        <f t="shared" si="16"/>
        <v>111.25028571428572</v>
      </c>
      <c r="AG18" s="14">
        <f t="shared" si="13"/>
        <v>108.2</v>
      </c>
      <c r="AH18" s="33">
        <f t="shared" si="14"/>
        <v>122.22886367880484</v>
      </c>
      <c r="AI18" s="14"/>
      <c r="AJ18" s="16"/>
      <c r="AK18" s="1">
        <v>64</v>
      </c>
      <c r="AN18" s="1">
        <v>1</v>
      </c>
      <c r="AO18" s="14">
        <f t="shared" si="17"/>
        <v>122.22886367880484</v>
      </c>
      <c r="AP18" s="14"/>
      <c r="AQ18" s="16"/>
    </row>
    <row r="19" spans="1:43" ht="12" customHeight="1">
      <c r="A19" s="1" t="s">
        <v>473</v>
      </c>
      <c r="B19" s="1">
        <v>1</v>
      </c>
      <c r="C19" s="26" t="s">
        <v>366</v>
      </c>
      <c r="D19" s="26" t="s">
        <v>367</v>
      </c>
      <c r="E19" s="96">
        <v>28.92</v>
      </c>
      <c r="F19" s="97">
        <v>33.06</v>
      </c>
      <c r="G19" s="12"/>
      <c r="H19" s="14">
        <v>248.64</v>
      </c>
      <c r="I19" s="14">
        <v>248.64</v>
      </c>
      <c r="J19" s="14">
        <v>310.79000000000002</v>
      </c>
      <c r="K19" s="14">
        <v>310.8</v>
      </c>
      <c r="L19" s="14">
        <v>310.8</v>
      </c>
      <c r="M19" s="14">
        <v>310.8</v>
      </c>
      <c r="N19" s="14">
        <v>334.11</v>
      </c>
      <c r="O19" s="14">
        <v>317.02</v>
      </c>
      <c r="P19" s="14">
        <v>329.45</v>
      </c>
      <c r="Q19" s="14">
        <v>318.57</v>
      </c>
      <c r="R19" s="14">
        <v>297.54000000000002</v>
      </c>
      <c r="S19" s="14">
        <v>289.27999999999997</v>
      </c>
      <c r="T19" s="14">
        <v>3626.4399999999996</v>
      </c>
      <c r="V19" s="14">
        <f t="shared" si="15"/>
        <v>8.5975103734439831</v>
      </c>
      <c r="W19" s="14">
        <f t="shared" si="4"/>
        <v>8.5975103734439831</v>
      </c>
      <c r="X19" s="14">
        <f t="shared" si="5"/>
        <v>10.746542185338866</v>
      </c>
      <c r="Y19" s="14">
        <f t="shared" si="6"/>
        <v>10.746887966804978</v>
      </c>
      <c r="Z19" s="14">
        <f t="shared" si="7"/>
        <v>10.746887966804978</v>
      </c>
      <c r="AA19" s="14">
        <f t="shared" si="8"/>
        <v>10.746887966804978</v>
      </c>
      <c r="AB19" s="14">
        <f t="shared" si="9"/>
        <v>11.552904564315352</v>
      </c>
      <c r="AC19" s="14">
        <f t="shared" si="10"/>
        <v>10.961964038727523</v>
      </c>
      <c r="AD19" s="14">
        <f t="shared" si="11"/>
        <v>11.3917704011065</v>
      </c>
      <c r="AE19" s="14">
        <f t="shared" si="12"/>
        <v>11.015560165975103</v>
      </c>
      <c r="AF19" s="14">
        <f t="shared" si="16"/>
        <v>9</v>
      </c>
      <c r="AG19" s="14">
        <f t="shared" si="13"/>
        <v>8.7501512401693873</v>
      </c>
      <c r="AH19" s="33">
        <f t="shared" si="14"/>
        <v>10.237881436911303</v>
      </c>
      <c r="AI19" s="14"/>
      <c r="AJ19" s="16"/>
      <c r="AK19" s="1">
        <v>64</v>
      </c>
      <c r="AN19" s="1">
        <v>1</v>
      </c>
      <c r="AO19" s="14">
        <f t="shared" si="17"/>
        <v>10.237881436911303</v>
      </c>
      <c r="AP19" s="14"/>
      <c r="AQ19" s="16"/>
    </row>
    <row r="20" spans="1:43" ht="12" customHeight="1">
      <c r="A20" s="1" t="s">
        <v>476</v>
      </c>
      <c r="B20" s="1">
        <v>1</v>
      </c>
      <c r="C20" s="26" t="s">
        <v>368</v>
      </c>
      <c r="D20" s="26" t="s">
        <v>369</v>
      </c>
      <c r="E20" s="96">
        <v>22.65</v>
      </c>
      <c r="F20" s="97">
        <v>25.91</v>
      </c>
      <c r="G20" s="12"/>
      <c r="H20" s="14">
        <v>849.13</v>
      </c>
      <c r="I20" s="14">
        <v>849.13</v>
      </c>
      <c r="J20" s="14">
        <v>849.13</v>
      </c>
      <c r="K20" s="14">
        <v>849.13</v>
      </c>
      <c r="L20" s="14">
        <v>727.38</v>
      </c>
      <c r="M20" s="14">
        <v>737.12</v>
      </c>
      <c r="N20" s="14">
        <v>727.38</v>
      </c>
      <c r="O20" s="14">
        <v>745.64</v>
      </c>
      <c r="P20" s="14">
        <v>727.38</v>
      </c>
      <c r="Q20" s="14">
        <v>745.64</v>
      </c>
      <c r="R20" s="14">
        <v>781.69</v>
      </c>
      <c r="S20" s="14">
        <v>792.05</v>
      </c>
      <c r="T20" s="14">
        <v>9380.7999999999993</v>
      </c>
      <c r="V20" s="14">
        <f t="shared" si="15"/>
        <v>37.489183222958061</v>
      </c>
      <c r="W20" s="14">
        <f t="shared" si="4"/>
        <v>37.489183222958061</v>
      </c>
      <c r="X20" s="14">
        <f t="shared" si="5"/>
        <v>37.489183222958061</v>
      </c>
      <c r="Y20" s="14">
        <f t="shared" si="6"/>
        <v>37.489183222958061</v>
      </c>
      <c r="Z20" s="14">
        <f t="shared" si="7"/>
        <v>32.113907284768217</v>
      </c>
      <c r="AA20" s="14">
        <f t="shared" si="8"/>
        <v>32.543929359823402</v>
      </c>
      <c r="AB20" s="14">
        <f t="shared" si="9"/>
        <v>32.113907284768217</v>
      </c>
      <c r="AC20" s="14">
        <f t="shared" si="10"/>
        <v>32.920088300220755</v>
      </c>
      <c r="AD20" s="14">
        <f t="shared" si="11"/>
        <v>32.113907284768217</v>
      </c>
      <c r="AE20" s="14">
        <f t="shared" si="12"/>
        <v>32.920088300220755</v>
      </c>
      <c r="AF20" s="14">
        <f t="shared" si="16"/>
        <v>30.169432651485916</v>
      </c>
      <c r="AG20" s="14">
        <f t="shared" si="13"/>
        <v>30.569278270937861</v>
      </c>
      <c r="AH20" s="33">
        <f t="shared" si="14"/>
        <v>33.785105969068802</v>
      </c>
      <c r="AI20" s="14"/>
      <c r="AJ20" s="16"/>
      <c r="AK20" s="1">
        <v>96</v>
      </c>
      <c r="AN20" s="1">
        <v>1</v>
      </c>
      <c r="AO20" s="14">
        <f t="shared" si="17"/>
        <v>33.785105969068802</v>
      </c>
      <c r="AP20" s="14"/>
      <c r="AQ20" s="16"/>
    </row>
    <row r="21" spans="1:43" ht="12" customHeight="1">
      <c r="A21" s="1" t="s">
        <v>478</v>
      </c>
      <c r="B21" s="1">
        <v>1</v>
      </c>
      <c r="C21" s="26" t="s">
        <v>370</v>
      </c>
      <c r="D21" s="26" t="s">
        <v>371</v>
      </c>
      <c r="E21" s="96">
        <v>40.590000000000003</v>
      </c>
      <c r="F21" s="97">
        <v>46.42</v>
      </c>
      <c r="G21" s="12"/>
      <c r="H21" s="14">
        <v>87.26</v>
      </c>
      <c r="I21" s="14">
        <v>87.26</v>
      </c>
      <c r="J21" s="14">
        <v>87.26</v>
      </c>
      <c r="K21" s="14">
        <v>87.26</v>
      </c>
      <c r="L21" s="14">
        <v>87.26</v>
      </c>
      <c r="M21" s="14">
        <v>87.26</v>
      </c>
      <c r="N21" s="14">
        <v>87.26</v>
      </c>
      <c r="O21" s="14">
        <v>87.26</v>
      </c>
      <c r="P21" s="14">
        <v>87.26</v>
      </c>
      <c r="Q21" s="14">
        <v>87.26</v>
      </c>
      <c r="R21" s="14">
        <v>92.84</v>
      </c>
      <c r="S21" s="14">
        <v>92.84</v>
      </c>
      <c r="T21" s="14">
        <v>1058.28</v>
      </c>
      <c r="V21" s="14">
        <f t="shared" si="15"/>
        <v>2.1497905888149789</v>
      </c>
      <c r="W21" s="14">
        <f t="shared" si="4"/>
        <v>2.1497905888149789</v>
      </c>
      <c r="X21" s="14">
        <f t="shared" si="5"/>
        <v>2.1497905888149789</v>
      </c>
      <c r="Y21" s="14">
        <f t="shared" si="6"/>
        <v>2.1497905888149789</v>
      </c>
      <c r="Z21" s="14">
        <f t="shared" si="7"/>
        <v>2.1497905888149789</v>
      </c>
      <c r="AA21" s="14">
        <f t="shared" si="8"/>
        <v>2.1497905888149789</v>
      </c>
      <c r="AB21" s="14">
        <f t="shared" si="9"/>
        <v>2.1497905888149789</v>
      </c>
      <c r="AC21" s="14">
        <f t="shared" si="10"/>
        <v>2.1497905888149789</v>
      </c>
      <c r="AD21" s="14">
        <f t="shared" si="11"/>
        <v>2.1497905888149789</v>
      </c>
      <c r="AE21" s="14">
        <f t="shared" si="12"/>
        <v>2.1497905888149789</v>
      </c>
      <c r="AF21" s="14">
        <f t="shared" si="16"/>
        <v>2</v>
      </c>
      <c r="AG21" s="14">
        <f t="shared" si="13"/>
        <v>2</v>
      </c>
      <c r="AH21" s="33">
        <f t="shared" si="14"/>
        <v>2.1248254906791493</v>
      </c>
      <c r="AI21" s="14"/>
      <c r="AJ21" s="16"/>
      <c r="AK21" s="1">
        <v>96</v>
      </c>
      <c r="AN21" s="1">
        <v>1</v>
      </c>
      <c r="AO21" s="14">
        <f t="shared" si="17"/>
        <v>2.1248254906791493</v>
      </c>
      <c r="AP21" s="14"/>
      <c r="AQ21" s="16"/>
    </row>
    <row r="22" spans="1:43" ht="12" customHeight="1">
      <c r="A22" s="1" t="s">
        <v>475</v>
      </c>
      <c r="B22" s="1">
        <v>1</v>
      </c>
      <c r="C22" s="26" t="s">
        <v>146</v>
      </c>
      <c r="D22" s="26" t="s">
        <v>147</v>
      </c>
      <c r="E22" s="96">
        <v>27.29</v>
      </c>
      <c r="F22" s="97">
        <v>31.21</v>
      </c>
      <c r="G22" s="12"/>
      <c r="H22" s="14">
        <v>18886.11</v>
      </c>
      <c r="I22" s="14">
        <v>18858.240000000002</v>
      </c>
      <c r="J22" s="14">
        <v>18824.45</v>
      </c>
      <c r="K22" s="14">
        <v>18815.669999999998</v>
      </c>
      <c r="L22" s="14">
        <v>19136.96</v>
      </c>
      <c r="M22" s="14">
        <v>19154.57</v>
      </c>
      <c r="N22" s="14">
        <v>19159.04</v>
      </c>
      <c r="O22" s="14">
        <v>19098.91</v>
      </c>
      <c r="P22" s="14">
        <v>18780.55</v>
      </c>
      <c r="Q22" s="14">
        <v>18934.63</v>
      </c>
      <c r="R22" s="14">
        <v>19990.61</v>
      </c>
      <c r="S22" s="14">
        <v>20050.88</v>
      </c>
      <c r="T22" s="14">
        <v>229690.62</v>
      </c>
      <c r="V22" s="14">
        <f t="shared" si="15"/>
        <v>692.05240014657386</v>
      </c>
      <c r="W22" s="14">
        <f t="shared" si="4"/>
        <v>691.03114694027124</v>
      </c>
      <c r="X22" s="14">
        <f t="shared" si="5"/>
        <v>689.79296445584464</v>
      </c>
      <c r="Y22" s="14">
        <f t="shared" si="6"/>
        <v>689.47123488457305</v>
      </c>
      <c r="Z22" s="14">
        <f t="shared" si="7"/>
        <v>701.24441187248078</v>
      </c>
      <c r="AA22" s="14">
        <f t="shared" si="8"/>
        <v>701.88970318798101</v>
      </c>
      <c r="AB22" s="14">
        <f t="shared" si="9"/>
        <v>702.05349945034811</v>
      </c>
      <c r="AC22" s="14">
        <f t="shared" si="10"/>
        <v>699.85012825210697</v>
      </c>
      <c r="AD22" s="14">
        <f t="shared" si="11"/>
        <v>688.18431659948703</v>
      </c>
      <c r="AE22" s="14">
        <f t="shared" si="12"/>
        <v>693.83034078417006</v>
      </c>
      <c r="AF22" s="14">
        <f t="shared" si="16"/>
        <v>640.51938481256013</v>
      </c>
      <c r="AG22" s="14">
        <f t="shared" si="13"/>
        <v>642.45049663569375</v>
      </c>
      <c r="AH22" s="33">
        <f t="shared" si="14"/>
        <v>686.03083566850762</v>
      </c>
      <c r="AI22" s="14"/>
      <c r="AJ22" s="16"/>
      <c r="AK22" s="1">
        <v>96</v>
      </c>
      <c r="AN22" s="1">
        <v>1</v>
      </c>
      <c r="AO22" s="14">
        <f t="shared" si="17"/>
        <v>686.03083566850762</v>
      </c>
      <c r="AP22" s="14"/>
      <c r="AQ22" s="16"/>
    </row>
    <row r="23" spans="1:43" customFormat="1" ht="12" customHeight="1">
      <c r="A23" s="1" t="s">
        <v>477</v>
      </c>
      <c r="B23" s="1">
        <v>1</v>
      </c>
      <c r="C23" s="26" t="s">
        <v>148</v>
      </c>
      <c r="D23" s="26" t="s">
        <v>149</v>
      </c>
      <c r="E23" s="96">
        <v>48.89</v>
      </c>
      <c r="F23" s="97">
        <v>55.91</v>
      </c>
      <c r="G23" s="12"/>
      <c r="H23" s="14">
        <v>9787.41</v>
      </c>
      <c r="I23" s="14">
        <v>9839.9599999999991</v>
      </c>
      <c r="J23" s="14">
        <v>10192.06</v>
      </c>
      <c r="K23" s="14">
        <v>10291.89</v>
      </c>
      <c r="L23" s="14">
        <v>10481.08</v>
      </c>
      <c r="M23" s="14">
        <v>10315.549999999999</v>
      </c>
      <c r="N23" s="14">
        <v>10510.02</v>
      </c>
      <c r="O23" s="14">
        <v>10380.820000000002</v>
      </c>
      <c r="P23" s="14">
        <v>10615.11</v>
      </c>
      <c r="Q23" s="14">
        <v>10738.6</v>
      </c>
      <c r="R23" s="14">
        <v>11472.73</v>
      </c>
      <c r="S23" s="14">
        <v>11576.17</v>
      </c>
      <c r="T23" s="14">
        <v>126201.40000000001</v>
      </c>
      <c r="U23" s="1"/>
      <c r="V23" s="14">
        <f t="shared" si="15"/>
        <v>200.19247289834323</v>
      </c>
      <c r="W23" s="14">
        <f t="shared" si="4"/>
        <v>201.26733483329923</v>
      </c>
      <c r="X23" s="14">
        <f t="shared" si="5"/>
        <v>208.46921660871342</v>
      </c>
      <c r="Y23" s="14">
        <f t="shared" si="6"/>
        <v>210.51114747392103</v>
      </c>
      <c r="Z23" s="14">
        <f t="shared" si="7"/>
        <v>214.38085498056861</v>
      </c>
      <c r="AA23" s="14">
        <f t="shared" si="8"/>
        <v>210.99509102065861</v>
      </c>
      <c r="AB23" s="14">
        <f t="shared" si="9"/>
        <v>214.97279607281652</v>
      </c>
      <c r="AC23" s="14">
        <f t="shared" si="10"/>
        <v>212.33012886070773</v>
      </c>
      <c r="AD23" s="14">
        <f t="shared" si="11"/>
        <v>217.12231540192269</v>
      </c>
      <c r="AE23" s="14">
        <f t="shared" si="12"/>
        <v>219.64818981386787</v>
      </c>
      <c r="AF23" s="14">
        <f t="shared" si="16"/>
        <v>205.19996422822393</v>
      </c>
      <c r="AG23" s="14">
        <f t="shared" si="13"/>
        <v>207.05008048649617</v>
      </c>
      <c r="AH23" s="33">
        <f t="shared" si="14"/>
        <v>210.17829938996155</v>
      </c>
      <c r="AI23" s="35"/>
      <c r="AJ23" s="16"/>
      <c r="AK23">
        <v>96</v>
      </c>
      <c r="AN23">
        <v>1</v>
      </c>
      <c r="AO23" s="14">
        <f t="shared" si="17"/>
        <v>210.17829938996155</v>
      </c>
      <c r="AP23" s="14"/>
      <c r="AQ23" s="16"/>
    </row>
    <row r="24" spans="1:43" ht="12" customHeight="1">
      <c r="A24" s="1" t="s">
        <v>491</v>
      </c>
      <c r="B24" s="1">
        <v>1</v>
      </c>
      <c r="C24" s="26" t="s">
        <v>164</v>
      </c>
      <c r="D24" s="26" t="s">
        <v>360</v>
      </c>
      <c r="E24" s="96">
        <v>9.68</v>
      </c>
      <c r="F24" s="97">
        <v>10.58</v>
      </c>
      <c r="G24" s="12"/>
      <c r="H24" s="14">
        <v>182.16</v>
      </c>
      <c r="I24" s="14">
        <v>303.60000000000002</v>
      </c>
      <c r="J24" s="14">
        <v>384.56</v>
      </c>
      <c r="K24" s="14">
        <v>220.23</v>
      </c>
      <c r="L24" s="14">
        <v>161.91999999999999</v>
      </c>
      <c r="M24" s="14">
        <v>192.28</v>
      </c>
      <c r="N24" s="14">
        <v>151.80000000000001</v>
      </c>
      <c r="O24" s="14">
        <v>131.56</v>
      </c>
      <c r="P24" s="14">
        <v>141.68</v>
      </c>
      <c r="Q24" s="14">
        <v>80.959999999999994</v>
      </c>
      <c r="R24" s="14">
        <v>84.64</v>
      </c>
      <c r="S24" s="14">
        <v>116.38</v>
      </c>
      <c r="T24" s="14">
        <v>2151.77</v>
      </c>
      <c r="V24" s="14">
        <f t="shared" si="15"/>
        <v>18.81818181818182</v>
      </c>
      <c r="W24" s="14">
        <f t="shared" si="4"/>
        <v>31.363636363636367</v>
      </c>
      <c r="X24" s="14">
        <f t="shared" si="5"/>
        <v>39.727272727272727</v>
      </c>
      <c r="Y24" s="14">
        <f t="shared" si="6"/>
        <v>22.751033057851238</v>
      </c>
      <c r="Z24" s="14">
        <f t="shared" si="7"/>
        <v>16.727272727272727</v>
      </c>
      <c r="AA24" s="14">
        <f t="shared" si="8"/>
        <v>19.863636363636363</v>
      </c>
      <c r="AB24" s="14">
        <f t="shared" si="9"/>
        <v>15.681818181818183</v>
      </c>
      <c r="AC24" s="14">
        <f t="shared" si="10"/>
        <v>13.590909090909092</v>
      </c>
      <c r="AD24" s="14">
        <f t="shared" si="11"/>
        <v>14.636363636363637</v>
      </c>
      <c r="AE24" s="14">
        <f t="shared" si="12"/>
        <v>8.3636363636363633</v>
      </c>
      <c r="AF24" s="14">
        <f t="shared" si="16"/>
        <v>8</v>
      </c>
      <c r="AG24" s="14">
        <f t="shared" si="13"/>
        <v>11</v>
      </c>
      <c r="AH24" s="33">
        <f t="shared" si="14"/>
        <v>18.37698002754821</v>
      </c>
    </row>
    <row r="25" spans="1:43" ht="12" customHeight="1">
      <c r="A25" s="1" t="s">
        <v>806</v>
      </c>
      <c r="B25" s="1">
        <v>1</v>
      </c>
      <c r="C25" s="26" t="s">
        <v>372</v>
      </c>
      <c r="D25" s="26" t="s">
        <v>373</v>
      </c>
      <c r="E25" s="96">
        <v>22.56</v>
      </c>
      <c r="F25" s="97">
        <v>24.64</v>
      </c>
      <c r="G25" s="12"/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V25" s="14">
        <f t="shared" si="15"/>
        <v>0</v>
      </c>
      <c r="W25" s="14">
        <f t="shared" si="4"/>
        <v>0</v>
      </c>
      <c r="X25" s="14">
        <f t="shared" si="5"/>
        <v>0</v>
      </c>
      <c r="Y25" s="14">
        <f t="shared" si="6"/>
        <v>0</v>
      </c>
      <c r="Z25" s="14">
        <f t="shared" si="7"/>
        <v>0</v>
      </c>
      <c r="AA25" s="14">
        <f t="shared" si="8"/>
        <v>0</v>
      </c>
      <c r="AB25" s="14">
        <f t="shared" si="9"/>
        <v>0</v>
      </c>
      <c r="AC25" s="14">
        <f t="shared" si="10"/>
        <v>0</v>
      </c>
      <c r="AD25" s="14">
        <f t="shared" si="11"/>
        <v>0</v>
      </c>
      <c r="AE25" s="14">
        <f t="shared" si="12"/>
        <v>0</v>
      </c>
      <c r="AF25" s="14">
        <f t="shared" si="16"/>
        <v>0</v>
      </c>
      <c r="AG25" s="14">
        <f t="shared" si="13"/>
        <v>0</v>
      </c>
      <c r="AH25" s="33">
        <f t="shared" si="14"/>
        <v>0</v>
      </c>
    </row>
    <row r="26" spans="1:43" ht="12" customHeight="1">
      <c r="A26" s="1" t="s">
        <v>481</v>
      </c>
      <c r="B26" s="1">
        <v>1</v>
      </c>
      <c r="C26" s="26" t="s">
        <v>374</v>
      </c>
      <c r="D26" s="26" t="s">
        <v>375</v>
      </c>
      <c r="E26" s="96">
        <v>29.38</v>
      </c>
      <c r="F26" s="97">
        <v>33.6</v>
      </c>
      <c r="G26" s="12"/>
      <c r="H26" s="14">
        <v>473.7</v>
      </c>
      <c r="I26" s="14">
        <v>284.22000000000003</v>
      </c>
      <c r="J26" s="14">
        <v>568.44000000000005</v>
      </c>
      <c r="K26" s="14">
        <v>505.28</v>
      </c>
      <c r="L26" s="14">
        <v>568.44000000000005</v>
      </c>
      <c r="M26" s="14">
        <v>821.08</v>
      </c>
      <c r="N26" s="14">
        <v>473.7</v>
      </c>
      <c r="O26" s="14">
        <v>631.6</v>
      </c>
      <c r="P26" s="14">
        <v>631.6</v>
      </c>
      <c r="Q26" s="14">
        <v>505.28</v>
      </c>
      <c r="R26" s="14">
        <v>768.76</v>
      </c>
      <c r="S26" s="14">
        <v>705.6</v>
      </c>
      <c r="T26" s="14">
        <v>6937.7000000000007</v>
      </c>
      <c r="V26" s="14">
        <f t="shared" si="15"/>
        <v>16.123213070115725</v>
      </c>
      <c r="W26" s="14">
        <f t="shared" si="4"/>
        <v>9.6739278420694355</v>
      </c>
      <c r="X26" s="14">
        <f t="shared" si="5"/>
        <v>19.347855684138871</v>
      </c>
      <c r="Y26" s="14">
        <f t="shared" si="6"/>
        <v>17.198093941456772</v>
      </c>
      <c r="Z26" s="14">
        <f t="shared" si="7"/>
        <v>19.347855684138871</v>
      </c>
      <c r="AA26" s="14">
        <f t="shared" si="8"/>
        <v>27.946902654867259</v>
      </c>
      <c r="AB26" s="14">
        <f t="shared" si="9"/>
        <v>16.123213070115725</v>
      </c>
      <c r="AC26" s="14">
        <f t="shared" si="10"/>
        <v>21.49761742682097</v>
      </c>
      <c r="AD26" s="14">
        <f t="shared" si="11"/>
        <v>21.49761742682097</v>
      </c>
      <c r="AE26" s="14">
        <f t="shared" si="12"/>
        <v>17.198093941456772</v>
      </c>
      <c r="AF26" s="14">
        <f t="shared" si="16"/>
        <v>22.879761904761903</v>
      </c>
      <c r="AG26" s="14">
        <f t="shared" si="13"/>
        <v>21</v>
      </c>
      <c r="AH26" s="33">
        <f t="shared" si="14"/>
        <v>19.152846053896941</v>
      </c>
    </row>
    <row r="27" spans="1:43" ht="12" customHeight="1">
      <c r="A27" s="1" t="s">
        <v>484</v>
      </c>
      <c r="B27" s="1">
        <v>1</v>
      </c>
      <c r="C27" s="26" t="s">
        <v>376</v>
      </c>
      <c r="D27" s="26" t="s">
        <v>377</v>
      </c>
      <c r="E27" s="96">
        <v>11.76</v>
      </c>
      <c r="F27" s="97">
        <v>13.45</v>
      </c>
      <c r="G27" s="12"/>
      <c r="H27" s="14">
        <v>202.24</v>
      </c>
      <c r="I27" s="14">
        <v>214.88</v>
      </c>
      <c r="J27" s="14">
        <v>240.16</v>
      </c>
      <c r="K27" s="14">
        <v>214.88</v>
      </c>
      <c r="L27" s="14">
        <v>252.8</v>
      </c>
      <c r="M27" s="14">
        <v>202.24</v>
      </c>
      <c r="N27" s="14">
        <v>189.6</v>
      </c>
      <c r="O27" s="14">
        <v>303.36</v>
      </c>
      <c r="P27" s="14">
        <v>328.64</v>
      </c>
      <c r="Q27" s="14">
        <v>278.08</v>
      </c>
      <c r="R27" s="14">
        <v>253.12</v>
      </c>
      <c r="S27" s="14">
        <v>161.4</v>
      </c>
      <c r="T27" s="14">
        <v>2841.3999999999996</v>
      </c>
      <c r="V27" s="14">
        <f t="shared" si="15"/>
        <v>17.197278911564627</v>
      </c>
      <c r="W27" s="14">
        <f t="shared" si="4"/>
        <v>18.272108843537413</v>
      </c>
      <c r="X27" s="14">
        <f t="shared" si="5"/>
        <v>20.421768707482993</v>
      </c>
      <c r="Y27" s="14">
        <f t="shared" si="6"/>
        <v>18.272108843537413</v>
      </c>
      <c r="Z27" s="14">
        <f t="shared" si="7"/>
        <v>21.496598639455783</v>
      </c>
      <c r="AA27" s="14">
        <f t="shared" si="8"/>
        <v>17.197278911564627</v>
      </c>
      <c r="AB27" s="14">
        <f t="shared" si="9"/>
        <v>16.122448979591837</v>
      </c>
      <c r="AC27" s="14">
        <f t="shared" si="10"/>
        <v>25.795918367346939</v>
      </c>
      <c r="AD27" s="14">
        <f t="shared" si="11"/>
        <v>27.945578231292515</v>
      </c>
      <c r="AE27" s="14">
        <f t="shared" si="12"/>
        <v>23.646258503401359</v>
      </c>
      <c r="AF27" s="14">
        <f t="shared" si="16"/>
        <v>18.819330855018588</v>
      </c>
      <c r="AG27" s="14">
        <f t="shared" si="13"/>
        <v>12.000000000000002</v>
      </c>
      <c r="AH27" s="33">
        <f t="shared" si="14"/>
        <v>19.765556482816176</v>
      </c>
    </row>
    <row r="28" spans="1:43" ht="12" customHeight="1">
      <c r="A28" s="1" t="s">
        <v>486</v>
      </c>
      <c r="B28" s="1">
        <v>1</v>
      </c>
      <c r="C28" s="26" t="s">
        <v>378</v>
      </c>
      <c r="D28" s="26" t="s">
        <v>379</v>
      </c>
      <c r="E28" s="96">
        <v>13.96</v>
      </c>
      <c r="F28" s="97">
        <v>15.97</v>
      </c>
      <c r="G28" s="12"/>
      <c r="H28" s="14">
        <v>225.15</v>
      </c>
      <c r="I28" s="14">
        <v>105.07</v>
      </c>
      <c r="J28" s="14">
        <v>120.08</v>
      </c>
      <c r="K28" s="14">
        <v>210.14</v>
      </c>
      <c r="L28" s="14">
        <v>120.08</v>
      </c>
      <c r="M28" s="14">
        <v>120.08</v>
      </c>
      <c r="N28" s="14">
        <v>240.16</v>
      </c>
      <c r="O28" s="14">
        <v>120.08</v>
      </c>
      <c r="P28" s="14">
        <v>120.08</v>
      </c>
      <c r="Q28" s="14">
        <v>135.09</v>
      </c>
      <c r="R28" s="14">
        <v>157.78</v>
      </c>
      <c r="S28" s="14">
        <v>143.72999999999999</v>
      </c>
      <c r="T28" s="14">
        <v>1817.52</v>
      </c>
      <c r="V28" s="14">
        <f t="shared" si="15"/>
        <v>16.128223495702006</v>
      </c>
      <c r="W28" s="14">
        <f t="shared" si="4"/>
        <v>7.5265042979942685</v>
      </c>
      <c r="X28" s="14">
        <f t="shared" si="5"/>
        <v>8.6017191977077356</v>
      </c>
      <c r="Y28" s="14">
        <f t="shared" si="6"/>
        <v>15.053008595988537</v>
      </c>
      <c r="Z28" s="14">
        <f t="shared" si="7"/>
        <v>8.6017191977077356</v>
      </c>
      <c r="AA28" s="14">
        <f t="shared" si="8"/>
        <v>8.6017191977077356</v>
      </c>
      <c r="AB28" s="14">
        <f t="shared" si="9"/>
        <v>17.203438395415471</v>
      </c>
      <c r="AC28" s="14">
        <f t="shared" si="10"/>
        <v>8.6017191977077356</v>
      </c>
      <c r="AD28" s="14">
        <f t="shared" si="11"/>
        <v>8.6017191977077356</v>
      </c>
      <c r="AE28" s="14">
        <f t="shared" si="12"/>
        <v>9.6769340974212028</v>
      </c>
      <c r="AF28" s="14">
        <f t="shared" si="16"/>
        <v>9.8797745773324976</v>
      </c>
      <c r="AG28" s="14">
        <f t="shared" si="13"/>
        <v>8.9999999999999982</v>
      </c>
      <c r="AH28" s="33">
        <f t="shared" si="14"/>
        <v>10.623039954032723</v>
      </c>
    </row>
    <row r="29" spans="1:43" ht="12" customHeight="1">
      <c r="A29" s="1" t="s">
        <v>807</v>
      </c>
      <c r="B29" s="1">
        <v>1</v>
      </c>
      <c r="C29" s="32" t="s">
        <v>160</v>
      </c>
      <c r="D29" s="26" t="s">
        <v>161</v>
      </c>
      <c r="E29" s="96">
        <v>0</v>
      </c>
      <c r="F29" s="97">
        <v>0</v>
      </c>
      <c r="G29" s="12"/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V29" s="14">
        <f t="shared" si="15"/>
        <v>0</v>
      </c>
      <c r="W29" s="14">
        <f t="shared" si="4"/>
        <v>0</v>
      </c>
      <c r="X29" s="14">
        <f t="shared" si="5"/>
        <v>0</v>
      </c>
      <c r="Y29" s="14">
        <f t="shared" si="6"/>
        <v>0</v>
      </c>
      <c r="Z29" s="14">
        <f t="shared" si="7"/>
        <v>0</v>
      </c>
      <c r="AA29" s="14">
        <f t="shared" si="8"/>
        <v>0</v>
      </c>
      <c r="AB29" s="14">
        <f t="shared" si="9"/>
        <v>0</v>
      </c>
      <c r="AC29" s="14">
        <f t="shared" si="10"/>
        <v>0</v>
      </c>
      <c r="AD29" s="14">
        <f t="shared" si="11"/>
        <v>0</v>
      </c>
      <c r="AE29" s="14">
        <f t="shared" si="12"/>
        <v>0</v>
      </c>
      <c r="AF29" s="14">
        <f t="shared" si="16"/>
        <v>0</v>
      </c>
      <c r="AG29" s="14">
        <f t="shared" si="13"/>
        <v>0</v>
      </c>
      <c r="AH29" s="33">
        <f t="shared" si="14"/>
        <v>0</v>
      </c>
    </row>
    <row r="30" spans="1:43" ht="12" customHeight="1">
      <c r="A30" s="1" t="s">
        <v>808</v>
      </c>
      <c r="B30" s="1">
        <v>1</v>
      </c>
      <c r="C30" s="32" t="s">
        <v>162</v>
      </c>
      <c r="D30" s="26" t="s">
        <v>163</v>
      </c>
      <c r="E30" s="96">
        <v>0</v>
      </c>
      <c r="F30" s="97">
        <v>0</v>
      </c>
      <c r="G30" s="12"/>
      <c r="H30" s="14">
        <v>-7.56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-7.56</v>
      </c>
      <c r="V30" s="14">
        <f t="shared" si="15"/>
        <v>0</v>
      </c>
      <c r="W30" s="14">
        <f t="shared" si="4"/>
        <v>0</v>
      </c>
      <c r="X30" s="14">
        <f t="shared" si="5"/>
        <v>0</v>
      </c>
      <c r="Y30" s="14">
        <f t="shared" si="6"/>
        <v>0</v>
      </c>
      <c r="Z30" s="14">
        <f t="shared" si="7"/>
        <v>0</v>
      </c>
      <c r="AA30" s="14">
        <f t="shared" si="8"/>
        <v>0</v>
      </c>
      <c r="AB30" s="14">
        <f t="shared" si="9"/>
        <v>0</v>
      </c>
      <c r="AC30" s="14">
        <f t="shared" si="10"/>
        <v>0</v>
      </c>
      <c r="AD30" s="14">
        <f t="shared" si="11"/>
        <v>0</v>
      </c>
      <c r="AE30" s="14">
        <f t="shared" si="12"/>
        <v>0</v>
      </c>
      <c r="AF30" s="14">
        <f t="shared" si="16"/>
        <v>0</v>
      </c>
      <c r="AG30" s="14">
        <f t="shared" si="13"/>
        <v>0</v>
      </c>
      <c r="AH30" s="33">
        <f t="shared" si="14"/>
        <v>0</v>
      </c>
    </row>
    <row r="31" spans="1:43" ht="12" customHeight="1">
      <c r="A31" s="1" t="s">
        <v>809</v>
      </c>
      <c r="B31" s="1">
        <v>1</v>
      </c>
      <c r="C31" t="s">
        <v>386</v>
      </c>
      <c r="D31" s="26" t="s">
        <v>387</v>
      </c>
      <c r="E31" s="96">
        <v>11.71</v>
      </c>
      <c r="F31" s="97">
        <v>13.4</v>
      </c>
      <c r="G31" s="12"/>
      <c r="H31" s="14">
        <v>0</v>
      </c>
      <c r="I31" s="14">
        <v>12.59</v>
      </c>
      <c r="J31" s="14">
        <v>0</v>
      </c>
      <c r="K31" s="14">
        <v>12.59</v>
      </c>
      <c r="L31" s="14">
        <v>0</v>
      </c>
      <c r="M31" s="14">
        <v>12.59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37.769999999999996</v>
      </c>
      <c r="V31" s="14">
        <f t="shared" si="15"/>
        <v>0</v>
      </c>
      <c r="W31" s="14">
        <f t="shared" si="4"/>
        <v>1.0751494449188728</v>
      </c>
      <c r="X31" s="14">
        <f t="shared" si="5"/>
        <v>0</v>
      </c>
      <c r="Y31" s="14">
        <f t="shared" si="6"/>
        <v>1.0751494449188728</v>
      </c>
      <c r="Z31" s="14">
        <f t="shared" si="7"/>
        <v>0</v>
      </c>
      <c r="AA31" s="14">
        <f t="shared" si="8"/>
        <v>1.0751494449188728</v>
      </c>
      <c r="AB31" s="14">
        <f t="shared" si="9"/>
        <v>0</v>
      </c>
      <c r="AC31" s="14">
        <f t="shared" si="10"/>
        <v>0</v>
      </c>
      <c r="AD31" s="14">
        <f t="shared" si="11"/>
        <v>0</v>
      </c>
      <c r="AE31" s="14">
        <f t="shared" si="12"/>
        <v>0</v>
      </c>
      <c r="AF31" s="14">
        <f t="shared" si="16"/>
        <v>0</v>
      </c>
      <c r="AG31" s="14">
        <f t="shared" si="13"/>
        <v>0</v>
      </c>
      <c r="AH31" s="33">
        <f t="shared" si="14"/>
        <v>0.26878736122971819</v>
      </c>
    </row>
    <row r="32" spans="1:43" customFormat="1" ht="12" customHeight="1">
      <c r="A32" s="1" t="s">
        <v>493</v>
      </c>
      <c r="B32" s="1">
        <v>1</v>
      </c>
      <c r="C32" s="26" t="s">
        <v>388</v>
      </c>
      <c r="D32" s="26" t="s">
        <v>389</v>
      </c>
      <c r="E32" s="96">
        <v>14.4</v>
      </c>
      <c r="F32" s="97">
        <v>16.47</v>
      </c>
      <c r="G32" s="12"/>
      <c r="H32" s="14">
        <v>15.48</v>
      </c>
      <c r="I32" s="14">
        <v>0</v>
      </c>
      <c r="J32" s="14">
        <v>15.48</v>
      </c>
      <c r="K32" s="14">
        <v>0</v>
      </c>
      <c r="L32" s="14">
        <v>15.48</v>
      </c>
      <c r="M32" s="14">
        <v>30.96</v>
      </c>
      <c r="N32" s="14">
        <v>0</v>
      </c>
      <c r="O32" s="14">
        <v>61.92</v>
      </c>
      <c r="P32" s="14">
        <v>30.96</v>
      </c>
      <c r="Q32" s="14">
        <v>0</v>
      </c>
      <c r="R32" s="14">
        <v>47.43</v>
      </c>
      <c r="S32" s="14">
        <v>0</v>
      </c>
      <c r="T32" s="14">
        <v>217.71</v>
      </c>
      <c r="U32" s="1"/>
      <c r="V32" s="14">
        <f t="shared" si="15"/>
        <v>1.075</v>
      </c>
      <c r="W32" s="14">
        <f t="shared" si="4"/>
        <v>0</v>
      </c>
      <c r="X32" s="14">
        <f t="shared" si="5"/>
        <v>1.075</v>
      </c>
      <c r="Y32" s="14">
        <f t="shared" si="6"/>
        <v>0</v>
      </c>
      <c r="Z32" s="14">
        <f t="shared" si="7"/>
        <v>1.075</v>
      </c>
      <c r="AA32" s="14">
        <f t="shared" si="8"/>
        <v>2.15</v>
      </c>
      <c r="AB32" s="14">
        <f t="shared" si="9"/>
        <v>0</v>
      </c>
      <c r="AC32" s="14">
        <f t="shared" si="10"/>
        <v>4.3</v>
      </c>
      <c r="AD32" s="14">
        <f t="shared" si="11"/>
        <v>2.15</v>
      </c>
      <c r="AE32" s="14">
        <f t="shared" si="12"/>
        <v>0</v>
      </c>
      <c r="AF32" s="14">
        <f t="shared" si="16"/>
        <v>2.8797814207650276</v>
      </c>
      <c r="AG32" s="14">
        <f t="shared" si="13"/>
        <v>0</v>
      </c>
      <c r="AH32" s="33">
        <f t="shared" si="14"/>
        <v>1.2253984517304191</v>
      </c>
    </row>
    <row r="33" spans="1:41" customFormat="1" ht="12" customHeight="1">
      <c r="A33" s="1" t="s">
        <v>494</v>
      </c>
      <c r="B33" s="1">
        <v>1</v>
      </c>
      <c r="C33" s="26" t="s">
        <v>390</v>
      </c>
      <c r="D33" s="26" t="s">
        <v>391</v>
      </c>
      <c r="E33" s="96">
        <v>17.309999999999999</v>
      </c>
      <c r="F33" s="97">
        <v>19.8</v>
      </c>
      <c r="G33" s="12"/>
      <c r="H33" s="14">
        <v>0</v>
      </c>
      <c r="I33" s="14">
        <v>0</v>
      </c>
      <c r="J33" s="14">
        <v>18.61</v>
      </c>
      <c r="K33" s="14">
        <v>18.61</v>
      </c>
      <c r="L33" s="14">
        <v>0</v>
      </c>
      <c r="M33" s="14">
        <v>55.83</v>
      </c>
      <c r="N33" s="14">
        <v>55.83</v>
      </c>
      <c r="O33" s="14">
        <v>0</v>
      </c>
      <c r="P33" s="14">
        <v>18.61</v>
      </c>
      <c r="Q33" s="14">
        <v>0</v>
      </c>
      <c r="R33" s="14">
        <v>78.010000000000005</v>
      </c>
      <c r="S33" s="14">
        <v>39.6</v>
      </c>
      <c r="T33" s="14">
        <v>285.10000000000002</v>
      </c>
      <c r="U33" s="1"/>
      <c r="V33" s="14">
        <f t="shared" si="15"/>
        <v>0</v>
      </c>
      <c r="W33" s="14">
        <f t="shared" si="4"/>
        <v>0</v>
      </c>
      <c r="X33" s="14">
        <f t="shared" si="5"/>
        <v>1.075101097631427</v>
      </c>
      <c r="Y33" s="14">
        <f t="shared" si="6"/>
        <v>1.075101097631427</v>
      </c>
      <c r="Z33" s="14">
        <f t="shared" si="7"/>
        <v>0</v>
      </c>
      <c r="AA33" s="14">
        <f t="shared" si="8"/>
        <v>3.2253032928942811</v>
      </c>
      <c r="AB33" s="14">
        <f t="shared" si="9"/>
        <v>3.2253032928942811</v>
      </c>
      <c r="AC33" s="14">
        <f t="shared" si="10"/>
        <v>0</v>
      </c>
      <c r="AD33" s="14">
        <f t="shared" si="11"/>
        <v>1.075101097631427</v>
      </c>
      <c r="AE33" s="14">
        <f t="shared" si="12"/>
        <v>0</v>
      </c>
      <c r="AF33" s="14">
        <f t="shared" si="16"/>
        <v>3.9398989898989902</v>
      </c>
      <c r="AG33" s="14">
        <f t="shared" si="13"/>
        <v>2</v>
      </c>
      <c r="AH33" s="33">
        <f t="shared" si="14"/>
        <v>1.3013174057151529</v>
      </c>
    </row>
    <row r="34" spans="1:41" customFormat="1" ht="12" customHeight="1">
      <c r="A34" s="1" t="s">
        <v>492</v>
      </c>
      <c r="B34" s="1">
        <v>1</v>
      </c>
      <c r="C34" s="26" t="s">
        <v>335</v>
      </c>
      <c r="D34" s="26" t="s">
        <v>336</v>
      </c>
      <c r="E34" s="96">
        <v>3.88</v>
      </c>
      <c r="F34" s="97">
        <v>4.2300000000000004</v>
      </c>
      <c r="G34" s="12"/>
      <c r="H34" s="14">
        <v>16.2</v>
      </c>
      <c r="I34" s="14">
        <v>16.2</v>
      </c>
      <c r="J34" s="14">
        <v>16.2</v>
      </c>
      <c r="K34" s="14">
        <v>16.2</v>
      </c>
      <c r="L34" s="14">
        <v>16.2</v>
      </c>
      <c r="M34" s="14">
        <v>16.2</v>
      </c>
      <c r="N34" s="14">
        <v>16.2</v>
      </c>
      <c r="O34" s="14">
        <v>16.2</v>
      </c>
      <c r="P34" s="14">
        <v>16.2</v>
      </c>
      <c r="Q34" s="14">
        <v>16.2</v>
      </c>
      <c r="R34" s="14">
        <v>16.920000000000002</v>
      </c>
      <c r="S34" s="14">
        <v>16.920000000000002</v>
      </c>
      <c r="T34" s="14">
        <v>195.83999999999997</v>
      </c>
      <c r="U34" s="1"/>
      <c r="V34" s="14">
        <f t="shared" si="15"/>
        <v>4.1752577319587632</v>
      </c>
      <c r="W34" s="14">
        <f t="shared" si="4"/>
        <v>4.1752577319587632</v>
      </c>
      <c r="X34" s="14">
        <f t="shared" si="5"/>
        <v>4.1752577319587632</v>
      </c>
      <c r="Y34" s="14">
        <f t="shared" si="6"/>
        <v>4.1752577319587632</v>
      </c>
      <c r="Z34" s="14">
        <f t="shared" si="7"/>
        <v>4.1752577319587632</v>
      </c>
      <c r="AA34" s="14">
        <f t="shared" si="8"/>
        <v>4.1752577319587632</v>
      </c>
      <c r="AB34" s="14">
        <f t="shared" si="9"/>
        <v>4.1752577319587632</v>
      </c>
      <c r="AC34" s="14">
        <f t="shared" si="10"/>
        <v>4.1752577319587632</v>
      </c>
      <c r="AD34" s="14">
        <f t="shared" si="11"/>
        <v>4.1752577319587632</v>
      </c>
      <c r="AE34" s="14">
        <f t="shared" si="12"/>
        <v>4.1752577319587632</v>
      </c>
      <c r="AF34" s="14">
        <f t="shared" si="16"/>
        <v>4</v>
      </c>
      <c r="AG34" s="14">
        <f t="shared" si="13"/>
        <v>4</v>
      </c>
      <c r="AH34" s="33">
        <f t="shared" si="14"/>
        <v>4.1460481099656361</v>
      </c>
    </row>
    <row r="35" spans="1:41" customFormat="1" ht="12" customHeight="1">
      <c r="A35" s="1" t="s">
        <v>482</v>
      </c>
      <c r="B35" s="1">
        <v>1</v>
      </c>
      <c r="C35" s="26" t="s">
        <v>380</v>
      </c>
      <c r="D35" s="26" t="s">
        <v>381</v>
      </c>
      <c r="E35" s="96">
        <v>9.8000000000000007</v>
      </c>
      <c r="F35" s="97">
        <v>11.2</v>
      </c>
      <c r="G35" s="12"/>
      <c r="H35" s="14">
        <v>1663.74</v>
      </c>
      <c r="I35" s="14">
        <v>1411.02</v>
      </c>
      <c r="J35" s="14">
        <v>1379.43</v>
      </c>
      <c r="K35" s="14">
        <v>1031.94</v>
      </c>
      <c r="L35" s="14">
        <v>1495.26</v>
      </c>
      <c r="M35" s="14">
        <v>1958.58</v>
      </c>
      <c r="N35" s="14">
        <v>1800.63</v>
      </c>
      <c r="O35" s="14">
        <v>1642.68</v>
      </c>
      <c r="P35" s="14">
        <v>1769.04</v>
      </c>
      <c r="Q35" s="14">
        <v>2379.7800000000002</v>
      </c>
      <c r="R35" s="14">
        <v>3763.68</v>
      </c>
      <c r="S35" s="14">
        <v>2397.4699999999998</v>
      </c>
      <c r="T35" s="14">
        <v>22693.250000000004</v>
      </c>
      <c r="U35" s="1"/>
      <c r="V35" s="14">
        <f t="shared" si="15"/>
        <v>169.76938775510203</v>
      </c>
      <c r="W35" s="14">
        <f t="shared" si="4"/>
        <v>143.98163265306121</v>
      </c>
      <c r="X35" s="14">
        <f t="shared" si="5"/>
        <v>140.75816326530611</v>
      </c>
      <c r="Y35" s="14">
        <f t="shared" si="6"/>
        <v>105.3</v>
      </c>
      <c r="Z35" s="14">
        <f t="shared" si="7"/>
        <v>152.57755102040815</v>
      </c>
      <c r="AA35" s="14">
        <f t="shared" si="8"/>
        <v>199.85510204081629</v>
      </c>
      <c r="AB35" s="14">
        <f t="shared" si="9"/>
        <v>183.73775510204081</v>
      </c>
      <c r="AC35" s="14">
        <f t="shared" si="10"/>
        <v>167.6204081632653</v>
      </c>
      <c r="AD35" s="14">
        <f t="shared" si="11"/>
        <v>180.51428571428571</v>
      </c>
      <c r="AE35" s="14">
        <f t="shared" si="12"/>
        <v>242.83469387755102</v>
      </c>
      <c r="AF35" s="14">
        <f t="shared" si="16"/>
        <v>336.04285714285714</v>
      </c>
      <c r="AG35" s="14">
        <f t="shared" si="13"/>
        <v>214.05982142857141</v>
      </c>
      <c r="AH35" s="33">
        <f t="shared" si="14"/>
        <v>186.42097151360542</v>
      </c>
    </row>
    <row r="36" spans="1:41" customFormat="1" ht="12" customHeight="1">
      <c r="A36" s="1" t="s">
        <v>489</v>
      </c>
      <c r="B36" s="1">
        <v>1</v>
      </c>
      <c r="C36" s="26" t="s">
        <v>397</v>
      </c>
      <c r="D36" s="26" t="s">
        <v>403</v>
      </c>
      <c r="E36" s="96">
        <v>4.01</v>
      </c>
      <c r="F36" s="97">
        <v>4.59</v>
      </c>
      <c r="G36" s="12"/>
      <c r="H36" s="14">
        <v>293.04999999999995</v>
      </c>
      <c r="I36" s="14">
        <v>219.81</v>
      </c>
      <c r="J36" s="14">
        <v>189.64000000000001</v>
      </c>
      <c r="K36" s="14">
        <v>150.85</v>
      </c>
      <c r="L36" s="14">
        <v>219.81</v>
      </c>
      <c r="M36" s="14">
        <v>258.59999999999997</v>
      </c>
      <c r="N36" s="14">
        <v>159.47</v>
      </c>
      <c r="O36" s="14">
        <v>206.88</v>
      </c>
      <c r="P36" s="14">
        <v>241.36</v>
      </c>
      <c r="Q36" s="14">
        <v>150.85</v>
      </c>
      <c r="R36" s="14">
        <v>209.46</v>
      </c>
      <c r="S36" s="14">
        <v>211.14000000000001</v>
      </c>
      <c r="T36" s="14">
        <v>2510.9199999999996</v>
      </c>
      <c r="U36" s="1"/>
      <c r="V36" s="14">
        <f t="shared" si="15"/>
        <v>73.079800498753116</v>
      </c>
      <c r="W36" s="14">
        <f t="shared" si="4"/>
        <v>54.81546134663342</v>
      </c>
      <c r="X36" s="14">
        <f t="shared" si="5"/>
        <v>47.29177057356609</v>
      </c>
      <c r="Y36" s="14">
        <f t="shared" si="6"/>
        <v>37.618453865336662</v>
      </c>
      <c r="Z36" s="14">
        <f t="shared" si="7"/>
        <v>54.81546134663342</v>
      </c>
      <c r="AA36" s="14">
        <f t="shared" si="8"/>
        <v>64.488778054862834</v>
      </c>
      <c r="AB36" s="14">
        <f t="shared" si="9"/>
        <v>39.768079800498754</v>
      </c>
      <c r="AC36" s="14">
        <f t="shared" si="10"/>
        <v>51.591022443890274</v>
      </c>
      <c r="AD36" s="14">
        <f t="shared" si="11"/>
        <v>60.189526184538657</v>
      </c>
      <c r="AE36" s="14">
        <f t="shared" si="12"/>
        <v>37.618453865336662</v>
      </c>
      <c r="AF36" s="14">
        <f t="shared" si="16"/>
        <v>45.633986928104576</v>
      </c>
      <c r="AG36" s="14">
        <f t="shared" si="13"/>
        <v>46.000000000000007</v>
      </c>
      <c r="AH36" s="33">
        <f t="shared" si="14"/>
        <v>51.075899575679536</v>
      </c>
    </row>
    <row r="37" spans="1:41" customFormat="1" ht="12" customHeight="1">
      <c r="A37" s="1" t="s">
        <v>810</v>
      </c>
      <c r="B37" s="1">
        <v>1</v>
      </c>
      <c r="C37" s="26" t="s">
        <v>394</v>
      </c>
      <c r="D37" s="26" t="s">
        <v>395</v>
      </c>
      <c r="E37" s="96">
        <v>3.88</v>
      </c>
      <c r="F37" s="97">
        <v>4.2300000000000004</v>
      </c>
      <c r="G37" s="12"/>
      <c r="H37" s="14">
        <v>0</v>
      </c>
      <c r="I37" s="14">
        <v>0</v>
      </c>
      <c r="J37" s="14">
        <v>8.1</v>
      </c>
      <c r="K37" s="14">
        <v>0</v>
      </c>
      <c r="L37" s="14">
        <v>0</v>
      </c>
      <c r="M37" s="14">
        <v>0</v>
      </c>
      <c r="N37" s="14">
        <v>4.05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12.149999999999999</v>
      </c>
      <c r="U37" s="1"/>
      <c r="V37" s="14">
        <f t="shared" si="15"/>
        <v>0</v>
      </c>
      <c r="W37" s="14">
        <f t="shared" si="4"/>
        <v>0</v>
      </c>
      <c r="X37" s="14">
        <f t="shared" si="5"/>
        <v>2.0876288659793816</v>
      </c>
      <c r="Y37" s="14">
        <f t="shared" si="6"/>
        <v>0</v>
      </c>
      <c r="Z37" s="14">
        <f t="shared" si="7"/>
        <v>0</v>
      </c>
      <c r="AA37" s="14">
        <f t="shared" si="8"/>
        <v>0</v>
      </c>
      <c r="AB37" s="14">
        <f t="shared" si="9"/>
        <v>1.0438144329896908</v>
      </c>
      <c r="AC37" s="14">
        <f t="shared" si="10"/>
        <v>0</v>
      </c>
      <c r="AD37" s="14">
        <f t="shared" si="11"/>
        <v>0</v>
      </c>
      <c r="AE37" s="14">
        <f t="shared" si="12"/>
        <v>0</v>
      </c>
      <c r="AF37" s="14">
        <f t="shared" si="16"/>
        <v>0</v>
      </c>
      <c r="AG37" s="14">
        <f t="shared" si="13"/>
        <v>0</v>
      </c>
      <c r="AH37" s="33">
        <f t="shared" si="14"/>
        <v>0.2609536082474227</v>
      </c>
      <c r="AJ37" s="1" t="s">
        <v>432</v>
      </c>
      <c r="AK37" s="16">
        <f>+SUM(AO12:AO23)-AK38</f>
        <v>3204.613726740834</v>
      </c>
    </row>
    <row r="38" spans="1:41" ht="12" customHeight="1">
      <c r="B38" s="1">
        <f t="shared" ref="B38" si="18">COUNTIF(C:C,C38)</f>
        <v>0</v>
      </c>
      <c r="C38" s="23"/>
      <c r="D38" s="27" t="s">
        <v>4</v>
      </c>
      <c r="E38" s="96"/>
      <c r="F38" s="96"/>
      <c r="G38" s="12"/>
      <c r="H38" s="22">
        <f t="shared" ref="H38:T38" si="19">SUM(H11:H37)</f>
        <v>88315.98000000001</v>
      </c>
      <c r="I38" s="22">
        <f t="shared" si="19"/>
        <v>87564.950000000012</v>
      </c>
      <c r="J38" s="22">
        <f t="shared" si="19"/>
        <v>88864.809999999983</v>
      </c>
      <c r="K38" s="22">
        <f t="shared" si="19"/>
        <v>88461.74</v>
      </c>
      <c r="L38" s="22">
        <f t="shared" si="19"/>
        <v>89421.090000000011</v>
      </c>
      <c r="M38" s="22">
        <f t="shared" si="19"/>
        <v>90296.930000000022</v>
      </c>
      <c r="N38" s="22">
        <f t="shared" si="19"/>
        <v>89887.61000000003</v>
      </c>
      <c r="O38" s="22">
        <f t="shared" si="19"/>
        <v>89623.38</v>
      </c>
      <c r="P38" s="22">
        <f t="shared" si="19"/>
        <v>89672.159999999989</v>
      </c>
      <c r="Q38" s="22">
        <f t="shared" si="19"/>
        <v>90330.160000000018</v>
      </c>
      <c r="R38" s="22">
        <f t="shared" si="19"/>
        <v>96001.359999999957</v>
      </c>
      <c r="S38" s="22">
        <f t="shared" si="19"/>
        <v>94570.11</v>
      </c>
      <c r="T38" s="22">
        <f t="shared" si="19"/>
        <v>1083010.2799999998</v>
      </c>
      <c r="V38" s="43">
        <f t="shared" ref="V38:AG38" si="20">+SUM(V12:V23)</f>
        <v>3347.8289926807774</v>
      </c>
      <c r="W38" s="43">
        <f t="shared" si="20"/>
        <v>3337.8445381350789</v>
      </c>
      <c r="X38" s="43">
        <f t="shared" si="20"/>
        <v>3364.9241920446448</v>
      </c>
      <c r="Y38" s="43">
        <f t="shared" si="20"/>
        <v>3360.6233844196481</v>
      </c>
      <c r="Z38" s="43">
        <f t="shared" si="20"/>
        <v>3377.2391650444952</v>
      </c>
      <c r="AA38" s="43">
        <f t="shared" si="20"/>
        <v>3374.8713344772427</v>
      </c>
      <c r="AB38" s="43">
        <f t="shared" si="20"/>
        <v>3382.3694711422695</v>
      </c>
      <c r="AC38" s="43">
        <f t="shared" si="20"/>
        <v>3371.4861245507109</v>
      </c>
      <c r="AD38" s="43">
        <f t="shared" si="20"/>
        <v>3362.10254823388</v>
      </c>
      <c r="AE38" s="43">
        <f t="shared" si="20"/>
        <v>3381.5666920248341</v>
      </c>
      <c r="AF38" s="43">
        <f t="shared" si="20"/>
        <v>3122.3492863265083</v>
      </c>
      <c r="AG38" s="43">
        <f t="shared" si="20"/>
        <v>3130.1499835637651</v>
      </c>
      <c r="AH38" s="43">
        <f>+SUM(AH12:AH23)</f>
        <v>3326.1129760536546</v>
      </c>
      <c r="AJ38" t="s">
        <v>723</v>
      </c>
      <c r="AK38" s="33">
        <f>AO16</f>
        <v>121.49924931282084</v>
      </c>
    </row>
    <row r="39" spans="1:41" ht="12" customHeight="1">
      <c r="C39" s="23"/>
      <c r="D39" s="23"/>
      <c r="E39" s="96"/>
      <c r="F39" s="96"/>
      <c r="G39" s="12"/>
      <c r="H39" s="145"/>
      <c r="I39" s="145"/>
      <c r="J39" s="145"/>
      <c r="K39" s="145"/>
      <c r="L39" s="145"/>
      <c r="M39" s="145"/>
      <c r="N39" s="145"/>
      <c r="O39" s="145"/>
      <c r="T39" s="15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"/>
      <c r="AJ39" s="1" t="s">
        <v>439</v>
      </c>
      <c r="AK39" s="1">
        <v>0</v>
      </c>
    </row>
    <row r="40" spans="1:41" customFormat="1" ht="12" customHeight="1">
      <c r="A40" s="1"/>
      <c r="B40" s="1">
        <f t="shared" ref="B40:B74" si="21">COUNTIF(C:C,C40)</f>
        <v>1</v>
      </c>
      <c r="C40" s="28" t="s">
        <v>5</v>
      </c>
      <c r="D40" s="28" t="s">
        <v>5</v>
      </c>
      <c r="E40" s="96"/>
      <c r="F40" s="96"/>
      <c r="G40" s="12"/>
      <c r="H40" s="13"/>
      <c r="I40" s="13"/>
      <c r="J40" s="13"/>
      <c r="K40" s="13"/>
      <c r="L40" s="13"/>
      <c r="M40" s="13"/>
      <c r="N40" s="13"/>
      <c r="O40" s="13"/>
      <c r="P40" s="1"/>
      <c r="Q40" s="1"/>
      <c r="R40" s="1"/>
      <c r="S40" s="1"/>
      <c r="T40" s="1"/>
      <c r="U40" s="1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</row>
    <row r="41" spans="1:41" customFormat="1" ht="12" customHeight="1">
      <c r="A41" s="1"/>
      <c r="B41" s="1">
        <f t="shared" si="21"/>
        <v>0</v>
      </c>
      <c r="C41" s="23"/>
      <c r="D41" s="23"/>
      <c r="E41" s="96"/>
      <c r="F41" s="96"/>
      <c r="G41" s="12"/>
      <c r="H41" s="13"/>
      <c r="I41" s="14" t="str">
        <f>IF(G41="","",(#REF!/G41)+(#REF!/#REF!))</f>
        <v/>
      </c>
      <c r="J41" s="14" t="str">
        <f>IF(G41="","",I41/12)</f>
        <v/>
      </c>
      <c r="K41" s="13"/>
      <c r="L41" s="15"/>
      <c r="M41" s="1"/>
      <c r="N41" s="1"/>
      <c r="O41" s="1"/>
      <c r="P41" s="1"/>
      <c r="Q41" s="1"/>
      <c r="R41" s="1"/>
      <c r="S41" s="1"/>
      <c r="T41" s="15"/>
      <c r="U41" s="1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</row>
    <row r="42" spans="1:41" customFormat="1" ht="12" customHeight="1">
      <c r="A42" s="1"/>
      <c r="B42" s="1">
        <f t="shared" si="21"/>
        <v>0</v>
      </c>
      <c r="C42" s="23"/>
      <c r="D42" s="27" t="s">
        <v>7</v>
      </c>
      <c r="E42" s="96"/>
      <c r="F42" s="96"/>
      <c r="G42" s="12"/>
      <c r="H42" s="22">
        <f t="shared" ref="H42:T42" si="22">SUM(H41:H41)</f>
        <v>0</v>
      </c>
      <c r="I42" s="22">
        <f t="shared" si="22"/>
        <v>0</v>
      </c>
      <c r="J42" s="22">
        <f t="shared" si="22"/>
        <v>0</v>
      </c>
      <c r="K42" s="22">
        <f t="shared" si="22"/>
        <v>0</v>
      </c>
      <c r="L42" s="22">
        <f t="shared" si="22"/>
        <v>0</v>
      </c>
      <c r="M42" s="22">
        <f t="shared" si="22"/>
        <v>0</v>
      </c>
      <c r="N42" s="22">
        <f t="shared" si="22"/>
        <v>0</v>
      </c>
      <c r="O42" s="22">
        <f t="shared" si="22"/>
        <v>0</v>
      </c>
      <c r="P42" s="22">
        <f t="shared" si="22"/>
        <v>0</v>
      </c>
      <c r="Q42" s="22">
        <f t="shared" si="22"/>
        <v>0</v>
      </c>
      <c r="R42" s="22">
        <f t="shared" si="22"/>
        <v>0</v>
      </c>
      <c r="S42" s="22">
        <f t="shared" si="22"/>
        <v>0</v>
      </c>
      <c r="T42" s="22">
        <f t="shared" si="22"/>
        <v>0</v>
      </c>
      <c r="U42" s="1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</row>
    <row r="43" spans="1:41" customFormat="1" ht="12" customHeight="1">
      <c r="A43" s="1"/>
      <c r="B43" s="1">
        <f t="shared" si="21"/>
        <v>0</v>
      </c>
      <c r="C43" s="23"/>
      <c r="D43" s="27"/>
      <c r="E43" s="96"/>
      <c r="F43" s="96"/>
      <c r="G43" s="12"/>
      <c r="H43" s="13"/>
      <c r="I43" s="14" t="str">
        <f>IF(G43="","",(#REF!/G43)+(#REF!/#REF!))</f>
        <v/>
      </c>
      <c r="J43" s="14" t="str">
        <f>IF(G43="","",I43/12)</f>
        <v/>
      </c>
      <c r="K43" s="13"/>
      <c r="L43" s="15"/>
      <c r="M43" s="1"/>
      <c r="N43" s="1"/>
      <c r="O43" s="1"/>
      <c r="P43" s="1"/>
      <c r="Q43" s="1"/>
      <c r="R43" s="1"/>
      <c r="S43" s="1"/>
      <c r="T43" s="15"/>
      <c r="U43" s="1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</row>
    <row r="44" spans="1:41" ht="12" customHeight="1">
      <c r="B44" s="1">
        <f t="shared" si="21"/>
        <v>1</v>
      </c>
      <c r="C44" s="28" t="s">
        <v>8</v>
      </c>
      <c r="D44" s="28" t="s">
        <v>8</v>
      </c>
      <c r="E44" s="96"/>
      <c r="F44" s="96"/>
      <c r="G44" s="12"/>
      <c r="H44" s="13"/>
      <c r="I44" s="14" t="str">
        <f>IF(G44="","",(#REF!/G44)+(#REF!/#REF!))</f>
        <v/>
      </c>
      <c r="J44" s="14" t="str">
        <f>IF(G44="","",I44/12)</f>
        <v/>
      </c>
      <c r="K44" s="13"/>
      <c r="L44" s="15"/>
      <c r="T44" s="15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"/>
    </row>
    <row r="45" spans="1:41" ht="12" customHeight="1">
      <c r="A45" s="1" t="s">
        <v>496</v>
      </c>
      <c r="B45" s="1">
        <v>1</v>
      </c>
      <c r="C45" s="26" t="s">
        <v>344</v>
      </c>
      <c r="D45" s="26" t="s">
        <v>345</v>
      </c>
      <c r="E45" s="96">
        <v>4.72</v>
      </c>
      <c r="F45" s="97">
        <v>5.15</v>
      </c>
      <c r="G45" s="12"/>
      <c r="H45" s="14">
        <v>4565.1099999999997</v>
      </c>
      <c r="I45" s="14">
        <v>4575</v>
      </c>
      <c r="J45" s="14">
        <v>4672.8999999999996</v>
      </c>
      <c r="K45" s="14">
        <v>4675.08</v>
      </c>
      <c r="L45" s="14">
        <v>4799.29</v>
      </c>
      <c r="M45" s="14">
        <v>4806.71</v>
      </c>
      <c r="N45" s="14">
        <v>4816.62</v>
      </c>
      <c r="O45" s="14">
        <v>4739.43</v>
      </c>
      <c r="P45" s="14">
        <v>4691.74</v>
      </c>
      <c r="Q45" s="14">
        <v>4718.08</v>
      </c>
      <c r="R45" s="14">
        <v>4901.97</v>
      </c>
      <c r="S45" s="14">
        <v>4869.37</v>
      </c>
      <c r="T45" s="14">
        <v>56831.3</v>
      </c>
      <c r="V45" s="14">
        <f t="shared" ref="V45:V46" si="23">IFERROR(H45/$E45,0)</f>
        <v>967.1843220338983</v>
      </c>
      <c r="W45" s="14">
        <f t="shared" ref="W45:W46" si="24">IFERROR(I45/$E45,0)</f>
        <v>969.27966101694915</v>
      </c>
      <c r="X45" s="14">
        <f t="shared" ref="X45:X46" si="25">IFERROR(J45/$E45,0)</f>
        <v>990.02118644067798</v>
      </c>
      <c r="Y45" s="14">
        <f t="shared" ref="Y45:Y46" si="26">IFERROR(K45/$E45,0)</f>
        <v>990.48305084745766</v>
      </c>
      <c r="Z45" s="14">
        <f t="shared" ref="Z45:Z46" si="27">IFERROR(L45/$E45,0)</f>
        <v>1016.7987288135594</v>
      </c>
      <c r="AA45" s="14">
        <f t="shared" ref="AA45:AA46" si="28">IFERROR(M45/$E45,0)</f>
        <v>1018.3707627118645</v>
      </c>
      <c r="AB45" s="14">
        <f t="shared" ref="AB45:AB46" si="29">IFERROR(N45/$E45,0)</f>
        <v>1020.4703389830509</v>
      </c>
      <c r="AC45" s="14">
        <f t="shared" ref="AC45:AC46" si="30">IFERROR(O45/$E45,0)</f>
        <v>1004.1165254237289</v>
      </c>
      <c r="AD45" s="14">
        <f t="shared" ref="AD45:AD46" si="31">IFERROR(P45/$E45,0)</f>
        <v>994.01271186440681</v>
      </c>
      <c r="AE45" s="14">
        <f t="shared" ref="AE45:AE46" si="32">IFERROR(Q45/$E45,0)</f>
        <v>999.59322033898309</v>
      </c>
      <c r="AF45" s="14">
        <f t="shared" ref="AF45:AF46" si="33">IFERROR(R45/$F45,0)</f>
        <v>951.83883495145631</v>
      </c>
      <c r="AG45" s="14">
        <f t="shared" ref="AG45:AG46" si="34">IFERROR(S45/$F45,0)</f>
        <v>945.5087378640776</v>
      </c>
      <c r="AH45" s="33">
        <f>AVERAGE(V45:AG45)</f>
        <v>988.97317344084274</v>
      </c>
      <c r="AK45" s="1">
        <v>96</v>
      </c>
      <c r="AN45" s="1">
        <v>1</v>
      </c>
      <c r="AO45" s="14">
        <f>+AH45*AN45</f>
        <v>988.97317344084274</v>
      </c>
    </row>
    <row r="46" spans="1:41" ht="12" customHeight="1">
      <c r="A46" s="1" t="s">
        <v>811</v>
      </c>
      <c r="B46" s="1">
        <v>1</v>
      </c>
      <c r="C46" t="s">
        <v>392</v>
      </c>
      <c r="D46" s="26" t="s">
        <v>393</v>
      </c>
      <c r="E46" s="96">
        <v>4.72</v>
      </c>
      <c r="F46" s="97">
        <v>5.15</v>
      </c>
      <c r="G46" s="12"/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V46" s="14">
        <f t="shared" si="23"/>
        <v>0</v>
      </c>
      <c r="W46" s="14">
        <f t="shared" si="24"/>
        <v>0</v>
      </c>
      <c r="X46" s="14">
        <f t="shared" si="25"/>
        <v>0</v>
      </c>
      <c r="Y46" s="14">
        <f t="shared" si="26"/>
        <v>0</v>
      </c>
      <c r="Z46" s="14">
        <f t="shared" si="27"/>
        <v>0</v>
      </c>
      <c r="AA46" s="14">
        <f t="shared" si="28"/>
        <v>0</v>
      </c>
      <c r="AB46" s="14">
        <f t="shared" si="29"/>
        <v>0</v>
      </c>
      <c r="AC46" s="14">
        <f t="shared" si="30"/>
        <v>0</v>
      </c>
      <c r="AD46" s="14">
        <f t="shared" si="31"/>
        <v>0</v>
      </c>
      <c r="AE46" s="14">
        <f t="shared" si="32"/>
        <v>0</v>
      </c>
      <c r="AF46" s="14">
        <f t="shared" si="33"/>
        <v>0</v>
      </c>
      <c r="AG46" s="14">
        <f t="shared" si="34"/>
        <v>0</v>
      </c>
      <c r="AH46" s="33">
        <f t="shared" ref="AH46" si="35">AVERAGE(V46:AG46)</f>
        <v>0</v>
      </c>
    </row>
    <row r="47" spans="1:41" customFormat="1" ht="12" customHeight="1">
      <c r="A47" s="1"/>
      <c r="B47" s="1">
        <f t="shared" si="21"/>
        <v>0</v>
      </c>
      <c r="C47" s="23"/>
      <c r="D47" s="27" t="s">
        <v>9</v>
      </c>
      <c r="E47" s="12"/>
      <c r="F47" s="12"/>
      <c r="G47" s="20"/>
      <c r="H47" s="22">
        <f>SUM(H45:H46)</f>
        <v>4565.1099999999997</v>
      </c>
      <c r="I47" s="22">
        <f t="shared" ref="I47:T47" si="36">SUM(I45:I46)</f>
        <v>4575</v>
      </c>
      <c r="J47" s="22">
        <f t="shared" si="36"/>
        <v>4672.8999999999996</v>
      </c>
      <c r="K47" s="22">
        <f t="shared" si="36"/>
        <v>4675.08</v>
      </c>
      <c r="L47" s="22">
        <f t="shared" si="36"/>
        <v>4799.29</v>
      </c>
      <c r="M47" s="22">
        <f t="shared" si="36"/>
        <v>4806.71</v>
      </c>
      <c r="N47" s="22">
        <f t="shared" si="36"/>
        <v>4816.62</v>
      </c>
      <c r="O47" s="22">
        <f t="shared" si="36"/>
        <v>4739.43</v>
      </c>
      <c r="P47" s="22">
        <f t="shared" si="36"/>
        <v>4691.74</v>
      </c>
      <c r="Q47" s="22">
        <f t="shared" si="36"/>
        <v>4718.08</v>
      </c>
      <c r="R47" s="22">
        <f t="shared" si="36"/>
        <v>4901.97</v>
      </c>
      <c r="S47" s="22">
        <f t="shared" si="36"/>
        <v>4869.37</v>
      </c>
      <c r="T47" s="22">
        <f t="shared" si="36"/>
        <v>56831.3</v>
      </c>
      <c r="U47" s="1"/>
      <c r="V47" s="43">
        <f t="shared" ref="V47:AF47" si="37">+V45</f>
        <v>967.1843220338983</v>
      </c>
      <c r="W47" s="43">
        <f t="shared" si="37"/>
        <v>969.27966101694915</v>
      </c>
      <c r="X47" s="43">
        <f t="shared" si="37"/>
        <v>990.02118644067798</v>
      </c>
      <c r="Y47" s="43">
        <f t="shared" si="37"/>
        <v>990.48305084745766</v>
      </c>
      <c r="Z47" s="43">
        <f t="shared" si="37"/>
        <v>1016.7987288135594</v>
      </c>
      <c r="AA47" s="43">
        <f t="shared" si="37"/>
        <v>1018.3707627118645</v>
      </c>
      <c r="AB47" s="43">
        <f t="shared" si="37"/>
        <v>1020.4703389830509</v>
      </c>
      <c r="AC47" s="43">
        <f t="shared" si="37"/>
        <v>1004.1165254237289</v>
      </c>
      <c r="AD47" s="43">
        <f t="shared" si="37"/>
        <v>994.01271186440681</v>
      </c>
      <c r="AE47" s="43">
        <f t="shared" si="37"/>
        <v>999.59322033898309</v>
      </c>
      <c r="AF47" s="43">
        <f t="shared" si="37"/>
        <v>951.83883495145631</v>
      </c>
      <c r="AG47" s="43">
        <f>+AG45</f>
        <v>945.5087378640776</v>
      </c>
      <c r="AH47" s="43">
        <f>+AH45</f>
        <v>988.97317344084274</v>
      </c>
      <c r="AJ47" s="1" t="s">
        <v>432</v>
      </c>
      <c r="AK47" s="16">
        <f>+AO45</f>
        <v>988.97317344084274</v>
      </c>
    </row>
    <row r="48" spans="1:41" customFormat="1" ht="12" customHeight="1">
      <c r="A48" s="1"/>
      <c r="B48" s="1">
        <f t="shared" si="21"/>
        <v>0</v>
      </c>
      <c r="C48" s="23"/>
      <c r="D48" s="23"/>
      <c r="E48" s="12"/>
      <c r="F48" s="12"/>
      <c r="G48" s="12"/>
      <c r="H48" s="13"/>
      <c r="I48" s="14" t="str">
        <f>IF(G48="","",(#REF!/G48)+(#REF!/#REF!))</f>
        <v/>
      </c>
      <c r="J48" s="14" t="str">
        <f>IF(G48="","",I48/12)</f>
        <v/>
      </c>
      <c r="K48" s="1"/>
      <c r="L48" s="1"/>
      <c r="M48" s="1"/>
      <c r="N48" s="1"/>
      <c r="O48" s="1"/>
      <c r="P48" s="1"/>
      <c r="Q48" s="1"/>
      <c r="R48" s="1"/>
      <c r="S48" s="1"/>
      <c r="T48" s="15"/>
      <c r="U48" s="1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</row>
    <row r="49" spans="1:41" customFormat="1" ht="12" customHeight="1">
      <c r="A49" s="1"/>
      <c r="B49" s="1">
        <f t="shared" si="21"/>
        <v>1</v>
      </c>
      <c r="C49" s="24" t="s">
        <v>10</v>
      </c>
      <c r="D49" s="24" t="s">
        <v>10</v>
      </c>
      <c r="E49" s="12"/>
      <c r="F49" s="12"/>
      <c r="G49" s="12"/>
      <c r="H49" s="13"/>
      <c r="I49" s="14" t="str">
        <f>IF(G49="","",(#REF!/G49)+(#REF!/#REF!))</f>
        <v/>
      </c>
      <c r="J49" s="14" t="str">
        <f>IF(G49="","",I49/12)</f>
        <v/>
      </c>
      <c r="K49" s="1"/>
      <c r="L49" s="1"/>
      <c r="M49" s="1"/>
      <c r="N49" s="1"/>
      <c r="O49" s="1"/>
      <c r="P49" s="1"/>
      <c r="Q49" s="1"/>
      <c r="R49" s="1"/>
      <c r="S49" s="1"/>
      <c r="T49" s="15"/>
      <c r="U49" s="1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</row>
    <row r="50" spans="1:41" customFormat="1" ht="12" customHeight="1">
      <c r="A50" s="1"/>
      <c r="B50" s="1">
        <f t="shared" si="21"/>
        <v>1</v>
      </c>
      <c r="C50" s="146" t="s">
        <v>60</v>
      </c>
      <c r="D50" s="24"/>
      <c r="E50" s="12"/>
      <c r="F50" s="12"/>
      <c r="G50" s="12"/>
      <c r="H50" s="13"/>
      <c r="I50" s="14" t="str">
        <f>IF(G50="","",(#REF!/G50)+(#REF!/#REF!))</f>
        <v/>
      </c>
      <c r="J50" s="14" t="str">
        <f>IF(G50="","",I50/12)</f>
        <v/>
      </c>
      <c r="K50" s="1"/>
      <c r="L50" s="1"/>
      <c r="M50" s="1"/>
      <c r="N50" s="1"/>
      <c r="O50" s="1"/>
      <c r="P50" s="1"/>
      <c r="Q50" s="1"/>
      <c r="R50" s="1"/>
      <c r="S50" s="1"/>
      <c r="T50" s="15"/>
      <c r="U50" s="1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</row>
    <row r="51" spans="1:41" customFormat="1" ht="12" customHeight="1">
      <c r="A51" s="1"/>
      <c r="B51" s="1">
        <f t="shared" si="21"/>
        <v>1</v>
      </c>
      <c r="C51" s="25" t="s">
        <v>11</v>
      </c>
      <c r="D51" s="25" t="s">
        <v>11</v>
      </c>
      <c r="E51" s="67"/>
      <c r="F51" s="67"/>
      <c r="G51" s="12"/>
      <c r="H51" s="13"/>
      <c r="I51" s="14" t="str">
        <f>IF(G51="","",(#REF!/G51)+(#REF!/#REF!))</f>
        <v/>
      </c>
      <c r="J51" s="14" t="str">
        <f>IF(G51="","",I51/12)</f>
        <v/>
      </c>
      <c r="K51" s="1"/>
      <c r="L51" s="1"/>
      <c r="M51" s="1"/>
      <c r="N51" s="1"/>
      <c r="O51" s="1"/>
      <c r="P51" s="1"/>
      <c r="Q51" s="1"/>
      <c r="R51" s="1"/>
      <c r="S51" s="1"/>
      <c r="T51" s="15"/>
      <c r="U51" s="1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</row>
    <row r="52" spans="1:41" ht="12" customHeight="1">
      <c r="A52" s="1" t="s">
        <v>812</v>
      </c>
      <c r="B52" s="1">
        <v>1</v>
      </c>
      <c r="C52" s="147" t="s">
        <v>132</v>
      </c>
      <c r="D52" s="26" t="s">
        <v>133</v>
      </c>
      <c r="E52" s="67">
        <v>3.88</v>
      </c>
      <c r="F52" s="69">
        <v>4.2300000000000004</v>
      </c>
      <c r="G52" s="12"/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V52" s="14">
        <f t="shared" ref="V52:V60" si="38">IFERROR(H52/$E52,0)</f>
        <v>0</v>
      </c>
      <c r="W52" s="14">
        <f t="shared" ref="W52:W60" si="39">IFERROR(I52/$E52,0)</f>
        <v>0</v>
      </c>
      <c r="X52" s="14">
        <f t="shared" ref="X52:X60" si="40">IFERROR(J52/$E52,0)</f>
        <v>0</v>
      </c>
      <c r="Y52" s="14">
        <f t="shared" ref="Y52:Y60" si="41">IFERROR(K52/$E52,0)</f>
        <v>0</v>
      </c>
      <c r="Z52" s="14">
        <f t="shared" ref="Z52:Z60" si="42">IFERROR(L52/$E52,0)</f>
        <v>0</v>
      </c>
      <c r="AA52" s="14">
        <f t="shared" ref="AA52:AA60" si="43">IFERROR(M52/$E52,0)</f>
        <v>0</v>
      </c>
      <c r="AB52" s="14">
        <f t="shared" ref="AB52:AB60" si="44">IFERROR(N52/$E52,0)</f>
        <v>0</v>
      </c>
      <c r="AC52" s="14">
        <f t="shared" ref="AC52:AC60" si="45">IFERROR(O52/$E52,0)</f>
        <v>0</v>
      </c>
      <c r="AD52" s="14">
        <f t="shared" ref="AD52:AD60" si="46">IFERROR(P52/$E52,0)</f>
        <v>0</v>
      </c>
      <c r="AE52" s="14">
        <f t="shared" ref="AE52:AE60" si="47">IFERROR(Q52/$E52,0)</f>
        <v>0</v>
      </c>
      <c r="AF52" s="14">
        <f t="shared" ref="AF52:AF60" si="48">IFERROR(R52/$F52,0)</f>
        <v>0</v>
      </c>
      <c r="AG52" s="14">
        <f t="shared" ref="AG52:AG60" si="49">IFERROR(S52/$F52,0)</f>
        <v>0</v>
      </c>
    </row>
    <row r="53" spans="1:41" ht="12" customHeight="1">
      <c r="A53" s="1" t="s">
        <v>497</v>
      </c>
      <c r="B53" s="1">
        <v>1</v>
      </c>
      <c r="C53" s="147" t="s">
        <v>192</v>
      </c>
      <c r="D53" s="26" t="s">
        <v>193</v>
      </c>
      <c r="E53" s="67">
        <v>3.88</v>
      </c>
      <c r="F53" s="69">
        <v>4.2300000000000004</v>
      </c>
      <c r="G53" s="12"/>
      <c r="H53" s="14">
        <v>984.15</v>
      </c>
      <c r="I53" s="14">
        <v>891</v>
      </c>
      <c r="J53" s="14">
        <v>976.05</v>
      </c>
      <c r="K53" s="14">
        <v>919.35</v>
      </c>
      <c r="L53" s="14">
        <v>955.75</v>
      </c>
      <c r="M53" s="14">
        <v>947.7</v>
      </c>
      <c r="N53" s="14">
        <v>929.87</v>
      </c>
      <c r="O53" s="14">
        <v>874.8</v>
      </c>
      <c r="P53" s="14">
        <v>866.7</v>
      </c>
      <c r="Q53" s="14">
        <v>854.55</v>
      </c>
      <c r="R53" s="14">
        <v>992.79</v>
      </c>
      <c r="S53" s="14">
        <v>951.75</v>
      </c>
      <c r="T53" s="14">
        <v>11144.46</v>
      </c>
      <c r="V53" s="14">
        <f t="shared" si="38"/>
        <v>253.64690721649484</v>
      </c>
      <c r="W53" s="14">
        <f t="shared" si="39"/>
        <v>229.63917525773198</v>
      </c>
      <c r="X53" s="14">
        <f t="shared" si="40"/>
        <v>251.55927835051546</v>
      </c>
      <c r="Y53" s="14">
        <f t="shared" si="41"/>
        <v>236.9458762886598</v>
      </c>
      <c r="Z53" s="14">
        <f t="shared" si="42"/>
        <v>246.32731958762886</v>
      </c>
      <c r="AA53" s="14">
        <f t="shared" si="43"/>
        <v>244.25257731958766</v>
      </c>
      <c r="AB53" s="14">
        <f t="shared" si="44"/>
        <v>239.65721649484536</v>
      </c>
      <c r="AC53" s="14">
        <f t="shared" si="45"/>
        <v>225.46391752577318</v>
      </c>
      <c r="AD53" s="14">
        <f t="shared" si="46"/>
        <v>223.37628865979383</v>
      </c>
      <c r="AE53" s="14">
        <f t="shared" si="47"/>
        <v>220.24484536082474</v>
      </c>
      <c r="AF53" s="14">
        <f t="shared" si="48"/>
        <v>234.70212765957444</v>
      </c>
      <c r="AG53" s="14">
        <f t="shared" si="49"/>
        <v>224.99999999999997</v>
      </c>
      <c r="AH53" s="33">
        <f t="shared" ref="AH53:AH60" si="50">AVERAGE(V53:AG53)</f>
        <v>235.90129414345256</v>
      </c>
    </row>
    <row r="54" spans="1:41" ht="12" customHeight="1">
      <c r="A54" s="1" t="s">
        <v>465</v>
      </c>
      <c r="B54" s="1">
        <v>1</v>
      </c>
      <c r="C54" s="147" t="s">
        <v>348</v>
      </c>
      <c r="D54" s="26" t="s">
        <v>349</v>
      </c>
      <c r="E54" s="67">
        <v>102.84</v>
      </c>
      <c r="F54" s="69">
        <v>117.61</v>
      </c>
      <c r="G54" s="12"/>
      <c r="H54" s="14">
        <v>56784.38</v>
      </c>
      <c r="I54" s="14">
        <v>56707.01</v>
      </c>
      <c r="J54" s="14">
        <v>56375.360000000001</v>
      </c>
      <c r="K54" s="14">
        <v>54722.66</v>
      </c>
      <c r="L54" s="14">
        <v>47454.81</v>
      </c>
      <c r="M54" s="14">
        <v>52113.71</v>
      </c>
      <c r="N54" s="14">
        <v>56961.29</v>
      </c>
      <c r="O54" s="14">
        <v>56121.19</v>
      </c>
      <c r="P54" s="14">
        <v>56054.84</v>
      </c>
      <c r="Q54" s="14">
        <v>56104.58</v>
      </c>
      <c r="R54" s="14">
        <v>59763.48</v>
      </c>
      <c r="S54" s="14">
        <v>60792.61</v>
      </c>
      <c r="T54" s="14">
        <v>669955.91999999993</v>
      </c>
      <c r="V54" s="14">
        <f t="shared" si="38"/>
        <v>552.162388175807</v>
      </c>
      <c r="W54" s="14">
        <f t="shared" si="39"/>
        <v>551.41005445352005</v>
      </c>
      <c r="X54" s="14">
        <f t="shared" si="40"/>
        <v>548.18514196810577</v>
      </c>
      <c r="Y54" s="14">
        <f t="shared" si="41"/>
        <v>532.11454686892262</v>
      </c>
      <c r="Z54" s="14">
        <f t="shared" si="42"/>
        <v>461.44311551925318</v>
      </c>
      <c r="AA54" s="14">
        <f t="shared" si="43"/>
        <v>506.74552703228312</v>
      </c>
      <c r="AB54" s="14">
        <f t="shared" si="44"/>
        <v>553.88263321664726</v>
      </c>
      <c r="AC54" s="14">
        <f t="shared" si="45"/>
        <v>545.71363282769346</v>
      </c>
      <c r="AD54" s="14">
        <f t="shared" si="46"/>
        <v>545.06845585375333</v>
      </c>
      <c r="AE54" s="14">
        <f t="shared" si="47"/>
        <v>545.55211979774401</v>
      </c>
      <c r="AF54" s="14">
        <f t="shared" si="48"/>
        <v>508.14964713884876</v>
      </c>
      <c r="AG54" s="14">
        <f t="shared" si="49"/>
        <v>516.90000850267836</v>
      </c>
      <c r="AH54" s="33">
        <f t="shared" si="50"/>
        <v>530.61060594627145</v>
      </c>
      <c r="AK54" s="1">
        <v>300</v>
      </c>
      <c r="AN54" s="1">
        <v>1</v>
      </c>
      <c r="AO54" s="14">
        <f>+AH54*AN54</f>
        <v>530.61060594627145</v>
      </c>
    </row>
    <row r="55" spans="1:41" ht="12" customHeight="1">
      <c r="A55" s="1" t="s">
        <v>469</v>
      </c>
      <c r="B55" s="1">
        <v>1</v>
      </c>
      <c r="C55" s="147" t="s">
        <v>350</v>
      </c>
      <c r="D55" s="26" t="s">
        <v>351</v>
      </c>
      <c r="E55" s="67">
        <v>22.2</v>
      </c>
      <c r="F55" s="69">
        <v>25.38</v>
      </c>
      <c r="G55" s="12"/>
      <c r="H55" s="14">
        <v>1914.76</v>
      </c>
      <c r="I55" s="14">
        <v>1920.72</v>
      </c>
      <c r="J55" s="14">
        <v>1908.79</v>
      </c>
      <c r="K55" s="14">
        <v>1918.34</v>
      </c>
      <c r="L55" s="14">
        <v>1902.83</v>
      </c>
      <c r="M55" s="14">
        <v>1951.72</v>
      </c>
      <c r="N55" s="14">
        <v>1920.73</v>
      </c>
      <c r="O55" s="14">
        <v>1930.28</v>
      </c>
      <c r="P55" s="14">
        <v>2034.0700000000002</v>
      </c>
      <c r="Q55" s="14">
        <v>1771.61</v>
      </c>
      <c r="R55" s="14">
        <v>1988.58</v>
      </c>
      <c r="S55" s="14">
        <v>2036.75</v>
      </c>
      <c r="T55" s="14">
        <v>23199.18</v>
      </c>
      <c r="V55" s="14">
        <f t="shared" si="38"/>
        <v>86.250450450450458</v>
      </c>
      <c r="W55" s="14">
        <f t="shared" si="39"/>
        <v>86.518918918918928</v>
      </c>
      <c r="X55" s="14">
        <f t="shared" si="40"/>
        <v>85.98153153153153</v>
      </c>
      <c r="Y55" s="14">
        <f t="shared" si="41"/>
        <v>86.411711711711717</v>
      </c>
      <c r="Z55" s="14">
        <f t="shared" si="42"/>
        <v>85.713063063063061</v>
      </c>
      <c r="AA55" s="14">
        <f t="shared" si="43"/>
        <v>87.915315315315326</v>
      </c>
      <c r="AB55" s="14">
        <f t="shared" si="44"/>
        <v>86.519369369369372</v>
      </c>
      <c r="AC55" s="14">
        <f t="shared" si="45"/>
        <v>86.949549549549545</v>
      </c>
      <c r="AD55" s="14">
        <f t="shared" si="46"/>
        <v>91.624774774774778</v>
      </c>
      <c r="AE55" s="14">
        <f t="shared" si="47"/>
        <v>79.802252252252245</v>
      </c>
      <c r="AF55" s="14">
        <f t="shared" si="48"/>
        <v>78.35224586288416</v>
      </c>
      <c r="AG55" s="14">
        <f t="shared" si="49"/>
        <v>80.250197005516156</v>
      </c>
      <c r="AH55" s="33">
        <f t="shared" si="50"/>
        <v>85.190781650444777</v>
      </c>
      <c r="AK55" s="1">
        <v>64</v>
      </c>
      <c r="AN55" s="1">
        <v>1</v>
      </c>
      <c r="AO55" s="14">
        <f t="shared" ref="AO55:AO56" si="51">+AH55*AN55</f>
        <v>85.190781650444777</v>
      </c>
    </row>
    <row r="56" spans="1:41" ht="12" customHeight="1">
      <c r="A56" s="1" t="s">
        <v>474</v>
      </c>
      <c r="B56" s="1">
        <v>1</v>
      </c>
      <c r="C56" s="147" t="s">
        <v>352</v>
      </c>
      <c r="D56" s="26" t="s">
        <v>353</v>
      </c>
      <c r="E56" s="67">
        <v>33.28</v>
      </c>
      <c r="F56" s="69">
        <v>38.06</v>
      </c>
      <c r="G56" s="12"/>
      <c r="H56" s="14">
        <v>4587.49</v>
      </c>
      <c r="I56" s="14">
        <v>4676.92</v>
      </c>
      <c r="J56" s="14">
        <v>4685.8599999999997</v>
      </c>
      <c r="K56" s="14">
        <v>4659.04</v>
      </c>
      <c r="L56" s="14">
        <v>4211.91</v>
      </c>
      <c r="M56" s="14">
        <v>4444.3599999999997</v>
      </c>
      <c r="N56" s="14">
        <v>4605.3999999999996</v>
      </c>
      <c r="O56" s="14">
        <v>4587.5</v>
      </c>
      <c r="P56" s="14">
        <v>4642.95</v>
      </c>
      <c r="Q56" s="14">
        <v>4644.74</v>
      </c>
      <c r="R56" s="14">
        <v>4955.41</v>
      </c>
      <c r="S56" s="14">
        <v>4909.74</v>
      </c>
      <c r="T56" s="14">
        <v>55611.32</v>
      </c>
      <c r="V56" s="14">
        <f t="shared" si="38"/>
        <v>137.84525240384613</v>
      </c>
      <c r="W56" s="14">
        <f t="shared" si="39"/>
        <v>140.53245192307693</v>
      </c>
      <c r="X56" s="14">
        <f t="shared" si="40"/>
        <v>140.80108173076923</v>
      </c>
      <c r="Y56" s="14">
        <f t="shared" si="41"/>
        <v>139.99519230769229</v>
      </c>
      <c r="Z56" s="14">
        <f t="shared" si="42"/>
        <v>126.55979567307692</v>
      </c>
      <c r="AA56" s="14">
        <f t="shared" si="43"/>
        <v>133.54447115384613</v>
      </c>
      <c r="AB56" s="14">
        <f t="shared" si="44"/>
        <v>138.38341346153845</v>
      </c>
      <c r="AC56" s="14">
        <f t="shared" si="45"/>
        <v>137.84555288461539</v>
      </c>
      <c r="AD56" s="14">
        <f t="shared" si="46"/>
        <v>139.51171875</v>
      </c>
      <c r="AE56" s="14">
        <f t="shared" si="47"/>
        <v>139.56550480769229</v>
      </c>
      <c r="AF56" s="14">
        <f t="shared" si="48"/>
        <v>130.19994745139252</v>
      </c>
      <c r="AG56" s="14">
        <f t="shared" si="49"/>
        <v>129</v>
      </c>
      <c r="AH56" s="33">
        <f t="shared" si="50"/>
        <v>136.14869854562886</v>
      </c>
      <c r="AK56" s="1">
        <v>96</v>
      </c>
      <c r="AN56" s="1">
        <v>1</v>
      </c>
      <c r="AO56" s="14">
        <f t="shared" si="51"/>
        <v>136.14869854562886</v>
      </c>
    </row>
    <row r="57" spans="1:41" ht="12" customHeight="1">
      <c r="A57" s="1" t="s">
        <v>485</v>
      </c>
      <c r="B57" s="1">
        <v>1</v>
      </c>
      <c r="C57" s="147" t="s">
        <v>382</v>
      </c>
      <c r="D57" s="26" t="s">
        <v>383</v>
      </c>
      <c r="E57" s="67">
        <v>14.08</v>
      </c>
      <c r="F57" s="69">
        <v>16.09</v>
      </c>
      <c r="G57" s="12"/>
      <c r="H57" s="14">
        <v>393.38</v>
      </c>
      <c r="I57" s="14">
        <v>347.99</v>
      </c>
      <c r="J57" s="14">
        <v>544.67999999999995</v>
      </c>
      <c r="K57" s="14">
        <v>529.54999999999995</v>
      </c>
      <c r="L57" s="14">
        <v>347.99</v>
      </c>
      <c r="M57" s="14">
        <v>484.16</v>
      </c>
      <c r="N57" s="14">
        <v>574.94000000000005</v>
      </c>
      <c r="O57" s="14">
        <v>801.89</v>
      </c>
      <c r="P57" s="14">
        <v>650.59</v>
      </c>
      <c r="Q57" s="14">
        <v>394.99</v>
      </c>
      <c r="R57" s="14">
        <v>684.19</v>
      </c>
      <c r="S57" s="14">
        <v>675.78</v>
      </c>
      <c r="T57" s="14">
        <v>6430.13</v>
      </c>
      <c r="V57" s="14">
        <f t="shared" si="38"/>
        <v>27.938920454545453</v>
      </c>
      <c r="W57" s="14">
        <f t="shared" si="39"/>
        <v>24.715198863636363</v>
      </c>
      <c r="X57" s="14">
        <f t="shared" si="40"/>
        <v>38.684659090909086</v>
      </c>
      <c r="Y57" s="14">
        <f t="shared" si="41"/>
        <v>37.610085227272727</v>
      </c>
      <c r="Z57" s="14">
        <f t="shared" si="42"/>
        <v>24.715198863636363</v>
      </c>
      <c r="AA57" s="14">
        <f t="shared" si="43"/>
        <v>34.38636363636364</v>
      </c>
      <c r="AB57" s="14">
        <f t="shared" si="44"/>
        <v>40.83380681818182</v>
      </c>
      <c r="AC57" s="14">
        <f t="shared" si="45"/>
        <v>56.952414772727273</v>
      </c>
      <c r="AD57" s="14">
        <f t="shared" si="46"/>
        <v>46.20667613636364</v>
      </c>
      <c r="AE57" s="14">
        <f t="shared" si="47"/>
        <v>28.053267045454547</v>
      </c>
      <c r="AF57" s="14">
        <f t="shared" si="48"/>
        <v>42.522684897451839</v>
      </c>
      <c r="AG57" s="14">
        <f t="shared" si="49"/>
        <v>42</v>
      </c>
      <c r="AH57" s="33">
        <f t="shared" si="50"/>
        <v>37.051606317211892</v>
      </c>
    </row>
    <row r="58" spans="1:41" ht="12" customHeight="1">
      <c r="A58" s="1" t="s">
        <v>480</v>
      </c>
      <c r="B58" s="1">
        <v>1</v>
      </c>
      <c r="C58" s="147" t="s">
        <v>356</v>
      </c>
      <c r="D58" s="26" t="s">
        <v>357</v>
      </c>
      <c r="E58" s="67">
        <v>29.65</v>
      </c>
      <c r="F58" s="69">
        <v>33.909999999999997</v>
      </c>
      <c r="G58" s="12"/>
      <c r="H58" s="14">
        <v>1497.89</v>
      </c>
      <c r="I58" s="14">
        <v>1561.63</v>
      </c>
      <c r="J58" s="14">
        <v>2406.1999999999998</v>
      </c>
      <c r="K58" s="14">
        <v>1370.41</v>
      </c>
      <c r="L58" s="14">
        <v>1864.4</v>
      </c>
      <c r="M58" s="14">
        <v>1593.5</v>
      </c>
      <c r="N58" s="14">
        <v>1497.89</v>
      </c>
      <c r="O58" s="14">
        <v>1529.76</v>
      </c>
      <c r="P58" s="14">
        <v>1306.67</v>
      </c>
      <c r="Q58" s="14">
        <v>1115.45</v>
      </c>
      <c r="R58" s="14">
        <v>1642.6</v>
      </c>
      <c r="S58" s="14">
        <v>949.48</v>
      </c>
      <c r="T58" s="14">
        <v>18335.88</v>
      </c>
      <c r="V58" s="14">
        <f t="shared" si="38"/>
        <v>50.519055649241153</v>
      </c>
      <c r="W58" s="14">
        <f t="shared" si="39"/>
        <v>52.668802698145029</v>
      </c>
      <c r="X58" s="14">
        <f t="shared" si="40"/>
        <v>81.153456998313658</v>
      </c>
      <c r="Y58" s="14">
        <f t="shared" si="41"/>
        <v>46.219561551433394</v>
      </c>
      <c r="Z58" s="14">
        <f t="shared" si="42"/>
        <v>62.880269814502533</v>
      </c>
      <c r="AA58" s="14">
        <f t="shared" si="43"/>
        <v>53.743676222596967</v>
      </c>
      <c r="AB58" s="14">
        <f t="shared" si="44"/>
        <v>50.519055649241153</v>
      </c>
      <c r="AC58" s="14">
        <f t="shared" si="45"/>
        <v>51.593929173693091</v>
      </c>
      <c r="AD58" s="14">
        <f t="shared" si="46"/>
        <v>44.069814502529518</v>
      </c>
      <c r="AE58" s="14">
        <f t="shared" si="47"/>
        <v>37.620573355817882</v>
      </c>
      <c r="AF58" s="14">
        <f t="shared" si="48"/>
        <v>48.4399882040696</v>
      </c>
      <c r="AG58" s="14">
        <f t="shared" si="49"/>
        <v>28.000000000000004</v>
      </c>
      <c r="AH58" s="33">
        <f t="shared" si="50"/>
        <v>50.619015318298658</v>
      </c>
    </row>
    <row r="59" spans="1:41" ht="12" customHeight="1">
      <c r="A59" s="1" t="s">
        <v>483</v>
      </c>
      <c r="B59" s="1">
        <v>1</v>
      </c>
      <c r="C59" s="147" t="s">
        <v>358</v>
      </c>
      <c r="D59" s="26" t="s">
        <v>359</v>
      </c>
      <c r="E59" s="67">
        <v>11.86</v>
      </c>
      <c r="F59" s="69">
        <v>13.55</v>
      </c>
      <c r="G59" s="12"/>
      <c r="H59" s="14">
        <v>1592.5</v>
      </c>
      <c r="I59" s="14">
        <v>1541.54</v>
      </c>
      <c r="J59" s="14">
        <v>3235.96</v>
      </c>
      <c r="K59" s="14">
        <v>2178.54</v>
      </c>
      <c r="L59" s="14">
        <v>2089.36</v>
      </c>
      <c r="M59" s="14">
        <v>2038.4</v>
      </c>
      <c r="N59" s="14">
        <v>1668.94</v>
      </c>
      <c r="O59" s="14">
        <v>2280.46</v>
      </c>
      <c r="P59" s="14">
        <v>1592.5</v>
      </c>
      <c r="Q59" s="14">
        <v>3121.3</v>
      </c>
      <c r="R59" s="14">
        <v>3375.35</v>
      </c>
      <c r="S59" s="14">
        <v>2737.1</v>
      </c>
      <c r="T59" s="14">
        <v>27451.949999999997</v>
      </c>
      <c r="V59" s="14">
        <f t="shared" si="38"/>
        <v>134.27487352445195</v>
      </c>
      <c r="W59" s="14">
        <f t="shared" si="39"/>
        <v>129.97807757166947</v>
      </c>
      <c r="X59" s="14">
        <f t="shared" si="40"/>
        <v>272.84654300168637</v>
      </c>
      <c r="Y59" s="14">
        <f t="shared" si="41"/>
        <v>183.68802698145026</v>
      </c>
      <c r="Z59" s="14">
        <f t="shared" si="42"/>
        <v>176.16863406408098</v>
      </c>
      <c r="AA59" s="14">
        <f t="shared" si="43"/>
        <v>171.8718381112985</v>
      </c>
      <c r="AB59" s="14">
        <f t="shared" si="44"/>
        <v>140.72006745362563</v>
      </c>
      <c r="AC59" s="14">
        <f t="shared" si="45"/>
        <v>192.28161888701518</v>
      </c>
      <c r="AD59" s="14">
        <f t="shared" si="46"/>
        <v>134.27487352445195</v>
      </c>
      <c r="AE59" s="14">
        <f t="shared" si="47"/>
        <v>263.17875210792585</v>
      </c>
      <c r="AF59" s="14">
        <f t="shared" si="48"/>
        <v>249.10332103321031</v>
      </c>
      <c r="AG59" s="14">
        <f t="shared" si="49"/>
        <v>201.99999999999997</v>
      </c>
      <c r="AH59" s="33">
        <f t="shared" si="50"/>
        <v>187.53221885507222</v>
      </c>
    </row>
    <row r="60" spans="1:41" ht="12" customHeight="1">
      <c r="A60" s="1" t="s">
        <v>488</v>
      </c>
      <c r="B60" s="1">
        <v>1</v>
      </c>
      <c r="C60" s="147" t="s">
        <v>346</v>
      </c>
      <c r="D60" s="26" t="s">
        <v>347</v>
      </c>
      <c r="E60" s="67">
        <v>4.01</v>
      </c>
      <c r="F60" s="69">
        <v>4.59</v>
      </c>
      <c r="G60" s="12"/>
      <c r="H60" s="14">
        <v>1370.58</v>
      </c>
      <c r="I60" s="14">
        <v>1146.46</v>
      </c>
      <c r="J60" s="14">
        <v>1047.33</v>
      </c>
      <c r="K60" s="14">
        <v>1327.48</v>
      </c>
      <c r="L60" s="14">
        <v>1357.6</v>
      </c>
      <c r="M60" s="14">
        <v>1318.8600000000001</v>
      </c>
      <c r="N60" s="14">
        <v>1275.76</v>
      </c>
      <c r="O60" s="14">
        <v>1383.51</v>
      </c>
      <c r="P60" s="14">
        <v>1275.76</v>
      </c>
      <c r="Q60" s="14">
        <v>1008.5400000000001</v>
      </c>
      <c r="R60" s="14">
        <v>1358.9499999999998</v>
      </c>
      <c r="S60" s="14">
        <v>1372.4099999999999</v>
      </c>
      <c r="T60" s="14">
        <v>15243.240000000002</v>
      </c>
      <c r="V60" s="14">
        <f t="shared" si="38"/>
        <v>341.79052369077306</v>
      </c>
      <c r="W60" s="14">
        <f t="shared" si="39"/>
        <v>285.90024937655863</v>
      </c>
      <c r="X60" s="14">
        <f t="shared" si="40"/>
        <v>261.17955112219448</v>
      </c>
      <c r="Y60" s="14">
        <f t="shared" si="41"/>
        <v>331.04239401496261</v>
      </c>
      <c r="Z60" s="14">
        <f t="shared" si="42"/>
        <v>338.55361596009976</v>
      </c>
      <c r="AA60" s="14">
        <f t="shared" si="43"/>
        <v>328.89276807980053</v>
      </c>
      <c r="AB60" s="14">
        <f t="shared" si="44"/>
        <v>318.14463840399003</v>
      </c>
      <c r="AC60" s="14">
        <f t="shared" si="45"/>
        <v>345.0149625935162</v>
      </c>
      <c r="AD60" s="14">
        <f t="shared" si="46"/>
        <v>318.14463840399003</v>
      </c>
      <c r="AE60" s="14">
        <f t="shared" si="47"/>
        <v>251.50623441396513</v>
      </c>
      <c r="AF60" s="14">
        <f t="shared" si="48"/>
        <v>296.06753812636163</v>
      </c>
      <c r="AG60" s="14">
        <f t="shared" si="49"/>
        <v>299</v>
      </c>
      <c r="AH60" s="33">
        <f t="shared" si="50"/>
        <v>309.60309284885102</v>
      </c>
    </row>
    <row r="61" spans="1:41" ht="12" customHeight="1">
      <c r="B61" s="1">
        <f t="shared" si="21"/>
        <v>0</v>
      </c>
      <c r="C61" s="23"/>
      <c r="D61" s="23"/>
      <c r="E61" s="67"/>
      <c r="F61" s="67"/>
      <c r="G61" s="12"/>
      <c r="H61" s="13"/>
      <c r="I61" s="14" t="str">
        <f>IF(G61="","",(#REF!/G61)+(#REF!/#REF!))</f>
        <v/>
      </c>
      <c r="J61" s="14" t="str">
        <f>IF(G61="","",I61/12)</f>
        <v/>
      </c>
      <c r="T61" s="15">
        <f t="shared" ref="T61" si="52">SUM(H61:S61)</f>
        <v>0</v>
      </c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J61" s="1" t="s">
        <v>431</v>
      </c>
      <c r="AK61" s="1">
        <v>0</v>
      </c>
    </row>
    <row r="62" spans="1:41" ht="12" customHeight="1">
      <c r="B62" s="1">
        <f t="shared" si="21"/>
        <v>0</v>
      </c>
      <c r="C62" s="23"/>
      <c r="D62" s="27" t="s">
        <v>12</v>
      </c>
      <c r="E62" s="67"/>
      <c r="F62" s="67"/>
      <c r="G62" s="12"/>
      <c r="H62" s="22">
        <f t="shared" ref="H62:T62" si="53">SUM(H51:H61)</f>
        <v>69125.13</v>
      </c>
      <c r="I62" s="22">
        <f t="shared" si="53"/>
        <v>68793.27</v>
      </c>
      <c r="J62" s="22">
        <f t="shared" si="53"/>
        <v>71180.23000000001</v>
      </c>
      <c r="K62" s="22">
        <f t="shared" si="53"/>
        <v>67625.37</v>
      </c>
      <c r="L62" s="22">
        <f t="shared" si="53"/>
        <v>60184.65</v>
      </c>
      <c r="M62" s="22">
        <f t="shared" si="53"/>
        <v>64892.41</v>
      </c>
      <c r="N62" s="22">
        <f t="shared" si="53"/>
        <v>69434.820000000007</v>
      </c>
      <c r="O62" s="22">
        <f t="shared" si="53"/>
        <v>69509.39</v>
      </c>
      <c r="P62" s="22">
        <f t="shared" si="53"/>
        <v>68424.079999999987</v>
      </c>
      <c r="Q62" s="22">
        <f t="shared" si="53"/>
        <v>69015.759999999995</v>
      </c>
      <c r="R62" s="22">
        <f t="shared" si="53"/>
        <v>74761.35000000002</v>
      </c>
      <c r="S62" s="22">
        <f t="shared" si="53"/>
        <v>74425.62000000001</v>
      </c>
      <c r="T62" s="22">
        <f t="shared" si="53"/>
        <v>827372.07999999984</v>
      </c>
      <c r="V62" s="43">
        <f t="shared" ref="V62:AH62" si="54">+SUM(V54:V56)</f>
        <v>776.25809103010351</v>
      </c>
      <c r="W62" s="43">
        <f t="shared" si="54"/>
        <v>778.46142529551594</v>
      </c>
      <c r="X62" s="43">
        <f t="shared" si="54"/>
        <v>774.96775523040651</v>
      </c>
      <c r="Y62" s="43">
        <f t="shared" si="54"/>
        <v>758.52145088832663</v>
      </c>
      <c r="Z62" s="43">
        <f t="shared" si="54"/>
        <v>673.71597425539312</v>
      </c>
      <c r="AA62" s="43">
        <f t="shared" si="54"/>
        <v>728.20531350144461</v>
      </c>
      <c r="AB62" s="43">
        <f t="shared" si="54"/>
        <v>778.78541604755503</v>
      </c>
      <c r="AC62" s="43">
        <f t="shared" si="54"/>
        <v>770.50873526185831</v>
      </c>
      <c r="AD62" s="43">
        <f t="shared" si="54"/>
        <v>776.20494937852811</v>
      </c>
      <c r="AE62" s="43">
        <f t="shared" si="54"/>
        <v>764.91987685768856</v>
      </c>
      <c r="AF62" s="43">
        <f t="shared" si="54"/>
        <v>716.70184045312544</v>
      </c>
      <c r="AG62" s="43">
        <f t="shared" si="54"/>
        <v>726.15020550819452</v>
      </c>
      <c r="AH62" s="51">
        <f t="shared" si="54"/>
        <v>751.95008614234507</v>
      </c>
      <c r="AJ62" s="1" t="s">
        <v>432</v>
      </c>
      <c r="AK62" s="16">
        <f>+SUM(AO54:AO56)-AK63</f>
        <v>221.33948019607362</v>
      </c>
    </row>
    <row r="63" spans="1:41" ht="12" customHeight="1">
      <c r="B63" s="1">
        <f t="shared" si="21"/>
        <v>0</v>
      </c>
      <c r="C63" s="23"/>
      <c r="D63" s="23"/>
      <c r="E63" s="67"/>
      <c r="F63" s="67"/>
      <c r="G63" s="12"/>
      <c r="H63" s="148"/>
      <c r="I63" s="148"/>
      <c r="J63" s="148"/>
      <c r="K63" s="148"/>
      <c r="L63" s="148"/>
      <c r="M63" s="148"/>
      <c r="N63" s="148"/>
      <c r="O63" s="148"/>
      <c r="T63" s="15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J63" s="1" t="s">
        <v>723</v>
      </c>
      <c r="AK63" s="16">
        <f>AO54</f>
        <v>530.61060594627145</v>
      </c>
    </row>
    <row r="64" spans="1:41" ht="12" customHeight="1">
      <c r="B64" s="1">
        <f t="shared" si="21"/>
        <v>1</v>
      </c>
      <c r="C64" s="28" t="s">
        <v>13</v>
      </c>
      <c r="D64" s="28" t="s">
        <v>13</v>
      </c>
      <c r="E64" s="67"/>
      <c r="F64" s="67"/>
      <c r="G64" s="12"/>
      <c r="H64" s="13"/>
      <c r="I64" s="13"/>
      <c r="J64" s="13"/>
      <c r="K64" s="13"/>
      <c r="L64" s="13"/>
      <c r="M64" s="13"/>
      <c r="N64" s="13"/>
      <c r="O64" s="13"/>
      <c r="T64" s="15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</row>
    <row r="65" spans="1:42" ht="12" customHeight="1">
      <c r="B65" s="1">
        <f t="shared" si="21"/>
        <v>0</v>
      </c>
      <c r="C65" s="28"/>
      <c r="D65" s="28"/>
      <c r="E65" s="67"/>
      <c r="F65" s="67"/>
      <c r="G65" s="12"/>
      <c r="H65" s="13"/>
      <c r="I65" s="14"/>
      <c r="J65" s="14"/>
      <c r="T65" s="15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</row>
    <row r="66" spans="1:42" ht="12" customHeight="1">
      <c r="A66" s="1" t="s">
        <v>495</v>
      </c>
      <c r="B66" s="1">
        <v>1</v>
      </c>
      <c r="C66" s="147" t="s">
        <v>354</v>
      </c>
      <c r="D66" s="26" t="s">
        <v>355</v>
      </c>
      <c r="E66" s="67">
        <v>4.72</v>
      </c>
      <c r="F66" s="69">
        <v>5.15</v>
      </c>
      <c r="G66" s="12"/>
      <c r="H66" s="14">
        <v>142.97</v>
      </c>
      <c r="I66" s="14">
        <v>138.04</v>
      </c>
      <c r="J66" s="14">
        <v>141.31</v>
      </c>
      <c r="K66" s="14">
        <v>147.9</v>
      </c>
      <c r="L66" s="14">
        <v>147.9</v>
      </c>
      <c r="M66" s="14">
        <v>141.32</v>
      </c>
      <c r="N66" s="14">
        <v>142.97</v>
      </c>
      <c r="O66" s="14">
        <v>142.97</v>
      </c>
      <c r="P66" s="14">
        <v>142.97</v>
      </c>
      <c r="Q66" s="14">
        <v>142.97</v>
      </c>
      <c r="R66" s="14">
        <v>149.35</v>
      </c>
      <c r="S66" s="14">
        <v>149.35</v>
      </c>
      <c r="T66" s="14">
        <v>1730.02</v>
      </c>
      <c r="V66" s="14">
        <f t="shared" ref="V66:V67" si="55">IFERROR(H66/$E66,0)</f>
        <v>30.290254237288138</v>
      </c>
      <c r="W66" s="14">
        <f t="shared" ref="W66:W67" si="56">IFERROR(I66/$E66,0)</f>
        <v>29.245762711864408</v>
      </c>
      <c r="X66" s="14">
        <f t="shared" ref="X66:X67" si="57">IFERROR(J66/$E66,0)</f>
        <v>29.9385593220339</v>
      </c>
      <c r="Y66" s="14">
        <f t="shared" ref="Y66:Y67" si="58">IFERROR(K66/$E66,0)</f>
        <v>31.334745762711869</v>
      </c>
      <c r="Z66" s="14">
        <f t="shared" ref="Z66:Z67" si="59">IFERROR(L66/$E66,0)</f>
        <v>31.334745762711869</v>
      </c>
      <c r="AA66" s="14">
        <f t="shared" ref="AA66:AA67" si="60">IFERROR(M66/$E66,0)</f>
        <v>29.940677966101696</v>
      </c>
      <c r="AB66" s="14">
        <f t="shared" ref="AB66:AB67" si="61">IFERROR(N66/$E66,0)</f>
        <v>30.290254237288138</v>
      </c>
      <c r="AC66" s="14">
        <f t="shared" ref="AC66:AC67" si="62">IFERROR(O66/$E66,0)</f>
        <v>30.290254237288138</v>
      </c>
      <c r="AD66" s="14">
        <f t="shared" ref="AD66:AD67" si="63">IFERROR(P66/$E66,0)</f>
        <v>30.290254237288138</v>
      </c>
      <c r="AE66" s="14">
        <f t="shared" ref="AE66:AE67" si="64">IFERROR(Q66/$E66,0)</f>
        <v>30.290254237288138</v>
      </c>
      <c r="AF66" s="14">
        <f t="shared" ref="AF66:AF67" si="65">IFERROR(R66/$F66,0)</f>
        <v>28.999999999999996</v>
      </c>
      <c r="AG66" s="14">
        <f t="shared" ref="AG66:AG67" si="66">IFERROR(S66/$F66,0)</f>
        <v>28.999999999999996</v>
      </c>
      <c r="AH66" s="33">
        <f t="shared" ref="AH66:AH67" si="67">AVERAGE(V66:AG66)</f>
        <v>30.103813559322035</v>
      </c>
      <c r="AK66" s="1">
        <v>96</v>
      </c>
      <c r="AN66" s="1">
        <v>1</v>
      </c>
      <c r="AO66" s="14">
        <f>+AH66*AN66</f>
        <v>30.103813559322035</v>
      </c>
      <c r="AP66" s="1" t="s">
        <v>443</v>
      </c>
    </row>
    <row r="67" spans="1:42" ht="12" customHeight="1">
      <c r="A67" s="1" t="s">
        <v>813</v>
      </c>
      <c r="B67" s="1">
        <v>1</v>
      </c>
      <c r="C67" s="147" t="s">
        <v>261</v>
      </c>
      <c r="D67" s="26" t="s">
        <v>262</v>
      </c>
      <c r="E67" s="67">
        <v>0</v>
      </c>
      <c r="F67" s="69">
        <v>2.5</v>
      </c>
      <c r="G67" s="12"/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2.5</v>
      </c>
      <c r="N67" s="14">
        <v>0</v>
      </c>
      <c r="O67" s="14">
        <v>5</v>
      </c>
      <c r="P67" s="14">
        <v>0</v>
      </c>
      <c r="Q67" s="14">
        <v>0</v>
      </c>
      <c r="R67" s="14">
        <v>0</v>
      </c>
      <c r="S67" s="14">
        <v>0</v>
      </c>
      <c r="T67" s="14">
        <v>7.5</v>
      </c>
      <c r="V67" s="14">
        <f t="shared" si="55"/>
        <v>0</v>
      </c>
      <c r="W67" s="14">
        <f t="shared" si="56"/>
        <v>0</v>
      </c>
      <c r="X67" s="14">
        <f t="shared" si="57"/>
        <v>0</v>
      </c>
      <c r="Y67" s="14">
        <f t="shared" si="58"/>
        <v>0</v>
      </c>
      <c r="Z67" s="14">
        <f t="shared" si="59"/>
        <v>0</v>
      </c>
      <c r="AA67" s="14">
        <f t="shared" si="60"/>
        <v>0</v>
      </c>
      <c r="AB67" s="14">
        <f t="shared" si="61"/>
        <v>0</v>
      </c>
      <c r="AC67" s="14">
        <f t="shared" si="62"/>
        <v>0</v>
      </c>
      <c r="AD67" s="14">
        <f t="shared" si="63"/>
        <v>0</v>
      </c>
      <c r="AE67" s="14">
        <f t="shared" si="64"/>
        <v>0</v>
      </c>
      <c r="AF67" s="14">
        <f t="shared" si="65"/>
        <v>0</v>
      </c>
      <c r="AG67" s="14">
        <f t="shared" si="66"/>
        <v>0</v>
      </c>
      <c r="AH67" s="33">
        <f t="shared" si="67"/>
        <v>0</v>
      </c>
    </row>
    <row r="68" spans="1:42" ht="12" customHeight="1">
      <c r="B68" s="1">
        <f t="shared" si="21"/>
        <v>0</v>
      </c>
      <c r="C68" s="23"/>
      <c r="D68" s="28" t="s">
        <v>28</v>
      </c>
      <c r="E68" s="67"/>
      <c r="F68" s="67"/>
      <c r="G68" s="12"/>
      <c r="H68" s="22">
        <f t="shared" ref="H68:T68" si="68">SUM(H66:H67)</f>
        <v>142.97</v>
      </c>
      <c r="I68" s="22">
        <f t="shared" si="68"/>
        <v>138.04</v>
      </c>
      <c r="J68" s="22">
        <f t="shared" si="68"/>
        <v>141.31</v>
      </c>
      <c r="K68" s="22">
        <f t="shared" si="68"/>
        <v>147.9</v>
      </c>
      <c r="L68" s="22">
        <f t="shared" si="68"/>
        <v>147.9</v>
      </c>
      <c r="M68" s="22">
        <f t="shared" si="68"/>
        <v>143.82</v>
      </c>
      <c r="N68" s="22">
        <f t="shared" si="68"/>
        <v>142.97</v>
      </c>
      <c r="O68" s="22">
        <f t="shared" si="68"/>
        <v>147.97</v>
      </c>
      <c r="P68" s="22">
        <f t="shared" si="68"/>
        <v>142.97</v>
      </c>
      <c r="Q68" s="22">
        <f t="shared" si="68"/>
        <v>142.97</v>
      </c>
      <c r="R68" s="22">
        <f t="shared" si="68"/>
        <v>149.35</v>
      </c>
      <c r="S68" s="22">
        <f t="shared" si="68"/>
        <v>149.35</v>
      </c>
      <c r="T68" s="22">
        <f t="shared" si="68"/>
        <v>1737.52</v>
      </c>
      <c r="V68" s="43">
        <f t="shared" ref="V68:AF68" si="69">+SUM(V66:V66)</f>
        <v>30.290254237288138</v>
      </c>
      <c r="W68" s="43">
        <f t="shared" si="69"/>
        <v>29.245762711864408</v>
      </c>
      <c r="X68" s="43">
        <f t="shared" si="69"/>
        <v>29.9385593220339</v>
      </c>
      <c r="Y68" s="43">
        <f t="shared" si="69"/>
        <v>31.334745762711869</v>
      </c>
      <c r="Z68" s="43">
        <f t="shared" si="69"/>
        <v>31.334745762711869</v>
      </c>
      <c r="AA68" s="43">
        <f t="shared" si="69"/>
        <v>29.940677966101696</v>
      </c>
      <c r="AB68" s="43">
        <f t="shared" si="69"/>
        <v>30.290254237288138</v>
      </c>
      <c r="AC68" s="43">
        <f t="shared" si="69"/>
        <v>30.290254237288138</v>
      </c>
      <c r="AD68" s="43">
        <f t="shared" si="69"/>
        <v>30.290254237288138</v>
      </c>
      <c r="AE68" s="43">
        <f t="shared" si="69"/>
        <v>30.290254237288138</v>
      </c>
      <c r="AF68" s="43">
        <f t="shared" si="69"/>
        <v>28.999999999999996</v>
      </c>
      <c r="AG68" s="43">
        <v>0</v>
      </c>
      <c r="AH68" s="43">
        <v>0</v>
      </c>
      <c r="AJ68" s="1" t="s">
        <v>431</v>
      </c>
      <c r="AK68" s="16">
        <v>0</v>
      </c>
    </row>
    <row r="69" spans="1:42" ht="12" customHeight="1">
      <c r="B69" s="1">
        <f t="shared" si="21"/>
        <v>0</v>
      </c>
      <c r="C69" s="23"/>
      <c r="D69" s="23"/>
      <c r="E69" s="67"/>
      <c r="F69" s="67"/>
      <c r="G69" s="12"/>
      <c r="H69" s="13"/>
      <c r="I69" s="14" t="str">
        <f>IF(G69="","",(#REF!/G69)+(#REF!/#REF!))</f>
        <v/>
      </c>
      <c r="J69" s="14" t="str">
        <f>IF(G69="","",I69/12)</f>
        <v/>
      </c>
      <c r="T69" s="15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>
        <f>+AG66</f>
        <v>28.999999999999996</v>
      </c>
      <c r="AH69" s="33"/>
      <c r="AJ69" s="1" t="s">
        <v>432</v>
      </c>
      <c r="AK69" s="16">
        <v>0</v>
      </c>
    </row>
    <row r="70" spans="1:42" ht="12" customHeight="1">
      <c r="B70" s="1">
        <f t="shared" si="21"/>
        <v>1</v>
      </c>
      <c r="C70" s="144" t="s">
        <v>14</v>
      </c>
      <c r="D70" s="24" t="s">
        <v>14</v>
      </c>
      <c r="E70" s="67"/>
      <c r="F70" s="67"/>
      <c r="G70" s="12"/>
      <c r="H70" s="13"/>
      <c r="I70" s="14" t="str">
        <f>IF(G70="","",(#REF!/G70)+(#REF!/#REF!))</f>
        <v/>
      </c>
      <c r="J70" s="14" t="str">
        <f>IF(G70="","",I70/12)</f>
        <v/>
      </c>
      <c r="T70" s="15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J70" s="1" t="s">
        <v>447</v>
      </c>
      <c r="AK70" s="16">
        <f>+AO66</f>
        <v>30.103813559322035</v>
      </c>
    </row>
    <row r="71" spans="1:42" ht="12" customHeight="1">
      <c r="B71" s="1">
        <f t="shared" si="21"/>
        <v>0</v>
      </c>
      <c r="C71" s="144"/>
      <c r="D71" s="144"/>
      <c r="E71" s="67"/>
      <c r="F71" s="67"/>
      <c r="G71" s="12"/>
      <c r="H71" s="13"/>
      <c r="I71" s="14" t="str">
        <f>IF(G71="","",(#REF!/G71)+(#REF!/#REF!))</f>
        <v/>
      </c>
      <c r="J71" s="14" t="str">
        <f>IF(G71="","",I71/12)</f>
        <v/>
      </c>
      <c r="T71" s="15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</row>
    <row r="72" spans="1:42" ht="12" customHeight="1">
      <c r="B72" s="1">
        <f t="shared" si="21"/>
        <v>1</v>
      </c>
      <c r="C72" s="28" t="s">
        <v>15</v>
      </c>
      <c r="D72" s="28" t="s">
        <v>15</v>
      </c>
      <c r="E72" s="67"/>
      <c r="F72" s="67"/>
      <c r="G72" s="12"/>
      <c r="H72" s="13"/>
      <c r="I72" s="14" t="str">
        <f>IF(G72="","",(#REF!/G72)+(#REF!/#REF!))</f>
        <v/>
      </c>
      <c r="J72" s="14" t="str">
        <f>IF(G72="","",I72/12)</f>
        <v/>
      </c>
      <c r="T72" s="15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</row>
    <row r="73" spans="1:42" ht="12" customHeight="1">
      <c r="B73" s="1">
        <f t="shared" si="21"/>
        <v>0</v>
      </c>
      <c r="C73" s="23"/>
      <c r="D73" s="23"/>
      <c r="E73" s="67"/>
      <c r="F73" s="67"/>
      <c r="G73" s="12"/>
      <c r="H73" s="18"/>
      <c r="I73" s="14"/>
      <c r="J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</row>
    <row r="74" spans="1:42" ht="12" customHeight="1">
      <c r="B74" s="1">
        <f t="shared" si="21"/>
        <v>0</v>
      </c>
      <c r="C74" s="23"/>
      <c r="D74" s="27" t="s">
        <v>16</v>
      </c>
      <c r="E74" s="12"/>
      <c r="F74" s="12"/>
      <c r="G74" s="12"/>
      <c r="H74" s="22">
        <f t="shared" ref="H74:T74" si="70">SUM(H73:H73)</f>
        <v>0</v>
      </c>
      <c r="I74" s="22">
        <f t="shared" si="70"/>
        <v>0</v>
      </c>
      <c r="J74" s="22">
        <f t="shared" si="70"/>
        <v>0</v>
      </c>
      <c r="K74" s="22">
        <f t="shared" si="70"/>
        <v>0</v>
      </c>
      <c r="L74" s="22">
        <f t="shared" si="70"/>
        <v>0</v>
      </c>
      <c r="M74" s="22">
        <f t="shared" si="70"/>
        <v>0</v>
      </c>
      <c r="N74" s="22">
        <f t="shared" si="70"/>
        <v>0</v>
      </c>
      <c r="O74" s="22">
        <f t="shared" si="70"/>
        <v>0</v>
      </c>
      <c r="P74" s="22">
        <f t="shared" si="70"/>
        <v>0</v>
      </c>
      <c r="Q74" s="22">
        <f t="shared" si="70"/>
        <v>0</v>
      </c>
      <c r="R74" s="22">
        <f t="shared" si="70"/>
        <v>0</v>
      </c>
      <c r="S74" s="22">
        <f t="shared" si="70"/>
        <v>0</v>
      </c>
      <c r="T74" s="22">
        <f t="shared" si="70"/>
        <v>0</v>
      </c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</row>
    <row r="75" spans="1:42" ht="12" customHeight="1">
      <c r="C75" s="23"/>
      <c r="D75" s="27"/>
      <c r="E75" s="12"/>
      <c r="F75" s="12"/>
      <c r="G75" s="12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</row>
    <row r="76" spans="1:42" ht="12" customHeight="1">
      <c r="C76" s="149" t="s">
        <v>39</v>
      </c>
      <c r="D76" s="149" t="s">
        <v>39</v>
      </c>
      <c r="E76" s="12"/>
      <c r="F76" s="12"/>
      <c r="G76" s="12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</row>
    <row r="77" spans="1:42" ht="12" customHeight="1">
      <c r="C77" s="23"/>
      <c r="D77" s="27"/>
      <c r="E77" s="12"/>
      <c r="F77" s="12"/>
      <c r="G77" s="12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</row>
    <row r="78" spans="1:42" ht="12" customHeight="1">
      <c r="C78" s="23"/>
      <c r="D78" s="27"/>
      <c r="E78" s="12"/>
      <c r="F78" s="12"/>
      <c r="G78" s="12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22">
        <f>SUM(T77:T77)</f>
        <v>0</v>
      </c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</row>
    <row r="79" spans="1:42" ht="12" customHeight="1">
      <c r="C79" s="23"/>
      <c r="D79" s="27"/>
      <c r="E79" s="12"/>
      <c r="F79" s="12"/>
      <c r="G79" s="12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</row>
    <row r="80" spans="1:42" ht="12" customHeight="1">
      <c r="B80" s="1">
        <f t="shared" ref="B80:B92" si="71">COUNTIF(C:C,C80)</f>
        <v>0</v>
      </c>
      <c r="C80" s="23"/>
      <c r="D80" s="23"/>
      <c r="E80" s="12"/>
      <c r="F80" s="12"/>
      <c r="G80" s="12"/>
      <c r="H80" s="13"/>
      <c r="I80" s="14" t="str">
        <f>IF(G80="","",(#REF!/G80)+(#REF!/#REF!))</f>
        <v/>
      </c>
      <c r="J80" s="14" t="str">
        <f>IF(G80="","",I80/12)</f>
        <v/>
      </c>
      <c r="T80" s="15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</row>
    <row r="81" spans="1:37" ht="12" customHeight="1">
      <c r="B81" s="1">
        <f t="shared" si="71"/>
        <v>1</v>
      </c>
      <c r="C81" s="28" t="s">
        <v>17</v>
      </c>
      <c r="D81" s="28" t="s">
        <v>17</v>
      </c>
      <c r="E81" s="12"/>
      <c r="F81" s="12"/>
      <c r="G81" s="13"/>
      <c r="H81" s="13"/>
      <c r="I81" s="14"/>
      <c r="J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"/>
    </row>
    <row r="82" spans="1:37" ht="12" customHeight="1">
      <c r="A82" s="1" t="s">
        <v>814</v>
      </c>
      <c r="B82" s="1">
        <v>1</v>
      </c>
      <c r="C82" s="26" t="s">
        <v>276</v>
      </c>
      <c r="D82" s="26" t="s">
        <v>450</v>
      </c>
      <c r="E82" s="12"/>
      <c r="F82" s="12"/>
      <c r="G82" s="19"/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</row>
    <row r="83" spans="1:37" ht="12" customHeight="1">
      <c r="B83" s="1">
        <f t="shared" si="71"/>
        <v>0</v>
      </c>
      <c r="C83" s="23"/>
      <c r="D83" s="23"/>
      <c r="E83" s="12"/>
      <c r="F83" s="12"/>
      <c r="G83" s="13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</row>
    <row r="84" spans="1:37" ht="12" customHeight="1">
      <c r="B84" s="1">
        <f t="shared" si="71"/>
        <v>0</v>
      </c>
      <c r="C84" s="23"/>
      <c r="D84" s="27" t="s">
        <v>18</v>
      </c>
      <c r="E84" s="12"/>
      <c r="F84" s="12"/>
      <c r="G84" s="20"/>
      <c r="H84" s="22">
        <f t="shared" ref="H84:T84" si="72">SUM(H82:H83)</f>
        <v>0</v>
      </c>
      <c r="I84" s="22">
        <f t="shared" si="72"/>
        <v>0</v>
      </c>
      <c r="J84" s="22">
        <f t="shared" si="72"/>
        <v>0</v>
      </c>
      <c r="K84" s="22">
        <f t="shared" si="72"/>
        <v>0</v>
      </c>
      <c r="L84" s="22">
        <f t="shared" si="72"/>
        <v>0</v>
      </c>
      <c r="M84" s="22">
        <f t="shared" si="72"/>
        <v>0</v>
      </c>
      <c r="N84" s="22">
        <f t="shared" si="72"/>
        <v>0</v>
      </c>
      <c r="O84" s="22">
        <f t="shared" si="72"/>
        <v>0</v>
      </c>
      <c r="P84" s="22">
        <f t="shared" si="72"/>
        <v>0</v>
      </c>
      <c r="Q84" s="22">
        <f t="shared" si="72"/>
        <v>0</v>
      </c>
      <c r="R84" s="22">
        <f t="shared" si="72"/>
        <v>0</v>
      </c>
      <c r="S84" s="22">
        <f t="shared" si="72"/>
        <v>0</v>
      </c>
      <c r="T84" s="22">
        <f t="shared" si="72"/>
        <v>0</v>
      </c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</row>
    <row r="85" spans="1:37" ht="12" customHeight="1">
      <c r="B85" s="1">
        <f t="shared" si="71"/>
        <v>0</v>
      </c>
      <c r="C85" s="23"/>
      <c r="D85" s="23"/>
      <c r="E85" s="12"/>
      <c r="F85" s="12"/>
      <c r="G85" s="20"/>
      <c r="H85" s="8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</row>
    <row r="86" spans="1:37" ht="12" customHeight="1">
      <c r="B86" s="1">
        <f t="shared" si="71"/>
        <v>1</v>
      </c>
      <c r="C86" s="144" t="s">
        <v>19</v>
      </c>
      <c r="D86" s="144" t="s">
        <v>19</v>
      </c>
      <c r="E86" s="12"/>
      <c r="F86" s="12"/>
      <c r="G86" s="12"/>
      <c r="H86" s="13"/>
      <c r="I86" s="14" t="str">
        <f>IF(G86="","",(#REF!/G86)+(#REF!/#REF!))</f>
        <v/>
      </c>
      <c r="J86" s="14" t="str">
        <f>IF(G86="","",I86/12)</f>
        <v/>
      </c>
      <c r="T86" s="15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</row>
    <row r="87" spans="1:37" ht="12" customHeight="1">
      <c r="A87" s="1" t="s">
        <v>487</v>
      </c>
      <c r="B87" s="1">
        <v>1</v>
      </c>
      <c r="C87" s="26" t="s">
        <v>20</v>
      </c>
      <c r="D87" s="26" t="s">
        <v>59</v>
      </c>
      <c r="E87" s="12">
        <v>0</v>
      </c>
      <c r="F87" s="69">
        <v>0</v>
      </c>
      <c r="G87" s="12"/>
      <c r="H87" s="14">
        <v>903.08</v>
      </c>
      <c r="I87" s="14">
        <v>804.94</v>
      </c>
      <c r="J87" s="14">
        <v>708.06</v>
      </c>
      <c r="K87" s="14">
        <v>658.29</v>
      </c>
      <c r="L87" s="14">
        <v>942.48</v>
      </c>
      <c r="M87" s="14">
        <v>473.43</v>
      </c>
      <c r="N87" s="14">
        <v>746.56</v>
      </c>
      <c r="O87" s="14">
        <v>607.41</v>
      </c>
      <c r="P87" s="14">
        <v>697.45999999999992</v>
      </c>
      <c r="Q87" s="14">
        <v>809.7</v>
      </c>
      <c r="R87" s="14">
        <v>820.06</v>
      </c>
      <c r="S87" s="14">
        <v>881.59</v>
      </c>
      <c r="T87" s="15">
        <v>9053.06</v>
      </c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</row>
    <row r="88" spans="1:37" ht="12" customHeight="1">
      <c r="A88" s="1" t="s">
        <v>815</v>
      </c>
      <c r="B88" s="1">
        <v>1</v>
      </c>
      <c r="C88" s="11" t="s">
        <v>419</v>
      </c>
      <c r="D88" s="26" t="s">
        <v>158</v>
      </c>
      <c r="E88" s="12">
        <v>0</v>
      </c>
      <c r="F88" s="69">
        <v>0</v>
      </c>
      <c r="G88" s="12"/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5">
        <v>0</v>
      </c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</row>
    <row r="89" spans="1:37" ht="12" customHeight="1">
      <c r="A89" s="1" t="s">
        <v>816</v>
      </c>
      <c r="B89" s="1">
        <v>1</v>
      </c>
      <c r="C89" s="26" t="s">
        <v>104</v>
      </c>
      <c r="D89" s="26" t="s">
        <v>105</v>
      </c>
      <c r="E89" s="12">
        <v>28.2</v>
      </c>
      <c r="F89" s="69">
        <v>30.8</v>
      </c>
      <c r="G89" s="12"/>
      <c r="H89" s="14">
        <v>28.2</v>
      </c>
      <c r="I89" s="14">
        <v>0</v>
      </c>
      <c r="J89" s="14">
        <v>0</v>
      </c>
      <c r="K89" s="14">
        <v>29.47</v>
      </c>
      <c r="L89" s="14">
        <v>0</v>
      </c>
      <c r="M89" s="14">
        <v>0</v>
      </c>
      <c r="N89" s="14">
        <v>0</v>
      </c>
      <c r="O89" s="14">
        <v>29.47</v>
      </c>
      <c r="P89" s="14">
        <v>0</v>
      </c>
      <c r="Q89" s="14">
        <v>0</v>
      </c>
      <c r="R89" s="14">
        <v>0</v>
      </c>
      <c r="S89" s="14">
        <v>0</v>
      </c>
      <c r="T89" s="15">
        <v>87.14</v>
      </c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</row>
    <row r="90" spans="1:37" ht="12" customHeight="1">
      <c r="B90" s="1">
        <f t="shared" si="71"/>
        <v>0</v>
      </c>
      <c r="C90" s="23"/>
      <c r="D90" s="23"/>
      <c r="E90" s="12"/>
      <c r="F90" s="12"/>
      <c r="G90" s="12"/>
      <c r="H90" s="22">
        <f t="shared" ref="H90:T90" si="73">SUM(H87:H89)</f>
        <v>931.28000000000009</v>
      </c>
      <c r="I90" s="22">
        <f t="shared" si="73"/>
        <v>804.94</v>
      </c>
      <c r="J90" s="22">
        <f t="shared" si="73"/>
        <v>708.06</v>
      </c>
      <c r="K90" s="22">
        <f t="shared" si="73"/>
        <v>687.76</v>
      </c>
      <c r="L90" s="22">
        <f t="shared" si="73"/>
        <v>942.48</v>
      </c>
      <c r="M90" s="22">
        <f t="shared" si="73"/>
        <v>473.43</v>
      </c>
      <c r="N90" s="22">
        <f t="shared" si="73"/>
        <v>746.56</v>
      </c>
      <c r="O90" s="22">
        <f t="shared" si="73"/>
        <v>636.88</v>
      </c>
      <c r="P90" s="22">
        <f t="shared" si="73"/>
        <v>697.45999999999992</v>
      </c>
      <c r="Q90" s="22">
        <f t="shared" si="73"/>
        <v>809.7</v>
      </c>
      <c r="R90" s="22">
        <f t="shared" si="73"/>
        <v>820.06</v>
      </c>
      <c r="S90" s="22">
        <f t="shared" si="73"/>
        <v>881.59</v>
      </c>
      <c r="T90" s="22">
        <f t="shared" si="73"/>
        <v>9140.1999999999989</v>
      </c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</row>
    <row r="91" spans="1:37" ht="12" customHeight="1">
      <c r="B91" s="1">
        <f t="shared" si="71"/>
        <v>0</v>
      </c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</row>
    <row r="92" spans="1:37" ht="12" customHeight="1" thickBot="1">
      <c r="B92" s="1">
        <f t="shared" si="71"/>
        <v>0</v>
      </c>
      <c r="D92" s="17" t="s">
        <v>25</v>
      </c>
      <c r="H92" s="150">
        <f t="shared" ref="H92:S92" si="74">H90+H84+H74+H68+H62+H47+H42+H38+H78</f>
        <v>163080.47000000003</v>
      </c>
      <c r="I92" s="150">
        <f t="shared" si="74"/>
        <v>161876.20000000001</v>
      </c>
      <c r="J92" s="150">
        <f t="shared" si="74"/>
        <v>165567.31</v>
      </c>
      <c r="K92" s="150">
        <f t="shared" si="74"/>
        <v>161597.85</v>
      </c>
      <c r="L92" s="150">
        <f t="shared" si="74"/>
        <v>155495.41</v>
      </c>
      <c r="M92" s="150">
        <f t="shared" si="74"/>
        <v>160613.30000000005</v>
      </c>
      <c r="N92" s="150">
        <f t="shared" si="74"/>
        <v>165028.58000000002</v>
      </c>
      <c r="O92" s="150">
        <f t="shared" si="74"/>
        <v>164657.05000000002</v>
      </c>
      <c r="P92" s="150">
        <f t="shared" si="74"/>
        <v>163628.40999999997</v>
      </c>
      <c r="Q92" s="150">
        <f t="shared" si="74"/>
        <v>165016.67000000001</v>
      </c>
      <c r="R92" s="150">
        <f t="shared" si="74"/>
        <v>176634.08999999997</v>
      </c>
      <c r="S92" s="150">
        <f t="shared" si="74"/>
        <v>174896.04</v>
      </c>
      <c r="T92" s="150">
        <f>T90+T84+T74+T68+T62+T47+T42+T38+T78</f>
        <v>1978091.3799999997</v>
      </c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63">
        <f>AG90+AG84+AG74+AG68+AG62+AG47+AG42+AG38+AG78</f>
        <v>4801.8089269360371</v>
      </c>
      <c r="AH92" s="63">
        <f>AH90+AH84+AH74+AH68+AH62+AH47+AH42+AH38+AH78</f>
        <v>5067.0362356368423</v>
      </c>
      <c r="AK92" s="16">
        <f>+AK70+AK69+AK68+AK61+AK62+AK47+AK37+AK39</f>
        <v>4445.0301939370729</v>
      </c>
    </row>
    <row r="93" spans="1:37" ht="12" customHeight="1" thickTop="1"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</row>
    <row r="94" spans="1:37" ht="12" customHeight="1">
      <c r="H94" s="89">
        <f>+H92/$T92</f>
        <v>8.2443344958108081E-2</v>
      </c>
      <c r="I94" s="89">
        <f t="shared" ref="I94:S94" si="75">+I92/$T92</f>
        <v>8.183454093005553E-2</v>
      </c>
      <c r="J94" s="89">
        <f t="shared" si="75"/>
        <v>8.3700536625360561E-2</v>
      </c>
      <c r="K94" s="89">
        <f t="shared" si="75"/>
        <v>8.1693824478422244E-2</v>
      </c>
      <c r="L94" s="89">
        <f t="shared" si="75"/>
        <v>7.8608810276499977E-2</v>
      </c>
      <c r="M94" s="89">
        <f t="shared" si="75"/>
        <v>8.1196097219735155E-2</v>
      </c>
      <c r="N94" s="89">
        <f t="shared" si="75"/>
        <v>8.3428188236683007E-2</v>
      </c>
      <c r="O94" s="89">
        <f t="shared" si="75"/>
        <v>8.3240365771170818E-2</v>
      </c>
      <c r="P94" s="89">
        <f t="shared" si="75"/>
        <v>8.2720349350089178E-2</v>
      </c>
      <c r="Q94" s="89">
        <f t="shared" si="75"/>
        <v>8.3422167281270915E-2</v>
      </c>
      <c r="R94" s="89">
        <f t="shared" si="75"/>
        <v>8.9295212438567931E-2</v>
      </c>
      <c r="S94" s="89">
        <f t="shared" si="75"/>
        <v>8.8416562434036811E-2</v>
      </c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</row>
    <row r="95" spans="1:37" ht="12" customHeight="1">
      <c r="T95" s="15">
        <f>SUM(T10:T92)/3</f>
        <v>1978091.38</v>
      </c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</row>
    <row r="96" spans="1:37" ht="12" customHeight="1">
      <c r="T96" s="3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</row>
    <row r="97" spans="22:33" ht="12" customHeight="1"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</row>
    <row r="98" spans="22:33" ht="12" customHeight="1"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</row>
    <row r="99" spans="22:33" ht="12" customHeight="1"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</row>
    <row r="100" spans="22:33" ht="12" customHeight="1"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</row>
    <row r="101" spans="22:33" ht="12" customHeight="1"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</row>
    <row r="102" spans="22:33" ht="12" customHeight="1"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</row>
    <row r="103" spans="22:33" ht="12" customHeight="1"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</row>
    <row r="104" spans="22:33" ht="12" customHeight="1"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</row>
    <row r="105" spans="22:33" ht="12" customHeight="1"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</row>
    <row r="106" spans="22:33" ht="12" customHeight="1"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</row>
    <row r="107" spans="22:33" ht="12" customHeight="1"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</row>
    <row r="108" spans="22:33" ht="12" customHeight="1"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</row>
    <row r="109" spans="22:33" ht="12" customHeight="1"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</row>
    <row r="110" spans="22:33" ht="12" customHeight="1"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</row>
    <row r="111" spans="22:33" ht="12" customHeight="1"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</row>
    <row r="112" spans="22:33" ht="12" customHeight="1"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</row>
    <row r="113" spans="22:33" ht="12" customHeight="1"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</row>
    <row r="114" spans="22:33" ht="12" customHeight="1"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</row>
    <row r="115" spans="22:33" ht="12" customHeight="1"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</row>
    <row r="116" spans="22:33" ht="12" customHeight="1"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</row>
    <row r="117" spans="22:33" ht="12" customHeight="1"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</row>
    <row r="118" spans="22:33" ht="12" customHeight="1"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</row>
    <row r="119" spans="22:33" ht="12" customHeight="1"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</row>
    <row r="120" spans="22:33" ht="12" customHeight="1"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</row>
    <row r="121" spans="22:33" ht="12" customHeight="1"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</row>
    <row r="122" spans="22:33" ht="12" customHeight="1"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</row>
    <row r="123" spans="22:33" ht="12" customHeight="1"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</row>
    <row r="124" spans="22:33" ht="12" customHeight="1"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</row>
    <row r="125" spans="22:33" ht="12" customHeight="1"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</row>
    <row r="126" spans="22:33" ht="12" customHeight="1"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</row>
    <row r="127" spans="22:33" ht="12" customHeight="1"/>
    <row r="128" spans="22:33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96" spans="1:2">
      <c r="A196" s="2"/>
      <c r="B196" s="2"/>
    </row>
    <row r="197" spans="1:2">
      <c r="A197" s="2"/>
      <c r="B197" s="2"/>
    </row>
    <row r="198" spans="1:2">
      <c r="A198" s="2"/>
      <c r="B198" s="2"/>
    </row>
    <row r="201" spans="1:2">
      <c r="A201" s="2"/>
      <c r="B201" s="2"/>
    </row>
    <row r="202" spans="1:2">
      <c r="A202" s="2"/>
      <c r="B202" s="2"/>
    </row>
    <row r="203" spans="1:2">
      <c r="A203" s="2"/>
      <c r="B203" s="2"/>
    </row>
  </sheetData>
  <autoFilter ref="A5:AP95" xr:uid="{00000000-0009-0000-0000-000010000000}"/>
  <mergeCells count="1">
    <mergeCell ref="AK4:AO4"/>
  </mergeCells>
  <pageMargins left="0.7" right="0.7" top="0.75" bottom="0.75" header="0.3" footer="0.3"/>
  <pageSetup scale="75" fitToWidth="5" fitToHeight="5" orientation="landscape" r:id="rId1"/>
  <headerFooter alignWithMargins="0">
    <oddHeader>&amp;R&amp;F
&amp;A</oddHeader>
    <oddFooter>&amp;L&amp;D&amp;C&amp;P&amp;R&amp;T</oddFooter>
  </headerFooter>
  <rowBreaks count="1" manualBreakCount="1">
    <brk id="82" max="40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80FA0487E3B7446B959A2F58AB80638" ma:contentTypeVersion="16" ma:contentTypeDescription="" ma:contentTypeScope="" ma:versionID="32b7b86979b7a5a542a0d6380dfc59a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2024-06-14T07:00:00+00:00</OpenedDate>
    <SignificantOrder xmlns="dc463f71-b30c-4ab2-9473-d307f9d35888">false</SignificantOrder>
    <Date1 xmlns="dc463f71-b30c-4ab2-9473-d307f9d35888">2024-06-14T07:00:00+00:00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Mason County Garbage Co., Inc.  </CaseCompanyNames>
    <Nickname xmlns="http://schemas.microsoft.com/sharepoint/v3" xsi:nil="true"/>
    <DocketNumber xmlns="dc463f71-b30c-4ab2-9473-d307f9d35888">240484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1DD6563-E171-485B-A372-DE517688371F}"/>
</file>

<file path=customXml/itemProps2.xml><?xml version="1.0" encoding="utf-8"?>
<ds:datastoreItem xmlns:ds="http://schemas.openxmlformats.org/officeDocument/2006/customXml" ds:itemID="{388DF420-1FD2-4A49-89CF-8D6314511A66}"/>
</file>

<file path=customXml/itemProps3.xml><?xml version="1.0" encoding="utf-8"?>
<ds:datastoreItem xmlns:ds="http://schemas.openxmlformats.org/officeDocument/2006/customXml" ds:itemID="{30F8C138-93B5-40C8-B5BF-5D2D11DAFDC1}"/>
</file>

<file path=customXml/itemProps4.xml><?xml version="1.0" encoding="utf-8"?>
<ds:datastoreItem xmlns:ds="http://schemas.openxmlformats.org/officeDocument/2006/customXml" ds:itemID="{96F67AF9-C658-4ECD-9068-151B71B8BA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Revenue Summary</vt:lpstr>
      <vt:lpstr>Container Count</vt:lpstr>
      <vt:lpstr>Customer Count</vt:lpstr>
      <vt:lpstr>Covid_Normalization_RestAdj</vt:lpstr>
      <vt:lpstr>Mason Co. Regulated - Price Out</vt:lpstr>
      <vt:lpstr>Shelton Regulated - Price Out</vt:lpstr>
      <vt:lpstr>Mason Non-Reg - Price Out </vt:lpstr>
      <vt:lpstr>Shelton Non-Reg - Price Out </vt:lpstr>
      <vt:lpstr>Shelton-Contract</vt:lpstr>
      <vt:lpstr>Covid_Normalization_RestAdj!Print_Area</vt:lpstr>
      <vt:lpstr>'Mason Co. Regulated - Price Out'!Print_Area</vt:lpstr>
      <vt:lpstr>'Mason Non-Reg - Price Out '!Print_Area</vt:lpstr>
      <vt:lpstr>'Shelton Non-Reg - Price Out '!Print_Area</vt:lpstr>
      <vt:lpstr>'Shelton Regulated - Price Out'!Print_Area</vt:lpstr>
      <vt:lpstr>'Shelton-Contract'!Print_Area</vt:lpstr>
      <vt:lpstr>Covid_Normalization_RestAdj!Print_Titles</vt:lpstr>
      <vt:lpstr>'Mason Co. Regulated - Price Out'!Print_Titles</vt:lpstr>
      <vt:lpstr>'Mason Non-Reg - Price Out '!Print_Titles</vt:lpstr>
      <vt:lpstr>'Shelton Non-Reg - Price Out '!Print_Titles</vt:lpstr>
      <vt:lpstr>'Shelton Regulated - Price Out'!Print_Titles</vt:lpstr>
      <vt:lpstr>'Shelton-Contract'!Print_Titles</vt:lpstr>
    </vt:vector>
  </TitlesOfParts>
  <Company>Waste Connections,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WCNX</dc:creator>
  <cp:lastModifiedBy>Brian Vandenburg</cp:lastModifiedBy>
  <cp:lastPrinted>2024-06-14T16:48:18Z</cp:lastPrinted>
  <dcterms:created xsi:type="dcterms:W3CDTF">2012-11-20T22:40:11Z</dcterms:created>
  <dcterms:modified xsi:type="dcterms:W3CDTF">2024-06-14T16:48:29Z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0x0101006E56B4D1795A2E4DB2F0B01679ED314A00880FA0487E3B7446B959A2F58AB80638</vt:lpwstr>
  </property>
  <property fmtid="{D5CDD505-2E9C-101B-9397-08002B2CF9AE}" pid="3" name="_docset_NoMedatataSyncRequired">
    <vt:lpwstr>False</vt:lpwstr>
  </property>
</Properties>
</file>